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1-1.Plan" sheetId="1" state="visible" r:id="rId3"/>
    <sheet name="PART METHOD" sheetId="2" state="visible" r:id="rId4"/>
    <sheet name="1-2.ITEM" sheetId="3" state="visible" r:id="rId5"/>
    <sheet name="ST_SUM" sheetId="4" state="visible" r:id="rId6"/>
    <sheet name="1-3.CAPA" sheetId="5" state="visible" r:id="rId7"/>
    <sheet name="BY PROCESS" sheetId="6" state="visible" r:id="rId8"/>
    <sheet name="BY ITEM CODE" sheetId="7" state="visible" r:id="rId9"/>
    <sheet name="TEST" sheetId="8" state="visible" r:id="rId10"/>
    <sheet name="CAPA_RULES" sheetId="9" state="hidden" r:id="rId11"/>
  </sheets>
  <definedNames>
    <definedName function="false" hidden="true" name="CAPA_CHK_1" vbProcedure="false">'1-2.ITEM'!$A$1:$AHF$70</definedName>
    <definedName function="false" hidden="true" name="CAPA_CHK_2" vbProcedure="false">'1-3.CAPA'!$A$1:$AGF$36</definedName>
    <definedName function="false" hidden="true" name="CAPA_CHK_3" vbProcedure="false">'BY ITEM CODE'!$A$1:$U$29</definedName>
    <definedName function="false" hidden="true" name="CAPA_CHK_4" vbProcedure="false">'BY PROCESS'!$A$1:$AE$49</definedName>
    <definedName function="false" hidden="true" name="CAPA_CHK_5" vbProcedure="false">TEST!$A$1:$C$49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<sst xmlns="http://schemas.openxmlformats.org/spreadsheetml/2006/main" count="4247" uniqueCount="1103">
  <si>
    <t xml:space="preserve">Plan</t>
  </si>
  <si>
    <t xml:space="preserve">P/N</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</si>
  <si>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</si>
  <si>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</si>
  <si>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</si>
  <si>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</si>
  <si>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</si>
  <si>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</si>
  <si>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</si>
  <si>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</si>
  <si>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</si>
  <si>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</si>
  <si>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</si>
  <si>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</si>
  <si>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ASSY-001</t>
  </si>
  <si>
    <t xml:space="preserve">ASSY-002</t>
  </si>
  <si>
    <t xml:space="preserve">ASSY-003</t>
  </si>
  <si>
    <t xml:space="preserve">ASSY-004</t>
  </si>
  <si>
    <t xml:space="preserve">ASSY-005</t>
  </si>
  <si>
    <t xml:space="preserve">ASSY-006</t>
  </si>
  <si>
    <t xml:space="preserve">ASSY-007</t>
  </si>
  <si>
    <t xml:space="preserve">n/a</t>
  </si>
  <si>
    <t xml:space="preserve">ASSY-008</t>
  </si>
  <si>
    <t xml:space="preserve">ASSY-009</t>
  </si>
  <si>
    <t xml:space="preserve">ASSY-010</t>
  </si>
  <si>
    <t xml:space="preserve">ASSY-011</t>
  </si>
  <si>
    <t xml:space="preserve">ASSY-012</t>
  </si>
  <si>
    <t xml:space="preserve">ASSY-013</t>
  </si>
  <si>
    <t xml:space="preserve">ASSY-014</t>
  </si>
  <si>
    <t xml:space="preserve">ASSY-015</t>
  </si>
  <si>
    <t xml:space="preserve">ASSY-016</t>
  </si>
  <si>
    <t xml:space="preserve">ASSY-017</t>
  </si>
  <si>
    <t xml:space="preserve">ASSY-018</t>
  </si>
  <si>
    <t xml:space="preserve">ASSY-019</t>
  </si>
  <si>
    <t xml:space="preserve">ASSY-020</t>
  </si>
  <si>
    <t xml:space="preserve">ASSY-021</t>
  </si>
  <si>
    <t xml:space="preserve">ASSY-022</t>
  </si>
  <si>
    <t xml:space="preserve">ASSY-023</t>
  </si>
  <si>
    <t xml:space="preserve">ASSY-024</t>
  </si>
  <si>
    <t xml:space="preserve">ASSY-025</t>
  </si>
  <si>
    <t xml:space="preserve">ASSY-026</t>
  </si>
  <si>
    <t xml:space="preserve">ASSY-027</t>
  </si>
  <si>
    <t xml:space="preserve">ASSY-028</t>
  </si>
  <si>
    <t xml:space="preserve">ASSY-029</t>
  </si>
  <si>
    <t xml:space="preserve">ASSY-030</t>
  </si>
  <si>
    <t xml:space="preserve">assy-002</t>
  </si>
  <si>
    <t xml:space="preserve">Parts made by another method  (read by CAPA_Recalc)</t>
  </si>
  <si>
    <t xml:space="preserve">FMCNC1 machines = sheet 1-3 rows with Kind (column B):</t>
  </si>
  <si>
    <t xml:space="preserve">FMCNC1</t>
  </si>
  <si>
    <t xml:space="preserve">HAND machines = sheet 1-3 rows with Kind (column B):</t>
  </si>
  <si>
    <t xml:space="preserve">HAND</t>
  </si>
  <si>
    <t xml:space="preserve">FMCNC2 machines = sheet 1-3 rows with Kind (column B):</t>
  </si>
  <si>
    <t xml:space="preserve">FMCNC2</t>
  </si>
  <si>
    <t xml:space="preserve">Child P/N</t>
  </si>
  <si>
    <t xml:space="preserve">Shop (FM / BD)</t>
  </si>
  <si>
    <t xml:space="preserve">Method</t>
  </si>
  <si>
    <t xml:space="preserve">Time</t>
  </si>
  <si>
    <t xml:space="preserve">CH-001</t>
  </si>
  <si>
    <t xml:space="preserve">FM</t>
  </si>
  <si>
    <t xml:space="preserve">CH-002</t>
  </si>
  <si>
    <t xml:space="preserve">CH-003</t>
  </si>
  <si>
    <t xml:space="preserve">BD</t>
  </si>
  <si>
    <t xml:space="preserve">CH-004</t>
  </si>
  <si>
    <t xml:space="preserve">CH-005</t>
  </si>
  <si>
    <t xml:space="preserve">CNC2</t>
  </si>
  <si>
    <t xml:space="preserve">CH-006</t>
  </si>
  <si>
    <t xml:space="preserve">MANUAL</t>
  </si>
  <si>
    <t xml:space="preserve">CH-007</t>
  </si>
  <si>
    <t xml:space="preserve">FM </t>
  </si>
  <si>
    <t xml:space="preserve">fmcnc 1</t>
  </si>
  <si>
    <t xml:space="preserve">  </t>
  </si>
  <si>
    <t xml:space="preserve">CH-099</t>
  </si>
  <si>
    <t xml:space="preserve">CH-008</t>
  </si>
  <si>
    <t xml:space="preserve">XYZ</t>
  </si>
  <si>
    <t xml:space="preserve">ST table</t>
  </si>
  <si>
    <t xml:space="preserve">Group 1</t>
  </si>
  <si>
    <t xml:space="preserve">Forming</t>
  </si>
  <si>
    <t xml:space="preserve">Group 2</t>
  </si>
  <si>
    <t xml:space="preserve">Group 3</t>
  </si>
  <si>
    <t xml:space="preserve">Group 4</t>
  </si>
  <si>
    <t xml:space="preserve">Group 5</t>
  </si>
  <si>
    <t xml:space="preserve">Group 6</t>
  </si>
  <si>
    <t xml:space="preserve">Group 7</t>
  </si>
  <si>
    <t xml:space="preserve">ASSY P/N</t>
  </si>
  <si>
    <t xml:space="preserve">Process 01</t>
  </si>
  <si>
    <t xml:space="preserve">Process 02</t>
  </si>
  <si>
    <t xml:space="preserve">Process 03</t>
  </si>
  <si>
    <t xml:space="preserve">Process 04</t>
  </si>
  <si>
    <t xml:space="preserve">Process 05</t>
  </si>
  <si>
    <t xml:space="preserve">Process 06</t>
  </si>
  <si>
    <t xml:space="preserve">Process 07</t>
  </si>
  <si>
    <t xml:space="preserve">Reduce</t>
  </si>
  <si>
    <t xml:space="preserve">Expand</t>
  </si>
  <si>
    <t xml:space="preserve">Dimple</t>
  </si>
  <si>
    <t xml:space="preserve">Stopper</t>
  </si>
  <si>
    <t xml:space="preserve">Drill</t>
  </si>
  <si>
    <t xml:space="preserve">Spin</t>
  </si>
  <si>
    <t xml:space="preserve">Pinch Off</t>
  </si>
  <si>
    <t xml:space="preserve">Press Joint</t>
  </si>
  <si>
    <t xml:space="preserve">Bending Pipe</t>
  </si>
  <si>
    <t xml:space="preserve">Process 17</t>
  </si>
  <si>
    <t xml:space="preserve">Process 18</t>
  </si>
  <si>
    <t xml:space="preserve">Process 19</t>
  </si>
  <si>
    <t xml:space="preserve">Process 20</t>
  </si>
  <si>
    <t xml:space="preserve">Process 21</t>
  </si>
  <si>
    <t xml:space="preserve">Process 22</t>
  </si>
  <si>
    <t xml:space="preserve">Process 23</t>
  </si>
  <si>
    <t xml:space="preserve">Process 24</t>
  </si>
  <si>
    <t xml:space="preserve">Process 25</t>
  </si>
  <si>
    <t xml:space="preserve">Process 26</t>
  </si>
  <si>
    <t xml:space="preserve">Process 27</t>
  </si>
  <si>
    <t xml:space="preserve">Process 28</t>
  </si>
  <si>
    <t xml:space="preserve">Process 29</t>
  </si>
  <si>
    <t xml:space="preserve">Process 30</t>
  </si>
  <si>
    <t xml:space="preserve">Process 31</t>
  </si>
  <si>
    <t xml:space="preserve">Process 32</t>
  </si>
  <si>
    <t xml:space="preserve">Process 33</t>
  </si>
  <si>
    <t xml:space="preserve">Process 34</t>
  </si>
  <si>
    <t xml:space="preserve">Process 35</t>
  </si>
  <si>
    <t xml:space="preserve">Process 36</t>
  </si>
  <si>
    <t xml:space="preserve">Process 37</t>
  </si>
  <si>
    <t xml:space="preserve">Process 38</t>
  </si>
  <si>
    <t xml:space="preserve">Process 39</t>
  </si>
  <si>
    <t xml:space="preserve">Process 40</t>
  </si>
  <si>
    <t xml:space="preserve">Process 41</t>
  </si>
  <si>
    <t xml:space="preserve">Process 42</t>
  </si>
  <si>
    <t xml:space="preserve">Process 43</t>
  </si>
  <si>
    <t xml:space="preserve">Process 44</t>
  </si>
  <si>
    <t xml:space="preserve">Process 45</t>
  </si>
  <si>
    <t xml:space="preserve">Process 46</t>
  </si>
  <si>
    <t xml:space="preserve">Process 47</t>
  </si>
  <si>
    <t xml:space="preserve">Process 48</t>
  </si>
  <si>
    <t xml:space="preserve">Process 49</t>
  </si>
  <si>
    <t xml:space="preserve">Process 50</t>
  </si>
  <si>
    <t xml:space="preserve">Process 51</t>
  </si>
  <si>
    <t xml:space="preserve">Process 52</t>
  </si>
  <si>
    <t xml:space="preserve">Process 53</t>
  </si>
  <si>
    <t xml:space="preserve">Process 54</t>
  </si>
  <si>
    <t xml:space="preserve">Process 55</t>
  </si>
  <si>
    <t xml:space="preserve">Process 56</t>
  </si>
  <si>
    <t xml:space="preserve">Process 57</t>
  </si>
  <si>
    <t xml:space="preserve">Process 58</t>
  </si>
  <si>
    <t xml:space="preserve">Process 59</t>
  </si>
  <si>
    <t xml:space="preserve">Process 60</t>
  </si>
  <si>
    <t xml:space="preserve">Process 61</t>
  </si>
  <si>
    <t xml:space="preserve">Process 62</t>
  </si>
  <si>
    <t xml:space="preserve">Process 63</t>
  </si>
  <si>
    <t xml:space="preserve">Process 64</t>
  </si>
  <si>
    <t xml:space="preserve">Process 65</t>
  </si>
  <si>
    <t xml:space="preserve">Q'TY JAN</t>
  </si>
  <si>
    <t xml:space="preserve">Q'TY FEB</t>
  </si>
  <si>
    <t xml:space="preserve">Q'TY MAR</t>
  </si>
  <si>
    <t xml:space="preserve">Q'TY APR</t>
  </si>
  <si>
    <t xml:space="preserve">Q'TY MAY</t>
  </si>
  <si>
    <t xml:space="preserve">Q'TY JUN</t>
  </si>
  <si>
    <t xml:space="preserve">Q'TY JUL</t>
  </si>
  <si>
    <t xml:space="preserve">Q'TY AUG</t>
  </si>
  <si>
    <t xml:space="preserve">Q'TY SEP</t>
  </si>
  <si>
    <t xml:space="preserve">Q'TY OCT</t>
  </si>
  <si>
    <t xml:space="preserve">Q'TY NOV</t>
  </si>
  <si>
    <t xml:space="preserve">Q'TY DEC</t>
  </si>
  <si>
    <t xml:space="preserve">ASSY-999</t>
  </si>
  <si>
    <t xml:space="preserve">CH-000</t>
  </si>
  <si>
    <t xml:space="preserve">part 0</t>
  </si>
  <si>
    <t xml:space="preserve">part 1</t>
  </si>
  <si>
    <t xml:space="preserve">part 2</t>
  </si>
  <si>
    <t xml:space="preserve">part 3</t>
  </si>
  <si>
    <t xml:space="preserve">SPEC-A</t>
  </si>
  <si>
    <t xml:space="preserve">12</t>
  </si>
  <si>
    <t xml:space="preserve">part 4</t>
  </si>
  <si>
    <t xml:space="preserve">   </t>
  </si>
  <si>
    <t xml:space="preserve">part 5</t>
  </si>
  <si>
    <t xml:space="preserve">part 6</t>
  </si>
  <si>
    <t xml:space="preserve">part 7</t>
  </si>
  <si>
    <t xml:space="preserve">abc</t>
  </si>
  <si>
    <t xml:space="preserve">part 8</t>
  </si>
  <si>
    <t xml:space="preserve">CH-009</t>
  </si>
  <si>
    <t xml:space="preserve">part 9</t>
  </si>
  <si>
    <t xml:space="preserve">CH-010</t>
  </si>
  <si>
    <t xml:space="preserve">part 10</t>
  </si>
  <si>
    <t xml:space="preserve">12345</t>
  </si>
  <si>
    <t xml:space="preserve">CH-011</t>
  </si>
  <si>
    <t xml:space="preserve">part 11</t>
  </si>
  <si>
    <t xml:space="preserve">CH-012</t>
  </si>
  <si>
    <t xml:space="preserve">part 12</t>
  </si>
  <si>
    <t xml:space="preserve">CH-013</t>
  </si>
  <si>
    <t xml:space="preserve">part 13</t>
  </si>
  <si>
    <t xml:space="preserve">CH-014</t>
  </si>
  <si>
    <t xml:space="preserve">part 14</t>
  </si>
  <si>
    <t xml:space="preserve">CH-015</t>
  </si>
  <si>
    <t xml:space="preserve">part 15</t>
  </si>
  <si>
    <t xml:space="preserve">CH-016</t>
  </si>
  <si>
    <t xml:space="preserve">part 16</t>
  </si>
  <si>
    <t xml:space="preserve">CH-017</t>
  </si>
  <si>
    <t xml:space="preserve">part 17</t>
  </si>
  <si>
    <t xml:space="preserve">CH-018</t>
  </si>
  <si>
    <t xml:space="preserve">part 18</t>
  </si>
  <si>
    <t xml:space="preserve">CH-019</t>
  </si>
  <si>
    <t xml:space="preserve">part 19</t>
  </si>
  <si>
    <t xml:space="preserve">CH-020</t>
  </si>
  <si>
    <t xml:space="preserve">part 20</t>
  </si>
  <si>
    <t xml:space="preserve">CH-021</t>
  </si>
  <si>
    <t xml:space="preserve">part 21</t>
  </si>
  <si>
    <t xml:space="preserve">CH-022</t>
  </si>
  <si>
    <t xml:space="preserve">part 22</t>
  </si>
  <si>
    <t xml:space="preserve">CH-023</t>
  </si>
  <si>
    <t xml:space="preserve">part 23</t>
  </si>
  <si>
    <t xml:space="preserve">CH-024</t>
  </si>
  <si>
    <t xml:space="preserve">part 24</t>
  </si>
  <si>
    <t xml:space="preserve">15.88</t>
  </si>
  <si>
    <t xml:space="preserve">part 25</t>
  </si>
  <si>
    <t xml:space="preserve">part 26</t>
  </si>
  <si>
    <t xml:space="preserve">part 27</t>
  </si>
  <si>
    <t xml:space="preserve">part 28</t>
  </si>
  <si>
    <t xml:space="preserve">part 29</t>
  </si>
  <si>
    <t xml:space="preserve">part 30</t>
  </si>
  <si>
    <t xml:space="preserve">part 31</t>
  </si>
  <si>
    <t xml:space="preserve">part 32</t>
  </si>
  <si>
    <t xml:space="preserve">part 33</t>
  </si>
  <si>
    <t xml:space="preserve">part 34</t>
  </si>
  <si>
    <t xml:space="preserve">part 35</t>
  </si>
  <si>
    <t xml:space="preserve">part 36</t>
  </si>
  <si>
    <t xml:space="preserve">part 37</t>
  </si>
  <si>
    <t xml:space="preserve">part 38</t>
  </si>
  <si>
    <t xml:space="preserve">part 39</t>
  </si>
  <si>
    <t xml:space="preserve">part 40</t>
  </si>
  <si>
    <t xml:space="preserve">part 41</t>
  </si>
  <si>
    <t xml:space="preserve">part 42</t>
  </si>
  <si>
    <t xml:space="preserve">part 43</t>
  </si>
  <si>
    <t xml:space="preserve">part 44</t>
  </si>
  <si>
    <t xml:space="preserve">part 45</t>
  </si>
  <si>
    <t xml:space="preserve">part 46</t>
  </si>
  <si>
    <t xml:space="preserve">part 47</t>
  </si>
  <si>
    <t xml:space="preserve">part 48</t>
  </si>
  <si>
    <t xml:space="preserve">part 49</t>
  </si>
  <si>
    <t xml:space="preserve">part 50</t>
  </si>
  <si>
    <t xml:space="preserve">part 51</t>
  </si>
  <si>
    <t xml:space="preserve">part 52</t>
  </si>
  <si>
    <t xml:space="preserve">part 53</t>
  </si>
  <si>
    <t xml:space="preserve">part 54</t>
  </si>
  <si>
    <t xml:space="preserve">part 55</t>
  </si>
  <si>
    <t xml:space="preserve">part 56</t>
  </si>
  <si>
    <t xml:space="preserve">part 57</t>
  </si>
  <si>
    <t xml:space="preserve">part 58</t>
  </si>
  <si>
    <t xml:space="preserve">part 59</t>
  </si>
  <si>
    <t xml:space="preserve">part 60</t>
  </si>
  <si>
    <t xml:space="preserve">part 61</t>
  </si>
  <si>
    <t xml:space="preserve">part 62</t>
  </si>
  <si>
    <t xml:space="preserve">part 63</t>
  </si>
  <si>
    <t xml:space="preserve">Totals of sheet 1-2, written by macro CAPA_Recalc - do not edit.</t>
  </si>
  <si>
    <t xml:space="preserve">ChildP/N</t>
  </si>
  <si>
    <t xml:space="preserve">OD</t>
  </si>
  <si>
    <t xml:space="preserve">STD</t>
  </si>
  <si>
    <t xml:space="preserve">A/T</t>
  </si>
  <si>
    <t xml:space="preserve">P01</t>
  </si>
  <si>
    <t xml:space="preserve">P02</t>
  </si>
  <si>
    <t xml:space="preserve">P03</t>
  </si>
  <si>
    <t xml:space="preserve">P04</t>
  </si>
  <si>
    <t xml:space="preserve">P05</t>
  </si>
  <si>
    <t xml:space="preserve">P06</t>
  </si>
  <si>
    <t xml:space="preserve">P07</t>
  </si>
  <si>
    <t xml:space="preserve">P17</t>
  </si>
  <si>
    <t xml:space="preserve">P18</t>
  </si>
  <si>
    <t xml:space="preserve">P19</t>
  </si>
  <si>
    <t xml:space="preserve">P20</t>
  </si>
  <si>
    <t xml:space="preserve">P21</t>
  </si>
  <si>
    <t xml:space="preserve">P22</t>
  </si>
  <si>
    <t xml:space="preserve">P23</t>
  </si>
  <si>
    <t xml:space="preserve">P24</t>
  </si>
  <si>
    <t xml:space="preserve">P25</t>
  </si>
  <si>
    <t xml:space="preserve">P26</t>
  </si>
  <si>
    <t xml:space="preserve">P27</t>
  </si>
  <si>
    <t xml:space="preserve">P28</t>
  </si>
  <si>
    <t xml:space="preserve">P29</t>
  </si>
  <si>
    <t xml:space="preserve">P30</t>
  </si>
  <si>
    <t xml:space="preserve">P31</t>
  </si>
  <si>
    <t xml:space="preserve">P32</t>
  </si>
  <si>
    <t xml:space="preserve">P33</t>
  </si>
  <si>
    <t xml:space="preserve">P34</t>
  </si>
  <si>
    <t xml:space="preserve">P35</t>
  </si>
  <si>
    <t xml:space="preserve">P36</t>
  </si>
  <si>
    <t xml:space="preserve">P37</t>
  </si>
  <si>
    <t xml:space="preserve">P38</t>
  </si>
  <si>
    <t xml:space="preserve">P39</t>
  </si>
  <si>
    <t xml:space="preserve">P40</t>
  </si>
  <si>
    <t xml:space="preserve">P41</t>
  </si>
  <si>
    <t xml:space="preserve">P42</t>
  </si>
  <si>
    <t xml:space="preserve">P43</t>
  </si>
  <si>
    <t xml:space="preserve">P44</t>
  </si>
  <si>
    <t xml:space="preserve">P45</t>
  </si>
  <si>
    <t xml:space="preserve">P46</t>
  </si>
  <si>
    <t xml:space="preserve">P47</t>
  </si>
  <si>
    <t xml:space="preserve">P48</t>
  </si>
  <si>
    <t xml:space="preserve">P49</t>
  </si>
  <si>
    <t xml:space="preserve">P50</t>
  </si>
  <si>
    <t xml:space="preserve">P51</t>
  </si>
  <si>
    <t xml:space="preserve">P52</t>
  </si>
  <si>
    <t xml:space="preserve">P53</t>
  </si>
  <si>
    <t xml:space="preserve">P54</t>
  </si>
  <si>
    <t xml:space="preserve">P55</t>
  </si>
  <si>
    <t xml:space="preserve">P56</t>
  </si>
  <si>
    <t xml:space="preserve">P57</t>
  </si>
  <si>
    <t xml:space="preserve">P58</t>
  </si>
  <si>
    <t xml:space="preserve">P59</t>
  </si>
  <si>
    <t xml:space="preserve">P60</t>
  </si>
  <si>
    <t xml:space="preserve">P61</t>
  </si>
  <si>
    <t xml:space="preserve">P62</t>
  </si>
  <si>
    <t xml:space="preserve">P63</t>
  </si>
  <si>
    <t xml:space="preserve">P64</t>
  </si>
  <si>
    <t xml:space="preserve">P65</t>
  </si>
  <si>
    <t xml:space="preserve">L1</t>
  </si>
  <si>
    <t xml:space="preserve">NORMAL</t>
  </si>
  <si>
    <t xml:space="preserve">MC-00</t>
  </si>
  <si>
    <t xml:space="preserve">●</t>
  </si>
  <si>
    <t xml:space="preserve">MC-01</t>
  </si>
  <si>
    <t xml:space="preserve">MC-02</t>
  </si>
  <si>
    <t xml:space="preserve"> FMCNC1</t>
  </si>
  <si>
    <t xml:space="preserve">MC-03</t>
  </si>
  <si>
    <t xml:space="preserve">MC-04</t>
  </si>
  <si>
    <t xml:space="preserve">OTHER</t>
  </si>
  <si>
    <t xml:space="preserve">MC-05</t>
  </si>
  <si>
    <t xml:space="preserve">MC-06</t>
  </si>
  <si>
    <t xml:space="preserve">MC-07</t>
  </si>
  <si>
    <t xml:space="preserve">MC-08</t>
  </si>
  <si>
    <t xml:space="preserve">MC-09</t>
  </si>
  <si>
    <t xml:space="preserve">MC-10</t>
  </si>
  <si>
    <t xml:space="preserve">MC-11</t>
  </si>
  <si>
    <t xml:space="preserve">MC-12</t>
  </si>
  <si>
    <t xml:space="preserve">MC-13</t>
  </si>
  <si>
    <t xml:space="preserve">MC-14</t>
  </si>
  <si>
    <t xml:space="preserve">MC-15</t>
  </si>
  <si>
    <t xml:space="preserve">MC-16</t>
  </si>
  <si>
    <t xml:space="preserve">MC-17</t>
  </si>
  <si>
    <t xml:space="preserve">MC-18</t>
  </si>
  <si>
    <t xml:space="preserve">MC-19</t>
  </si>
  <si>
    <t xml:space="preserve">MC-20</t>
  </si>
  <si>
    <t xml:space="preserve">MC-21</t>
  </si>
  <si>
    <t xml:space="preserve">MC-22</t>
  </si>
  <si>
    <t xml:space="preserve">MC-23</t>
  </si>
  <si>
    <t xml:space="preserve">MC-24</t>
  </si>
  <si>
    <t xml:space="preserve">MC-25</t>
  </si>
  <si>
    <t xml:space="preserve">MC-26</t>
  </si>
  <si>
    <t xml:space="preserve">MC-27</t>
  </si>
  <si>
    <t xml:space="preserve">MC-28</t>
  </si>
  <si>
    <t xml:space="preserve">MC-29</t>
  </si>
  <si>
    <t xml:space="preserve">Process</t>
  </si>
  <si>
    <t xml:space="preserve">Kind</t>
  </si>
  <si>
    <t xml:space="preserve">CH-404</t>
  </si>
  <si>
    <t xml:space="preserve">x</t>
  </si>
  <si>
    <t xml:space="preserve">a</t>
  </si>
  <si>
    <t xml:space="preserve">b</t>
  </si>
  <si>
    <t xml:space="preserve">y</t>
  </si>
  <si>
    <t xml:space="preserve">three</t>
  </si>
  <si>
    <t xml:space="preserve">C</t>
  </si>
  <si>
    <t xml:space="preserve">7</t>
  </si>
  <si>
    <t xml:space="preserve">ABC</t>
  </si>
  <si>
    <t xml:space="preserve">CAPA formula rules - written by macro CAPA_Setup. Do not edit.</t>
  </si>
  <si>
    <t xml:space="preserve">FORMULAS</t>
  </si>
  <si>
    <t xml:space="preserve">Sheet</t>
  </si>
  <si>
    <t xml:space="preserve">Formula (R1C1)</t>
  </si>
  <si>
    <t xml:space="preserve">Cells: row col row col, ...</t>
  </si>
  <si>
    <t xml:space="preserve">Cells</t>
  </si>
  <si>
    <t xml:space="preserve">Check name</t>
  </si>
  <si>
    <t xml:space="preserve">Address</t>
  </si>
  <si>
    <t xml:space="preserve">1-2.ITEM</t>
  </si>
  <si>
    <t xml:space="preserve">=IF(RC16&gt;0,RC[-793]*RC11,0)</t>
  </si>
  <si>
    <t xml:space="preserve">7 879 70 879</t>
  </si>
  <si>
    <t xml:space="preserve">CAPA_CHK_1</t>
  </si>
  <si>
    <t xml:space="preserve">$A$1:$AHF$70</t>
  </si>
  <si>
    <t xml:space="preserve">=IF(RC16&gt;0,RC[-728]*RC11,0)</t>
  </si>
  <si>
    <t xml:space="preserve">7 880 70 880</t>
  </si>
  <si>
    <t xml:space="preserve">1-3.CAPA</t>
  </si>
  <si>
    <t xml:space="preserve">CAPA_CHK_2</t>
  </si>
  <si>
    <t xml:space="preserve">$A$1:$AGF$36</t>
  </si>
  <si>
    <t xml:space="preserve">=IF(RC16&gt;0,RC[-663]*RC11,0)</t>
  </si>
  <si>
    <t xml:space="preserve">7 881 70 881</t>
  </si>
  <si>
    <t xml:space="preserve">BY ITEM CODE</t>
  </si>
  <si>
    <t xml:space="preserve">CAPA_CHK_3</t>
  </si>
  <si>
    <t xml:space="preserve">$A$1:$U$29</t>
  </si>
  <si>
    <t xml:space="preserve">=IF(RC16&gt;0,RC[-598]*RC11,0)</t>
  </si>
  <si>
    <t xml:space="preserve">7 882 70 882</t>
  </si>
  <si>
    <t xml:space="preserve">BY PROCESS</t>
  </si>
  <si>
    <t xml:space="preserve">CAPA_CHK_4</t>
  </si>
  <si>
    <t xml:space="preserve">$A$1:$AE$49</t>
  </si>
  <si>
    <t xml:space="preserve">=IF(RC16&gt;0,RC[-533]*RC11,0)</t>
  </si>
  <si>
    <t xml:space="preserve">7 883 70 883</t>
  </si>
  <si>
    <t xml:space="preserve">TEST</t>
  </si>
  <si>
    <t xml:space="preserve">CAPA_CHK_5</t>
  </si>
  <si>
    <t xml:space="preserve">$A$1:$C$49</t>
  </si>
  <si>
    <t xml:space="preserve">=IF(RC16&gt;0,RC[-468]*RC11,0)</t>
  </si>
  <si>
    <t xml:space="preserve">7 884 70 884</t>
  </si>
  <si>
    <t xml:space="preserve">=IF(RC16&gt;0,RC[-403]*RC11,0)</t>
  </si>
  <si>
    <t xml:space="preserve">7 885 70 885</t>
  </si>
  <si>
    <t xml:space="preserve">=IF(RC16&gt;0,RC[-338]*RC11,0)</t>
  </si>
  <si>
    <t xml:space="preserve">7 886 70 886</t>
  </si>
  <si>
    <t xml:space="preserve">=IF(RC16&gt;0,RC[-273]*RC11,0)</t>
  </si>
  <si>
    <t xml:space="preserve">7 887 70 887</t>
  </si>
  <si>
    <t xml:space="preserve">=IF(RC16&gt;0,RC[-208]*RC11,0)</t>
  </si>
  <si>
    <t xml:space="preserve">7 888 70 888</t>
  </si>
  <si>
    <t xml:space="preserve">=IF(RC16&gt;0,RC[-143]*RC11,0)</t>
  </si>
  <si>
    <t xml:space="preserve">7 889 70 889</t>
  </si>
  <si>
    <t xml:space="preserve">=IF(RC16&gt;0,RC[-78]*RC11,0)</t>
  </si>
  <si>
    <t xml:space="preserve">7 890 70 890</t>
  </si>
  <si>
    <t xml:space="preserve">=IF(RC8="●",SUMIFS(ST_SUM!C[14],ST_SUM!C12,RC7)/COUNTIFS(C7,RC7,C8,"●",C1,R5C)/R3C,0)/3600/RC5</t>
  </si>
  <si>
    <t xml:space="preserve">7 73 36 73,7 139 36 139,7 205 36 205,7 271 36 271,7 337 36 337,7 403 36 403,7 469 36 469,7 535 36 535,7 601 36 601,7 667 36 667,7 733 36 733,7 799 36 799</t>
  </si>
  <si>
    <t xml:space="preserve">=IF(RC9="●",SUMIFS(ST_SUM!C[14],ST_SUM!C12,RC7)/COUNTIFS(C7,RC7,C9,"●",C1,R5C)/R3C,0)/3600/RC5</t>
  </si>
  <si>
    <t xml:space="preserve">7 74 36 74,7 140 36 140,7 206 36 206,7 272 36 272,7 338 36 338,7 404 36 404,7 470 36 470,7 536 36 536,7 602 36 602,7 668 36 668,7 734 36 734,7 800 36 800</t>
  </si>
  <si>
    <t xml:space="preserve">=IF(RC10="●",SUMIFS(ST_SUM!C[14],ST_SUM!C12,RC7)/COUNTIFS(C7,RC7,C10,"●",C1,R5C)/R3C,0)/3600/RC5</t>
  </si>
  <si>
    <t xml:space="preserve">7 75 36 75,7 141 36 141,7 207 36 207,7 273 36 273,7 339 36 339,7 405 36 405,7 471 36 471,7 537 36 537,7 603 36 603,7 669 36 669,7 735 36 735,7 801 36 801</t>
  </si>
  <si>
    <t xml:space="preserve">=IF(RC11="●",SUMIFS(ST_SUM!C[14],ST_SUM!C12,RC7)/COUNTIFS(C7,RC7,C11,"●",C1,R5C)/R3C,0)/3600/RC5</t>
  </si>
  <si>
    <t xml:space="preserve">7 76 36 76,7 142 36 142,7 208 36 208,7 274 36 274,7 340 36 340,7 406 36 406,7 472 36 472,7 538 36 538,7 604 36 604,7 670 36 670,7 736 36 736,7 802 36 802</t>
  </si>
  <si>
    <t xml:space="preserve">=IF(RC12="●",SUMIFS(ST_SUM!C[14],ST_SUM!C12,RC7)/COUNTIFS(C7,RC7,C12,"●",C1,R5C)/R3C,0)/3600/RC5</t>
  </si>
  <si>
    <t xml:space="preserve">7 77 36 77,7 143 36 143,7 209 36 209,7 275 36 275,7 341 36 341,7 407 36 407,7 473 36 473,7 539 36 539,7 605 36 605,7 671 36 671,7 737 36 737,7 803 36 803</t>
  </si>
  <si>
    <t xml:space="preserve">=IF(RC13="●",SUMIFS(ST_SUM!C[14],ST_SUM!C12,RC7)/COUNTIFS(C7,RC7,C13,"●",C1,R5C)/R3C,0)/3600/RC5</t>
  </si>
  <si>
    <t xml:space="preserve">7 78 36 78,7 144 36 144,7 210 36 210,7 276 36 276,7 342 36 342,7 408 36 408,7 474 36 474,7 540 36 540,7 606 36 606,7 672 36 672,7 738 36 738,7 804 36 804</t>
  </si>
  <si>
    <t xml:space="preserve">=IF(RC14="●",SUMIFS(ST_SUM!C[14],ST_SUM!C12,RC7)/COUNTIFS(C7,RC7,C14,"●",C1,R5C)/R3C,0)/3600/RC5</t>
  </si>
  <si>
    <t xml:space="preserve">7 79 36 79,7 145 36 145,7 211 36 211,7 277 36 277,7 343 36 343,7 409 36 409,7 475 36 475,7 541 36 541,7 607 36 607,7 673 36 673,7 739 36 739,7 805 36 805</t>
  </si>
  <si>
    <t xml:space="preserve">=IF(RC15="●",SUMIFS(ST_SUM!C[14],ST_SUM!C12,RC7,ST_SUM!C13,IF(RC2='PART METHOD'!R4C4,"FMCNC1",IF(RC2='PART METHOD'!R6C4,"FMCNC2","STD")))/IF(RC2='PART METHOD'!R4C4,COUNTIFS(C7,RC7,C15,"●",C1,R5C,C2,'PART METHOD'!R4C4),IF(RC2='PART METHOD'!R6C4,COUNTIFS(C7,RC7,C15,"●",C1,R5C,C2,'PART METHOD'!R6C4),COUNTIFS(C7,RC7,C15,"●",C1,R5C,C2,"&lt;&gt;"&amp;'PART METHOD'!R4C4,C2,"&lt;&gt;"&amp;'PART METHOD'!R6C4)))/R3C,0)/3600/RC5</t>
  </si>
  <si>
    <t xml:space="preserve">7 80 36 80,7 146 36 146,7 212 36 212,7 278 36 278,7 344 36 344,7 410 36 410,7 476 36 476,7 542 36 542,7 608 36 608,7 674 36 674,7 740 36 740,7 806 36 806</t>
  </si>
  <si>
    <t xml:space="preserve">=IF(RC16="●",SUMIFS(ST_SUM!C[14],ST_SUM!C12,RC7,ST_SUM!C13,IF(RC2='PART METHOD'!R4C4,"FMCNC1",IF(RC2='PART METHOD'!R6C4,"FMCNC2","STD")))/IF(RC2='PART METHOD'!R4C4,COUNTIFS(C7,RC7,C16,"●",C1,R5C,C2,'PART METHOD'!R4C4),IF(RC2='PART METHOD'!R6C4,COUNTIFS(C7,RC7,C16,"●",C1,R5C,C2,'PART METHOD'!R6C4),COUNTIFS(C7,RC7,C16,"●",C1,R5C,C2,"&lt;&gt;"&amp;'PART METHOD'!R4C4,C2,"&lt;&gt;"&amp;'PART METHOD'!R6C4)))/R3C,0)/3600/RC5</t>
  </si>
  <si>
    <t xml:space="preserve">7 81 36 81,7 147 36 147,7 213 36 213,7 279 36 279,7 345 36 345,7 411 36 411,7 477 36 477,7 543 36 543,7 609 36 609,7 675 36 675,7 741 36 741,7 807 36 807</t>
  </si>
  <si>
    <t xml:space="preserve">=IF(RC17="●",SUMIFS(ST_SUM!C[14],ST_SUM!C12,RC7,ST_SUM!C13,IF(RC2='PART METHOD'!R4C4,"FMCNC1",IF(RC2='PART METHOD'!R6C4,"FMCNC2","STD")))/IF(RC2='PART METHOD'!R4C4,COUNTIFS(C7,RC7,C17,"●",C1,R5C,C2,'PART METHOD'!R4C4),IF(RC2='PART METHOD'!R6C4,COUNTIFS(C7,RC7,C17,"●",C1,R5C,C2,'PART METHOD'!R6C4),COUNTIFS(C7,RC7,C17,"●",C1,R5C,C2,"&lt;&gt;"&amp;'PART METHOD'!R4C4,C2,"&lt;&gt;"&amp;'PART METHOD'!R6C4)))/R3C,0)/3600/RC5</t>
  </si>
  <si>
    <t xml:space="preserve">7 82 36 82,7 148 36 148,7 214 36 214,7 280 36 280,7 346 36 346,7 412 36 412,7 478 36 478,7 544 36 544,7 610 36 610,7 676 36 676,7 742 36 742,7 808 36 808</t>
  </si>
  <si>
    <t xml:space="preserve">=IF(RC18="●",SUMIFS(ST_SUM!C[14],ST_SUM!C12,RC7,ST_SUM!C13,IF(RC2='PART METHOD'!R4C4,"FMCNC1",IF(RC2='PART METHOD'!R6C4,"FMCNC2","STD")))/IF(RC2='PART METHOD'!R4C4,COUNTIFS(C7,RC7,C18,"●",C1,R5C,C2,'PART METHOD'!R4C4),IF(RC2='PART METHOD'!R6C4,COUNTIFS(C7,RC7,C18,"●",C1,R5C,C2,'PART METHOD'!R6C4),COUNTIFS(C7,RC7,C18,"●",C1,R5C,C2,"&lt;&gt;"&amp;'PART METHOD'!R4C4,C2,"&lt;&gt;"&amp;'PART METHOD'!R6C4)))/R3C,0)/3600/RC5</t>
  </si>
  <si>
    <t xml:space="preserve">7 83 36 83,7 149 36 149,7 215 36 215,7 281 36 281,7 347 36 347,7 413 36 413,7 479 36 479,7 545 36 545,7 611 36 611,7 677 36 677,7 743 36 743,7 809 36 809</t>
  </si>
  <si>
    <t xml:space="preserve">=IF(RC19="●",SUMIFS(ST_SUM!C[14],ST_SUM!C12,RC7,ST_SUM!C13,IF(RC2='PART METHOD'!R4C4,"FMCNC1",IF(RC2='PART METHOD'!R6C4,"FMCNC2","STD")))/IF(RC2='PART METHOD'!R4C4,COUNTIFS(C7,RC7,C19,"●",C1,R5C,C2,'PART METHOD'!R4C4),IF(RC2='PART METHOD'!R6C4,COUNTIFS(C7,RC7,C19,"●",C1,R5C,C2,'PART METHOD'!R6C4),COUNTIFS(C7,RC7,C19,"●",C1,R5C,C2,"&lt;&gt;"&amp;'PART METHOD'!R4C4,C2,"&lt;&gt;"&amp;'PART METHOD'!R6C4)))/R3C,0)/3600/RC5</t>
  </si>
  <si>
    <t xml:space="preserve">7 84 36 84,7 150 36 150,7 216 36 216,7 282 36 282,7 348 36 348,7 414 36 414,7 480 36 480,7 546 36 546,7 612 36 612,7 678 36 678,7 744 36 744,7 810 36 810</t>
  </si>
  <si>
    <t xml:space="preserve">=IF(RC20="●",SUMIFS(ST_SUM!C[14],ST_SUM!C12,RC7,ST_SUM!C13,IF(RC2='PART METHOD'!R4C4,"FMCNC1",IF(RC2='PART METHOD'!R6C4,"FMCNC2","STD")))/IF(RC2='PART METHOD'!R4C4,COUNTIFS(C7,RC7,C20,"●",C1,R5C,C2,'PART METHOD'!R4C4),IF(RC2='PART METHOD'!R6C4,COUNTIFS(C7,RC7,C20,"●",C1,R5C,C2,'PART METHOD'!R6C4),COUNTIFS(C7,RC7,C20,"●",C1,R5C,C2,"&lt;&gt;"&amp;'PART METHOD'!R4C4,C2,"&lt;&gt;"&amp;'PART METHOD'!R6C4)))/R3C,0)/3600/RC5</t>
  </si>
  <si>
    <t xml:space="preserve">7 85 36 85,7 151 36 151,7 217 36 217,7 283 36 283,7 349 36 349,7 415 36 415,7 481 36 481,7 547 36 547,7 613 36 613,7 679 36 679,7 745 36 745,7 811 36 811</t>
  </si>
  <si>
    <t xml:space="preserve">=IF(RC21="●",SUMIFS(ST_SUM!C[14],ST_SUM!C12,RC7,ST_SUM!C13,IF(RC2='PART METHOD'!R4C4,"FMCNC1",IF(RC2='PART METHOD'!R6C4,"FMCNC2","STD")))/IF(RC2='PART METHOD'!R4C4,COUNTIFS(C7,RC7,C21,"●",C1,R5C,C2,'PART METHOD'!R4C4),IF(RC2='PART METHOD'!R6C4,COUNTIFS(C7,RC7,C21,"●",C1,R5C,C2,'PART METHOD'!R6C4),COUNTIFS(C7,RC7,C21,"●",C1,R5C,C2,"&lt;&gt;"&amp;'PART METHOD'!R4C4,C2,"&lt;&gt;"&amp;'PART METHOD'!R6C4)))/R3C,0)/3600/RC5</t>
  </si>
  <si>
    <t xml:space="preserve">7 86 36 86,7 152 36 152,7 218 36 218,7 284 36 284,7 350 36 350,7 416 36 416,7 482 36 482,7 548 36 548,7 614 36 614,7 680 36 680,7 746 36 746,7 812 36 812</t>
  </si>
  <si>
    <t xml:space="preserve">=IF(RC22="●",SUMIFS(ST_SUM!C[14],ST_SUM!C12,RC7,ST_SUM!C13,IF(RC2='PART METHOD'!R4C4,"FMCNC1",IF(RC2='PART METHOD'!R6C4,"FMCNC2","STD")))/IF(RC2='PART METHOD'!R4C4,COUNTIFS(C7,RC7,C22,"●",C1,R5C,C2,'PART METHOD'!R4C4),IF(RC2='PART METHOD'!R6C4,COUNTIFS(C7,RC7,C22,"●",C1,R5C,C2,'PART METHOD'!R6C4),COUNTIFS(C7,RC7,C22,"●",C1,R5C,C2,"&lt;&gt;"&amp;'PART METHOD'!R4C4,C2,"&lt;&gt;"&amp;'PART METHOD'!R6C4)))/R3C,0)/3600/RC5</t>
  </si>
  <si>
    <t xml:space="preserve">7 87 36 87,7 153 36 153,7 219 36 219,7 285 36 285,7 351 36 351,7 417 36 417,7 483 36 483,7 549 36 549,7 615 36 615,7 681 36 681,7 747 36 747,7 813 36 813</t>
  </si>
  <si>
    <t xml:space="preserve">=IF(RC23="●",SUMIFS(ST_SUM!C[14],ST_SUM!C12,RC7,ST_SUM!C14,IF(RC2='PART METHOD'!R5C4,"HAND","STD"))/COUNTIFS(C7,RC7,C23,"●",C1,R5C,C2,IF(RC2='PART METHOD'!R5C4,'PART METHOD'!R5C4,"&lt;&gt;"&amp;'PART METHOD'!R5C4))/R3C,0)/3600/RC5</t>
  </si>
  <si>
    <t xml:space="preserve">7 88 36 88,7 154 36 154,7 220 36 220,7 286 36 286,7 352 36 352,7 418 36 418,7 484 36 484,7 550 36 550,7 616 36 616,7 682 36 682,7 748 36 748,7 814 36 814</t>
  </si>
  <si>
    <t xml:space="preserve">=IF(RC24="●",SUMIFS(ST_SUM!C[14],ST_SUM!C12,RC7)/COUNTIFS(C7,RC7,C24,"●",C1,R5C)/R3C,0)/3600/RC5</t>
  </si>
  <si>
    <t xml:space="preserve">7 89 36 89,7 155 36 155,7 221 36 221,7 287 36 287,7 353 36 353,7 419 36 419,7 485 36 485,7 551 36 551,7 617 36 617,7 683 36 683,7 749 36 749,7 815 36 815</t>
  </si>
  <si>
    <t xml:space="preserve">=IF(RC25="●",SUMIFS(ST_SUM!C[14],ST_SUM!C12,RC7)/COUNTIFS(C7,RC7,C25,"●",C1,R5C)/R3C,0)/3600/RC5</t>
  </si>
  <si>
    <t xml:space="preserve">7 90 36 90,7 156 36 156,7 222 36 222,7 288 36 288,7 354 36 354,7 420 36 420,7 486 36 486,7 552 36 552,7 618 36 618,7 684 36 684,7 750 36 750,7 816 36 816</t>
  </si>
  <si>
    <t xml:space="preserve">=IF(RC26="●",SUMIFS(ST_SUM!C[14],ST_SUM!C12,RC7)/COUNTIFS(C7,RC7,C26,"●",C1,R5C)/R3C,0)/3600/RC5</t>
  </si>
  <si>
    <t xml:space="preserve">7 91 36 91,7 157 36 157,7 223 36 223,7 289 36 289,7 355 36 355,7 421 36 421,7 487 36 487,7 553 36 553,7 619 36 619,7 685 36 685,7 751 36 751,7 817 36 817</t>
  </si>
  <si>
    <t xml:space="preserve">=IF(RC27="●",SUMIFS(ST_SUM!C[14],ST_SUM!C12,RC7)/COUNTIFS(C7,RC7,C27,"●",C1,R5C)/R3C,0)/3600/RC5</t>
  </si>
  <si>
    <t xml:space="preserve">7 92 36 92,7 158 36 158,7 224 36 224,7 290 36 290,7 356 36 356,7 422 36 422,7 488 36 488,7 554 36 554,7 620 36 620,7 686 36 686,7 752 36 752,7 818 36 818</t>
  </si>
  <si>
    <t xml:space="preserve">=IF(RC28="●",SUMIFS(ST_SUM!C[14],ST_SUM!C12,RC7)/COUNTIFS(C7,RC7,C28,"●",C1,R5C)/R3C,0)/3600/RC5</t>
  </si>
  <si>
    <t xml:space="preserve">7 93 36 93,7 159 36 159,7 225 36 225,7 291 36 291,7 357 36 357,7 423 36 423,7 489 36 489,7 555 36 555,7 621 36 621,7 687 36 687,7 753 36 753,7 819 36 819</t>
  </si>
  <si>
    <t xml:space="preserve">=IF(RC29="●",SUMIFS(ST_SUM!C[14],ST_SUM!C12,RC7)/COUNTIFS(C7,RC7,C29,"●",C1,R5C)/R3C,0)/3600/RC5</t>
  </si>
  <si>
    <t xml:space="preserve">7 94 36 94,7 160 36 160,7 226 36 226,7 292 36 292,7 358 36 358,7 424 36 424,7 490 36 490,7 556 36 556,7 622 36 622,7 688 36 688,7 754 36 754,7 820 36 820</t>
  </si>
  <si>
    <t xml:space="preserve">=IF(RC30="●",SUMIFS(ST_SUM!C[14],ST_SUM!C12,RC7)/COUNTIFS(C7,RC7,C30,"●",C1,R5C)/R3C,0)/3600/RC5</t>
  </si>
  <si>
    <t xml:space="preserve">7 95 36 95,7 161 36 161,7 227 36 227,7 293 36 293,7 359 36 359,7 425 36 425,7 491 36 491,7 557 36 557,7 623 36 623,7 689 36 689,7 755 36 755,7 821 36 821</t>
  </si>
  <si>
    <t xml:space="preserve">=IF(RC31="●",SUMIFS(ST_SUM!C[14],ST_SUM!C12,RC7)/COUNTIFS(C7,RC7,C31,"●",C1,R5C)/R3C,0)/3600/RC5</t>
  </si>
  <si>
    <t xml:space="preserve">7 96 36 96,7 162 36 162,7 228 36 228,7 294 36 294,7 360 36 360,7 426 36 426,7 492 36 492,7 558 36 558,7 624 36 624,7 690 36 690,7 756 36 756,7 822 36 822</t>
  </si>
  <si>
    <t xml:space="preserve">=IF(RC32="●",SUMIFS(ST_SUM!C[14],ST_SUM!C12,RC7)/COUNTIFS(C7,RC7,C32,"●",C1,R5C)/R3C,0)/3600/RC5</t>
  </si>
  <si>
    <t xml:space="preserve">7 97 36 97,7 163 36 163,7 229 36 229,7 295 36 295,7 361 36 361,7 427 36 427,7 493 36 493,7 559 36 559,7 625 36 625,7 691 36 691,7 757 36 757,7 823 36 823</t>
  </si>
  <si>
    <t xml:space="preserve">=IF(RC33="●",SUMIFS(ST_SUM!C[14],ST_SUM!C12,RC7)/COUNTIFS(C7,RC7,C33,"●",C1,R5C)/R3C,0)/3600/RC5</t>
  </si>
  <si>
    <t xml:space="preserve">7 98 36 98,7 164 36 164,7 230 36 230,7 296 36 296,7 362 36 362,7 428 36 428,7 494 36 494,7 560 36 560,7 626 36 626,7 692 36 692,7 758 36 758,7 824 36 824</t>
  </si>
  <si>
    <t xml:space="preserve">=IF(RC34="●",SUMIFS(ST_SUM!C[14],ST_SUM!C12,RC7)/COUNTIFS(C7,RC7,C34,"●",C1,R5C)/R3C,0)/3600/RC5</t>
  </si>
  <si>
    <t xml:space="preserve">7 99 36 99,7 165 36 165,7 231 36 231,7 297 36 297,7 363 36 363,7 429 36 429,7 495 36 495,7 561 36 561,7 627 36 627,7 693 36 693,7 759 36 759,7 825 36 825</t>
  </si>
  <si>
    <t xml:space="preserve">=IF(RC35="●",SUMIFS(ST_SUM!C[14],ST_SUM!C12,RC7)/COUNTIFS(C7,RC7,C35,"●",C1,R5C)/R3C,0)/3600/RC5</t>
  </si>
  <si>
    <t xml:space="preserve">7 100 36 100,7 166 36 166,7 232 36 232,7 298 36 298,7 364 36 364,7 430 36 430,7 496 36 496,7 562 36 562,7 628 36 628,7 694 36 694,7 760 36 760,7 826 36 826</t>
  </si>
  <si>
    <t xml:space="preserve">=IF(RC36="●",SUMIFS(ST_SUM!C[14],ST_SUM!C12,RC7)/COUNTIFS(C7,RC7,C36,"●",C1,R5C)/R3C,0)/3600/RC5</t>
  </si>
  <si>
    <t xml:space="preserve">7 101 36 101,7 167 36 167,7 233 36 233,7 299 36 299,7 365 36 365,7 431 36 431,7 497 36 497,7 563 36 563,7 629 36 629,7 695 36 695,7 761 36 761,7 827 36 827</t>
  </si>
  <si>
    <t xml:space="preserve">=IF(RC37="●",SUMIFS(ST_SUM!C[14],ST_SUM!C12,RC7)/COUNTIFS(C7,RC7,C37,"●",C1,R5C)/R3C,0)/3600/RC5</t>
  </si>
  <si>
    <t xml:space="preserve">7 102 36 102,7 168 36 168,7 234 36 234,7 300 36 300,7 366 36 366,7 432 36 432,7 498 36 498,7 564 36 564,7 630 36 630,7 696 36 696,7 762 36 762,7 828 36 828</t>
  </si>
  <si>
    <t xml:space="preserve">=IF(RC38="●",SUMIFS(ST_SUM!C[14],ST_SUM!C12,RC7)/COUNTIFS(C7,RC7,C38,"●",C1,R5C)/R3C,0)/3600/RC5</t>
  </si>
  <si>
    <t xml:space="preserve">7 103 36 103,7 169 36 169,7 235 36 235,7 301 36 301,7 367 36 367,7 433 36 433,7 499 36 499,7 565 36 565,7 631 36 631,7 697 36 697,7 763 36 763,7 829 36 829</t>
  </si>
  <si>
    <t xml:space="preserve">=IF(RC39="●",SUMIFS(ST_SUM!C[14],ST_SUM!C12,RC7)/COUNTIFS(C7,RC7,C39,"●",C1,R5C)/R3C,0)/3600/RC5</t>
  </si>
  <si>
    <t xml:space="preserve">7 104 36 104,7 170 36 170,7 236 36 236,7 302 36 302,7 368 36 368,7 434 36 434,7 500 36 500,7 566 36 566,7 632 36 632,7 698 36 698,7 764 36 764,7 830 36 830</t>
  </si>
  <si>
    <t xml:space="preserve">=IF(RC40="●",SUMIFS(ST_SUM!C[14],ST_SUM!C12,RC7)/COUNTIFS(C7,RC7,C40,"●",C1,R5C)/R3C,0)/3600/RC5</t>
  </si>
  <si>
    <t xml:space="preserve">7 105 36 105,7 171 36 171,7 237 36 237,7 303 36 303,7 369 36 369,7 435 36 435,7 501 36 501,7 567 36 567,7 633 36 633,7 699 36 699,7 765 36 765,7 831 36 831</t>
  </si>
  <si>
    <t xml:space="preserve">=IF(RC41="●",SUMIFS(ST_SUM!C[14],ST_SUM!C12,RC7)/COUNTIFS(C7,RC7,C41,"●",C1,R5C)/R3C,0)/3600/RC5</t>
  </si>
  <si>
    <t xml:space="preserve">7 106 36 106,7 172 36 172,7 238 36 238,7 304 36 304,7 370 36 370,7 436 36 436,7 502 36 502,7 568 36 568,7 634 36 634,7 700 36 700,7 766 36 766,7 832 36 832</t>
  </si>
  <si>
    <t xml:space="preserve">=IF(RC42="●",SUMIFS(ST_SUM!C[14],ST_SUM!C12,RC7)/COUNTIFS(C7,RC7,C42,"●",C1,R5C)/R3C,0)/3600/RC5</t>
  </si>
  <si>
    <t xml:space="preserve">7 107 36 107,7 173 36 173,7 239 36 239,7 305 36 305,7 371 36 371,7 437 36 437,7 503 36 503,7 569 36 569,7 635 36 635,7 701 36 701,7 767 36 767,7 833 36 833</t>
  </si>
  <si>
    <t xml:space="preserve">=IF(RC43="●",SUMIFS(ST_SUM!C[14],ST_SUM!C12,RC7)/COUNTIFS(C7,RC7,C43,"●",C1,R5C)/R3C,0)/3600/RC5</t>
  </si>
  <si>
    <t xml:space="preserve">7 108 36 108,7 174 36 174,7 240 36 240,7 306 36 306,7 372 36 372,7 438 36 438,7 504 36 504,7 570 36 570,7 636 36 636,7 702 36 702,7 768 36 768,7 834 36 834</t>
  </si>
  <si>
    <t xml:space="preserve">=IF(RC44="●",SUMIFS(ST_SUM!C[14],ST_SUM!C12,RC7)/COUNTIFS(C7,RC7,C44,"●",C1,R5C)/R3C,0)/3600/RC5</t>
  </si>
  <si>
    <t xml:space="preserve">7 109 36 109,7 175 36 175,7 241 36 241,7 307 36 307,7 373 36 373,7 439 36 439,7 505 36 505,7 571 36 571,7 637 36 637,7 703 36 703,7 769 36 769,7 835 36 835</t>
  </si>
  <si>
    <t xml:space="preserve">=IF(RC45="●",SUMIFS(ST_SUM!C[14],ST_SUM!C12,RC7)/COUNTIFS(C7,RC7,C45,"●",C1,R5C)/R3C,0)/3600/RC5</t>
  </si>
  <si>
    <t xml:space="preserve">7 110 36 110,7 176 36 176,7 242 36 242,7 308 36 308,7 374 36 374,7 440 36 440,7 506 36 506,7 572 36 572,7 638 36 638,7 704 36 704,7 770 36 770,7 836 36 836</t>
  </si>
  <si>
    <t xml:space="preserve">=IF(RC46="●",SUMIFS(ST_SUM!C[14],ST_SUM!C12,RC7)/COUNTIFS(C7,RC7,C46,"●",C1,R5C)/R3C,0)/3600/RC5</t>
  </si>
  <si>
    <t xml:space="preserve">7 111 36 111,7 177 36 177,7 243 36 243,7 309 36 309,7 375 36 375,7 441 36 441,7 507 36 507,7 573 36 573,7 639 36 639,7 705 36 705,7 771 36 771,7 837 36 837</t>
  </si>
  <si>
    <t xml:space="preserve">=IF(RC47="●",SUMIFS(ST_SUM!C[14],ST_SUM!C12,RC7)/COUNTIFS(C7,RC7,C47,"●",C1,R5C)/R3C,0)/3600/RC5</t>
  </si>
  <si>
    <t xml:space="preserve">7 112 36 112,7 178 36 178,7 244 36 244,7 310 36 310,7 376 36 376,7 442 36 442,7 508 36 508,7 574 36 574,7 640 36 640,7 706 36 706,7 772 36 772,7 838 36 838</t>
  </si>
  <si>
    <t xml:space="preserve">=IF(RC48="●",SUMIFS(ST_SUM!C[14],ST_SUM!C12,RC7)/COUNTIFS(C7,RC7,C48,"●",C1,R5C)/R3C,0)/3600/RC5</t>
  </si>
  <si>
    <t xml:space="preserve">7 113 36 113,7 179 36 179,7 245 36 245,7 311 36 311,7 377 36 377,7 443 36 443,7 509 36 509,7 575 36 575,7 641 36 641,7 707 36 707,7 773 36 773,7 839 36 839</t>
  </si>
  <si>
    <t xml:space="preserve">=IF(RC49="●",SUMIFS(ST_SUM!C[14],ST_SUM!C12,RC7)/COUNTIFS(C7,RC7,C49,"●",C1,R5C)/R3C,0)/3600/RC5</t>
  </si>
  <si>
    <t xml:space="preserve">7 114 36 114,7 180 36 180,7 246 36 246,7 312 36 312,7 378 36 378,7 444 36 444,7 510 36 510,7 576 36 576,7 642 36 642,7 708 36 708,7 774 36 774,7 840 36 840</t>
  </si>
  <si>
    <t xml:space="preserve">=IF(RC50="●",SUMIFS(ST_SUM!C[14],ST_SUM!C12,RC7)/COUNTIFS(C7,RC7,C50,"●",C1,R5C)/R3C,0)/3600/RC5</t>
  </si>
  <si>
    <t xml:space="preserve">7 115 36 115,7 181 36 181,7 247 36 247,7 313 36 313,7 379 36 379,7 445 36 445,7 511 36 511,7 577 36 577,7 643 36 643,7 709 36 709,7 775 36 775,7 841 36 841</t>
  </si>
  <si>
    <t xml:space="preserve">=IF(RC51="●",SUMIFS(ST_SUM!C[14],ST_SUM!C12,RC7)/COUNTIFS(C7,RC7,C51,"●",C1,R5C)/R3C,0)/3600/RC5</t>
  </si>
  <si>
    <t xml:space="preserve">7 116 36 116,7 182 36 182,7 248 36 248,7 314 36 314,7 380 36 380,7 446 36 446,7 512 36 512,7 578 36 578,7 644 36 644,7 710 36 710,7 776 36 776,7 842 36 842</t>
  </si>
  <si>
    <t xml:space="preserve">=IF(RC52="●",SUMIFS(ST_SUM!C[14],ST_SUM!C12,RC7)/COUNTIFS(C7,RC7,C52,"●",C1,R5C)/R3C,0)/3600/RC5</t>
  </si>
  <si>
    <t xml:space="preserve">7 117 36 117,7 183 36 183,7 249 36 249,7 315 36 315,7 381 36 381,7 447 36 447,7 513 36 513,7 579 36 579,7 645 36 645,7 711 36 711,7 777 36 777,7 843 36 843</t>
  </si>
  <si>
    <t xml:space="preserve">=IF(RC53="●",SUMIFS(ST_SUM!C[14],ST_SUM!C12,RC7)/COUNTIFS(C7,RC7,C53,"●",C1,R5C)/R3C,0)/3600/RC5</t>
  </si>
  <si>
    <t xml:space="preserve">7 118 36 118,7 184 36 184,7 250 36 250,7 316 36 316,7 382 36 382,7 448 36 448,7 514 36 514,7 580 36 580,7 646 36 646,7 712 36 712,7 778 36 778,7 844 36 844</t>
  </si>
  <si>
    <t xml:space="preserve">=IF(RC54="●",SUMIFS(ST_SUM!C[14],ST_SUM!C12,RC7)/COUNTIFS(C7,RC7,C54,"●",C1,R5C)/R3C,0)/3600/RC5</t>
  </si>
  <si>
    <t xml:space="preserve">7 119 36 119,7 185 36 185,7 251 36 251,7 317 36 317,7 383 36 383,7 449 36 449,7 515 36 515,7 581 36 581,7 647 36 647,7 713 36 713,7 779 36 779,7 845 36 845</t>
  </si>
  <si>
    <t xml:space="preserve">=IF(RC55="●",SUMIFS(ST_SUM!C[14],ST_SUM!C12,RC7)/COUNTIFS(C7,RC7,C55,"●",C1,R5C)/R3C,0)/3600/RC5</t>
  </si>
  <si>
    <t xml:space="preserve">7 120 36 120,7 186 36 186,7 252 36 252,7 318 36 318,7 384 36 384,7 450 36 450,7 516 36 516,7 582 36 582,7 648 36 648,7 714 36 714,7 780 36 780,7 846 36 846</t>
  </si>
  <si>
    <t xml:space="preserve">=IF(RC56="●",SUMIFS(ST_SUM!C[14],ST_SUM!C12,RC7)/COUNTIFS(C7,RC7,C56,"●",C1,R5C)/R3C,0)/3600/RC5</t>
  </si>
  <si>
    <t xml:space="preserve">7 121 36 121,7 187 36 187,7 253 36 253,7 319 36 319,7 385 36 385,7 451 36 451,7 517 36 517,7 583 36 583,7 649 36 649,7 715 36 715,7 781 36 781,7 847 36 847</t>
  </si>
  <si>
    <t xml:space="preserve">=IF(RC57="●",SUMIFS(ST_SUM!C[14],ST_SUM!C12,RC7)/COUNTIFS(C7,RC7,C57,"●",C1,R5C)/R3C,0)/3600/RC5</t>
  </si>
  <si>
    <t xml:space="preserve">7 122 36 122,7 188 36 188,7 254 36 254,7 320 36 320,7 386 36 386,7 452 36 452,7 518 36 518,7 584 36 584,7 650 36 650,7 716 36 716,7 782 36 782,7 848 36 848</t>
  </si>
  <si>
    <t xml:space="preserve">=IF(RC58="●",SUMIFS(ST_SUM!C[14],ST_SUM!C12,RC7)/COUNTIFS(C7,RC7,C58,"●",C1,R5C)/R3C,0)/3600/RC5</t>
  </si>
  <si>
    <t xml:space="preserve">7 123 36 123,7 189 36 189,7 255 36 255,7 321 36 321,7 387 36 387,7 453 36 453,7 519 36 519,7 585 36 585,7 651 36 651,7 717 36 717,7 783 36 783,7 849 36 849</t>
  </si>
  <si>
    <t xml:space="preserve">=IF(RC59="●",SUMIFS(ST_SUM!C[14],ST_SUM!C12,RC7)/COUNTIFS(C7,RC7,C59,"●",C1,R5C)/R3C,0)/3600/RC5</t>
  </si>
  <si>
    <t xml:space="preserve">7 124 36 124,7 190 36 190,7 256 36 256,7 322 36 322,7 388 36 388,7 454 36 454,7 520 36 520,7 586 36 586,7 652 36 652,7 718 36 718,7 784 36 784,7 850 36 850</t>
  </si>
  <si>
    <t xml:space="preserve">=IF(RC60="●",SUMIFS(ST_SUM!C[14],ST_SUM!C12,RC7)/COUNTIFS(C7,RC7,C60,"●",C1,R5C)/R3C,0)/3600/RC5</t>
  </si>
  <si>
    <t xml:space="preserve">7 125 36 125,7 191 36 191,7 257 36 257,7 323 36 323,7 389 36 389,7 455 36 455,7 521 36 521,7 587 36 587,7 653 36 653,7 719 36 719,7 785 36 785,7 851 36 851</t>
  </si>
  <si>
    <t xml:space="preserve">=IF(RC61="●",SUMIFS(ST_SUM!C[14],ST_SUM!C12,RC7)/COUNTIFS(C7,RC7,C61,"●",C1,R5C)/R3C,0)/3600/RC5</t>
  </si>
  <si>
    <t xml:space="preserve">7 126 36 126,7 192 36 192,7 258 36 258,7 324 36 324,7 390 36 390,7 456 36 456,7 522 36 522,7 588 36 588,7 654 36 654,7 720 36 720,7 786 36 786,7 852 36 852</t>
  </si>
  <si>
    <t xml:space="preserve">=IF(RC62="●",SUMIFS(ST_SUM!C[14],ST_SUM!C12,RC7)/COUNTIFS(C7,RC7,C62,"●",C1,R5C)/R3C,0)/3600/RC5</t>
  </si>
  <si>
    <t xml:space="preserve">7 127 36 127,7 193 36 193,7 259 36 259,7 325 36 325,7 391 36 391,7 457 36 457,7 523 36 523,7 589 36 589,7 655 36 655,7 721 36 721,7 787 36 787,7 853 36 853</t>
  </si>
  <si>
    <t xml:space="preserve">=IF(RC63="●",SUMIFS(ST_SUM!C[14],ST_SUM!C12,RC7)/COUNTIFS(C7,RC7,C63,"●",C1,R5C)/R3C,0)/3600/RC5</t>
  </si>
  <si>
    <t xml:space="preserve">7 128 36 128,7 194 36 194,7 260 36 260,7 326 36 326,7 392 36 392,7 458 36 458,7 524 36 524,7 590 36 590,7 656 36 656,7 722 36 722,7 788 36 788,7 854 36 854</t>
  </si>
  <si>
    <t xml:space="preserve">=IF(RC64="●",SUMIFS(ST_SUM!C[14],ST_SUM!C12,RC7)/COUNTIFS(C7,RC7,C64,"●",C1,R5C)/R3C,0)/3600/RC5</t>
  </si>
  <si>
    <t xml:space="preserve">7 129 36 129,7 195 36 195,7 261 36 261,7 327 36 327,7 393 36 393,7 459 36 459,7 525 36 525,7 591 36 591,7 657 36 657,7 723 36 723,7 789 36 789,7 855 36 855</t>
  </si>
  <si>
    <t xml:space="preserve">=IF(RC65="●",SUMIFS(ST_SUM!C[14],ST_SUM!C12,RC7)/COUNTIFS(C7,RC7,C65,"●",C1,R5C)/R3C,0)/3600/RC5</t>
  </si>
  <si>
    <t xml:space="preserve">7 130 36 130,7 196 36 196,7 262 36 262,7 328 36 328,7 394 36 394,7 460 36 460,7 526 36 526,7 592 36 592,7 658 36 658,7 724 36 724,7 790 36 790,7 856 36 856</t>
  </si>
  <si>
    <t xml:space="preserve">=IF(RC66="●",SUMIFS(ST_SUM!C[14],ST_SUM!C12,RC7)/COUNTIFS(C7,RC7,C66,"●",C1,R5C)/R3C,0)/3600/RC5</t>
  </si>
  <si>
    <t xml:space="preserve">7 131 36 131,7 197 36 197,7 263 36 263,7 329 36 329,7 395 36 395,7 461 36 461,7 527 36 527,7 593 36 593,7 659 36 659,7 725 36 725,7 791 36 791,7 857 36 857</t>
  </si>
  <si>
    <t xml:space="preserve">=IF(RC67="●",SUMIFS(ST_SUM!C[14],ST_SUM!C12,RC7)/COUNTIFS(C7,RC7,C67,"●",C1,R5C)/R3C,0)/3600/RC5</t>
  </si>
  <si>
    <t xml:space="preserve">7 132 36 132,7 198 36 198,7 264 36 264,7 330 36 330,7 396 36 396,7 462 36 462,7 528 36 528,7 594 36 594,7 660 36 660,7 726 36 726,7 792 36 792,7 858 36 858</t>
  </si>
  <si>
    <t xml:space="preserve">=IF(RC68="●",SUMIFS(ST_SUM!C[14],ST_SUM!C12,RC7)/COUNTIFS(C7,RC7,C68,"●",C1,R5C)/R3C,0)/3600/RC5</t>
  </si>
  <si>
    <t xml:space="preserve">7 133 36 133,7 199 36 199,7 265 36 265,7 331 36 331,7 397 36 397,7 463 36 463,7 529 36 529,7 595 36 595,7 661 36 661,7 727 36 727,7 793 36 793,7 859 36 859</t>
  </si>
  <si>
    <t xml:space="preserve">=IF(RC69="●",SUMIFS(ST_SUM!C[14],ST_SUM!C12,RC7)/COUNTIFS(C7,RC7,C69,"●",C1,R5C)/R3C,0)/3600/RC5</t>
  </si>
  <si>
    <t xml:space="preserve">7 134 36 134,7 200 36 200,7 266 36 266,7 332 36 332,7 398 36 398,7 464 36 464,7 530 36 530,7 596 36 596,7 662 36 662,7 728 36 728,7 794 36 794,7 860 36 860</t>
  </si>
  <si>
    <t xml:space="preserve">=IF(RC70="●",SUMIFS(ST_SUM!C[14],ST_SUM!C12,RC7)/COUNTIFS(C7,RC7,C70,"●",C1,R5C)/R3C,0)/3600/RC5</t>
  </si>
  <si>
    <t xml:space="preserve">7 135 36 135,7 201 36 201,7 267 36 267,7 333 36 333,7 399 36 399,7 465 36 465,7 531 36 531,7 597 36 597,7 663 36 663,7 729 36 729,7 795 36 795,7 861 36 861</t>
  </si>
  <si>
    <t xml:space="preserve">=IF(RC71="●",SUMIFS(ST_SUM!C[14],ST_SUM!C12,RC7)/COUNTIFS(C7,RC7,C71,"●",C1,R5C)/R3C,0)/3600/RC5</t>
  </si>
  <si>
    <t xml:space="preserve">7 136 36 136,7 202 36 202,7 268 36 268,7 334 36 334,7 400 36 400,7 466 36 466,7 532 36 532,7 598 36 598,7 664 36 664,7 730 36 730,7 796 36 796,7 862 36 862</t>
  </si>
  <si>
    <t xml:space="preserve">=IF(RC72="●",SUMIFS(ST_SUM!C[14],ST_SUM!C12,RC7)/COUNTIFS(C7,RC7,C72,"●",C1,R5C)/R3C,0)/3600/RC5</t>
  </si>
  <si>
    <t xml:space="preserve">7 137 36 137,7 203 36 203,7 269 36 269,7 335 36 335,7 401 36 401,7 467 36 467,7 533 36 533,7 599 36 599,7 665 36 665,7 731 36 731,7 797 36 797,7 863 36 863</t>
  </si>
  <si>
    <t xml:space="preserve">=SUM(RC[-65]:RC[-1])</t>
  </si>
  <si>
    <t xml:space="preserve">7 138 36 138,7 204 36 204,7 270 36 270,7 336 36 336,7 402 36 402,7 468 36 468,7 534 36 534,7 600 36 600,7 666 36 666,7 732 36 732,7 798 36 798,7 864 36 864</t>
  </si>
  <si>
    <t xml:space="preserve">=SUMIFS('1-3.CAPA'!C73,'1-3.CAPA'!C2,RC3)</t>
  </si>
  <si>
    <t xml:space="preserve">5 4 9 4</t>
  </si>
  <si>
    <t xml:space="preserve">=IFERROR(SUMIFS('1-3.CAPA'!C73,'1-3.CAPA'!C2,RC3)/COUNTIFS('1-3.CAPA'!C2,RC3,'1-3.CAPA'!C8,"●"),0)</t>
  </si>
  <si>
    <t xml:space="preserve">5 17 9 17</t>
  </si>
  <si>
    <t xml:space="preserve">=SUMIFS('1-3.CAPA'!C139,'1-3.CAPA'!C2,RC3)</t>
  </si>
  <si>
    <t xml:space="preserve">5 5 9 5</t>
  </si>
  <si>
    <t xml:space="preserve">=IFERROR(SUMIFS('1-3.CAPA'!C139,'1-3.CAPA'!C2,RC3)/COUNTIFS('1-3.CAPA'!C2,RC3,'1-3.CAPA'!C8,"●"),0)</t>
  </si>
  <si>
    <t xml:space="preserve">5 18 9 18</t>
  </si>
  <si>
    <t xml:space="preserve">=SUMIFS('1-3.CAPA'!C205,'1-3.CAPA'!C2,RC3)</t>
  </si>
  <si>
    <t xml:space="preserve">5 6 9 6</t>
  </si>
  <si>
    <t xml:space="preserve">=IFERROR(SUMIFS('1-3.CAPA'!C205,'1-3.CAPA'!C2,RC3)/COUNTIFS('1-3.CAPA'!C2,RC3,'1-3.CAPA'!C8,"●"),0)</t>
  </si>
  <si>
    <t xml:space="preserve">5 19 9 19</t>
  </si>
  <si>
    <t xml:space="preserve">=SUMIFS('1-3.CAPA'!C271,'1-3.CAPA'!C2,RC3)</t>
  </si>
  <si>
    <t xml:space="preserve">5 7 9 7</t>
  </si>
  <si>
    <t xml:space="preserve">=IFERROR(SUMIFS('1-3.CAPA'!C271,'1-3.CAPA'!C2,RC3)/COUNTIFS('1-3.CAPA'!C2,RC3,'1-3.CAPA'!C8,"●"),0)</t>
  </si>
  <si>
    <t xml:space="preserve">5 20 9 20</t>
  </si>
  <si>
    <t xml:space="preserve">=SUMIFS('1-3.CAPA'!C337,'1-3.CAPA'!C2,RC3)</t>
  </si>
  <si>
    <t xml:space="preserve">5 8 9 8</t>
  </si>
  <si>
    <t xml:space="preserve">=IFERROR(SUMIFS('1-3.CAPA'!C337,'1-3.CAPA'!C2,RC3)/COUNTIFS('1-3.CAPA'!C2,RC3,'1-3.CAPA'!C8,"●"),0)</t>
  </si>
  <si>
    <t xml:space="preserve">5 21 9 21</t>
  </si>
  <si>
    <t xml:space="preserve">=SUMIFS('1-3.CAPA'!C403,'1-3.CAPA'!C2,RC3)</t>
  </si>
  <si>
    <t xml:space="preserve">5 9 9 9</t>
  </si>
  <si>
    <t xml:space="preserve">=IFERROR(SUMIFS('1-3.CAPA'!C403,'1-3.CAPA'!C2,RC3)/COUNTIFS('1-3.CAPA'!C2,RC3,'1-3.CAPA'!C8,"●"),0)</t>
  </si>
  <si>
    <t xml:space="preserve">5 22 9 22</t>
  </si>
  <si>
    <t xml:space="preserve">=SUMIFS('1-3.CAPA'!C469,'1-3.CAPA'!C2,RC3)</t>
  </si>
  <si>
    <t xml:space="preserve">5 10 9 10</t>
  </si>
  <si>
    <t xml:space="preserve">=IFERROR(SUMIFS('1-3.CAPA'!C469,'1-3.CAPA'!C2,RC3)/COUNTIFS('1-3.CAPA'!C2,RC3,'1-3.CAPA'!C8,"●"),0)</t>
  </si>
  <si>
    <t xml:space="preserve">5 23 9 23</t>
  </si>
  <si>
    <t xml:space="preserve">=SUMIFS('1-3.CAPA'!C535,'1-3.CAPA'!C2,RC3)</t>
  </si>
  <si>
    <t xml:space="preserve">5 11 9 11</t>
  </si>
  <si>
    <t xml:space="preserve">=IFERROR(SUMIFS('1-3.CAPA'!C535,'1-3.CAPA'!C2,RC3)/COUNTIFS('1-3.CAPA'!C2,RC3,'1-3.CAPA'!C8,"●"),0)</t>
  </si>
  <si>
    <t xml:space="preserve">5 24 9 24</t>
  </si>
  <si>
    <t xml:space="preserve">=SUMIFS('1-3.CAPA'!C601,'1-3.CAPA'!C2,RC3)</t>
  </si>
  <si>
    <t xml:space="preserve">5 12 9 12</t>
  </si>
  <si>
    <t xml:space="preserve">=IFERROR(SUMIFS('1-3.CAPA'!C601,'1-3.CAPA'!C2,RC3)/COUNTIFS('1-3.CAPA'!C2,RC3,'1-3.CAPA'!C8,"●"),0)</t>
  </si>
  <si>
    <t xml:space="preserve">5 25 9 25</t>
  </si>
  <si>
    <t xml:space="preserve">=SUMIFS('1-3.CAPA'!C667,'1-3.CAPA'!C2,RC3)</t>
  </si>
  <si>
    <t xml:space="preserve">5 13 9 13</t>
  </si>
  <si>
    <t xml:space="preserve">=IFERROR(SUMIFS('1-3.CAPA'!C667,'1-3.CAPA'!C2,RC3)/COUNTIFS('1-3.CAPA'!C2,RC3,'1-3.CAPA'!C8,"●"),0)</t>
  </si>
  <si>
    <t xml:space="preserve">5 26 9 26</t>
  </si>
  <si>
    <t xml:space="preserve">=SUMIFS('1-3.CAPA'!C733,'1-3.CAPA'!C2,RC3)</t>
  </si>
  <si>
    <t xml:space="preserve">5 14 9 14</t>
  </si>
  <si>
    <t xml:space="preserve">=IFERROR(SUMIFS('1-3.CAPA'!C733,'1-3.CAPA'!C2,RC3)/COUNTIFS('1-3.CAPA'!C2,RC3,'1-3.CAPA'!C8,"●"),0)</t>
  </si>
  <si>
    <t xml:space="preserve">5 27 9 27</t>
  </si>
  <si>
    <t xml:space="preserve">=SUMIFS('1-3.CAPA'!C799,'1-3.CAPA'!C2,RC3)</t>
  </si>
  <si>
    <t xml:space="preserve">5 15 9 15</t>
  </si>
  <si>
    <t xml:space="preserve">=IFERROR(SUMIFS('1-3.CAPA'!C799,'1-3.CAPA'!C2,RC3)/COUNTIFS('1-3.CAPA'!C2,RC3,'1-3.CAPA'!C8,"●"),0)</t>
  </si>
  <si>
    <t xml:space="preserve">5 28 9 28</t>
  </si>
  <si>
    <t xml:space="preserve">=SUM(RC4:RC15)</t>
  </si>
  <si>
    <t xml:space="preserve">5 29 49 29</t>
  </si>
  <si>
    <t xml:space="preserve">=IF(RC29&gt;100,"OVER",IF(RC29&gt;0,INT(RC29*100%)&amp;" h","-"))</t>
  </si>
  <si>
    <t xml:space="preserve">5 30 49 30</t>
  </si>
  <si>
    <t xml:space="preserve">=COUNT(RC4:RC15)</t>
  </si>
  <si>
    <t xml:space="preserve">5 31 49 31</t>
  </si>
  <si>
    <t xml:space="preserve">='PART METHOD'!R4C4</t>
  </si>
  <si>
    <t xml:space="preserve">6 3 6 3,11 3 11 3,16 3 16 3,21 3 21 3,26 3 26 3,31 3 31 3,36 3 36 3,41 3 41 3,46 3 46 3</t>
  </si>
  <si>
    <t xml:space="preserve">='PART METHOD'!R6C4</t>
  </si>
  <si>
    <t xml:space="preserve">7 3 7 3,12 3 12 3,17 3 17 3,22 3 22 3,27 3 27 3,32 3 32 3,37 3 37 3,42 3 42 3,47 3 47 3</t>
  </si>
  <si>
    <t xml:space="preserve">=SUMIFS('1-3.CAPA'!C75,'1-3.CAPA'!C2,RC3)</t>
  </si>
  <si>
    <t xml:space="preserve">10 4 14 4</t>
  </si>
  <si>
    <t xml:space="preserve">=IFERROR(SUMIFS('1-3.CAPA'!C75,'1-3.CAPA'!C2,RC3)/COUNTIFS('1-3.CAPA'!C2,RC3,'1-3.CAPA'!C10,"●"),0)</t>
  </si>
  <si>
    <t xml:space="preserve">10 17 14 17</t>
  </si>
  <si>
    <t xml:space="preserve">=SUMIFS('1-3.CAPA'!C141,'1-3.CAPA'!C2,RC3)</t>
  </si>
  <si>
    <t xml:space="preserve">10 5 14 5</t>
  </si>
  <si>
    <t xml:space="preserve">=IFERROR(SUMIFS('1-3.CAPA'!C141,'1-3.CAPA'!C2,RC3)/COUNTIFS('1-3.CAPA'!C2,RC3,'1-3.CAPA'!C10,"●"),0)</t>
  </si>
  <si>
    <t xml:space="preserve">10 18 14 18</t>
  </si>
  <si>
    <t xml:space="preserve">=SUMIFS('1-3.CAPA'!C207,'1-3.CAPA'!C2,RC3)</t>
  </si>
  <si>
    <t xml:space="preserve">10 6 14 6</t>
  </si>
  <si>
    <t xml:space="preserve">=IFERROR(SUMIFS('1-3.CAPA'!C207,'1-3.CAPA'!C2,RC3)/COUNTIFS('1-3.CAPA'!C2,RC3,'1-3.CAPA'!C10,"●"),0)</t>
  </si>
  <si>
    <t xml:space="preserve">10 19 14 19</t>
  </si>
  <si>
    <t xml:space="preserve">=SUMIFS('1-3.CAPA'!C273,'1-3.CAPA'!C2,RC3)</t>
  </si>
  <si>
    <t xml:space="preserve">10 7 14 7</t>
  </si>
  <si>
    <t xml:space="preserve">=IFERROR(SUMIFS('1-3.CAPA'!C273,'1-3.CAPA'!C2,RC3)/COUNTIFS('1-3.CAPA'!C2,RC3,'1-3.CAPA'!C10,"●"),0)</t>
  </si>
  <si>
    <t xml:space="preserve">10 20 14 20</t>
  </si>
  <si>
    <t xml:space="preserve">=SUMIFS('1-3.CAPA'!C339,'1-3.CAPA'!C2,RC3)</t>
  </si>
  <si>
    <t xml:space="preserve">10 8 14 8</t>
  </si>
  <si>
    <t xml:space="preserve">=IFERROR(SUMIFS('1-3.CAPA'!C339,'1-3.CAPA'!C2,RC3)/COUNTIFS('1-3.CAPA'!C2,RC3,'1-3.CAPA'!C10,"●"),0)</t>
  </si>
  <si>
    <t xml:space="preserve">10 21 14 21</t>
  </si>
  <si>
    <t xml:space="preserve">=SUMIFS('1-3.CAPA'!C405,'1-3.CAPA'!C2,RC3)</t>
  </si>
  <si>
    <t xml:space="preserve">10 9 14 9</t>
  </si>
  <si>
    <t xml:space="preserve">=IFERROR(SUMIFS('1-3.CAPA'!C405,'1-3.CAPA'!C2,RC3)/COUNTIFS('1-3.CAPA'!C2,RC3,'1-3.CAPA'!C10,"●"),0)</t>
  </si>
  <si>
    <t xml:space="preserve">10 22 14 22</t>
  </si>
  <si>
    <t xml:space="preserve">=SUMIFS('1-3.CAPA'!C471,'1-3.CAPA'!C2,RC3)</t>
  </si>
  <si>
    <t xml:space="preserve">10 10 14 10</t>
  </si>
  <si>
    <t xml:space="preserve">=IFERROR(SUMIFS('1-3.CAPA'!C471,'1-3.CAPA'!C2,RC3)/COUNTIFS('1-3.CAPA'!C2,RC3,'1-3.CAPA'!C10,"●"),0)</t>
  </si>
  <si>
    <t xml:space="preserve">10 23 14 23</t>
  </si>
  <si>
    <t xml:space="preserve">=SUMIFS('1-3.CAPA'!C537,'1-3.CAPA'!C2,RC3)</t>
  </si>
  <si>
    <t xml:space="preserve">10 11 14 11</t>
  </si>
  <si>
    <t xml:space="preserve">=IFERROR(SUMIFS('1-3.CAPA'!C537,'1-3.CAPA'!C2,RC3)/COUNTIFS('1-3.CAPA'!C2,RC3,'1-3.CAPA'!C10,"●"),0)</t>
  </si>
  <si>
    <t xml:space="preserve">10 24 14 24</t>
  </si>
  <si>
    <t xml:space="preserve">=SUMIFS('1-3.CAPA'!C603,'1-3.CAPA'!C2,RC3)</t>
  </si>
  <si>
    <t xml:space="preserve">10 12 14 12</t>
  </si>
  <si>
    <t xml:space="preserve">=IFERROR(SUMIFS('1-3.CAPA'!C603,'1-3.CAPA'!C2,RC3)/COUNTIFS('1-3.CAPA'!C2,RC3,'1-3.CAPA'!C10,"●"),0)</t>
  </si>
  <si>
    <t xml:space="preserve">10 25 14 25</t>
  </si>
  <si>
    <t xml:space="preserve">=SUMIFS('1-3.CAPA'!C669,'1-3.CAPA'!C2,RC3)</t>
  </si>
  <si>
    <t xml:space="preserve">10 13 14 13</t>
  </si>
  <si>
    <t xml:space="preserve">=IFERROR(SUMIFS('1-3.CAPA'!C669,'1-3.CAPA'!C2,RC3)/COUNTIFS('1-3.CAPA'!C2,RC3,'1-3.CAPA'!C10,"●"),0)</t>
  </si>
  <si>
    <t xml:space="preserve">10 26 14 26</t>
  </si>
  <si>
    <t xml:space="preserve">=SUMIFS('1-3.CAPA'!C735,'1-3.CAPA'!C2,RC3)</t>
  </si>
  <si>
    <t xml:space="preserve">10 14 14 14</t>
  </si>
  <si>
    <t xml:space="preserve">=IFERROR(SUMIFS('1-3.CAPA'!C735,'1-3.CAPA'!C2,RC3)/COUNTIFS('1-3.CAPA'!C2,RC3,'1-3.CAPA'!C10,"●"),0)</t>
  </si>
  <si>
    <t xml:space="preserve">10 27 14 27</t>
  </si>
  <si>
    <t xml:space="preserve">=SUMIFS('1-3.CAPA'!C801,'1-3.CAPA'!C2,RC3)</t>
  </si>
  <si>
    <t xml:space="preserve">10 15 14 15</t>
  </si>
  <si>
    <t xml:space="preserve">=IFERROR(SUMIFS('1-3.CAPA'!C801,'1-3.CAPA'!C2,RC3)/COUNTIFS('1-3.CAPA'!C2,RC3,'1-3.CAPA'!C10,"●"),0)</t>
  </si>
  <si>
    <t xml:space="preserve">10 28 14 28</t>
  </si>
  <si>
    <t xml:space="preserve">=SUMIFS('1-3.CAPA'!C80,'1-3.CAPA'!C2,RC3)</t>
  </si>
  <si>
    <t xml:space="preserve">15 4 19 4</t>
  </si>
  <si>
    <t xml:space="preserve">=IFERROR(SUMIFS('1-3.CAPA'!C80,'1-3.CAPA'!C2,RC3)/COUNTIFS('1-3.CAPA'!C2,RC3,'1-3.CAPA'!C15,"●"),0)</t>
  </si>
  <si>
    <t xml:space="preserve">15 17 19 17</t>
  </si>
  <si>
    <t xml:space="preserve">=SUMIFS('1-3.CAPA'!C146,'1-3.CAPA'!C2,RC3)</t>
  </si>
  <si>
    <t xml:space="preserve">15 5 19 5</t>
  </si>
  <si>
    <t xml:space="preserve">=IFERROR(SUMIFS('1-3.CAPA'!C146,'1-3.CAPA'!C2,RC3)/COUNTIFS('1-3.CAPA'!C2,RC3,'1-3.CAPA'!C15,"●"),0)</t>
  </si>
  <si>
    <t xml:space="preserve">15 18 19 18</t>
  </si>
  <si>
    <t xml:space="preserve">=SUMIFS('1-3.CAPA'!C212,'1-3.CAPA'!C2,RC3)</t>
  </si>
  <si>
    <t xml:space="preserve">15 6 19 6</t>
  </si>
  <si>
    <t xml:space="preserve">=IFERROR(SUMIFS('1-3.CAPA'!C212,'1-3.CAPA'!C2,RC3)/COUNTIFS('1-3.CAPA'!C2,RC3,'1-3.CAPA'!C15,"●"),0)</t>
  </si>
  <si>
    <t xml:space="preserve">15 19 19 19</t>
  </si>
  <si>
    <t xml:space="preserve">=SUMIFS('1-3.CAPA'!C278,'1-3.CAPA'!C2,RC3)</t>
  </si>
  <si>
    <t xml:space="preserve">15 7 19 7</t>
  </si>
  <si>
    <t xml:space="preserve">=IFERROR(SUMIFS('1-3.CAPA'!C278,'1-3.CAPA'!C2,RC3)/COUNTIFS('1-3.CAPA'!C2,RC3,'1-3.CAPA'!C15,"●"),0)</t>
  </si>
  <si>
    <t xml:space="preserve">15 20 19 20</t>
  </si>
  <si>
    <t xml:space="preserve">=SUMIFS('1-3.CAPA'!C344,'1-3.CAPA'!C2,RC3)</t>
  </si>
  <si>
    <t xml:space="preserve">15 8 19 8</t>
  </si>
  <si>
    <t xml:space="preserve">=IFERROR(SUMIFS('1-3.CAPA'!C344,'1-3.CAPA'!C2,RC3)/COUNTIFS('1-3.CAPA'!C2,RC3,'1-3.CAPA'!C15,"●"),0)</t>
  </si>
  <si>
    <t xml:space="preserve">15 21 19 21</t>
  </si>
  <si>
    <t xml:space="preserve">=SUMIFS('1-3.CAPA'!C410,'1-3.CAPA'!C2,RC3)</t>
  </si>
  <si>
    <t xml:space="preserve">15 9 19 9</t>
  </si>
  <si>
    <t xml:space="preserve">=IFERROR(SUMIFS('1-3.CAPA'!C410,'1-3.CAPA'!C2,RC3)/COUNTIFS('1-3.CAPA'!C2,RC3,'1-3.CAPA'!C15,"●"),0)</t>
  </si>
  <si>
    <t xml:space="preserve">15 22 19 22</t>
  </si>
  <si>
    <t xml:space="preserve">=SUMIFS('1-3.CAPA'!C476,'1-3.CAPA'!C2,RC3)</t>
  </si>
  <si>
    <t xml:space="preserve">15 10 19 10</t>
  </si>
  <si>
    <t xml:space="preserve">=IFERROR(SUMIFS('1-3.CAPA'!C476,'1-3.CAPA'!C2,RC3)/COUNTIFS('1-3.CAPA'!C2,RC3,'1-3.CAPA'!C15,"●"),0)</t>
  </si>
  <si>
    <t xml:space="preserve">15 23 19 23</t>
  </si>
  <si>
    <t xml:space="preserve">=SUMIFS('1-3.CAPA'!C542,'1-3.CAPA'!C2,RC3)</t>
  </si>
  <si>
    <t xml:space="preserve">15 11 19 11</t>
  </si>
  <si>
    <t xml:space="preserve">=IFERROR(SUMIFS('1-3.CAPA'!C542,'1-3.CAPA'!C2,RC3)/COUNTIFS('1-3.CAPA'!C2,RC3,'1-3.CAPA'!C15,"●"),0)</t>
  </si>
  <si>
    <t xml:space="preserve">15 24 19 24</t>
  </si>
  <si>
    <t xml:space="preserve">=SUMIFS('1-3.CAPA'!C608,'1-3.CAPA'!C2,RC3)</t>
  </si>
  <si>
    <t xml:space="preserve">15 12 19 12</t>
  </si>
  <si>
    <t xml:space="preserve">=IFERROR(SUMIFS('1-3.CAPA'!C608,'1-3.CAPA'!C2,RC3)/COUNTIFS('1-3.CAPA'!C2,RC3,'1-3.CAPA'!C15,"●"),0)</t>
  </si>
  <si>
    <t xml:space="preserve">15 25 19 25</t>
  </si>
  <si>
    <t xml:space="preserve">=SUMIFS('1-3.CAPA'!C674,'1-3.CAPA'!C2,RC3)</t>
  </si>
  <si>
    <t xml:space="preserve">15 13 19 13</t>
  </si>
  <si>
    <t xml:space="preserve">=IFERROR(SUMIFS('1-3.CAPA'!C674,'1-3.CAPA'!C2,RC3)/COUNTIFS('1-3.CAPA'!C2,RC3,'1-3.CAPA'!C15,"●"),0)</t>
  </si>
  <si>
    <t xml:space="preserve">15 26 19 26</t>
  </si>
  <si>
    <t xml:space="preserve">=SUMIFS('1-3.CAPA'!C740,'1-3.CAPA'!C2,RC3)</t>
  </si>
  <si>
    <t xml:space="preserve">15 14 19 14</t>
  </si>
  <si>
    <t xml:space="preserve">=IFERROR(SUMIFS('1-3.CAPA'!C740,'1-3.CAPA'!C2,RC3)/COUNTIFS('1-3.CAPA'!C2,RC3,'1-3.CAPA'!C15,"●"),0)</t>
  </si>
  <si>
    <t xml:space="preserve">15 27 19 27</t>
  </si>
  <si>
    <t xml:space="preserve">=SUMIFS('1-3.CAPA'!C806,'1-3.CAPA'!C2,RC3)</t>
  </si>
  <si>
    <t xml:space="preserve">15 15 19 15</t>
  </si>
  <si>
    <t xml:space="preserve">=IFERROR(SUMIFS('1-3.CAPA'!C806,'1-3.CAPA'!C2,RC3)/COUNTIFS('1-3.CAPA'!C2,RC3,'1-3.CAPA'!C15,"●"),0)</t>
  </si>
  <si>
    <t xml:space="preserve">15 28 19 28</t>
  </si>
  <si>
    <t xml:space="preserve">=SUMIFS('1-3.CAPA'!C81,'1-3.CAPA'!C2,RC3)</t>
  </si>
  <si>
    <t xml:space="preserve">20 4 24 4</t>
  </si>
  <si>
    <t xml:space="preserve">=IFERROR(SUMIFS('1-3.CAPA'!C81,'1-3.CAPA'!C2,RC3)/COUNTIFS('1-3.CAPA'!C2,RC3,'1-3.CAPA'!C16,"●"),0)</t>
  </si>
  <si>
    <t xml:space="preserve">20 17 24 17</t>
  </si>
  <si>
    <t xml:space="preserve">=SUMIFS('1-3.CAPA'!C147,'1-3.CAPA'!C2,RC3)</t>
  </si>
  <si>
    <t xml:space="preserve">20 5 24 5</t>
  </si>
  <si>
    <t xml:space="preserve">=IFERROR(SUMIFS('1-3.CAPA'!C147,'1-3.CAPA'!C2,RC3)/COUNTIFS('1-3.CAPA'!C2,RC3,'1-3.CAPA'!C16,"●"),0)</t>
  </si>
  <si>
    <t xml:space="preserve">20 18 24 18</t>
  </si>
  <si>
    <t xml:space="preserve">=SUMIFS('1-3.CAPA'!C213,'1-3.CAPA'!C2,RC3)</t>
  </si>
  <si>
    <t xml:space="preserve">20 6 24 6</t>
  </si>
  <si>
    <t xml:space="preserve">=IFERROR(SUMIFS('1-3.CAPA'!C213,'1-3.CAPA'!C2,RC3)/COUNTIFS('1-3.CAPA'!C2,RC3,'1-3.CAPA'!C16,"●"),0)</t>
  </si>
  <si>
    <t xml:space="preserve">20 19 24 19</t>
  </si>
  <si>
    <t xml:space="preserve">=SUMIFS('1-3.CAPA'!C279,'1-3.CAPA'!C2,RC3)</t>
  </si>
  <si>
    <t xml:space="preserve">20 7 24 7</t>
  </si>
  <si>
    <t xml:space="preserve">=IFERROR(SUMIFS('1-3.CAPA'!C279,'1-3.CAPA'!C2,RC3)/COUNTIFS('1-3.CAPA'!C2,RC3,'1-3.CAPA'!C16,"●"),0)</t>
  </si>
  <si>
    <t xml:space="preserve">20 20 24 20</t>
  </si>
  <si>
    <t xml:space="preserve">=SUMIFS('1-3.CAPA'!C345,'1-3.CAPA'!C2,RC3)</t>
  </si>
  <si>
    <t xml:space="preserve">20 8 24 8</t>
  </si>
  <si>
    <t xml:space="preserve">=IFERROR(SUMIFS('1-3.CAPA'!C345,'1-3.CAPA'!C2,RC3)/COUNTIFS('1-3.CAPA'!C2,RC3,'1-3.CAPA'!C16,"●"),0)</t>
  </si>
  <si>
    <t xml:space="preserve">20 21 24 21</t>
  </si>
  <si>
    <t xml:space="preserve">=SUMIFS('1-3.CAPA'!C411,'1-3.CAPA'!C2,RC3)</t>
  </si>
  <si>
    <t xml:space="preserve">20 9 24 9</t>
  </si>
  <si>
    <t xml:space="preserve">=IFERROR(SUMIFS('1-3.CAPA'!C411,'1-3.CAPA'!C2,RC3)/COUNTIFS('1-3.CAPA'!C2,RC3,'1-3.CAPA'!C16,"●"),0)</t>
  </si>
  <si>
    <t xml:space="preserve">20 22 24 22</t>
  </si>
  <si>
    <t xml:space="preserve">=SUMIFS('1-3.CAPA'!C477,'1-3.CAPA'!C2,RC3)</t>
  </si>
  <si>
    <t xml:space="preserve">20 10 24 10</t>
  </si>
  <si>
    <t xml:space="preserve">=IFERROR(SUMIFS('1-3.CAPA'!C477,'1-3.CAPA'!C2,RC3)/COUNTIFS('1-3.CAPA'!C2,RC3,'1-3.CAPA'!C16,"●"),0)</t>
  </si>
  <si>
    <t xml:space="preserve">20 23 24 23</t>
  </si>
  <si>
    <t xml:space="preserve">=SUMIFS('1-3.CAPA'!C543,'1-3.CAPA'!C2,RC3)</t>
  </si>
  <si>
    <t xml:space="preserve">20 11 24 11</t>
  </si>
  <si>
    <t xml:space="preserve">=IFERROR(SUMIFS('1-3.CAPA'!C543,'1-3.CAPA'!C2,RC3)/COUNTIFS('1-3.CAPA'!C2,RC3,'1-3.CAPA'!C16,"●"),0)</t>
  </si>
  <si>
    <t xml:space="preserve">20 24 24 24</t>
  </si>
  <si>
    <t xml:space="preserve">=SUMIFS('1-3.CAPA'!C609,'1-3.CAPA'!C2,RC3)</t>
  </si>
  <si>
    <t xml:space="preserve">20 12 24 12</t>
  </si>
  <si>
    <t xml:space="preserve">=IFERROR(SUMIFS('1-3.CAPA'!C609,'1-3.CAPA'!C2,RC3)/COUNTIFS('1-3.CAPA'!C2,RC3,'1-3.CAPA'!C16,"●"),0)</t>
  </si>
  <si>
    <t xml:space="preserve">20 25 24 25</t>
  </si>
  <si>
    <t xml:space="preserve">=SUMIFS('1-3.CAPA'!C675,'1-3.CAPA'!C2,RC3)</t>
  </si>
  <si>
    <t xml:space="preserve">20 13 24 13</t>
  </si>
  <si>
    <t xml:space="preserve">=IFERROR(SUMIFS('1-3.CAPA'!C675,'1-3.CAPA'!C2,RC3)/COUNTIFS('1-3.CAPA'!C2,RC3,'1-3.CAPA'!C16,"●"),0)</t>
  </si>
  <si>
    <t xml:space="preserve">20 26 24 26</t>
  </si>
  <si>
    <t xml:space="preserve">=SUMIFS('1-3.CAPA'!C741,'1-3.CAPA'!C2,RC3)</t>
  </si>
  <si>
    <t xml:space="preserve">20 14 24 14</t>
  </si>
  <si>
    <t xml:space="preserve">=IFERROR(SUMIFS('1-3.CAPA'!C741,'1-3.CAPA'!C2,RC3)/COUNTIFS('1-3.CAPA'!C2,RC3,'1-3.CAPA'!C16,"●"),0)</t>
  </si>
  <si>
    <t xml:space="preserve">20 27 24 27</t>
  </si>
  <si>
    <t xml:space="preserve">=SUMIFS('1-3.CAPA'!C807,'1-3.CAPA'!C2,RC3)</t>
  </si>
  <si>
    <t xml:space="preserve">20 15 24 15</t>
  </si>
  <si>
    <t xml:space="preserve">=IFERROR(SUMIFS('1-3.CAPA'!C807,'1-3.CAPA'!C2,RC3)/COUNTIFS('1-3.CAPA'!C2,RC3,'1-3.CAPA'!C16,"●"),0)</t>
  </si>
  <si>
    <t xml:space="preserve">20 28 24 28</t>
  </si>
  <si>
    <t xml:space="preserve">=SUMIFS('1-3.CAPA'!C83,'1-3.CAPA'!C2,RC3)</t>
  </si>
  <si>
    <t xml:space="preserve">25 4 29 4</t>
  </si>
  <si>
    <t xml:space="preserve">=IFERROR(SUMIFS('1-3.CAPA'!C83,'1-3.CAPA'!C2,RC3)/COUNTIFS('1-3.CAPA'!C2,RC3,'1-3.CAPA'!C18,"●"),0)</t>
  </si>
  <si>
    <t xml:space="preserve">25 17 29 17</t>
  </si>
  <si>
    <t xml:space="preserve">=SUMIFS('1-3.CAPA'!C149,'1-3.CAPA'!C2,RC3)</t>
  </si>
  <si>
    <t xml:space="preserve">25 5 29 5</t>
  </si>
  <si>
    <t xml:space="preserve">=IFERROR(SUMIFS('1-3.CAPA'!C149,'1-3.CAPA'!C2,RC3)/COUNTIFS('1-3.CAPA'!C2,RC3,'1-3.CAPA'!C18,"●"),0)</t>
  </si>
  <si>
    <t xml:space="preserve">25 18 29 18</t>
  </si>
  <si>
    <t xml:space="preserve">=SUMIFS('1-3.CAPA'!C215,'1-3.CAPA'!C2,RC3)</t>
  </si>
  <si>
    <t xml:space="preserve">25 6 29 6</t>
  </si>
  <si>
    <t xml:space="preserve">=IFERROR(SUMIFS('1-3.CAPA'!C215,'1-3.CAPA'!C2,RC3)/COUNTIFS('1-3.CAPA'!C2,RC3,'1-3.CAPA'!C18,"●"),0)</t>
  </si>
  <si>
    <t xml:space="preserve">25 19 29 19</t>
  </si>
  <si>
    <t xml:space="preserve">=SUMIFS('1-3.CAPA'!C281,'1-3.CAPA'!C2,RC3)</t>
  </si>
  <si>
    <t xml:space="preserve">25 7 29 7</t>
  </si>
  <si>
    <t xml:space="preserve">=IFERROR(SUMIFS('1-3.CAPA'!C281,'1-3.CAPA'!C2,RC3)/COUNTIFS('1-3.CAPA'!C2,RC3,'1-3.CAPA'!C18,"●"),0)</t>
  </si>
  <si>
    <t xml:space="preserve">25 20 29 20</t>
  </si>
  <si>
    <t xml:space="preserve">=SUMIFS('1-3.CAPA'!C347,'1-3.CAPA'!C2,RC3)</t>
  </si>
  <si>
    <t xml:space="preserve">25 8 29 8</t>
  </si>
  <si>
    <t xml:space="preserve">=IFERROR(SUMIFS('1-3.CAPA'!C347,'1-3.CAPA'!C2,RC3)/COUNTIFS('1-3.CAPA'!C2,RC3,'1-3.CAPA'!C18,"●"),0)</t>
  </si>
  <si>
    <t xml:space="preserve">25 21 29 21</t>
  </si>
  <si>
    <t xml:space="preserve">=SUMIFS('1-3.CAPA'!C413,'1-3.CAPA'!C2,RC3)</t>
  </si>
  <si>
    <t xml:space="preserve">25 9 29 9</t>
  </si>
  <si>
    <t xml:space="preserve">=IFERROR(SUMIFS('1-3.CAPA'!C413,'1-3.CAPA'!C2,RC3)/COUNTIFS('1-3.CAPA'!C2,RC3,'1-3.CAPA'!C18,"●"),0)</t>
  </si>
  <si>
    <t xml:space="preserve">25 22 29 22</t>
  </si>
  <si>
    <t xml:space="preserve">=SUMIFS('1-3.CAPA'!C479,'1-3.CAPA'!C2,RC3)</t>
  </si>
  <si>
    <t xml:space="preserve">25 10 29 10</t>
  </si>
  <si>
    <t xml:space="preserve">=IFERROR(SUMIFS('1-3.CAPA'!C479,'1-3.CAPA'!C2,RC3)/COUNTIFS('1-3.CAPA'!C2,RC3,'1-3.CAPA'!C18,"●"),0)</t>
  </si>
  <si>
    <t xml:space="preserve">25 23 29 23</t>
  </si>
  <si>
    <t xml:space="preserve">=SUMIFS('1-3.CAPA'!C545,'1-3.CAPA'!C2,RC3)</t>
  </si>
  <si>
    <t xml:space="preserve">25 11 29 11</t>
  </si>
  <si>
    <t xml:space="preserve">=IFERROR(SUMIFS('1-3.CAPA'!C545,'1-3.CAPA'!C2,RC3)/COUNTIFS('1-3.CAPA'!C2,RC3,'1-3.CAPA'!C18,"●"),0)</t>
  </si>
  <si>
    <t xml:space="preserve">25 24 29 24</t>
  </si>
  <si>
    <t xml:space="preserve">=SUMIFS('1-3.CAPA'!C611,'1-3.CAPA'!C2,RC3)</t>
  </si>
  <si>
    <t xml:space="preserve">25 12 29 12</t>
  </si>
  <si>
    <t xml:space="preserve">=IFERROR(SUMIFS('1-3.CAPA'!C611,'1-3.CAPA'!C2,RC3)/COUNTIFS('1-3.CAPA'!C2,RC3,'1-3.CAPA'!C18,"●"),0)</t>
  </si>
  <si>
    <t xml:space="preserve">25 25 29 25</t>
  </si>
  <si>
    <t xml:space="preserve">=SUMIFS('1-3.CAPA'!C677,'1-3.CAPA'!C2,RC3)</t>
  </si>
  <si>
    <t xml:space="preserve">25 13 29 13</t>
  </si>
  <si>
    <t xml:space="preserve">=IFERROR(SUMIFS('1-3.CAPA'!C677,'1-3.CAPA'!C2,RC3)/COUNTIFS('1-3.CAPA'!C2,RC3,'1-3.CAPA'!C18,"●"),0)</t>
  </si>
  <si>
    <t xml:space="preserve">25 26 29 26</t>
  </si>
  <si>
    <t xml:space="preserve">=SUMIFS('1-3.CAPA'!C743,'1-3.CAPA'!C2,RC3)</t>
  </si>
  <si>
    <t xml:space="preserve">25 14 29 14</t>
  </si>
  <si>
    <t xml:space="preserve">=IFERROR(SUMIFS('1-3.CAPA'!C743,'1-3.CAPA'!C2,RC3)/COUNTIFS('1-3.CAPA'!C2,RC3,'1-3.CAPA'!C18,"●"),0)</t>
  </si>
  <si>
    <t xml:space="preserve">25 27 29 27</t>
  </si>
  <si>
    <t xml:space="preserve">=SUMIFS('1-3.CAPA'!C809,'1-3.CAPA'!C2,RC3)</t>
  </si>
  <si>
    <t xml:space="preserve">25 15 29 15</t>
  </si>
  <si>
    <t xml:space="preserve">=IFERROR(SUMIFS('1-3.CAPA'!C809,'1-3.CAPA'!C2,RC3)/COUNTIFS('1-3.CAPA'!C2,RC3,'1-3.CAPA'!C18,"●"),0)</t>
  </si>
  <si>
    <t xml:space="preserve">25 28 29 28</t>
  </si>
  <si>
    <t xml:space="preserve">=SUMIFS('1-3.CAPA'!C87,'1-3.CAPA'!C2,RC3)</t>
  </si>
  <si>
    <t xml:space="preserve">30 4 34 4</t>
  </si>
  <si>
    <t xml:space="preserve">=IFERROR(SUMIFS('1-3.CAPA'!C87,'1-3.CAPA'!C2,RC3)/COUNTIFS('1-3.CAPA'!C2,RC3,'1-3.CAPA'!C22,"●"),0)</t>
  </si>
  <si>
    <t xml:space="preserve">30 17 34 17</t>
  </si>
  <si>
    <t xml:space="preserve">=SUMIFS('1-3.CAPA'!C153,'1-3.CAPA'!C2,RC3)</t>
  </si>
  <si>
    <t xml:space="preserve">30 5 34 5</t>
  </si>
  <si>
    <t xml:space="preserve">=IFERROR(SUMIFS('1-3.CAPA'!C153,'1-3.CAPA'!C2,RC3)/COUNTIFS('1-3.CAPA'!C2,RC3,'1-3.CAPA'!C22,"●"),0)</t>
  </si>
  <si>
    <t xml:space="preserve">30 18 34 18</t>
  </si>
  <si>
    <t xml:space="preserve">=SUMIFS('1-3.CAPA'!C219,'1-3.CAPA'!C2,RC3)</t>
  </si>
  <si>
    <t xml:space="preserve">30 6 34 6</t>
  </si>
  <si>
    <t xml:space="preserve">=IFERROR(SUMIFS('1-3.CAPA'!C219,'1-3.CAPA'!C2,RC3)/COUNTIFS('1-3.CAPA'!C2,RC3,'1-3.CAPA'!C22,"●"),0)</t>
  </si>
  <si>
    <t xml:space="preserve">30 19 34 19</t>
  </si>
  <si>
    <t xml:space="preserve">=SUMIFS('1-3.CAPA'!C285,'1-3.CAPA'!C2,RC3)</t>
  </si>
  <si>
    <t xml:space="preserve">30 7 34 7</t>
  </si>
  <si>
    <t xml:space="preserve">=IFERROR(SUMIFS('1-3.CAPA'!C285,'1-3.CAPA'!C2,RC3)/COUNTIFS('1-3.CAPA'!C2,RC3,'1-3.CAPA'!C22,"●"),0)</t>
  </si>
  <si>
    <t xml:space="preserve">30 20 34 20</t>
  </si>
  <si>
    <t xml:space="preserve">=SUMIFS('1-3.CAPA'!C351,'1-3.CAPA'!C2,RC3)</t>
  </si>
  <si>
    <t xml:space="preserve">30 8 34 8</t>
  </si>
  <si>
    <t xml:space="preserve">=IFERROR(SUMIFS('1-3.CAPA'!C351,'1-3.CAPA'!C2,RC3)/COUNTIFS('1-3.CAPA'!C2,RC3,'1-3.CAPA'!C22,"●"),0)</t>
  </si>
  <si>
    <t xml:space="preserve">30 21 34 21</t>
  </si>
  <si>
    <t xml:space="preserve">=SUMIFS('1-3.CAPA'!C417,'1-3.CAPA'!C2,RC3)</t>
  </si>
  <si>
    <t xml:space="preserve">30 9 34 9</t>
  </si>
  <si>
    <t xml:space="preserve">=IFERROR(SUMIFS('1-3.CAPA'!C417,'1-3.CAPA'!C2,RC3)/COUNTIFS('1-3.CAPA'!C2,RC3,'1-3.CAPA'!C22,"●"),0)</t>
  </si>
  <si>
    <t xml:space="preserve">30 22 34 22</t>
  </si>
  <si>
    <t xml:space="preserve">=SUMIFS('1-3.CAPA'!C483,'1-3.CAPA'!C2,RC3)</t>
  </si>
  <si>
    <t xml:space="preserve">30 10 34 10</t>
  </si>
  <si>
    <t xml:space="preserve">=IFERROR(SUMIFS('1-3.CAPA'!C483,'1-3.CAPA'!C2,RC3)/COUNTIFS('1-3.CAPA'!C2,RC3,'1-3.CAPA'!C22,"●"),0)</t>
  </si>
  <si>
    <t xml:space="preserve">30 23 34 23</t>
  </si>
  <si>
    <t xml:space="preserve">=SUMIFS('1-3.CAPA'!C549,'1-3.CAPA'!C2,RC3)</t>
  </si>
  <si>
    <t xml:space="preserve">30 11 34 11</t>
  </si>
  <si>
    <t xml:space="preserve">=IFERROR(SUMIFS('1-3.CAPA'!C549,'1-3.CAPA'!C2,RC3)/COUNTIFS('1-3.CAPA'!C2,RC3,'1-3.CAPA'!C22,"●"),0)</t>
  </si>
  <si>
    <t xml:space="preserve">30 24 34 24</t>
  </si>
  <si>
    <t xml:space="preserve">=SUMIFS('1-3.CAPA'!C615,'1-3.CAPA'!C2,RC3)</t>
  </si>
  <si>
    <t xml:space="preserve">30 12 34 12</t>
  </si>
  <si>
    <t xml:space="preserve">=IFERROR(SUMIFS('1-3.CAPA'!C615,'1-3.CAPA'!C2,RC3)/COUNTIFS('1-3.CAPA'!C2,RC3,'1-3.CAPA'!C22,"●"),0)</t>
  </si>
  <si>
    <t xml:space="preserve">30 25 34 25</t>
  </si>
  <si>
    <t xml:space="preserve">=SUMIFS('1-3.CAPA'!C681,'1-3.CAPA'!C2,RC3)</t>
  </si>
  <si>
    <t xml:space="preserve">30 13 34 13</t>
  </si>
  <si>
    <t xml:space="preserve">=IFERROR(SUMIFS('1-3.CAPA'!C681,'1-3.CAPA'!C2,RC3)/COUNTIFS('1-3.CAPA'!C2,RC3,'1-3.CAPA'!C22,"●"),0)</t>
  </si>
  <si>
    <t xml:space="preserve">30 26 34 26</t>
  </si>
  <si>
    <t xml:space="preserve">=SUMIFS('1-3.CAPA'!C747,'1-3.CAPA'!C2,RC3)</t>
  </si>
  <si>
    <t xml:space="preserve">30 14 34 14</t>
  </si>
  <si>
    <t xml:space="preserve">=IFERROR(SUMIFS('1-3.CAPA'!C747,'1-3.CAPA'!C2,RC3)/COUNTIFS('1-3.CAPA'!C2,RC3,'1-3.CAPA'!C22,"●"),0)</t>
  </si>
  <si>
    <t xml:space="preserve">30 27 34 27</t>
  </si>
  <si>
    <t xml:space="preserve">=SUMIFS('1-3.CAPA'!C813,'1-3.CAPA'!C2,RC3)</t>
  </si>
  <si>
    <t xml:space="preserve">30 15 34 15</t>
  </si>
  <si>
    <t xml:space="preserve">=IFERROR(SUMIFS('1-3.CAPA'!C813,'1-3.CAPA'!C2,RC3)/COUNTIFS('1-3.CAPA'!C2,RC3,'1-3.CAPA'!C22,"●"),0)</t>
  </si>
  <si>
    <t xml:space="preserve">30 28 34 28</t>
  </si>
  <si>
    <t xml:space="preserve">=SUMIFS('1-3.CAPA'!C88,'1-3.CAPA'!C2,RC3)</t>
  </si>
  <si>
    <t xml:space="preserve">35 4 39 4</t>
  </si>
  <si>
    <t xml:space="preserve">=IFERROR(SUMIFS('1-3.CAPA'!C88,'1-3.CAPA'!C2,RC3)/COUNTIFS('1-3.CAPA'!C2,RC3,'1-3.CAPA'!C23,"●"),0)</t>
  </si>
  <si>
    <t xml:space="preserve">35 17 39 17</t>
  </si>
  <si>
    <t xml:space="preserve">=SUMIFS('1-3.CAPA'!C154,'1-3.CAPA'!C2,RC3)</t>
  </si>
  <si>
    <t xml:space="preserve">35 5 39 5</t>
  </si>
  <si>
    <t xml:space="preserve">=IFERROR(SUMIFS('1-3.CAPA'!C154,'1-3.CAPA'!C2,RC3)/COUNTIFS('1-3.CAPA'!C2,RC3,'1-3.CAPA'!C23,"●"),0)</t>
  </si>
  <si>
    <t xml:space="preserve">35 18 39 18</t>
  </si>
  <si>
    <t xml:space="preserve">=SUMIFS('1-3.CAPA'!C220,'1-3.CAPA'!C2,RC3)</t>
  </si>
  <si>
    <t xml:space="preserve">35 6 39 6</t>
  </si>
  <si>
    <t xml:space="preserve">=IFERROR(SUMIFS('1-3.CAPA'!C220,'1-3.CAPA'!C2,RC3)/COUNTIFS('1-3.CAPA'!C2,RC3,'1-3.CAPA'!C23,"●"),0)</t>
  </si>
  <si>
    <t xml:space="preserve">35 19 39 19</t>
  </si>
  <si>
    <t xml:space="preserve">=SUMIFS('1-3.CAPA'!C286,'1-3.CAPA'!C2,RC3)</t>
  </si>
  <si>
    <t xml:space="preserve">35 7 39 7</t>
  </si>
  <si>
    <t xml:space="preserve">=IFERROR(SUMIFS('1-3.CAPA'!C286,'1-3.CAPA'!C2,RC3)/COUNTIFS('1-3.CAPA'!C2,RC3,'1-3.CAPA'!C23,"●"),0)</t>
  </si>
  <si>
    <t xml:space="preserve">35 20 39 20</t>
  </si>
  <si>
    <t xml:space="preserve">=SUMIFS('1-3.CAPA'!C352,'1-3.CAPA'!C2,RC3)</t>
  </si>
  <si>
    <t xml:space="preserve">35 8 39 8</t>
  </si>
  <si>
    <t xml:space="preserve">=IFERROR(SUMIFS('1-3.CAPA'!C352,'1-3.CAPA'!C2,RC3)/COUNTIFS('1-3.CAPA'!C2,RC3,'1-3.CAPA'!C23,"●"),0)</t>
  </si>
  <si>
    <t xml:space="preserve">35 21 39 21</t>
  </si>
  <si>
    <t xml:space="preserve">=SUMIFS('1-3.CAPA'!C418,'1-3.CAPA'!C2,RC3)</t>
  </si>
  <si>
    <t xml:space="preserve">35 9 39 9</t>
  </si>
  <si>
    <t xml:space="preserve">=IFERROR(SUMIFS('1-3.CAPA'!C418,'1-3.CAPA'!C2,RC3)/COUNTIFS('1-3.CAPA'!C2,RC3,'1-3.CAPA'!C23,"●"),0)</t>
  </si>
  <si>
    <t xml:space="preserve">35 22 39 22</t>
  </si>
  <si>
    <t xml:space="preserve">=SUMIFS('1-3.CAPA'!C484,'1-3.CAPA'!C2,RC3)</t>
  </si>
  <si>
    <t xml:space="preserve">35 10 39 10</t>
  </si>
  <si>
    <t xml:space="preserve">=IFERROR(SUMIFS('1-3.CAPA'!C484,'1-3.CAPA'!C2,RC3)/COUNTIFS('1-3.CAPA'!C2,RC3,'1-3.CAPA'!C23,"●"),0)</t>
  </si>
  <si>
    <t xml:space="preserve">35 23 39 23</t>
  </si>
  <si>
    <t xml:space="preserve">=SUMIFS('1-3.CAPA'!C550,'1-3.CAPA'!C2,RC3)</t>
  </si>
  <si>
    <t xml:space="preserve">35 11 39 11</t>
  </si>
  <si>
    <t xml:space="preserve">=IFERROR(SUMIFS('1-3.CAPA'!C550,'1-3.CAPA'!C2,RC3)/COUNTIFS('1-3.CAPA'!C2,RC3,'1-3.CAPA'!C23,"●"),0)</t>
  </si>
  <si>
    <t xml:space="preserve">35 24 39 24</t>
  </si>
  <si>
    <t xml:space="preserve">=SUMIFS('1-3.CAPA'!C616,'1-3.CAPA'!C2,RC3)</t>
  </si>
  <si>
    <t xml:space="preserve">35 12 39 12</t>
  </si>
  <si>
    <t xml:space="preserve">=IFERROR(SUMIFS('1-3.CAPA'!C616,'1-3.CAPA'!C2,RC3)/COUNTIFS('1-3.CAPA'!C2,RC3,'1-3.CAPA'!C23,"●"),0)</t>
  </si>
  <si>
    <t xml:space="preserve">35 25 39 25</t>
  </si>
  <si>
    <t xml:space="preserve">=SUMIFS('1-3.CAPA'!C682,'1-3.CAPA'!C2,RC3)</t>
  </si>
  <si>
    <t xml:space="preserve">35 13 39 13</t>
  </si>
  <si>
    <t xml:space="preserve">=IFERROR(SUMIFS('1-3.CAPA'!C682,'1-3.CAPA'!C2,RC3)/COUNTIFS('1-3.CAPA'!C2,RC3,'1-3.CAPA'!C23,"●"),0)</t>
  </si>
  <si>
    <t xml:space="preserve">35 26 39 26</t>
  </si>
  <si>
    <t xml:space="preserve">=SUMIFS('1-3.CAPA'!C748,'1-3.CAPA'!C2,RC3)</t>
  </si>
  <si>
    <t xml:space="preserve">35 14 39 14</t>
  </si>
  <si>
    <t xml:space="preserve">=IFERROR(SUMIFS('1-3.CAPA'!C748,'1-3.CAPA'!C2,RC3)/COUNTIFS('1-3.CAPA'!C2,RC3,'1-3.CAPA'!C23,"●"),0)</t>
  </si>
  <si>
    <t xml:space="preserve">35 27 39 27</t>
  </si>
  <si>
    <t xml:space="preserve">=SUMIFS('1-3.CAPA'!C814,'1-3.CAPA'!C2,RC3)</t>
  </si>
  <si>
    <t xml:space="preserve">35 15 39 15</t>
  </si>
  <si>
    <t xml:space="preserve">=IFERROR(SUMIFS('1-3.CAPA'!C814,'1-3.CAPA'!C2,RC3)/COUNTIFS('1-3.CAPA'!C2,RC3,'1-3.CAPA'!C23,"●"),0)</t>
  </si>
  <si>
    <t xml:space="preserve">35 28 39 28</t>
  </si>
  <si>
    <t xml:space="preserve">=SUMIFS('1-3.CAPA'!C92,'1-3.CAPA'!C2,RC3)</t>
  </si>
  <si>
    <t xml:space="preserve">40 4 44 4</t>
  </si>
  <si>
    <t xml:space="preserve">=IFERROR(SUMIFS('1-3.CAPA'!C92,'1-3.CAPA'!C2,RC3)/COUNTIFS('1-3.CAPA'!C2,RC3,'1-3.CAPA'!C27,"●"),0)</t>
  </si>
  <si>
    <t xml:space="preserve">40 17 44 17</t>
  </si>
  <si>
    <t xml:space="preserve">=SUMIFS('1-3.CAPA'!C158,'1-3.CAPA'!C2,RC3)</t>
  </si>
  <si>
    <t xml:space="preserve">40 5 44 5</t>
  </si>
  <si>
    <t xml:space="preserve">=IFERROR(SUMIFS('1-3.CAPA'!C158,'1-3.CAPA'!C2,RC3)/COUNTIFS('1-3.CAPA'!C2,RC3,'1-3.CAPA'!C27,"●"),0)</t>
  </si>
  <si>
    <t xml:space="preserve">40 18 44 18</t>
  </si>
  <si>
    <t xml:space="preserve">=SUMIFS('1-3.CAPA'!C224,'1-3.CAPA'!C2,RC3)</t>
  </si>
  <si>
    <t xml:space="preserve">40 6 44 6</t>
  </si>
  <si>
    <t xml:space="preserve">=IFERROR(SUMIFS('1-3.CAPA'!C224,'1-3.CAPA'!C2,RC3)/COUNTIFS('1-3.CAPA'!C2,RC3,'1-3.CAPA'!C27,"●"),0)</t>
  </si>
  <si>
    <t xml:space="preserve">40 19 44 19</t>
  </si>
  <si>
    <t xml:space="preserve">=SUMIFS('1-3.CAPA'!C290,'1-3.CAPA'!C2,RC3)</t>
  </si>
  <si>
    <t xml:space="preserve">40 7 44 7</t>
  </si>
  <si>
    <t xml:space="preserve">=IFERROR(SUMIFS('1-3.CAPA'!C290,'1-3.CAPA'!C2,RC3)/COUNTIFS('1-3.CAPA'!C2,RC3,'1-3.CAPA'!C27,"●"),0)</t>
  </si>
  <si>
    <t xml:space="preserve">40 20 44 20</t>
  </si>
  <si>
    <t xml:space="preserve">=SUMIFS('1-3.CAPA'!C356,'1-3.CAPA'!C2,RC3)</t>
  </si>
  <si>
    <t xml:space="preserve">40 8 44 8</t>
  </si>
  <si>
    <t xml:space="preserve">=IFERROR(SUMIFS('1-3.CAPA'!C356,'1-3.CAPA'!C2,RC3)/COUNTIFS('1-3.CAPA'!C2,RC3,'1-3.CAPA'!C27,"●"),0)</t>
  </si>
  <si>
    <t xml:space="preserve">40 21 44 21</t>
  </si>
  <si>
    <t xml:space="preserve">=SUMIFS('1-3.CAPA'!C422,'1-3.CAPA'!C2,RC3)</t>
  </si>
  <si>
    <t xml:space="preserve">40 9 44 9</t>
  </si>
  <si>
    <t xml:space="preserve">=IFERROR(SUMIFS('1-3.CAPA'!C422,'1-3.CAPA'!C2,RC3)/COUNTIFS('1-3.CAPA'!C2,RC3,'1-3.CAPA'!C27,"●"),0)</t>
  </si>
  <si>
    <t xml:space="preserve">40 22 44 22</t>
  </si>
  <si>
    <t xml:space="preserve">=SUMIFS('1-3.CAPA'!C488,'1-3.CAPA'!C2,RC3)</t>
  </si>
  <si>
    <t xml:space="preserve">40 10 44 10</t>
  </si>
  <si>
    <t xml:space="preserve">=IFERROR(SUMIFS('1-3.CAPA'!C488,'1-3.CAPA'!C2,RC3)/COUNTIFS('1-3.CAPA'!C2,RC3,'1-3.CAPA'!C27,"●"),0)</t>
  </si>
  <si>
    <t xml:space="preserve">40 23 44 23</t>
  </si>
  <si>
    <t xml:space="preserve">=SUMIFS('1-3.CAPA'!C554,'1-3.CAPA'!C2,RC3)</t>
  </si>
  <si>
    <t xml:space="preserve">40 11 44 11</t>
  </si>
  <si>
    <t xml:space="preserve">=IFERROR(SUMIFS('1-3.CAPA'!C554,'1-3.CAPA'!C2,RC3)/COUNTIFS('1-3.CAPA'!C2,RC3,'1-3.CAPA'!C27,"●"),0)</t>
  </si>
  <si>
    <t xml:space="preserve">40 24 44 24</t>
  </si>
  <si>
    <t xml:space="preserve">=SUMIFS('1-3.CAPA'!C620,'1-3.CAPA'!C2,RC3)</t>
  </si>
  <si>
    <t xml:space="preserve">40 12 44 12</t>
  </si>
  <si>
    <t xml:space="preserve">=IFERROR(SUMIFS('1-3.CAPA'!C620,'1-3.CAPA'!C2,RC3)/COUNTIFS('1-3.CAPA'!C2,RC3,'1-3.CAPA'!C27,"●"),0)</t>
  </si>
  <si>
    <t xml:space="preserve">40 25 44 25</t>
  </si>
  <si>
    <t xml:space="preserve">=SUMIFS('1-3.CAPA'!C686,'1-3.CAPA'!C2,RC3)</t>
  </si>
  <si>
    <t xml:space="preserve">40 13 44 13</t>
  </si>
  <si>
    <t xml:space="preserve">=IFERROR(SUMIFS('1-3.CAPA'!C686,'1-3.CAPA'!C2,RC3)/COUNTIFS('1-3.CAPA'!C2,RC3,'1-3.CAPA'!C27,"●"),0)</t>
  </si>
  <si>
    <t xml:space="preserve">40 26 44 26</t>
  </si>
  <si>
    <t xml:space="preserve">=SUMIFS('1-3.CAPA'!C752,'1-3.CAPA'!C2,RC3)</t>
  </si>
  <si>
    <t xml:space="preserve">40 14 44 14</t>
  </si>
  <si>
    <t xml:space="preserve">=IFERROR(SUMIFS('1-3.CAPA'!C752,'1-3.CAPA'!C2,RC3)/COUNTIFS('1-3.CAPA'!C2,RC3,'1-3.CAPA'!C27,"●"),0)</t>
  </si>
  <si>
    <t xml:space="preserve">40 27 44 27</t>
  </si>
  <si>
    <t xml:space="preserve">=SUMIFS('1-3.CAPA'!C818,'1-3.CAPA'!C2,RC3)</t>
  </si>
  <si>
    <t xml:space="preserve">40 15 44 15</t>
  </si>
  <si>
    <t xml:space="preserve">=IFERROR(SUMIFS('1-3.CAPA'!C818,'1-3.CAPA'!C2,RC3)/COUNTIFS('1-3.CAPA'!C2,RC3,'1-3.CAPA'!C27,"●"),0)</t>
  </si>
  <si>
    <t xml:space="preserve">40 28 44 28</t>
  </si>
  <si>
    <t xml:space="preserve">=SUMIFS('1-3.CAPA'!C112,'1-3.CAPA'!C2,RC3)</t>
  </si>
  <si>
    <t xml:space="preserve">45 4 49 4</t>
  </si>
  <si>
    <t xml:space="preserve">=IFERROR(SUMIFS('1-3.CAPA'!C112,'1-3.CAPA'!C2,RC3)/COUNTIFS('1-3.CAPA'!C2,RC3,'1-3.CAPA'!C47,"●"),0)</t>
  </si>
  <si>
    <t xml:space="preserve">45 17 49 17</t>
  </si>
  <si>
    <t xml:space="preserve">=SUMIFS('1-3.CAPA'!C178,'1-3.CAPA'!C2,RC3)</t>
  </si>
  <si>
    <t xml:space="preserve">45 5 49 5</t>
  </si>
  <si>
    <t xml:space="preserve">=IFERROR(SUMIFS('1-3.CAPA'!C178,'1-3.CAPA'!C2,RC3)/COUNTIFS('1-3.CAPA'!C2,RC3,'1-3.CAPA'!C47,"●"),0)</t>
  </si>
  <si>
    <t xml:space="preserve">45 18 49 18</t>
  </si>
  <si>
    <t xml:space="preserve">=SUMIFS('1-3.CAPA'!C244,'1-3.CAPA'!C2,RC3)</t>
  </si>
  <si>
    <t xml:space="preserve">45 6 49 6</t>
  </si>
  <si>
    <t xml:space="preserve">=IFERROR(SUMIFS('1-3.CAPA'!C244,'1-3.CAPA'!C2,RC3)/COUNTIFS('1-3.CAPA'!C2,RC3,'1-3.CAPA'!C47,"●"),0)</t>
  </si>
  <si>
    <t xml:space="preserve">45 19 49 19</t>
  </si>
  <si>
    <t xml:space="preserve">=SUMIFS('1-3.CAPA'!C310,'1-3.CAPA'!C2,RC3)</t>
  </si>
  <si>
    <t xml:space="preserve">45 7 49 7</t>
  </si>
  <si>
    <t xml:space="preserve">=IFERROR(SUMIFS('1-3.CAPA'!C310,'1-3.CAPA'!C2,RC3)/COUNTIFS('1-3.CAPA'!C2,RC3,'1-3.CAPA'!C47,"●"),0)</t>
  </si>
  <si>
    <t xml:space="preserve">45 20 49 20</t>
  </si>
  <si>
    <t xml:space="preserve">=SUMIFS('1-3.CAPA'!C376,'1-3.CAPA'!C2,RC3)</t>
  </si>
  <si>
    <t xml:space="preserve">45 8 49 8</t>
  </si>
  <si>
    <t xml:space="preserve">=IFERROR(SUMIFS('1-3.CAPA'!C376,'1-3.CAPA'!C2,RC3)/COUNTIFS('1-3.CAPA'!C2,RC3,'1-3.CAPA'!C47,"●"),0)</t>
  </si>
  <si>
    <t xml:space="preserve">45 21 49 21</t>
  </si>
  <si>
    <t xml:space="preserve">=SUMIFS('1-3.CAPA'!C442,'1-3.CAPA'!C2,RC3)</t>
  </si>
  <si>
    <t xml:space="preserve">45 9 49 9</t>
  </si>
  <si>
    <t xml:space="preserve">=IFERROR(SUMIFS('1-3.CAPA'!C442,'1-3.CAPA'!C2,RC3)/COUNTIFS('1-3.CAPA'!C2,RC3,'1-3.CAPA'!C47,"●"),0)</t>
  </si>
  <si>
    <t xml:space="preserve">45 22 49 22</t>
  </si>
  <si>
    <t xml:space="preserve">=SUMIFS('1-3.CAPA'!C508,'1-3.CAPA'!C2,RC3)</t>
  </si>
  <si>
    <t xml:space="preserve">45 10 49 10</t>
  </si>
  <si>
    <t xml:space="preserve">=IFERROR(SUMIFS('1-3.CAPA'!C508,'1-3.CAPA'!C2,RC3)/COUNTIFS('1-3.CAPA'!C2,RC3,'1-3.CAPA'!C47,"●"),0)</t>
  </si>
  <si>
    <t xml:space="preserve">45 23 49 23</t>
  </si>
  <si>
    <t xml:space="preserve">=SUMIFS('1-3.CAPA'!C574,'1-3.CAPA'!C2,RC3)</t>
  </si>
  <si>
    <t xml:space="preserve">45 11 49 11</t>
  </si>
  <si>
    <t xml:space="preserve">=IFERROR(SUMIFS('1-3.CAPA'!C574,'1-3.CAPA'!C2,RC3)/COUNTIFS('1-3.CAPA'!C2,RC3,'1-3.CAPA'!C47,"●"),0)</t>
  </si>
  <si>
    <t xml:space="preserve">45 24 49 24</t>
  </si>
  <si>
    <t xml:space="preserve">=SUMIFS('1-3.CAPA'!C640,'1-3.CAPA'!C2,RC3)</t>
  </si>
  <si>
    <t xml:space="preserve">45 12 49 12</t>
  </si>
  <si>
    <t xml:space="preserve">=IFERROR(SUMIFS('1-3.CAPA'!C640,'1-3.CAPA'!C2,RC3)/COUNTIFS('1-3.CAPA'!C2,RC3,'1-3.CAPA'!C47,"●"),0)</t>
  </si>
  <si>
    <t xml:space="preserve">45 25 49 25</t>
  </si>
  <si>
    <t xml:space="preserve">=SUMIFS('1-3.CAPA'!C706,'1-3.CAPA'!C2,RC3)</t>
  </si>
  <si>
    <t xml:space="preserve">45 13 49 13</t>
  </si>
  <si>
    <t xml:space="preserve">=IFERROR(SUMIFS('1-3.CAPA'!C706,'1-3.CAPA'!C2,RC3)/COUNTIFS('1-3.CAPA'!C2,RC3,'1-3.CAPA'!C47,"●"),0)</t>
  </si>
  <si>
    <t xml:space="preserve">45 26 49 26</t>
  </si>
  <si>
    <t xml:space="preserve">=SUMIFS('1-3.CAPA'!C772,'1-3.CAPA'!C2,RC3)</t>
  </si>
  <si>
    <t xml:space="preserve">45 14 49 14</t>
  </si>
  <si>
    <t xml:space="preserve">=IFERROR(SUMIFS('1-3.CAPA'!C772,'1-3.CAPA'!C2,RC3)/COUNTIFS('1-3.CAPA'!C2,RC3,'1-3.CAPA'!C47,"●"),0)</t>
  </si>
  <si>
    <t xml:space="preserve">45 27 49 27</t>
  </si>
  <si>
    <t xml:space="preserve">=SUMIFS('1-3.CAPA'!C838,'1-3.CAPA'!C2,RC3)</t>
  </si>
  <si>
    <t xml:space="preserve">45 15 49 15</t>
  </si>
  <si>
    <t xml:space="preserve">=IFERROR(SUMIFS('1-3.CAPA'!C838,'1-3.CAPA'!C2,RC3)/COUNTIFS('1-3.CAPA'!C2,RC3,'1-3.CAPA'!C47,"●"),0)</t>
  </si>
  <si>
    <t xml:space="preserve">45 28 49 28</t>
  </si>
  <si>
    <t xml:space="preserve">=SUMIF(ST_SUM!C8,RC7,ST_SUM!C879)</t>
  </si>
  <si>
    <t xml:space="preserve">4 8 29 8</t>
  </si>
  <si>
    <t xml:space="preserve">=SUMIF(ST_SUM!C8,RC7,ST_SUM!C880)</t>
  </si>
  <si>
    <t xml:space="preserve">4 9 29 9</t>
  </si>
  <si>
    <t xml:space="preserve">=SUMIF(ST_SUM!C8,RC7,ST_SUM!C881)</t>
  </si>
  <si>
    <t xml:space="preserve">4 10 29 10</t>
  </si>
  <si>
    <t xml:space="preserve">=SUMIF(ST_SUM!C8,RC7,ST_SUM!C882)</t>
  </si>
  <si>
    <t xml:space="preserve">4 11 29 11</t>
  </si>
  <si>
    <t xml:space="preserve">=SUMIF(ST_SUM!C8,RC7,ST_SUM!C883)</t>
  </si>
  <si>
    <t xml:space="preserve">4 12 29 12</t>
  </si>
  <si>
    <t xml:space="preserve">=SUMIF(ST_SUM!C8,RC7,ST_SUM!C884)</t>
  </si>
  <si>
    <t xml:space="preserve">4 13 29 13</t>
  </si>
  <si>
    <t xml:space="preserve">=SUMIF(ST_SUM!C8,RC7,ST_SUM!C885)</t>
  </si>
  <si>
    <t xml:space="preserve">4 14 29 14</t>
  </si>
  <si>
    <t xml:space="preserve">=SUMIF(ST_SUM!C8,RC7,ST_SUM!C886)</t>
  </si>
  <si>
    <t xml:space="preserve">4 15 29 15</t>
  </si>
  <si>
    <t xml:space="preserve">=SUMIF(ST_SUM!C8,RC7,ST_SUM!C887)</t>
  </si>
  <si>
    <t xml:space="preserve">4 16 29 16</t>
  </si>
  <si>
    <t xml:space="preserve">=SUMIF(ST_SUM!C8,RC7,ST_SUM!C888)</t>
  </si>
  <si>
    <t xml:space="preserve">4 17 29 17</t>
  </si>
  <si>
    <t xml:space="preserve">=SUMIF(ST_SUM!C8,RC7,ST_SUM!C889)</t>
  </si>
  <si>
    <t xml:space="preserve">4 18 29 18</t>
  </si>
  <si>
    <t xml:space="preserve">=SUMIF(ST_SUM!C8,RC7,ST_SUM!C890)</t>
  </si>
  <si>
    <t xml:space="preserve">4 19 29 19</t>
  </si>
  <si>
    <t xml:space="preserve">=SUM(RC8:RC19)</t>
  </si>
  <si>
    <t xml:space="preserve">4 20 29 20</t>
  </si>
  <si>
    <t xml:space="preserve">=IFERROR(VLOOKUP(RC7,'1-2.ITEM'!R7C8:R200C12,2,FALSE),"-")</t>
  </si>
  <si>
    <t xml:space="preserve">4 21 29 21</t>
  </si>
  <si>
    <t xml:space="preserve">=R1C1*2+1</t>
  </si>
  <si>
    <t xml:space="preserve">1 3 1 3</t>
  </si>
  <si>
    <t xml:space="preserve">=-2^2</t>
  </si>
  <si>
    <t xml:space="preserve">2 3 2 3</t>
  </si>
  <si>
    <t xml:space="preserve">=2^-1</t>
  </si>
  <si>
    <t xml:space="preserve">3 3 3 3</t>
  </si>
  <si>
    <t xml:space="preserve">=R1C1&amp;"x"</t>
  </si>
  <si>
    <t xml:space="preserve">4 3 4 3</t>
  </si>
  <si>
    <t xml:space="preserve">="v"&amp;0.1+0.2</t>
  </si>
  <si>
    <t xml:space="preserve">5 3 5 3</t>
  </si>
  <si>
    <t xml:space="preserve">=IF(R1C1&gt;3,"big","small")</t>
  </si>
  <si>
    <t xml:space="preserve">6 3 6 3</t>
  </si>
  <si>
    <t xml:space="preserve">=IF(R2C1="ABC",1,0)</t>
  </si>
  <si>
    <t xml:space="preserve">7 3 7 3</t>
  </si>
  <si>
    <t xml:space="preserve">=R3C1=""</t>
  </si>
  <si>
    <t xml:space="preserve">8 3 8 3</t>
  </si>
  <si>
    <t xml:space="preserve">=R3C1=0</t>
  </si>
  <si>
    <t xml:space="preserve">9 3 9 3</t>
  </si>
  <si>
    <t xml:space="preserve">=R3C1+1</t>
  </si>
  <si>
    <t xml:space="preserve">10 3 10 3</t>
  </si>
  <si>
    <t xml:space="preserve">=IFERROR(1/R7C1,"div0")</t>
  </si>
  <si>
    <t xml:space="preserve">11 3 11 3</t>
  </si>
  <si>
    <t xml:space="preserve">=IFERROR(R9C1,-1)</t>
  </si>
  <si>
    <t xml:space="preserve">12 3 12 3</t>
  </si>
  <si>
    <t xml:space="preserve">=NA()</t>
  </si>
  <si>
    <t xml:space="preserve">13 3 13 3</t>
  </si>
  <si>
    <t xml:space="preserve">=SUM(R1C1:R8C1)</t>
  </si>
  <si>
    <t xml:space="preserve">14 3 14 3</t>
  </si>
  <si>
    <t xml:space="preserve">=COUNT(R1C1:R10C1)</t>
  </si>
  <si>
    <t xml:space="preserve">15 3 15 3</t>
  </si>
  <si>
    <t xml:space="preserve">=SUMIF(R1C1:R10C1,"&gt;1")</t>
  </si>
  <si>
    <t xml:space="preserve">16 3 16 3</t>
  </si>
  <si>
    <t xml:space="preserve">=COUNTIF(R1C1:R10C1,"abc")</t>
  </si>
  <si>
    <t xml:space="preserve">17 3 17 3</t>
  </si>
  <si>
    <t xml:space="preserve">=COUNTIF(R1C1:R10C1,"a*")</t>
  </si>
  <si>
    <t xml:space="preserve">18 3 18 3</t>
  </si>
  <si>
    <t xml:space="preserve">=COUNTIF(R1C1:R10C1,"&lt;&gt;5")</t>
  </si>
  <si>
    <t xml:space="preserve">19 3 19 3</t>
  </si>
  <si>
    <t xml:space="preserve">=VLOOKUP("B",R1C5:R5C6,2,FALSE)</t>
  </si>
  <si>
    <t xml:space="preserve">20 3 20 3</t>
  </si>
  <si>
    <t xml:space="preserve">=VLOOKUP(3,R1C5:R5C6,2,0)</t>
  </si>
  <si>
    <t xml:space="preserve">21 3 21 3</t>
  </si>
  <si>
    <t xml:space="preserve">=VLOOKUP("zz",R1C5:R5C6,2,FALSE)</t>
  </si>
  <si>
    <t xml:space="preserve">22 3 22 3</t>
  </si>
  <si>
    <t xml:space="preserve">=INT(R6C1)</t>
  </si>
  <si>
    <t xml:space="preserve">23 3 23 3</t>
  </si>
  <si>
    <t xml:space="preserve">=MID("hello world",7,5)</t>
  </si>
  <si>
    <t xml:space="preserve">24 3 24 3</t>
  </si>
  <si>
    <t xml:space="preserve">=MID(R1C1*1000,2,2)</t>
  </si>
  <si>
    <t xml:space="preserve">25 3 25 3</t>
  </si>
  <si>
    <t xml:space="preserve">=IF(R4C1,"yes","no")</t>
  </si>
  <si>
    <t xml:space="preserve">26 3 26 3</t>
  </si>
  <si>
    <t xml:space="preserve">=R4C1+1</t>
  </si>
  <si>
    <t xml:space="preserve">27 3 27 3</t>
  </si>
  <si>
    <t xml:space="preserve">=10%</t>
  </si>
  <si>
    <t xml:space="preserve">28 3 28 3</t>
  </si>
  <si>
    <t xml:space="preserve">=R1C1*50%</t>
  </si>
  <si>
    <t xml:space="preserve">29 3 29 3</t>
  </si>
  <si>
    <t xml:space="preserve">=COUNTIFS(R1C1:R10C1,"&gt;=0",R1C2:R10C2,"x")</t>
  </si>
  <si>
    <t xml:space="preserve">30 3 30 3</t>
  </si>
  <si>
    <t xml:space="preserve">=SUMIFS(R1C1:R10C1,R1C2:R10C2,"x",R1C1:R10C1,"&lt;5")</t>
  </si>
  <si>
    <t xml:space="preserve">31 3 31 3</t>
  </si>
  <si>
    <t xml:space="preserve">=IF(1&lt;"a",1,0)</t>
  </si>
  <si>
    <t xml:space="preserve">32 3 32 3</t>
  </si>
  <si>
    <t xml:space="preserve">="b"&gt;"a"</t>
  </si>
  <si>
    <t xml:space="preserve">33 3 33 3</t>
  </si>
  <si>
    <t xml:space="preserve">=IF(R9C1=1,1,2)</t>
  </si>
  <si>
    <t xml:space="preserve">34 3 34 3</t>
  </si>
  <si>
    <t xml:space="preserve">=IFERROR(IF(R9C1=1,1,2),"e")</t>
  </si>
  <si>
    <t xml:space="preserve">35 3 35 3</t>
  </si>
  <si>
    <t xml:space="preserve">=R1C1/0</t>
  </si>
  <si>
    <t xml:space="preserve">36 3 36 3</t>
  </si>
  <si>
    <t xml:space="preserve">=INT(7.9)+INT(-0.1)</t>
  </si>
  <si>
    <t xml:space="preserve">37 3 37 3</t>
  </si>
  <si>
    <t xml:space="preserve">=(1-0.9)-0.1</t>
  </si>
  <si>
    <t xml:space="preserve">38 3 38 3</t>
  </si>
  <si>
    <t xml:space="preserve">=COUNTIF(R1C1:R10C1,"")</t>
  </si>
  <si>
    <t xml:space="preserve">39 3 39 3</t>
  </si>
  <si>
    <t xml:space="preserve">=COUNTIF(R1C1:R10C1,"&lt;&gt;")</t>
  </si>
  <si>
    <t xml:space="preserve">40 3 40 3</t>
  </si>
  <si>
    <t xml:space="preserve">=SUMIF(R1C2:R10C2,"x",R1C1:R10C1)</t>
  </si>
  <si>
    <t xml:space="preserve">41 3 41 3</t>
  </si>
  <si>
    <t xml:space="preserve">=SUMIF(R1C2:R10C2,"x",R1C1)</t>
  </si>
  <si>
    <t xml:space="preserve">42 3 42 3</t>
  </si>
  <si>
    <t xml:space="preserve">=R[-1]C+R[-2]C</t>
  </si>
  <si>
    <t xml:space="preserve">43 3 43 3</t>
  </si>
  <si>
    <t xml:space="preserve">=IF(R1C1=5,)</t>
  </si>
  <si>
    <t xml:space="preserve">44 3 44 3</t>
  </si>
  <si>
    <t xml:space="preserve">=VLOOKUP("c",R1C5:R5C6,2,)</t>
  </si>
  <si>
    <t xml:space="preserve">45 3 45 3</t>
  </si>
  <si>
    <t xml:space="preserve">=MID("abc",5,2)</t>
  </si>
  <si>
    <t xml:space="preserve">46 3 46 3</t>
  </si>
  <si>
    <t xml:space="preserve">=R1C1-R1C1*0.9999999999999999</t>
  </si>
  <si>
    <t xml:space="preserve">47 3 47 3</t>
  </si>
  <si>
    <t xml:space="preserve">=IFERROR(VLOOKUP(R1C1,R1C5:R5C6,2,FALSE),"none")</t>
  </si>
  <si>
    <t xml:space="preserve">48 3 48 3</t>
  </si>
  <si>
    <t xml:space="preserve">=SUM(R1C1:R2C1,R6C1,4)</t>
  </si>
  <si>
    <t xml:space="preserve">49 3 49 3</t>
  </si>
</sst>
</file>

<file path=xl/styles.xml><?xml version="1.0" encoding="utf-8"?>
<styleSheet xmlns="http://schemas.openxmlformats.org/spreadsheetml/2006/main">
  <numFmts count="3">
    <numFmt numFmtId="164" formatCode="General"/>
    <numFmt numFmtId="165" formatCode="General"/>
    <numFmt numFmtId="166" formatCode="0.00%"/>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0</v>
      </c>
    </row>
    <row r="3" customFormat="false" ht="15" hidden="false" customHeight="false" outlineLevel="0" collapsed="false">
      <c r="C3" s="0" t="s">
        <v>1</v>
      </c>
      <c r="G3" s="0" t="s">
        <v>2</v>
      </c>
      <c r="H3" s="0" t="s">
        <v>3</v>
      </c>
      <c r="I3" s="0" t="s">
        <v>4</v>
      </c>
      <c r="J3" s="0" t="s">
        <v>5</v>
      </c>
      <c r="K3" s="0" t="s">
        <v>6</v>
      </c>
      <c r="L3" s="0" t="s">
        <v>7</v>
      </c>
      <c r="M3" s="0" t="s">
        <v>8</v>
      </c>
      <c r="N3" s="0" t="s">
        <v>9</v>
      </c>
      <c r="O3" s="0" t="s">
        <v>10</v>
      </c>
      <c r="P3" s="0" t="s">
        <v>11</v>
      </c>
      <c r="Q3" s="0" t="s">
        <v>12</v>
      </c>
      <c r="R3" s="0" t="s">
        <v>13</v>
      </c>
    </row>
    <row r="4" customFormat="false" ht="15" hidden="false" customHeight="false" outlineLevel="0" collapsed="false">
      <c r="C4" s="0" t="s">
        <v>14</v>
      </c>
      <c r="G4" s="0" t="n">
        <v>165</v>
      </c>
      <c r="H4" s="0" t="n">
        <v>77</v>
      </c>
      <c r="I4" s="0" t="n">
        <v>202</v>
      </c>
      <c r="J4" s="0" t="n">
        <v>333</v>
      </c>
      <c r="K4" s="0" t="n">
        <v>24</v>
      </c>
      <c r="L4" s="0" t="n">
        <v>37</v>
      </c>
      <c r="M4" s="0" t="n">
        <v>274</v>
      </c>
      <c r="N4" s="0" t="n">
        <v>48</v>
      </c>
      <c r="O4" s="0" t="n">
        <v>187</v>
      </c>
      <c r="P4" s="0" t="n">
        <v>298</v>
      </c>
      <c r="Q4" s="0" t="n">
        <v>29</v>
      </c>
      <c r="R4" s="0" t="n">
        <v>259</v>
      </c>
    </row>
    <row r="5" customFormat="false" ht="15" hidden="false" customHeight="false" outlineLevel="0" collapsed="false">
      <c r="C5" s="0" t="s">
        <v>15</v>
      </c>
      <c r="G5" s="0" t="n">
        <v>109</v>
      </c>
      <c r="H5" s="0" t="n">
        <v>19</v>
      </c>
      <c r="I5" s="0" t="n">
        <v>44</v>
      </c>
      <c r="J5" s="0" t="n">
        <v>222</v>
      </c>
      <c r="K5" s="0" t="n">
        <v>214</v>
      </c>
      <c r="L5" s="0" t="n">
        <v>35</v>
      </c>
      <c r="M5" s="0" t="n">
        <v>123</v>
      </c>
      <c r="N5" s="0" t="n">
        <v>46</v>
      </c>
      <c r="O5" s="0" t="n">
        <v>282</v>
      </c>
      <c r="P5" s="0" t="n">
        <v>217</v>
      </c>
      <c r="Q5" s="0" t="n">
        <v>30</v>
      </c>
      <c r="R5" s="0" t="n">
        <v>289</v>
      </c>
    </row>
    <row r="6" customFormat="false" ht="15" hidden="false" customHeight="false" outlineLevel="0" collapsed="false">
      <c r="C6" s="0" t="s">
        <v>16</v>
      </c>
      <c r="G6" s="0" t="n">
        <v>63</v>
      </c>
      <c r="H6" s="0" t="n">
        <v>114</v>
      </c>
      <c r="I6" s="0" t="n">
        <v>322</v>
      </c>
      <c r="J6" s="0" t="n">
        <v>321</v>
      </c>
      <c r="K6" s="0" t="n">
        <v>298</v>
      </c>
      <c r="L6" s="0" t="n">
        <v>31</v>
      </c>
      <c r="M6" s="0" t="n">
        <v>295</v>
      </c>
      <c r="N6" s="0" t="n">
        <v>299</v>
      </c>
      <c r="O6" s="0" t="n">
        <v>203</v>
      </c>
      <c r="P6" s="0" t="n">
        <v>25</v>
      </c>
      <c r="Q6" s="0" t="n">
        <v>113</v>
      </c>
      <c r="R6" s="0" t="n">
        <v>23</v>
      </c>
    </row>
    <row r="7" customFormat="false" ht="15" hidden="false" customHeight="false" outlineLevel="0" collapsed="false">
      <c r="C7" s="0" t="s">
        <v>17</v>
      </c>
      <c r="G7" s="0" t="n">
        <v>285</v>
      </c>
      <c r="H7" s="0" t="n">
        <v>68</v>
      </c>
      <c r="I7" s="0" t="n">
        <v>148</v>
      </c>
      <c r="J7" s="0" t="n">
        <v>214</v>
      </c>
      <c r="K7" s="0" t="n">
        <v>73</v>
      </c>
      <c r="L7" s="0" t="n">
        <v>276</v>
      </c>
      <c r="M7" s="0" t="n">
        <v>60</v>
      </c>
      <c r="N7" s="0" t="n">
        <v>292</v>
      </c>
      <c r="O7" s="0" t="n">
        <v>157</v>
      </c>
      <c r="P7" s="0" t="n">
        <v>286</v>
      </c>
      <c r="Q7" s="0" t="n">
        <v>349</v>
      </c>
      <c r="R7" s="0" t="n">
        <v>92</v>
      </c>
    </row>
    <row r="8" customFormat="false" ht="15" hidden="false" customHeight="false" outlineLevel="0" collapsed="false">
      <c r="C8" s="0" t="s">
        <v>18</v>
      </c>
      <c r="G8" s="0" t="n">
        <v>52</v>
      </c>
      <c r="H8" s="0" t="n">
        <v>297</v>
      </c>
      <c r="I8" s="0" t="n">
        <v>292</v>
      </c>
      <c r="J8" s="0" t="n">
        <v>327</v>
      </c>
      <c r="K8" s="0" t="n">
        <v>96</v>
      </c>
      <c r="L8" s="0" t="n">
        <v>190</v>
      </c>
      <c r="M8" s="0" t="n">
        <v>49</v>
      </c>
      <c r="N8" s="0" t="n">
        <v>280</v>
      </c>
      <c r="O8" s="0" t="n">
        <v>364</v>
      </c>
      <c r="P8" s="0" t="n">
        <v>32</v>
      </c>
      <c r="Q8" s="0" t="n">
        <v>288</v>
      </c>
      <c r="R8" s="0" t="e">
        <f aca="false">#N/A</f>
        <v>#N/A</v>
      </c>
    </row>
    <row r="9" customFormat="false" ht="15" hidden="false" customHeight="false" outlineLevel="0" collapsed="false">
      <c r="C9" s="0" t="s">
        <v>19</v>
      </c>
      <c r="G9" s="0" t="n">
        <v>316</v>
      </c>
      <c r="H9" s="0" t="n">
        <v>105</v>
      </c>
      <c r="I9" s="0" t="n">
        <v>254</v>
      </c>
      <c r="J9" s="0" t="n">
        <v>348</v>
      </c>
      <c r="K9" s="0" t="n">
        <v>272</v>
      </c>
      <c r="L9" s="0" t="n">
        <v>218</v>
      </c>
      <c r="M9" s="0" t="n">
        <v>397</v>
      </c>
      <c r="N9" s="0" t="n">
        <v>160</v>
      </c>
      <c r="O9" s="0" t="n">
        <v>238</v>
      </c>
      <c r="P9" s="0" t="n">
        <v>299</v>
      </c>
      <c r="Q9" s="0" t="n">
        <v>232</v>
      </c>
      <c r="R9" s="0" t="n">
        <v>185</v>
      </c>
    </row>
    <row r="10" customFormat="false" ht="15" hidden="false" customHeight="false" outlineLevel="0" collapsed="false">
      <c r="C10" s="0" t="s">
        <v>20</v>
      </c>
      <c r="G10" s="0" t="n">
        <v>153</v>
      </c>
      <c r="H10" s="0" t="n">
        <v>127</v>
      </c>
      <c r="I10" s="0" t="s">
        <v>21</v>
      </c>
      <c r="J10" s="0" t="n">
        <v>357</v>
      </c>
      <c r="K10" s="0" t="n">
        <v>399</v>
      </c>
      <c r="L10" s="0" t="n">
        <v>124</v>
      </c>
      <c r="M10" s="0" t="n">
        <v>41</v>
      </c>
      <c r="N10" s="0" t="n">
        <v>294</v>
      </c>
      <c r="O10" s="0" t="n">
        <v>153</v>
      </c>
      <c r="P10" s="0" t="n">
        <v>268</v>
      </c>
      <c r="Q10" s="0" t="n">
        <v>253</v>
      </c>
      <c r="R10" s="0" t="n">
        <v>175</v>
      </c>
    </row>
    <row r="11" customFormat="false" ht="15" hidden="false" customHeight="false" outlineLevel="0" collapsed="false">
      <c r="C11" s="0" t="s">
        <v>22</v>
      </c>
      <c r="G11" s="0" t="n">
        <v>373</v>
      </c>
      <c r="H11" s="0" t="n">
        <v>229</v>
      </c>
      <c r="I11" s="0" t="n">
        <v>147</v>
      </c>
      <c r="J11" s="0" t="n">
        <v>311</v>
      </c>
      <c r="K11" s="0" t="n">
        <v>37</v>
      </c>
      <c r="L11" s="0" t="n">
        <v>60</v>
      </c>
      <c r="M11" s="0" t="n">
        <v>262</v>
      </c>
      <c r="N11" s="0" t="n">
        <v>214</v>
      </c>
      <c r="O11" s="0" t="n">
        <v>84</v>
      </c>
      <c r="P11" s="0" t="n">
        <v>387</v>
      </c>
      <c r="Q11" s="0" t="n">
        <v>175</v>
      </c>
      <c r="R11" s="0" t="n">
        <v>77</v>
      </c>
    </row>
    <row r="12" customFormat="false" ht="15" hidden="false" customHeight="false" outlineLevel="0" collapsed="false">
      <c r="C12" s="0" t="s">
        <v>23</v>
      </c>
      <c r="G12" s="0" t="n">
        <v>250</v>
      </c>
      <c r="H12" s="0" t="n">
        <v>215</v>
      </c>
      <c r="I12" s="0" t="n">
        <v>20</v>
      </c>
      <c r="J12" s="0" t="n">
        <v>342</v>
      </c>
      <c r="K12" s="0" t="n">
        <v>39</v>
      </c>
      <c r="L12" s="0" t="n">
        <v>391</v>
      </c>
      <c r="M12" s="0" t="n">
        <v>285</v>
      </c>
      <c r="N12" s="0" t="n">
        <v>293</v>
      </c>
      <c r="O12" s="0" t="n">
        <v>160</v>
      </c>
      <c r="P12" s="0" t="n">
        <v>174</v>
      </c>
      <c r="Q12" s="0" t="n">
        <v>355</v>
      </c>
      <c r="R12" s="0" t="n">
        <v>179</v>
      </c>
    </row>
    <row r="13" customFormat="false" ht="15" hidden="false" customHeight="false" outlineLevel="0" collapsed="false">
      <c r="C13" s="0" t="s">
        <v>24</v>
      </c>
      <c r="G13" s="0" t="n">
        <v>304</v>
      </c>
      <c r="H13" s="0" t="n">
        <v>254</v>
      </c>
      <c r="I13" s="0" t="n">
        <v>296</v>
      </c>
      <c r="J13" s="0" t="n">
        <v>233</v>
      </c>
      <c r="K13" s="0" t="n">
        <v>35</v>
      </c>
      <c r="L13" s="0" t="n">
        <v>47</v>
      </c>
      <c r="M13" s="0" t="n">
        <v>138</v>
      </c>
      <c r="N13" s="0" t="n">
        <v>242</v>
      </c>
      <c r="O13" s="0" t="n">
        <v>356</v>
      </c>
      <c r="P13" s="0" t="n">
        <v>340</v>
      </c>
      <c r="Q13" s="0" t="n">
        <v>33</v>
      </c>
      <c r="R13" s="0" t="n">
        <v>31</v>
      </c>
    </row>
    <row r="14" customFormat="false" ht="15" hidden="false" customHeight="false" outlineLevel="0" collapsed="false">
      <c r="C14" s="0" t="s">
        <v>25</v>
      </c>
      <c r="G14" s="0" t="n">
        <v>374</v>
      </c>
      <c r="H14" s="0" t="n">
        <v>359</v>
      </c>
      <c r="I14" s="0" t="n">
        <v>158</v>
      </c>
      <c r="J14" s="0" t="n">
        <v>331</v>
      </c>
      <c r="K14" s="0" t="n">
        <v>295</v>
      </c>
      <c r="L14" s="0" t="n">
        <v>348</v>
      </c>
      <c r="M14" s="0" t="n">
        <v>228</v>
      </c>
      <c r="N14" s="0" t="n">
        <v>145</v>
      </c>
      <c r="O14" s="0" t="n">
        <v>366</v>
      </c>
      <c r="P14" s="0" t="n">
        <v>197</v>
      </c>
      <c r="Q14" s="0" t="n">
        <v>342</v>
      </c>
      <c r="R14" s="0" t="n">
        <v>177</v>
      </c>
    </row>
    <row r="15" customFormat="false" ht="15" hidden="false" customHeight="false" outlineLevel="0" collapsed="false">
      <c r="C15" s="0" t="s">
        <v>26</v>
      </c>
      <c r="G15" s="0" t="n">
        <v>11</v>
      </c>
      <c r="H15" s="0" t="n">
        <v>236</v>
      </c>
      <c r="I15" s="0" t="n">
        <v>181</v>
      </c>
      <c r="J15" s="0" t="n">
        <v>86</v>
      </c>
      <c r="K15" s="0" t="n">
        <v>312</v>
      </c>
      <c r="L15" s="0" t="n">
        <v>59</v>
      </c>
      <c r="M15" s="0" t="n">
        <v>252</v>
      </c>
      <c r="N15" s="0" t="n">
        <v>30</v>
      </c>
      <c r="O15" s="0" t="n">
        <v>111</v>
      </c>
      <c r="P15" s="0" t="n">
        <v>393</v>
      </c>
      <c r="Q15" s="0" t="n">
        <v>147</v>
      </c>
      <c r="R15" s="0" t="n">
        <v>66</v>
      </c>
    </row>
    <row r="16" customFormat="false" ht="15" hidden="false" customHeight="false" outlineLevel="0" collapsed="false">
      <c r="C16" s="0" t="s">
        <v>27</v>
      </c>
      <c r="G16" s="0" t="n">
        <v>378</v>
      </c>
      <c r="H16" s="0" t="n">
        <v>126</v>
      </c>
      <c r="I16" s="0" t="n">
        <v>203</v>
      </c>
      <c r="J16" s="0" t="n">
        <v>200</v>
      </c>
      <c r="K16" s="0" t="n">
        <v>254</v>
      </c>
      <c r="L16" s="0" t="n">
        <v>41</v>
      </c>
      <c r="M16" s="0" t="n">
        <v>85</v>
      </c>
      <c r="N16" s="0" t="n">
        <v>229</v>
      </c>
      <c r="O16" s="0" t="n">
        <v>205</v>
      </c>
      <c r="P16" s="0" t="n">
        <v>281</v>
      </c>
      <c r="Q16" s="0" t="n">
        <v>142</v>
      </c>
      <c r="R16" s="0" t="n">
        <v>70</v>
      </c>
    </row>
    <row r="17" customFormat="false" ht="15" hidden="false" customHeight="false" outlineLevel="0" collapsed="false">
      <c r="C17" s="0" t="s">
        <v>28</v>
      </c>
      <c r="G17" s="0" t="n">
        <v>220</v>
      </c>
      <c r="H17" s="0" t="n">
        <v>281</v>
      </c>
      <c r="I17" s="0" t="n">
        <v>142</v>
      </c>
      <c r="J17" s="0" t="n">
        <v>361</v>
      </c>
      <c r="K17" s="0" t="n">
        <v>212</v>
      </c>
      <c r="L17" s="0" t="n">
        <v>183</v>
      </c>
      <c r="M17" s="0" t="n">
        <v>349</v>
      </c>
      <c r="N17" s="0" t="n">
        <v>194</v>
      </c>
      <c r="O17" s="0" t="n">
        <v>118</v>
      </c>
      <c r="P17" s="0" t="n">
        <v>77</v>
      </c>
      <c r="Q17" s="0" t="n">
        <v>42</v>
      </c>
      <c r="R17" s="0" t="n">
        <v>90</v>
      </c>
    </row>
    <row r="18" customFormat="false" ht="15" hidden="false" customHeight="false" outlineLevel="0" collapsed="false">
      <c r="C18" s="0" t="s">
        <v>29</v>
      </c>
      <c r="G18" s="0" t="n">
        <v>77</v>
      </c>
      <c r="H18" s="0" t="n">
        <v>118</v>
      </c>
      <c r="I18" s="0" t="n">
        <v>337</v>
      </c>
      <c r="J18" s="0" t="n">
        <v>119</v>
      </c>
      <c r="K18" s="0" t="n">
        <v>6</v>
      </c>
      <c r="L18" s="0" t="n">
        <v>248</v>
      </c>
      <c r="M18" s="0" t="n">
        <v>301</v>
      </c>
      <c r="N18" s="0" t="n">
        <v>93</v>
      </c>
      <c r="O18" s="0" t="n">
        <v>134</v>
      </c>
      <c r="P18" s="0" t="n">
        <v>144</v>
      </c>
      <c r="Q18" s="0" t="n">
        <v>2</v>
      </c>
      <c r="R18" s="0" t="n">
        <v>74</v>
      </c>
    </row>
    <row r="19" customFormat="false" ht="15" hidden="false" customHeight="false" outlineLevel="0" collapsed="false">
      <c r="C19" s="0" t="s">
        <v>30</v>
      </c>
      <c r="G19" s="0" t="n">
        <v>214</v>
      </c>
      <c r="H19" s="0" t="n">
        <v>273</v>
      </c>
      <c r="I19" s="0" t="n">
        <v>189</v>
      </c>
      <c r="J19" s="0" t="n">
        <v>312</v>
      </c>
      <c r="K19" s="0" t="n">
        <v>289</v>
      </c>
      <c r="L19" s="0" t="n">
        <v>163</v>
      </c>
      <c r="M19" s="0" t="n">
        <v>64</v>
      </c>
      <c r="N19" s="0" t="n">
        <v>353</v>
      </c>
      <c r="O19" s="0" t="n">
        <v>263</v>
      </c>
      <c r="P19" s="0" t="n">
        <v>316</v>
      </c>
      <c r="Q19" s="0" t="n">
        <v>335</v>
      </c>
      <c r="R19" s="0" t="n">
        <v>346</v>
      </c>
    </row>
    <row r="20" customFormat="false" ht="15" hidden="false" customHeight="false" outlineLevel="0" collapsed="false">
      <c r="C20" s="0" t="s">
        <v>31</v>
      </c>
      <c r="G20" s="0" t="n">
        <v>378</v>
      </c>
      <c r="H20" s="0" t="n">
        <v>27</v>
      </c>
      <c r="I20" s="0" t="n">
        <v>233</v>
      </c>
      <c r="J20" s="0" t="n">
        <v>399</v>
      </c>
      <c r="K20" s="0" t="n">
        <v>348</v>
      </c>
      <c r="L20" s="0" t="n">
        <v>286</v>
      </c>
      <c r="M20" s="0" t="n">
        <v>200</v>
      </c>
      <c r="N20" s="0" t="n">
        <v>203</v>
      </c>
      <c r="O20" s="0" t="n">
        <v>204</v>
      </c>
      <c r="P20" s="0" t="n">
        <v>201</v>
      </c>
      <c r="Q20" s="0" t="n">
        <v>53</v>
      </c>
      <c r="R20" s="0" t="n">
        <v>246</v>
      </c>
    </row>
    <row r="21" customFormat="false" ht="15" hidden="false" customHeight="false" outlineLevel="0" collapsed="false">
      <c r="C21" s="0" t="s">
        <v>32</v>
      </c>
      <c r="G21" s="0" t="n">
        <v>324</v>
      </c>
      <c r="H21" s="0" t="n">
        <v>205</v>
      </c>
      <c r="I21" s="0" t="n">
        <v>31</v>
      </c>
      <c r="J21" s="0" t="n">
        <v>97</v>
      </c>
      <c r="K21" s="0" t="n">
        <v>34</v>
      </c>
      <c r="L21" s="0" t="n">
        <v>106</v>
      </c>
      <c r="M21" s="0" t="n">
        <v>225</v>
      </c>
      <c r="N21" s="0" t="n">
        <v>83</v>
      </c>
      <c r="O21" s="0" t="n">
        <v>56</v>
      </c>
      <c r="P21" s="0" t="n">
        <v>174</v>
      </c>
      <c r="Q21" s="0" t="n">
        <v>307</v>
      </c>
      <c r="R21" s="0" t="n">
        <v>26</v>
      </c>
    </row>
    <row r="22" customFormat="false" ht="15" hidden="false" customHeight="false" outlineLevel="0" collapsed="false">
      <c r="C22" s="0" t="s">
        <v>33</v>
      </c>
      <c r="G22" s="0" t="n">
        <v>52</v>
      </c>
      <c r="H22" s="0" t="n">
        <v>0</v>
      </c>
      <c r="I22" s="0" t="n">
        <v>290</v>
      </c>
      <c r="J22" s="0" t="n">
        <v>77</v>
      </c>
      <c r="K22" s="0" t="n">
        <v>274</v>
      </c>
      <c r="L22" s="0" t="n">
        <v>51</v>
      </c>
      <c r="M22" s="0" t="n">
        <v>186</v>
      </c>
      <c r="N22" s="0" t="n">
        <v>314</v>
      </c>
      <c r="O22" s="0" t="n">
        <v>13</v>
      </c>
      <c r="P22" s="0" t="n">
        <v>36</v>
      </c>
      <c r="Q22" s="0" t="n">
        <v>106</v>
      </c>
      <c r="R22" s="0" t="n">
        <v>314</v>
      </c>
    </row>
    <row r="23" customFormat="false" ht="15" hidden="false" customHeight="false" outlineLevel="0" collapsed="false">
      <c r="C23" s="0" t="s">
        <v>34</v>
      </c>
      <c r="G23" s="0" t="n">
        <v>192</v>
      </c>
      <c r="H23" s="0" t="n">
        <v>76</v>
      </c>
      <c r="I23" s="0" t="n">
        <v>324</v>
      </c>
      <c r="J23" s="0" t="n">
        <v>129</v>
      </c>
      <c r="K23" s="0" t="n">
        <v>177</v>
      </c>
      <c r="L23" s="0" t="n">
        <v>308</v>
      </c>
      <c r="M23" s="0" t="n">
        <v>186</v>
      </c>
      <c r="N23" s="0" t="n">
        <v>242</v>
      </c>
      <c r="O23" s="0" t="n">
        <v>62</v>
      </c>
      <c r="P23" s="0" t="n">
        <v>59</v>
      </c>
      <c r="Q23" s="0" t="n">
        <v>249</v>
      </c>
      <c r="R23" s="0" t="n">
        <v>238</v>
      </c>
    </row>
    <row r="24" customFormat="false" ht="15" hidden="false" customHeight="false" outlineLevel="0" collapsed="false">
      <c r="C24" s="0" t="s">
        <v>35</v>
      </c>
      <c r="G24" s="0" t="n">
        <v>245</v>
      </c>
      <c r="H24" s="0" t="n">
        <v>247</v>
      </c>
      <c r="I24" s="0" t="n">
        <v>159</v>
      </c>
      <c r="J24" s="0" t="n">
        <v>43</v>
      </c>
      <c r="K24" s="0" t="n">
        <v>73</v>
      </c>
      <c r="L24" s="0" t="n">
        <v>52</v>
      </c>
      <c r="M24" s="0" t="n">
        <v>383</v>
      </c>
      <c r="N24" s="0" t="n">
        <v>175</v>
      </c>
      <c r="O24" s="0" t="n">
        <v>379</v>
      </c>
      <c r="P24" s="0" t="n">
        <v>135</v>
      </c>
      <c r="Q24" s="0" t="n">
        <v>245</v>
      </c>
      <c r="R24" s="0" t="n">
        <v>354</v>
      </c>
    </row>
    <row r="25" customFormat="false" ht="15" hidden="false" customHeight="false" outlineLevel="0" collapsed="false">
      <c r="C25" s="0" t="s">
        <v>36</v>
      </c>
      <c r="G25" s="0" t="n">
        <v>82</v>
      </c>
      <c r="H25" s="0" t="n">
        <v>264</v>
      </c>
      <c r="I25" s="0" t="n">
        <v>11</v>
      </c>
      <c r="J25" s="0" t="n">
        <v>105</v>
      </c>
      <c r="K25" s="0" t="n">
        <v>270</v>
      </c>
      <c r="L25" s="0" t="n">
        <v>185</v>
      </c>
      <c r="M25" s="0" t="n">
        <v>75</v>
      </c>
      <c r="N25" s="0" t="n">
        <v>353</v>
      </c>
      <c r="O25" s="0" t="n">
        <v>278</v>
      </c>
      <c r="P25" s="0" t="n">
        <v>13</v>
      </c>
      <c r="Q25" s="0" t="n">
        <v>388</v>
      </c>
      <c r="R25" s="0" t="n">
        <v>270</v>
      </c>
    </row>
    <row r="26" customFormat="false" ht="15" hidden="false" customHeight="false" outlineLevel="0" collapsed="false">
      <c r="C26" s="0" t="s">
        <v>37</v>
      </c>
      <c r="G26" s="0" t="n">
        <v>152</v>
      </c>
      <c r="H26" s="0" t="n">
        <v>329</v>
      </c>
      <c r="I26" s="0" t="n">
        <v>46</v>
      </c>
      <c r="J26" s="0" t="n">
        <v>356</v>
      </c>
      <c r="K26" s="0" t="n">
        <v>133</v>
      </c>
      <c r="L26" s="0" t="n">
        <v>265</v>
      </c>
      <c r="M26" s="0" t="n">
        <v>187</v>
      </c>
      <c r="N26" s="0" t="n">
        <v>85</v>
      </c>
      <c r="O26" s="0" t="n">
        <v>182</v>
      </c>
      <c r="P26" s="0" t="n">
        <v>395</v>
      </c>
      <c r="Q26" s="0" t="n">
        <v>114</v>
      </c>
      <c r="R26" s="0" t="n">
        <v>272</v>
      </c>
    </row>
    <row r="27" customFormat="false" ht="15" hidden="false" customHeight="false" outlineLevel="0" collapsed="false">
      <c r="C27" s="0" t="s">
        <v>38</v>
      </c>
      <c r="G27" s="0" t="n">
        <v>277</v>
      </c>
      <c r="H27" s="0" t="n">
        <v>398</v>
      </c>
      <c r="I27" s="0" t="n">
        <v>257</v>
      </c>
      <c r="J27" s="0" t="n">
        <v>168</v>
      </c>
      <c r="K27" s="0" t="n">
        <v>325</v>
      </c>
      <c r="L27" s="0" t="n">
        <v>114</v>
      </c>
      <c r="M27" s="0" t="n">
        <v>313</v>
      </c>
      <c r="N27" s="0" t="n">
        <v>388</v>
      </c>
      <c r="O27" s="0" t="n">
        <v>99</v>
      </c>
      <c r="P27" s="0" t="n">
        <v>122</v>
      </c>
      <c r="Q27" s="0" t="n">
        <v>205</v>
      </c>
      <c r="R27" s="0" t="n">
        <v>378</v>
      </c>
    </row>
    <row r="28" customFormat="false" ht="15" hidden="false" customHeight="false" outlineLevel="0" collapsed="false">
      <c r="C28" s="0" t="s">
        <v>39</v>
      </c>
      <c r="G28" s="0" t="n">
        <v>116</v>
      </c>
      <c r="H28" s="0" t="n">
        <v>102</v>
      </c>
      <c r="I28" s="0" t="n">
        <v>265</v>
      </c>
      <c r="J28" s="0" t="n">
        <v>252</v>
      </c>
      <c r="K28" s="0" t="n">
        <v>182</v>
      </c>
      <c r="L28" s="0" t="n">
        <v>374</v>
      </c>
      <c r="M28" s="0" t="n">
        <v>14</v>
      </c>
      <c r="N28" s="0" t="n">
        <v>14</v>
      </c>
      <c r="O28" s="0" t="n">
        <v>143</v>
      </c>
      <c r="P28" s="0" t="n">
        <v>241</v>
      </c>
      <c r="Q28" s="0" t="n">
        <v>132</v>
      </c>
      <c r="R28" s="0" t="n">
        <v>99</v>
      </c>
    </row>
    <row r="29" customFormat="false" ht="15" hidden="false" customHeight="false" outlineLevel="0" collapsed="false">
      <c r="C29" s="0" t="s">
        <v>40</v>
      </c>
      <c r="G29" s="0" t="n">
        <v>354</v>
      </c>
      <c r="H29" s="0" t="n">
        <v>309</v>
      </c>
      <c r="I29" s="0" t="n">
        <v>176</v>
      </c>
      <c r="J29" s="0" t="n">
        <v>228</v>
      </c>
      <c r="K29" s="0" t="n">
        <v>370</v>
      </c>
      <c r="L29" s="0" t="n">
        <v>178</v>
      </c>
      <c r="M29" s="0" t="n">
        <v>186</v>
      </c>
      <c r="N29" s="0" t="n">
        <v>41</v>
      </c>
      <c r="O29" s="0" t="n">
        <v>112</v>
      </c>
      <c r="P29" s="0" t="n">
        <v>52</v>
      </c>
      <c r="Q29" s="0" t="n">
        <v>116</v>
      </c>
      <c r="R29" s="0" t="n">
        <v>240</v>
      </c>
    </row>
    <row r="30" customFormat="false" ht="15" hidden="false" customHeight="false" outlineLevel="0" collapsed="false">
      <c r="C30" s="0" t="s">
        <v>41</v>
      </c>
      <c r="G30" s="0" t="n">
        <v>100</v>
      </c>
      <c r="H30" s="0" t="n">
        <v>172</v>
      </c>
      <c r="I30" s="0" t="n">
        <v>104</v>
      </c>
      <c r="J30" s="0" t="n">
        <v>247</v>
      </c>
      <c r="K30" s="0" t="n">
        <v>319</v>
      </c>
      <c r="L30" s="0" t="n">
        <v>312</v>
      </c>
      <c r="M30" s="0" t="n">
        <v>0</v>
      </c>
      <c r="N30" s="0" t="n">
        <v>245</v>
      </c>
      <c r="O30" s="0" t="n">
        <v>334</v>
      </c>
      <c r="P30" s="0" t="n">
        <v>176</v>
      </c>
      <c r="Q30" s="0" t="n">
        <v>329</v>
      </c>
      <c r="R30" s="0" t="n">
        <v>43</v>
      </c>
    </row>
    <row r="31" customFormat="false" ht="15" hidden="false" customHeight="false" outlineLevel="0" collapsed="false">
      <c r="C31" s="0" t="s">
        <v>42</v>
      </c>
      <c r="G31" s="0" t="n">
        <v>338</v>
      </c>
      <c r="H31" s="0" t="n">
        <v>61</v>
      </c>
      <c r="I31" s="0" t="n">
        <v>198</v>
      </c>
      <c r="J31" s="0" t="n">
        <v>400</v>
      </c>
      <c r="K31" s="0" t="n">
        <v>364</v>
      </c>
      <c r="L31" s="0" t="n">
        <v>384</v>
      </c>
      <c r="M31" s="0" t="n">
        <v>102</v>
      </c>
      <c r="N31" s="0" t="n">
        <v>244</v>
      </c>
      <c r="O31" s="0" t="n">
        <v>91</v>
      </c>
      <c r="P31" s="0" t="n">
        <v>222</v>
      </c>
      <c r="Q31" s="0" t="n">
        <v>325</v>
      </c>
      <c r="R31" s="0" t="n">
        <v>170</v>
      </c>
    </row>
    <row r="32" customFormat="false" ht="15" hidden="false" customHeight="false" outlineLevel="0" collapsed="false">
      <c r="C32" s="0" t="s">
        <v>43</v>
      </c>
      <c r="G32" s="0" t="n">
        <v>44</v>
      </c>
      <c r="H32" s="0" t="n">
        <v>369</v>
      </c>
      <c r="I32" s="0" t="n">
        <v>202</v>
      </c>
      <c r="J32" s="0" t="n">
        <v>237</v>
      </c>
      <c r="K32" s="0" t="n">
        <v>205</v>
      </c>
      <c r="L32" s="0" t="n">
        <v>380</v>
      </c>
      <c r="M32" s="0" t="n">
        <v>43</v>
      </c>
      <c r="N32" s="0" t="n">
        <v>371</v>
      </c>
      <c r="O32" s="0" t="n">
        <v>81</v>
      </c>
      <c r="P32" s="0" t="n">
        <v>87</v>
      </c>
      <c r="Q32" s="0" t="n">
        <v>65</v>
      </c>
      <c r="R32" s="0" t="n">
        <v>14</v>
      </c>
    </row>
    <row r="33" customFormat="false" ht="15" hidden="false" customHeight="false" outlineLevel="0" collapsed="false">
      <c r="C33" s="0" t="s">
        <v>44</v>
      </c>
      <c r="G33" s="0" t="n">
        <v>77</v>
      </c>
      <c r="H33" s="0" t="n">
        <v>302</v>
      </c>
      <c r="I33" s="0" t="n">
        <v>238</v>
      </c>
      <c r="J33" s="0" t="n">
        <v>335</v>
      </c>
      <c r="K33" s="0" t="n">
        <v>74</v>
      </c>
      <c r="L33" s="0" t="n">
        <v>313</v>
      </c>
      <c r="M33" s="0" t="n">
        <v>305</v>
      </c>
      <c r="N33" s="0" t="n">
        <v>242</v>
      </c>
      <c r="O33" s="0" t="n">
        <v>336</v>
      </c>
      <c r="P33" s="0" t="n">
        <v>179</v>
      </c>
      <c r="Q33" s="0" t="n">
        <v>79</v>
      </c>
      <c r="R33" s="0" t="n">
        <v>280</v>
      </c>
    </row>
    <row r="34" customFormat="false" ht="15" hidden="false" customHeight="false" outlineLevel="0" collapsed="false">
      <c r="C34" s="0" t="s">
        <v>14</v>
      </c>
      <c r="G34" s="0" t="n">
        <v>35</v>
      </c>
      <c r="H34" s="0" t="n">
        <v>8</v>
      </c>
      <c r="I34" s="0" t="n">
        <v>1</v>
      </c>
      <c r="J34" s="0" t="n">
        <v>0</v>
      </c>
      <c r="K34" s="0" t="n">
        <v>46</v>
      </c>
      <c r="L34" s="0" t="n">
        <v>41</v>
      </c>
      <c r="M34" s="0" t="n">
        <v>6</v>
      </c>
      <c r="N34" s="0" t="n">
        <v>33</v>
      </c>
      <c r="O34" s="0" t="n">
        <v>47</v>
      </c>
      <c r="P34" s="0" t="n">
        <v>8</v>
      </c>
      <c r="Q34" s="0" t="n">
        <v>27</v>
      </c>
      <c r="R34" s="0" t="n">
        <v>12</v>
      </c>
    </row>
    <row r="35" customFormat="false" ht="15" hidden="false" customHeight="false" outlineLevel="0" collapsed="false">
      <c r="C35" s="0" t="s">
        <v>45</v>
      </c>
      <c r="G35" s="0" t="n">
        <v>10</v>
      </c>
      <c r="H35" s="0" t="n">
        <v>10</v>
      </c>
      <c r="I35" s="0" t="n">
        <v>10</v>
      </c>
      <c r="J35" s="0" t="n">
        <v>10</v>
      </c>
      <c r="K35" s="0" t="n">
        <v>10</v>
      </c>
      <c r="L35" s="0" t="n">
        <v>10</v>
      </c>
      <c r="M35" s="0" t="n">
        <v>10</v>
      </c>
      <c r="N35" s="0" t="n">
        <v>10</v>
      </c>
      <c r="O35" s="0" t="n">
        <v>10</v>
      </c>
      <c r="P35" s="0" t="n">
        <v>10</v>
      </c>
      <c r="Q35" s="0" t="n">
        <v>10</v>
      </c>
      <c r="R35" s="0" t="n">
        <v>10</v>
      </c>
    </row>
    <row r="36" customFormat="false" ht="15" hidden="false" customHeight="false" outlineLevel="0" collapsed="false">
      <c r="C36" s="0" t="n">
        <v>12345</v>
      </c>
      <c r="G36" s="0" t="n">
        <v>28</v>
      </c>
      <c r="H36" s="0" t="n">
        <v>4</v>
      </c>
      <c r="I36" s="0" t="n">
        <v>33</v>
      </c>
      <c r="J36" s="0" t="n">
        <v>28</v>
      </c>
      <c r="K36" s="0" t="n">
        <v>38</v>
      </c>
      <c r="L36" s="0" t="n">
        <v>65</v>
      </c>
      <c r="M36" s="0" t="n">
        <v>31</v>
      </c>
      <c r="N36" s="0" t="n">
        <v>76</v>
      </c>
      <c r="O36" s="0" t="n">
        <v>42</v>
      </c>
      <c r="P36" s="0" t="n">
        <v>34</v>
      </c>
      <c r="Q36" s="0" t="n">
        <v>70</v>
      </c>
      <c r="R36" s="0" t="n">
        <v>54</v>
      </c>
    </row>
    <row r="37" customFormat="false" ht="15" hidden="false" customHeight="false" outlineLevel="0" collapsed="false">
      <c r="G37" s="0" t="n">
        <v>99</v>
      </c>
      <c r="H37" s="0" t="n">
        <v>99</v>
      </c>
      <c r="I37" s="0" t="n">
        <v>99</v>
      </c>
      <c r="J37" s="0" t="n">
        <v>99</v>
      </c>
      <c r="K37" s="0" t="n">
        <v>99</v>
      </c>
      <c r="L37" s="0" t="n">
        <v>99</v>
      </c>
      <c r="M37" s="0" t="n">
        <v>99</v>
      </c>
      <c r="N37" s="0" t="n">
        <v>99</v>
      </c>
      <c r="O37" s="0" t="n">
        <v>99</v>
      </c>
      <c r="P37" s="0" t="n">
        <v>99</v>
      </c>
      <c r="Q37" s="0" t="n">
        <v>99</v>
      </c>
      <c r="R37" s="0" t="n">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46</v>
      </c>
    </row>
    <row r="4" customFormat="false" ht="15" hidden="false" customHeight="false" outlineLevel="0" collapsed="false">
      <c r="A4" s="0" t="s">
        <v>47</v>
      </c>
      <c r="D4" s="0" t="s">
        <v>48</v>
      </c>
      <c r="E4" s="0" t="n">
        <v>7</v>
      </c>
    </row>
    <row r="5" customFormat="false" ht="15" hidden="false" customHeight="false" outlineLevel="0" collapsed="false">
      <c r="A5" s="0" t="s">
        <v>49</v>
      </c>
      <c r="D5" s="0" t="s">
        <v>50</v>
      </c>
    </row>
    <row r="6" customFormat="false" ht="15" hidden="false" customHeight="false" outlineLevel="0" collapsed="false">
      <c r="A6" s="0" t="s">
        <v>51</v>
      </c>
      <c r="D6" s="0" t="s">
        <v>52</v>
      </c>
      <c r="E6" s="0" t="n">
        <v>7.5</v>
      </c>
    </row>
    <row r="7" customFormat="false" ht="15" hidden="false" customHeight="false" outlineLevel="0" collapsed="false">
      <c r="A7" s="0" t="s">
        <v>53</v>
      </c>
      <c r="B7" s="0" t="s">
        <v>54</v>
      </c>
      <c r="C7" s="0" t="s">
        <v>55</v>
      </c>
      <c r="D7" s="0" t="s">
        <v>56</v>
      </c>
    </row>
    <row r="8" customFormat="false" ht="15" hidden="false" customHeight="false" outlineLevel="0" collapsed="false">
      <c r="A8" s="0" t="s">
        <v>57</v>
      </c>
      <c r="B8" s="0" t="s">
        <v>58</v>
      </c>
      <c r="C8" s="0" t="s">
        <v>48</v>
      </c>
    </row>
    <row r="9" customFormat="false" ht="15" hidden="false" customHeight="false" outlineLevel="0" collapsed="false">
      <c r="A9" s="0" t="s">
        <v>59</v>
      </c>
      <c r="B9" s="0" t="s">
        <v>58</v>
      </c>
      <c r="C9" s="0" t="s">
        <v>52</v>
      </c>
      <c r="D9" s="0" t="n">
        <v>5</v>
      </c>
    </row>
    <row r="10" customFormat="false" ht="15" hidden="false" customHeight="false" outlineLevel="0" collapsed="false">
      <c r="A10" s="0" t="s">
        <v>60</v>
      </c>
      <c r="B10" s="0" t="s">
        <v>61</v>
      </c>
      <c r="C10" s="0" t="s">
        <v>50</v>
      </c>
      <c r="D10" s="0" t="n">
        <v>12</v>
      </c>
    </row>
    <row r="11" customFormat="false" ht="15" hidden="false" customHeight="false" outlineLevel="0" collapsed="false">
      <c r="A11" s="0" t="s">
        <v>62</v>
      </c>
      <c r="B11" s="0" t="s">
        <v>61</v>
      </c>
      <c r="C11" s="0" t="s">
        <v>50</v>
      </c>
    </row>
    <row r="12" customFormat="false" ht="15" hidden="false" customHeight="false" outlineLevel="0" collapsed="false">
      <c r="A12" s="0" t="s">
        <v>63</v>
      </c>
      <c r="B12" s="0" t="s">
        <v>58</v>
      </c>
      <c r="C12" s="0" t="s">
        <v>64</v>
      </c>
    </row>
    <row r="13" customFormat="false" ht="15" hidden="false" customHeight="false" outlineLevel="0" collapsed="false">
      <c r="A13" s="0" t="s">
        <v>65</v>
      </c>
      <c r="B13" s="0" t="s">
        <v>61</v>
      </c>
      <c r="C13" s="0" t="s">
        <v>66</v>
      </c>
      <c r="D13" s="0" t="n">
        <v>9</v>
      </c>
    </row>
    <row r="14" customFormat="false" ht="15" hidden="false" customHeight="false" outlineLevel="0" collapsed="false">
      <c r="A14" s="0" t="s">
        <v>67</v>
      </c>
      <c r="B14" s="0" t="s">
        <v>68</v>
      </c>
      <c r="C14" s="0" t="s">
        <v>69</v>
      </c>
      <c r="D14" s="0" t="s">
        <v>70</v>
      </c>
    </row>
    <row r="15" customFormat="false" ht="15" hidden="false" customHeight="false" outlineLevel="0" collapsed="false">
      <c r="A15" s="0" t="s">
        <v>71</v>
      </c>
      <c r="B15" s="0" t="s">
        <v>58</v>
      </c>
      <c r="C15" s="0" t="s">
        <v>48</v>
      </c>
    </row>
    <row r="16" customFormat="false" ht="15" hidden="false" customHeight="false" outlineLevel="0" collapsed="false">
      <c r="A16" s="0" t="s">
        <v>72</v>
      </c>
      <c r="B16" s="0" t="s">
        <v>58</v>
      </c>
      <c r="C16" s="0" t="s">
        <v>73</v>
      </c>
    </row>
    <row r="17" customFormat="false" ht="15" hidden="false" customHeight="false" outlineLevel="0" collapsed="false">
      <c r="A17" s="0" t="s">
        <v>59</v>
      </c>
      <c r="B17" s="0" t="s">
        <v>61</v>
      </c>
      <c r="C17" s="0"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F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74</v>
      </c>
    </row>
    <row r="3" customFormat="false" ht="15" hidden="false" customHeight="false" outlineLevel="0" collapsed="false">
      <c r="CI3" s="0" t="n">
        <v>1</v>
      </c>
      <c r="CJ3" s="0" t="n">
        <v>1</v>
      </c>
      <c r="CK3" s="0" t="n">
        <v>1</v>
      </c>
      <c r="CL3" s="0" t="n">
        <v>1</v>
      </c>
      <c r="CM3" s="0" t="n">
        <v>0.9</v>
      </c>
      <c r="CN3" s="0" t="n">
        <v>1</v>
      </c>
      <c r="CO3" s="0" t="n">
        <v>1.25</v>
      </c>
      <c r="CP3" s="0" t="n">
        <v>1</v>
      </c>
      <c r="CQ3" s="0" t="n">
        <v>1.1</v>
      </c>
      <c r="CR3" s="0" t="n">
        <v>1</v>
      </c>
      <c r="CS3" s="0" t="n">
        <v>1</v>
      </c>
      <c r="CT3" s="0" t="n">
        <v>1.25</v>
      </c>
      <c r="CU3" s="0" t="n">
        <v>0.9</v>
      </c>
      <c r="CV3" s="0" t="n">
        <v>1</v>
      </c>
      <c r="CW3" s="0" t="n">
        <v>1</v>
      </c>
      <c r="CX3" s="0" t="n">
        <v>1</v>
      </c>
      <c r="CY3" s="0" t="n">
        <v>1</v>
      </c>
      <c r="CZ3" s="0" t="n">
        <v>1</v>
      </c>
      <c r="DA3" s="0" t="n">
        <v>1</v>
      </c>
      <c r="DB3" s="0" t="n">
        <v>1</v>
      </c>
      <c r="DC3" s="0" t="n">
        <v>1</v>
      </c>
      <c r="DD3" s="0" t="n">
        <v>1</v>
      </c>
      <c r="DE3" s="0" t="n">
        <v>1</v>
      </c>
      <c r="DF3" s="0" t="n">
        <v>1</v>
      </c>
      <c r="DG3" s="0" t="n">
        <v>1</v>
      </c>
      <c r="DH3" s="0" t="n">
        <v>1</v>
      </c>
      <c r="DI3" s="0" t="n">
        <v>1</v>
      </c>
      <c r="DJ3" s="0" t="n">
        <v>1.25</v>
      </c>
      <c r="DK3" s="0" t="n">
        <v>1</v>
      </c>
      <c r="DL3" s="0" t="n">
        <v>1.1</v>
      </c>
      <c r="DM3" s="0" t="n">
        <v>1</v>
      </c>
      <c r="DN3" s="0" t="n">
        <v>1</v>
      </c>
      <c r="DO3" s="0" t="n">
        <v>1.1</v>
      </c>
      <c r="DP3" s="0" t="n">
        <v>1</v>
      </c>
      <c r="DQ3" s="0" t="n">
        <v>1</v>
      </c>
      <c r="DR3" s="0" t="n">
        <v>1</v>
      </c>
      <c r="DS3" s="0" t="n">
        <v>1</v>
      </c>
      <c r="DT3" s="0" t="n">
        <v>1.25</v>
      </c>
      <c r="DU3" s="0" t="n">
        <v>1</v>
      </c>
      <c r="DV3" s="0" t="n">
        <v>1</v>
      </c>
      <c r="DW3" s="0" t="n">
        <v>1</v>
      </c>
      <c r="DX3" s="0" t="n">
        <v>1</v>
      </c>
      <c r="DY3" s="0" t="n">
        <v>1</v>
      </c>
      <c r="DZ3" s="0" t="n">
        <v>1</v>
      </c>
      <c r="EA3" s="0" t="n">
        <v>1</v>
      </c>
      <c r="EB3" s="0" t="n">
        <v>1</v>
      </c>
      <c r="EC3" s="0" t="n">
        <v>1</v>
      </c>
      <c r="ED3" s="0" t="n">
        <v>1.25</v>
      </c>
      <c r="EE3" s="0" t="n">
        <v>1</v>
      </c>
      <c r="EF3" s="0" t="n">
        <v>1.1</v>
      </c>
      <c r="EG3" s="0" t="n">
        <v>1</v>
      </c>
      <c r="EH3" s="0" t="n">
        <v>1.25</v>
      </c>
      <c r="EI3" s="0" t="n">
        <v>1</v>
      </c>
      <c r="EJ3" s="0" t="n">
        <v>1</v>
      </c>
      <c r="EK3" s="0" t="n">
        <v>1.25</v>
      </c>
      <c r="EL3" s="0" t="n">
        <v>1</v>
      </c>
      <c r="EM3" s="0" t="n">
        <v>1</v>
      </c>
      <c r="EN3" s="0" t="n">
        <v>1</v>
      </c>
      <c r="EO3" s="0" t="n">
        <v>1</v>
      </c>
      <c r="EP3" s="0" t="n">
        <v>1</v>
      </c>
      <c r="EQ3" s="0" t="n">
        <v>1</v>
      </c>
      <c r="ER3" s="0" t="n">
        <v>1.25</v>
      </c>
      <c r="ES3" s="0" t="n">
        <v>1</v>
      </c>
      <c r="ET3" s="0" t="n">
        <v>1</v>
      </c>
      <c r="EU3" s="0" t="n">
        <v>1.25</v>
      </c>
      <c r="EW3" s="0" t="n">
        <v>1</v>
      </c>
      <c r="EX3" s="0" t="n">
        <v>1</v>
      </c>
      <c r="EY3" s="0" t="n">
        <v>1</v>
      </c>
      <c r="EZ3" s="0" t="n">
        <v>1</v>
      </c>
      <c r="FA3" s="0" t="n">
        <v>1.25</v>
      </c>
      <c r="FB3" s="0" t="n">
        <v>1</v>
      </c>
      <c r="FC3" s="0" t="n">
        <v>1</v>
      </c>
      <c r="FD3" s="0" t="n">
        <v>1</v>
      </c>
      <c r="FE3" s="0" t="n">
        <v>0.9</v>
      </c>
      <c r="FF3" s="0" t="n">
        <v>1</v>
      </c>
      <c r="FG3" s="0" t="n">
        <v>1</v>
      </c>
      <c r="FH3" s="0" t="n">
        <v>1</v>
      </c>
      <c r="FI3" s="0" t="n">
        <v>1</v>
      </c>
      <c r="FJ3" s="0" t="n">
        <v>1.25</v>
      </c>
      <c r="FK3" s="0" t="n">
        <v>1</v>
      </c>
      <c r="FL3" s="0" t="n">
        <v>1</v>
      </c>
      <c r="FM3" s="0" t="n">
        <v>1</v>
      </c>
      <c r="FN3" s="0" t="n">
        <v>1</v>
      </c>
      <c r="FO3" s="0" t="n">
        <v>0.9</v>
      </c>
      <c r="FP3" s="0" t="n">
        <v>0.9</v>
      </c>
      <c r="FQ3" s="0" t="n">
        <v>1</v>
      </c>
      <c r="FR3" s="0" t="n">
        <v>1</v>
      </c>
      <c r="FS3" s="0" t="n">
        <v>1.25</v>
      </c>
      <c r="FT3" s="0" t="n">
        <v>1</v>
      </c>
      <c r="FU3" s="0" t="n">
        <v>0.9</v>
      </c>
      <c r="FV3" s="0" t="n">
        <v>1</v>
      </c>
      <c r="FW3" s="0" t="n">
        <v>1</v>
      </c>
      <c r="FX3" s="0" t="n">
        <v>0.9</v>
      </c>
      <c r="FY3" s="0" t="n">
        <v>1.25</v>
      </c>
      <c r="FZ3" s="0" t="n">
        <v>1.1</v>
      </c>
      <c r="GA3" s="0" t="n">
        <v>1.1</v>
      </c>
      <c r="GB3" s="0" t="n">
        <v>1</v>
      </c>
      <c r="GC3" s="0" t="n">
        <v>1</v>
      </c>
      <c r="GD3" s="0" t="n">
        <v>1</v>
      </c>
      <c r="GE3" s="0" t="n">
        <v>1</v>
      </c>
      <c r="GF3" s="0" t="n">
        <v>1</v>
      </c>
      <c r="GG3" s="0" t="n">
        <v>1</v>
      </c>
      <c r="GH3" s="0" t="n">
        <v>1</v>
      </c>
      <c r="GI3" s="0" t="n">
        <v>1</v>
      </c>
      <c r="GJ3" s="0" t="n">
        <v>1</v>
      </c>
      <c r="GK3" s="0" t="n">
        <v>1</v>
      </c>
      <c r="GL3" s="0" t="n">
        <v>1</v>
      </c>
      <c r="GM3" s="0" t="n">
        <v>1</v>
      </c>
      <c r="GN3" s="0" t="n">
        <v>1.25</v>
      </c>
      <c r="GO3" s="0" t="n">
        <v>0.9</v>
      </c>
      <c r="GP3" s="0" t="n">
        <v>1.1</v>
      </c>
      <c r="GQ3" s="0" t="n">
        <v>1</v>
      </c>
      <c r="GR3" s="0" t="n">
        <v>1</v>
      </c>
      <c r="GS3" s="0" t="n">
        <v>1.25</v>
      </c>
      <c r="GT3" s="0" t="n">
        <v>1</v>
      </c>
      <c r="GU3" s="0" t="n">
        <v>1</v>
      </c>
      <c r="GV3" s="0" t="n">
        <v>1</v>
      </c>
      <c r="GW3" s="0" t="n">
        <v>1.25</v>
      </c>
      <c r="GX3" s="0" t="n">
        <v>1.1</v>
      </c>
      <c r="GY3" s="0" t="n">
        <v>1</v>
      </c>
      <c r="GZ3" s="0" t="n">
        <v>1</v>
      </c>
      <c r="HA3" s="0" t="n">
        <v>1.1</v>
      </c>
      <c r="HB3" s="0" t="n">
        <v>1.25</v>
      </c>
      <c r="HC3" s="0" t="n">
        <v>1</v>
      </c>
      <c r="HD3" s="0" t="n">
        <v>1</v>
      </c>
      <c r="HE3" s="0" t="n">
        <v>1</v>
      </c>
      <c r="HF3" s="0" t="n">
        <v>1.25</v>
      </c>
      <c r="HG3" s="0" t="n">
        <v>1</v>
      </c>
      <c r="HH3" s="0" t="n">
        <v>1</v>
      </c>
      <c r="HI3" s="0" t="n">
        <v>1</v>
      </c>
      <c r="HK3" s="0" t="n">
        <v>1.1</v>
      </c>
      <c r="HL3" s="0" t="n">
        <v>1</v>
      </c>
      <c r="HM3" s="0" t="n">
        <v>1.1</v>
      </c>
      <c r="HN3" s="0" t="n">
        <v>1</v>
      </c>
      <c r="HO3" s="0" t="n">
        <v>1</v>
      </c>
      <c r="HP3" s="0" t="n">
        <v>1</v>
      </c>
      <c r="HQ3" s="0" t="n">
        <v>1</v>
      </c>
      <c r="HR3" s="0" t="n">
        <v>1.1</v>
      </c>
      <c r="HS3" s="0" t="n">
        <v>1</v>
      </c>
      <c r="HT3" s="0" t="n">
        <v>0.9</v>
      </c>
      <c r="HU3" s="0" t="n">
        <v>1.1</v>
      </c>
      <c r="HV3" s="0" t="n">
        <v>1</v>
      </c>
      <c r="HW3" s="0" t="n">
        <v>1.25</v>
      </c>
      <c r="HX3" s="0" t="n">
        <v>1.1</v>
      </c>
      <c r="HY3" s="0" t="n">
        <v>1</v>
      </c>
      <c r="HZ3" s="0" t="n">
        <v>1</v>
      </c>
      <c r="IA3" s="0" t="n">
        <v>1.25</v>
      </c>
      <c r="IB3" s="0" t="n">
        <v>1.1</v>
      </c>
      <c r="IC3" s="0" t="n">
        <v>1</v>
      </c>
      <c r="ID3" s="0" t="n">
        <v>1.25</v>
      </c>
      <c r="IE3" s="0" t="n">
        <v>1</v>
      </c>
      <c r="IF3" s="0" t="n">
        <v>1</v>
      </c>
      <c r="IG3" s="0" t="n">
        <v>1.25</v>
      </c>
      <c r="IH3" s="0" t="n">
        <v>1.1</v>
      </c>
      <c r="II3" s="0" t="n">
        <v>1</v>
      </c>
      <c r="IJ3" s="0" t="n">
        <v>1</v>
      </c>
      <c r="IK3" s="0" t="n">
        <v>1</v>
      </c>
      <c r="IL3" s="0" t="n">
        <v>1</v>
      </c>
      <c r="IM3" s="0" t="n">
        <v>1</v>
      </c>
      <c r="IN3" s="0" t="n">
        <v>1.25</v>
      </c>
      <c r="IO3" s="0" t="n">
        <v>1</v>
      </c>
      <c r="IP3" s="0" t="n">
        <v>1</v>
      </c>
      <c r="IQ3" s="0" t="n">
        <v>1</v>
      </c>
      <c r="IR3" s="0" t="n">
        <v>1.25</v>
      </c>
      <c r="IS3" s="0" t="n">
        <v>0.9</v>
      </c>
      <c r="IT3" s="0" t="n">
        <v>0.9</v>
      </c>
      <c r="IU3" s="0" t="n">
        <v>1.1</v>
      </c>
      <c r="IV3" s="0" t="n">
        <v>1</v>
      </c>
      <c r="IW3" s="0" t="n">
        <v>1</v>
      </c>
      <c r="IX3" s="0" t="n">
        <v>1</v>
      </c>
      <c r="IY3" s="0" t="n">
        <v>1</v>
      </c>
      <c r="IZ3" s="0" t="n">
        <v>1</v>
      </c>
      <c r="JA3" s="0" t="n">
        <v>1</v>
      </c>
      <c r="JB3" s="0" t="n">
        <v>1.25</v>
      </c>
      <c r="JC3" s="0" t="n">
        <v>1</v>
      </c>
      <c r="JD3" s="0" t="n">
        <v>1.1</v>
      </c>
      <c r="JE3" s="0" t="n">
        <v>1</v>
      </c>
      <c r="JF3" s="0" t="n">
        <v>1</v>
      </c>
      <c r="JG3" s="0" t="n">
        <v>1</v>
      </c>
      <c r="JH3" s="0" t="n">
        <v>0.9</v>
      </c>
      <c r="JI3" s="0" t="n">
        <v>1</v>
      </c>
      <c r="JJ3" s="0" t="n">
        <v>1.25</v>
      </c>
      <c r="JK3" s="0" t="n">
        <v>1</v>
      </c>
      <c r="JL3" s="0" t="n">
        <v>1</v>
      </c>
      <c r="JM3" s="0" t="n">
        <v>1.1</v>
      </c>
      <c r="JN3" s="0" t="n">
        <v>1</v>
      </c>
      <c r="JO3" s="0" t="n">
        <v>1</v>
      </c>
      <c r="JP3" s="0" t="n">
        <v>1.25</v>
      </c>
      <c r="JQ3" s="0" t="n">
        <v>1</v>
      </c>
      <c r="JR3" s="0" t="n">
        <v>1</v>
      </c>
      <c r="JS3" s="0" t="n">
        <v>1</v>
      </c>
      <c r="JT3" s="0" t="n">
        <v>1</v>
      </c>
      <c r="JU3" s="0" t="n">
        <v>1.1</v>
      </c>
      <c r="JV3" s="0" t="n">
        <v>1</v>
      </c>
      <c r="JW3" s="0" t="n">
        <v>1</v>
      </c>
      <c r="JY3" s="0" t="n">
        <v>1</v>
      </c>
      <c r="JZ3" s="0" t="n">
        <v>1</v>
      </c>
      <c r="KA3" s="0" t="n">
        <v>1.25</v>
      </c>
      <c r="KB3" s="0" t="n">
        <v>1.25</v>
      </c>
      <c r="KC3" s="0" t="n">
        <v>1</v>
      </c>
      <c r="KD3" s="0" t="n">
        <v>1</v>
      </c>
      <c r="KE3" s="0" t="n">
        <v>1.25</v>
      </c>
      <c r="KF3" s="0" t="n">
        <v>1</v>
      </c>
      <c r="KG3" s="0" t="n">
        <v>0.9</v>
      </c>
      <c r="KH3" s="0" t="n">
        <v>1.1</v>
      </c>
      <c r="KI3" s="0" t="n">
        <v>0.9</v>
      </c>
      <c r="KJ3" s="0" t="n">
        <v>1</v>
      </c>
      <c r="KK3" s="0" t="n">
        <v>1</v>
      </c>
      <c r="KL3" s="0" t="n">
        <v>1</v>
      </c>
      <c r="KM3" s="0" t="n">
        <v>1</v>
      </c>
      <c r="KN3" s="0" t="n">
        <v>1.1</v>
      </c>
      <c r="KO3" s="0" t="n">
        <v>1.25</v>
      </c>
      <c r="KP3" s="0" t="n">
        <v>1.1</v>
      </c>
      <c r="KQ3" s="0" t="n">
        <v>1</v>
      </c>
      <c r="KR3" s="0" t="n">
        <v>1.25</v>
      </c>
      <c r="KS3" s="0" t="n">
        <v>1</v>
      </c>
      <c r="KT3" s="0" t="n">
        <v>1</v>
      </c>
      <c r="KU3" s="0" t="n">
        <v>1</v>
      </c>
      <c r="KV3" s="0" t="n">
        <v>1</v>
      </c>
      <c r="KW3" s="0" t="n">
        <v>1</v>
      </c>
      <c r="KX3" s="0" t="n">
        <v>1.25</v>
      </c>
      <c r="KY3" s="0" t="n">
        <v>1</v>
      </c>
      <c r="KZ3" s="0" t="n">
        <v>1</v>
      </c>
      <c r="LA3" s="0" t="n">
        <v>1.1</v>
      </c>
      <c r="LB3" s="0" t="n">
        <v>1</v>
      </c>
      <c r="LC3" s="0" t="n">
        <v>1</v>
      </c>
      <c r="LD3" s="0" t="n">
        <v>1</v>
      </c>
      <c r="LE3" s="0" t="n">
        <v>1.1</v>
      </c>
      <c r="LF3" s="0" t="n">
        <v>1</v>
      </c>
      <c r="LG3" s="0" t="n">
        <v>1</v>
      </c>
      <c r="LH3" s="0" t="n">
        <v>1</v>
      </c>
      <c r="LI3" s="0" t="n">
        <v>1</v>
      </c>
      <c r="LJ3" s="0" t="n">
        <v>1</v>
      </c>
      <c r="LK3" s="0" t="n">
        <v>1</v>
      </c>
      <c r="LL3" s="0" t="n">
        <v>1</v>
      </c>
      <c r="LM3" s="0" t="n">
        <v>1</v>
      </c>
      <c r="LN3" s="0" t="n">
        <v>1</v>
      </c>
      <c r="LO3" s="0" t="n">
        <v>1</v>
      </c>
      <c r="LP3" s="0" t="n">
        <v>1</v>
      </c>
      <c r="LQ3" s="0" t="n">
        <v>1.1</v>
      </c>
      <c r="LR3" s="0" t="n">
        <v>1</v>
      </c>
      <c r="LS3" s="0" t="n">
        <v>1</v>
      </c>
      <c r="LT3" s="0" t="n">
        <v>1</v>
      </c>
      <c r="LU3" s="0" t="n">
        <v>1</v>
      </c>
      <c r="LV3" s="0" t="n">
        <v>1</v>
      </c>
      <c r="LW3" s="0" t="n">
        <v>1</v>
      </c>
      <c r="LX3" s="0" t="n">
        <v>1</v>
      </c>
      <c r="LY3" s="0" t="n">
        <v>1</v>
      </c>
      <c r="LZ3" s="0" t="n">
        <v>0.9</v>
      </c>
      <c r="MA3" s="0" t="n">
        <v>1.25</v>
      </c>
      <c r="MB3" s="0" t="n">
        <v>1</v>
      </c>
      <c r="MC3" s="0" t="n">
        <v>0.9</v>
      </c>
      <c r="MD3" s="0" t="n">
        <v>1</v>
      </c>
      <c r="ME3" s="0" t="n">
        <v>1</v>
      </c>
      <c r="MF3" s="0" t="n">
        <v>1</v>
      </c>
      <c r="MG3" s="0" t="n">
        <v>1</v>
      </c>
      <c r="MH3" s="0" t="n">
        <v>1</v>
      </c>
      <c r="MI3" s="0" t="n">
        <v>0.9</v>
      </c>
      <c r="MJ3" s="0" t="n">
        <v>1.25</v>
      </c>
      <c r="MK3" s="0" t="n">
        <v>0.9</v>
      </c>
      <c r="MM3" s="0" t="n">
        <v>0.9</v>
      </c>
      <c r="MN3" s="0" t="n">
        <v>1</v>
      </c>
      <c r="MO3" s="0" t="n">
        <v>1.1</v>
      </c>
      <c r="MP3" s="0" t="n">
        <v>1</v>
      </c>
      <c r="MQ3" s="0" t="n">
        <v>1</v>
      </c>
      <c r="MR3" s="0" t="n">
        <v>1</v>
      </c>
      <c r="MS3" s="0" t="n">
        <v>1</v>
      </c>
      <c r="MT3" s="0" t="n">
        <v>1</v>
      </c>
      <c r="MU3" s="0" t="n">
        <v>1.1</v>
      </c>
      <c r="MV3" s="0" t="n">
        <v>1.1</v>
      </c>
      <c r="MW3" s="0" t="n">
        <v>1</v>
      </c>
      <c r="MX3" s="0" t="n">
        <v>1</v>
      </c>
      <c r="MY3" s="0" t="n">
        <v>1.1</v>
      </c>
      <c r="MZ3" s="0" t="n">
        <v>0.9</v>
      </c>
      <c r="NA3" s="0" t="n">
        <v>1.1</v>
      </c>
      <c r="NB3" s="0" t="n">
        <v>1</v>
      </c>
      <c r="NC3" s="0" t="n">
        <v>1.25</v>
      </c>
      <c r="ND3" s="0" t="n">
        <v>1</v>
      </c>
      <c r="NE3" s="0" t="n">
        <v>1</v>
      </c>
      <c r="NF3" s="0" t="n">
        <v>1</v>
      </c>
      <c r="NG3" s="0" t="n">
        <v>1</v>
      </c>
      <c r="NH3" s="0" t="n">
        <v>1</v>
      </c>
      <c r="NI3" s="0" t="n">
        <v>1</v>
      </c>
      <c r="NJ3" s="0" t="n">
        <v>1</v>
      </c>
      <c r="NK3" s="0" t="n">
        <v>0.9</v>
      </c>
      <c r="NL3" s="0" t="n">
        <v>0.9</v>
      </c>
      <c r="NM3" s="0" t="n">
        <v>1</v>
      </c>
      <c r="NN3" s="0" t="n">
        <v>1</v>
      </c>
      <c r="NO3" s="0" t="n">
        <v>0.9</v>
      </c>
      <c r="NP3" s="0" t="n">
        <v>0.9</v>
      </c>
      <c r="NQ3" s="0" t="n">
        <v>1</v>
      </c>
      <c r="NR3" s="0" t="n">
        <v>1</v>
      </c>
      <c r="NS3" s="0" t="n">
        <v>1</v>
      </c>
      <c r="NT3" s="0" t="n">
        <v>0.9</v>
      </c>
      <c r="NU3" s="0" t="n">
        <v>1</v>
      </c>
      <c r="NV3" s="0" t="n">
        <v>1.25</v>
      </c>
      <c r="NW3" s="0" t="n">
        <v>1.25</v>
      </c>
      <c r="NX3" s="0" t="n">
        <v>0.9</v>
      </c>
      <c r="NY3" s="0" t="n">
        <v>1</v>
      </c>
      <c r="NZ3" s="0" t="n">
        <v>1</v>
      </c>
      <c r="OA3" s="0" t="n">
        <v>1</v>
      </c>
      <c r="OB3" s="0" t="n">
        <v>1.1</v>
      </c>
      <c r="OC3" s="0" t="n">
        <v>1</v>
      </c>
      <c r="OD3" s="0" t="n">
        <v>0.9</v>
      </c>
      <c r="OE3" s="0" t="n">
        <v>1</v>
      </c>
      <c r="OF3" s="0" t="n">
        <v>1</v>
      </c>
      <c r="OG3" s="0" t="n">
        <v>1.25</v>
      </c>
      <c r="OH3" s="0" t="n">
        <v>1</v>
      </c>
      <c r="OI3" s="0" t="n">
        <v>1.1</v>
      </c>
      <c r="OJ3" s="0" t="n">
        <v>1</v>
      </c>
      <c r="OK3" s="0" t="n">
        <v>1</v>
      </c>
      <c r="OL3" s="0" t="n">
        <v>1</v>
      </c>
      <c r="OM3" s="0" t="n">
        <v>0.9</v>
      </c>
      <c r="ON3" s="0" t="n">
        <v>1</v>
      </c>
      <c r="OO3" s="0" t="n">
        <v>0.9</v>
      </c>
      <c r="OP3" s="0" t="n">
        <v>1</v>
      </c>
      <c r="OQ3" s="0" t="n">
        <v>1</v>
      </c>
      <c r="OR3" s="0" t="n">
        <v>1</v>
      </c>
      <c r="OS3" s="0" t="n">
        <v>1</v>
      </c>
      <c r="OT3" s="0" t="n">
        <v>1</v>
      </c>
      <c r="OU3" s="0" t="n">
        <v>1</v>
      </c>
      <c r="OV3" s="0" t="n">
        <v>1</v>
      </c>
      <c r="OW3" s="0" t="n">
        <v>0.9</v>
      </c>
      <c r="OX3" s="0" t="n">
        <v>0.9</v>
      </c>
      <c r="OY3" s="0" t="n">
        <v>1</v>
      </c>
      <c r="PA3" s="0" t="n">
        <v>0.9</v>
      </c>
      <c r="PB3" s="0" t="n">
        <v>1</v>
      </c>
      <c r="PC3" s="0" t="n">
        <v>1</v>
      </c>
      <c r="PD3" s="0" t="n">
        <v>1</v>
      </c>
      <c r="PE3" s="0" t="n">
        <v>1.1</v>
      </c>
      <c r="PF3" s="0" t="n">
        <v>1</v>
      </c>
      <c r="PG3" s="0" t="n">
        <v>1.1</v>
      </c>
      <c r="PH3" s="0" t="n">
        <v>1</v>
      </c>
      <c r="PI3" s="0" t="n">
        <v>1</v>
      </c>
      <c r="PJ3" s="0" t="n">
        <v>1</v>
      </c>
      <c r="PK3" s="0" t="n">
        <v>1</v>
      </c>
      <c r="PL3" s="0" t="n">
        <v>1</v>
      </c>
      <c r="PM3" s="0" t="n">
        <v>1</v>
      </c>
      <c r="PN3" s="0" t="n">
        <v>0.9</v>
      </c>
      <c r="PO3" s="0" t="n">
        <v>1</v>
      </c>
      <c r="PP3" s="0" t="n">
        <v>1</v>
      </c>
      <c r="PQ3" s="0" t="n">
        <v>1</v>
      </c>
      <c r="PR3" s="0" t="n">
        <v>1</v>
      </c>
      <c r="PS3" s="0" t="n">
        <v>1</v>
      </c>
      <c r="PT3" s="0" t="n">
        <v>1.1</v>
      </c>
      <c r="PU3" s="0" t="n">
        <v>1</v>
      </c>
      <c r="PV3" s="0" t="n">
        <v>1.25</v>
      </c>
      <c r="PW3" s="0" t="n">
        <v>1</v>
      </c>
      <c r="PX3" s="0" t="n">
        <v>1</v>
      </c>
      <c r="PY3" s="0" t="n">
        <v>1.25</v>
      </c>
      <c r="PZ3" s="0" t="n">
        <v>1</v>
      </c>
      <c r="QA3" s="0" t="n">
        <v>1</v>
      </c>
      <c r="QB3" s="0" t="n">
        <v>1</v>
      </c>
      <c r="QC3" s="0" t="n">
        <v>1.25</v>
      </c>
      <c r="QD3" s="0" t="n">
        <v>1</v>
      </c>
      <c r="QE3" s="0" t="n">
        <v>1</v>
      </c>
      <c r="QF3" s="0" t="n">
        <v>0.9</v>
      </c>
      <c r="QG3" s="0" t="n">
        <v>1</v>
      </c>
      <c r="QH3" s="0" t="n">
        <v>1</v>
      </c>
      <c r="QI3" s="0" t="n">
        <v>1.1</v>
      </c>
      <c r="QJ3" s="0" t="n">
        <v>0.9</v>
      </c>
      <c r="QK3" s="0" t="n">
        <v>1</v>
      </c>
      <c r="QL3" s="0" t="n">
        <v>1.1</v>
      </c>
      <c r="QM3" s="0" t="n">
        <v>1.1</v>
      </c>
      <c r="QN3" s="0" t="n">
        <v>1</v>
      </c>
      <c r="QO3" s="0" t="n">
        <v>1.1</v>
      </c>
      <c r="QP3" s="0" t="n">
        <v>1</v>
      </c>
      <c r="QQ3" s="0" t="n">
        <v>1</v>
      </c>
      <c r="QR3" s="0" t="n">
        <v>1.1</v>
      </c>
      <c r="QS3" s="0" t="n">
        <v>1.1</v>
      </c>
      <c r="QT3" s="0" t="n">
        <v>0.9</v>
      </c>
      <c r="QU3" s="0" t="n">
        <v>1</v>
      </c>
      <c r="QV3" s="0" t="n">
        <v>1</v>
      </c>
      <c r="QW3" s="0" t="n">
        <v>1</v>
      </c>
      <c r="QX3" s="0" t="n">
        <v>1.25</v>
      </c>
      <c r="QY3" s="0" t="n">
        <v>1</v>
      </c>
      <c r="QZ3" s="0" t="n">
        <v>1</v>
      </c>
      <c r="RA3" s="0" t="n">
        <v>1</v>
      </c>
      <c r="RB3" s="0" t="n">
        <v>0.9</v>
      </c>
      <c r="RC3" s="0" t="n">
        <v>1</v>
      </c>
      <c r="RD3" s="0" t="n">
        <v>1</v>
      </c>
      <c r="RE3" s="0" t="n">
        <v>1</v>
      </c>
      <c r="RF3" s="0" t="n">
        <v>1</v>
      </c>
      <c r="RG3" s="0" t="n">
        <v>0.9</v>
      </c>
      <c r="RH3" s="0" t="n">
        <v>1</v>
      </c>
      <c r="RI3" s="0" t="n">
        <v>1</v>
      </c>
      <c r="RJ3" s="0" t="n">
        <v>1</v>
      </c>
      <c r="RK3" s="0" t="n">
        <v>1.25</v>
      </c>
      <c r="RL3" s="0" t="n">
        <v>1</v>
      </c>
      <c r="RM3" s="0" t="n">
        <v>1.1</v>
      </c>
      <c r="RO3" s="0" t="n">
        <v>1</v>
      </c>
      <c r="RP3" s="0" t="n">
        <v>1</v>
      </c>
      <c r="RQ3" s="0" t="n">
        <v>1</v>
      </c>
      <c r="RR3" s="0" t="n">
        <v>0.9</v>
      </c>
      <c r="RS3" s="0" t="n">
        <v>1</v>
      </c>
      <c r="RT3" s="0" t="n">
        <v>1</v>
      </c>
      <c r="RU3" s="0" t="n">
        <v>1</v>
      </c>
      <c r="RV3" s="0" t="n">
        <v>1</v>
      </c>
      <c r="RW3" s="0" t="n">
        <v>0.9</v>
      </c>
      <c r="RX3" s="0" t="n">
        <v>0.9</v>
      </c>
      <c r="RY3" s="0" t="n">
        <v>1</v>
      </c>
      <c r="RZ3" s="0" t="n">
        <v>1</v>
      </c>
      <c r="SA3" s="0" t="n">
        <v>1</v>
      </c>
      <c r="SB3" s="0" t="n">
        <v>1</v>
      </c>
      <c r="SC3" s="0" t="n">
        <v>1.1</v>
      </c>
      <c r="SD3" s="0" t="n">
        <v>1</v>
      </c>
      <c r="SE3" s="0" t="n">
        <v>1.25</v>
      </c>
      <c r="SF3" s="0" t="n">
        <v>1</v>
      </c>
      <c r="SG3" s="0" t="n">
        <v>1</v>
      </c>
      <c r="SH3" s="0" t="n">
        <v>1</v>
      </c>
      <c r="SI3" s="0" t="n">
        <v>1</v>
      </c>
      <c r="SJ3" s="0" t="n">
        <v>1</v>
      </c>
      <c r="SK3" s="0" t="n">
        <v>1</v>
      </c>
      <c r="SL3" s="0" t="n">
        <v>1</v>
      </c>
      <c r="SM3" s="0" t="n">
        <v>1</v>
      </c>
      <c r="SN3" s="0" t="n">
        <v>1</v>
      </c>
      <c r="SO3" s="0" t="n">
        <v>1</v>
      </c>
      <c r="SP3" s="0" t="n">
        <v>1</v>
      </c>
      <c r="SQ3" s="0" t="n">
        <v>1</v>
      </c>
      <c r="SR3" s="0" t="n">
        <v>1</v>
      </c>
      <c r="SS3" s="0" t="n">
        <v>1.25</v>
      </c>
      <c r="ST3" s="0" t="n">
        <v>1</v>
      </c>
      <c r="SU3" s="0" t="n">
        <v>1</v>
      </c>
      <c r="SV3" s="0" t="n">
        <v>1</v>
      </c>
      <c r="SW3" s="0" t="n">
        <v>1</v>
      </c>
      <c r="SX3" s="0" t="n">
        <v>0.9</v>
      </c>
      <c r="SY3" s="0" t="n">
        <v>1</v>
      </c>
      <c r="SZ3" s="0" t="n">
        <v>1.1</v>
      </c>
      <c r="TA3" s="0" t="n">
        <v>1</v>
      </c>
      <c r="TB3" s="0" t="n">
        <v>1</v>
      </c>
      <c r="TC3" s="0" t="n">
        <v>1</v>
      </c>
      <c r="TD3" s="0" t="n">
        <v>1</v>
      </c>
      <c r="TE3" s="0" t="n">
        <v>1</v>
      </c>
      <c r="TF3" s="0" t="n">
        <v>1</v>
      </c>
      <c r="TG3" s="0" t="n">
        <v>1.25</v>
      </c>
      <c r="TH3" s="0" t="n">
        <v>1.1</v>
      </c>
      <c r="TI3" s="0" t="n">
        <v>1</v>
      </c>
      <c r="TJ3" s="0" t="n">
        <v>1</v>
      </c>
      <c r="TK3" s="0" t="n">
        <v>1.25</v>
      </c>
      <c r="TL3" s="0" t="n">
        <v>1</v>
      </c>
      <c r="TM3" s="0" t="n">
        <v>1</v>
      </c>
      <c r="TN3" s="0" t="n">
        <v>1</v>
      </c>
      <c r="TO3" s="0" t="n">
        <v>1</v>
      </c>
      <c r="TP3" s="0" t="n">
        <v>1</v>
      </c>
      <c r="TQ3" s="0" t="n">
        <v>1</v>
      </c>
      <c r="TR3" s="0" t="n">
        <v>1.25</v>
      </c>
      <c r="TS3" s="0" t="n">
        <v>1</v>
      </c>
      <c r="TT3" s="0" t="n">
        <v>0.9</v>
      </c>
      <c r="TU3" s="0" t="n">
        <v>1</v>
      </c>
      <c r="TV3" s="0" t="n">
        <v>1</v>
      </c>
      <c r="TW3" s="0" t="n">
        <v>1</v>
      </c>
      <c r="TX3" s="0" t="n">
        <v>1</v>
      </c>
      <c r="TY3" s="0" t="n">
        <v>1</v>
      </c>
      <c r="TZ3" s="0" t="n">
        <v>1</v>
      </c>
      <c r="UA3" s="0" t="n">
        <v>1</v>
      </c>
      <c r="UC3" s="0" t="n">
        <v>1</v>
      </c>
      <c r="UD3" s="0" t="n">
        <v>1</v>
      </c>
      <c r="UE3" s="0" t="n">
        <v>1.1</v>
      </c>
      <c r="UF3" s="0" t="n">
        <v>1</v>
      </c>
      <c r="UG3" s="0" t="n">
        <v>1</v>
      </c>
      <c r="UH3" s="0" t="n">
        <v>1</v>
      </c>
      <c r="UI3" s="0" t="n">
        <v>1</v>
      </c>
      <c r="UJ3" s="0" t="n">
        <v>1.1</v>
      </c>
      <c r="UK3" s="0" t="n">
        <v>1</v>
      </c>
      <c r="UL3" s="0" t="n">
        <v>1.1</v>
      </c>
      <c r="UM3" s="0" t="n">
        <v>1</v>
      </c>
      <c r="UN3" s="0" t="n">
        <v>1</v>
      </c>
      <c r="UO3" s="0" t="n">
        <v>1</v>
      </c>
      <c r="UP3" s="0" t="n">
        <v>1</v>
      </c>
      <c r="UQ3" s="0" t="n">
        <v>1.25</v>
      </c>
      <c r="UR3" s="0" t="n">
        <v>0.9</v>
      </c>
      <c r="US3" s="0" t="n">
        <v>1</v>
      </c>
      <c r="UT3" s="0" t="n">
        <v>1</v>
      </c>
      <c r="UU3" s="0" t="n">
        <v>1</v>
      </c>
      <c r="UV3" s="0" t="n">
        <v>1</v>
      </c>
      <c r="UW3" s="0" t="n">
        <v>1.1</v>
      </c>
      <c r="UX3" s="0" t="n">
        <v>0.9</v>
      </c>
      <c r="UY3" s="0" t="n">
        <v>1</v>
      </c>
      <c r="UZ3" s="0" t="n">
        <v>0.9</v>
      </c>
      <c r="VA3" s="0" t="n">
        <v>1</v>
      </c>
      <c r="VB3" s="0" t="n">
        <v>1</v>
      </c>
      <c r="VC3" s="0" t="n">
        <v>0.9</v>
      </c>
      <c r="VD3" s="0" t="n">
        <v>1</v>
      </c>
      <c r="VE3" s="0" t="n">
        <v>1</v>
      </c>
      <c r="VF3" s="0" t="n">
        <v>1</v>
      </c>
      <c r="VG3" s="0" t="n">
        <v>0.9</v>
      </c>
      <c r="VH3" s="0" t="n">
        <v>1</v>
      </c>
      <c r="VI3" s="0" t="n">
        <v>1</v>
      </c>
      <c r="VJ3" s="0" t="n">
        <v>1</v>
      </c>
      <c r="VK3" s="0" t="n">
        <v>1</v>
      </c>
      <c r="VL3" s="0" t="n">
        <v>1</v>
      </c>
      <c r="VM3" s="0" t="n">
        <v>1</v>
      </c>
      <c r="VN3" s="0" t="n">
        <v>1</v>
      </c>
      <c r="VO3" s="0" t="n">
        <v>0.9</v>
      </c>
      <c r="VP3" s="0" t="n">
        <v>1</v>
      </c>
      <c r="VQ3" s="0" t="n">
        <v>1</v>
      </c>
      <c r="VR3" s="0" t="n">
        <v>1</v>
      </c>
      <c r="VS3" s="0" t="n">
        <v>1.25</v>
      </c>
      <c r="VT3" s="0" t="n">
        <v>0.9</v>
      </c>
      <c r="VU3" s="0" t="n">
        <v>1</v>
      </c>
      <c r="VV3" s="0" t="n">
        <v>1</v>
      </c>
      <c r="VW3" s="0" t="n">
        <v>1</v>
      </c>
      <c r="VX3" s="0" t="n">
        <v>1</v>
      </c>
      <c r="VY3" s="0" t="n">
        <v>1</v>
      </c>
      <c r="VZ3" s="0" t="n">
        <v>1</v>
      </c>
      <c r="WA3" s="0" t="n">
        <v>1</v>
      </c>
      <c r="WB3" s="0" t="n">
        <v>1</v>
      </c>
      <c r="WC3" s="0" t="n">
        <v>1</v>
      </c>
      <c r="WD3" s="0" t="n">
        <v>1</v>
      </c>
      <c r="WE3" s="0" t="n">
        <v>1.25</v>
      </c>
      <c r="WF3" s="0" t="n">
        <v>1</v>
      </c>
      <c r="WG3" s="0" t="n">
        <v>1</v>
      </c>
      <c r="WH3" s="0" t="n">
        <v>1.25</v>
      </c>
      <c r="WI3" s="0" t="n">
        <v>0.9</v>
      </c>
      <c r="WJ3" s="0" t="n">
        <v>1</v>
      </c>
      <c r="WK3" s="0" t="n">
        <v>1.1</v>
      </c>
      <c r="WL3" s="0" t="n">
        <v>1</v>
      </c>
      <c r="WM3" s="0" t="n">
        <v>1</v>
      </c>
      <c r="WN3" s="0" t="n">
        <v>1</v>
      </c>
      <c r="WO3" s="0" t="n">
        <v>1</v>
      </c>
      <c r="WQ3" s="0" t="n">
        <v>1</v>
      </c>
      <c r="WR3" s="0" t="n">
        <v>0.9</v>
      </c>
      <c r="WS3" s="0" t="n">
        <v>1</v>
      </c>
      <c r="WT3" s="0" t="n">
        <v>1</v>
      </c>
      <c r="WU3" s="0" t="n">
        <v>1</v>
      </c>
      <c r="WV3" s="0" t="n">
        <v>1</v>
      </c>
      <c r="WW3" s="0" t="n">
        <v>1</v>
      </c>
      <c r="WX3" s="0" t="n">
        <v>1</v>
      </c>
      <c r="WY3" s="0" t="n">
        <v>1</v>
      </c>
      <c r="WZ3" s="0" t="n">
        <v>1</v>
      </c>
      <c r="XA3" s="0" t="n">
        <v>1</v>
      </c>
      <c r="XB3" s="0" t="n">
        <v>1</v>
      </c>
      <c r="XC3" s="0" t="n">
        <v>1</v>
      </c>
      <c r="XD3" s="0" t="n">
        <v>1</v>
      </c>
      <c r="XE3" s="0" t="n">
        <v>1</v>
      </c>
      <c r="XF3" s="0" t="n">
        <v>1</v>
      </c>
      <c r="XG3" s="0" t="n">
        <v>1</v>
      </c>
      <c r="XH3" s="0" t="n">
        <v>1</v>
      </c>
      <c r="XI3" s="0" t="n">
        <v>1.25</v>
      </c>
      <c r="XJ3" s="0" t="n">
        <v>1</v>
      </c>
      <c r="XK3" s="0" t="n">
        <v>1.1</v>
      </c>
      <c r="XL3" s="0" t="n">
        <v>1</v>
      </c>
      <c r="XM3" s="0" t="n">
        <v>1</v>
      </c>
      <c r="XN3" s="0" t="n">
        <v>1</v>
      </c>
      <c r="XO3" s="0" t="n">
        <v>1</v>
      </c>
      <c r="XP3" s="0" t="n">
        <v>1</v>
      </c>
      <c r="XQ3" s="0" t="n">
        <v>1</v>
      </c>
      <c r="XR3" s="0" t="n">
        <v>1</v>
      </c>
      <c r="XS3" s="0" t="n">
        <v>1.25</v>
      </c>
      <c r="XT3" s="0" t="n">
        <v>0.9</v>
      </c>
      <c r="XU3" s="0" t="n">
        <v>1</v>
      </c>
      <c r="XV3" s="0" t="n">
        <v>0.9</v>
      </c>
      <c r="XW3" s="0" t="n">
        <v>1</v>
      </c>
      <c r="XX3" s="0" t="n">
        <v>0.9</v>
      </c>
      <c r="XY3" s="0" t="n">
        <v>1</v>
      </c>
      <c r="XZ3" s="0" t="n">
        <v>1</v>
      </c>
      <c r="YA3" s="0" t="n">
        <v>1.25</v>
      </c>
      <c r="YB3" s="0" t="n">
        <v>1</v>
      </c>
      <c r="YC3" s="0" t="n">
        <v>1.25</v>
      </c>
      <c r="YD3" s="0" t="n">
        <v>1</v>
      </c>
      <c r="YE3" s="0" t="n">
        <v>1</v>
      </c>
      <c r="YF3" s="0" t="n">
        <v>0.9</v>
      </c>
      <c r="YG3" s="0" t="n">
        <v>1</v>
      </c>
      <c r="YH3" s="0" t="n">
        <v>1</v>
      </c>
      <c r="YI3" s="0" t="n">
        <v>1</v>
      </c>
      <c r="YJ3" s="0" t="n">
        <v>0.9</v>
      </c>
      <c r="YK3" s="0" t="n">
        <v>1</v>
      </c>
      <c r="YL3" s="0" t="n">
        <v>1</v>
      </c>
      <c r="YM3" s="0" t="n">
        <v>0.9</v>
      </c>
      <c r="YN3" s="0" t="n">
        <v>1</v>
      </c>
      <c r="YO3" s="0" t="n">
        <v>1</v>
      </c>
      <c r="YP3" s="0" t="n">
        <v>0.9</v>
      </c>
      <c r="YQ3" s="0" t="n">
        <v>1</v>
      </c>
      <c r="YR3" s="0" t="n">
        <v>1</v>
      </c>
      <c r="YS3" s="0" t="n">
        <v>1.1</v>
      </c>
      <c r="YT3" s="0" t="n">
        <v>0.9</v>
      </c>
      <c r="YU3" s="0" t="n">
        <v>1</v>
      </c>
      <c r="YV3" s="0" t="n">
        <v>1</v>
      </c>
      <c r="YW3" s="0" t="n">
        <v>1</v>
      </c>
      <c r="YX3" s="0" t="n">
        <v>0.9</v>
      </c>
      <c r="YY3" s="0" t="n">
        <v>1.25</v>
      </c>
      <c r="YZ3" s="0" t="n">
        <v>1.1</v>
      </c>
      <c r="ZA3" s="0" t="n">
        <v>1.25</v>
      </c>
      <c r="ZB3" s="0" t="n">
        <v>1</v>
      </c>
      <c r="ZC3" s="0" t="n">
        <v>1</v>
      </c>
      <c r="ZE3" s="0" t="n">
        <v>1</v>
      </c>
      <c r="ZF3" s="0" t="n">
        <v>1</v>
      </c>
      <c r="ZG3" s="0" t="n">
        <v>1</v>
      </c>
      <c r="ZH3" s="0" t="n">
        <v>1</v>
      </c>
      <c r="ZI3" s="0" t="n">
        <v>0.9</v>
      </c>
      <c r="ZJ3" s="0" t="n">
        <v>1</v>
      </c>
      <c r="ZK3" s="0" t="n">
        <v>1</v>
      </c>
      <c r="ZL3" s="0" t="n">
        <v>1.1</v>
      </c>
      <c r="ZM3" s="0" t="n">
        <v>1</v>
      </c>
      <c r="ZN3" s="0" t="n">
        <v>1</v>
      </c>
      <c r="ZO3" s="0" t="n">
        <v>1</v>
      </c>
      <c r="ZP3" s="0" t="n">
        <v>1</v>
      </c>
      <c r="ZQ3" s="0" t="n">
        <v>1.25</v>
      </c>
      <c r="ZR3" s="0" t="n">
        <v>1</v>
      </c>
      <c r="ZS3" s="0" t="n">
        <v>1</v>
      </c>
      <c r="ZT3" s="0" t="n">
        <v>0.9</v>
      </c>
      <c r="ZU3" s="0" t="n">
        <v>1</v>
      </c>
      <c r="ZV3" s="0" t="n">
        <v>1</v>
      </c>
      <c r="ZW3" s="0" t="n">
        <v>1</v>
      </c>
      <c r="ZX3" s="0" t="n">
        <v>0.9</v>
      </c>
      <c r="ZY3" s="0" t="n">
        <v>1</v>
      </c>
      <c r="ZZ3" s="0" t="n">
        <v>0.9</v>
      </c>
      <c r="AAA3" s="0" t="n">
        <v>1</v>
      </c>
      <c r="AAB3" s="0" t="n">
        <v>1.1</v>
      </c>
      <c r="AAC3" s="0" t="n">
        <v>1.25</v>
      </c>
      <c r="AAD3" s="0" t="n">
        <v>0.9</v>
      </c>
      <c r="AAE3" s="0" t="n">
        <v>0.9</v>
      </c>
      <c r="AAF3" s="0" t="n">
        <v>1.25</v>
      </c>
      <c r="AAG3" s="0" t="n">
        <v>1</v>
      </c>
      <c r="AAH3" s="0" t="n">
        <v>1</v>
      </c>
      <c r="AAI3" s="0" t="n">
        <v>1.1</v>
      </c>
      <c r="AAJ3" s="0" t="n">
        <v>1.25</v>
      </c>
      <c r="AAK3" s="0" t="n">
        <v>1</v>
      </c>
      <c r="AAL3" s="0" t="n">
        <v>1</v>
      </c>
      <c r="AAM3" s="0" t="n">
        <v>1</v>
      </c>
      <c r="AAN3" s="0" t="n">
        <v>1</v>
      </c>
      <c r="AAO3" s="0" t="n">
        <v>1</v>
      </c>
      <c r="AAP3" s="0" t="n">
        <v>1</v>
      </c>
      <c r="AAQ3" s="0" t="n">
        <v>1</v>
      </c>
      <c r="AAR3" s="0" t="n">
        <v>1</v>
      </c>
      <c r="AAS3" s="0" t="n">
        <v>1</v>
      </c>
      <c r="AAT3" s="0" t="n">
        <v>1.25</v>
      </c>
      <c r="AAU3" s="0" t="n">
        <v>1</v>
      </c>
      <c r="AAV3" s="0" t="n">
        <v>1</v>
      </c>
      <c r="AAW3" s="0" t="n">
        <v>1</v>
      </c>
      <c r="AAX3" s="0" t="n">
        <v>1</v>
      </c>
      <c r="AAY3" s="0" t="n">
        <v>1</v>
      </c>
      <c r="AAZ3" s="0" t="n">
        <v>1.25</v>
      </c>
      <c r="ABA3" s="0" t="n">
        <v>1</v>
      </c>
      <c r="ABB3" s="0" t="n">
        <v>1.1</v>
      </c>
      <c r="ABC3" s="0" t="n">
        <v>1</v>
      </c>
      <c r="ABD3" s="0" t="n">
        <v>1</v>
      </c>
      <c r="ABE3" s="0" t="n">
        <v>1</v>
      </c>
      <c r="ABF3" s="0" t="n">
        <v>1.25</v>
      </c>
      <c r="ABG3" s="0" t="n">
        <v>0.9</v>
      </c>
      <c r="ABH3" s="0" t="n">
        <v>1</v>
      </c>
      <c r="ABI3" s="0" t="n">
        <v>1</v>
      </c>
      <c r="ABJ3" s="0" t="n">
        <v>0.9</v>
      </c>
      <c r="ABK3" s="0" t="n">
        <v>1</v>
      </c>
      <c r="ABL3" s="0" t="n">
        <v>1.1</v>
      </c>
      <c r="ABM3" s="0" t="n">
        <v>1</v>
      </c>
      <c r="ABN3" s="0" t="n">
        <v>1</v>
      </c>
      <c r="ABO3" s="0" t="n">
        <v>1.25</v>
      </c>
      <c r="ABP3" s="0" t="n">
        <v>1</v>
      </c>
      <c r="ABQ3" s="0" t="n">
        <v>1</v>
      </c>
      <c r="ABS3" s="0" t="n">
        <v>1.25</v>
      </c>
      <c r="ABT3" s="0" t="n">
        <v>1</v>
      </c>
      <c r="ABU3" s="0" t="n">
        <v>0.9</v>
      </c>
      <c r="ABV3" s="0" t="n">
        <v>1</v>
      </c>
      <c r="ABW3" s="0" t="n">
        <v>1.1</v>
      </c>
      <c r="ABX3" s="0" t="n">
        <v>1</v>
      </c>
      <c r="ABY3" s="0" t="n">
        <v>1</v>
      </c>
      <c r="ABZ3" s="0" t="n">
        <v>1</v>
      </c>
      <c r="ACA3" s="0" t="n">
        <v>1</v>
      </c>
      <c r="ACB3" s="0" t="n">
        <v>1</v>
      </c>
      <c r="ACC3" s="0" t="n">
        <v>1.1</v>
      </c>
      <c r="ACD3" s="0" t="n">
        <v>1</v>
      </c>
      <c r="ACE3" s="0" t="n">
        <v>1</v>
      </c>
      <c r="ACF3" s="0" t="n">
        <v>1.25</v>
      </c>
      <c r="ACG3" s="0" t="n">
        <v>1</v>
      </c>
      <c r="ACH3" s="0" t="n">
        <v>1</v>
      </c>
      <c r="ACI3" s="0" t="n">
        <v>0.9</v>
      </c>
      <c r="ACJ3" s="0" t="n">
        <v>1.1</v>
      </c>
      <c r="ACK3" s="0" t="n">
        <v>1.1</v>
      </c>
      <c r="ACL3" s="0" t="n">
        <v>1.25</v>
      </c>
      <c r="ACM3" s="0" t="n">
        <v>1</v>
      </c>
      <c r="ACN3" s="0" t="n">
        <v>1.25</v>
      </c>
      <c r="ACO3" s="0" t="n">
        <v>1</v>
      </c>
      <c r="ACP3" s="0" t="n">
        <v>1</v>
      </c>
      <c r="ACQ3" s="0" t="n">
        <v>1</v>
      </c>
      <c r="ACR3" s="0" t="n">
        <v>1</v>
      </c>
      <c r="ACS3" s="0" t="n">
        <v>1</v>
      </c>
      <c r="ACT3" s="0" t="n">
        <v>1</v>
      </c>
      <c r="ACU3" s="0" t="n">
        <v>1</v>
      </c>
      <c r="ACV3" s="0" t="n">
        <v>1</v>
      </c>
      <c r="ACW3" s="0" t="n">
        <v>0.9</v>
      </c>
      <c r="ACX3" s="0" t="n">
        <v>1.1</v>
      </c>
      <c r="ACY3" s="0" t="n">
        <v>0.9</v>
      </c>
      <c r="ACZ3" s="0" t="n">
        <v>1</v>
      </c>
      <c r="ADA3" s="0" t="n">
        <v>1</v>
      </c>
      <c r="ADB3" s="0" t="n">
        <v>1</v>
      </c>
      <c r="ADC3" s="0" t="n">
        <v>1</v>
      </c>
      <c r="ADD3" s="0" t="n">
        <v>1</v>
      </c>
      <c r="ADE3" s="0" t="n">
        <v>1.25</v>
      </c>
      <c r="ADF3" s="0" t="n">
        <v>1.1</v>
      </c>
      <c r="ADG3" s="0" t="n">
        <v>1</v>
      </c>
      <c r="ADH3" s="0" t="n">
        <v>1</v>
      </c>
      <c r="ADI3" s="0" t="n">
        <v>1</v>
      </c>
      <c r="ADJ3" s="0" t="n">
        <v>1</v>
      </c>
      <c r="ADK3" s="0" t="n">
        <v>1</v>
      </c>
      <c r="ADL3" s="0" t="n">
        <v>1</v>
      </c>
      <c r="ADM3" s="0" t="n">
        <v>1</v>
      </c>
      <c r="ADN3" s="0" t="n">
        <v>1.1</v>
      </c>
      <c r="ADO3" s="0" t="n">
        <v>1</v>
      </c>
      <c r="ADP3" s="0" t="n">
        <v>1</v>
      </c>
      <c r="ADQ3" s="0" t="n">
        <v>1.1</v>
      </c>
      <c r="ADR3" s="0" t="n">
        <v>1</v>
      </c>
      <c r="ADS3" s="0" t="n">
        <v>1</v>
      </c>
      <c r="ADT3" s="0" t="n">
        <v>1</v>
      </c>
      <c r="ADU3" s="0" t="n">
        <v>1</v>
      </c>
      <c r="ADV3" s="0" t="n">
        <v>0.9</v>
      </c>
      <c r="ADW3" s="0" t="n">
        <v>1</v>
      </c>
      <c r="ADX3" s="0" t="n">
        <v>1</v>
      </c>
      <c r="ADY3" s="0" t="n">
        <v>1.1</v>
      </c>
      <c r="ADZ3" s="0" t="n">
        <v>1</v>
      </c>
      <c r="AEA3" s="0" t="n">
        <v>1</v>
      </c>
      <c r="AEB3" s="0" t="n">
        <v>1</v>
      </c>
      <c r="AEC3" s="0" t="n">
        <v>1</v>
      </c>
      <c r="AED3" s="0" t="n">
        <v>1.25</v>
      </c>
      <c r="AEE3" s="0" t="n">
        <v>1</v>
      </c>
      <c r="AEG3" s="0" t="n">
        <v>1</v>
      </c>
      <c r="AEH3" s="0" t="n">
        <v>1</v>
      </c>
      <c r="AEI3" s="0" t="n">
        <v>1.1</v>
      </c>
      <c r="AEJ3" s="0" t="n">
        <v>0.9</v>
      </c>
      <c r="AEK3" s="0" t="n">
        <v>1</v>
      </c>
      <c r="AEL3" s="0" t="n">
        <v>1</v>
      </c>
      <c r="AEM3" s="0" t="n">
        <v>1.25</v>
      </c>
      <c r="AEN3" s="0" t="n">
        <v>1</v>
      </c>
      <c r="AEO3" s="0" t="n">
        <v>1</v>
      </c>
      <c r="AEP3" s="0" t="n">
        <v>1.1</v>
      </c>
      <c r="AEQ3" s="0" t="n">
        <v>1.1</v>
      </c>
      <c r="AER3" s="0" t="n">
        <v>1.25</v>
      </c>
      <c r="AES3" s="0" t="n">
        <v>1</v>
      </c>
      <c r="AET3" s="0" t="n">
        <v>1</v>
      </c>
      <c r="AEU3" s="0" t="n">
        <v>1</v>
      </c>
      <c r="AEV3" s="0" t="n">
        <v>0.9</v>
      </c>
      <c r="AEW3" s="0" t="n">
        <v>0.9</v>
      </c>
      <c r="AEX3" s="0" t="n">
        <v>1.25</v>
      </c>
      <c r="AEY3" s="0" t="n">
        <v>1</v>
      </c>
      <c r="AEZ3" s="0" t="n">
        <v>0.9</v>
      </c>
      <c r="AFA3" s="0" t="n">
        <v>1</v>
      </c>
      <c r="AFB3" s="0" t="n">
        <v>1.1</v>
      </c>
      <c r="AFC3" s="0" t="n">
        <v>1</v>
      </c>
      <c r="AFD3" s="0" t="n">
        <v>1.25</v>
      </c>
      <c r="AFE3" s="0" t="n">
        <v>1</v>
      </c>
      <c r="AFF3" s="0" t="n">
        <v>1</v>
      </c>
      <c r="AFG3" s="0" t="n">
        <v>1</v>
      </c>
      <c r="AFH3" s="0" t="n">
        <v>1</v>
      </c>
      <c r="AFI3" s="0" t="n">
        <v>1.1</v>
      </c>
      <c r="AFJ3" s="0" t="n">
        <v>1</v>
      </c>
      <c r="AFK3" s="0" t="n">
        <v>1</v>
      </c>
      <c r="AFL3" s="0" t="n">
        <v>1</v>
      </c>
      <c r="AFM3" s="0" t="n">
        <v>1</v>
      </c>
      <c r="AFN3" s="0" t="n">
        <v>0.9</v>
      </c>
      <c r="AFO3" s="0" t="n">
        <v>1</v>
      </c>
      <c r="AFP3" s="0" t="n">
        <v>1</v>
      </c>
      <c r="AFQ3" s="0" t="n">
        <v>1</v>
      </c>
      <c r="AFR3" s="0" t="n">
        <v>0.9</v>
      </c>
      <c r="AFS3" s="0" t="n">
        <v>1</v>
      </c>
      <c r="AFT3" s="0" t="n">
        <v>1</v>
      </c>
      <c r="AFU3" s="0" t="n">
        <v>1</v>
      </c>
      <c r="AFV3" s="0" t="n">
        <v>1</v>
      </c>
      <c r="AFW3" s="0" t="n">
        <v>1.1</v>
      </c>
      <c r="AFX3" s="0" t="n">
        <v>1.25</v>
      </c>
      <c r="AFY3" s="0" t="n">
        <v>1</v>
      </c>
      <c r="AFZ3" s="0" t="n">
        <v>0.9</v>
      </c>
      <c r="AGA3" s="0" t="n">
        <v>1</v>
      </c>
      <c r="AGB3" s="0" t="n">
        <v>1</v>
      </c>
      <c r="AGC3" s="0" t="n">
        <v>1</v>
      </c>
      <c r="AGD3" s="0" t="n">
        <v>1</v>
      </c>
      <c r="AGE3" s="0" t="n">
        <v>1</v>
      </c>
      <c r="AGF3" s="0" t="n">
        <v>0.9</v>
      </c>
      <c r="AGG3" s="0" t="n">
        <v>0.9</v>
      </c>
      <c r="AGH3" s="0" t="n">
        <v>1</v>
      </c>
      <c r="AGI3" s="0" t="n">
        <v>1</v>
      </c>
      <c r="AGJ3" s="0" t="n">
        <v>1.25</v>
      </c>
      <c r="AGK3" s="0" t="n">
        <v>1</v>
      </c>
      <c r="AGL3" s="0" t="n">
        <v>1.1</v>
      </c>
      <c r="AGM3" s="0" t="n">
        <v>1.1</v>
      </c>
      <c r="AGN3" s="0" t="n">
        <v>1</v>
      </c>
      <c r="AGO3" s="0" t="n">
        <v>1</v>
      </c>
      <c r="AGP3" s="0" t="n">
        <v>1</v>
      </c>
      <c r="AGQ3" s="0" t="n">
        <v>1</v>
      </c>
      <c r="AGR3" s="0" t="n">
        <v>0.9</v>
      </c>
      <c r="AGS3" s="0" t="n">
        <v>1.1</v>
      </c>
    </row>
    <row r="4" customFormat="false" ht="15" hidden="false" customHeight="false" outlineLevel="0" collapsed="false">
      <c r="U4" s="0" t="s">
        <v>75</v>
      </c>
      <c r="V4" s="0" t="s">
        <v>75</v>
      </c>
      <c r="W4" s="0" t="s">
        <v>75</v>
      </c>
      <c r="X4" s="0" t="s">
        <v>75</v>
      </c>
      <c r="Y4" s="0" t="s">
        <v>75</v>
      </c>
      <c r="Z4" s="0" t="s">
        <v>75</v>
      </c>
      <c r="AA4" s="0" t="s">
        <v>75</v>
      </c>
      <c r="AB4" s="0" t="s">
        <v>76</v>
      </c>
      <c r="AC4" s="0" t="s">
        <v>76</v>
      </c>
      <c r="AD4" s="0" t="s">
        <v>76</v>
      </c>
      <c r="AE4" s="0" t="s">
        <v>76</v>
      </c>
      <c r="AF4" s="0" t="s">
        <v>76</v>
      </c>
      <c r="AG4" s="0" t="s">
        <v>76</v>
      </c>
      <c r="AH4" s="0" t="s">
        <v>76</v>
      </c>
      <c r="AI4" s="0" t="s">
        <v>76</v>
      </c>
      <c r="AJ4" s="0" t="s">
        <v>77</v>
      </c>
      <c r="AK4" s="0" t="s">
        <v>77</v>
      </c>
      <c r="AL4" s="0" t="s">
        <v>77</v>
      </c>
      <c r="AM4" s="0" t="s">
        <v>77</v>
      </c>
      <c r="AN4" s="0" t="s">
        <v>77</v>
      </c>
      <c r="AO4" s="0" t="s">
        <v>78</v>
      </c>
      <c r="AP4" s="0" t="s">
        <v>78</v>
      </c>
      <c r="AQ4" s="0" t="s">
        <v>78</v>
      </c>
      <c r="AR4" s="0" t="s">
        <v>78</v>
      </c>
      <c r="AS4" s="0" t="s">
        <v>78</v>
      </c>
      <c r="AT4" s="0" t="s">
        <v>78</v>
      </c>
      <c r="AU4" s="0" t="s">
        <v>78</v>
      </c>
      <c r="AV4" s="0" t="s">
        <v>78</v>
      </c>
      <c r="AW4" s="0" t="s">
        <v>78</v>
      </c>
      <c r="AX4" s="0" t="s">
        <v>78</v>
      </c>
      <c r="AY4" s="0" t="s">
        <v>79</v>
      </c>
      <c r="AZ4" s="0" t="s">
        <v>79</v>
      </c>
      <c r="BA4" s="0" t="s">
        <v>79</v>
      </c>
      <c r="BB4" s="0" t="s">
        <v>79</v>
      </c>
      <c r="BC4" s="0" t="s">
        <v>79</v>
      </c>
      <c r="BD4" s="0" t="s">
        <v>79</v>
      </c>
      <c r="BE4" s="0" t="s">
        <v>79</v>
      </c>
      <c r="BF4" s="0" t="s">
        <v>79</v>
      </c>
      <c r="BG4" s="0" t="s">
        <v>79</v>
      </c>
      <c r="BH4" s="0" t="s">
        <v>79</v>
      </c>
      <c r="BI4" s="0" t="s">
        <v>80</v>
      </c>
      <c r="BJ4" s="0" t="s">
        <v>80</v>
      </c>
      <c r="BK4" s="0" t="s">
        <v>80</v>
      </c>
      <c r="BL4" s="0" t="s">
        <v>80</v>
      </c>
      <c r="BM4" s="0" t="s">
        <v>80</v>
      </c>
      <c r="BN4" s="0" t="s">
        <v>80</v>
      </c>
      <c r="BO4" s="0" t="s">
        <v>80</v>
      </c>
      <c r="BP4" s="0" t="s">
        <v>80</v>
      </c>
      <c r="BQ4" s="0" t="s">
        <v>80</v>
      </c>
      <c r="BR4" s="0" t="s">
        <v>80</v>
      </c>
      <c r="BS4" s="0" t="s">
        <v>81</v>
      </c>
      <c r="BT4" s="0" t="s">
        <v>81</v>
      </c>
      <c r="BU4" s="0" t="s">
        <v>81</v>
      </c>
      <c r="BV4" s="0" t="s">
        <v>81</v>
      </c>
      <c r="BW4" s="0" t="s">
        <v>81</v>
      </c>
      <c r="BX4" s="0" t="s">
        <v>81</v>
      </c>
      <c r="BY4" s="0" t="s">
        <v>81</v>
      </c>
      <c r="BZ4" s="0" t="s">
        <v>81</v>
      </c>
      <c r="CA4" s="0" t="s">
        <v>81</v>
      </c>
      <c r="CB4" s="0" t="s">
        <v>81</v>
      </c>
      <c r="CC4" s="0" t="s">
        <v>82</v>
      </c>
      <c r="CD4" s="0" t="s">
        <v>82</v>
      </c>
      <c r="CE4" s="0" t="s">
        <v>82</v>
      </c>
      <c r="CF4" s="0" t="s">
        <v>82</v>
      </c>
      <c r="CG4" s="0" t="s">
        <v>82</v>
      </c>
      <c r="CH4" s="0" t="s">
        <v>0</v>
      </c>
      <c r="EV4" s="0" t="s">
        <v>0</v>
      </c>
      <c r="HJ4" s="0" t="s">
        <v>0</v>
      </c>
      <c r="JX4" s="0" t="s">
        <v>0</v>
      </c>
      <c r="ML4" s="0" t="s">
        <v>0</v>
      </c>
      <c r="OZ4" s="0" t="s">
        <v>0</v>
      </c>
      <c r="RN4" s="0" t="s">
        <v>0</v>
      </c>
      <c r="UB4" s="0" t="s">
        <v>0</v>
      </c>
      <c r="WP4" s="0" t="s">
        <v>0</v>
      </c>
      <c r="ZD4" s="0" t="s">
        <v>0</v>
      </c>
      <c r="ABR4" s="0" t="s">
        <v>0</v>
      </c>
      <c r="AEF4" s="0" t="s">
        <v>0</v>
      </c>
    </row>
    <row r="5" customFormat="false" ht="15" hidden="false" customHeight="false" outlineLevel="0" collapsed="false">
      <c r="F5" s="0" t="s">
        <v>83</v>
      </c>
      <c r="R5" s="0" t="s">
        <v>58</v>
      </c>
      <c r="S5" s="0" t="s">
        <v>61</v>
      </c>
      <c r="U5" s="0" t="s">
        <v>84</v>
      </c>
      <c r="V5" s="0" t="s">
        <v>85</v>
      </c>
      <c r="W5" s="0" t="s">
        <v>86</v>
      </c>
      <c r="X5" s="0" t="s">
        <v>87</v>
      </c>
      <c r="Y5" s="0" t="s">
        <v>88</v>
      </c>
      <c r="Z5" s="0" t="s">
        <v>89</v>
      </c>
      <c r="AA5" s="0" t="s">
        <v>90</v>
      </c>
      <c r="AB5" s="0" t="s">
        <v>91</v>
      </c>
      <c r="AC5" s="0" t="s">
        <v>92</v>
      </c>
      <c r="AD5" s="0" t="s">
        <v>93</v>
      </c>
      <c r="AE5" s="0" t="s">
        <v>94</v>
      </c>
      <c r="AF5" s="0" t="s">
        <v>95</v>
      </c>
      <c r="AG5" s="0" t="s">
        <v>96</v>
      </c>
      <c r="AH5" s="0" t="s">
        <v>97</v>
      </c>
      <c r="AI5" s="0" t="s">
        <v>98</v>
      </c>
      <c r="AJ5" s="0" t="s">
        <v>99</v>
      </c>
      <c r="AK5" s="0" t="s">
        <v>100</v>
      </c>
      <c r="AL5" s="0" t="s">
        <v>101</v>
      </c>
      <c r="AM5" s="0" t="s">
        <v>102</v>
      </c>
      <c r="AN5" s="0" t="s">
        <v>103</v>
      </c>
      <c r="AO5" s="0" t="s">
        <v>104</v>
      </c>
      <c r="AP5" s="0" t="s">
        <v>105</v>
      </c>
      <c r="AQ5" s="0" t="s">
        <v>106</v>
      </c>
      <c r="AR5" s="0" t="s">
        <v>107</v>
      </c>
      <c r="AS5" s="0" t="s">
        <v>108</v>
      </c>
      <c r="AT5" s="0" t="s">
        <v>109</v>
      </c>
      <c r="AU5" s="0" t="s">
        <v>110</v>
      </c>
      <c r="AV5" s="0" t="s">
        <v>111</v>
      </c>
      <c r="AW5" s="0" t="s">
        <v>112</v>
      </c>
      <c r="AX5" s="0" t="s">
        <v>113</v>
      </c>
      <c r="AY5" s="0" t="s">
        <v>114</v>
      </c>
      <c r="AZ5" s="0" t="s">
        <v>115</v>
      </c>
      <c r="BA5" s="0" t="s">
        <v>116</v>
      </c>
      <c r="BB5" s="0" t="s">
        <v>117</v>
      </c>
      <c r="BC5" s="0" t="s">
        <v>118</v>
      </c>
      <c r="BD5" s="0" t="s">
        <v>119</v>
      </c>
      <c r="BE5" s="0" t="s">
        <v>120</v>
      </c>
      <c r="BF5" s="0" t="s">
        <v>121</v>
      </c>
      <c r="BG5" s="0" t="s">
        <v>122</v>
      </c>
      <c r="BH5" s="0" t="s">
        <v>123</v>
      </c>
      <c r="BI5" s="0" t="s">
        <v>124</v>
      </c>
      <c r="BJ5" s="0" t="s">
        <v>125</v>
      </c>
      <c r="BK5" s="0" t="s">
        <v>126</v>
      </c>
      <c r="BL5" s="0" t="s">
        <v>127</v>
      </c>
      <c r="BM5" s="0" t="s">
        <v>128</v>
      </c>
      <c r="BN5" s="0" t="s">
        <v>129</v>
      </c>
      <c r="BO5" s="0" t="s">
        <v>130</v>
      </c>
      <c r="BP5" s="0" t="s">
        <v>131</v>
      </c>
      <c r="BQ5" s="0" t="s">
        <v>132</v>
      </c>
      <c r="BR5" s="0" t="s">
        <v>133</v>
      </c>
      <c r="BS5" s="0" t="s">
        <v>134</v>
      </c>
      <c r="BT5" s="0" t="s">
        <v>135</v>
      </c>
      <c r="BU5" s="0" t="s">
        <v>136</v>
      </c>
      <c r="BV5" s="0" t="s">
        <v>137</v>
      </c>
      <c r="BW5" s="0" t="s">
        <v>138</v>
      </c>
      <c r="BX5" s="0" t="s">
        <v>139</v>
      </c>
      <c r="BY5" s="0" t="s">
        <v>140</v>
      </c>
      <c r="BZ5" s="0" t="s">
        <v>141</v>
      </c>
      <c r="CA5" s="0" t="s">
        <v>142</v>
      </c>
      <c r="CB5" s="0" t="s">
        <v>143</v>
      </c>
      <c r="CC5" s="0" t="s">
        <v>144</v>
      </c>
      <c r="CD5" s="0" t="s">
        <v>145</v>
      </c>
      <c r="CE5" s="0" t="s">
        <v>146</v>
      </c>
      <c r="CF5" s="0" t="s">
        <v>147</v>
      </c>
      <c r="CG5" s="0" t="s">
        <v>148</v>
      </c>
      <c r="CH5" s="0" t="s">
        <v>2</v>
      </c>
      <c r="CI5" s="0" t="s">
        <v>84</v>
      </c>
      <c r="CJ5" s="0" t="s">
        <v>85</v>
      </c>
      <c r="CK5" s="0" t="s">
        <v>86</v>
      </c>
      <c r="CL5" s="0" t="s">
        <v>87</v>
      </c>
      <c r="CM5" s="0" t="s">
        <v>88</v>
      </c>
      <c r="CN5" s="0" t="s">
        <v>89</v>
      </c>
      <c r="CO5" s="0" t="s">
        <v>90</v>
      </c>
      <c r="CP5" s="0" t="s">
        <v>91</v>
      </c>
      <c r="CQ5" s="0" t="s">
        <v>92</v>
      </c>
      <c r="CR5" s="0" t="s">
        <v>93</v>
      </c>
      <c r="CS5" s="0" t="s">
        <v>94</v>
      </c>
      <c r="CT5" s="0" t="s">
        <v>95</v>
      </c>
      <c r="CU5" s="0" t="s">
        <v>96</v>
      </c>
      <c r="CV5" s="0" t="s">
        <v>97</v>
      </c>
      <c r="CW5" s="0" t="s">
        <v>98</v>
      </c>
      <c r="CX5" s="0" t="s">
        <v>99</v>
      </c>
      <c r="CY5" s="0" t="s">
        <v>100</v>
      </c>
      <c r="CZ5" s="0" t="s">
        <v>101</v>
      </c>
      <c r="DA5" s="0" t="s">
        <v>102</v>
      </c>
      <c r="DB5" s="0" t="s">
        <v>103</v>
      </c>
      <c r="DC5" s="0" t="s">
        <v>104</v>
      </c>
      <c r="DD5" s="0" t="s">
        <v>105</v>
      </c>
      <c r="DE5" s="0" t="s">
        <v>106</v>
      </c>
      <c r="DF5" s="0" t="s">
        <v>107</v>
      </c>
      <c r="DG5" s="0" t="s">
        <v>108</v>
      </c>
      <c r="DH5" s="0" t="s">
        <v>109</v>
      </c>
      <c r="DI5" s="0" t="s">
        <v>110</v>
      </c>
      <c r="DJ5" s="0" t="s">
        <v>111</v>
      </c>
      <c r="DK5" s="0" t="s">
        <v>112</v>
      </c>
      <c r="DL5" s="0" t="s">
        <v>113</v>
      </c>
      <c r="DM5" s="0" t="s">
        <v>114</v>
      </c>
      <c r="DN5" s="0" t="s">
        <v>115</v>
      </c>
      <c r="DO5" s="0" t="s">
        <v>116</v>
      </c>
      <c r="DP5" s="0" t="s">
        <v>117</v>
      </c>
      <c r="DQ5" s="0" t="s">
        <v>118</v>
      </c>
      <c r="DR5" s="0" t="s">
        <v>119</v>
      </c>
      <c r="DS5" s="0" t="s">
        <v>120</v>
      </c>
      <c r="DT5" s="0" t="s">
        <v>121</v>
      </c>
      <c r="DU5" s="0" t="s">
        <v>122</v>
      </c>
      <c r="DV5" s="0" t="s">
        <v>123</v>
      </c>
      <c r="DW5" s="0" t="s">
        <v>124</v>
      </c>
      <c r="DX5" s="0" t="s">
        <v>125</v>
      </c>
      <c r="DY5" s="0" t="s">
        <v>126</v>
      </c>
      <c r="DZ5" s="0" t="s">
        <v>127</v>
      </c>
      <c r="EA5" s="0" t="s">
        <v>128</v>
      </c>
      <c r="EB5" s="0" t="s">
        <v>129</v>
      </c>
      <c r="EC5" s="0" t="s">
        <v>130</v>
      </c>
      <c r="ED5" s="0" t="s">
        <v>131</v>
      </c>
      <c r="EE5" s="0" t="s">
        <v>132</v>
      </c>
      <c r="EF5" s="0" t="s">
        <v>133</v>
      </c>
      <c r="EG5" s="0" t="s">
        <v>134</v>
      </c>
      <c r="EH5" s="0" t="s">
        <v>135</v>
      </c>
      <c r="EI5" s="0" t="s">
        <v>136</v>
      </c>
      <c r="EJ5" s="0" t="s">
        <v>137</v>
      </c>
      <c r="EK5" s="0" t="s">
        <v>138</v>
      </c>
      <c r="EL5" s="0" t="s">
        <v>139</v>
      </c>
      <c r="EM5" s="0" t="s">
        <v>140</v>
      </c>
      <c r="EN5" s="0" t="s">
        <v>141</v>
      </c>
      <c r="EO5" s="0" t="s">
        <v>142</v>
      </c>
      <c r="EP5" s="0" t="s">
        <v>143</v>
      </c>
      <c r="EQ5" s="0" t="s">
        <v>144</v>
      </c>
      <c r="ER5" s="0" t="s">
        <v>145</v>
      </c>
      <c r="ES5" s="0" t="s">
        <v>146</v>
      </c>
      <c r="ET5" s="0" t="s">
        <v>147</v>
      </c>
      <c r="EU5" s="0" t="s">
        <v>148</v>
      </c>
      <c r="EV5" s="0" t="s">
        <v>3</v>
      </c>
      <c r="EW5" s="0" t="s">
        <v>84</v>
      </c>
      <c r="EX5" s="0" t="s">
        <v>85</v>
      </c>
      <c r="EY5" s="0" t="s">
        <v>86</v>
      </c>
      <c r="EZ5" s="0" t="s">
        <v>87</v>
      </c>
      <c r="FA5" s="0" t="s">
        <v>88</v>
      </c>
      <c r="FB5" s="0" t="s">
        <v>89</v>
      </c>
      <c r="FC5" s="0" t="s">
        <v>90</v>
      </c>
      <c r="FD5" s="0" t="s">
        <v>91</v>
      </c>
      <c r="FE5" s="0" t="s">
        <v>92</v>
      </c>
      <c r="FF5" s="0" t="s">
        <v>93</v>
      </c>
      <c r="FG5" s="0" t="s">
        <v>94</v>
      </c>
      <c r="FH5" s="0" t="s">
        <v>95</v>
      </c>
      <c r="FI5" s="0" t="s">
        <v>96</v>
      </c>
      <c r="FJ5" s="0" t="s">
        <v>97</v>
      </c>
      <c r="FK5" s="0" t="s">
        <v>98</v>
      </c>
      <c r="FL5" s="0" t="s">
        <v>99</v>
      </c>
      <c r="FM5" s="0" t="s">
        <v>100</v>
      </c>
      <c r="FN5" s="0" t="s">
        <v>101</v>
      </c>
      <c r="FO5" s="0" t="s">
        <v>102</v>
      </c>
      <c r="FP5" s="0" t="s">
        <v>103</v>
      </c>
      <c r="FQ5" s="0" t="s">
        <v>104</v>
      </c>
      <c r="FR5" s="0" t="s">
        <v>105</v>
      </c>
      <c r="FS5" s="0" t="s">
        <v>106</v>
      </c>
      <c r="FT5" s="0" t="s">
        <v>107</v>
      </c>
      <c r="FU5" s="0" t="s">
        <v>108</v>
      </c>
      <c r="FV5" s="0" t="s">
        <v>109</v>
      </c>
      <c r="FW5" s="0" t="s">
        <v>110</v>
      </c>
      <c r="FX5" s="0" t="s">
        <v>111</v>
      </c>
      <c r="FY5" s="0" t="s">
        <v>112</v>
      </c>
      <c r="FZ5" s="0" t="s">
        <v>113</v>
      </c>
      <c r="GA5" s="0" t="s">
        <v>114</v>
      </c>
      <c r="GB5" s="0" t="s">
        <v>115</v>
      </c>
      <c r="GC5" s="0" t="s">
        <v>116</v>
      </c>
      <c r="GD5" s="0" t="s">
        <v>117</v>
      </c>
      <c r="GE5" s="0" t="s">
        <v>118</v>
      </c>
      <c r="GF5" s="0" t="s">
        <v>119</v>
      </c>
      <c r="GG5" s="0" t="s">
        <v>120</v>
      </c>
      <c r="GH5" s="0" t="s">
        <v>121</v>
      </c>
      <c r="GI5" s="0" t="s">
        <v>122</v>
      </c>
      <c r="GJ5" s="0" t="s">
        <v>123</v>
      </c>
      <c r="GK5" s="0" t="s">
        <v>124</v>
      </c>
      <c r="GL5" s="0" t="s">
        <v>125</v>
      </c>
      <c r="GM5" s="0" t="s">
        <v>126</v>
      </c>
      <c r="GN5" s="0" t="s">
        <v>127</v>
      </c>
      <c r="GO5" s="0" t="s">
        <v>128</v>
      </c>
      <c r="GP5" s="0" t="s">
        <v>129</v>
      </c>
      <c r="GQ5" s="0" t="s">
        <v>130</v>
      </c>
      <c r="GR5" s="0" t="s">
        <v>131</v>
      </c>
      <c r="GS5" s="0" t="s">
        <v>132</v>
      </c>
      <c r="GT5" s="0" t="s">
        <v>133</v>
      </c>
      <c r="GU5" s="0" t="s">
        <v>134</v>
      </c>
      <c r="GV5" s="0" t="s">
        <v>135</v>
      </c>
      <c r="GW5" s="0" t="s">
        <v>136</v>
      </c>
      <c r="GX5" s="0" t="s">
        <v>137</v>
      </c>
      <c r="GY5" s="0" t="s">
        <v>138</v>
      </c>
      <c r="GZ5" s="0" t="s">
        <v>139</v>
      </c>
      <c r="HA5" s="0" t="s">
        <v>140</v>
      </c>
      <c r="HB5" s="0" t="s">
        <v>141</v>
      </c>
      <c r="HC5" s="0" t="s">
        <v>142</v>
      </c>
      <c r="HD5" s="0" t="s">
        <v>143</v>
      </c>
      <c r="HE5" s="0" t="s">
        <v>144</v>
      </c>
      <c r="HF5" s="0" t="s">
        <v>145</v>
      </c>
      <c r="HG5" s="0" t="s">
        <v>146</v>
      </c>
      <c r="HH5" s="0" t="s">
        <v>147</v>
      </c>
      <c r="HI5" s="0" t="s">
        <v>148</v>
      </c>
      <c r="HJ5" s="0" t="s">
        <v>4</v>
      </c>
      <c r="HK5" s="0" t="s">
        <v>84</v>
      </c>
      <c r="HL5" s="0" t="s">
        <v>85</v>
      </c>
      <c r="HM5" s="0" t="s">
        <v>86</v>
      </c>
      <c r="HN5" s="0" t="s">
        <v>87</v>
      </c>
      <c r="HO5" s="0" t="s">
        <v>88</v>
      </c>
      <c r="HP5" s="0" t="s">
        <v>89</v>
      </c>
      <c r="HQ5" s="0" t="s">
        <v>90</v>
      </c>
      <c r="HR5" s="0" t="s">
        <v>91</v>
      </c>
      <c r="HS5" s="0" t="s">
        <v>92</v>
      </c>
      <c r="HT5" s="0" t="s">
        <v>93</v>
      </c>
      <c r="HU5" s="0" t="s">
        <v>94</v>
      </c>
      <c r="HV5" s="0" t="s">
        <v>95</v>
      </c>
      <c r="HW5" s="0" t="s">
        <v>96</v>
      </c>
      <c r="HX5" s="0" t="s">
        <v>97</v>
      </c>
      <c r="HY5" s="0" t="s">
        <v>98</v>
      </c>
      <c r="HZ5" s="0" t="s">
        <v>99</v>
      </c>
      <c r="IA5" s="0" t="s">
        <v>100</v>
      </c>
      <c r="IB5" s="0" t="s">
        <v>101</v>
      </c>
      <c r="IC5" s="0" t="s">
        <v>102</v>
      </c>
      <c r="ID5" s="0" t="s">
        <v>103</v>
      </c>
      <c r="IE5" s="0" t="s">
        <v>104</v>
      </c>
      <c r="IF5" s="0" t="s">
        <v>105</v>
      </c>
      <c r="IG5" s="0" t="s">
        <v>106</v>
      </c>
      <c r="IH5" s="0" t="s">
        <v>107</v>
      </c>
      <c r="II5" s="0" t="s">
        <v>108</v>
      </c>
      <c r="IJ5" s="0" t="s">
        <v>109</v>
      </c>
      <c r="IK5" s="0" t="s">
        <v>110</v>
      </c>
      <c r="IL5" s="0" t="s">
        <v>111</v>
      </c>
      <c r="IM5" s="0" t="s">
        <v>112</v>
      </c>
      <c r="IN5" s="0" t="s">
        <v>113</v>
      </c>
      <c r="IO5" s="0" t="s">
        <v>114</v>
      </c>
      <c r="IP5" s="0" t="s">
        <v>115</v>
      </c>
      <c r="IQ5" s="0" t="s">
        <v>116</v>
      </c>
      <c r="IR5" s="0" t="s">
        <v>117</v>
      </c>
      <c r="IS5" s="0" t="s">
        <v>118</v>
      </c>
      <c r="IT5" s="0" t="s">
        <v>119</v>
      </c>
      <c r="IU5" s="0" t="s">
        <v>120</v>
      </c>
      <c r="IV5" s="0" t="s">
        <v>121</v>
      </c>
      <c r="IW5" s="0" t="s">
        <v>122</v>
      </c>
      <c r="IX5" s="0" t="s">
        <v>123</v>
      </c>
      <c r="IY5" s="0" t="s">
        <v>124</v>
      </c>
      <c r="IZ5" s="0" t="s">
        <v>125</v>
      </c>
      <c r="JA5" s="0" t="s">
        <v>126</v>
      </c>
      <c r="JB5" s="0" t="s">
        <v>127</v>
      </c>
      <c r="JC5" s="0" t="s">
        <v>128</v>
      </c>
      <c r="JD5" s="0" t="s">
        <v>129</v>
      </c>
      <c r="JE5" s="0" t="s">
        <v>130</v>
      </c>
      <c r="JF5" s="0" t="s">
        <v>131</v>
      </c>
      <c r="JG5" s="0" t="s">
        <v>132</v>
      </c>
      <c r="JH5" s="0" t="s">
        <v>133</v>
      </c>
      <c r="JI5" s="0" t="s">
        <v>134</v>
      </c>
      <c r="JJ5" s="0" t="s">
        <v>135</v>
      </c>
      <c r="JK5" s="0" t="s">
        <v>136</v>
      </c>
      <c r="JL5" s="0" t="s">
        <v>137</v>
      </c>
      <c r="JM5" s="0" t="s">
        <v>138</v>
      </c>
      <c r="JN5" s="0" t="s">
        <v>139</v>
      </c>
      <c r="JO5" s="0" t="s">
        <v>140</v>
      </c>
      <c r="JP5" s="0" t="s">
        <v>141</v>
      </c>
      <c r="JQ5" s="0" t="s">
        <v>142</v>
      </c>
      <c r="JR5" s="0" t="s">
        <v>143</v>
      </c>
      <c r="JS5" s="0" t="s">
        <v>144</v>
      </c>
      <c r="JT5" s="0" t="s">
        <v>145</v>
      </c>
      <c r="JU5" s="0" t="s">
        <v>146</v>
      </c>
      <c r="JV5" s="0" t="s">
        <v>147</v>
      </c>
      <c r="JW5" s="0" t="s">
        <v>148</v>
      </c>
      <c r="JX5" s="0" t="s">
        <v>5</v>
      </c>
      <c r="JY5" s="0" t="s">
        <v>84</v>
      </c>
      <c r="JZ5" s="0" t="s">
        <v>85</v>
      </c>
      <c r="KA5" s="0" t="s">
        <v>86</v>
      </c>
      <c r="KB5" s="0" t="s">
        <v>87</v>
      </c>
      <c r="KC5" s="0" t="s">
        <v>88</v>
      </c>
      <c r="KD5" s="0" t="s">
        <v>89</v>
      </c>
      <c r="KE5" s="0" t="s">
        <v>90</v>
      </c>
      <c r="KF5" s="0" t="s">
        <v>91</v>
      </c>
      <c r="KG5" s="0" t="s">
        <v>92</v>
      </c>
      <c r="KH5" s="0" t="s">
        <v>93</v>
      </c>
      <c r="KI5" s="0" t="s">
        <v>94</v>
      </c>
      <c r="KJ5" s="0" t="s">
        <v>95</v>
      </c>
      <c r="KK5" s="0" t="s">
        <v>96</v>
      </c>
      <c r="KL5" s="0" t="s">
        <v>97</v>
      </c>
      <c r="KM5" s="0" t="s">
        <v>98</v>
      </c>
      <c r="KN5" s="0" t="s">
        <v>99</v>
      </c>
      <c r="KO5" s="0" t="s">
        <v>100</v>
      </c>
      <c r="KP5" s="0" t="s">
        <v>101</v>
      </c>
      <c r="KQ5" s="0" t="s">
        <v>102</v>
      </c>
      <c r="KR5" s="0" t="s">
        <v>103</v>
      </c>
      <c r="KS5" s="0" t="s">
        <v>104</v>
      </c>
      <c r="KT5" s="0" t="s">
        <v>105</v>
      </c>
      <c r="KU5" s="0" t="s">
        <v>106</v>
      </c>
      <c r="KV5" s="0" t="s">
        <v>107</v>
      </c>
      <c r="KW5" s="0" t="s">
        <v>108</v>
      </c>
      <c r="KX5" s="0" t="s">
        <v>109</v>
      </c>
      <c r="KY5" s="0" t="s">
        <v>110</v>
      </c>
      <c r="KZ5" s="0" t="s">
        <v>111</v>
      </c>
      <c r="LA5" s="0" t="s">
        <v>112</v>
      </c>
      <c r="LB5" s="0" t="s">
        <v>113</v>
      </c>
      <c r="LC5" s="0" t="s">
        <v>114</v>
      </c>
      <c r="LD5" s="0" t="s">
        <v>115</v>
      </c>
      <c r="LE5" s="0" t="s">
        <v>116</v>
      </c>
      <c r="LF5" s="0" t="s">
        <v>117</v>
      </c>
      <c r="LG5" s="0" t="s">
        <v>118</v>
      </c>
      <c r="LH5" s="0" t="s">
        <v>119</v>
      </c>
      <c r="LI5" s="0" t="s">
        <v>120</v>
      </c>
      <c r="LJ5" s="0" t="s">
        <v>121</v>
      </c>
      <c r="LK5" s="0" t="s">
        <v>122</v>
      </c>
      <c r="LL5" s="0" t="s">
        <v>123</v>
      </c>
      <c r="LM5" s="0" t="s">
        <v>124</v>
      </c>
      <c r="LN5" s="0" t="s">
        <v>125</v>
      </c>
      <c r="LO5" s="0" t="s">
        <v>126</v>
      </c>
      <c r="LP5" s="0" t="s">
        <v>127</v>
      </c>
      <c r="LQ5" s="0" t="s">
        <v>128</v>
      </c>
      <c r="LR5" s="0" t="s">
        <v>129</v>
      </c>
      <c r="LS5" s="0" t="s">
        <v>130</v>
      </c>
      <c r="LT5" s="0" t="s">
        <v>131</v>
      </c>
      <c r="LU5" s="0" t="s">
        <v>132</v>
      </c>
      <c r="LV5" s="0" t="s">
        <v>133</v>
      </c>
      <c r="LW5" s="0" t="s">
        <v>134</v>
      </c>
      <c r="LX5" s="0" t="s">
        <v>135</v>
      </c>
      <c r="LY5" s="0" t="s">
        <v>136</v>
      </c>
      <c r="LZ5" s="0" t="s">
        <v>137</v>
      </c>
      <c r="MA5" s="0" t="s">
        <v>138</v>
      </c>
      <c r="MB5" s="0" t="s">
        <v>139</v>
      </c>
      <c r="MC5" s="0" t="s">
        <v>140</v>
      </c>
      <c r="MD5" s="0" t="s">
        <v>141</v>
      </c>
      <c r="ME5" s="0" t="s">
        <v>142</v>
      </c>
      <c r="MF5" s="0" t="s">
        <v>143</v>
      </c>
      <c r="MG5" s="0" t="s">
        <v>144</v>
      </c>
      <c r="MH5" s="0" t="s">
        <v>145</v>
      </c>
      <c r="MI5" s="0" t="s">
        <v>146</v>
      </c>
      <c r="MJ5" s="0" t="s">
        <v>147</v>
      </c>
      <c r="MK5" s="0" t="s">
        <v>148</v>
      </c>
      <c r="ML5" s="0" t="s">
        <v>6</v>
      </c>
      <c r="MM5" s="0" t="s">
        <v>84</v>
      </c>
      <c r="MN5" s="0" t="s">
        <v>85</v>
      </c>
      <c r="MO5" s="0" t="s">
        <v>86</v>
      </c>
      <c r="MP5" s="0" t="s">
        <v>87</v>
      </c>
      <c r="MQ5" s="0" t="s">
        <v>88</v>
      </c>
      <c r="MR5" s="0" t="s">
        <v>89</v>
      </c>
      <c r="MS5" s="0" t="s">
        <v>90</v>
      </c>
      <c r="MT5" s="0" t="s">
        <v>91</v>
      </c>
      <c r="MU5" s="0" t="s">
        <v>92</v>
      </c>
      <c r="MV5" s="0" t="s">
        <v>93</v>
      </c>
      <c r="MW5" s="0" t="s">
        <v>94</v>
      </c>
      <c r="MX5" s="0" t="s">
        <v>95</v>
      </c>
      <c r="MY5" s="0" t="s">
        <v>96</v>
      </c>
      <c r="MZ5" s="0" t="s">
        <v>97</v>
      </c>
      <c r="NA5" s="0" t="s">
        <v>98</v>
      </c>
      <c r="NB5" s="0" t="s">
        <v>99</v>
      </c>
      <c r="NC5" s="0" t="s">
        <v>100</v>
      </c>
      <c r="ND5" s="0" t="s">
        <v>101</v>
      </c>
      <c r="NE5" s="0" t="s">
        <v>102</v>
      </c>
      <c r="NF5" s="0" t="s">
        <v>103</v>
      </c>
      <c r="NG5" s="0" t="s">
        <v>104</v>
      </c>
      <c r="NH5" s="0" t="s">
        <v>105</v>
      </c>
      <c r="NI5" s="0" t="s">
        <v>106</v>
      </c>
      <c r="NJ5" s="0" t="s">
        <v>107</v>
      </c>
      <c r="NK5" s="0" t="s">
        <v>108</v>
      </c>
      <c r="NL5" s="0" t="s">
        <v>109</v>
      </c>
      <c r="NM5" s="0" t="s">
        <v>110</v>
      </c>
      <c r="NN5" s="0" t="s">
        <v>111</v>
      </c>
      <c r="NO5" s="0" t="s">
        <v>112</v>
      </c>
      <c r="NP5" s="0" t="s">
        <v>113</v>
      </c>
      <c r="NQ5" s="0" t="s">
        <v>114</v>
      </c>
      <c r="NR5" s="0" t="s">
        <v>115</v>
      </c>
      <c r="NS5" s="0" t="s">
        <v>116</v>
      </c>
      <c r="NT5" s="0" t="s">
        <v>117</v>
      </c>
      <c r="NU5" s="0" t="s">
        <v>118</v>
      </c>
      <c r="NV5" s="0" t="s">
        <v>119</v>
      </c>
      <c r="NW5" s="0" t="s">
        <v>120</v>
      </c>
      <c r="NX5" s="0" t="s">
        <v>121</v>
      </c>
      <c r="NY5" s="0" t="s">
        <v>122</v>
      </c>
      <c r="NZ5" s="0" t="s">
        <v>123</v>
      </c>
      <c r="OA5" s="0" t="s">
        <v>124</v>
      </c>
      <c r="OB5" s="0" t="s">
        <v>125</v>
      </c>
      <c r="OC5" s="0" t="s">
        <v>126</v>
      </c>
      <c r="OD5" s="0" t="s">
        <v>127</v>
      </c>
      <c r="OE5" s="0" t="s">
        <v>128</v>
      </c>
      <c r="OF5" s="0" t="s">
        <v>129</v>
      </c>
      <c r="OG5" s="0" t="s">
        <v>130</v>
      </c>
      <c r="OH5" s="0" t="s">
        <v>131</v>
      </c>
      <c r="OI5" s="0" t="s">
        <v>132</v>
      </c>
      <c r="OJ5" s="0" t="s">
        <v>133</v>
      </c>
      <c r="OK5" s="0" t="s">
        <v>134</v>
      </c>
      <c r="OL5" s="0" t="s">
        <v>135</v>
      </c>
      <c r="OM5" s="0" t="s">
        <v>136</v>
      </c>
      <c r="ON5" s="0" t="s">
        <v>137</v>
      </c>
      <c r="OO5" s="0" t="s">
        <v>138</v>
      </c>
      <c r="OP5" s="0" t="s">
        <v>139</v>
      </c>
      <c r="OQ5" s="0" t="s">
        <v>140</v>
      </c>
      <c r="OR5" s="0" t="s">
        <v>141</v>
      </c>
      <c r="OS5" s="0" t="s">
        <v>142</v>
      </c>
      <c r="OT5" s="0" t="s">
        <v>143</v>
      </c>
      <c r="OU5" s="0" t="s">
        <v>144</v>
      </c>
      <c r="OV5" s="0" t="s">
        <v>145</v>
      </c>
      <c r="OW5" s="0" t="s">
        <v>146</v>
      </c>
      <c r="OX5" s="0" t="s">
        <v>147</v>
      </c>
      <c r="OY5" s="0" t="s">
        <v>148</v>
      </c>
      <c r="OZ5" s="0" t="s">
        <v>7</v>
      </c>
      <c r="PA5" s="0" t="s">
        <v>84</v>
      </c>
      <c r="PB5" s="0" t="s">
        <v>85</v>
      </c>
      <c r="PC5" s="0" t="s">
        <v>86</v>
      </c>
      <c r="PD5" s="0" t="s">
        <v>87</v>
      </c>
      <c r="PE5" s="0" t="s">
        <v>88</v>
      </c>
      <c r="PF5" s="0" t="s">
        <v>89</v>
      </c>
      <c r="PG5" s="0" t="s">
        <v>90</v>
      </c>
      <c r="PH5" s="0" t="s">
        <v>91</v>
      </c>
      <c r="PI5" s="0" t="s">
        <v>92</v>
      </c>
      <c r="PJ5" s="0" t="s">
        <v>93</v>
      </c>
      <c r="PK5" s="0" t="s">
        <v>94</v>
      </c>
      <c r="PL5" s="0" t="s">
        <v>95</v>
      </c>
      <c r="PM5" s="0" t="s">
        <v>96</v>
      </c>
      <c r="PN5" s="0" t="s">
        <v>97</v>
      </c>
      <c r="PO5" s="0" t="s">
        <v>98</v>
      </c>
      <c r="PP5" s="0" t="s">
        <v>99</v>
      </c>
      <c r="PQ5" s="0" t="s">
        <v>100</v>
      </c>
      <c r="PR5" s="0" t="s">
        <v>101</v>
      </c>
      <c r="PS5" s="0" t="s">
        <v>102</v>
      </c>
      <c r="PT5" s="0" t="s">
        <v>103</v>
      </c>
      <c r="PU5" s="0" t="s">
        <v>104</v>
      </c>
      <c r="PV5" s="0" t="s">
        <v>105</v>
      </c>
      <c r="PW5" s="0" t="s">
        <v>106</v>
      </c>
      <c r="PX5" s="0" t="s">
        <v>107</v>
      </c>
      <c r="PY5" s="0" t="s">
        <v>108</v>
      </c>
      <c r="PZ5" s="0" t="s">
        <v>109</v>
      </c>
      <c r="QA5" s="0" t="s">
        <v>110</v>
      </c>
      <c r="QB5" s="0" t="s">
        <v>111</v>
      </c>
      <c r="QC5" s="0" t="s">
        <v>112</v>
      </c>
      <c r="QD5" s="0" t="s">
        <v>113</v>
      </c>
      <c r="QE5" s="0" t="s">
        <v>114</v>
      </c>
      <c r="QF5" s="0" t="s">
        <v>115</v>
      </c>
      <c r="QG5" s="0" t="s">
        <v>116</v>
      </c>
      <c r="QH5" s="0" t="s">
        <v>117</v>
      </c>
      <c r="QI5" s="0" t="s">
        <v>118</v>
      </c>
      <c r="QJ5" s="0" t="s">
        <v>119</v>
      </c>
      <c r="QK5" s="0" t="s">
        <v>120</v>
      </c>
      <c r="QL5" s="0" t="s">
        <v>121</v>
      </c>
      <c r="QM5" s="0" t="s">
        <v>122</v>
      </c>
      <c r="QN5" s="0" t="s">
        <v>123</v>
      </c>
      <c r="QO5" s="0" t="s">
        <v>124</v>
      </c>
      <c r="QP5" s="0" t="s">
        <v>125</v>
      </c>
      <c r="QQ5" s="0" t="s">
        <v>126</v>
      </c>
      <c r="QR5" s="0" t="s">
        <v>127</v>
      </c>
      <c r="QS5" s="0" t="s">
        <v>128</v>
      </c>
      <c r="QT5" s="0" t="s">
        <v>129</v>
      </c>
      <c r="QU5" s="0" t="s">
        <v>130</v>
      </c>
      <c r="QV5" s="0" t="s">
        <v>131</v>
      </c>
      <c r="QW5" s="0" t="s">
        <v>132</v>
      </c>
      <c r="QX5" s="0" t="s">
        <v>133</v>
      </c>
      <c r="QY5" s="0" t="s">
        <v>134</v>
      </c>
      <c r="QZ5" s="0" t="s">
        <v>135</v>
      </c>
      <c r="RA5" s="0" t="s">
        <v>136</v>
      </c>
      <c r="RB5" s="0" t="s">
        <v>137</v>
      </c>
      <c r="RC5" s="0" t="s">
        <v>138</v>
      </c>
      <c r="RD5" s="0" t="s">
        <v>139</v>
      </c>
      <c r="RE5" s="0" t="s">
        <v>140</v>
      </c>
      <c r="RF5" s="0" t="s">
        <v>141</v>
      </c>
      <c r="RG5" s="0" t="s">
        <v>142</v>
      </c>
      <c r="RH5" s="0" t="s">
        <v>143</v>
      </c>
      <c r="RI5" s="0" t="s">
        <v>144</v>
      </c>
      <c r="RJ5" s="0" t="s">
        <v>145</v>
      </c>
      <c r="RK5" s="0" t="s">
        <v>146</v>
      </c>
      <c r="RL5" s="0" t="s">
        <v>147</v>
      </c>
      <c r="RM5" s="0" t="s">
        <v>148</v>
      </c>
      <c r="RN5" s="0" t="s">
        <v>8</v>
      </c>
      <c r="RO5" s="0" t="s">
        <v>84</v>
      </c>
      <c r="RP5" s="0" t="s">
        <v>85</v>
      </c>
      <c r="RQ5" s="0" t="s">
        <v>86</v>
      </c>
      <c r="RR5" s="0" t="s">
        <v>87</v>
      </c>
      <c r="RS5" s="0" t="s">
        <v>88</v>
      </c>
      <c r="RT5" s="0" t="s">
        <v>89</v>
      </c>
      <c r="RU5" s="0" t="s">
        <v>90</v>
      </c>
      <c r="RV5" s="0" t="s">
        <v>91</v>
      </c>
      <c r="RW5" s="0" t="s">
        <v>92</v>
      </c>
      <c r="RX5" s="0" t="s">
        <v>93</v>
      </c>
      <c r="RY5" s="0" t="s">
        <v>94</v>
      </c>
      <c r="RZ5" s="0" t="s">
        <v>95</v>
      </c>
      <c r="SA5" s="0" t="s">
        <v>96</v>
      </c>
      <c r="SB5" s="0" t="s">
        <v>97</v>
      </c>
      <c r="SC5" s="0" t="s">
        <v>98</v>
      </c>
      <c r="SD5" s="0" t="s">
        <v>99</v>
      </c>
      <c r="SE5" s="0" t="s">
        <v>100</v>
      </c>
      <c r="SF5" s="0" t="s">
        <v>101</v>
      </c>
      <c r="SG5" s="0" t="s">
        <v>102</v>
      </c>
      <c r="SH5" s="0" t="s">
        <v>103</v>
      </c>
      <c r="SI5" s="0" t="s">
        <v>104</v>
      </c>
      <c r="SJ5" s="0" t="s">
        <v>105</v>
      </c>
      <c r="SK5" s="0" t="s">
        <v>106</v>
      </c>
      <c r="SL5" s="0" t="s">
        <v>107</v>
      </c>
      <c r="SM5" s="0" t="s">
        <v>108</v>
      </c>
      <c r="SN5" s="0" t="s">
        <v>109</v>
      </c>
      <c r="SO5" s="0" t="s">
        <v>110</v>
      </c>
      <c r="SP5" s="0" t="s">
        <v>111</v>
      </c>
      <c r="SQ5" s="0" t="s">
        <v>112</v>
      </c>
      <c r="SR5" s="0" t="s">
        <v>113</v>
      </c>
      <c r="SS5" s="0" t="s">
        <v>114</v>
      </c>
      <c r="ST5" s="0" t="s">
        <v>115</v>
      </c>
      <c r="SU5" s="0" t="s">
        <v>116</v>
      </c>
      <c r="SV5" s="0" t="s">
        <v>117</v>
      </c>
      <c r="SW5" s="0" t="s">
        <v>118</v>
      </c>
      <c r="SX5" s="0" t="s">
        <v>119</v>
      </c>
      <c r="SY5" s="0" t="s">
        <v>120</v>
      </c>
      <c r="SZ5" s="0" t="s">
        <v>121</v>
      </c>
      <c r="TA5" s="0" t="s">
        <v>122</v>
      </c>
      <c r="TB5" s="0" t="s">
        <v>123</v>
      </c>
      <c r="TC5" s="0" t="s">
        <v>124</v>
      </c>
      <c r="TD5" s="0" t="s">
        <v>125</v>
      </c>
      <c r="TE5" s="0" t="s">
        <v>126</v>
      </c>
      <c r="TF5" s="0" t="s">
        <v>127</v>
      </c>
      <c r="TG5" s="0" t="s">
        <v>128</v>
      </c>
      <c r="TH5" s="0" t="s">
        <v>129</v>
      </c>
      <c r="TI5" s="0" t="s">
        <v>130</v>
      </c>
      <c r="TJ5" s="0" t="s">
        <v>131</v>
      </c>
      <c r="TK5" s="0" t="s">
        <v>132</v>
      </c>
      <c r="TL5" s="0" t="s">
        <v>133</v>
      </c>
      <c r="TM5" s="0" t="s">
        <v>134</v>
      </c>
      <c r="TN5" s="0" t="s">
        <v>135</v>
      </c>
      <c r="TO5" s="0" t="s">
        <v>136</v>
      </c>
      <c r="TP5" s="0" t="s">
        <v>137</v>
      </c>
      <c r="TQ5" s="0" t="s">
        <v>138</v>
      </c>
      <c r="TR5" s="0" t="s">
        <v>139</v>
      </c>
      <c r="TS5" s="0" t="s">
        <v>140</v>
      </c>
      <c r="TT5" s="0" t="s">
        <v>141</v>
      </c>
      <c r="TU5" s="0" t="s">
        <v>142</v>
      </c>
      <c r="TV5" s="0" t="s">
        <v>143</v>
      </c>
      <c r="TW5" s="0" t="s">
        <v>144</v>
      </c>
      <c r="TX5" s="0" t="s">
        <v>145</v>
      </c>
      <c r="TY5" s="0" t="s">
        <v>146</v>
      </c>
      <c r="TZ5" s="0" t="s">
        <v>147</v>
      </c>
      <c r="UA5" s="0" t="s">
        <v>148</v>
      </c>
      <c r="UB5" s="0" t="s">
        <v>9</v>
      </c>
      <c r="UC5" s="0" t="s">
        <v>84</v>
      </c>
      <c r="UD5" s="0" t="s">
        <v>85</v>
      </c>
      <c r="UE5" s="0" t="s">
        <v>86</v>
      </c>
      <c r="UF5" s="0" t="s">
        <v>87</v>
      </c>
      <c r="UG5" s="0" t="s">
        <v>88</v>
      </c>
      <c r="UH5" s="0" t="s">
        <v>89</v>
      </c>
      <c r="UI5" s="0" t="s">
        <v>90</v>
      </c>
      <c r="UJ5" s="0" t="s">
        <v>91</v>
      </c>
      <c r="UK5" s="0" t="s">
        <v>92</v>
      </c>
      <c r="UL5" s="0" t="s">
        <v>93</v>
      </c>
      <c r="UM5" s="0" t="s">
        <v>94</v>
      </c>
      <c r="UN5" s="0" t="s">
        <v>95</v>
      </c>
      <c r="UO5" s="0" t="s">
        <v>96</v>
      </c>
      <c r="UP5" s="0" t="s">
        <v>97</v>
      </c>
      <c r="UQ5" s="0" t="s">
        <v>98</v>
      </c>
      <c r="UR5" s="0" t="s">
        <v>99</v>
      </c>
      <c r="US5" s="0" t="s">
        <v>100</v>
      </c>
      <c r="UT5" s="0" t="s">
        <v>101</v>
      </c>
      <c r="UU5" s="0" t="s">
        <v>102</v>
      </c>
      <c r="UV5" s="0" t="s">
        <v>103</v>
      </c>
      <c r="UW5" s="0" t="s">
        <v>104</v>
      </c>
      <c r="UX5" s="0" t="s">
        <v>105</v>
      </c>
      <c r="UY5" s="0" t="s">
        <v>106</v>
      </c>
      <c r="UZ5" s="0" t="s">
        <v>107</v>
      </c>
      <c r="VA5" s="0" t="s">
        <v>108</v>
      </c>
      <c r="VB5" s="0" t="s">
        <v>109</v>
      </c>
      <c r="VC5" s="0" t="s">
        <v>110</v>
      </c>
      <c r="VD5" s="0" t="s">
        <v>111</v>
      </c>
      <c r="VE5" s="0" t="s">
        <v>112</v>
      </c>
      <c r="VF5" s="0" t="s">
        <v>113</v>
      </c>
      <c r="VG5" s="0" t="s">
        <v>114</v>
      </c>
      <c r="VH5" s="0" t="s">
        <v>115</v>
      </c>
      <c r="VI5" s="0" t="s">
        <v>116</v>
      </c>
      <c r="VJ5" s="0" t="s">
        <v>117</v>
      </c>
      <c r="VK5" s="0" t="s">
        <v>118</v>
      </c>
      <c r="VL5" s="0" t="s">
        <v>119</v>
      </c>
      <c r="VM5" s="0" t="s">
        <v>120</v>
      </c>
      <c r="VN5" s="0" t="s">
        <v>121</v>
      </c>
      <c r="VO5" s="0" t="s">
        <v>122</v>
      </c>
      <c r="VP5" s="0" t="s">
        <v>123</v>
      </c>
      <c r="VQ5" s="0" t="s">
        <v>124</v>
      </c>
      <c r="VR5" s="0" t="s">
        <v>125</v>
      </c>
      <c r="VS5" s="0" t="s">
        <v>126</v>
      </c>
      <c r="VT5" s="0" t="s">
        <v>127</v>
      </c>
      <c r="VU5" s="0" t="s">
        <v>128</v>
      </c>
      <c r="VV5" s="0" t="s">
        <v>129</v>
      </c>
      <c r="VW5" s="0" t="s">
        <v>130</v>
      </c>
      <c r="VX5" s="0" t="s">
        <v>131</v>
      </c>
      <c r="VY5" s="0" t="s">
        <v>132</v>
      </c>
      <c r="VZ5" s="0" t="s">
        <v>133</v>
      </c>
      <c r="WA5" s="0" t="s">
        <v>134</v>
      </c>
      <c r="WB5" s="0" t="s">
        <v>135</v>
      </c>
      <c r="WC5" s="0" t="s">
        <v>136</v>
      </c>
      <c r="WD5" s="0" t="s">
        <v>137</v>
      </c>
      <c r="WE5" s="0" t="s">
        <v>138</v>
      </c>
      <c r="WF5" s="0" t="s">
        <v>139</v>
      </c>
      <c r="WG5" s="0" t="s">
        <v>140</v>
      </c>
      <c r="WH5" s="0" t="s">
        <v>141</v>
      </c>
      <c r="WI5" s="0" t="s">
        <v>142</v>
      </c>
      <c r="WJ5" s="0" t="s">
        <v>143</v>
      </c>
      <c r="WK5" s="0" t="s">
        <v>144</v>
      </c>
      <c r="WL5" s="0" t="s">
        <v>145</v>
      </c>
      <c r="WM5" s="0" t="s">
        <v>146</v>
      </c>
      <c r="WN5" s="0" t="s">
        <v>147</v>
      </c>
      <c r="WO5" s="0" t="s">
        <v>148</v>
      </c>
      <c r="WP5" s="0" t="s">
        <v>10</v>
      </c>
      <c r="WQ5" s="0" t="s">
        <v>84</v>
      </c>
      <c r="WR5" s="0" t="s">
        <v>85</v>
      </c>
      <c r="WS5" s="0" t="s">
        <v>86</v>
      </c>
      <c r="WT5" s="0" t="s">
        <v>87</v>
      </c>
      <c r="WU5" s="0" t="s">
        <v>88</v>
      </c>
      <c r="WV5" s="0" t="s">
        <v>89</v>
      </c>
      <c r="WW5" s="0" t="s">
        <v>90</v>
      </c>
      <c r="WX5" s="0" t="s">
        <v>91</v>
      </c>
      <c r="WY5" s="0" t="s">
        <v>92</v>
      </c>
      <c r="WZ5" s="0" t="s">
        <v>93</v>
      </c>
      <c r="XA5" s="0" t="s">
        <v>94</v>
      </c>
      <c r="XB5" s="0" t="s">
        <v>95</v>
      </c>
      <c r="XC5" s="0" t="s">
        <v>96</v>
      </c>
      <c r="XD5" s="0" t="s">
        <v>97</v>
      </c>
      <c r="XE5" s="0" t="s">
        <v>98</v>
      </c>
      <c r="XF5" s="0" t="s">
        <v>99</v>
      </c>
      <c r="XG5" s="0" t="s">
        <v>100</v>
      </c>
      <c r="XH5" s="0" t="s">
        <v>101</v>
      </c>
      <c r="XI5" s="0" t="s">
        <v>102</v>
      </c>
      <c r="XJ5" s="0" t="s">
        <v>103</v>
      </c>
      <c r="XK5" s="0" t="s">
        <v>104</v>
      </c>
      <c r="XL5" s="0" t="s">
        <v>105</v>
      </c>
      <c r="XM5" s="0" t="s">
        <v>106</v>
      </c>
      <c r="XN5" s="0" t="s">
        <v>107</v>
      </c>
      <c r="XO5" s="0" t="s">
        <v>108</v>
      </c>
      <c r="XP5" s="0" t="s">
        <v>109</v>
      </c>
      <c r="XQ5" s="0" t="s">
        <v>110</v>
      </c>
      <c r="XR5" s="0" t="s">
        <v>111</v>
      </c>
      <c r="XS5" s="0" t="s">
        <v>112</v>
      </c>
      <c r="XT5" s="0" t="s">
        <v>113</v>
      </c>
      <c r="XU5" s="0" t="s">
        <v>114</v>
      </c>
      <c r="XV5" s="0" t="s">
        <v>115</v>
      </c>
      <c r="XW5" s="0" t="s">
        <v>116</v>
      </c>
      <c r="XX5" s="0" t="s">
        <v>117</v>
      </c>
      <c r="XY5" s="0" t="s">
        <v>118</v>
      </c>
      <c r="XZ5" s="0" t="s">
        <v>119</v>
      </c>
      <c r="YA5" s="0" t="s">
        <v>120</v>
      </c>
      <c r="YB5" s="0" t="s">
        <v>121</v>
      </c>
      <c r="YC5" s="0" t="s">
        <v>122</v>
      </c>
      <c r="YD5" s="0" t="s">
        <v>123</v>
      </c>
      <c r="YE5" s="0" t="s">
        <v>124</v>
      </c>
      <c r="YF5" s="0" t="s">
        <v>125</v>
      </c>
      <c r="YG5" s="0" t="s">
        <v>126</v>
      </c>
      <c r="YH5" s="0" t="s">
        <v>127</v>
      </c>
      <c r="YI5" s="0" t="s">
        <v>128</v>
      </c>
      <c r="YJ5" s="0" t="s">
        <v>129</v>
      </c>
      <c r="YK5" s="0" t="s">
        <v>130</v>
      </c>
      <c r="YL5" s="0" t="s">
        <v>131</v>
      </c>
      <c r="YM5" s="0" t="s">
        <v>132</v>
      </c>
      <c r="YN5" s="0" t="s">
        <v>133</v>
      </c>
      <c r="YO5" s="0" t="s">
        <v>134</v>
      </c>
      <c r="YP5" s="0" t="s">
        <v>135</v>
      </c>
      <c r="YQ5" s="0" t="s">
        <v>136</v>
      </c>
      <c r="YR5" s="0" t="s">
        <v>137</v>
      </c>
      <c r="YS5" s="0" t="s">
        <v>138</v>
      </c>
      <c r="YT5" s="0" t="s">
        <v>139</v>
      </c>
      <c r="YU5" s="0" t="s">
        <v>140</v>
      </c>
      <c r="YV5" s="0" t="s">
        <v>141</v>
      </c>
      <c r="YW5" s="0" t="s">
        <v>142</v>
      </c>
      <c r="YX5" s="0" t="s">
        <v>143</v>
      </c>
      <c r="YY5" s="0" t="s">
        <v>144</v>
      </c>
      <c r="YZ5" s="0" t="s">
        <v>145</v>
      </c>
      <c r="ZA5" s="0" t="s">
        <v>146</v>
      </c>
      <c r="ZB5" s="0" t="s">
        <v>147</v>
      </c>
      <c r="ZC5" s="0" t="s">
        <v>148</v>
      </c>
      <c r="ZD5" s="0" t="s">
        <v>11</v>
      </c>
      <c r="ZE5" s="0" t="s">
        <v>84</v>
      </c>
      <c r="ZF5" s="0" t="s">
        <v>85</v>
      </c>
      <c r="ZG5" s="0" t="s">
        <v>86</v>
      </c>
      <c r="ZH5" s="0" t="s">
        <v>87</v>
      </c>
      <c r="ZI5" s="0" t="s">
        <v>88</v>
      </c>
      <c r="ZJ5" s="0" t="s">
        <v>89</v>
      </c>
      <c r="ZK5" s="0" t="s">
        <v>90</v>
      </c>
      <c r="ZL5" s="0" t="s">
        <v>91</v>
      </c>
      <c r="ZM5" s="0" t="s">
        <v>92</v>
      </c>
      <c r="ZN5" s="0" t="s">
        <v>93</v>
      </c>
      <c r="ZO5" s="0" t="s">
        <v>94</v>
      </c>
      <c r="ZP5" s="0" t="s">
        <v>95</v>
      </c>
      <c r="ZQ5" s="0" t="s">
        <v>96</v>
      </c>
      <c r="ZR5" s="0" t="s">
        <v>97</v>
      </c>
      <c r="ZS5" s="0" t="s">
        <v>98</v>
      </c>
      <c r="ZT5" s="0" t="s">
        <v>99</v>
      </c>
      <c r="ZU5" s="0" t="s">
        <v>100</v>
      </c>
      <c r="ZV5" s="0" t="s">
        <v>101</v>
      </c>
      <c r="ZW5" s="0" t="s">
        <v>102</v>
      </c>
      <c r="ZX5" s="0" t="s">
        <v>103</v>
      </c>
      <c r="ZY5" s="0" t="s">
        <v>104</v>
      </c>
      <c r="ZZ5" s="0" t="s">
        <v>105</v>
      </c>
      <c r="AAA5" s="0" t="s">
        <v>106</v>
      </c>
      <c r="AAB5" s="0" t="s">
        <v>107</v>
      </c>
      <c r="AAC5" s="0" t="s">
        <v>108</v>
      </c>
      <c r="AAD5" s="0" t="s">
        <v>109</v>
      </c>
      <c r="AAE5" s="0" t="s">
        <v>110</v>
      </c>
      <c r="AAF5" s="0" t="s">
        <v>111</v>
      </c>
      <c r="AAG5" s="0" t="s">
        <v>112</v>
      </c>
      <c r="AAH5" s="0" t="s">
        <v>113</v>
      </c>
      <c r="AAI5" s="0" t="s">
        <v>114</v>
      </c>
      <c r="AAJ5" s="0" t="s">
        <v>115</v>
      </c>
      <c r="AAK5" s="0" t="s">
        <v>116</v>
      </c>
      <c r="AAL5" s="0" t="s">
        <v>117</v>
      </c>
      <c r="AAM5" s="0" t="s">
        <v>118</v>
      </c>
      <c r="AAN5" s="0" t="s">
        <v>119</v>
      </c>
      <c r="AAO5" s="0" t="s">
        <v>120</v>
      </c>
      <c r="AAP5" s="0" t="s">
        <v>121</v>
      </c>
      <c r="AAQ5" s="0" t="s">
        <v>122</v>
      </c>
      <c r="AAR5" s="0" t="s">
        <v>123</v>
      </c>
      <c r="AAS5" s="0" t="s">
        <v>124</v>
      </c>
      <c r="AAT5" s="0" t="s">
        <v>125</v>
      </c>
      <c r="AAU5" s="0" t="s">
        <v>126</v>
      </c>
      <c r="AAV5" s="0" t="s">
        <v>127</v>
      </c>
      <c r="AAW5" s="0" t="s">
        <v>128</v>
      </c>
      <c r="AAX5" s="0" t="s">
        <v>129</v>
      </c>
      <c r="AAY5" s="0" t="s">
        <v>130</v>
      </c>
      <c r="AAZ5" s="0" t="s">
        <v>131</v>
      </c>
      <c r="ABA5" s="0" t="s">
        <v>132</v>
      </c>
      <c r="ABB5" s="0" t="s">
        <v>133</v>
      </c>
      <c r="ABC5" s="0" t="s">
        <v>134</v>
      </c>
      <c r="ABD5" s="0" t="s">
        <v>135</v>
      </c>
      <c r="ABE5" s="0" t="s">
        <v>136</v>
      </c>
      <c r="ABF5" s="0" t="s">
        <v>137</v>
      </c>
      <c r="ABG5" s="0" t="s">
        <v>138</v>
      </c>
      <c r="ABH5" s="0" t="s">
        <v>139</v>
      </c>
      <c r="ABI5" s="0" t="s">
        <v>140</v>
      </c>
      <c r="ABJ5" s="0" t="s">
        <v>141</v>
      </c>
      <c r="ABK5" s="0" t="s">
        <v>142</v>
      </c>
      <c r="ABL5" s="0" t="s">
        <v>143</v>
      </c>
      <c r="ABM5" s="0" t="s">
        <v>144</v>
      </c>
      <c r="ABN5" s="0" t="s">
        <v>145</v>
      </c>
      <c r="ABO5" s="0" t="s">
        <v>146</v>
      </c>
      <c r="ABP5" s="0" t="s">
        <v>147</v>
      </c>
      <c r="ABQ5" s="0" t="s">
        <v>148</v>
      </c>
      <c r="ABR5" s="0" t="s">
        <v>12</v>
      </c>
      <c r="ABS5" s="0" t="s">
        <v>84</v>
      </c>
      <c r="ABT5" s="0" t="s">
        <v>85</v>
      </c>
      <c r="ABU5" s="0" t="s">
        <v>86</v>
      </c>
      <c r="ABV5" s="0" t="s">
        <v>87</v>
      </c>
      <c r="ABW5" s="0" t="s">
        <v>88</v>
      </c>
      <c r="ABX5" s="0" t="s">
        <v>89</v>
      </c>
      <c r="ABY5" s="0" t="s">
        <v>90</v>
      </c>
      <c r="ABZ5" s="0" t="s">
        <v>91</v>
      </c>
      <c r="ACA5" s="0" t="s">
        <v>92</v>
      </c>
      <c r="ACB5" s="0" t="s">
        <v>93</v>
      </c>
      <c r="ACC5" s="0" t="s">
        <v>94</v>
      </c>
      <c r="ACD5" s="0" t="s">
        <v>95</v>
      </c>
      <c r="ACE5" s="0" t="s">
        <v>96</v>
      </c>
      <c r="ACF5" s="0" t="s">
        <v>97</v>
      </c>
      <c r="ACG5" s="0" t="s">
        <v>98</v>
      </c>
      <c r="ACH5" s="0" t="s">
        <v>99</v>
      </c>
      <c r="ACI5" s="0" t="s">
        <v>100</v>
      </c>
      <c r="ACJ5" s="0" t="s">
        <v>101</v>
      </c>
      <c r="ACK5" s="0" t="s">
        <v>102</v>
      </c>
      <c r="ACL5" s="0" t="s">
        <v>103</v>
      </c>
      <c r="ACM5" s="0" t="s">
        <v>104</v>
      </c>
      <c r="ACN5" s="0" t="s">
        <v>105</v>
      </c>
      <c r="ACO5" s="0" t="s">
        <v>106</v>
      </c>
      <c r="ACP5" s="0" t="s">
        <v>107</v>
      </c>
      <c r="ACQ5" s="0" t="s">
        <v>108</v>
      </c>
      <c r="ACR5" s="0" t="s">
        <v>109</v>
      </c>
      <c r="ACS5" s="0" t="s">
        <v>110</v>
      </c>
      <c r="ACT5" s="0" t="s">
        <v>111</v>
      </c>
      <c r="ACU5" s="0" t="s">
        <v>112</v>
      </c>
      <c r="ACV5" s="0" t="s">
        <v>113</v>
      </c>
      <c r="ACW5" s="0" t="s">
        <v>114</v>
      </c>
      <c r="ACX5" s="0" t="s">
        <v>115</v>
      </c>
      <c r="ACY5" s="0" t="s">
        <v>116</v>
      </c>
      <c r="ACZ5" s="0" t="s">
        <v>117</v>
      </c>
      <c r="ADA5" s="0" t="s">
        <v>118</v>
      </c>
      <c r="ADB5" s="0" t="s">
        <v>119</v>
      </c>
      <c r="ADC5" s="0" t="s">
        <v>120</v>
      </c>
      <c r="ADD5" s="0" t="s">
        <v>121</v>
      </c>
      <c r="ADE5" s="0" t="s">
        <v>122</v>
      </c>
      <c r="ADF5" s="0" t="s">
        <v>123</v>
      </c>
      <c r="ADG5" s="0" t="s">
        <v>124</v>
      </c>
      <c r="ADH5" s="0" t="s">
        <v>125</v>
      </c>
      <c r="ADI5" s="0" t="s">
        <v>126</v>
      </c>
      <c r="ADJ5" s="0" t="s">
        <v>127</v>
      </c>
      <c r="ADK5" s="0" t="s">
        <v>128</v>
      </c>
      <c r="ADL5" s="0" t="s">
        <v>129</v>
      </c>
      <c r="ADM5" s="0" t="s">
        <v>130</v>
      </c>
      <c r="ADN5" s="0" t="s">
        <v>131</v>
      </c>
      <c r="ADO5" s="0" t="s">
        <v>132</v>
      </c>
      <c r="ADP5" s="0" t="s">
        <v>133</v>
      </c>
      <c r="ADQ5" s="0" t="s">
        <v>134</v>
      </c>
      <c r="ADR5" s="0" t="s">
        <v>135</v>
      </c>
      <c r="ADS5" s="0" t="s">
        <v>136</v>
      </c>
      <c r="ADT5" s="0" t="s">
        <v>137</v>
      </c>
      <c r="ADU5" s="0" t="s">
        <v>138</v>
      </c>
      <c r="ADV5" s="0" t="s">
        <v>139</v>
      </c>
      <c r="ADW5" s="0" t="s">
        <v>140</v>
      </c>
      <c r="ADX5" s="0" t="s">
        <v>141</v>
      </c>
      <c r="ADY5" s="0" t="s">
        <v>142</v>
      </c>
      <c r="ADZ5" s="0" t="s">
        <v>143</v>
      </c>
      <c r="AEA5" s="0" t="s">
        <v>144</v>
      </c>
      <c r="AEB5" s="0" t="s">
        <v>145</v>
      </c>
      <c r="AEC5" s="0" t="s">
        <v>146</v>
      </c>
      <c r="AED5" s="0" t="s">
        <v>147</v>
      </c>
      <c r="AEE5" s="0" t="s">
        <v>148</v>
      </c>
      <c r="AEF5" s="0" t="s">
        <v>13</v>
      </c>
      <c r="AEG5" s="0" t="s">
        <v>84</v>
      </c>
      <c r="AEH5" s="0" t="s">
        <v>85</v>
      </c>
      <c r="AEI5" s="0" t="s">
        <v>86</v>
      </c>
      <c r="AEJ5" s="0" t="s">
        <v>87</v>
      </c>
      <c r="AEK5" s="0" t="s">
        <v>88</v>
      </c>
      <c r="AEL5" s="0" t="s">
        <v>89</v>
      </c>
      <c r="AEM5" s="0" t="s">
        <v>90</v>
      </c>
      <c r="AEN5" s="0" t="s">
        <v>91</v>
      </c>
      <c r="AEO5" s="0" t="s">
        <v>92</v>
      </c>
      <c r="AEP5" s="0" t="s">
        <v>93</v>
      </c>
      <c r="AEQ5" s="0" t="s">
        <v>94</v>
      </c>
      <c r="AER5" s="0" t="s">
        <v>95</v>
      </c>
      <c r="AES5" s="0" t="s">
        <v>96</v>
      </c>
      <c r="AET5" s="0" t="s">
        <v>97</v>
      </c>
      <c r="AEU5" s="0" t="s">
        <v>98</v>
      </c>
      <c r="AEV5" s="0" t="s">
        <v>99</v>
      </c>
      <c r="AEW5" s="0" t="s">
        <v>100</v>
      </c>
      <c r="AEX5" s="0" t="s">
        <v>101</v>
      </c>
      <c r="AEY5" s="0" t="s">
        <v>102</v>
      </c>
      <c r="AEZ5" s="0" t="s">
        <v>103</v>
      </c>
      <c r="AFA5" s="0" t="s">
        <v>104</v>
      </c>
      <c r="AFB5" s="0" t="s">
        <v>105</v>
      </c>
      <c r="AFC5" s="0" t="s">
        <v>106</v>
      </c>
      <c r="AFD5" s="0" t="s">
        <v>107</v>
      </c>
      <c r="AFE5" s="0" t="s">
        <v>108</v>
      </c>
      <c r="AFF5" s="0" t="s">
        <v>109</v>
      </c>
      <c r="AFG5" s="0" t="s">
        <v>110</v>
      </c>
      <c r="AFH5" s="0" t="s">
        <v>111</v>
      </c>
      <c r="AFI5" s="0" t="s">
        <v>112</v>
      </c>
      <c r="AFJ5" s="0" t="s">
        <v>113</v>
      </c>
      <c r="AFK5" s="0" t="s">
        <v>114</v>
      </c>
      <c r="AFL5" s="0" t="s">
        <v>115</v>
      </c>
      <c r="AFM5" s="0" t="s">
        <v>116</v>
      </c>
      <c r="AFN5" s="0" t="s">
        <v>117</v>
      </c>
      <c r="AFO5" s="0" t="s">
        <v>118</v>
      </c>
      <c r="AFP5" s="0" t="s">
        <v>119</v>
      </c>
      <c r="AFQ5" s="0" t="s">
        <v>120</v>
      </c>
      <c r="AFR5" s="0" t="s">
        <v>121</v>
      </c>
      <c r="AFS5" s="0" t="s">
        <v>122</v>
      </c>
      <c r="AFT5" s="0" t="s">
        <v>123</v>
      </c>
      <c r="AFU5" s="0" t="s">
        <v>124</v>
      </c>
      <c r="AFV5" s="0" t="s">
        <v>125</v>
      </c>
      <c r="AFW5" s="0" t="s">
        <v>126</v>
      </c>
      <c r="AFX5" s="0" t="s">
        <v>127</v>
      </c>
      <c r="AFY5" s="0" t="s">
        <v>128</v>
      </c>
      <c r="AFZ5" s="0" t="s">
        <v>129</v>
      </c>
      <c r="AGA5" s="0" t="s">
        <v>130</v>
      </c>
      <c r="AGB5" s="0" t="s">
        <v>131</v>
      </c>
      <c r="AGC5" s="0" t="s">
        <v>132</v>
      </c>
      <c r="AGD5" s="0" t="s">
        <v>133</v>
      </c>
      <c r="AGE5" s="0" t="s">
        <v>134</v>
      </c>
      <c r="AGF5" s="0" t="s">
        <v>135</v>
      </c>
      <c r="AGG5" s="0" t="s">
        <v>136</v>
      </c>
      <c r="AGH5" s="0" t="s">
        <v>137</v>
      </c>
      <c r="AGI5" s="0" t="s">
        <v>138</v>
      </c>
      <c r="AGJ5" s="0" t="s">
        <v>139</v>
      </c>
      <c r="AGK5" s="0" t="s">
        <v>140</v>
      </c>
      <c r="AGL5" s="0" t="s">
        <v>141</v>
      </c>
      <c r="AGM5" s="0" t="s">
        <v>142</v>
      </c>
      <c r="AGN5" s="0" t="s">
        <v>143</v>
      </c>
      <c r="AGO5" s="0" t="s">
        <v>144</v>
      </c>
      <c r="AGP5" s="0" t="s">
        <v>145</v>
      </c>
      <c r="AGQ5" s="0" t="s">
        <v>146</v>
      </c>
      <c r="AGR5" s="0" t="s">
        <v>147</v>
      </c>
      <c r="AGS5" s="0" t="s">
        <v>148</v>
      </c>
      <c r="AGU5" s="0" t="s">
        <v>149</v>
      </c>
      <c r="AGV5" s="0" t="s">
        <v>150</v>
      </c>
      <c r="AGW5" s="0" t="s">
        <v>151</v>
      </c>
      <c r="AGX5" s="0" t="s">
        <v>152</v>
      </c>
      <c r="AGY5" s="0" t="s">
        <v>153</v>
      </c>
      <c r="AGZ5" s="0" t="s">
        <v>154</v>
      </c>
      <c r="AHA5" s="0" t="s">
        <v>155</v>
      </c>
      <c r="AHB5" s="0" t="s">
        <v>156</v>
      </c>
      <c r="AHC5" s="0" t="s">
        <v>157</v>
      </c>
      <c r="AHD5" s="0" t="s">
        <v>158</v>
      </c>
      <c r="AHE5" s="0" t="s">
        <v>159</v>
      </c>
      <c r="AHF5" s="0" t="s">
        <v>160</v>
      </c>
    </row>
    <row r="7" customFormat="false" ht="15" hidden="false" customHeight="false" outlineLevel="0" collapsed="false">
      <c r="F7" s="0" t="s">
        <v>161</v>
      </c>
      <c r="H7" s="0" t="s">
        <v>162</v>
      </c>
      <c r="I7" s="0" t="s">
        <v>163</v>
      </c>
      <c r="K7" s="0" t="n">
        <v>1</v>
      </c>
      <c r="L7" s="0" t="n">
        <v>6.35</v>
      </c>
      <c r="P7" s="0" t="n">
        <v>1</v>
      </c>
      <c r="R7" s="0" t="n">
        <v>0</v>
      </c>
      <c r="S7" s="0" t="n">
        <v>0</v>
      </c>
      <c r="AB7" s="0" t="n">
        <v>2.1</v>
      </c>
      <c r="AC7" s="0" t="n">
        <v>48.15</v>
      </c>
      <c r="AD7" s="0" t="n">
        <v>43.79</v>
      </c>
      <c r="AE7" s="0" t="n">
        <v>33.77</v>
      </c>
      <c r="AF7" s="0" t="n">
        <v>15.66</v>
      </c>
      <c r="AG7" s="0" t="n">
        <v>33</v>
      </c>
      <c r="AH7" s="0" t="n">
        <v>5</v>
      </c>
      <c r="AJ7" s="0" t="n">
        <v>27.69</v>
      </c>
      <c r="AQ7" s="0" t="n">
        <v>56.65</v>
      </c>
      <c r="AS7" s="0" t="n">
        <v>27.08</v>
      </c>
      <c r="AT7" s="0" t="n">
        <v>5.31</v>
      </c>
      <c r="AX7" s="0" t="n">
        <v>24</v>
      </c>
      <c r="AY7" s="0" t="n">
        <v>30</v>
      </c>
      <c r="AZ7" s="0" t="n">
        <v>26</v>
      </c>
      <c r="BB7" s="0" t="n">
        <v>14.2</v>
      </c>
      <c r="BH7" s="0" t="n">
        <v>20.94</v>
      </c>
      <c r="BM7" s="0" t="n">
        <v>8</v>
      </c>
      <c r="BQ7" s="0" t="n">
        <v>3.34</v>
      </c>
      <c r="BS7" s="0" t="n">
        <v>25.91</v>
      </c>
      <c r="BV7" s="0" t="n">
        <v>55.23</v>
      </c>
      <c r="BY7" s="0" t="n">
        <v>41.6</v>
      </c>
      <c r="CA7" s="0" t="n">
        <v>6</v>
      </c>
      <c r="CC7" s="0" t="n">
        <v>5</v>
      </c>
      <c r="CD7" s="0" t="n">
        <v>1.68</v>
      </c>
      <c r="CH7" s="0" t="n">
        <v>0</v>
      </c>
      <c r="CI7" s="0" t="n">
        <v>0</v>
      </c>
      <c r="CJ7" s="0" t="n">
        <v>0</v>
      </c>
      <c r="CK7" s="0" t="n">
        <v>0</v>
      </c>
      <c r="CL7" s="0" t="n">
        <v>0</v>
      </c>
      <c r="CM7" s="0" t="n">
        <v>0</v>
      </c>
      <c r="CN7" s="0" t="n">
        <v>0</v>
      </c>
      <c r="CO7" s="0" t="n">
        <v>0</v>
      </c>
      <c r="CP7" s="0" t="n">
        <v>0</v>
      </c>
      <c r="CQ7" s="0" t="n">
        <v>0</v>
      </c>
      <c r="CR7" s="0" t="n">
        <v>0</v>
      </c>
      <c r="CS7" s="0" t="n">
        <v>0</v>
      </c>
      <c r="CT7" s="0" t="n">
        <v>0</v>
      </c>
      <c r="CU7" s="0" t="n">
        <v>0</v>
      </c>
      <c r="CV7" s="0" t="n">
        <v>0</v>
      </c>
      <c r="CW7" s="0" t="n">
        <v>0</v>
      </c>
      <c r="CX7" s="0" t="n">
        <v>0</v>
      </c>
      <c r="CY7" s="0" t="n">
        <v>0</v>
      </c>
      <c r="CZ7" s="0" t="n">
        <v>0</v>
      </c>
      <c r="DA7" s="0" t="n">
        <v>0</v>
      </c>
      <c r="DB7" s="0" t="n">
        <v>0</v>
      </c>
      <c r="DC7" s="0" t="n">
        <v>0</v>
      </c>
      <c r="DD7" s="0" t="n">
        <v>0</v>
      </c>
      <c r="DE7" s="0" t="n">
        <v>0</v>
      </c>
      <c r="DF7" s="0" t="n">
        <v>0</v>
      </c>
      <c r="DG7" s="0" t="n">
        <v>0</v>
      </c>
      <c r="DH7" s="0" t="n">
        <v>0</v>
      </c>
      <c r="DI7" s="0" t="n">
        <v>0</v>
      </c>
      <c r="DJ7" s="0" t="n">
        <v>0</v>
      </c>
      <c r="DK7" s="0" t="n">
        <v>0</v>
      </c>
      <c r="DL7" s="0" t="n">
        <v>0</v>
      </c>
      <c r="DM7" s="0" t="n">
        <v>0</v>
      </c>
      <c r="DN7" s="0" t="n">
        <v>0</v>
      </c>
      <c r="DO7" s="0" t="n">
        <v>0</v>
      </c>
      <c r="DP7" s="0" t="n">
        <v>0</v>
      </c>
      <c r="DQ7" s="0" t="n">
        <v>0</v>
      </c>
      <c r="DR7" s="0" t="n">
        <v>0</v>
      </c>
      <c r="DS7" s="0" t="n">
        <v>0</v>
      </c>
      <c r="DT7" s="0" t="n">
        <v>0</v>
      </c>
      <c r="DU7" s="0" t="n">
        <v>0</v>
      </c>
      <c r="DV7" s="0" t="n">
        <v>0</v>
      </c>
      <c r="DW7" s="0" t="n">
        <v>0</v>
      </c>
      <c r="DX7" s="0" t="n">
        <v>0</v>
      </c>
      <c r="DY7" s="0" t="n">
        <v>0</v>
      </c>
      <c r="DZ7" s="0" t="n">
        <v>0</v>
      </c>
      <c r="EA7" s="0" t="n">
        <v>0</v>
      </c>
      <c r="EB7" s="0" t="n">
        <v>0</v>
      </c>
      <c r="EC7" s="0" t="n">
        <v>0</v>
      </c>
      <c r="ED7" s="0" t="n">
        <v>0</v>
      </c>
      <c r="EE7" s="0" t="n">
        <v>0</v>
      </c>
      <c r="EF7" s="0" t="n">
        <v>0</v>
      </c>
      <c r="EG7" s="0" t="n">
        <v>0</v>
      </c>
      <c r="EH7" s="0" t="n">
        <v>0</v>
      </c>
      <c r="EI7" s="0" t="n">
        <v>0</v>
      </c>
      <c r="EJ7" s="0" t="n">
        <v>0</v>
      </c>
      <c r="EK7" s="0" t="n">
        <v>0</v>
      </c>
      <c r="EL7" s="0" t="n">
        <v>0</v>
      </c>
      <c r="EM7" s="0" t="n">
        <v>0</v>
      </c>
      <c r="EN7" s="0" t="n">
        <v>0</v>
      </c>
      <c r="EO7" s="0" t="n">
        <v>0</v>
      </c>
      <c r="EP7" s="0" t="n">
        <v>0</v>
      </c>
      <c r="EQ7" s="0" t="n">
        <v>0</v>
      </c>
      <c r="ER7" s="0" t="n">
        <v>0</v>
      </c>
      <c r="ES7" s="0" t="n">
        <v>0</v>
      </c>
      <c r="ET7" s="0" t="n">
        <v>0</v>
      </c>
      <c r="EU7" s="0" t="n">
        <v>0</v>
      </c>
      <c r="EV7" s="0" t="n">
        <v>0</v>
      </c>
      <c r="EW7" s="0" t="n">
        <v>0</v>
      </c>
      <c r="EX7" s="0" t="n">
        <v>0</v>
      </c>
      <c r="EY7" s="0" t="n">
        <v>0</v>
      </c>
      <c r="EZ7" s="0" t="n">
        <v>0</v>
      </c>
      <c r="FA7" s="0" t="n">
        <v>0</v>
      </c>
      <c r="FB7" s="0" t="n">
        <v>0</v>
      </c>
      <c r="FC7" s="0" t="n">
        <v>0</v>
      </c>
      <c r="FD7" s="0" t="n">
        <v>0</v>
      </c>
      <c r="FE7" s="0" t="n">
        <v>0</v>
      </c>
      <c r="FF7" s="0" t="n">
        <v>0</v>
      </c>
      <c r="FG7" s="0" t="n">
        <v>0</v>
      </c>
      <c r="FH7" s="0" t="n">
        <v>0</v>
      </c>
      <c r="FI7" s="0" t="n">
        <v>0</v>
      </c>
      <c r="FJ7" s="0" t="n">
        <v>0</v>
      </c>
      <c r="FK7" s="0" t="n">
        <v>0</v>
      </c>
      <c r="FL7" s="0" t="n">
        <v>0</v>
      </c>
      <c r="FM7" s="0" t="n">
        <v>0</v>
      </c>
      <c r="FN7" s="0" t="n">
        <v>0</v>
      </c>
      <c r="FO7" s="0" t="n">
        <v>0</v>
      </c>
      <c r="FP7" s="0" t="n">
        <v>0</v>
      </c>
      <c r="FQ7" s="0" t="n">
        <v>0</v>
      </c>
      <c r="FR7" s="0" t="n">
        <v>0</v>
      </c>
      <c r="FS7" s="0" t="n">
        <v>0</v>
      </c>
      <c r="FT7" s="0" t="n">
        <v>0</v>
      </c>
      <c r="FU7" s="0" t="n">
        <v>0</v>
      </c>
      <c r="FV7" s="0" t="n">
        <v>0</v>
      </c>
      <c r="FW7" s="0" t="n">
        <v>0</v>
      </c>
      <c r="FX7" s="0" t="n">
        <v>0</v>
      </c>
      <c r="FY7" s="0" t="n">
        <v>0</v>
      </c>
      <c r="FZ7" s="0" t="n">
        <v>0</v>
      </c>
      <c r="GA7" s="0" t="n">
        <v>0</v>
      </c>
      <c r="GB7" s="0" t="n">
        <v>0</v>
      </c>
      <c r="GC7" s="0" t="n">
        <v>0</v>
      </c>
      <c r="GD7" s="0" t="n">
        <v>0</v>
      </c>
      <c r="GE7" s="0" t="n">
        <v>0</v>
      </c>
      <c r="GF7" s="0" t="n">
        <v>0</v>
      </c>
      <c r="GG7" s="0" t="n">
        <v>0</v>
      </c>
      <c r="GH7" s="0" t="n">
        <v>0</v>
      </c>
      <c r="GI7" s="0" t="n">
        <v>0</v>
      </c>
      <c r="GJ7" s="0" t="n">
        <v>0</v>
      </c>
      <c r="GK7" s="0" t="n">
        <v>0</v>
      </c>
      <c r="GL7" s="0" t="n">
        <v>0</v>
      </c>
      <c r="GM7" s="0" t="n">
        <v>0</v>
      </c>
      <c r="GN7" s="0" t="n">
        <v>0</v>
      </c>
      <c r="GO7" s="0" t="n">
        <v>0</v>
      </c>
      <c r="GP7" s="0" t="n">
        <v>0</v>
      </c>
      <c r="GQ7" s="0" t="n">
        <v>0</v>
      </c>
      <c r="GR7" s="0" t="n">
        <v>0</v>
      </c>
      <c r="GS7" s="0" t="n">
        <v>0</v>
      </c>
      <c r="GT7" s="0" t="n">
        <v>0</v>
      </c>
      <c r="GU7" s="0" t="n">
        <v>0</v>
      </c>
      <c r="GV7" s="0" t="n">
        <v>0</v>
      </c>
      <c r="GW7" s="0" t="n">
        <v>0</v>
      </c>
      <c r="GX7" s="0" t="n">
        <v>0</v>
      </c>
      <c r="GY7" s="0" t="n">
        <v>0</v>
      </c>
      <c r="GZ7" s="0" t="n">
        <v>0</v>
      </c>
      <c r="HA7" s="0" t="n">
        <v>0</v>
      </c>
      <c r="HB7" s="0" t="n">
        <v>0</v>
      </c>
      <c r="HC7" s="0" t="n">
        <v>0</v>
      </c>
      <c r="HD7" s="0" t="n">
        <v>0</v>
      </c>
      <c r="HE7" s="0" t="n">
        <v>0</v>
      </c>
      <c r="HF7" s="0" t="n">
        <v>0</v>
      </c>
      <c r="HG7" s="0" t="n">
        <v>0</v>
      </c>
      <c r="HH7" s="0" t="n">
        <v>0</v>
      </c>
      <c r="HI7" s="0" t="n">
        <v>0</v>
      </c>
      <c r="HJ7" s="0" t="n">
        <v>0</v>
      </c>
      <c r="HK7" s="0" t="n">
        <v>0</v>
      </c>
      <c r="HL7" s="0" t="n">
        <v>0</v>
      </c>
      <c r="HM7" s="0" t="n">
        <v>0</v>
      </c>
      <c r="HN7" s="0" t="n">
        <v>0</v>
      </c>
      <c r="HO7" s="0" t="n">
        <v>0</v>
      </c>
      <c r="HP7" s="0" t="n">
        <v>0</v>
      </c>
      <c r="HQ7" s="0" t="n">
        <v>0</v>
      </c>
      <c r="HR7" s="0" t="n">
        <v>0</v>
      </c>
      <c r="HS7" s="0" t="n">
        <v>0</v>
      </c>
      <c r="HT7" s="0" t="n">
        <v>0</v>
      </c>
      <c r="HU7" s="0" t="n">
        <v>0</v>
      </c>
      <c r="HV7" s="0" t="n">
        <v>0</v>
      </c>
      <c r="HW7" s="0" t="n">
        <v>0</v>
      </c>
      <c r="HX7" s="0" t="n">
        <v>0</v>
      </c>
      <c r="HY7" s="0" t="n">
        <v>0</v>
      </c>
      <c r="HZ7" s="0" t="n">
        <v>0</v>
      </c>
      <c r="IA7" s="0" t="n">
        <v>0</v>
      </c>
      <c r="IB7" s="0" t="n">
        <v>0</v>
      </c>
      <c r="IC7" s="0" t="n">
        <v>0</v>
      </c>
      <c r="ID7" s="0" t="n">
        <v>0</v>
      </c>
      <c r="IE7" s="0" t="n">
        <v>0</v>
      </c>
      <c r="IF7" s="0" t="n">
        <v>0</v>
      </c>
      <c r="IG7" s="0" t="n">
        <v>0</v>
      </c>
      <c r="IH7" s="0" t="n">
        <v>0</v>
      </c>
      <c r="II7" s="0" t="n">
        <v>0</v>
      </c>
      <c r="IJ7" s="0" t="n">
        <v>0</v>
      </c>
      <c r="IK7" s="0" t="n">
        <v>0</v>
      </c>
      <c r="IL7" s="0" t="n">
        <v>0</v>
      </c>
      <c r="IM7" s="0" t="n">
        <v>0</v>
      </c>
      <c r="IN7" s="0" t="n">
        <v>0</v>
      </c>
      <c r="IO7" s="0" t="n">
        <v>0</v>
      </c>
      <c r="IP7" s="0" t="n">
        <v>0</v>
      </c>
      <c r="IQ7" s="0" t="n">
        <v>0</v>
      </c>
      <c r="IR7" s="0" t="n">
        <v>0</v>
      </c>
      <c r="IS7" s="0" t="n">
        <v>0</v>
      </c>
      <c r="IT7" s="0" t="n">
        <v>0</v>
      </c>
      <c r="IU7" s="0" t="n">
        <v>0</v>
      </c>
      <c r="IV7" s="0" t="n">
        <v>0</v>
      </c>
      <c r="IW7" s="0" t="n">
        <v>0</v>
      </c>
      <c r="IX7" s="0" t="n">
        <v>0</v>
      </c>
      <c r="IY7" s="0" t="n">
        <v>0</v>
      </c>
      <c r="IZ7" s="0" t="n">
        <v>0</v>
      </c>
      <c r="JA7" s="0" t="n">
        <v>0</v>
      </c>
      <c r="JB7" s="0" t="n">
        <v>0</v>
      </c>
      <c r="JC7" s="0" t="n">
        <v>0</v>
      </c>
      <c r="JD7" s="0" t="n">
        <v>0</v>
      </c>
      <c r="JE7" s="0" t="n">
        <v>0</v>
      </c>
      <c r="JF7" s="0" t="n">
        <v>0</v>
      </c>
      <c r="JG7" s="0" t="n">
        <v>0</v>
      </c>
      <c r="JH7" s="0" t="n">
        <v>0</v>
      </c>
      <c r="JI7" s="0" t="n">
        <v>0</v>
      </c>
      <c r="JJ7" s="0" t="n">
        <v>0</v>
      </c>
      <c r="JK7" s="0" t="n">
        <v>0</v>
      </c>
      <c r="JL7" s="0" t="n">
        <v>0</v>
      </c>
      <c r="JM7" s="0" t="n">
        <v>0</v>
      </c>
      <c r="JN7" s="0" t="n">
        <v>0</v>
      </c>
      <c r="JO7" s="0" t="n">
        <v>0</v>
      </c>
      <c r="JP7" s="0" t="n">
        <v>0</v>
      </c>
      <c r="JQ7" s="0" t="n">
        <v>0</v>
      </c>
      <c r="JR7" s="0" t="n">
        <v>0</v>
      </c>
      <c r="JS7" s="0" t="n">
        <v>0</v>
      </c>
      <c r="JT7" s="0" t="n">
        <v>0</v>
      </c>
      <c r="JU7" s="0" t="n">
        <v>0</v>
      </c>
      <c r="JV7" s="0" t="n">
        <v>0</v>
      </c>
      <c r="JW7" s="0" t="n">
        <v>0</v>
      </c>
      <c r="JX7" s="0" t="n">
        <v>0</v>
      </c>
      <c r="JY7" s="0" t="n">
        <v>0</v>
      </c>
      <c r="JZ7" s="0" t="n">
        <v>0</v>
      </c>
      <c r="KA7" s="0" t="n">
        <v>0</v>
      </c>
      <c r="KB7" s="0" t="n">
        <v>0</v>
      </c>
      <c r="KC7" s="0" t="n">
        <v>0</v>
      </c>
      <c r="KD7" s="0" t="n">
        <v>0</v>
      </c>
      <c r="KE7" s="0" t="n">
        <v>0</v>
      </c>
      <c r="KF7" s="0" t="n">
        <v>0</v>
      </c>
      <c r="KG7" s="0" t="n">
        <v>0</v>
      </c>
      <c r="KH7" s="0" t="n">
        <v>0</v>
      </c>
      <c r="KI7" s="0" t="n">
        <v>0</v>
      </c>
      <c r="KJ7" s="0" t="n">
        <v>0</v>
      </c>
      <c r="KK7" s="0" t="n">
        <v>0</v>
      </c>
      <c r="KL7" s="0" t="n">
        <v>0</v>
      </c>
      <c r="KM7" s="0" t="n">
        <v>0</v>
      </c>
      <c r="KN7" s="0" t="n">
        <v>0</v>
      </c>
      <c r="KO7" s="0" t="n">
        <v>0</v>
      </c>
      <c r="KP7" s="0" t="n">
        <v>0</v>
      </c>
      <c r="KQ7" s="0" t="n">
        <v>0</v>
      </c>
      <c r="KR7" s="0" t="n">
        <v>0</v>
      </c>
      <c r="KS7" s="0" t="n">
        <v>0</v>
      </c>
      <c r="KT7" s="0" t="n">
        <v>0</v>
      </c>
      <c r="KU7" s="0" t="n">
        <v>0</v>
      </c>
      <c r="KV7" s="0" t="n">
        <v>0</v>
      </c>
      <c r="KW7" s="0" t="n">
        <v>0</v>
      </c>
      <c r="KX7" s="0" t="n">
        <v>0</v>
      </c>
      <c r="KY7" s="0" t="n">
        <v>0</v>
      </c>
      <c r="KZ7" s="0" t="n">
        <v>0</v>
      </c>
      <c r="LA7" s="0" t="n">
        <v>0</v>
      </c>
      <c r="LB7" s="0" t="n">
        <v>0</v>
      </c>
      <c r="LC7" s="0" t="n">
        <v>0</v>
      </c>
      <c r="LD7" s="0" t="n">
        <v>0</v>
      </c>
      <c r="LE7" s="0" t="n">
        <v>0</v>
      </c>
      <c r="LF7" s="0" t="n">
        <v>0</v>
      </c>
      <c r="LG7" s="0" t="n">
        <v>0</v>
      </c>
      <c r="LH7" s="0" t="n">
        <v>0</v>
      </c>
      <c r="LI7" s="0" t="n">
        <v>0</v>
      </c>
      <c r="LJ7" s="0" t="n">
        <v>0</v>
      </c>
      <c r="LK7" s="0" t="n">
        <v>0</v>
      </c>
      <c r="LL7" s="0" t="n">
        <v>0</v>
      </c>
      <c r="LM7" s="0" t="n">
        <v>0</v>
      </c>
      <c r="LN7" s="0" t="n">
        <v>0</v>
      </c>
      <c r="LO7" s="0" t="n">
        <v>0</v>
      </c>
      <c r="LP7" s="0" t="n">
        <v>0</v>
      </c>
      <c r="LQ7" s="0" t="n">
        <v>0</v>
      </c>
      <c r="LR7" s="0" t="n">
        <v>0</v>
      </c>
      <c r="LS7" s="0" t="n">
        <v>0</v>
      </c>
      <c r="LT7" s="0" t="n">
        <v>0</v>
      </c>
      <c r="LU7" s="0" t="n">
        <v>0</v>
      </c>
      <c r="LV7" s="0" t="n">
        <v>0</v>
      </c>
      <c r="LW7" s="0" t="n">
        <v>0</v>
      </c>
      <c r="LX7" s="0" t="n">
        <v>0</v>
      </c>
      <c r="LY7" s="0" t="n">
        <v>0</v>
      </c>
      <c r="LZ7" s="0" t="n">
        <v>0</v>
      </c>
      <c r="MA7" s="0" t="n">
        <v>0</v>
      </c>
      <c r="MB7" s="0" t="n">
        <v>0</v>
      </c>
      <c r="MC7" s="0" t="n">
        <v>0</v>
      </c>
      <c r="MD7" s="0" t="n">
        <v>0</v>
      </c>
      <c r="ME7" s="0" t="n">
        <v>0</v>
      </c>
      <c r="MF7" s="0" t="n">
        <v>0</v>
      </c>
      <c r="MG7" s="0" t="n">
        <v>0</v>
      </c>
      <c r="MH7" s="0" t="n">
        <v>0</v>
      </c>
      <c r="MI7" s="0" t="n">
        <v>0</v>
      </c>
      <c r="MJ7" s="0" t="n">
        <v>0</v>
      </c>
      <c r="MK7" s="0" t="n">
        <v>0</v>
      </c>
      <c r="ML7" s="0" t="n">
        <v>0</v>
      </c>
      <c r="MM7" s="0" t="n">
        <v>0</v>
      </c>
      <c r="MN7" s="0" t="n">
        <v>0</v>
      </c>
      <c r="MO7" s="0" t="n">
        <v>0</v>
      </c>
      <c r="MP7" s="0" t="n">
        <v>0</v>
      </c>
      <c r="MQ7" s="0" t="n">
        <v>0</v>
      </c>
      <c r="MR7" s="0" t="n">
        <v>0</v>
      </c>
      <c r="MS7" s="0" t="n">
        <v>0</v>
      </c>
      <c r="MT7" s="0" t="n">
        <v>0</v>
      </c>
      <c r="MU7" s="0" t="n">
        <v>0</v>
      </c>
      <c r="MV7" s="0" t="n">
        <v>0</v>
      </c>
      <c r="MW7" s="0" t="n">
        <v>0</v>
      </c>
      <c r="MX7" s="0" t="n">
        <v>0</v>
      </c>
      <c r="MY7" s="0" t="n">
        <v>0</v>
      </c>
      <c r="MZ7" s="0" t="n">
        <v>0</v>
      </c>
      <c r="NA7" s="0" t="n">
        <v>0</v>
      </c>
      <c r="NB7" s="0" t="n">
        <v>0</v>
      </c>
      <c r="NC7" s="0" t="n">
        <v>0</v>
      </c>
      <c r="ND7" s="0" t="n">
        <v>0</v>
      </c>
      <c r="NE7" s="0" t="n">
        <v>0</v>
      </c>
      <c r="NF7" s="0" t="n">
        <v>0</v>
      </c>
      <c r="NG7" s="0" t="n">
        <v>0</v>
      </c>
      <c r="NH7" s="0" t="n">
        <v>0</v>
      </c>
      <c r="NI7" s="0" t="n">
        <v>0</v>
      </c>
      <c r="NJ7" s="0" t="n">
        <v>0</v>
      </c>
      <c r="NK7" s="0" t="n">
        <v>0</v>
      </c>
      <c r="NL7" s="0" t="n">
        <v>0</v>
      </c>
      <c r="NM7" s="0" t="n">
        <v>0</v>
      </c>
      <c r="NN7" s="0" t="n">
        <v>0</v>
      </c>
      <c r="NO7" s="0" t="n">
        <v>0</v>
      </c>
      <c r="NP7" s="0" t="n">
        <v>0</v>
      </c>
      <c r="NQ7" s="0" t="n">
        <v>0</v>
      </c>
      <c r="NR7" s="0" t="n">
        <v>0</v>
      </c>
      <c r="NS7" s="0" t="n">
        <v>0</v>
      </c>
      <c r="NT7" s="0" t="n">
        <v>0</v>
      </c>
      <c r="NU7" s="0" t="n">
        <v>0</v>
      </c>
      <c r="NV7" s="0" t="n">
        <v>0</v>
      </c>
      <c r="NW7" s="0" t="n">
        <v>0</v>
      </c>
      <c r="NX7" s="0" t="n">
        <v>0</v>
      </c>
      <c r="NY7" s="0" t="n">
        <v>0</v>
      </c>
      <c r="NZ7" s="0" t="n">
        <v>0</v>
      </c>
      <c r="OA7" s="0" t="n">
        <v>0</v>
      </c>
      <c r="OB7" s="0" t="n">
        <v>0</v>
      </c>
      <c r="OC7" s="0" t="n">
        <v>0</v>
      </c>
      <c r="OD7" s="0" t="n">
        <v>0</v>
      </c>
      <c r="OE7" s="0" t="n">
        <v>0</v>
      </c>
      <c r="OF7" s="0" t="n">
        <v>0</v>
      </c>
      <c r="OG7" s="0" t="n">
        <v>0</v>
      </c>
      <c r="OH7" s="0" t="n">
        <v>0</v>
      </c>
      <c r="OI7" s="0" t="n">
        <v>0</v>
      </c>
      <c r="OJ7" s="0" t="n">
        <v>0</v>
      </c>
      <c r="OK7" s="0" t="n">
        <v>0</v>
      </c>
      <c r="OL7" s="0" t="n">
        <v>0</v>
      </c>
      <c r="OM7" s="0" t="n">
        <v>0</v>
      </c>
      <c r="ON7" s="0" t="n">
        <v>0</v>
      </c>
      <c r="OO7" s="0" t="n">
        <v>0</v>
      </c>
      <c r="OP7" s="0" t="n">
        <v>0</v>
      </c>
      <c r="OQ7" s="0" t="n">
        <v>0</v>
      </c>
      <c r="OR7" s="0" t="n">
        <v>0</v>
      </c>
      <c r="OS7" s="0" t="n">
        <v>0</v>
      </c>
      <c r="OT7" s="0" t="n">
        <v>0</v>
      </c>
      <c r="OU7" s="0" t="n">
        <v>0</v>
      </c>
      <c r="OV7" s="0" t="n">
        <v>0</v>
      </c>
      <c r="OW7" s="0" t="n">
        <v>0</v>
      </c>
      <c r="OX7" s="0" t="n">
        <v>0</v>
      </c>
      <c r="OY7" s="0" t="n">
        <v>0</v>
      </c>
      <c r="OZ7" s="0" t="n">
        <v>0</v>
      </c>
      <c r="PA7" s="0" t="n">
        <v>0</v>
      </c>
      <c r="PB7" s="0" t="n">
        <v>0</v>
      </c>
      <c r="PC7" s="0" t="n">
        <v>0</v>
      </c>
      <c r="PD7" s="0" t="n">
        <v>0</v>
      </c>
      <c r="PE7" s="0" t="n">
        <v>0</v>
      </c>
      <c r="PF7" s="0" t="n">
        <v>0</v>
      </c>
      <c r="PG7" s="0" t="n">
        <v>0</v>
      </c>
      <c r="PH7" s="0" t="n">
        <v>0</v>
      </c>
      <c r="PI7" s="0" t="n">
        <v>0</v>
      </c>
      <c r="PJ7" s="0" t="n">
        <v>0</v>
      </c>
      <c r="PK7" s="0" t="n">
        <v>0</v>
      </c>
      <c r="PL7" s="0" t="n">
        <v>0</v>
      </c>
      <c r="PM7" s="0" t="n">
        <v>0</v>
      </c>
      <c r="PN7" s="0" t="n">
        <v>0</v>
      </c>
      <c r="PO7" s="0" t="n">
        <v>0</v>
      </c>
      <c r="PP7" s="0" t="n">
        <v>0</v>
      </c>
      <c r="PQ7" s="0" t="n">
        <v>0</v>
      </c>
      <c r="PR7" s="0" t="n">
        <v>0</v>
      </c>
      <c r="PS7" s="0" t="n">
        <v>0</v>
      </c>
      <c r="PT7" s="0" t="n">
        <v>0</v>
      </c>
      <c r="PU7" s="0" t="n">
        <v>0</v>
      </c>
      <c r="PV7" s="0" t="n">
        <v>0</v>
      </c>
      <c r="PW7" s="0" t="n">
        <v>0</v>
      </c>
      <c r="PX7" s="0" t="n">
        <v>0</v>
      </c>
      <c r="PY7" s="0" t="n">
        <v>0</v>
      </c>
      <c r="PZ7" s="0" t="n">
        <v>0</v>
      </c>
      <c r="QA7" s="0" t="n">
        <v>0</v>
      </c>
      <c r="QB7" s="0" t="n">
        <v>0</v>
      </c>
      <c r="QC7" s="0" t="n">
        <v>0</v>
      </c>
      <c r="QD7" s="0" t="n">
        <v>0</v>
      </c>
      <c r="QE7" s="0" t="n">
        <v>0</v>
      </c>
      <c r="QF7" s="0" t="n">
        <v>0</v>
      </c>
      <c r="QG7" s="0" t="n">
        <v>0</v>
      </c>
      <c r="QH7" s="0" t="n">
        <v>0</v>
      </c>
      <c r="QI7" s="0" t="n">
        <v>0</v>
      </c>
      <c r="QJ7" s="0" t="n">
        <v>0</v>
      </c>
      <c r="QK7" s="0" t="n">
        <v>0</v>
      </c>
      <c r="QL7" s="0" t="n">
        <v>0</v>
      </c>
      <c r="QM7" s="0" t="n">
        <v>0</v>
      </c>
      <c r="QN7" s="0" t="n">
        <v>0</v>
      </c>
      <c r="QO7" s="0" t="n">
        <v>0</v>
      </c>
      <c r="QP7" s="0" t="n">
        <v>0</v>
      </c>
      <c r="QQ7" s="0" t="n">
        <v>0</v>
      </c>
      <c r="QR7" s="0" t="n">
        <v>0</v>
      </c>
      <c r="QS7" s="0" t="n">
        <v>0</v>
      </c>
      <c r="QT7" s="0" t="n">
        <v>0</v>
      </c>
      <c r="QU7" s="0" t="n">
        <v>0</v>
      </c>
      <c r="QV7" s="0" t="n">
        <v>0</v>
      </c>
      <c r="QW7" s="0" t="n">
        <v>0</v>
      </c>
      <c r="QX7" s="0" t="n">
        <v>0</v>
      </c>
      <c r="QY7" s="0" t="n">
        <v>0</v>
      </c>
      <c r="QZ7" s="0" t="n">
        <v>0</v>
      </c>
      <c r="RA7" s="0" t="n">
        <v>0</v>
      </c>
      <c r="RB7" s="0" t="n">
        <v>0</v>
      </c>
      <c r="RC7" s="0" t="n">
        <v>0</v>
      </c>
      <c r="RD7" s="0" t="n">
        <v>0</v>
      </c>
      <c r="RE7" s="0" t="n">
        <v>0</v>
      </c>
      <c r="RF7" s="0" t="n">
        <v>0</v>
      </c>
      <c r="RG7" s="0" t="n">
        <v>0</v>
      </c>
      <c r="RH7" s="0" t="n">
        <v>0</v>
      </c>
      <c r="RI7" s="0" t="n">
        <v>0</v>
      </c>
      <c r="RJ7" s="0" t="n">
        <v>0</v>
      </c>
      <c r="RK7" s="0" t="n">
        <v>0</v>
      </c>
      <c r="RL7" s="0" t="n">
        <v>0</v>
      </c>
      <c r="RM7" s="0" t="n">
        <v>0</v>
      </c>
      <c r="RN7" s="0" t="n">
        <v>0</v>
      </c>
      <c r="RO7" s="0" t="n">
        <v>0</v>
      </c>
      <c r="RP7" s="0" t="n">
        <v>0</v>
      </c>
      <c r="RQ7" s="0" t="n">
        <v>0</v>
      </c>
      <c r="RR7" s="0" t="n">
        <v>0</v>
      </c>
      <c r="RS7" s="0" t="n">
        <v>0</v>
      </c>
      <c r="RT7" s="0" t="n">
        <v>0</v>
      </c>
      <c r="RU7" s="0" t="n">
        <v>0</v>
      </c>
      <c r="RV7" s="0" t="n">
        <v>0</v>
      </c>
      <c r="RW7" s="0" t="n">
        <v>0</v>
      </c>
      <c r="RX7" s="0" t="n">
        <v>0</v>
      </c>
      <c r="RY7" s="0" t="n">
        <v>0</v>
      </c>
      <c r="RZ7" s="0" t="n">
        <v>0</v>
      </c>
      <c r="SA7" s="0" t="n">
        <v>0</v>
      </c>
      <c r="SB7" s="0" t="n">
        <v>0</v>
      </c>
      <c r="SC7" s="0" t="n">
        <v>0</v>
      </c>
      <c r="SD7" s="0" t="n">
        <v>0</v>
      </c>
      <c r="SE7" s="0" t="n">
        <v>0</v>
      </c>
      <c r="SF7" s="0" t="n">
        <v>0</v>
      </c>
      <c r="SG7" s="0" t="n">
        <v>0</v>
      </c>
      <c r="SH7" s="0" t="n">
        <v>0</v>
      </c>
      <c r="SI7" s="0" t="n">
        <v>0</v>
      </c>
      <c r="SJ7" s="0" t="n">
        <v>0</v>
      </c>
      <c r="SK7" s="0" t="n">
        <v>0</v>
      </c>
      <c r="SL7" s="0" t="n">
        <v>0</v>
      </c>
      <c r="SM7" s="0" t="n">
        <v>0</v>
      </c>
      <c r="SN7" s="0" t="n">
        <v>0</v>
      </c>
      <c r="SO7" s="0" t="n">
        <v>0</v>
      </c>
      <c r="SP7" s="0" t="n">
        <v>0</v>
      </c>
      <c r="SQ7" s="0" t="n">
        <v>0</v>
      </c>
      <c r="SR7" s="0" t="n">
        <v>0</v>
      </c>
      <c r="SS7" s="0" t="n">
        <v>0</v>
      </c>
      <c r="ST7" s="0" t="n">
        <v>0</v>
      </c>
      <c r="SU7" s="0" t="n">
        <v>0</v>
      </c>
      <c r="SV7" s="0" t="n">
        <v>0</v>
      </c>
      <c r="SW7" s="0" t="n">
        <v>0</v>
      </c>
      <c r="SX7" s="0" t="n">
        <v>0</v>
      </c>
      <c r="SY7" s="0" t="n">
        <v>0</v>
      </c>
      <c r="SZ7" s="0" t="n">
        <v>0</v>
      </c>
      <c r="TA7" s="0" t="n">
        <v>0</v>
      </c>
      <c r="TB7" s="0" t="n">
        <v>0</v>
      </c>
      <c r="TC7" s="0" t="n">
        <v>0</v>
      </c>
      <c r="TD7" s="0" t="n">
        <v>0</v>
      </c>
      <c r="TE7" s="0" t="n">
        <v>0</v>
      </c>
      <c r="TF7" s="0" t="n">
        <v>0</v>
      </c>
      <c r="TG7" s="0" t="n">
        <v>0</v>
      </c>
      <c r="TH7" s="0" t="n">
        <v>0</v>
      </c>
      <c r="TI7" s="0" t="n">
        <v>0</v>
      </c>
      <c r="TJ7" s="0" t="n">
        <v>0</v>
      </c>
      <c r="TK7" s="0" t="n">
        <v>0</v>
      </c>
      <c r="TL7" s="0" t="n">
        <v>0</v>
      </c>
      <c r="TM7" s="0" t="n">
        <v>0</v>
      </c>
      <c r="TN7" s="0" t="n">
        <v>0</v>
      </c>
      <c r="TO7" s="0" t="n">
        <v>0</v>
      </c>
      <c r="TP7" s="0" t="n">
        <v>0</v>
      </c>
      <c r="TQ7" s="0" t="n">
        <v>0</v>
      </c>
      <c r="TR7" s="0" t="n">
        <v>0</v>
      </c>
      <c r="TS7" s="0" t="n">
        <v>0</v>
      </c>
      <c r="TT7" s="0" t="n">
        <v>0</v>
      </c>
      <c r="TU7" s="0" t="n">
        <v>0</v>
      </c>
      <c r="TV7" s="0" t="n">
        <v>0</v>
      </c>
      <c r="TW7" s="0" t="n">
        <v>0</v>
      </c>
      <c r="TX7" s="0" t="n">
        <v>0</v>
      </c>
      <c r="TY7" s="0" t="n">
        <v>0</v>
      </c>
      <c r="TZ7" s="0" t="n">
        <v>0</v>
      </c>
      <c r="UA7" s="0" t="n">
        <v>0</v>
      </c>
      <c r="UB7" s="0" t="n">
        <v>0</v>
      </c>
      <c r="UC7" s="0" t="n">
        <v>0</v>
      </c>
      <c r="UD7" s="0" t="n">
        <v>0</v>
      </c>
      <c r="UE7" s="0" t="n">
        <v>0</v>
      </c>
      <c r="UF7" s="0" t="n">
        <v>0</v>
      </c>
      <c r="UG7" s="0" t="n">
        <v>0</v>
      </c>
      <c r="UH7" s="0" t="n">
        <v>0</v>
      </c>
      <c r="UI7" s="0" t="n">
        <v>0</v>
      </c>
      <c r="UJ7" s="0" t="n">
        <v>0</v>
      </c>
      <c r="UK7" s="0" t="n">
        <v>0</v>
      </c>
      <c r="UL7" s="0" t="n">
        <v>0</v>
      </c>
      <c r="UM7" s="0" t="n">
        <v>0</v>
      </c>
      <c r="UN7" s="0" t="n">
        <v>0</v>
      </c>
      <c r="UO7" s="0" t="n">
        <v>0</v>
      </c>
      <c r="UP7" s="0" t="n">
        <v>0</v>
      </c>
      <c r="UQ7" s="0" t="n">
        <v>0</v>
      </c>
      <c r="UR7" s="0" t="n">
        <v>0</v>
      </c>
      <c r="US7" s="0" t="n">
        <v>0</v>
      </c>
      <c r="UT7" s="0" t="n">
        <v>0</v>
      </c>
      <c r="UU7" s="0" t="n">
        <v>0</v>
      </c>
      <c r="UV7" s="0" t="n">
        <v>0</v>
      </c>
      <c r="UW7" s="0" t="n">
        <v>0</v>
      </c>
      <c r="UX7" s="0" t="n">
        <v>0</v>
      </c>
      <c r="UY7" s="0" t="n">
        <v>0</v>
      </c>
      <c r="UZ7" s="0" t="n">
        <v>0</v>
      </c>
      <c r="VA7" s="0" t="n">
        <v>0</v>
      </c>
      <c r="VB7" s="0" t="n">
        <v>0</v>
      </c>
      <c r="VC7" s="0" t="n">
        <v>0</v>
      </c>
      <c r="VD7" s="0" t="n">
        <v>0</v>
      </c>
      <c r="VE7" s="0" t="n">
        <v>0</v>
      </c>
      <c r="VF7" s="0" t="n">
        <v>0</v>
      </c>
      <c r="VG7" s="0" t="n">
        <v>0</v>
      </c>
      <c r="VH7" s="0" t="n">
        <v>0</v>
      </c>
      <c r="VI7" s="0" t="n">
        <v>0</v>
      </c>
      <c r="VJ7" s="0" t="n">
        <v>0</v>
      </c>
      <c r="VK7" s="0" t="n">
        <v>0</v>
      </c>
      <c r="VL7" s="0" t="n">
        <v>0</v>
      </c>
      <c r="VM7" s="0" t="n">
        <v>0</v>
      </c>
      <c r="VN7" s="0" t="n">
        <v>0</v>
      </c>
      <c r="VO7" s="0" t="n">
        <v>0</v>
      </c>
      <c r="VP7" s="0" t="n">
        <v>0</v>
      </c>
      <c r="VQ7" s="0" t="n">
        <v>0</v>
      </c>
      <c r="VR7" s="0" t="n">
        <v>0</v>
      </c>
      <c r="VS7" s="0" t="n">
        <v>0</v>
      </c>
      <c r="VT7" s="0" t="n">
        <v>0</v>
      </c>
      <c r="VU7" s="0" t="n">
        <v>0</v>
      </c>
      <c r="VV7" s="0" t="n">
        <v>0</v>
      </c>
      <c r="VW7" s="0" t="n">
        <v>0</v>
      </c>
      <c r="VX7" s="0" t="n">
        <v>0</v>
      </c>
      <c r="VY7" s="0" t="n">
        <v>0</v>
      </c>
      <c r="VZ7" s="0" t="n">
        <v>0</v>
      </c>
      <c r="WA7" s="0" t="n">
        <v>0</v>
      </c>
      <c r="WB7" s="0" t="n">
        <v>0</v>
      </c>
      <c r="WC7" s="0" t="n">
        <v>0</v>
      </c>
      <c r="WD7" s="0" t="n">
        <v>0</v>
      </c>
      <c r="WE7" s="0" t="n">
        <v>0</v>
      </c>
      <c r="WF7" s="0" t="n">
        <v>0</v>
      </c>
      <c r="WG7" s="0" t="n">
        <v>0</v>
      </c>
      <c r="WH7" s="0" t="n">
        <v>0</v>
      </c>
      <c r="WI7" s="0" t="n">
        <v>0</v>
      </c>
      <c r="WJ7" s="0" t="n">
        <v>0</v>
      </c>
      <c r="WK7" s="0" t="n">
        <v>0</v>
      </c>
      <c r="WL7" s="0" t="n">
        <v>0</v>
      </c>
      <c r="WM7" s="0" t="n">
        <v>0</v>
      </c>
      <c r="WN7" s="0" t="n">
        <v>0</v>
      </c>
      <c r="WO7" s="0" t="n">
        <v>0</v>
      </c>
      <c r="WP7" s="0" t="n">
        <v>0</v>
      </c>
      <c r="WQ7" s="0" t="n">
        <v>0</v>
      </c>
      <c r="WR7" s="0" t="n">
        <v>0</v>
      </c>
      <c r="WS7" s="0" t="n">
        <v>0</v>
      </c>
      <c r="WT7" s="0" t="n">
        <v>0</v>
      </c>
      <c r="WU7" s="0" t="n">
        <v>0</v>
      </c>
      <c r="WV7" s="0" t="n">
        <v>0</v>
      </c>
      <c r="WW7" s="0" t="n">
        <v>0</v>
      </c>
      <c r="WX7" s="0" t="n">
        <v>0</v>
      </c>
      <c r="WY7" s="0" t="n">
        <v>0</v>
      </c>
      <c r="WZ7" s="0" t="n">
        <v>0</v>
      </c>
      <c r="XA7" s="0" t="n">
        <v>0</v>
      </c>
      <c r="XB7" s="0" t="n">
        <v>0</v>
      </c>
      <c r="XC7" s="0" t="n">
        <v>0</v>
      </c>
      <c r="XD7" s="0" t="n">
        <v>0</v>
      </c>
      <c r="XE7" s="0" t="n">
        <v>0</v>
      </c>
      <c r="XF7" s="0" t="n">
        <v>0</v>
      </c>
      <c r="XG7" s="0" t="n">
        <v>0</v>
      </c>
      <c r="XH7" s="0" t="n">
        <v>0</v>
      </c>
      <c r="XI7" s="0" t="n">
        <v>0</v>
      </c>
      <c r="XJ7" s="0" t="n">
        <v>0</v>
      </c>
      <c r="XK7" s="0" t="n">
        <v>0</v>
      </c>
      <c r="XL7" s="0" t="n">
        <v>0</v>
      </c>
      <c r="XM7" s="0" t="n">
        <v>0</v>
      </c>
      <c r="XN7" s="0" t="n">
        <v>0</v>
      </c>
      <c r="XO7" s="0" t="n">
        <v>0</v>
      </c>
      <c r="XP7" s="0" t="n">
        <v>0</v>
      </c>
      <c r="XQ7" s="0" t="n">
        <v>0</v>
      </c>
      <c r="XR7" s="0" t="n">
        <v>0</v>
      </c>
      <c r="XS7" s="0" t="n">
        <v>0</v>
      </c>
      <c r="XT7" s="0" t="n">
        <v>0</v>
      </c>
      <c r="XU7" s="0" t="n">
        <v>0</v>
      </c>
      <c r="XV7" s="0" t="n">
        <v>0</v>
      </c>
      <c r="XW7" s="0" t="n">
        <v>0</v>
      </c>
      <c r="XX7" s="0" t="n">
        <v>0</v>
      </c>
      <c r="XY7" s="0" t="n">
        <v>0</v>
      </c>
      <c r="XZ7" s="0" t="n">
        <v>0</v>
      </c>
      <c r="YA7" s="0" t="n">
        <v>0</v>
      </c>
      <c r="YB7" s="0" t="n">
        <v>0</v>
      </c>
      <c r="YC7" s="0" t="n">
        <v>0</v>
      </c>
      <c r="YD7" s="0" t="n">
        <v>0</v>
      </c>
      <c r="YE7" s="0" t="n">
        <v>0</v>
      </c>
      <c r="YF7" s="0" t="n">
        <v>0</v>
      </c>
      <c r="YG7" s="0" t="n">
        <v>0</v>
      </c>
      <c r="YH7" s="0" t="n">
        <v>0</v>
      </c>
      <c r="YI7" s="0" t="n">
        <v>0</v>
      </c>
      <c r="YJ7" s="0" t="n">
        <v>0</v>
      </c>
      <c r="YK7" s="0" t="n">
        <v>0</v>
      </c>
      <c r="YL7" s="0" t="n">
        <v>0</v>
      </c>
      <c r="YM7" s="0" t="n">
        <v>0</v>
      </c>
      <c r="YN7" s="0" t="n">
        <v>0</v>
      </c>
      <c r="YO7" s="0" t="n">
        <v>0</v>
      </c>
      <c r="YP7" s="0" t="n">
        <v>0</v>
      </c>
      <c r="YQ7" s="0" t="n">
        <v>0</v>
      </c>
      <c r="YR7" s="0" t="n">
        <v>0</v>
      </c>
      <c r="YS7" s="0" t="n">
        <v>0</v>
      </c>
      <c r="YT7" s="0" t="n">
        <v>0</v>
      </c>
      <c r="YU7" s="0" t="n">
        <v>0</v>
      </c>
      <c r="YV7" s="0" t="n">
        <v>0</v>
      </c>
      <c r="YW7" s="0" t="n">
        <v>0</v>
      </c>
      <c r="YX7" s="0" t="n">
        <v>0</v>
      </c>
      <c r="YY7" s="0" t="n">
        <v>0</v>
      </c>
      <c r="YZ7" s="0" t="n">
        <v>0</v>
      </c>
      <c r="ZA7" s="0" t="n">
        <v>0</v>
      </c>
      <c r="ZB7" s="0" t="n">
        <v>0</v>
      </c>
      <c r="ZC7" s="0" t="n">
        <v>0</v>
      </c>
      <c r="ZD7" s="0" t="n">
        <v>0</v>
      </c>
      <c r="ZE7" s="0" t="n">
        <v>0</v>
      </c>
      <c r="ZF7" s="0" t="n">
        <v>0</v>
      </c>
      <c r="ZG7" s="0" t="n">
        <v>0</v>
      </c>
      <c r="ZH7" s="0" t="n">
        <v>0</v>
      </c>
      <c r="ZI7" s="0" t="n">
        <v>0</v>
      </c>
      <c r="ZJ7" s="0" t="n">
        <v>0</v>
      </c>
      <c r="ZK7" s="0" t="n">
        <v>0</v>
      </c>
      <c r="ZL7" s="0" t="n">
        <v>0</v>
      </c>
      <c r="ZM7" s="0" t="n">
        <v>0</v>
      </c>
      <c r="ZN7" s="0" t="n">
        <v>0</v>
      </c>
      <c r="ZO7" s="0" t="n">
        <v>0</v>
      </c>
      <c r="ZP7" s="0" t="n">
        <v>0</v>
      </c>
      <c r="ZQ7" s="0" t="n">
        <v>0</v>
      </c>
      <c r="ZR7" s="0" t="n">
        <v>0</v>
      </c>
      <c r="ZS7" s="0" t="n">
        <v>0</v>
      </c>
      <c r="ZT7" s="0" t="n">
        <v>0</v>
      </c>
      <c r="ZU7" s="0" t="n">
        <v>0</v>
      </c>
      <c r="ZV7" s="0" t="n">
        <v>0</v>
      </c>
      <c r="ZW7" s="0" t="n">
        <v>0</v>
      </c>
      <c r="ZX7" s="0" t="n">
        <v>0</v>
      </c>
      <c r="ZY7" s="0" t="n">
        <v>0</v>
      </c>
      <c r="ZZ7" s="0" t="n">
        <v>0</v>
      </c>
      <c r="AAA7" s="0" t="n">
        <v>0</v>
      </c>
      <c r="AAB7" s="0" t="n">
        <v>0</v>
      </c>
      <c r="AAC7" s="0" t="n">
        <v>0</v>
      </c>
      <c r="AAD7" s="0" t="n">
        <v>0</v>
      </c>
      <c r="AAE7" s="0" t="n">
        <v>0</v>
      </c>
      <c r="AAF7" s="0" t="n">
        <v>0</v>
      </c>
      <c r="AAG7" s="0" t="n">
        <v>0</v>
      </c>
      <c r="AAH7" s="0" t="n">
        <v>0</v>
      </c>
      <c r="AAI7" s="0" t="n">
        <v>0</v>
      </c>
      <c r="AAJ7" s="0" t="n">
        <v>0</v>
      </c>
      <c r="AAK7" s="0" t="n">
        <v>0</v>
      </c>
      <c r="AAL7" s="0" t="n">
        <v>0</v>
      </c>
      <c r="AAM7" s="0" t="n">
        <v>0</v>
      </c>
      <c r="AAN7" s="0" t="n">
        <v>0</v>
      </c>
      <c r="AAO7" s="0" t="n">
        <v>0</v>
      </c>
      <c r="AAP7" s="0" t="n">
        <v>0</v>
      </c>
      <c r="AAQ7" s="0" t="n">
        <v>0</v>
      </c>
      <c r="AAR7" s="0" t="n">
        <v>0</v>
      </c>
      <c r="AAS7" s="0" t="n">
        <v>0</v>
      </c>
      <c r="AAT7" s="0" t="n">
        <v>0</v>
      </c>
      <c r="AAU7" s="0" t="n">
        <v>0</v>
      </c>
      <c r="AAV7" s="0" t="n">
        <v>0</v>
      </c>
      <c r="AAW7" s="0" t="n">
        <v>0</v>
      </c>
      <c r="AAX7" s="0" t="n">
        <v>0</v>
      </c>
      <c r="AAY7" s="0" t="n">
        <v>0</v>
      </c>
      <c r="AAZ7" s="0" t="n">
        <v>0</v>
      </c>
      <c r="ABA7" s="0" t="n">
        <v>0</v>
      </c>
      <c r="ABB7" s="0" t="n">
        <v>0</v>
      </c>
      <c r="ABC7" s="0" t="n">
        <v>0</v>
      </c>
      <c r="ABD7" s="0" t="n">
        <v>0</v>
      </c>
      <c r="ABE7" s="0" t="n">
        <v>0</v>
      </c>
      <c r="ABF7" s="0" t="n">
        <v>0</v>
      </c>
      <c r="ABG7" s="0" t="n">
        <v>0</v>
      </c>
      <c r="ABH7" s="0" t="n">
        <v>0</v>
      </c>
      <c r="ABI7" s="0" t="n">
        <v>0</v>
      </c>
      <c r="ABJ7" s="0" t="n">
        <v>0</v>
      </c>
      <c r="ABK7" s="0" t="n">
        <v>0</v>
      </c>
      <c r="ABL7" s="0" t="n">
        <v>0</v>
      </c>
      <c r="ABM7" s="0" t="n">
        <v>0</v>
      </c>
      <c r="ABN7" s="0" t="n">
        <v>0</v>
      </c>
      <c r="ABO7" s="0" t="n">
        <v>0</v>
      </c>
      <c r="ABP7" s="0" t="n">
        <v>0</v>
      </c>
      <c r="ABQ7" s="0" t="n">
        <v>0</v>
      </c>
      <c r="ABR7" s="0" t="n">
        <v>0</v>
      </c>
      <c r="ABS7" s="0" t="n">
        <v>0</v>
      </c>
      <c r="ABT7" s="0" t="n">
        <v>0</v>
      </c>
      <c r="ABU7" s="0" t="n">
        <v>0</v>
      </c>
      <c r="ABV7" s="0" t="n">
        <v>0</v>
      </c>
      <c r="ABW7" s="0" t="n">
        <v>0</v>
      </c>
      <c r="ABX7" s="0" t="n">
        <v>0</v>
      </c>
      <c r="ABY7" s="0" t="n">
        <v>0</v>
      </c>
      <c r="ABZ7" s="0" t="n">
        <v>0</v>
      </c>
      <c r="ACA7" s="0" t="n">
        <v>0</v>
      </c>
      <c r="ACB7" s="0" t="n">
        <v>0</v>
      </c>
      <c r="ACC7" s="0" t="n">
        <v>0</v>
      </c>
      <c r="ACD7" s="0" t="n">
        <v>0</v>
      </c>
      <c r="ACE7" s="0" t="n">
        <v>0</v>
      </c>
      <c r="ACF7" s="0" t="n">
        <v>0</v>
      </c>
      <c r="ACG7" s="0" t="n">
        <v>0</v>
      </c>
      <c r="ACH7" s="0" t="n">
        <v>0</v>
      </c>
      <c r="ACI7" s="0" t="n">
        <v>0</v>
      </c>
      <c r="ACJ7" s="0" t="n">
        <v>0</v>
      </c>
      <c r="ACK7" s="0" t="n">
        <v>0</v>
      </c>
      <c r="ACL7" s="0" t="n">
        <v>0</v>
      </c>
      <c r="ACM7" s="0" t="n">
        <v>0</v>
      </c>
      <c r="ACN7" s="0" t="n">
        <v>0</v>
      </c>
      <c r="ACO7" s="0" t="n">
        <v>0</v>
      </c>
      <c r="ACP7" s="0" t="n">
        <v>0</v>
      </c>
      <c r="ACQ7" s="0" t="n">
        <v>0</v>
      </c>
      <c r="ACR7" s="0" t="n">
        <v>0</v>
      </c>
      <c r="ACS7" s="0" t="n">
        <v>0</v>
      </c>
      <c r="ACT7" s="0" t="n">
        <v>0</v>
      </c>
      <c r="ACU7" s="0" t="n">
        <v>0</v>
      </c>
      <c r="ACV7" s="0" t="n">
        <v>0</v>
      </c>
      <c r="ACW7" s="0" t="n">
        <v>0</v>
      </c>
      <c r="ACX7" s="0" t="n">
        <v>0</v>
      </c>
      <c r="ACY7" s="0" t="n">
        <v>0</v>
      </c>
      <c r="ACZ7" s="0" t="n">
        <v>0</v>
      </c>
      <c r="ADA7" s="0" t="n">
        <v>0</v>
      </c>
      <c r="ADB7" s="0" t="n">
        <v>0</v>
      </c>
      <c r="ADC7" s="0" t="n">
        <v>0</v>
      </c>
      <c r="ADD7" s="0" t="n">
        <v>0</v>
      </c>
      <c r="ADE7" s="0" t="n">
        <v>0</v>
      </c>
      <c r="ADF7" s="0" t="n">
        <v>0</v>
      </c>
      <c r="ADG7" s="0" t="n">
        <v>0</v>
      </c>
      <c r="ADH7" s="0" t="n">
        <v>0</v>
      </c>
      <c r="ADI7" s="0" t="n">
        <v>0</v>
      </c>
      <c r="ADJ7" s="0" t="n">
        <v>0</v>
      </c>
      <c r="ADK7" s="0" t="n">
        <v>0</v>
      </c>
      <c r="ADL7" s="0" t="n">
        <v>0</v>
      </c>
      <c r="ADM7" s="0" t="n">
        <v>0</v>
      </c>
      <c r="ADN7" s="0" t="n">
        <v>0</v>
      </c>
      <c r="ADO7" s="0" t="n">
        <v>0</v>
      </c>
      <c r="ADP7" s="0" t="n">
        <v>0</v>
      </c>
      <c r="ADQ7" s="0" t="n">
        <v>0</v>
      </c>
      <c r="ADR7" s="0" t="n">
        <v>0</v>
      </c>
      <c r="ADS7" s="0" t="n">
        <v>0</v>
      </c>
      <c r="ADT7" s="0" t="n">
        <v>0</v>
      </c>
      <c r="ADU7" s="0" t="n">
        <v>0</v>
      </c>
      <c r="ADV7" s="0" t="n">
        <v>0</v>
      </c>
      <c r="ADW7" s="0" t="n">
        <v>0</v>
      </c>
      <c r="ADX7" s="0" t="n">
        <v>0</v>
      </c>
      <c r="ADY7" s="0" t="n">
        <v>0</v>
      </c>
      <c r="ADZ7" s="0" t="n">
        <v>0</v>
      </c>
      <c r="AEA7" s="0" t="n">
        <v>0</v>
      </c>
      <c r="AEB7" s="0" t="n">
        <v>0</v>
      </c>
      <c r="AEC7" s="0" t="n">
        <v>0</v>
      </c>
      <c r="AED7" s="0" t="n">
        <v>0</v>
      </c>
      <c r="AEE7" s="0" t="n">
        <v>0</v>
      </c>
      <c r="AEF7" s="0" t="n">
        <v>0</v>
      </c>
      <c r="AEG7" s="0" t="n">
        <v>0</v>
      </c>
      <c r="AEH7" s="0" t="n">
        <v>0</v>
      </c>
      <c r="AEI7" s="0" t="n">
        <v>0</v>
      </c>
      <c r="AEJ7" s="0" t="n">
        <v>0</v>
      </c>
      <c r="AEK7" s="0" t="n">
        <v>0</v>
      </c>
      <c r="AEL7" s="0" t="n">
        <v>0</v>
      </c>
      <c r="AEM7" s="0" t="n">
        <v>0</v>
      </c>
      <c r="AEN7" s="0" t="n">
        <v>0</v>
      </c>
      <c r="AEO7" s="0" t="n">
        <v>0</v>
      </c>
      <c r="AEP7" s="0" t="n">
        <v>0</v>
      </c>
      <c r="AEQ7" s="0" t="n">
        <v>0</v>
      </c>
      <c r="AER7" s="0" t="n">
        <v>0</v>
      </c>
      <c r="AES7" s="0" t="n">
        <v>0</v>
      </c>
      <c r="AET7" s="0" t="n">
        <v>0</v>
      </c>
      <c r="AEU7" s="0" t="n">
        <v>0</v>
      </c>
      <c r="AEV7" s="0" t="n">
        <v>0</v>
      </c>
      <c r="AEW7" s="0" t="n">
        <v>0</v>
      </c>
      <c r="AEX7" s="0" t="n">
        <v>0</v>
      </c>
      <c r="AEY7" s="0" t="n">
        <v>0</v>
      </c>
      <c r="AEZ7" s="0" t="n">
        <v>0</v>
      </c>
      <c r="AFA7" s="0" t="n">
        <v>0</v>
      </c>
      <c r="AFB7" s="0" t="n">
        <v>0</v>
      </c>
      <c r="AFC7" s="0" t="n">
        <v>0</v>
      </c>
      <c r="AFD7" s="0" t="n">
        <v>0</v>
      </c>
      <c r="AFE7" s="0" t="n">
        <v>0</v>
      </c>
      <c r="AFF7" s="0" t="n">
        <v>0</v>
      </c>
      <c r="AFG7" s="0" t="n">
        <v>0</v>
      </c>
      <c r="AFH7" s="0" t="n">
        <v>0</v>
      </c>
      <c r="AFI7" s="0" t="n">
        <v>0</v>
      </c>
      <c r="AFJ7" s="0" t="n">
        <v>0</v>
      </c>
      <c r="AFK7" s="0" t="n">
        <v>0</v>
      </c>
      <c r="AFL7" s="0" t="n">
        <v>0</v>
      </c>
      <c r="AFM7" s="0" t="n">
        <v>0</v>
      </c>
      <c r="AFN7" s="0" t="n">
        <v>0</v>
      </c>
      <c r="AFO7" s="0" t="n">
        <v>0</v>
      </c>
      <c r="AFP7" s="0" t="n">
        <v>0</v>
      </c>
      <c r="AFQ7" s="0" t="n">
        <v>0</v>
      </c>
      <c r="AFR7" s="0" t="n">
        <v>0</v>
      </c>
      <c r="AFS7" s="0" t="n">
        <v>0</v>
      </c>
      <c r="AFT7" s="0" t="n">
        <v>0</v>
      </c>
      <c r="AFU7" s="0" t="n">
        <v>0</v>
      </c>
      <c r="AFV7" s="0" t="n">
        <v>0</v>
      </c>
      <c r="AFW7" s="0" t="n">
        <v>0</v>
      </c>
      <c r="AFX7" s="0" t="n">
        <v>0</v>
      </c>
      <c r="AFY7" s="0" t="n">
        <v>0</v>
      </c>
      <c r="AFZ7" s="0" t="n">
        <v>0</v>
      </c>
      <c r="AGA7" s="0" t="n">
        <v>0</v>
      </c>
      <c r="AGB7" s="0" t="n">
        <v>0</v>
      </c>
      <c r="AGC7" s="0" t="n">
        <v>0</v>
      </c>
      <c r="AGD7" s="0" t="n">
        <v>0</v>
      </c>
      <c r="AGE7" s="0" t="n">
        <v>0</v>
      </c>
      <c r="AGF7" s="0" t="n">
        <v>0</v>
      </c>
      <c r="AGG7" s="0" t="n">
        <v>0</v>
      </c>
      <c r="AGH7" s="0" t="n">
        <v>0</v>
      </c>
      <c r="AGI7" s="0" t="n">
        <v>0</v>
      </c>
      <c r="AGJ7" s="0" t="n">
        <v>0</v>
      </c>
      <c r="AGK7" s="0" t="n">
        <v>0</v>
      </c>
      <c r="AGL7" s="0" t="n">
        <v>0</v>
      </c>
      <c r="AGM7" s="0" t="n">
        <v>0</v>
      </c>
      <c r="AGN7" s="0" t="n">
        <v>0</v>
      </c>
      <c r="AGO7" s="0" t="n">
        <v>0</v>
      </c>
      <c r="AGP7" s="0" t="n">
        <v>0</v>
      </c>
      <c r="AGQ7" s="0" t="n">
        <v>0</v>
      </c>
      <c r="AGR7" s="0" t="n">
        <v>0</v>
      </c>
      <c r="AGS7" s="0" t="n">
        <v>0</v>
      </c>
      <c r="AGU7" s="0" t="n">
        <f aca="false">IF($P7&gt;0,CH7*$K7,0)</f>
        <v>0</v>
      </c>
      <c r="AGV7" s="0" t="n">
        <f aca="false">IF($P7&gt;0,EV7*$K7,0)</f>
        <v>0</v>
      </c>
      <c r="AGW7" s="0" t="n">
        <f aca="false">IF($P7&gt;0,HJ7*$K7,0)</f>
        <v>0</v>
      </c>
      <c r="AGX7" s="0" t="n">
        <f aca="false">IF($P7&gt;0,JX7*$K7,0)</f>
        <v>0</v>
      </c>
      <c r="AGY7" s="0" t="n">
        <f aca="false">IF($P7&gt;0,ML7*$K7,0)</f>
        <v>0</v>
      </c>
      <c r="AGZ7" s="0" t="n">
        <f aca="false">IF($P7&gt;0,OZ7*$K7,0)</f>
        <v>0</v>
      </c>
      <c r="AHA7" s="0" t="n">
        <f aca="false">IF($P7&gt;0,RN7*$K7,0)</f>
        <v>0</v>
      </c>
      <c r="AHB7" s="0" t="n">
        <f aca="false">IF($P7&gt;0,UB7*$K7,0)</f>
        <v>0</v>
      </c>
      <c r="AHC7" s="0" t="n">
        <f aca="false">IF($P7&gt;0,WP7*$K7,0)</f>
        <v>0</v>
      </c>
      <c r="AHD7" s="0" t="n">
        <f aca="false">IF($P7&gt;0,ZD7*$K7,0)</f>
        <v>0</v>
      </c>
      <c r="AHE7" s="0" t="n">
        <f aca="false">IF($P7&gt;0,ABR7*$K7,0)</f>
        <v>0</v>
      </c>
      <c r="AHF7" s="0" t="n">
        <f aca="false">IF($P7&gt;0,AEF7*$K7,0)</f>
        <v>0</v>
      </c>
    </row>
    <row r="8" customFormat="false" ht="15" hidden="false" customHeight="false" outlineLevel="0" collapsed="false">
      <c r="F8" s="0" t="s">
        <v>34</v>
      </c>
      <c r="H8" s="0" t="s">
        <v>57</v>
      </c>
      <c r="I8" s="0" t="s">
        <v>164</v>
      </c>
      <c r="K8" s="0" t="n">
        <v>1</v>
      </c>
      <c r="L8" s="0" t="n">
        <v>9.52</v>
      </c>
      <c r="P8" s="0" t="n">
        <v>1</v>
      </c>
      <c r="R8" s="0" t="s">
        <v>48</v>
      </c>
      <c r="S8" s="0" t="s">
        <v>61</v>
      </c>
      <c r="V8" s="0" t="n">
        <v>10.53</v>
      </c>
      <c r="W8" s="0" t="n">
        <v>19.41</v>
      </c>
      <c r="X8" s="0" t="n">
        <v>19</v>
      </c>
      <c r="AA8" s="0" t="n">
        <v>17</v>
      </c>
      <c r="AB8" s="0" t="n">
        <v>30.83</v>
      </c>
      <c r="AC8" s="0" t="n">
        <v>27.38</v>
      </c>
      <c r="AE8" s="0" t="n">
        <v>33</v>
      </c>
      <c r="AF8" s="0" t="n">
        <v>14.54</v>
      </c>
      <c r="AG8" s="0" t="n">
        <v>9</v>
      </c>
      <c r="AH8" s="0" t="n">
        <v>8.66</v>
      </c>
      <c r="AI8" s="0" t="n">
        <v>17</v>
      </c>
      <c r="AJ8" s="0" t="n">
        <v>23.47</v>
      </c>
      <c r="AO8" s="0" t="n">
        <v>16.87</v>
      </c>
      <c r="AP8" s="0" t="n">
        <v>20.41</v>
      </c>
      <c r="AR8" s="0" t="n">
        <v>53.06</v>
      </c>
      <c r="AS8" s="0" t="n">
        <v>20.78</v>
      </c>
      <c r="AT8" s="0" t="n">
        <v>39.71</v>
      </c>
      <c r="AU8" s="0" t="n">
        <v>6</v>
      </c>
      <c r="AV8" s="0" t="n">
        <v>24.57</v>
      </c>
      <c r="AW8" s="0" t="n">
        <v>18.95</v>
      </c>
      <c r="AX8" s="0" t="n">
        <v>32.22</v>
      </c>
      <c r="BD8" s="0" t="n">
        <v>10</v>
      </c>
      <c r="BE8" s="0" t="n">
        <v>9.54</v>
      </c>
      <c r="BP8" s="0" t="n">
        <v>48.08</v>
      </c>
      <c r="BT8" s="0" t="n">
        <v>38.59</v>
      </c>
      <c r="BX8" s="0" t="n">
        <v>32.36</v>
      </c>
      <c r="BY8" s="0" t="n">
        <v>27.96</v>
      </c>
      <c r="BZ8" s="0" t="n">
        <v>35</v>
      </c>
      <c r="CA8" s="0" t="n">
        <v>45</v>
      </c>
      <c r="CE8" s="0" t="n">
        <v>15</v>
      </c>
      <c r="CH8" s="0" t="n">
        <v>192</v>
      </c>
      <c r="CI8" s="0" t="n">
        <v>0</v>
      </c>
      <c r="CJ8" s="0" t="n">
        <v>2021.76</v>
      </c>
      <c r="CK8" s="0" t="n">
        <v>3726.72</v>
      </c>
      <c r="CL8" s="0" t="n">
        <v>3648</v>
      </c>
      <c r="CM8" s="0" t="n">
        <v>0</v>
      </c>
      <c r="CN8" s="0" t="n">
        <v>0</v>
      </c>
      <c r="CO8" s="0" t="n">
        <v>4080</v>
      </c>
      <c r="CP8" s="0" t="n">
        <v>41435.52</v>
      </c>
      <c r="CQ8" s="0" t="n">
        <v>36798.72</v>
      </c>
      <c r="CR8" s="0" t="n">
        <v>0</v>
      </c>
      <c r="CS8" s="0" t="n">
        <v>44352</v>
      </c>
      <c r="CT8" s="0" t="n">
        <v>19541.76</v>
      </c>
      <c r="CU8" s="0" t="n">
        <v>12096</v>
      </c>
      <c r="CV8" s="0" t="n">
        <v>11639.04</v>
      </c>
      <c r="CW8" s="0" t="n">
        <v>22848</v>
      </c>
      <c r="CX8" s="0" t="n">
        <v>4506.24</v>
      </c>
      <c r="CY8" s="0" t="n">
        <v>0</v>
      </c>
      <c r="CZ8" s="0" t="n">
        <v>0</v>
      </c>
      <c r="DA8" s="0" t="n">
        <v>0</v>
      </c>
      <c r="DB8" s="0" t="n">
        <v>0</v>
      </c>
      <c r="DC8" s="0" t="n">
        <v>3239.04</v>
      </c>
      <c r="DD8" s="0" t="n">
        <v>3918.72</v>
      </c>
      <c r="DE8" s="0" t="n">
        <v>0</v>
      </c>
      <c r="DF8" s="0" t="n">
        <v>10187.52</v>
      </c>
      <c r="DG8" s="0" t="n">
        <v>3989.76</v>
      </c>
      <c r="DH8" s="0" t="n">
        <v>7624.32</v>
      </c>
      <c r="DI8" s="0" t="n">
        <v>1152</v>
      </c>
      <c r="DJ8" s="0" t="n">
        <v>5896.8</v>
      </c>
      <c r="DK8" s="0" t="n">
        <v>3638.4</v>
      </c>
      <c r="DL8" s="0" t="n">
        <v>6804.864</v>
      </c>
      <c r="DM8" s="0" t="n">
        <v>0</v>
      </c>
      <c r="DN8" s="0" t="n">
        <v>0</v>
      </c>
      <c r="DO8" s="0" t="n">
        <v>0</v>
      </c>
      <c r="DP8" s="0" t="n">
        <v>0</v>
      </c>
      <c r="DQ8" s="0" t="n">
        <v>0</v>
      </c>
      <c r="DR8" s="0" t="n">
        <v>1920</v>
      </c>
      <c r="DS8" s="0" t="n">
        <v>1831.68</v>
      </c>
      <c r="DT8" s="0" t="n">
        <v>0</v>
      </c>
      <c r="DU8" s="0" t="n">
        <v>0</v>
      </c>
      <c r="DV8" s="0" t="n">
        <v>0</v>
      </c>
      <c r="DW8" s="0" t="n">
        <v>0</v>
      </c>
      <c r="DX8" s="0" t="n">
        <v>0</v>
      </c>
      <c r="DY8" s="0" t="n">
        <v>0</v>
      </c>
      <c r="DZ8" s="0" t="n">
        <v>0</v>
      </c>
      <c r="EA8" s="0" t="n">
        <v>0</v>
      </c>
      <c r="EB8" s="0" t="n">
        <v>0</v>
      </c>
      <c r="EC8" s="0" t="n">
        <v>0</v>
      </c>
      <c r="ED8" s="0" t="n">
        <v>11539.2</v>
      </c>
      <c r="EE8" s="0" t="n">
        <v>0</v>
      </c>
      <c r="EF8" s="0" t="n">
        <v>0</v>
      </c>
      <c r="EG8" s="0" t="n">
        <v>0</v>
      </c>
      <c r="EH8" s="0" t="n">
        <v>9261.6</v>
      </c>
      <c r="EI8" s="0" t="n">
        <v>0</v>
      </c>
      <c r="EJ8" s="0" t="n">
        <v>0</v>
      </c>
      <c r="EK8" s="0" t="n">
        <v>0</v>
      </c>
      <c r="EL8" s="0" t="n">
        <v>6213.12</v>
      </c>
      <c r="EM8" s="0" t="n">
        <v>5368.32</v>
      </c>
      <c r="EN8" s="0" t="n">
        <v>6720</v>
      </c>
      <c r="EO8" s="0" t="n">
        <v>8640</v>
      </c>
      <c r="EP8" s="0" t="n">
        <v>0</v>
      </c>
      <c r="EQ8" s="0" t="n">
        <v>0</v>
      </c>
      <c r="ER8" s="0" t="n">
        <v>0</v>
      </c>
      <c r="ES8" s="0" t="n">
        <v>2880</v>
      </c>
      <c r="ET8" s="0" t="n">
        <v>0</v>
      </c>
      <c r="EU8" s="0" t="n">
        <v>0</v>
      </c>
      <c r="EV8" s="0" t="n">
        <v>76</v>
      </c>
      <c r="EW8" s="0" t="n">
        <v>0</v>
      </c>
      <c r="EX8" s="0" t="n">
        <v>800.28</v>
      </c>
      <c r="EY8" s="0" t="n">
        <v>1475.16</v>
      </c>
      <c r="EZ8" s="0" t="n">
        <v>1444</v>
      </c>
      <c r="FA8" s="0" t="n">
        <v>0</v>
      </c>
      <c r="FB8" s="0" t="n">
        <v>0</v>
      </c>
      <c r="FC8" s="0" t="n">
        <v>1292</v>
      </c>
      <c r="FD8" s="0" t="n">
        <v>16401.56</v>
      </c>
      <c r="FE8" s="0" t="n">
        <v>14566.16</v>
      </c>
      <c r="FF8" s="0" t="n">
        <v>0</v>
      </c>
      <c r="FG8" s="0" t="n">
        <v>17556</v>
      </c>
      <c r="FH8" s="0" t="n">
        <v>7735.28</v>
      </c>
      <c r="FI8" s="0" t="n">
        <v>4788</v>
      </c>
      <c r="FJ8" s="0" t="n">
        <v>4607.12</v>
      </c>
      <c r="FK8" s="0" t="n">
        <v>9044</v>
      </c>
      <c r="FL8" s="0" t="n">
        <v>1783.72</v>
      </c>
      <c r="FM8" s="0" t="n">
        <v>0</v>
      </c>
      <c r="FN8" s="0" t="n">
        <v>0</v>
      </c>
      <c r="FO8" s="0" t="n">
        <v>0</v>
      </c>
      <c r="FP8" s="0" t="n">
        <v>0</v>
      </c>
      <c r="FQ8" s="0" t="n">
        <v>1282.12</v>
      </c>
      <c r="FR8" s="0" t="n">
        <v>1551.16</v>
      </c>
      <c r="FS8" s="0" t="n">
        <v>0</v>
      </c>
      <c r="FT8" s="0" t="n">
        <v>4032.56</v>
      </c>
      <c r="FU8" s="0" t="n">
        <v>1421.352</v>
      </c>
      <c r="FV8" s="0" t="n">
        <v>3017.96</v>
      </c>
      <c r="FW8" s="0" t="n">
        <v>456</v>
      </c>
      <c r="FX8" s="0" t="n">
        <v>1680.588</v>
      </c>
      <c r="FY8" s="0" t="n">
        <v>1800.25</v>
      </c>
      <c r="FZ8" s="0" t="n">
        <v>2693.592</v>
      </c>
      <c r="GA8" s="0" t="n">
        <v>0</v>
      </c>
      <c r="GB8" s="0" t="n">
        <v>0</v>
      </c>
      <c r="GC8" s="0" t="n">
        <v>0</v>
      </c>
      <c r="GD8" s="0" t="n">
        <v>0</v>
      </c>
      <c r="GE8" s="0" t="n">
        <v>0</v>
      </c>
      <c r="GF8" s="0" t="n">
        <v>760</v>
      </c>
      <c r="GG8" s="0" t="n">
        <v>725.04</v>
      </c>
      <c r="GH8" s="0" t="n">
        <v>0</v>
      </c>
      <c r="GI8" s="0" t="n">
        <v>0</v>
      </c>
      <c r="GJ8" s="0" t="n">
        <v>0</v>
      </c>
      <c r="GK8" s="0" t="n">
        <v>0</v>
      </c>
      <c r="GL8" s="0" t="n">
        <v>0</v>
      </c>
      <c r="GM8" s="0" t="n">
        <v>0</v>
      </c>
      <c r="GN8" s="0" t="n">
        <v>0</v>
      </c>
      <c r="GO8" s="0" t="n">
        <v>0</v>
      </c>
      <c r="GP8" s="0" t="n">
        <v>0</v>
      </c>
      <c r="GQ8" s="0" t="n">
        <v>0</v>
      </c>
      <c r="GR8" s="0" t="n">
        <v>3654.08</v>
      </c>
      <c r="GS8" s="0" t="n">
        <v>0</v>
      </c>
      <c r="GT8" s="0" t="n">
        <v>0</v>
      </c>
      <c r="GU8" s="0" t="n">
        <v>0</v>
      </c>
      <c r="GV8" s="0" t="n">
        <v>2932.84</v>
      </c>
      <c r="GW8" s="0" t="n">
        <v>0</v>
      </c>
      <c r="GX8" s="0" t="n">
        <v>0</v>
      </c>
      <c r="GY8" s="0" t="n">
        <v>0</v>
      </c>
      <c r="GZ8" s="0" t="n">
        <v>2459.36</v>
      </c>
      <c r="HA8" s="0" t="n">
        <v>2337.456</v>
      </c>
      <c r="HB8" s="0" t="n">
        <v>3325</v>
      </c>
      <c r="HC8" s="0" t="n">
        <v>3420</v>
      </c>
      <c r="HD8" s="0" t="n">
        <v>0</v>
      </c>
      <c r="HE8" s="0" t="n">
        <v>0</v>
      </c>
      <c r="HF8" s="0" t="n">
        <v>0</v>
      </c>
      <c r="HG8" s="0" t="n">
        <v>1140</v>
      </c>
      <c r="HH8" s="0" t="n">
        <v>0</v>
      </c>
      <c r="HI8" s="0" t="n">
        <v>0</v>
      </c>
      <c r="HJ8" s="0" t="n">
        <v>324</v>
      </c>
      <c r="HK8" s="0" t="n">
        <v>0</v>
      </c>
      <c r="HL8" s="0" t="n">
        <v>3411.72</v>
      </c>
      <c r="HM8" s="0" t="n">
        <v>6917.724</v>
      </c>
      <c r="HN8" s="0" t="n">
        <v>6156</v>
      </c>
      <c r="HO8" s="0" t="n">
        <v>0</v>
      </c>
      <c r="HP8" s="0" t="n">
        <v>0</v>
      </c>
      <c r="HQ8" s="0" t="n">
        <v>5508</v>
      </c>
      <c r="HR8" s="0" t="n">
        <v>69922.44</v>
      </c>
      <c r="HS8" s="0" t="n">
        <v>62097.84</v>
      </c>
      <c r="HT8" s="0" t="n">
        <v>0</v>
      </c>
      <c r="HU8" s="0" t="n">
        <v>74844</v>
      </c>
      <c r="HV8" s="0" t="n">
        <v>32976.72</v>
      </c>
      <c r="HW8" s="0" t="n">
        <v>20412</v>
      </c>
      <c r="HX8" s="0" t="n">
        <v>19640.88</v>
      </c>
      <c r="HY8" s="0" t="n">
        <v>38556</v>
      </c>
      <c r="HZ8" s="0" t="n">
        <v>7604.28</v>
      </c>
      <c r="IA8" s="0" t="n">
        <v>0</v>
      </c>
      <c r="IB8" s="0" t="n">
        <v>0</v>
      </c>
      <c r="IC8" s="0" t="n">
        <v>0</v>
      </c>
      <c r="ID8" s="0" t="n">
        <v>0</v>
      </c>
      <c r="IE8" s="0" t="n">
        <v>5465.88</v>
      </c>
      <c r="IF8" s="0" t="n">
        <v>6612.84</v>
      </c>
      <c r="IG8" s="0" t="n">
        <v>0</v>
      </c>
      <c r="IH8" s="0" t="n">
        <v>18910.584</v>
      </c>
      <c r="II8" s="0" t="n">
        <v>6732.72</v>
      </c>
      <c r="IJ8" s="0" t="n">
        <v>12866.04</v>
      </c>
      <c r="IK8" s="0" t="n">
        <v>1944</v>
      </c>
      <c r="IL8" s="0" t="n">
        <v>7960.68</v>
      </c>
      <c r="IM8" s="0" t="n">
        <v>6139.8</v>
      </c>
      <c r="IN8" s="0" t="n">
        <v>13049.1</v>
      </c>
      <c r="IO8" s="0" t="n">
        <v>0</v>
      </c>
      <c r="IP8" s="0" t="n">
        <v>0</v>
      </c>
      <c r="IQ8" s="0" t="n">
        <v>0</v>
      </c>
      <c r="IR8" s="0" t="n">
        <v>0</v>
      </c>
      <c r="IS8" s="0" t="n">
        <v>0</v>
      </c>
      <c r="IT8" s="0" t="n">
        <v>2916</v>
      </c>
      <c r="IU8" s="0" t="n">
        <v>3400.056</v>
      </c>
      <c r="IV8" s="0" t="n">
        <v>0</v>
      </c>
      <c r="IW8" s="0" t="n">
        <v>0</v>
      </c>
      <c r="IX8" s="0" t="n">
        <v>0</v>
      </c>
      <c r="IY8" s="0" t="n">
        <v>0</v>
      </c>
      <c r="IZ8" s="0" t="n">
        <v>0</v>
      </c>
      <c r="JA8" s="0" t="n">
        <v>0</v>
      </c>
      <c r="JB8" s="0" t="n">
        <v>0</v>
      </c>
      <c r="JC8" s="0" t="n">
        <v>0</v>
      </c>
      <c r="JD8" s="0" t="n">
        <v>0</v>
      </c>
      <c r="JE8" s="0" t="n">
        <v>0</v>
      </c>
      <c r="JF8" s="0" t="n">
        <v>15577.92</v>
      </c>
      <c r="JG8" s="0" t="n">
        <v>0</v>
      </c>
      <c r="JH8" s="0" t="n">
        <v>0</v>
      </c>
      <c r="JI8" s="0" t="n">
        <v>0</v>
      </c>
      <c r="JJ8" s="0" t="n">
        <v>15628.95</v>
      </c>
      <c r="JK8" s="0" t="n">
        <v>0</v>
      </c>
      <c r="JL8" s="0" t="n">
        <v>0</v>
      </c>
      <c r="JM8" s="0" t="n">
        <v>0</v>
      </c>
      <c r="JN8" s="0" t="n">
        <v>10484.64</v>
      </c>
      <c r="JO8" s="0" t="n">
        <v>9059.04</v>
      </c>
      <c r="JP8" s="0" t="n">
        <v>14175</v>
      </c>
      <c r="JQ8" s="0" t="n">
        <v>14580</v>
      </c>
      <c r="JR8" s="0" t="n">
        <v>0</v>
      </c>
      <c r="JS8" s="0" t="n">
        <v>0</v>
      </c>
      <c r="JT8" s="0" t="n">
        <v>0</v>
      </c>
      <c r="JU8" s="0" t="n">
        <v>5346</v>
      </c>
      <c r="JV8" s="0" t="n">
        <v>0</v>
      </c>
      <c r="JW8" s="0" t="n">
        <v>0</v>
      </c>
      <c r="JX8" s="0" t="n">
        <v>129</v>
      </c>
      <c r="JY8" s="0" t="n">
        <v>0</v>
      </c>
      <c r="JZ8" s="0" t="n">
        <v>1358.37</v>
      </c>
      <c r="KA8" s="0" t="n">
        <v>3129.8625</v>
      </c>
      <c r="KB8" s="0" t="n">
        <v>3063.75</v>
      </c>
      <c r="KC8" s="0" t="n">
        <v>0</v>
      </c>
      <c r="KD8" s="0" t="n">
        <v>0</v>
      </c>
      <c r="KE8" s="0" t="n">
        <v>2741.25</v>
      </c>
      <c r="KF8" s="0" t="n">
        <v>27839.49</v>
      </c>
      <c r="KG8" s="0" t="n">
        <v>24724.14</v>
      </c>
      <c r="KH8" s="0" t="n">
        <v>0</v>
      </c>
      <c r="KI8" s="0" t="n">
        <v>29799</v>
      </c>
      <c r="KJ8" s="0" t="n">
        <v>13129.62</v>
      </c>
      <c r="KK8" s="0" t="n">
        <v>8127</v>
      </c>
      <c r="KL8" s="0" t="n">
        <v>7819.98</v>
      </c>
      <c r="KM8" s="0" t="n">
        <v>15351</v>
      </c>
      <c r="KN8" s="0" t="n">
        <v>3330.393</v>
      </c>
      <c r="KO8" s="0" t="n">
        <v>0</v>
      </c>
      <c r="KP8" s="0" t="n">
        <v>0</v>
      </c>
      <c r="KQ8" s="0" t="n">
        <v>0</v>
      </c>
      <c r="KR8" s="0" t="n">
        <v>0</v>
      </c>
      <c r="KS8" s="0" t="n">
        <v>2176.23</v>
      </c>
      <c r="KT8" s="0" t="n">
        <v>2632.89</v>
      </c>
      <c r="KU8" s="0" t="n">
        <v>0</v>
      </c>
      <c r="KV8" s="0" t="n">
        <v>6844.74</v>
      </c>
      <c r="KW8" s="0" t="n">
        <v>2680.62</v>
      </c>
      <c r="KX8" s="0" t="n">
        <v>6403.2375</v>
      </c>
      <c r="KY8" s="0" t="n">
        <v>774</v>
      </c>
      <c r="KZ8" s="0" t="n">
        <v>3169.53</v>
      </c>
      <c r="LA8" s="0" t="n">
        <v>2689.005</v>
      </c>
      <c r="LB8" s="0" t="n">
        <v>4156.38</v>
      </c>
      <c r="LC8" s="0" t="n">
        <v>0</v>
      </c>
      <c r="LD8" s="0" t="n">
        <v>0</v>
      </c>
      <c r="LE8" s="0" t="n">
        <v>0</v>
      </c>
      <c r="LF8" s="0" t="n">
        <v>0</v>
      </c>
      <c r="LG8" s="0" t="n">
        <v>0</v>
      </c>
      <c r="LH8" s="0" t="n">
        <v>1290</v>
      </c>
      <c r="LI8" s="0" t="n">
        <v>1230.66</v>
      </c>
      <c r="LJ8" s="0" t="n">
        <v>0</v>
      </c>
      <c r="LK8" s="0" t="n">
        <v>0</v>
      </c>
      <c r="LL8" s="0" t="n">
        <v>0</v>
      </c>
      <c r="LM8" s="0" t="n">
        <v>0</v>
      </c>
      <c r="LN8" s="0" t="n">
        <v>0</v>
      </c>
      <c r="LO8" s="0" t="n">
        <v>0</v>
      </c>
      <c r="LP8" s="0" t="n">
        <v>0</v>
      </c>
      <c r="LQ8" s="0" t="n">
        <v>0</v>
      </c>
      <c r="LR8" s="0" t="n">
        <v>0</v>
      </c>
      <c r="LS8" s="0" t="n">
        <v>0</v>
      </c>
      <c r="LT8" s="0" t="n">
        <v>6202.32</v>
      </c>
      <c r="LU8" s="0" t="n">
        <v>0</v>
      </c>
      <c r="LV8" s="0" t="n">
        <v>0</v>
      </c>
      <c r="LW8" s="0" t="n">
        <v>0</v>
      </c>
      <c r="LX8" s="0" t="n">
        <v>4978.11</v>
      </c>
      <c r="LY8" s="0" t="n">
        <v>0</v>
      </c>
      <c r="LZ8" s="0" t="n">
        <v>0</v>
      </c>
      <c r="MA8" s="0" t="n">
        <v>0</v>
      </c>
      <c r="MB8" s="0" t="n">
        <v>4174.44</v>
      </c>
      <c r="MC8" s="0" t="n">
        <v>3246.156</v>
      </c>
      <c r="MD8" s="0" t="n">
        <v>4515</v>
      </c>
      <c r="ME8" s="0" t="n">
        <v>5805</v>
      </c>
      <c r="MF8" s="0" t="n">
        <v>0</v>
      </c>
      <c r="MG8" s="0" t="n">
        <v>0</v>
      </c>
      <c r="MH8" s="0" t="n">
        <v>0</v>
      </c>
      <c r="MI8" s="0" t="n">
        <v>1741.5</v>
      </c>
      <c r="MJ8" s="0" t="n">
        <v>0</v>
      </c>
      <c r="MK8" s="0" t="n">
        <v>0</v>
      </c>
      <c r="ML8" s="0" t="n">
        <v>177</v>
      </c>
      <c r="MM8" s="0" t="n">
        <v>0</v>
      </c>
      <c r="MN8" s="0" t="n">
        <v>1863.81</v>
      </c>
      <c r="MO8" s="0" t="n">
        <v>3779.127</v>
      </c>
      <c r="MP8" s="0" t="n">
        <v>3363</v>
      </c>
      <c r="MQ8" s="0" t="n">
        <v>0</v>
      </c>
      <c r="MR8" s="0" t="n">
        <v>0</v>
      </c>
      <c r="MS8" s="0" t="n">
        <v>3009</v>
      </c>
      <c r="MT8" s="0" t="n">
        <v>38198.37</v>
      </c>
      <c r="MU8" s="0" t="n">
        <v>33923.82</v>
      </c>
      <c r="MV8" s="0" t="n">
        <v>0</v>
      </c>
      <c r="MW8" s="0" t="n">
        <v>40887</v>
      </c>
      <c r="MX8" s="0" t="n">
        <v>18015.06</v>
      </c>
      <c r="MY8" s="0" t="n">
        <v>11151</v>
      </c>
      <c r="MZ8" s="0" t="n">
        <v>10729.74</v>
      </c>
      <c r="NA8" s="0" t="n">
        <v>21063</v>
      </c>
      <c r="NB8" s="0" t="n">
        <v>4154.19</v>
      </c>
      <c r="NC8" s="0" t="n">
        <v>0</v>
      </c>
      <c r="ND8" s="0" t="n">
        <v>0</v>
      </c>
      <c r="NE8" s="0" t="n">
        <v>0</v>
      </c>
      <c r="NF8" s="0" t="n">
        <v>0</v>
      </c>
      <c r="NG8" s="0" t="n">
        <v>2985.99</v>
      </c>
      <c r="NH8" s="0" t="n">
        <v>3612.57</v>
      </c>
      <c r="NI8" s="0" t="n">
        <v>0</v>
      </c>
      <c r="NJ8" s="0" t="n">
        <v>9391.62</v>
      </c>
      <c r="NK8" s="0" t="n">
        <v>3310.254</v>
      </c>
      <c r="NL8" s="0" t="n">
        <v>6325.803</v>
      </c>
      <c r="NM8" s="0" t="n">
        <v>1062</v>
      </c>
      <c r="NN8" s="0" t="n">
        <v>4348.89</v>
      </c>
      <c r="NO8" s="0" t="n">
        <v>3018.735</v>
      </c>
      <c r="NP8" s="0" t="n">
        <v>5132.646</v>
      </c>
      <c r="NQ8" s="0" t="n">
        <v>0</v>
      </c>
      <c r="NR8" s="0" t="n">
        <v>0</v>
      </c>
      <c r="NS8" s="0" t="n">
        <v>0</v>
      </c>
      <c r="NT8" s="0" t="n">
        <v>0</v>
      </c>
      <c r="NU8" s="0" t="n">
        <v>0</v>
      </c>
      <c r="NV8" s="0" t="n">
        <v>2212.5</v>
      </c>
      <c r="NW8" s="0" t="n">
        <v>2110.725</v>
      </c>
      <c r="NX8" s="0" t="n">
        <v>0</v>
      </c>
      <c r="NY8" s="0" t="n">
        <v>0</v>
      </c>
      <c r="NZ8" s="0" t="n">
        <v>0</v>
      </c>
      <c r="OA8" s="0" t="n">
        <v>0</v>
      </c>
      <c r="OB8" s="0" t="n">
        <v>0</v>
      </c>
      <c r="OC8" s="0" t="n">
        <v>0</v>
      </c>
      <c r="OD8" s="0" t="n">
        <v>0</v>
      </c>
      <c r="OE8" s="0" t="n">
        <v>0</v>
      </c>
      <c r="OF8" s="0" t="n">
        <v>0</v>
      </c>
      <c r="OG8" s="0" t="n">
        <v>0</v>
      </c>
      <c r="OH8" s="0" t="n">
        <v>8510.16</v>
      </c>
      <c r="OI8" s="0" t="n">
        <v>0</v>
      </c>
      <c r="OJ8" s="0" t="n">
        <v>0</v>
      </c>
      <c r="OK8" s="0" t="n">
        <v>0</v>
      </c>
      <c r="OL8" s="0" t="n">
        <v>6830.43</v>
      </c>
      <c r="OM8" s="0" t="n">
        <v>0</v>
      </c>
      <c r="ON8" s="0" t="n">
        <v>0</v>
      </c>
      <c r="OO8" s="0" t="n">
        <v>0</v>
      </c>
      <c r="OP8" s="0" t="n">
        <v>5727.72</v>
      </c>
      <c r="OQ8" s="0" t="n">
        <v>4948.92</v>
      </c>
      <c r="OR8" s="0" t="n">
        <v>6195</v>
      </c>
      <c r="OS8" s="0" t="n">
        <v>7965</v>
      </c>
      <c r="OT8" s="0" t="n">
        <v>0</v>
      </c>
      <c r="OU8" s="0" t="n">
        <v>0</v>
      </c>
      <c r="OV8" s="0" t="n">
        <v>0</v>
      </c>
      <c r="OW8" s="0" t="n">
        <v>2389.5</v>
      </c>
      <c r="OX8" s="0" t="n">
        <v>0</v>
      </c>
      <c r="OY8" s="0" t="n">
        <v>0</v>
      </c>
      <c r="OZ8" s="0" t="n">
        <v>308</v>
      </c>
      <c r="PA8" s="0" t="n">
        <v>0</v>
      </c>
      <c r="PB8" s="0" t="n">
        <v>3243.24</v>
      </c>
      <c r="PC8" s="0" t="n">
        <v>5978.28</v>
      </c>
      <c r="PD8" s="0" t="n">
        <v>5852</v>
      </c>
      <c r="PE8" s="0" t="n">
        <v>0</v>
      </c>
      <c r="PF8" s="0" t="n">
        <v>0</v>
      </c>
      <c r="PG8" s="0" t="n">
        <v>5759.6</v>
      </c>
      <c r="PH8" s="0" t="n">
        <v>66469.48</v>
      </c>
      <c r="PI8" s="0" t="n">
        <v>59031.28</v>
      </c>
      <c r="PJ8" s="0" t="n">
        <v>0</v>
      </c>
      <c r="PK8" s="0" t="n">
        <v>71148</v>
      </c>
      <c r="PL8" s="0" t="n">
        <v>31348.24</v>
      </c>
      <c r="PM8" s="0" t="n">
        <v>19404</v>
      </c>
      <c r="PN8" s="0" t="n">
        <v>18670.96</v>
      </c>
      <c r="PO8" s="0" t="n">
        <v>36652</v>
      </c>
      <c r="PP8" s="0" t="n">
        <v>7228.76</v>
      </c>
      <c r="PQ8" s="0" t="n">
        <v>0</v>
      </c>
      <c r="PR8" s="0" t="n">
        <v>0</v>
      </c>
      <c r="PS8" s="0" t="n">
        <v>0</v>
      </c>
      <c r="PT8" s="0" t="n">
        <v>0</v>
      </c>
      <c r="PU8" s="0" t="n">
        <v>5195.96</v>
      </c>
      <c r="PV8" s="0" t="n">
        <v>7857.85</v>
      </c>
      <c r="PW8" s="0" t="n">
        <v>0</v>
      </c>
      <c r="PX8" s="0" t="n">
        <v>16342.48</v>
      </c>
      <c r="PY8" s="0" t="n">
        <v>8000.3</v>
      </c>
      <c r="PZ8" s="0" t="n">
        <v>12230.68</v>
      </c>
      <c r="QA8" s="0" t="n">
        <v>1848</v>
      </c>
      <c r="QB8" s="0" t="n">
        <v>7567.56</v>
      </c>
      <c r="QC8" s="0" t="n">
        <v>7295.75</v>
      </c>
      <c r="QD8" s="0" t="n">
        <v>9923.76</v>
      </c>
      <c r="QE8" s="0" t="n">
        <v>0</v>
      </c>
      <c r="QF8" s="0" t="n">
        <v>0</v>
      </c>
      <c r="QG8" s="0" t="n">
        <v>0</v>
      </c>
      <c r="QH8" s="0" t="n">
        <v>0</v>
      </c>
      <c r="QI8" s="0" t="n">
        <v>0</v>
      </c>
      <c r="QJ8" s="0" t="n">
        <v>2772</v>
      </c>
      <c r="QK8" s="0" t="n">
        <v>2938.32</v>
      </c>
      <c r="QL8" s="0" t="n">
        <v>0</v>
      </c>
      <c r="QM8" s="0" t="n">
        <v>0</v>
      </c>
      <c r="QN8" s="0" t="n">
        <v>0</v>
      </c>
      <c r="QO8" s="0" t="n">
        <v>0</v>
      </c>
      <c r="QP8" s="0" t="n">
        <v>0</v>
      </c>
      <c r="QQ8" s="0" t="n">
        <v>0</v>
      </c>
      <c r="QR8" s="0" t="n">
        <v>0</v>
      </c>
      <c r="QS8" s="0" t="n">
        <v>0</v>
      </c>
      <c r="QT8" s="0" t="n">
        <v>0</v>
      </c>
      <c r="QU8" s="0" t="n">
        <v>0</v>
      </c>
      <c r="QV8" s="0" t="n">
        <v>14808.64</v>
      </c>
      <c r="QW8" s="0" t="n">
        <v>0</v>
      </c>
      <c r="QX8" s="0" t="n">
        <v>0</v>
      </c>
      <c r="QY8" s="0" t="n">
        <v>0</v>
      </c>
      <c r="QZ8" s="0" t="n">
        <v>11885.72</v>
      </c>
      <c r="RA8" s="0" t="n">
        <v>0</v>
      </c>
      <c r="RB8" s="0" t="n">
        <v>0</v>
      </c>
      <c r="RC8" s="0" t="n">
        <v>0</v>
      </c>
      <c r="RD8" s="0" t="n">
        <v>9966.88</v>
      </c>
      <c r="RE8" s="0" t="n">
        <v>8611.68</v>
      </c>
      <c r="RF8" s="0" t="n">
        <v>10780</v>
      </c>
      <c r="RG8" s="0" t="n">
        <v>12474</v>
      </c>
      <c r="RH8" s="0" t="n">
        <v>0</v>
      </c>
      <c r="RI8" s="0" t="n">
        <v>0</v>
      </c>
      <c r="RJ8" s="0" t="n">
        <v>0</v>
      </c>
      <c r="RK8" s="0" t="n">
        <v>5775</v>
      </c>
      <c r="RL8" s="0" t="n">
        <v>0</v>
      </c>
      <c r="RM8" s="0" t="n">
        <v>0</v>
      </c>
      <c r="RN8" s="0" t="n">
        <v>186</v>
      </c>
      <c r="RO8" s="0" t="n">
        <v>0</v>
      </c>
      <c r="RP8" s="0" t="n">
        <v>1958.58</v>
      </c>
      <c r="RQ8" s="0" t="n">
        <v>3610.26</v>
      </c>
      <c r="RR8" s="0" t="n">
        <v>3180.6</v>
      </c>
      <c r="RS8" s="0" t="n">
        <v>0</v>
      </c>
      <c r="RT8" s="0" t="n">
        <v>0</v>
      </c>
      <c r="RU8" s="0" t="n">
        <v>3162</v>
      </c>
      <c r="RV8" s="0" t="n">
        <v>40140.66</v>
      </c>
      <c r="RW8" s="0" t="n">
        <v>35648.76</v>
      </c>
      <c r="RX8" s="0" t="n">
        <v>0</v>
      </c>
      <c r="RY8" s="0" t="n">
        <v>42966</v>
      </c>
      <c r="RZ8" s="0" t="n">
        <v>18931.08</v>
      </c>
      <c r="SA8" s="0" t="n">
        <v>11718</v>
      </c>
      <c r="SB8" s="0" t="n">
        <v>11275.32</v>
      </c>
      <c r="SC8" s="0" t="n">
        <v>22134</v>
      </c>
      <c r="SD8" s="0" t="n">
        <v>4365.42</v>
      </c>
      <c r="SE8" s="0" t="n">
        <v>0</v>
      </c>
      <c r="SF8" s="0" t="n">
        <v>0</v>
      </c>
      <c r="SG8" s="0" t="n">
        <v>0</v>
      </c>
      <c r="SH8" s="0" t="n">
        <v>0</v>
      </c>
      <c r="SI8" s="0" t="n">
        <v>3137.82</v>
      </c>
      <c r="SJ8" s="0" t="n">
        <v>3796.26</v>
      </c>
      <c r="SK8" s="0" t="n">
        <v>0</v>
      </c>
      <c r="SL8" s="0" t="n">
        <v>9869.16</v>
      </c>
      <c r="SM8" s="0" t="n">
        <v>3865.08</v>
      </c>
      <c r="SN8" s="0" t="n">
        <v>7386.06</v>
      </c>
      <c r="SO8" s="0" t="n">
        <v>1116</v>
      </c>
      <c r="SP8" s="0" t="n">
        <v>4570.02</v>
      </c>
      <c r="SQ8" s="0" t="n">
        <v>3524.7</v>
      </c>
      <c r="SR8" s="0" t="n">
        <v>5992.92</v>
      </c>
      <c r="SS8" s="0" t="n">
        <v>0</v>
      </c>
      <c r="ST8" s="0" t="n">
        <v>0</v>
      </c>
      <c r="SU8" s="0" t="n">
        <v>0</v>
      </c>
      <c r="SV8" s="0" t="n">
        <v>0</v>
      </c>
      <c r="SW8" s="0" t="n">
        <v>0</v>
      </c>
      <c r="SX8" s="0" t="n">
        <v>1674</v>
      </c>
      <c r="SY8" s="0" t="n">
        <v>1774.44</v>
      </c>
      <c r="SZ8" s="0" t="n">
        <v>0</v>
      </c>
      <c r="TA8" s="0" t="n">
        <v>0</v>
      </c>
      <c r="TB8" s="0" t="n">
        <v>0</v>
      </c>
      <c r="TC8" s="0" t="n">
        <v>0</v>
      </c>
      <c r="TD8" s="0" t="n">
        <v>0</v>
      </c>
      <c r="TE8" s="0" t="n">
        <v>0</v>
      </c>
      <c r="TF8" s="0" t="n">
        <v>0</v>
      </c>
      <c r="TG8" s="0" t="n">
        <v>0</v>
      </c>
      <c r="TH8" s="0" t="n">
        <v>0</v>
      </c>
      <c r="TI8" s="0" t="n">
        <v>0</v>
      </c>
      <c r="TJ8" s="0" t="n">
        <v>8942.88</v>
      </c>
      <c r="TK8" s="0" t="n">
        <v>0</v>
      </c>
      <c r="TL8" s="0" t="n">
        <v>0</v>
      </c>
      <c r="TM8" s="0" t="n">
        <v>0</v>
      </c>
      <c r="TN8" s="0" t="n">
        <v>7177.74</v>
      </c>
      <c r="TO8" s="0" t="n">
        <v>0</v>
      </c>
      <c r="TP8" s="0" t="n">
        <v>0</v>
      </c>
      <c r="TQ8" s="0" t="n">
        <v>0</v>
      </c>
      <c r="TR8" s="0" t="n">
        <v>7523.7</v>
      </c>
      <c r="TS8" s="0" t="n">
        <v>5200.56</v>
      </c>
      <c r="TT8" s="0" t="n">
        <v>5859</v>
      </c>
      <c r="TU8" s="0" t="n">
        <v>8370</v>
      </c>
      <c r="TV8" s="0" t="n">
        <v>0</v>
      </c>
      <c r="TW8" s="0" t="n">
        <v>0</v>
      </c>
      <c r="TX8" s="0" t="n">
        <v>0</v>
      </c>
      <c r="TY8" s="0" t="n">
        <v>2790</v>
      </c>
      <c r="TZ8" s="0" t="n">
        <v>0</v>
      </c>
      <c r="UA8" s="0" t="n">
        <v>0</v>
      </c>
      <c r="UB8" s="0" t="n">
        <v>242</v>
      </c>
      <c r="UC8" s="0" t="n">
        <v>0</v>
      </c>
      <c r="UD8" s="0" t="n">
        <v>2548.26</v>
      </c>
      <c r="UE8" s="0" t="n">
        <v>5166.942</v>
      </c>
      <c r="UF8" s="0" t="n">
        <v>4598</v>
      </c>
      <c r="UG8" s="0" t="n">
        <v>0</v>
      </c>
      <c r="UH8" s="0" t="n">
        <v>0</v>
      </c>
      <c r="UI8" s="0" t="n">
        <v>4114</v>
      </c>
      <c r="UJ8" s="0" t="n">
        <v>52226.02</v>
      </c>
      <c r="UK8" s="0" t="n">
        <v>46381.72</v>
      </c>
      <c r="UL8" s="0" t="n">
        <v>0</v>
      </c>
      <c r="UM8" s="0" t="n">
        <v>55902</v>
      </c>
      <c r="UN8" s="0" t="n">
        <v>24630.76</v>
      </c>
      <c r="UO8" s="0" t="n">
        <v>15246</v>
      </c>
      <c r="UP8" s="0" t="n">
        <v>14670.04</v>
      </c>
      <c r="UQ8" s="0" t="n">
        <v>28798</v>
      </c>
      <c r="UR8" s="0" t="n">
        <v>5111.766</v>
      </c>
      <c r="US8" s="0" t="n">
        <v>0</v>
      </c>
      <c r="UT8" s="0" t="n">
        <v>0</v>
      </c>
      <c r="UU8" s="0" t="n">
        <v>0</v>
      </c>
      <c r="UV8" s="0" t="n">
        <v>0</v>
      </c>
      <c r="UW8" s="0" t="n">
        <v>4490.794</v>
      </c>
      <c r="UX8" s="0" t="n">
        <v>4445.298</v>
      </c>
      <c r="UY8" s="0" t="n">
        <v>0</v>
      </c>
      <c r="UZ8" s="0" t="n">
        <v>11556.468</v>
      </c>
      <c r="VA8" s="0" t="n">
        <v>5028.76</v>
      </c>
      <c r="VB8" s="0" t="n">
        <v>9609.82</v>
      </c>
      <c r="VC8" s="0" t="n">
        <v>1306.8</v>
      </c>
      <c r="VD8" s="0" t="n">
        <v>5945.94</v>
      </c>
      <c r="VE8" s="0" t="n">
        <v>4585.9</v>
      </c>
      <c r="VF8" s="0" t="n">
        <v>7797.24</v>
      </c>
      <c r="VG8" s="0" t="n">
        <v>0</v>
      </c>
      <c r="VH8" s="0" t="n">
        <v>0</v>
      </c>
      <c r="VI8" s="0" t="n">
        <v>0</v>
      </c>
      <c r="VJ8" s="0" t="n">
        <v>0</v>
      </c>
      <c r="VK8" s="0" t="n">
        <v>0</v>
      </c>
      <c r="VL8" s="0" t="n">
        <v>2420</v>
      </c>
      <c r="VM8" s="0" t="n">
        <v>2308.68</v>
      </c>
      <c r="VN8" s="0" t="n">
        <v>0</v>
      </c>
      <c r="VO8" s="0" t="n">
        <v>0</v>
      </c>
      <c r="VP8" s="0" t="n">
        <v>0</v>
      </c>
      <c r="VQ8" s="0" t="n">
        <v>0</v>
      </c>
      <c r="VR8" s="0" t="n">
        <v>0</v>
      </c>
      <c r="VS8" s="0" t="n">
        <v>0</v>
      </c>
      <c r="VT8" s="0" t="n">
        <v>0</v>
      </c>
      <c r="VU8" s="0" t="n">
        <v>0</v>
      </c>
      <c r="VV8" s="0" t="n">
        <v>0</v>
      </c>
      <c r="VW8" s="0" t="n">
        <v>0</v>
      </c>
      <c r="VX8" s="0" t="n">
        <v>11635.36</v>
      </c>
      <c r="VY8" s="0" t="n">
        <v>0</v>
      </c>
      <c r="VZ8" s="0" t="n">
        <v>0</v>
      </c>
      <c r="WA8" s="0" t="n">
        <v>0</v>
      </c>
      <c r="WB8" s="0" t="n">
        <v>9338.78</v>
      </c>
      <c r="WC8" s="0" t="n">
        <v>0</v>
      </c>
      <c r="WD8" s="0" t="n">
        <v>0</v>
      </c>
      <c r="WE8" s="0" t="n">
        <v>0</v>
      </c>
      <c r="WF8" s="0" t="n">
        <v>7831.12</v>
      </c>
      <c r="WG8" s="0" t="n">
        <v>6766.32</v>
      </c>
      <c r="WH8" s="0" t="n">
        <v>10587.5</v>
      </c>
      <c r="WI8" s="0" t="n">
        <v>9801</v>
      </c>
      <c r="WJ8" s="0" t="n">
        <v>0</v>
      </c>
      <c r="WK8" s="0" t="n">
        <v>0</v>
      </c>
      <c r="WL8" s="0" t="n">
        <v>0</v>
      </c>
      <c r="WM8" s="0" t="n">
        <v>3630</v>
      </c>
      <c r="WN8" s="0" t="n">
        <v>0</v>
      </c>
      <c r="WO8" s="0" t="n">
        <v>0</v>
      </c>
      <c r="WP8" s="0" t="n">
        <v>62</v>
      </c>
      <c r="WQ8" s="0" t="n">
        <v>0</v>
      </c>
      <c r="WR8" s="0" t="n">
        <v>587.574</v>
      </c>
      <c r="WS8" s="0" t="n">
        <v>1203.42</v>
      </c>
      <c r="WT8" s="0" t="n">
        <v>1178</v>
      </c>
      <c r="WU8" s="0" t="n">
        <v>0</v>
      </c>
      <c r="WV8" s="0" t="n">
        <v>0</v>
      </c>
      <c r="WW8" s="0" t="n">
        <v>1054</v>
      </c>
      <c r="WX8" s="0" t="n">
        <v>13380.22</v>
      </c>
      <c r="WY8" s="0" t="n">
        <v>11882.92</v>
      </c>
      <c r="WZ8" s="0" t="n">
        <v>0</v>
      </c>
      <c r="XA8" s="0" t="n">
        <v>14322</v>
      </c>
      <c r="XB8" s="0" t="n">
        <v>6310.36</v>
      </c>
      <c r="XC8" s="0" t="n">
        <v>3906</v>
      </c>
      <c r="XD8" s="0" t="n">
        <v>3758.44</v>
      </c>
      <c r="XE8" s="0" t="n">
        <v>7378</v>
      </c>
      <c r="XF8" s="0" t="n">
        <v>1455.14</v>
      </c>
      <c r="XG8" s="0" t="n">
        <v>0</v>
      </c>
      <c r="XH8" s="0" t="n">
        <v>0</v>
      </c>
      <c r="XI8" s="0" t="n">
        <v>0</v>
      </c>
      <c r="XJ8" s="0" t="n">
        <v>0</v>
      </c>
      <c r="XK8" s="0" t="n">
        <v>1150.534</v>
      </c>
      <c r="XL8" s="0" t="n">
        <v>1265.42</v>
      </c>
      <c r="XM8" s="0" t="n">
        <v>0</v>
      </c>
      <c r="XN8" s="0" t="n">
        <v>3289.72</v>
      </c>
      <c r="XO8" s="0" t="n">
        <v>1288.36</v>
      </c>
      <c r="XP8" s="0" t="n">
        <v>2462.02</v>
      </c>
      <c r="XQ8" s="0" t="n">
        <v>372</v>
      </c>
      <c r="XR8" s="0" t="n">
        <v>1523.34</v>
      </c>
      <c r="XS8" s="0" t="n">
        <v>1468.625</v>
      </c>
      <c r="XT8" s="0" t="n">
        <v>1797.876</v>
      </c>
      <c r="XU8" s="0" t="n">
        <v>0</v>
      </c>
      <c r="XV8" s="0" t="n">
        <v>0</v>
      </c>
      <c r="XW8" s="0" t="n">
        <v>0</v>
      </c>
      <c r="XX8" s="0" t="n">
        <v>0</v>
      </c>
      <c r="XY8" s="0" t="n">
        <v>0</v>
      </c>
      <c r="XZ8" s="0" t="n">
        <v>620</v>
      </c>
      <c r="YA8" s="0" t="n">
        <v>739.35</v>
      </c>
      <c r="YB8" s="0" t="n">
        <v>0</v>
      </c>
      <c r="YC8" s="0" t="n">
        <v>0</v>
      </c>
      <c r="YD8" s="0" t="n">
        <v>0</v>
      </c>
      <c r="YE8" s="0" t="n">
        <v>0</v>
      </c>
      <c r="YF8" s="0" t="n">
        <v>0</v>
      </c>
      <c r="YG8" s="0" t="n">
        <v>0</v>
      </c>
      <c r="YH8" s="0" t="n">
        <v>0</v>
      </c>
      <c r="YI8" s="0" t="n">
        <v>0</v>
      </c>
      <c r="YJ8" s="0" t="n">
        <v>0</v>
      </c>
      <c r="YK8" s="0" t="n">
        <v>0</v>
      </c>
      <c r="YL8" s="0" t="n">
        <v>2980.96</v>
      </c>
      <c r="YM8" s="0" t="n">
        <v>0</v>
      </c>
      <c r="YN8" s="0" t="n">
        <v>0</v>
      </c>
      <c r="YO8" s="0" t="n">
        <v>0</v>
      </c>
      <c r="YP8" s="0" t="n">
        <v>2153.322</v>
      </c>
      <c r="YQ8" s="0" t="n">
        <v>0</v>
      </c>
      <c r="YR8" s="0" t="n">
        <v>0</v>
      </c>
      <c r="YS8" s="0" t="n">
        <v>0</v>
      </c>
      <c r="YT8" s="0" t="n">
        <v>1805.688</v>
      </c>
      <c r="YU8" s="0" t="n">
        <v>1733.52</v>
      </c>
      <c r="YV8" s="0" t="n">
        <v>2170</v>
      </c>
      <c r="YW8" s="0" t="n">
        <v>2790</v>
      </c>
      <c r="YX8" s="0" t="n">
        <v>0</v>
      </c>
      <c r="YY8" s="0" t="n">
        <v>0</v>
      </c>
      <c r="YZ8" s="0" t="n">
        <v>0</v>
      </c>
      <c r="ZA8" s="0" t="n">
        <v>1162.5</v>
      </c>
      <c r="ZB8" s="0" t="n">
        <v>0</v>
      </c>
      <c r="ZC8" s="0" t="n">
        <v>0</v>
      </c>
      <c r="ZD8" s="0" t="n">
        <v>59</v>
      </c>
      <c r="ZE8" s="0" t="n">
        <v>0</v>
      </c>
      <c r="ZF8" s="0" t="n">
        <v>621.27</v>
      </c>
      <c r="ZG8" s="0" t="n">
        <v>1145.19</v>
      </c>
      <c r="ZH8" s="0" t="n">
        <v>1121</v>
      </c>
      <c r="ZI8" s="0" t="n">
        <v>0</v>
      </c>
      <c r="ZJ8" s="0" t="n">
        <v>0</v>
      </c>
      <c r="ZK8" s="0" t="n">
        <v>1003</v>
      </c>
      <c r="ZL8" s="0" t="n">
        <v>12732.79</v>
      </c>
      <c r="ZM8" s="0" t="n">
        <v>11307.94</v>
      </c>
      <c r="ZN8" s="0" t="n">
        <v>0</v>
      </c>
      <c r="ZO8" s="0" t="n">
        <v>13629</v>
      </c>
      <c r="ZP8" s="0" t="n">
        <v>6005.02</v>
      </c>
      <c r="ZQ8" s="0" t="n">
        <v>3717</v>
      </c>
      <c r="ZR8" s="0" t="n">
        <v>3576.58</v>
      </c>
      <c r="ZS8" s="0" t="n">
        <v>7021</v>
      </c>
      <c r="ZT8" s="0" t="n">
        <v>1246.257</v>
      </c>
      <c r="ZU8" s="0" t="n">
        <v>0</v>
      </c>
      <c r="ZV8" s="0" t="n">
        <v>0</v>
      </c>
      <c r="ZW8" s="0" t="n">
        <v>0</v>
      </c>
      <c r="ZX8" s="0" t="n">
        <v>0</v>
      </c>
      <c r="ZY8" s="0" t="n">
        <v>995.33</v>
      </c>
      <c r="ZZ8" s="0" t="n">
        <v>1083.771</v>
      </c>
      <c r="AAA8" s="0" t="n">
        <v>0</v>
      </c>
      <c r="AAB8" s="0" t="n">
        <v>3443.594</v>
      </c>
      <c r="AAC8" s="0" t="n">
        <v>1532.525</v>
      </c>
      <c r="AAD8" s="0" t="n">
        <v>2108.601</v>
      </c>
      <c r="AAE8" s="0" t="n">
        <v>318.6</v>
      </c>
      <c r="AAF8" s="0" t="n">
        <v>1812.0375</v>
      </c>
      <c r="AAG8" s="0" t="n">
        <v>1118.05</v>
      </c>
      <c r="AAH8" s="0" t="n">
        <v>1900.98</v>
      </c>
      <c r="AAI8" s="0" t="n">
        <v>0</v>
      </c>
      <c r="AAJ8" s="0" t="n">
        <v>0</v>
      </c>
      <c r="AAK8" s="0" t="n">
        <v>0</v>
      </c>
      <c r="AAL8" s="0" t="n">
        <v>0</v>
      </c>
      <c r="AAM8" s="0" t="n">
        <v>0</v>
      </c>
      <c r="AAN8" s="0" t="n">
        <v>590</v>
      </c>
      <c r="AAO8" s="0" t="n">
        <v>562.86</v>
      </c>
      <c r="AAP8" s="0" t="n">
        <v>0</v>
      </c>
      <c r="AAQ8" s="0" t="n">
        <v>0</v>
      </c>
      <c r="AAR8" s="0" t="n">
        <v>0</v>
      </c>
      <c r="AAS8" s="0" t="n">
        <v>0</v>
      </c>
      <c r="AAT8" s="0" t="n">
        <v>0</v>
      </c>
      <c r="AAU8" s="0" t="n">
        <v>0</v>
      </c>
      <c r="AAV8" s="0" t="n">
        <v>0</v>
      </c>
      <c r="AAW8" s="0" t="n">
        <v>0</v>
      </c>
      <c r="AAX8" s="0" t="n">
        <v>0</v>
      </c>
      <c r="AAY8" s="0" t="n">
        <v>0</v>
      </c>
      <c r="AAZ8" s="0" t="n">
        <v>3545.9</v>
      </c>
      <c r="ABA8" s="0" t="n">
        <v>0</v>
      </c>
      <c r="ABB8" s="0" t="n">
        <v>0</v>
      </c>
      <c r="ABC8" s="0" t="n">
        <v>0</v>
      </c>
      <c r="ABD8" s="0" t="n">
        <v>2276.81</v>
      </c>
      <c r="ABE8" s="0" t="n">
        <v>0</v>
      </c>
      <c r="ABF8" s="0" t="n">
        <v>0</v>
      </c>
      <c r="ABG8" s="0" t="n">
        <v>0</v>
      </c>
      <c r="ABH8" s="0" t="n">
        <v>1909.24</v>
      </c>
      <c r="ABI8" s="0" t="n">
        <v>1649.64</v>
      </c>
      <c r="ABJ8" s="0" t="n">
        <v>1858.5</v>
      </c>
      <c r="ABK8" s="0" t="n">
        <v>2655</v>
      </c>
      <c r="ABL8" s="0" t="n">
        <v>0</v>
      </c>
      <c r="ABM8" s="0" t="n">
        <v>0</v>
      </c>
      <c r="ABN8" s="0" t="n">
        <v>0</v>
      </c>
      <c r="ABO8" s="0" t="n">
        <v>1106.25</v>
      </c>
      <c r="ABP8" s="0" t="n">
        <v>0</v>
      </c>
      <c r="ABQ8" s="0" t="n">
        <v>0</v>
      </c>
      <c r="ABR8" s="0" t="n">
        <v>249</v>
      </c>
      <c r="ABS8" s="0" t="n">
        <v>0</v>
      </c>
      <c r="ABT8" s="0" t="n">
        <v>2621.97</v>
      </c>
      <c r="ABU8" s="0" t="n">
        <v>4349.781</v>
      </c>
      <c r="ABV8" s="0" t="n">
        <v>4731</v>
      </c>
      <c r="ABW8" s="0" t="n">
        <v>0</v>
      </c>
      <c r="ABX8" s="0" t="n">
        <v>0</v>
      </c>
      <c r="ABY8" s="0" t="n">
        <v>4233</v>
      </c>
      <c r="ABZ8" s="0" t="n">
        <v>53736.69</v>
      </c>
      <c r="ACA8" s="0" t="n">
        <v>47723.34</v>
      </c>
      <c r="ACB8" s="0" t="n">
        <v>0</v>
      </c>
      <c r="ACC8" s="0" t="n">
        <v>57519</v>
      </c>
      <c r="ACD8" s="0" t="n">
        <v>25343.22</v>
      </c>
      <c r="ACE8" s="0" t="n">
        <v>15687</v>
      </c>
      <c r="ACF8" s="0" t="n">
        <v>15094.38</v>
      </c>
      <c r="ACG8" s="0" t="n">
        <v>29631</v>
      </c>
      <c r="ACH8" s="0" t="n">
        <v>5844.03</v>
      </c>
      <c r="ACI8" s="0" t="n">
        <v>0</v>
      </c>
      <c r="ACJ8" s="0" t="n">
        <v>0</v>
      </c>
      <c r="ACK8" s="0" t="n">
        <v>0</v>
      </c>
      <c r="ACL8" s="0" t="n">
        <v>0</v>
      </c>
      <c r="ACM8" s="0" t="n">
        <v>4200.63</v>
      </c>
      <c r="ACN8" s="0" t="n">
        <v>6352.6125</v>
      </c>
      <c r="ACO8" s="0" t="n">
        <v>0</v>
      </c>
      <c r="ACP8" s="0" t="n">
        <v>13211.94</v>
      </c>
      <c r="ACQ8" s="0" t="n">
        <v>5174.22</v>
      </c>
      <c r="ACR8" s="0" t="n">
        <v>9887.79</v>
      </c>
      <c r="ACS8" s="0" t="n">
        <v>1494</v>
      </c>
      <c r="ACT8" s="0" t="n">
        <v>6117.93</v>
      </c>
      <c r="ACU8" s="0" t="n">
        <v>4718.55</v>
      </c>
      <c r="ACV8" s="0" t="n">
        <v>8022.78</v>
      </c>
      <c r="ACW8" s="0" t="n">
        <v>0</v>
      </c>
      <c r="ACX8" s="0" t="n">
        <v>0</v>
      </c>
      <c r="ACY8" s="0" t="n">
        <v>0</v>
      </c>
      <c r="ACZ8" s="0" t="n">
        <v>0</v>
      </c>
      <c r="ADA8" s="0" t="n">
        <v>0</v>
      </c>
      <c r="ADB8" s="0" t="n">
        <v>2490</v>
      </c>
      <c r="ADC8" s="0" t="n">
        <v>2375.46</v>
      </c>
      <c r="ADD8" s="0" t="n">
        <v>0</v>
      </c>
      <c r="ADE8" s="0" t="n">
        <v>0</v>
      </c>
      <c r="ADF8" s="0" t="n">
        <v>0</v>
      </c>
      <c r="ADG8" s="0" t="n">
        <v>0</v>
      </c>
      <c r="ADH8" s="0" t="n">
        <v>0</v>
      </c>
      <c r="ADI8" s="0" t="n">
        <v>0</v>
      </c>
      <c r="ADJ8" s="0" t="n">
        <v>0</v>
      </c>
      <c r="ADK8" s="0" t="n">
        <v>0</v>
      </c>
      <c r="ADL8" s="0" t="n">
        <v>0</v>
      </c>
      <c r="ADM8" s="0" t="n">
        <v>0</v>
      </c>
      <c r="ADN8" s="0" t="n">
        <v>13169.112</v>
      </c>
      <c r="ADO8" s="0" t="n">
        <v>0</v>
      </c>
      <c r="ADP8" s="0" t="n">
        <v>0</v>
      </c>
      <c r="ADQ8" s="0" t="n">
        <v>0</v>
      </c>
      <c r="ADR8" s="0" t="n">
        <v>9608.91</v>
      </c>
      <c r="ADS8" s="0" t="n">
        <v>0</v>
      </c>
      <c r="ADT8" s="0" t="n">
        <v>0</v>
      </c>
      <c r="ADU8" s="0" t="n">
        <v>0</v>
      </c>
      <c r="ADV8" s="0" t="n">
        <v>7251.876</v>
      </c>
      <c r="ADW8" s="0" t="n">
        <v>6962.04</v>
      </c>
      <c r="ADX8" s="0" t="n">
        <v>8715</v>
      </c>
      <c r="ADY8" s="0" t="n">
        <v>12325.5</v>
      </c>
      <c r="ADZ8" s="0" t="n">
        <v>0</v>
      </c>
      <c r="AEA8" s="0" t="n">
        <v>0</v>
      </c>
      <c r="AEB8" s="0" t="n">
        <v>0</v>
      </c>
      <c r="AEC8" s="0" t="n">
        <v>3735</v>
      </c>
      <c r="AED8" s="0" t="n">
        <v>0</v>
      </c>
      <c r="AEE8" s="0" t="n">
        <v>0</v>
      </c>
      <c r="AEF8" s="0" t="n">
        <v>238</v>
      </c>
      <c r="AEG8" s="0" t="n">
        <v>0</v>
      </c>
      <c r="AEH8" s="0" t="n">
        <v>2506.14</v>
      </c>
      <c r="AEI8" s="0" t="n">
        <v>5081.538</v>
      </c>
      <c r="AEJ8" s="0" t="n">
        <v>4069.8</v>
      </c>
      <c r="AEK8" s="0" t="n">
        <v>0</v>
      </c>
      <c r="AEL8" s="0" t="n">
        <v>0</v>
      </c>
      <c r="AEM8" s="0" t="n">
        <v>5057.5</v>
      </c>
      <c r="AEN8" s="0" t="n">
        <v>51362.78</v>
      </c>
      <c r="AEO8" s="0" t="n">
        <v>45615.08</v>
      </c>
      <c r="AEP8" s="0" t="n">
        <v>0</v>
      </c>
      <c r="AEQ8" s="0" t="n">
        <v>54978</v>
      </c>
      <c r="AER8" s="0" t="n">
        <v>24223.64</v>
      </c>
      <c r="AES8" s="0" t="n">
        <v>14994</v>
      </c>
      <c r="AET8" s="0" t="n">
        <v>14427.56</v>
      </c>
      <c r="AEU8" s="0" t="n">
        <v>28322</v>
      </c>
      <c r="AEV8" s="0" t="n">
        <v>5027.274</v>
      </c>
      <c r="AEW8" s="0" t="n">
        <v>0</v>
      </c>
      <c r="AEX8" s="0" t="n">
        <v>0</v>
      </c>
      <c r="AEY8" s="0" t="n">
        <v>0</v>
      </c>
      <c r="AEZ8" s="0" t="n">
        <v>0</v>
      </c>
      <c r="AFA8" s="0" t="n">
        <v>4015.06</v>
      </c>
      <c r="AFB8" s="0" t="n">
        <v>5343.338</v>
      </c>
      <c r="AFC8" s="0" t="n">
        <v>0</v>
      </c>
      <c r="AFD8" s="0" t="n">
        <v>15785.35</v>
      </c>
      <c r="AFE8" s="0" t="n">
        <v>4945.64</v>
      </c>
      <c r="AFF8" s="0" t="n">
        <v>9450.98</v>
      </c>
      <c r="AFG8" s="0" t="n">
        <v>1428</v>
      </c>
      <c r="AFH8" s="0" t="n">
        <v>5847.66</v>
      </c>
      <c r="AFI8" s="0" t="n">
        <v>4961.11</v>
      </c>
      <c r="AFJ8" s="0" t="n">
        <v>7668.36</v>
      </c>
      <c r="AFK8" s="0" t="n">
        <v>0</v>
      </c>
      <c r="AFL8" s="0" t="n">
        <v>0</v>
      </c>
      <c r="AFM8" s="0" t="n">
        <v>0</v>
      </c>
      <c r="AFN8" s="0" t="n">
        <v>0</v>
      </c>
      <c r="AFO8" s="0" t="n">
        <v>0</v>
      </c>
      <c r="AFP8" s="0" t="n">
        <v>2380</v>
      </c>
      <c r="AFQ8" s="0" t="n">
        <v>2270.52</v>
      </c>
      <c r="AFR8" s="0" t="n">
        <v>0</v>
      </c>
      <c r="AFS8" s="0" t="n">
        <v>0</v>
      </c>
      <c r="AFT8" s="0" t="n">
        <v>0</v>
      </c>
      <c r="AFU8" s="0" t="n">
        <v>0</v>
      </c>
      <c r="AFV8" s="0" t="n">
        <v>0</v>
      </c>
      <c r="AFW8" s="0" t="n">
        <v>0</v>
      </c>
      <c r="AFX8" s="0" t="n">
        <v>0</v>
      </c>
      <c r="AFY8" s="0" t="n">
        <v>0</v>
      </c>
      <c r="AFZ8" s="0" t="n">
        <v>0</v>
      </c>
      <c r="AGA8" s="0" t="n">
        <v>0</v>
      </c>
      <c r="AGB8" s="0" t="n">
        <v>11443.04</v>
      </c>
      <c r="AGC8" s="0" t="n">
        <v>0</v>
      </c>
      <c r="AGD8" s="0" t="n">
        <v>0</v>
      </c>
      <c r="AGE8" s="0" t="n">
        <v>0</v>
      </c>
      <c r="AGF8" s="0" t="n">
        <v>8265.978</v>
      </c>
      <c r="AGG8" s="0" t="n">
        <v>0</v>
      </c>
      <c r="AGH8" s="0" t="n">
        <v>0</v>
      </c>
      <c r="AGI8" s="0" t="n">
        <v>0</v>
      </c>
      <c r="AGJ8" s="0" t="n">
        <v>9627.1</v>
      </c>
      <c r="AGK8" s="0" t="n">
        <v>6654.48</v>
      </c>
      <c r="AGL8" s="0" t="n">
        <v>9163</v>
      </c>
      <c r="AGM8" s="0" t="n">
        <v>11781</v>
      </c>
      <c r="AGN8" s="0" t="n">
        <v>0</v>
      </c>
      <c r="AGO8" s="0" t="n">
        <v>0</v>
      </c>
      <c r="AGP8" s="0" t="n">
        <v>0</v>
      </c>
      <c r="AGQ8" s="0" t="n">
        <v>3570</v>
      </c>
      <c r="AGR8" s="0" t="n">
        <v>0</v>
      </c>
      <c r="AGS8" s="0" t="n">
        <v>0</v>
      </c>
      <c r="AGU8" s="0" t="n">
        <f aca="false">IF($P8&gt;0,CH8*$K8,0)</f>
        <v>192</v>
      </c>
      <c r="AGV8" s="0" t="n">
        <f aca="false">IF($P8&gt;0,EV8*$K8,0)</f>
        <v>76</v>
      </c>
      <c r="AGW8" s="0" t="n">
        <f aca="false">IF($P8&gt;0,HJ8*$K8,0)</f>
        <v>324</v>
      </c>
      <c r="AGX8" s="0" t="n">
        <f aca="false">IF($P8&gt;0,JX8*$K8,0)</f>
        <v>129</v>
      </c>
      <c r="AGY8" s="0" t="n">
        <f aca="false">IF($P8&gt;0,ML8*$K8,0)</f>
        <v>177</v>
      </c>
      <c r="AGZ8" s="0" t="n">
        <f aca="false">IF($P8&gt;0,OZ8*$K8,0)</f>
        <v>308</v>
      </c>
      <c r="AHA8" s="0" t="n">
        <f aca="false">IF($P8&gt;0,RN8*$K8,0)</f>
        <v>186</v>
      </c>
      <c r="AHB8" s="0" t="n">
        <f aca="false">IF($P8&gt;0,UB8*$K8,0)</f>
        <v>242</v>
      </c>
      <c r="AHC8" s="0" t="n">
        <f aca="false">IF($P8&gt;0,WP8*$K8,0)</f>
        <v>62</v>
      </c>
      <c r="AHD8" s="0" t="n">
        <f aca="false">IF($P8&gt;0,ZD8*$K8,0)</f>
        <v>59</v>
      </c>
      <c r="AHE8" s="0" t="n">
        <f aca="false">IF($P8&gt;0,ABR8*$K8,0)</f>
        <v>249</v>
      </c>
      <c r="AHF8" s="0" t="n">
        <f aca="false">IF($P8&gt;0,AEF8*$K8,0)</f>
        <v>238</v>
      </c>
    </row>
    <row r="9" customFormat="false" ht="15" hidden="false" customHeight="false" outlineLevel="0" collapsed="false">
      <c r="F9" s="0" t="s">
        <v>30</v>
      </c>
      <c r="H9" s="0" t="s">
        <v>59</v>
      </c>
      <c r="I9" s="0" t="s">
        <v>165</v>
      </c>
      <c r="K9" s="0" t="n">
        <v>3</v>
      </c>
      <c r="L9" s="0" t="n">
        <v>12.7</v>
      </c>
      <c r="P9" s="0" t="n">
        <v>1</v>
      </c>
      <c r="R9" s="0" t="s">
        <v>52</v>
      </c>
      <c r="S9" s="0" t="s">
        <v>50</v>
      </c>
      <c r="Z9" s="0" t="n">
        <v>15.98</v>
      </c>
      <c r="AB9" s="0" t="n">
        <v>1.74</v>
      </c>
      <c r="AC9" s="0" t="n">
        <v>40.65</v>
      </c>
      <c r="AE9" s="0" t="n">
        <v>28.42</v>
      </c>
      <c r="AF9" s="0" t="n">
        <v>13</v>
      </c>
      <c r="AG9" s="0" t="n">
        <v>28.9</v>
      </c>
      <c r="AH9" s="0" t="n">
        <v>30.89</v>
      </c>
      <c r="AL9" s="0" t="n">
        <v>45.1</v>
      </c>
      <c r="AM9" s="0" t="n">
        <v>36.6</v>
      </c>
      <c r="AO9" s="0" t="n">
        <v>22.55</v>
      </c>
      <c r="AS9" s="0" t="n">
        <v>29</v>
      </c>
      <c r="AX9" s="0" t="n">
        <v>20.15</v>
      </c>
      <c r="AY9" s="0" t="n">
        <v>56.45</v>
      </c>
      <c r="AZ9" s="0" t="n">
        <v>44.65</v>
      </c>
      <c r="BA9" s="0" t="n">
        <v>24.02</v>
      </c>
      <c r="BC9" s="0" t="n">
        <v>18</v>
      </c>
      <c r="BE9" s="0" t="n">
        <v>40.06</v>
      </c>
      <c r="BG9" s="0" t="n">
        <v>28</v>
      </c>
      <c r="BI9" s="0" t="n">
        <v>57.41</v>
      </c>
      <c r="BQ9" s="0" t="n">
        <v>29</v>
      </c>
      <c r="BS9" s="0" t="n">
        <v>32</v>
      </c>
      <c r="BT9" s="0" t="n">
        <v>9</v>
      </c>
      <c r="BU9" s="0" t="n">
        <v>17.62</v>
      </c>
      <c r="BV9" s="0" t="n">
        <v>17</v>
      </c>
      <c r="BX9" s="0" t="n">
        <v>40.46</v>
      </c>
      <c r="BY9" s="0" t="n">
        <v>5.44</v>
      </c>
      <c r="CD9" s="0" t="n">
        <v>28</v>
      </c>
      <c r="CE9" s="0" t="n">
        <v>6.35</v>
      </c>
      <c r="CF9" s="0" t="n">
        <v>15.11</v>
      </c>
      <c r="CG9" s="0" t="n">
        <v>53.35</v>
      </c>
      <c r="CH9" s="0" t="n">
        <v>214</v>
      </c>
      <c r="CI9" s="0" t="n">
        <v>0</v>
      </c>
      <c r="CJ9" s="0" t="n">
        <v>0</v>
      </c>
      <c r="CK9" s="0" t="n">
        <v>0</v>
      </c>
      <c r="CL9" s="0" t="n">
        <v>0</v>
      </c>
      <c r="CM9" s="0" t="n">
        <v>0</v>
      </c>
      <c r="CN9" s="0" t="n">
        <v>3419.72</v>
      </c>
      <c r="CO9" s="0" t="n">
        <v>0</v>
      </c>
      <c r="CP9" s="0" t="n">
        <v>930.9</v>
      </c>
      <c r="CQ9" s="0" t="n">
        <v>21747.75</v>
      </c>
      <c r="CR9" s="0" t="n">
        <v>0</v>
      </c>
      <c r="CS9" s="0" t="n">
        <v>15204.7</v>
      </c>
      <c r="CT9" s="0" t="n">
        <v>13910</v>
      </c>
      <c r="CU9" s="0" t="n">
        <v>30923</v>
      </c>
      <c r="CV9" s="0" t="n">
        <v>33052.3</v>
      </c>
      <c r="CW9" s="0" t="n">
        <v>0</v>
      </c>
      <c r="CX9" s="0" t="n">
        <v>0</v>
      </c>
      <c r="CY9" s="0" t="n">
        <v>0</v>
      </c>
      <c r="CZ9" s="0" t="n">
        <v>9651.4</v>
      </c>
      <c r="DA9" s="0" t="n">
        <v>7832.4</v>
      </c>
      <c r="DB9" s="0" t="n">
        <v>0</v>
      </c>
      <c r="DC9" s="0" t="n">
        <v>4825.7</v>
      </c>
      <c r="DD9" s="0" t="n">
        <v>0</v>
      </c>
      <c r="DE9" s="0" t="n">
        <v>0</v>
      </c>
      <c r="DF9" s="0" t="n">
        <v>0</v>
      </c>
      <c r="DG9" s="0" t="n">
        <v>6206</v>
      </c>
      <c r="DH9" s="0" t="n">
        <v>0</v>
      </c>
      <c r="DI9" s="0" t="n">
        <v>0</v>
      </c>
      <c r="DJ9" s="0" t="n">
        <v>0</v>
      </c>
      <c r="DK9" s="0" t="n">
        <v>0</v>
      </c>
      <c r="DL9" s="0" t="n">
        <v>4743.31</v>
      </c>
      <c r="DM9" s="0" t="n">
        <v>12080.3</v>
      </c>
      <c r="DN9" s="0" t="n">
        <v>9555.1</v>
      </c>
      <c r="DO9" s="0" t="n">
        <v>5654.308</v>
      </c>
      <c r="DP9" s="0" t="n">
        <v>0</v>
      </c>
      <c r="DQ9" s="0" t="n">
        <v>3852</v>
      </c>
      <c r="DR9" s="0" t="n">
        <v>0</v>
      </c>
      <c r="DS9" s="0" t="n">
        <v>8572.84</v>
      </c>
      <c r="DT9" s="0" t="n">
        <v>0</v>
      </c>
      <c r="DU9" s="0" t="n">
        <v>5992</v>
      </c>
      <c r="DV9" s="0" t="n">
        <v>0</v>
      </c>
      <c r="DW9" s="0" t="n">
        <v>12285.74</v>
      </c>
      <c r="DX9" s="0" t="n">
        <v>0</v>
      </c>
      <c r="DY9" s="0" t="n">
        <v>0</v>
      </c>
      <c r="DZ9" s="0" t="n">
        <v>0</v>
      </c>
      <c r="EA9" s="0" t="n">
        <v>0</v>
      </c>
      <c r="EB9" s="0" t="n">
        <v>0</v>
      </c>
      <c r="EC9" s="0" t="n">
        <v>0</v>
      </c>
      <c r="ED9" s="0" t="n">
        <v>0</v>
      </c>
      <c r="EE9" s="0" t="n">
        <v>6206</v>
      </c>
      <c r="EF9" s="0" t="n">
        <v>0</v>
      </c>
      <c r="EG9" s="0" t="n">
        <v>6848</v>
      </c>
      <c r="EH9" s="0" t="n">
        <v>2407.5</v>
      </c>
      <c r="EI9" s="0" t="n">
        <v>3770.68</v>
      </c>
      <c r="EJ9" s="0" t="n">
        <v>3638</v>
      </c>
      <c r="EK9" s="0" t="n">
        <v>0</v>
      </c>
      <c r="EL9" s="0" t="n">
        <v>8658.44</v>
      </c>
      <c r="EM9" s="0" t="n">
        <v>1164.16</v>
      </c>
      <c r="EN9" s="0" t="n">
        <v>0</v>
      </c>
      <c r="EO9" s="0" t="n">
        <v>0</v>
      </c>
      <c r="EP9" s="0" t="n">
        <v>0</v>
      </c>
      <c r="EQ9" s="0" t="n">
        <v>0</v>
      </c>
      <c r="ER9" s="0" t="n">
        <v>7490</v>
      </c>
      <c r="ES9" s="0" t="n">
        <v>1358.9</v>
      </c>
      <c r="ET9" s="0" t="n">
        <v>3233.54</v>
      </c>
      <c r="EU9" s="0" t="n">
        <v>14271.125</v>
      </c>
      <c r="EV9" s="0" t="n">
        <v>273</v>
      </c>
      <c r="EW9" s="0" t="n">
        <v>0</v>
      </c>
      <c r="EX9" s="0" t="n">
        <v>0</v>
      </c>
      <c r="EY9" s="0" t="n">
        <v>0</v>
      </c>
      <c r="EZ9" s="0" t="n">
        <v>0</v>
      </c>
      <c r="FA9" s="0" t="n">
        <v>0</v>
      </c>
      <c r="FB9" s="0" t="n">
        <v>4362.54</v>
      </c>
      <c r="FC9" s="0" t="n">
        <v>0</v>
      </c>
      <c r="FD9" s="0" t="n">
        <v>1187.55</v>
      </c>
      <c r="FE9" s="0" t="n">
        <v>27743.625</v>
      </c>
      <c r="FF9" s="0" t="n">
        <v>0</v>
      </c>
      <c r="FG9" s="0" t="n">
        <v>19396.65</v>
      </c>
      <c r="FH9" s="0" t="n">
        <v>17745</v>
      </c>
      <c r="FI9" s="0" t="n">
        <v>39448.5</v>
      </c>
      <c r="FJ9" s="0" t="n">
        <v>42164.85</v>
      </c>
      <c r="FK9" s="0" t="n">
        <v>0</v>
      </c>
      <c r="FL9" s="0" t="n">
        <v>0</v>
      </c>
      <c r="FM9" s="0" t="n">
        <v>0</v>
      </c>
      <c r="FN9" s="0" t="n">
        <v>12312.3</v>
      </c>
      <c r="FO9" s="0" t="n">
        <v>8992.62</v>
      </c>
      <c r="FP9" s="0" t="n">
        <v>0</v>
      </c>
      <c r="FQ9" s="0" t="n">
        <v>6156.15</v>
      </c>
      <c r="FR9" s="0" t="n">
        <v>0</v>
      </c>
      <c r="FS9" s="0" t="n">
        <v>0</v>
      </c>
      <c r="FT9" s="0" t="n">
        <v>0</v>
      </c>
      <c r="FU9" s="0" t="n">
        <v>7125.3</v>
      </c>
      <c r="FV9" s="0" t="n">
        <v>0</v>
      </c>
      <c r="FW9" s="0" t="n">
        <v>0</v>
      </c>
      <c r="FX9" s="0" t="n">
        <v>0</v>
      </c>
      <c r="FY9" s="0" t="n">
        <v>0</v>
      </c>
      <c r="FZ9" s="0" t="n">
        <v>6051.045</v>
      </c>
      <c r="GA9" s="0" t="n">
        <v>16951.935</v>
      </c>
      <c r="GB9" s="0" t="n">
        <v>12189.45</v>
      </c>
      <c r="GC9" s="0" t="n">
        <v>6557.46</v>
      </c>
      <c r="GD9" s="0" t="n">
        <v>0</v>
      </c>
      <c r="GE9" s="0" t="n">
        <v>4914</v>
      </c>
      <c r="GF9" s="0" t="n">
        <v>0</v>
      </c>
      <c r="GG9" s="0" t="n">
        <v>10936.38</v>
      </c>
      <c r="GH9" s="0" t="n">
        <v>0</v>
      </c>
      <c r="GI9" s="0" t="n">
        <v>7644</v>
      </c>
      <c r="GJ9" s="0" t="n">
        <v>0</v>
      </c>
      <c r="GK9" s="0" t="n">
        <v>15672.93</v>
      </c>
      <c r="GL9" s="0" t="n">
        <v>0</v>
      </c>
      <c r="GM9" s="0" t="n">
        <v>0</v>
      </c>
      <c r="GN9" s="0" t="n">
        <v>0</v>
      </c>
      <c r="GO9" s="0" t="n">
        <v>0</v>
      </c>
      <c r="GP9" s="0" t="n">
        <v>0</v>
      </c>
      <c r="GQ9" s="0" t="n">
        <v>0</v>
      </c>
      <c r="GR9" s="0" t="n">
        <v>0</v>
      </c>
      <c r="GS9" s="0" t="n">
        <v>9896.25</v>
      </c>
      <c r="GT9" s="0" t="n">
        <v>0</v>
      </c>
      <c r="GU9" s="0" t="n">
        <v>8736</v>
      </c>
      <c r="GV9" s="0" t="n">
        <v>2457</v>
      </c>
      <c r="GW9" s="0" t="n">
        <v>6012.825</v>
      </c>
      <c r="GX9" s="0" t="n">
        <v>5105.1</v>
      </c>
      <c r="GY9" s="0" t="n">
        <v>0</v>
      </c>
      <c r="GZ9" s="0" t="n">
        <v>11045.58</v>
      </c>
      <c r="HA9" s="0" t="n">
        <v>1633.632</v>
      </c>
      <c r="HB9" s="0" t="n">
        <v>0</v>
      </c>
      <c r="HC9" s="0" t="n">
        <v>0</v>
      </c>
      <c r="HD9" s="0" t="n">
        <v>0</v>
      </c>
      <c r="HE9" s="0" t="n">
        <v>0</v>
      </c>
      <c r="HF9" s="0" t="n">
        <v>9555</v>
      </c>
      <c r="HG9" s="0" t="n">
        <v>1733.55</v>
      </c>
      <c r="HH9" s="0" t="n">
        <v>4125.03</v>
      </c>
      <c r="HI9" s="0" t="n">
        <v>14564.55</v>
      </c>
      <c r="HJ9" s="0" t="n">
        <v>189</v>
      </c>
      <c r="HK9" s="0" t="n">
        <v>0</v>
      </c>
      <c r="HL9" s="0" t="n">
        <v>0</v>
      </c>
      <c r="HM9" s="0" t="n">
        <v>0</v>
      </c>
      <c r="HN9" s="0" t="n">
        <v>0</v>
      </c>
      <c r="HO9" s="0" t="n">
        <v>0</v>
      </c>
      <c r="HP9" s="0" t="n">
        <v>3020.22</v>
      </c>
      <c r="HQ9" s="0" t="n">
        <v>0</v>
      </c>
      <c r="HR9" s="0" t="n">
        <v>822.15</v>
      </c>
      <c r="HS9" s="0" t="n">
        <v>19207.125</v>
      </c>
      <c r="HT9" s="0" t="n">
        <v>0</v>
      </c>
      <c r="HU9" s="0" t="n">
        <v>13428.45</v>
      </c>
      <c r="HV9" s="0" t="n">
        <v>12285</v>
      </c>
      <c r="HW9" s="0" t="n">
        <v>27310.5</v>
      </c>
      <c r="HX9" s="0" t="n">
        <v>29191.05</v>
      </c>
      <c r="HY9" s="0" t="n">
        <v>0</v>
      </c>
      <c r="HZ9" s="0" t="n">
        <v>0</v>
      </c>
      <c r="IA9" s="0" t="n">
        <v>0</v>
      </c>
      <c r="IB9" s="0" t="n">
        <v>9376.29</v>
      </c>
      <c r="IC9" s="0" t="n">
        <v>6917.4</v>
      </c>
      <c r="ID9" s="0" t="n">
        <v>0</v>
      </c>
      <c r="IE9" s="0" t="n">
        <v>4261.95</v>
      </c>
      <c r="IF9" s="0" t="n">
        <v>0</v>
      </c>
      <c r="IG9" s="0" t="n">
        <v>0</v>
      </c>
      <c r="IH9" s="0" t="n">
        <v>0</v>
      </c>
      <c r="II9" s="0" t="n">
        <v>5481</v>
      </c>
      <c r="IJ9" s="0" t="n">
        <v>0</v>
      </c>
      <c r="IK9" s="0" t="n">
        <v>0</v>
      </c>
      <c r="IL9" s="0" t="n">
        <v>0</v>
      </c>
      <c r="IM9" s="0" t="n">
        <v>0</v>
      </c>
      <c r="IN9" s="0" t="n">
        <v>4760.4375</v>
      </c>
      <c r="IO9" s="0" t="n">
        <v>10669.05</v>
      </c>
      <c r="IP9" s="0" t="n">
        <v>8438.85</v>
      </c>
      <c r="IQ9" s="0" t="n">
        <v>4539.78</v>
      </c>
      <c r="IR9" s="0" t="n">
        <v>0</v>
      </c>
      <c r="IS9" s="0" t="n">
        <v>3061.8</v>
      </c>
      <c r="IT9" s="0" t="n">
        <v>0</v>
      </c>
      <c r="IU9" s="0" t="n">
        <v>8328.474</v>
      </c>
      <c r="IV9" s="0" t="n">
        <v>0</v>
      </c>
      <c r="IW9" s="0" t="n">
        <v>5292</v>
      </c>
      <c r="IX9" s="0" t="n">
        <v>0</v>
      </c>
      <c r="IY9" s="0" t="n">
        <v>10850.49</v>
      </c>
      <c r="IZ9" s="0" t="n">
        <v>0</v>
      </c>
      <c r="JA9" s="0" t="n">
        <v>0</v>
      </c>
      <c r="JB9" s="0" t="n">
        <v>0</v>
      </c>
      <c r="JC9" s="0" t="n">
        <v>0</v>
      </c>
      <c r="JD9" s="0" t="n">
        <v>0</v>
      </c>
      <c r="JE9" s="0" t="n">
        <v>0</v>
      </c>
      <c r="JF9" s="0" t="n">
        <v>0</v>
      </c>
      <c r="JG9" s="0" t="n">
        <v>5481</v>
      </c>
      <c r="JH9" s="0" t="n">
        <v>0</v>
      </c>
      <c r="JI9" s="0" t="n">
        <v>6048</v>
      </c>
      <c r="JJ9" s="0" t="n">
        <v>2126.25</v>
      </c>
      <c r="JK9" s="0" t="n">
        <v>3330.18</v>
      </c>
      <c r="JL9" s="0" t="n">
        <v>3213</v>
      </c>
      <c r="JM9" s="0" t="n">
        <v>0</v>
      </c>
      <c r="JN9" s="0" t="n">
        <v>7646.94</v>
      </c>
      <c r="JO9" s="0" t="n">
        <v>1028.16</v>
      </c>
      <c r="JP9" s="0" t="n">
        <v>0</v>
      </c>
      <c r="JQ9" s="0" t="n">
        <v>0</v>
      </c>
      <c r="JR9" s="0" t="n">
        <v>0</v>
      </c>
      <c r="JS9" s="0" t="n">
        <v>0</v>
      </c>
      <c r="JT9" s="0" t="n">
        <v>5292</v>
      </c>
      <c r="JU9" s="0" t="n">
        <v>1320.165</v>
      </c>
      <c r="JV9" s="0" t="n">
        <v>2855.79</v>
      </c>
      <c r="JW9" s="0" t="n">
        <v>10083.15</v>
      </c>
      <c r="JX9" s="0" t="n">
        <v>312</v>
      </c>
      <c r="JY9" s="0" t="n">
        <v>0</v>
      </c>
      <c r="JZ9" s="0" t="n">
        <v>0</v>
      </c>
      <c r="KA9" s="0" t="n">
        <v>0</v>
      </c>
      <c r="KB9" s="0" t="n">
        <v>0</v>
      </c>
      <c r="KC9" s="0" t="n">
        <v>0</v>
      </c>
      <c r="KD9" s="0" t="n">
        <v>4985.76</v>
      </c>
      <c r="KE9" s="0" t="n">
        <v>0</v>
      </c>
      <c r="KF9" s="0" t="n">
        <v>1357.2</v>
      </c>
      <c r="KG9" s="0" t="n">
        <v>31707</v>
      </c>
      <c r="KH9" s="0" t="n">
        <v>0</v>
      </c>
      <c r="KI9" s="0" t="n">
        <v>22167.6</v>
      </c>
      <c r="KJ9" s="0" t="n">
        <v>20280</v>
      </c>
      <c r="KK9" s="0" t="n">
        <v>45084</v>
      </c>
      <c r="KL9" s="0" t="n">
        <v>48188.4</v>
      </c>
      <c r="KM9" s="0" t="n">
        <v>0</v>
      </c>
      <c r="KN9" s="0" t="n">
        <v>0</v>
      </c>
      <c r="KO9" s="0" t="n">
        <v>0</v>
      </c>
      <c r="KP9" s="0" t="n">
        <v>15478.32</v>
      </c>
      <c r="KQ9" s="0" t="n">
        <v>11419.2</v>
      </c>
      <c r="KR9" s="0" t="n">
        <v>0</v>
      </c>
      <c r="KS9" s="0" t="n">
        <v>7035.6</v>
      </c>
      <c r="KT9" s="0" t="n">
        <v>0</v>
      </c>
      <c r="KU9" s="0" t="n">
        <v>0</v>
      </c>
      <c r="KV9" s="0" t="n">
        <v>0</v>
      </c>
      <c r="KW9" s="0" t="n">
        <v>9048</v>
      </c>
      <c r="KX9" s="0" t="n">
        <v>0</v>
      </c>
      <c r="KY9" s="0" t="n">
        <v>0</v>
      </c>
      <c r="KZ9" s="0" t="n">
        <v>0</v>
      </c>
      <c r="LA9" s="0" t="n">
        <v>0</v>
      </c>
      <c r="LB9" s="0" t="n">
        <v>6286.8</v>
      </c>
      <c r="LC9" s="0" t="n">
        <v>17612.4</v>
      </c>
      <c r="LD9" s="0" t="n">
        <v>13930.8</v>
      </c>
      <c r="LE9" s="0" t="n">
        <v>8243.664</v>
      </c>
      <c r="LF9" s="0" t="n">
        <v>0</v>
      </c>
      <c r="LG9" s="0" t="n">
        <v>5616</v>
      </c>
      <c r="LH9" s="0" t="n">
        <v>0</v>
      </c>
      <c r="LI9" s="0" t="n">
        <v>12498.72</v>
      </c>
      <c r="LJ9" s="0" t="n">
        <v>0</v>
      </c>
      <c r="LK9" s="0" t="n">
        <v>8736</v>
      </c>
      <c r="LL9" s="0" t="n">
        <v>0</v>
      </c>
      <c r="LM9" s="0" t="n">
        <v>17911.92</v>
      </c>
      <c r="LN9" s="0" t="n">
        <v>0</v>
      </c>
      <c r="LO9" s="0" t="n">
        <v>0</v>
      </c>
      <c r="LP9" s="0" t="n">
        <v>0</v>
      </c>
      <c r="LQ9" s="0" t="n">
        <v>0</v>
      </c>
      <c r="LR9" s="0" t="n">
        <v>0</v>
      </c>
      <c r="LS9" s="0" t="n">
        <v>0</v>
      </c>
      <c r="LT9" s="0" t="n">
        <v>0</v>
      </c>
      <c r="LU9" s="0" t="n">
        <v>9048</v>
      </c>
      <c r="LV9" s="0" t="n">
        <v>0</v>
      </c>
      <c r="LW9" s="0" t="n">
        <v>9984</v>
      </c>
      <c r="LX9" s="0" t="n">
        <v>2808</v>
      </c>
      <c r="LY9" s="0" t="n">
        <v>5497.44</v>
      </c>
      <c r="LZ9" s="0" t="n">
        <v>4773.6</v>
      </c>
      <c r="MA9" s="0" t="n">
        <v>0</v>
      </c>
      <c r="MB9" s="0" t="n">
        <v>12623.52</v>
      </c>
      <c r="MC9" s="0" t="n">
        <v>1527.552</v>
      </c>
      <c r="MD9" s="0" t="n">
        <v>0</v>
      </c>
      <c r="ME9" s="0" t="n">
        <v>0</v>
      </c>
      <c r="MF9" s="0" t="n">
        <v>0</v>
      </c>
      <c r="MG9" s="0" t="n">
        <v>0</v>
      </c>
      <c r="MH9" s="0" t="n">
        <v>8736</v>
      </c>
      <c r="MI9" s="0" t="n">
        <v>1783.08</v>
      </c>
      <c r="MJ9" s="0" t="n">
        <v>5892.9</v>
      </c>
      <c r="MK9" s="0" t="n">
        <v>14980.68</v>
      </c>
      <c r="ML9" s="0" t="n">
        <v>289</v>
      </c>
      <c r="MM9" s="0" t="n">
        <v>0</v>
      </c>
      <c r="MN9" s="0" t="n">
        <v>0</v>
      </c>
      <c r="MO9" s="0" t="n">
        <v>0</v>
      </c>
      <c r="MP9" s="0" t="n">
        <v>0</v>
      </c>
      <c r="MQ9" s="0" t="n">
        <v>0</v>
      </c>
      <c r="MR9" s="0" t="n">
        <v>4618.22</v>
      </c>
      <c r="MS9" s="0" t="n">
        <v>0</v>
      </c>
      <c r="MT9" s="0" t="n">
        <v>1257.15</v>
      </c>
      <c r="MU9" s="0" t="n">
        <v>29369.625</v>
      </c>
      <c r="MV9" s="0" t="n">
        <v>0</v>
      </c>
      <c r="MW9" s="0" t="n">
        <v>20533.45</v>
      </c>
      <c r="MX9" s="0" t="n">
        <v>18785</v>
      </c>
      <c r="MY9" s="0" t="n">
        <v>41760.5</v>
      </c>
      <c r="MZ9" s="0" t="n">
        <v>44636.05</v>
      </c>
      <c r="NA9" s="0" t="n">
        <v>0</v>
      </c>
      <c r="NB9" s="0" t="n">
        <v>0</v>
      </c>
      <c r="NC9" s="0" t="n">
        <v>0</v>
      </c>
      <c r="ND9" s="0" t="n">
        <v>13033.9</v>
      </c>
      <c r="NE9" s="0" t="n">
        <v>10577.4</v>
      </c>
      <c r="NF9" s="0" t="n">
        <v>0</v>
      </c>
      <c r="NG9" s="0" t="n">
        <v>6516.95</v>
      </c>
      <c r="NH9" s="0" t="n">
        <v>0</v>
      </c>
      <c r="NI9" s="0" t="n">
        <v>0</v>
      </c>
      <c r="NJ9" s="0" t="n">
        <v>0</v>
      </c>
      <c r="NK9" s="0" t="n">
        <v>7542.9</v>
      </c>
      <c r="NL9" s="0" t="n">
        <v>0</v>
      </c>
      <c r="NM9" s="0" t="n">
        <v>0</v>
      </c>
      <c r="NN9" s="0" t="n">
        <v>0</v>
      </c>
      <c r="NO9" s="0" t="n">
        <v>0</v>
      </c>
      <c r="NP9" s="0" t="n">
        <v>5241.015</v>
      </c>
      <c r="NQ9" s="0" t="n">
        <v>16314.05</v>
      </c>
      <c r="NR9" s="0" t="n">
        <v>12903.85</v>
      </c>
      <c r="NS9" s="0" t="n">
        <v>6941.78</v>
      </c>
      <c r="NT9" s="0" t="n">
        <v>0</v>
      </c>
      <c r="NU9" s="0" t="n">
        <v>5202</v>
      </c>
      <c r="NV9" s="0" t="n">
        <v>0</v>
      </c>
      <c r="NW9" s="0" t="n">
        <v>14471.675</v>
      </c>
      <c r="NX9" s="0" t="n">
        <v>0</v>
      </c>
      <c r="NY9" s="0" t="n">
        <v>8092</v>
      </c>
      <c r="NZ9" s="0" t="n">
        <v>0</v>
      </c>
      <c r="OA9" s="0" t="n">
        <v>16591.49</v>
      </c>
      <c r="OB9" s="0" t="n">
        <v>0</v>
      </c>
      <c r="OC9" s="0" t="n">
        <v>0</v>
      </c>
      <c r="OD9" s="0" t="n">
        <v>0</v>
      </c>
      <c r="OE9" s="0" t="n">
        <v>0</v>
      </c>
      <c r="OF9" s="0" t="n">
        <v>0</v>
      </c>
      <c r="OG9" s="0" t="n">
        <v>0</v>
      </c>
      <c r="OH9" s="0" t="n">
        <v>0</v>
      </c>
      <c r="OI9" s="0" t="n">
        <v>9219.1</v>
      </c>
      <c r="OJ9" s="0" t="n">
        <v>0</v>
      </c>
      <c r="OK9" s="0" t="n">
        <v>9248</v>
      </c>
      <c r="OL9" s="0" t="n">
        <v>2601</v>
      </c>
      <c r="OM9" s="0" t="n">
        <v>4582.962</v>
      </c>
      <c r="ON9" s="0" t="n">
        <v>4913</v>
      </c>
      <c r="OO9" s="0" t="n">
        <v>0</v>
      </c>
      <c r="OP9" s="0" t="n">
        <v>11692.94</v>
      </c>
      <c r="OQ9" s="0" t="n">
        <v>1572.16</v>
      </c>
      <c r="OR9" s="0" t="n">
        <v>0</v>
      </c>
      <c r="OS9" s="0" t="n">
        <v>0</v>
      </c>
      <c r="OT9" s="0" t="n">
        <v>0</v>
      </c>
      <c r="OU9" s="0" t="n">
        <v>0</v>
      </c>
      <c r="OV9" s="0" t="n">
        <v>8092</v>
      </c>
      <c r="OW9" s="0" t="n">
        <v>1651.635</v>
      </c>
      <c r="OX9" s="0" t="n">
        <v>3930.111</v>
      </c>
      <c r="OY9" s="0" t="n">
        <v>15418.15</v>
      </c>
      <c r="OZ9" s="0" t="n">
        <v>163</v>
      </c>
      <c r="PA9" s="0" t="n">
        <v>0</v>
      </c>
      <c r="PB9" s="0" t="n">
        <v>0</v>
      </c>
      <c r="PC9" s="0" t="n">
        <v>0</v>
      </c>
      <c r="PD9" s="0" t="n">
        <v>0</v>
      </c>
      <c r="PE9" s="0" t="n">
        <v>0</v>
      </c>
      <c r="PF9" s="0" t="n">
        <v>2604.74</v>
      </c>
      <c r="PG9" s="0" t="n">
        <v>0</v>
      </c>
      <c r="PH9" s="0" t="n">
        <v>709.05</v>
      </c>
      <c r="PI9" s="0" t="n">
        <v>16564.875</v>
      </c>
      <c r="PJ9" s="0" t="n">
        <v>0</v>
      </c>
      <c r="PK9" s="0" t="n">
        <v>11581.15</v>
      </c>
      <c r="PL9" s="0" t="n">
        <v>10595</v>
      </c>
      <c r="PM9" s="0" t="n">
        <v>23553.5</v>
      </c>
      <c r="PN9" s="0" t="n">
        <v>25175.35</v>
      </c>
      <c r="PO9" s="0" t="n">
        <v>0</v>
      </c>
      <c r="PP9" s="0" t="n">
        <v>0</v>
      </c>
      <c r="PQ9" s="0" t="n">
        <v>0</v>
      </c>
      <c r="PR9" s="0" t="n">
        <v>7351.3</v>
      </c>
      <c r="PS9" s="0" t="n">
        <v>5965.8</v>
      </c>
      <c r="PT9" s="0" t="n">
        <v>0</v>
      </c>
      <c r="PU9" s="0" t="n">
        <v>3675.65</v>
      </c>
      <c r="PV9" s="0" t="n">
        <v>0</v>
      </c>
      <c r="PW9" s="0" t="n">
        <v>0</v>
      </c>
      <c r="PX9" s="0" t="n">
        <v>0</v>
      </c>
      <c r="PY9" s="0" t="n">
        <v>5908.75</v>
      </c>
      <c r="PZ9" s="0" t="n">
        <v>0</v>
      </c>
      <c r="QA9" s="0" t="n">
        <v>0</v>
      </c>
      <c r="QB9" s="0" t="n">
        <v>0</v>
      </c>
      <c r="QC9" s="0" t="n">
        <v>0</v>
      </c>
      <c r="QD9" s="0" t="n">
        <v>3284.45</v>
      </c>
      <c r="QE9" s="0" t="n">
        <v>9201.35</v>
      </c>
      <c r="QF9" s="0" t="n">
        <v>6550.155</v>
      </c>
      <c r="QG9" s="0" t="n">
        <v>3915.26</v>
      </c>
      <c r="QH9" s="0" t="n">
        <v>0</v>
      </c>
      <c r="QI9" s="0" t="n">
        <v>3227.4</v>
      </c>
      <c r="QJ9" s="0" t="n">
        <v>0</v>
      </c>
      <c r="QK9" s="0" t="n">
        <v>6529.78</v>
      </c>
      <c r="QL9" s="0" t="n">
        <v>0</v>
      </c>
      <c r="QM9" s="0" t="n">
        <v>5020.4</v>
      </c>
      <c r="QN9" s="0" t="n">
        <v>0</v>
      </c>
      <c r="QO9" s="0" t="n">
        <v>10293.613</v>
      </c>
      <c r="QP9" s="0" t="n">
        <v>0</v>
      </c>
      <c r="QQ9" s="0" t="n">
        <v>0</v>
      </c>
      <c r="QR9" s="0" t="n">
        <v>0</v>
      </c>
      <c r="QS9" s="0" t="n">
        <v>0</v>
      </c>
      <c r="QT9" s="0" t="n">
        <v>0</v>
      </c>
      <c r="QU9" s="0" t="n">
        <v>0</v>
      </c>
      <c r="QV9" s="0" t="n">
        <v>0</v>
      </c>
      <c r="QW9" s="0" t="n">
        <v>4727</v>
      </c>
      <c r="QX9" s="0" t="n">
        <v>0</v>
      </c>
      <c r="QY9" s="0" t="n">
        <v>5216</v>
      </c>
      <c r="QZ9" s="0" t="n">
        <v>1467</v>
      </c>
      <c r="RA9" s="0" t="n">
        <v>2872.06</v>
      </c>
      <c r="RB9" s="0" t="n">
        <v>2493.9</v>
      </c>
      <c r="RC9" s="0" t="n">
        <v>0</v>
      </c>
      <c r="RD9" s="0" t="n">
        <v>6594.98</v>
      </c>
      <c r="RE9" s="0" t="n">
        <v>886.72</v>
      </c>
      <c r="RF9" s="0" t="n">
        <v>0</v>
      </c>
      <c r="RG9" s="0" t="n">
        <v>0</v>
      </c>
      <c r="RH9" s="0" t="n">
        <v>0</v>
      </c>
      <c r="RI9" s="0" t="n">
        <v>0</v>
      </c>
      <c r="RJ9" s="0" t="n">
        <v>4564</v>
      </c>
      <c r="RK9" s="0" t="n">
        <v>1293.8125</v>
      </c>
      <c r="RL9" s="0" t="n">
        <v>2462.93</v>
      </c>
      <c r="RM9" s="0" t="n">
        <v>9565.655</v>
      </c>
      <c r="RN9" s="0" t="n">
        <v>64</v>
      </c>
      <c r="RO9" s="0" t="n">
        <v>0</v>
      </c>
      <c r="RP9" s="0" t="n">
        <v>0</v>
      </c>
      <c r="RQ9" s="0" t="n">
        <v>0</v>
      </c>
      <c r="RR9" s="0" t="n">
        <v>0</v>
      </c>
      <c r="RS9" s="0" t="n">
        <v>0</v>
      </c>
      <c r="RT9" s="0" t="n">
        <v>1022.72</v>
      </c>
      <c r="RU9" s="0" t="n">
        <v>0</v>
      </c>
      <c r="RV9" s="0" t="n">
        <v>278.4</v>
      </c>
      <c r="RW9" s="0" t="n">
        <v>6504</v>
      </c>
      <c r="RX9" s="0" t="n">
        <v>0</v>
      </c>
      <c r="RY9" s="0" t="n">
        <v>4547.2</v>
      </c>
      <c r="RZ9" s="0" t="n">
        <v>4160</v>
      </c>
      <c r="SA9" s="0" t="n">
        <v>9248</v>
      </c>
      <c r="SB9" s="0" t="n">
        <v>9884.8</v>
      </c>
      <c r="SC9" s="0" t="n">
        <v>0</v>
      </c>
      <c r="SD9" s="0" t="n">
        <v>0</v>
      </c>
      <c r="SE9" s="0" t="n">
        <v>0</v>
      </c>
      <c r="SF9" s="0" t="n">
        <v>2886.4</v>
      </c>
      <c r="SG9" s="0" t="n">
        <v>2342.4</v>
      </c>
      <c r="SH9" s="0" t="n">
        <v>0</v>
      </c>
      <c r="SI9" s="0" t="n">
        <v>1443.2</v>
      </c>
      <c r="SJ9" s="0" t="n">
        <v>0</v>
      </c>
      <c r="SK9" s="0" t="n">
        <v>0</v>
      </c>
      <c r="SL9" s="0" t="n">
        <v>0</v>
      </c>
      <c r="SM9" s="0" t="n">
        <v>1856</v>
      </c>
      <c r="SN9" s="0" t="n">
        <v>0</v>
      </c>
      <c r="SO9" s="0" t="n">
        <v>0</v>
      </c>
      <c r="SP9" s="0" t="n">
        <v>0</v>
      </c>
      <c r="SQ9" s="0" t="n">
        <v>0</v>
      </c>
      <c r="SR9" s="0" t="n">
        <v>1289.6</v>
      </c>
      <c r="SS9" s="0" t="n">
        <v>4516</v>
      </c>
      <c r="ST9" s="0" t="n">
        <v>2857.6</v>
      </c>
      <c r="SU9" s="0" t="n">
        <v>1537.28</v>
      </c>
      <c r="SV9" s="0" t="n">
        <v>0</v>
      </c>
      <c r="SW9" s="0" t="n">
        <v>1152</v>
      </c>
      <c r="SX9" s="0" t="n">
        <v>0</v>
      </c>
      <c r="SY9" s="0" t="n">
        <v>2563.84</v>
      </c>
      <c r="SZ9" s="0" t="n">
        <v>0</v>
      </c>
      <c r="TA9" s="0" t="n">
        <v>1792</v>
      </c>
      <c r="TB9" s="0" t="n">
        <v>0</v>
      </c>
      <c r="TC9" s="0" t="n">
        <v>3674.24</v>
      </c>
      <c r="TD9" s="0" t="n">
        <v>0</v>
      </c>
      <c r="TE9" s="0" t="n">
        <v>0</v>
      </c>
      <c r="TF9" s="0" t="n">
        <v>0</v>
      </c>
      <c r="TG9" s="0" t="n">
        <v>0</v>
      </c>
      <c r="TH9" s="0" t="n">
        <v>0</v>
      </c>
      <c r="TI9" s="0" t="n">
        <v>0</v>
      </c>
      <c r="TJ9" s="0" t="n">
        <v>0</v>
      </c>
      <c r="TK9" s="0" t="n">
        <v>2320</v>
      </c>
      <c r="TL9" s="0" t="n">
        <v>0</v>
      </c>
      <c r="TM9" s="0" t="n">
        <v>2048</v>
      </c>
      <c r="TN9" s="0" t="n">
        <v>576</v>
      </c>
      <c r="TO9" s="0" t="n">
        <v>1127.68</v>
      </c>
      <c r="TP9" s="0" t="n">
        <v>1088</v>
      </c>
      <c r="TQ9" s="0" t="n">
        <v>0</v>
      </c>
      <c r="TR9" s="0" t="n">
        <v>3236.8</v>
      </c>
      <c r="TS9" s="0" t="n">
        <v>348.16</v>
      </c>
      <c r="TT9" s="0" t="n">
        <v>0</v>
      </c>
      <c r="TU9" s="0" t="n">
        <v>0</v>
      </c>
      <c r="TV9" s="0" t="n">
        <v>0</v>
      </c>
      <c r="TW9" s="0" t="n">
        <v>0</v>
      </c>
      <c r="TX9" s="0" t="n">
        <v>1792</v>
      </c>
      <c r="TY9" s="0" t="n">
        <v>406.4</v>
      </c>
      <c r="TZ9" s="0" t="n">
        <v>967.04</v>
      </c>
      <c r="UA9" s="0" t="n">
        <v>3414.4</v>
      </c>
      <c r="UB9" s="0" t="n">
        <v>353</v>
      </c>
      <c r="UC9" s="0" t="n">
        <v>0</v>
      </c>
      <c r="UD9" s="0" t="n">
        <v>0</v>
      </c>
      <c r="UE9" s="0" t="n">
        <v>0</v>
      </c>
      <c r="UF9" s="0" t="n">
        <v>0</v>
      </c>
      <c r="UG9" s="0" t="n">
        <v>0</v>
      </c>
      <c r="UH9" s="0" t="n">
        <v>5640.94</v>
      </c>
      <c r="UI9" s="0" t="n">
        <v>0</v>
      </c>
      <c r="UJ9" s="0" t="n">
        <v>1535.55</v>
      </c>
      <c r="UK9" s="0" t="n">
        <v>35873.625</v>
      </c>
      <c r="UL9" s="0" t="n">
        <v>0</v>
      </c>
      <c r="UM9" s="0" t="n">
        <v>25080.65</v>
      </c>
      <c r="UN9" s="0" t="n">
        <v>22945</v>
      </c>
      <c r="UO9" s="0" t="n">
        <v>51008.5</v>
      </c>
      <c r="UP9" s="0" t="n">
        <v>54520.85</v>
      </c>
      <c r="UQ9" s="0" t="n">
        <v>0</v>
      </c>
      <c r="UR9" s="0" t="n">
        <v>0</v>
      </c>
      <c r="US9" s="0" t="n">
        <v>0</v>
      </c>
      <c r="UT9" s="0" t="n">
        <v>15920.3</v>
      </c>
      <c r="UU9" s="0" t="n">
        <v>12919.8</v>
      </c>
      <c r="UV9" s="0" t="n">
        <v>0</v>
      </c>
      <c r="UW9" s="0" t="n">
        <v>8756.165</v>
      </c>
      <c r="UX9" s="0" t="n">
        <v>0</v>
      </c>
      <c r="UY9" s="0" t="n">
        <v>0</v>
      </c>
      <c r="UZ9" s="0" t="n">
        <v>0</v>
      </c>
      <c r="VA9" s="0" t="n">
        <v>10237</v>
      </c>
      <c r="VB9" s="0" t="n">
        <v>0</v>
      </c>
      <c r="VC9" s="0" t="n">
        <v>0</v>
      </c>
      <c r="VD9" s="0" t="n">
        <v>0</v>
      </c>
      <c r="VE9" s="0" t="n">
        <v>0</v>
      </c>
      <c r="VF9" s="0" t="n">
        <v>7112.95</v>
      </c>
      <c r="VG9" s="0" t="n">
        <v>17934.165</v>
      </c>
      <c r="VH9" s="0" t="n">
        <v>15761.45</v>
      </c>
      <c r="VI9" s="0" t="n">
        <v>8479.06</v>
      </c>
      <c r="VJ9" s="0" t="n">
        <v>0</v>
      </c>
      <c r="VK9" s="0" t="n">
        <v>6354</v>
      </c>
      <c r="VL9" s="0" t="n">
        <v>0</v>
      </c>
      <c r="VM9" s="0" t="n">
        <v>14141.18</v>
      </c>
      <c r="VN9" s="0" t="n">
        <v>0</v>
      </c>
      <c r="VO9" s="0" t="n">
        <v>8895.6</v>
      </c>
      <c r="VP9" s="0" t="n">
        <v>0</v>
      </c>
      <c r="VQ9" s="0" t="n">
        <v>20265.73</v>
      </c>
      <c r="VR9" s="0" t="n">
        <v>0</v>
      </c>
      <c r="VS9" s="0" t="n">
        <v>0</v>
      </c>
      <c r="VT9" s="0" t="n">
        <v>0</v>
      </c>
      <c r="VU9" s="0" t="n">
        <v>0</v>
      </c>
      <c r="VV9" s="0" t="n">
        <v>0</v>
      </c>
      <c r="VW9" s="0" t="n">
        <v>0</v>
      </c>
      <c r="VX9" s="0" t="n">
        <v>0</v>
      </c>
      <c r="VY9" s="0" t="n">
        <v>10237</v>
      </c>
      <c r="VZ9" s="0" t="n">
        <v>0</v>
      </c>
      <c r="WA9" s="0" t="n">
        <v>11296</v>
      </c>
      <c r="WB9" s="0" t="n">
        <v>3177</v>
      </c>
      <c r="WC9" s="0" t="n">
        <v>6219.86</v>
      </c>
      <c r="WD9" s="0" t="n">
        <v>6001</v>
      </c>
      <c r="WE9" s="0" t="n">
        <v>0</v>
      </c>
      <c r="WF9" s="0" t="n">
        <v>14282.38</v>
      </c>
      <c r="WG9" s="0" t="n">
        <v>1920.32</v>
      </c>
      <c r="WH9" s="0" t="n">
        <v>0</v>
      </c>
      <c r="WI9" s="0" t="n">
        <v>0</v>
      </c>
      <c r="WJ9" s="0" t="n">
        <v>0</v>
      </c>
      <c r="WK9" s="0" t="n">
        <v>0</v>
      </c>
      <c r="WL9" s="0" t="n">
        <v>9884</v>
      </c>
      <c r="WM9" s="0" t="n">
        <v>2241.55</v>
      </c>
      <c r="WN9" s="0" t="n">
        <v>5333.83</v>
      </c>
      <c r="WO9" s="0" t="n">
        <v>18832.55</v>
      </c>
      <c r="WP9" s="0" t="n">
        <v>263</v>
      </c>
      <c r="WQ9" s="0" t="n">
        <v>0</v>
      </c>
      <c r="WR9" s="0" t="n">
        <v>0</v>
      </c>
      <c r="WS9" s="0" t="n">
        <v>0</v>
      </c>
      <c r="WT9" s="0" t="n">
        <v>0</v>
      </c>
      <c r="WU9" s="0" t="n">
        <v>0</v>
      </c>
      <c r="WV9" s="0" t="n">
        <v>4202.74</v>
      </c>
      <c r="WW9" s="0" t="n">
        <v>0</v>
      </c>
      <c r="WX9" s="0" t="n">
        <v>1144.05</v>
      </c>
      <c r="WY9" s="0" t="n">
        <v>26727.375</v>
      </c>
      <c r="WZ9" s="0" t="n">
        <v>0</v>
      </c>
      <c r="XA9" s="0" t="n">
        <v>18686.15</v>
      </c>
      <c r="XB9" s="0" t="n">
        <v>17095</v>
      </c>
      <c r="XC9" s="0" t="n">
        <v>38003.5</v>
      </c>
      <c r="XD9" s="0" t="n">
        <v>40620.35</v>
      </c>
      <c r="XE9" s="0" t="n">
        <v>0</v>
      </c>
      <c r="XF9" s="0" t="n">
        <v>0</v>
      </c>
      <c r="XG9" s="0" t="n">
        <v>0</v>
      </c>
      <c r="XH9" s="0" t="n">
        <v>11861.3</v>
      </c>
      <c r="XI9" s="0" t="n">
        <v>12032.25</v>
      </c>
      <c r="XJ9" s="0" t="n">
        <v>0</v>
      </c>
      <c r="XK9" s="0" t="n">
        <v>6523.715</v>
      </c>
      <c r="XL9" s="0" t="n">
        <v>0</v>
      </c>
      <c r="XM9" s="0" t="n">
        <v>0</v>
      </c>
      <c r="XN9" s="0" t="n">
        <v>0</v>
      </c>
      <c r="XO9" s="0" t="n">
        <v>7627</v>
      </c>
      <c r="XP9" s="0" t="n">
        <v>0</v>
      </c>
      <c r="XQ9" s="0" t="n">
        <v>0</v>
      </c>
      <c r="XR9" s="0" t="n">
        <v>0</v>
      </c>
      <c r="XS9" s="0" t="n">
        <v>0</v>
      </c>
      <c r="XT9" s="0" t="n">
        <v>4769.505</v>
      </c>
      <c r="XU9" s="0" t="n">
        <v>14846.35</v>
      </c>
      <c r="XV9" s="0" t="n">
        <v>10568.655</v>
      </c>
      <c r="XW9" s="0" t="n">
        <v>6317.26</v>
      </c>
      <c r="XX9" s="0" t="n">
        <v>0</v>
      </c>
      <c r="XY9" s="0" t="n">
        <v>4734</v>
      </c>
      <c r="XZ9" s="0" t="n">
        <v>0</v>
      </c>
      <c r="YA9" s="0" t="n">
        <v>13169.725</v>
      </c>
      <c r="YB9" s="0" t="n">
        <v>0</v>
      </c>
      <c r="YC9" s="0" t="n">
        <v>9205</v>
      </c>
      <c r="YD9" s="0" t="n">
        <v>0</v>
      </c>
      <c r="YE9" s="0" t="n">
        <v>15098.83</v>
      </c>
      <c r="YF9" s="0" t="n">
        <v>0</v>
      </c>
      <c r="YG9" s="0" t="n">
        <v>0</v>
      </c>
      <c r="YH9" s="0" t="n">
        <v>0</v>
      </c>
      <c r="YI9" s="0" t="n">
        <v>0</v>
      </c>
      <c r="YJ9" s="0" t="n">
        <v>0</v>
      </c>
      <c r="YK9" s="0" t="n">
        <v>0</v>
      </c>
      <c r="YL9" s="0" t="n">
        <v>0</v>
      </c>
      <c r="YM9" s="0" t="n">
        <v>6864.3</v>
      </c>
      <c r="YN9" s="0" t="n">
        <v>0</v>
      </c>
      <c r="YO9" s="0" t="n">
        <v>8416</v>
      </c>
      <c r="YP9" s="0" t="n">
        <v>2130.3</v>
      </c>
      <c r="YQ9" s="0" t="n">
        <v>4634.06</v>
      </c>
      <c r="YR9" s="0" t="n">
        <v>4471</v>
      </c>
      <c r="YS9" s="0" t="n">
        <v>0</v>
      </c>
      <c r="YT9" s="0" t="n">
        <v>9576.882</v>
      </c>
      <c r="YU9" s="0" t="n">
        <v>1430.72</v>
      </c>
      <c r="YV9" s="0" t="n">
        <v>0</v>
      </c>
      <c r="YW9" s="0" t="n">
        <v>0</v>
      </c>
      <c r="YX9" s="0" t="n">
        <v>0</v>
      </c>
      <c r="YY9" s="0" t="n">
        <v>0</v>
      </c>
      <c r="YZ9" s="0" t="n">
        <v>8100.4</v>
      </c>
      <c r="ZA9" s="0" t="n">
        <v>2087.5625</v>
      </c>
      <c r="ZB9" s="0" t="n">
        <v>3973.93</v>
      </c>
      <c r="ZC9" s="0" t="n">
        <v>14031.05</v>
      </c>
      <c r="ZD9" s="0" t="n">
        <v>316</v>
      </c>
      <c r="ZE9" s="0" t="n">
        <v>0</v>
      </c>
      <c r="ZF9" s="0" t="n">
        <v>0</v>
      </c>
      <c r="ZG9" s="0" t="n">
        <v>0</v>
      </c>
      <c r="ZH9" s="0" t="n">
        <v>0</v>
      </c>
      <c r="ZI9" s="0" t="n">
        <v>0</v>
      </c>
      <c r="ZJ9" s="0" t="n">
        <v>5049.68</v>
      </c>
      <c r="ZK9" s="0" t="n">
        <v>0</v>
      </c>
      <c r="ZL9" s="0" t="n">
        <v>1374.6</v>
      </c>
      <c r="ZM9" s="0" t="n">
        <v>32113.5</v>
      </c>
      <c r="ZN9" s="0" t="n">
        <v>0</v>
      </c>
      <c r="ZO9" s="0" t="n">
        <v>22451.8</v>
      </c>
      <c r="ZP9" s="0" t="n">
        <v>20540</v>
      </c>
      <c r="ZQ9" s="0" t="n">
        <v>45662</v>
      </c>
      <c r="ZR9" s="0" t="n">
        <v>48806.2</v>
      </c>
      <c r="ZS9" s="0" t="n">
        <v>0</v>
      </c>
      <c r="ZT9" s="0" t="n">
        <v>0</v>
      </c>
      <c r="ZU9" s="0" t="n">
        <v>0</v>
      </c>
      <c r="ZV9" s="0" t="n">
        <v>14251.6</v>
      </c>
      <c r="ZW9" s="0" t="n">
        <v>11565.6</v>
      </c>
      <c r="ZX9" s="0" t="n">
        <v>0</v>
      </c>
      <c r="ZY9" s="0" t="n">
        <v>7125.8</v>
      </c>
      <c r="ZZ9" s="0" t="n">
        <v>0</v>
      </c>
      <c r="AAA9" s="0" t="n">
        <v>0</v>
      </c>
      <c r="AAB9" s="0" t="n">
        <v>0</v>
      </c>
      <c r="AAC9" s="0" t="n">
        <v>11455</v>
      </c>
      <c r="AAD9" s="0" t="n">
        <v>0</v>
      </c>
      <c r="AAE9" s="0" t="n">
        <v>0</v>
      </c>
      <c r="AAF9" s="0" t="n">
        <v>0</v>
      </c>
      <c r="AAG9" s="0" t="n">
        <v>0</v>
      </c>
      <c r="AAH9" s="0" t="n">
        <v>6367.4</v>
      </c>
      <c r="AAI9" s="0" t="n">
        <v>19622.02</v>
      </c>
      <c r="AAJ9" s="0" t="n">
        <v>17636.75</v>
      </c>
      <c r="AAK9" s="0" t="n">
        <v>7590.32</v>
      </c>
      <c r="AAL9" s="0" t="n">
        <v>0</v>
      </c>
      <c r="AAM9" s="0" t="n">
        <v>5688</v>
      </c>
      <c r="AAN9" s="0" t="n">
        <v>0</v>
      </c>
      <c r="AAO9" s="0" t="n">
        <v>12658.96</v>
      </c>
      <c r="AAP9" s="0" t="n">
        <v>0</v>
      </c>
      <c r="AAQ9" s="0" t="n">
        <v>8848</v>
      </c>
      <c r="AAR9" s="0" t="n">
        <v>0</v>
      </c>
      <c r="AAS9" s="0" t="n">
        <v>18141.56</v>
      </c>
      <c r="AAT9" s="0" t="n">
        <v>0</v>
      </c>
      <c r="AAU9" s="0" t="n">
        <v>0</v>
      </c>
      <c r="AAV9" s="0" t="n">
        <v>0</v>
      </c>
      <c r="AAW9" s="0" t="n">
        <v>0</v>
      </c>
      <c r="AAX9" s="0" t="n">
        <v>0</v>
      </c>
      <c r="AAY9" s="0" t="n">
        <v>0</v>
      </c>
      <c r="AAZ9" s="0" t="n">
        <v>0</v>
      </c>
      <c r="ABA9" s="0" t="n">
        <v>9164</v>
      </c>
      <c r="ABB9" s="0" t="n">
        <v>0</v>
      </c>
      <c r="ABC9" s="0" t="n">
        <v>10112</v>
      </c>
      <c r="ABD9" s="0" t="n">
        <v>2844</v>
      </c>
      <c r="ABE9" s="0" t="n">
        <v>5567.92</v>
      </c>
      <c r="ABF9" s="0" t="n">
        <v>6715</v>
      </c>
      <c r="ABG9" s="0" t="n">
        <v>0</v>
      </c>
      <c r="ABH9" s="0" t="n">
        <v>12785.36</v>
      </c>
      <c r="ABI9" s="0" t="n">
        <v>1719.04</v>
      </c>
      <c r="ABJ9" s="0" t="n">
        <v>0</v>
      </c>
      <c r="ABK9" s="0" t="n">
        <v>0</v>
      </c>
      <c r="ABL9" s="0" t="n">
        <v>0</v>
      </c>
      <c r="ABM9" s="0" t="n">
        <v>0</v>
      </c>
      <c r="ABN9" s="0" t="n">
        <v>8848</v>
      </c>
      <c r="ABO9" s="0" t="n">
        <v>2508.25</v>
      </c>
      <c r="ABP9" s="0" t="n">
        <v>4774.76</v>
      </c>
      <c r="ABQ9" s="0" t="n">
        <v>16858.6</v>
      </c>
      <c r="ABR9" s="0" t="n">
        <v>335</v>
      </c>
      <c r="ABS9" s="0" t="n">
        <v>0</v>
      </c>
      <c r="ABT9" s="0" t="n">
        <v>0</v>
      </c>
      <c r="ABU9" s="0" t="n">
        <v>0</v>
      </c>
      <c r="ABV9" s="0" t="n">
        <v>0</v>
      </c>
      <c r="ABW9" s="0" t="n">
        <v>0</v>
      </c>
      <c r="ABX9" s="0" t="n">
        <v>5353.3</v>
      </c>
      <c r="ABY9" s="0" t="n">
        <v>0</v>
      </c>
      <c r="ABZ9" s="0" t="n">
        <v>1457.25</v>
      </c>
      <c r="ACA9" s="0" t="n">
        <v>34044.375</v>
      </c>
      <c r="ACB9" s="0" t="n">
        <v>0</v>
      </c>
      <c r="ACC9" s="0" t="n">
        <v>23801.75</v>
      </c>
      <c r="ACD9" s="0" t="n">
        <v>21775</v>
      </c>
      <c r="ACE9" s="0" t="n">
        <v>48407.5</v>
      </c>
      <c r="ACF9" s="0" t="n">
        <v>51740.75</v>
      </c>
      <c r="ACG9" s="0" t="n">
        <v>0</v>
      </c>
      <c r="ACH9" s="0" t="n">
        <v>0</v>
      </c>
      <c r="ACI9" s="0" t="n">
        <v>0</v>
      </c>
      <c r="ACJ9" s="0" t="n">
        <v>16619.35</v>
      </c>
      <c r="ACK9" s="0" t="n">
        <v>13487.1</v>
      </c>
      <c r="ACL9" s="0" t="n">
        <v>0</v>
      </c>
      <c r="ACM9" s="0" t="n">
        <v>7554.25</v>
      </c>
      <c r="ACN9" s="0" t="n">
        <v>0</v>
      </c>
      <c r="ACO9" s="0" t="n">
        <v>0</v>
      </c>
      <c r="ACP9" s="0" t="n">
        <v>0</v>
      </c>
      <c r="ACQ9" s="0" t="n">
        <v>9715</v>
      </c>
      <c r="ACR9" s="0" t="n">
        <v>0</v>
      </c>
      <c r="ACS9" s="0" t="n">
        <v>0</v>
      </c>
      <c r="ACT9" s="0" t="n">
        <v>0</v>
      </c>
      <c r="ACU9" s="0" t="n">
        <v>0</v>
      </c>
      <c r="ACV9" s="0" t="n">
        <v>6750.25</v>
      </c>
      <c r="ACW9" s="0" t="n">
        <v>17019.675</v>
      </c>
      <c r="ACX9" s="0" t="n">
        <v>16453.525</v>
      </c>
      <c r="ACY9" s="0" t="n">
        <v>7242.03</v>
      </c>
      <c r="ACZ9" s="0" t="n">
        <v>0</v>
      </c>
      <c r="ADA9" s="0" t="n">
        <v>6030</v>
      </c>
      <c r="ADB9" s="0" t="n">
        <v>0</v>
      </c>
      <c r="ADC9" s="0" t="n">
        <v>13420.1</v>
      </c>
      <c r="ADD9" s="0" t="n">
        <v>0</v>
      </c>
      <c r="ADE9" s="0" t="n">
        <v>11725</v>
      </c>
      <c r="ADF9" s="0" t="n">
        <v>0</v>
      </c>
      <c r="ADG9" s="0" t="n">
        <v>19232.35</v>
      </c>
      <c r="ADH9" s="0" t="n">
        <v>0</v>
      </c>
      <c r="ADI9" s="0" t="n">
        <v>0</v>
      </c>
      <c r="ADJ9" s="0" t="n">
        <v>0</v>
      </c>
      <c r="ADK9" s="0" t="n">
        <v>0</v>
      </c>
      <c r="ADL9" s="0" t="n">
        <v>0</v>
      </c>
      <c r="ADM9" s="0" t="n">
        <v>0</v>
      </c>
      <c r="ADN9" s="0" t="n">
        <v>0</v>
      </c>
      <c r="ADO9" s="0" t="n">
        <v>9715</v>
      </c>
      <c r="ADP9" s="0" t="n">
        <v>0</v>
      </c>
      <c r="ADQ9" s="0" t="n">
        <v>11792</v>
      </c>
      <c r="ADR9" s="0" t="n">
        <v>3015</v>
      </c>
      <c r="ADS9" s="0" t="n">
        <v>5902.7</v>
      </c>
      <c r="ADT9" s="0" t="n">
        <v>5695</v>
      </c>
      <c r="ADU9" s="0" t="n">
        <v>0</v>
      </c>
      <c r="ADV9" s="0" t="n">
        <v>12198.69</v>
      </c>
      <c r="ADW9" s="0" t="n">
        <v>1822.4</v>
      </c>
      <c r="ADX9" s="0" t="n">
        <v>0</v>
      </c>
      <c r="ADY9" s="0" t="n">
        <v>0</v>
      </c>
      <c r="ADZ9" s="0" t="n">
        <v>0</v>
      </c>
      <c r="AEA9" s="0" t="n">
        <v>0</v>
      </c>
      <c r="AEB9" s="0" t="n">
        <v>9380</v>
      </c>
      <c r="AEC9" s="0" t="n">
        <v>2127.25</v>
      </c>
      <c r="AED9" s="0" t="n">
        <v>6327.3125</v>
      </c>
      <c r="AEE9" s="0" t="n">
        <v>17872.25</v>
      </c>
      <c r="AEF9" s="0" t="n">
        <v>346</v>
      </c>
      <c r="AEG9" s="0" t="n">
        <v>0</v>
      </c>
      <c r="AEH9" s="0" t="n">
        <v>0</v>
      </c>
      <c r="AEI9" s="0" t="n">
        <v>0</v>
      </c>
      <c r="AEJ9" s="0" t="n">
        <v>0</v>
      </c>
      <c r="AEK9" s="0" t="n">
        <v>0</v>
      </c>
      <c r="AEL9" s="0" t="n">
        <v>5529.08</v>
      </c>
      <c r="AEM9" s="0" t="n">
        <v>0</v>
      </c>
      <c r="AEN9" s="0" t="n">
        <v>1505.1</v>
      </c>
      <c r="AEO9" s="0" t="n">
        <v>35162.25</v>
      </c>
      <c r="AEP9" s="0" t="n">
        <v>0</v>
      </c>
      <c r="AEQ9" s="0" t="n">
        <v>24583.3</v>
      </c>
      <c r="AER9" s="0" t="n">
        <v>22490</v>
      </c>
      <c r="AES9" s="0" t="n">
        <v>49997</v>
      </c>
      <c r="AET9" s="0" t="n">
        <v>53439.7</v>
      </c>
      <c r="AEU9" s="0" t="n">
        <v>0</v>
      </c>
      <c r="AEV9" s="0" t="n">
        <v>0</v>
      </c>
      <c r="AEW9" s="0" t="n">
        <v>0</v>
      </c>
      <c r="AEX9" s="0" t="n">
        <v>19505.75</v>
      </c>
      <c r="AEY9" s="0" t="n">
        <v>12663.6</v>
      </c>
      <c r="AEZ9" s="0" t="n">
        <v>0</v>
      </c>
      <c r="AFA9" s="0" t="n">
        <v>7802.3</v>
      </c>
      <c r="AFB9" s="0" t="n">
        <v>0</v>
      </c>
      <c r="AFC9" s="0" t="n">
        <v>0</v>
      </c>
      <c r="AFD9" s="0" t="n">
        <v>0</v>
      </c>
      <c r="AFE9" s="0" t="n">
        <v>10034</v>
      </c>
      <c r="AFF9" s="0" t="n">
        <v>0</v>
      </c>
      <c r="AFG9" s="0" t="n">
        <v>0</v>
      </c>
      <c r="AFH9" s="0" t="n">
        <v>0</v>
      </c>
      <c r="AFI9" s="0" t="n">
        <v>0</v>
      </c>
      <c r="AFJ9" s="0" t="n">
        <v>6971.9</v>
      </c>
      <c r="AFK9" s="0" t="n">
        <v>19531.7</v>
      </c>
      <c r="AFL9" s="0" t="n">
        <v>15448.9</v>
      </c>
      <c r="AFM9" s="0" t="n">
        <v>8310.92</v>
      </c>
      <c r="AFN9" s="0" t="n">
        <v>0</v>
      </c>
      <c r="AFO9" s="0" t="n">
        <v>6228</v>
      </c>
      <c r="AFP9" s="0" t="n">
        <v>0</v>
      </c>
      <c r="AFQ9" s="0" t="n">
        <v>13860.76</v>
      </c>
      <c r="AFR9" s="0" t="n">
        <v>0</v>
      </c>
      <c r="AFS9" s="0" t="n">
        <v>9688</v>
      </c>
      <c r="AFT9" s="0" t="n">
        <v>0</v>
      </c>
      <c r="AFU9" s="0" t="n">
        <v>19863.86</v>
      </c>
      <c r="AFV9" s="0" t="n">
        <v>0</v>
      </c>
      <c r="AFW9" s="0" t="n">
        <v>0</v>
      </c>
      <c r="AFX9" s="0" t="n">
        <v>0</v>
      </c>
      <c r="AFY9" s="0" t="n">
        <v>0</v>
      </c>
      <c r="AFZ9" s="0" t="n">
        <v>0</v>
      </c>
      <c r="AGA9" s="0" t="n">
        <v>0</v>
      </c>
      <c r="AGB9" s="0" t="n">
        <v>0</v>
      </c>
      <c r="AGC9" s="0" t="n">
        <v>10034</v>
      </c>
      <c r="AGD9" s="0" t="n">
        <v>0</v>
      </c>
      <c r="AGE9" s="0" t="n">
        <v>11072</v>
      </c>
      <c r="AGF9" s="0" t="n">
        <v>2802.6</v>
      </c>
      <c r="AGG9" s="0" t="n">
        <v>5486.868</v>
      </c>
      <c r="AGH9" s="0" t="n">
        <v>5882</v>
      </c>
      <c r="AGI9" s="0" t="n">
        <v>0</v>
      </c>
      <c r="AGJ9" s="0" t="n">
        <v>17498.95</v>
      </c>
      <c r="AGK9" s="0" t="n">
        <v>1882.24</v>
      </c>
      <c r="AGL9" s="0" t="n">
        <v>0</v>
      </c>
      <c r="AGM9" s="0" t="n">
        <v>0</v>
      </c>
      <c r="AGN9" s="0" t="n">
        <v>0</v>
      </c>
      <c r="AGO9" s="0" t="n">
        <v>0</v>
      </c>
      <c r="AGP9" s="0" t="n">
        <v>9688</v>
      </c>
      <c r="AGQ9" s="0" t="n">
        <v>2197.1</v>
      </c>
      <c r="AGR9" s="0" t="n">
        <v>4705.254</v>
      </c>
      <c r="AGS9" s="0" t="n">
        <v>20305.01</v>
      </c>
      <c r="AGU9" s="0" t="n">
        <f aca="false">IF($P9&gt;0,CH9*$K9,0)</f>
        <v>642</v>
      </c>
      <c r="AGV9" s="0" t="n">
        <f aca="false">IF($P9&gt;0,EV9*$K9,0)</f>
        <v>819</v>
      </c>
      <c r="AGW9" s="0" t="n">
        <f aca="false">IF($P9&gt;0,HJ9*$K9,0)</f>
        <v>567</v>
      </c>
      <c r="AGX9" s="0" t="n">
        <f aca="false">IF($P9&gt;0,JX9*$K9,0)</f>
        <v>936</v>
      </c>
      <c r="AGY9" s="0" t="n">
        <f aca="false">IF($P9&gt;0,ML9*$K9,0)</f>
        <v>867</v>
      </c>
      <c r="AGZ9" s="0" t="n">
        <f aca="false">IF($P9&gt;0,OZ9*$K9,0)</f>
        <v>489</v>
      </c>
      <c r="AHA9" s="0" t="n">
        <f aca="false">IF($P9&gt;0,RN9*$K9,0)</f>
        <v>192</v>
      </c>
      <c r="AHB9" s="0" t="n">
        <f aca="false">IF($P9&gt;0,UB9*$K9,0)</f>
        <v>1059</v>
      </c>
      <c r="AHC9" s="0" t="n">
        <f aca="false">IF($P9&gt;0,WP9*$K9,0)</f>
        <v>789</v>
      </c>
      <c r="AHD9" s="0" t="n">
        <f aca="false">IF($P9&gt;0,ZD9*$K9,0)</f>
        <v>948</v>
      </c>
      <c r="AHE9" s="0" t="n">
        <f aca="false">IF($P9&gt;0,ABR9*$K9,0)</f>
        <v>1005</v>
      </c>
      <c r="AHF9" s="0" t="n">
        <f aca="false">IF($P9&gt;0,AEF9*$K9,0)</f>
        <v>1038</v>
      </c>
    </row>
    <row r="10" customFormat="false" ht="15" hidden="false" customHeight="false" outlineLevel="0" collapsed="false">
      <c r="F10" s="0" t="s">
        <v>38</v>
      </c>
      <c r="H10" s="0" t="s">
        <v>60</v>
      </c>
      <c r="I10" s="0" t="s">
        <v>166</v>
      </c>
      <c r="K10" s="0" t="n">
        <v>3</v>
      </c>
      <c r="L10" s="0" t="s">
        <v>167</v>
      </c>
      <c r="P10" s="0" t="n">
        <v>2</v>
      </c>
      <c r="R10" s="0" t="n">
        <v>0</v>
      </c>
      <c r="S10" s="0" t="s">
        <v>50</v>
      </c>
      <c r="W10" s="0" t="s">
        <v>168</v>
      </c>
      <c r="X10" s="0" t="n">
        <v>17.37</v>
      </c>
      <c r="Z10" s="0" t="n">
        <v>38.15</v>
      </c>
      <c r="AB10" s="0" t="n">
        <v>15.66</v>
      </c>
      <c r="AC10" s="0" t="n">
        <v>2</v>
      </c>
      <c r="AD10" s="0" t="n">
        <v>46.06</v>
      </c>
      <c r="AF10" s="0" t="n">
        <v>34</v>
      </c>
      <c r="AH10" s="0" t="n">
        <v>10.11</v>
      </c>
      <c r="AO10" s="0" t="n">
        <v>15</v>
      </c>
      <c r="AQ10" s="0" t="n">
        <v>9</v>
      </c>
      <c r="AV10" s="0" t="n">
        <v>56.67</v>
      </c>
      <c r="AW10" s="0" t="n">
        <v>47.64</v>
      </c>
      <c r="AX10" s="0" t="n">
        <v>59.79</v>
      </c>
      <c r="AY10" s="0" t="n">
        <v>50.53</v>
      </c>
      <c r="AZ10" s="0" t="n">
        <v>33.27</v>
      </c>
      <c r="BA10" s="0" t="n">
        <v>39.33</v>
      </c>
      <c r="BB10" s="0" t="n">
        <v>53.21</v>
      </c>
      <c r="BD10" s="0" t="n">
        <v>26.04</v>
      </c>
      <c r="BK10" s="0" t="n">
        <v>50.86</v>
      </c>
      <c r="BL10" s="0" t="n">
        <v>12.82</v>
      </c>
      <c r="BN10" s="0" t="n">
        <v>16.64</v>
      </c>
      <c r="BP10" s="0" t="n">
        <v>37</v>
      </c>
      <c r="BT10" s="0" t="n">
        <v>55.39</v>
      </c>
      <c r="BU10" s="0" t="n">
        <v>36.17</v>
      </c>
      <c r="BX10" s="0" t="n">
        <v>43.01</v>
      </c>
      <c r="BY10" s="0" t="n">
        <v>5.68</v>
      </c>
      <c r="BZ10" s="0" t="n">
        <v>39.5</v>
      </c>
      <c r="CC10" s="0" t="n">
        <v>24</v>
      </c>
      <c r="CF10" s="0" t="n">
        <v>5.77</v>
      </c>
      <c r="CH10" s="0" t="n">
        <v>277</v>
      </c>
      <c r="CI10" s="0" t="n">
        <v>0</v>
      </c>
      <c r="CJ10" s="0" t="n">
        <v>0</v>
      </c>
      <c r="CK10" s="0" t="n">
        <v>3324</v>
      </c>
      <c r="CL10" s="0" t="n">
        <v>4811.49</v>
      </c>
      <c r="CM10" s="0" t="n">
        <v>0</v>
      </c>
      <c r="CN10" s="0" t="n">
        <v>10567.55</v>
      </c>
      <c r="CO10" s="0" t="n">
        <v>0</v>
      </c>
      <c r="CP10" s="0" t="n">
        <v>4337.82</v>
      </c>
      <c r="CQ10" s="0" t="n">
        <v>609.4</v>
      </c>
      <c r="CR10" s="0" t="n">
        <v>12758.62</v>
      </c>
      <c r="CS10" s="0" t="n">
        <v>0</v>
      </c>
      <c r="CT10" s="0" t="n">
        <v>11772.5</v>
      </c>
      <c r="CU10" s="0" t="n">
        <v>0</v>
      </c>
      <c r="CV10" s="0" t="n">
        <v>2800.47</v>
      </c>
      <c r="CW10" s="0" t="n">
        <v>0</v>
      </c>
      <c r="CX10" s="0" t="n">
        <v>9972</v>
      </c>
      <c r="CY10" s="0" t="n">
        <v>0</v>
      </c>
      <c r="CZ10" s="0" t="n">
        <v>0</v>
      </c>
      <c r="DA10" s="0" t="n">
        <v>0</v>
      </c>
      <c r="DB10" s="0" t="n">
        <v>0</v>
      </c>
      <c r="DC10" s="0" t="n">
        <v>4155</v>
      </c>
      <c r="DD10" s="0" t="n">
        <v>0</v>
      </c>
      <c r="DE10" s="0" t="n">
        <v>2493</v>
      </c>
      <c r="DF10" s="0" t="n">
        <v>0</v>
      </c>
      <c r="DG10" s="0" t="n">
        <v>0</v>
      </c>
      <c r="DH10" s="0" t="n">
        <v>0</v>
      </c>
      <c r="DI10" s="0" t="n">
        <v>0</v>
      </c>
      <c r="DJ10" s="0" t="n">
        <v>19621.9875</v>
      </c>
      <c r="DK10" s="0" t="n">
        <v>13196.28</v>
      </c>
      <c r="DL10" s="0" t="n">
        <v>18218.013</v>
      </c>
      <c r="DM10" s="0" t="n">
        <v>13996.81</v>
      </c>
      <c r="DN10" s="0" t="n">
        <v>9215.79</v>
      </c>
      <c r="DO10" s="0" t="n">
        <v>11983.851</v>
      </c>
      <c r="DP10" s="0" t="n">
        <v>14739.17</v>
      </c>
      <c r="DQ10" s="0" t="n">
        <v>0</v>
      </c>
      <c r="DR10" s="0" t="n">
        <v>7213.08</v>
      </c>
      <c r="DS10" s="0" t="n">
        <v>0</v>
      </c>
      <c r="DT10" s="0" t="n">
        <v>0</v>
      </c>
      <c r="DU10" s="0" t="n">
        <v>0</v>
      </c>
      <c r="DV10" s="0" t="n">
        <v>0</v>
      </c>
      <c r="DW10" s="0" t="n">
        <v>0</v>
      </c>
      <c r="DX10" s="0" t="n">
        <v>0</v>
      </c>
      <c r="DY10" s="0" t="n">
        <v>14088.22</v>
      </c>
      <c r="DZ10" s="0" t="n">
        <v>3551.14</v>
      </c>
      <c r="EA10" s="0" t="n">
        <v>0</v>
      </c>
      <c r="EB10" s="0" t="n">
        <v>4609.28</v>
      </c>
      <c r="EC10" s="0" t="n">
        <v>0</v>
      </c>
      <c r="ED10" s="0" t="n">
        <v>12811.25</v>
      </c>
      <c r="EE10" s="0" t="n">
        <v>0</v>
      </c>
      <c r="EF10" s="0" t="n">
        <v>0</v>
      </c>
      <c r="EG10" s="0" t="n">
        <v>0</v>
      </c>
      <c r="EH10" s="0" t="n">
        <v>19178.7875</v>
      </c>
      <c r="EI10" s="0" t="n">
        <v>10019.09</v>
      </c>
      <c r="EJ10" s="0" t="n">
        <v>0</v>
      </c>
      <c r="EK10" s="0" t="n">
        <v>0</v>
      </c>
      <c r="EL10" s="0" t="n">
        <v>11913.77</v>
      </c>
      <c r="EM10" s="0" t="n">
        <v>1573.36</v>
      </c>
      <c r="EN10" s="0" t="n">
        <v>10941.5</v>
      </c>
      <c r="EO10" s="0" t="n">
        <v>0</v>
      </c>
      <c r="EP10" s="0" t="n">
        <v>0</v>
      </c>
      <c r="EQ10" s="0" t="n">
        <v>6648</v>
      </c>
      <c r="ER10" s="0" t="n">
        <v>0</v>
      </c>
      <c r="ES10" s="0" t="n">
        <v>0</v>
      </c>
      <c r="ET10" s="0" t="n">
        <v>1598.29</v>
      </c>
      <c r="EU10" s="0" t="n">
        <v>0</v>
      </c>
      <c r="EV10" s="0" t="n">
        <v>398</v>
      </c>
      <c r="EW10" s="0" t="n">
        <v>0</v>
      </c>
      <c r="EX10" s="0" t="n">
        <v>0</v>
      </c>
      <c r="EY10" s="0" t="n">
        <v>4776</v>
      </c>
      <c r="EZ10" s="0" t="n">
        <v>6913.26</v>
      </c>
      <c r="FA10" s="0" t="n">
        <v>0</v>
      </c>
      <c r="FB10" s="0" t="n">
        <v>15183.7</v>
      </c>
      <c r="FC10" s="0" t="n">
        <v>0</v>
      </c>
      <c r="FD10" s="0" t="n">
        <v>6232.68</v>
      </c>
      <c r="FE10" s="0" t="n">
        <v>716.4</v>
      </c>
      <c r="FF10" s="0" t="n">
        <v>18331.88</v>
      </c>
      <c r="FG10" s="0" t="n">
        <v>0</v>
      </c>
      <c r="FH10" s="0" t="n">
        <v>13532</v>
      </c>
      <c r="FI10" s="0" t="n">
        <v>0</v>
      </c>
      <c r="FJ10" s="0" t="n">
        <v>5029.725</v>
      </c>
      <c r="FK10" s="0" t="n">
        <v>0</v>
      </c>
      <c r="FL10" s="0" t="n">
        <v>14328</v>
      </c>
      <c r="FM10" s="0" t="n">
        <v>0</v>
      </c>
      <c r="FN10" s="0" t="n">
        <v>0</v>
      </c>
      <c r="FO10" s="0" t="n">
        <v>0</v>
      </c>
      <c r="FP10" s="0" t="n">
        <v>0</v>
      </c>
      <c r="FQ10" s="0" t="n">
        <v>5970</v>
      </c>
      <c r="FR10" s="0" t="n">
        <v>0</v>
      </c>
      <c r="FS10" s="0" t="n">
        <v>4477.5</v>
      </c>
      <c r="FT10" s="0" t="n">
        <v>0</v>
      </c>
      <c r="FU10" s="0" t="n">
        <v>0</v>
      </c>
      <c r="FV10" s="0" t="n">
        <v>0</v>
      </c>
      <c r="FW10" s="0" t="n">
        <v>0</v>
      </c>
      <c r="FX10" s="0" t="n">
        <v>20299.194</v>
      </c>
      <c r="FY10" s="0" t="n">
        <v>23700.9</v>
      </c>
      <c r="FZ10" s="0" t="n">
        <v>26176.062</v>
      </c>
      <c r="GA10" s="0" t="n">
        <v>22122.034</v>
      </c>
      <c r="GB10" s="0" t="n">
        <v>13241.46</v>
      </c>
      <c r="GC10" s="0" t="n">
        <v>15653.34</v>
      </c>
      <c r="GD10" s="0" t="n">
        <v>21177.58</v>
      </c>
      <c r="GE10" s="0" t="n">
        <v>0</v>
      </c>
      <c r="GF10" s="0" t="n">
        <v>10363.92</v>
      </c>
      <c r="GG10" s="0" t="n">
        <v>0</v>
      </c>
      <c r="GH10" s="0" t="n">
        <v>0</v>
      </c>
      <c r="GI10" s="0" t="n">
        <v>0</v>
      </c>
      <c r="GJ10" s="0" t="n">
        <v>0</v>
      </c>
      <c r="GK10" s="0" t="n">
        <v>0</v>
      </c>
      <c r="GL10" s="0" t="n">
        <v>0</v>
      </c>
      <c r="GM10" s="0" t="n">
        <v>20242.28</v>
      </c>
      <c r="GN10" s="0" t="n">
        <v>6377.95</v>
      </c>
      <c r="GO10" s="0" t="n">
        <v>0</v>
      </c>
      <c r="GP10" s="0" t="n">
        <v>7284.992</v>
      </c>
      <c r="GQ10" s="0" t="n">
        <v>0</v>
      </c>
      <c r="GR10" s="0" t="n">
        <v>14726</v>
      </c>
      <c r="GS10" s="0" t="n">
        <v>0</v>
      </c>
      <c r="GT10" s="0" t="n">
        <v>0</v>
      </c>
      <c r="GU10" s="0" t="n">
        <v>0</v>
      </c>
      <c r="GV10" s="0" t="n">
        <v>22045.22</v>
      </c>
      <c r="GW10" s="0" t="n">
        <v>17994.575</v>
      </c>
      <c r="GX10" s="0" t="n">
        <v>0</v>
      </c>
      <c r="GY10" s="0" t="n">
        <v>0</v>
      </c>
      <c r="GZ10" s="0" t="n">
        <v>17117.98</v>
      </c>
      <c r="HA10" s="0" t="n">
        <v>2486.704</v>
      </c>
      <c r="HB10" s="0" t="n">
        <v>19651.25</v>
      </c>
      <c r="HC10" s="0" t="n">
        <v>0</v>
      </c>
      <c r="HD10" s="0" t="n">
        <v>0</v>
      </c>
      <c r="HE10" s="0" t="n">
        <v>9552</v>
      </c>
      <c r="HF10" s="0" t="n">
        <v>0</v>
      </c>
      <c r="HG10" s="0" t="n">
        <v>0</v>
      </c>
      <c r="HH10" s="0" t="n">
        <v>2296.46</v>
      </c>
      <c r="HI10" s="0" t="n">
        <v>0</v>
      </c>
      <c r="HJ10" s="0" t="n">
        <v>257</v>
      </c>
      <c r="HK10" s="0" t="n">
        <v>0</v>
      </c>
      <c r="HL10" s="0" t="n">
        <v>0</v>
      </c>
      <c r="HM10" s="0" t="n">
        <v>3392.4</v>
      </c>
      <c r="HN10" s="0" t="n">
        <v>4464.09</v>
      </c>
      <c r="HO10" s="0" t="n">
        <v>0</v>
      </c>
      <c r="HP10" s="0" t="n">
        <v>9804.55</v>
      </c>
      <c r="HQ10" s="0" t="n">
        <v>0</v>
      </c>
      <c r="HR10" s="0" t="n">
        <v>4427.082</v>
      </c>
      <c r="HS10" s="0" t="n">
        <v>514</v>
      </c>
      <c r="HT10" s="0" t="n">
        <v>10653.678</v>
      </c>
      <c r="HU10" s="0" t="n">
        <v>0</v>
      </c>
      <c r="HV10" s="0" t="n">
        <v>8738</v>
      </c>
      <c r="HW10" s="0" t="n">
        <v>0</v>
      </c>
      <c r="HX10" s="0" t="n">
        <v>2858.097</v>
      </c>
      <c r="HY10" s="0" t="n">
        <v>0</v>
      </c>
      <c r="HZ10" s="0" t="n">
        <v>9252</v>
      </c>
      <c r="IA10" s="0" t="n">
        <v>0</v>
      </c>
      <c r="IB10" s="0" t="n">
        <v>0</v>
      </c>
      <c r="IC10" s="0" t="n">
        <v>0</v>
      </c>
      <c r="ID10" s="0" t="n">
        <v>0</v>
      </c>
      <c r="IE10" s="0" t="n">
        <v>3855</v>
      </c>
      <c r="IF10" s="0" t="n">
        <v>0</v>
      </c>
      <c r="IG10" s="0" t="n">
        <v>2891.25</v>
      </c>
      <c r="IH10" s="0" t="n">
        <v>0</v>
      </c>
      <c r="II10" s="0" t="n">
        <v>0</v>
      </c>
      <c r="IJ10" s="0" t="n">
        <v>0</v>
      </c>
      <c r="IK10" s="0" t="n">
        <v>0</v>
      </c>
      <c r="IL10" s="0" t="n">
        <v>14564.19</v>
      </c>
      <c r="IM10" s="0" t="n">
        <v>12243.48</v>
      </c>
      <c r="IN10" s="0" t="n">
        <v>19207.5375</v>
      </c>
      <c r="IO10" s="0" t="n">
        <v>12986.21</v>
      </c>
      <c r="IP10" s="0" t="n">
        <v>8550.39</v>
      </c>
      <c r="IQ10" s="0" t="n">
        <v>10107.81</v>
      </c>
      <c r="IR10" s="0" t="n">
        <v>17093.7125</v>
      </c>
      <c r="IS10" s="0" t="n">
        <v>0</v>
      </c>
      <c r="IT10" s="0" t="n">
        <v>6023.052</v>
      </c>
      <c r="IU10" s="0" t="n">
        <v>0</v>
      </c>
      <c r="IV10" s="0" t="n">
        <v>0</v>
      </c>
      <c r="IW10" s="0" t="n">
        <v>0</v>
      </c>
      <c r="IX10" s="0" t="n">
        <v>0</v>
      </c>
      <c r="IY10" s="0" t="n">
        <v>0</v>
      </c>
      <c r="IZ10" s="0" t="n">
        <v>0</v>
      </c>
      <c r="JA10" s="0" t="n">
        <v>13071.02</v>
      </c>
      <c r="JB10" s="0" t="n">
        <v>4118.425</v>
      </c>
      <c r="JC10" s="0" t="n">
        <v>0</v>
      </c>
      <c r="JD10" s="0" t="n">
        <v>4704.128</v>
      </c>
      <c r="JE10" s="0" t="n">
        <v>0</v>
      </c>
      <c r="JF10" s="0" t="n">
        <v>9509</v>
      </c>
      <c r="JG10" s="0" t="n">
        <v>0</v>
      </c>
      <c r="JH10" s="0" t="n">
        <v>0</v>
      </c>
      <c r="JI10" s="0" t="n">
        <v>0</v>
      </c>
      <c r="JJ10" s="0" t="n">
        <v>17794.0375</v>
      </c>
      <c r="JK10" s="0" t="n">
        <v>9295.69</v>
      </c>
      <c r="JL10" s="0" t="n">
        <v>0</v>
      </c>
      <c r="JM10" s="0" t="n">
        <v>0</v>
      </c>
      <c r="JN10" s="0" t="n">
        <v>11053.57</v>
      </c>
      <c r="JO10" s="0" t="n">
        <v>1459.76</v>
      </c>
      <c r="JP10" s="0" t="n">
        <v>12689.375</v>
      </c>
      <c r="JQ10" s="0" t="n">
        <v>0</v>
      </c>
      <c r="JR10" s="0" t="n">
        <v>0</v>
      </c>
      <c r="JS10" s="0" t="n">
        <v>6168</v>
      </c>
      <c r="JT10" s="0" t="n">
        <v>0</v>
      </c>
      <c r="JU10" s="0" t="n">
        <v>0</v>
      </c>
      <c r="JV10" s="0" t="n">
        <v>1482.89</v>
      </c>
      <c r="JW10" s="0" t="n">
        <v>0</v>
      </c>
      <c r="JX10" s="0" t="n">
        <v>168</v>
      </c>
      <c r="JY10" s="0" t="n">
        <v>0</v>
      </c>
      <c r="JZ10" s="0" t="n">
        <v>0</v>
      </c>
      <c r="KA10" s="0" t="n">
        <v>2520</v>
      </c>
      <c r="KB10" s="0" t="n">
        <v>3647.7</v>
      </c>
      <c r="KC10" s="0" t="n">
        <v>0</v>
      </c>
      <c r="KD10" s="0" t="n">
        <v>6409.2</v>
      </c>
      <c r="KE10" s="0" t="n">
        <v>0</v>
      </c>
      <c r="KF10" s="0" t="n">
        <v>2630.88</v>
      </c>
      <c r="KG10" s="0" t="n">
        <v>302.4</v>
      </c>
      <c r="KH10" s="0" t="n">
        <v>8511.888</v>
      </c>
      <c r="KI10" s="0" t="n">
        <v>0</v>
      </c>
      <c r="KJ10" s="0" t="n">
        <v>5712</v>
      </c>
      <c r="KK10" s="0" t="n">
        <v>0</v>
      </c>
      <c r="KL10" s="0" t="n">
        <v>1698.48</v>
      </c>
      <c r="KM10" s="0" t="n">
        <v>0</v>
      </c>
      <c r="KN10" s="0" t="n">
        <v>6048</v>
      </c>
      <c r="KO10" s="0" t="n">
        <v>0</v>
      </c>
      <c r="KP10" s="0" t="n">
        <v>0</v>
      </c>
      <c r="KQ10" s="0" t="n">
        <v>0</v>
      </c>
      <c r="KR10" s="0" t="n">
        <v>0</v>
      </c>
      <c r="KS10" s="0" t="n">
        <v>2520</v>
      </c>
      <c r="KT10" s="0" t="n">
        <v>0</v>
      </c>
      <c r="KU10" s="0" t="n">
        <v>1512</v>
      </c>
      <c r="KV10" s="0" t="n">
        <v>0</v>
      </c>
      <c r="KW10" s="0" t="n">
        <v>0</v>
      </c>
      <c r="KX10" s="0" t="n">
        <v>0</v>
      </c>
      <c r="KY10" s="0" t="n">
        <v>0</v>
      </c>
      <c r="KZ10" s="0" t="n">
        <v>9520.56</v>
      </c>
      <c r="LA10" s="0" t="n">
        <v>8803.872</v>
      </c>
      <c r="LB10" s="0" t="n">
        <v>10044.72</v>
      </c>
      <c r="LC10" s="0" t="n">
        <v>8489.04</v>
      </c>
      <c r="LD10" s="0" t="n">
        <v>5589.36</v>
      </c>
      <c r="LE10" s="0" t="n">
        <v>7268.184</v>
      </c>
      <c r="LF10" s="0" t="n">
        <v>8939.28</v>
      </c>
      <c r="LG10" s="0" t="n">
        <v>0</v>
      </c>
      <c r="LH10" s="0" t="n">
        <v>4374.72</v>
      </c>
      <c r="LI10" s="0" t="n">
        <v>0</v>
      </c>
      <c r="LJ10" s="0" t="n">
        <v>0</v>
      </c>
      <c r="LK10" s="0" t="n">
        <v>0</v>
      </c>
      <c r="LL10" s="0" t="n">
        <v>0</v>
      </c>
      <c r="LM10" s="0" t="n">
        <v>0</v>
      </c>
      <c r="LN10" s="0" t="n">
        <v>0</v>
      </c>
      <c r="LO10" s="0" t="n">
        <v>8544.48</v>
      </c>
      <c r="LP10" s="0" t="n">
        <v>2153.76</v>
      </c>
      <c r="LQ10" s="0" t="n">
        <v>0</v>
      </c>
      <c r="LR10" s="0" t="n">
        <v>2795.52</v>
      </c>
      <c r="LS10" s="0" t="n">
        <v>0</v>
      </c>
      <c r="LT10" s="0" t="n">
        <v>6216</v>
      </c>
      <c r="LU10" s="0" t="n">
        <v>0</v>
      </c>
      <c r="LV10" s="0" t="n">
        <v>0</v>
      </c>
      <c r="LW10" s="0" t="n">
        <v>0</v>
      </c>
      <c r="LX10" s="0" t="n">
        <v>9305.52</v>
      </c>
      <c r="LY10" s="0" t="n">
        <v>6076.56</v>
      </c>
      <c r="LZ10" s="0" t="n">
        <v>0</v>
      </c>
      <c r="MA10" s="0" t="n">
        <v>0</v>
      </c>
      <c r="MB10" s="0" t="n">
        <v>7225.68</v>
      </c>
      <c r="MC10" s="0" t="n">
        <v>858.816</v>
      </c>
      <c r="MD10" s="0" t="n">
        <v>6636</v>
      </c>
      <c r="ME10" s="0" t="n">
        <v>0</v>
      </c>
      <c r="MF10" s="0" t="n">
        <v>0</v>
      </c>
      <c r="MG10" s="0" t="n">
        <v>4032</v>
      </c>
      <c r="MH10" s="0" t="n">
        <v>0</v>
      </c>
      <c r="MI10" s="0" t="n">
        <v>0</v>
      </c>
      <c r="MJ10" s="0" t="n">
        <v>1211.7</v>
      </c>
      <c r="MK10" s="0" t="n">
        <v>0</v>
      </c>
      <c r="ML10" s="0" t="n">
        <v>325</v>
      </c>
      <c r="MM10" s="0" t="n">
        <v>0</v>
      </c>
      <c r="MN10" s="0" t="n">
        <v>0</v>
      </c>
      <c r="MO10" s="0" t="n">
        <v>4290</v>
      </c>
      <c r="MP10" s="0" t="n">
        <v>5645.25</v>
      </c>
      <c r="MQ10" s="0" t="n">
        <v>0</v>
      </c>
      <c r="MR10" s="0" t="n">
        <v>12398.75</v>
      </c>
      <c r="MS10" s="0" t="n">
        <v>0</v>
      </c>
      <c r="MT10" s="0" t="n">
        <v>5089.5</v>
      </c>
      <c r="MU10" s="0" t="n">
        <v>715</v>
      </c>
      <c r="MV10" s="0" t="n">
        <v>16466.45</v>
      </c>
      <c r="MW10" s="0" t="n">
        <v>0</v>
      </c>
      <c r="MX10" s="0" t="n">
        <v>11050</v>
      </c>
      <c r="MY10" s="0" t="n">
        <v>0</v>
      </c>
      <c r="MZ10" s="0" t="n">
        <v>2957.175</v>
      </c>
      <c r="NA10" s="0" t="n">
        <v>0</v>
      </c>
      <c r="NB10" s="0" t="n">
        <v>11700</v>
      </c>
      <c r="NC10" s="0" t="n">
        <v>0</v>
      </c>
      <c r="ND10" s="0" t="n">
        <v>0</v>
      </c>
      <c r="NE10" s="0" t="n">
        <v>0</v>
      </c>
      <c r="NF10" s="0" t="n">
        <v>0</v>
      </c>
      <c r="NG10" s="0" t="n">
        <v>4875</v>
      </c>
      <c r="NH10" s="0" t="n">
        <v>0</v>
      </c>
      <c r="NI10" s="0" t="n">
        <v>2925</v>
      </c>
      <c r="NJ10" s="0" t="n">
        <v>0</v>
      </c>
      <c r="NK10" s="0" t="n">
        <v>0</v>
      </c>
      <c r="NL10" s="0" t="n">
        <v>0</v>
      </c>
      <c r="NM10" s="0" t="n">
        <v>0</v>
      </c>
      <c r="NN10" s="0" t="n">
        <v>18417.75</v>
      </c>
      <c r="NO10" s="0" t="n">
        <v>13934.7</v>
      </c>
      <c r="NP10" s="0" t="n">
        <v>17488.575</v>
      </c>
      <c r="NQ10" s="0" t="n">
        <v>16422.25</v>
      </c>
      <c r="NR10" s="0" t="n">
        <v>10812.75</v>
      </c>
      <c r="NS10" s="0" t="n">
        <v>12782.25</v>
      </c>
      <c r="NT10" s="0" t="n">
        <v>15563.925</v>
      </c>
      <c r="NU10" s="0" t="n">
        <v>0</v>
      </c>
      <c r="NV10" s="0" t="n">
        <v>10578.75</v>
      </c>
      <c r="NW10" s="0" t="n">
        <v>0</v>
      </c>
      <c r="NX10" s="0" t="n">
        <v>0</v>
      </c>
      <c r="NY10" s="0" t="n">
        <v>0</v>
      </c>
      <c r="NZ10" s="0" t="n">
        <v>0</v>
      </c>
      <c r="OA10" s="0" t="n">
        <v>0</v>
      </c>
      <c r="OB10" s="0" t="n">
        <v>0</v>
      </c>
      <c r="OC10" s="0" t="n">
        <v>16529.5</v>
      </c>
      <c r="OD10" s="0" t="n">
        <v>3749.85</v>
      </c>
      <c r="OE10" s="0" t="n">
        <v>0</v>
      </c>
      <c r="OF10" s="0" t="n">
        <v>5408</v>
      </c>
      <c r="OG10" s="0" t="n">
        <v>0</v>
      </c>
      <c r="OH10" s="0" t="n">
        <v>12025</v>
      </c>
      <c r="OI10" s="0" t="n">
        <v>0</v>
      </c>
      <c r="OJ10" s="0" t="n">
        <v>0</v>
      </c>
      <c r="OK10" s="0" t="n">
        <v>0</v>
      </c>
      <c r="OL10" s="0" t="n">
        <v>18001.75</v>
      </c>
      <c r="OM10" s="0" t="n">
        <v>10579.725</v>
      </c>
      <c r="ON10" s="0" t="n">
        <v>0</v>
      </c>
      <c r="OO10" s="0" t="n">
        <v>0</v>
      </c>
      <c r="OP10" s="0" t="n">
        <v>13978.25</v>
      </c>
      <c r="OQ10" s="0" t="n">
        <v>1846</v>
      </c>
      <c r="OR10" s="0" t="n">
        <v>12837.5</v>
      </c>
      <c r="OS10" s="0" t="n">
        <v>0</v>
      </c>
      <c r="OT10" s="0" t="n">
        <v>0</v>
      </c>
      <c r="OU10" s="0" t="n">
        <v>7800</v>
      </c>
      <c r="OV10" s="0" t="n">
        <v>0</v>
      </c>
      <c r="OW10" s="0" t="n">
        <v>0</v>
      </c>
      <c r="OX10" s="0" t="n">
        <v>1687.725</v>
      </c>
      <c r="OY10" s="0" t="n">
        <v>0</v>
      </c>
      <c r="OZ10" s="0" t="n">
        <v>114</v>
      </c>
      <c r="PA10" s="0" t="n">
        <v>0</v>
      </c>
      <c r="PB10" s="0" t="n">
        <v>0</v>
      </c>
      <c r="PC10" s="0" t="n">
        <v>1368</v>
      </c>
      <c r="PD10" s="0" t="n">
        <v>1980.18</v>
      </c>
      <c r="PE10" s="0" t="n">
        <v>0</v>
      </c>
      <c r="PF10" s="0" t="n">
        <v>4349.1</v>
      </c>
      <c r="PG10" s="0" t="n">
        <v>0</v>
      </c>
      <c r="PH10" s="0" t="n">
        <v>1785.24</v>
      </c>
      <c r="PI10" s="0" t="n">
        <v>228</v>
      </c>
      <c r="PJ10" s="0" t="n">
        <v>5250.84</v>
      </c>
      <c r="PK10" s="0" t="n">
        <v>0</v>
      </c>
      <c r="PL10" s="0" t="n">
        <v>3876</v>
      </c>
      <c r="PM10" s="0" t="n">
        <v>0</v>
      </c>
      <c r="PN10" s="0" t="n">
        <v>1037.286</v>
      </c>
      <c r="PO10" s="0" t="n">
        <v>0</v>
      </c>
      <c r="PP10" s="0" t="n">
        <v>4104</v>
      </c>
      <c r="PQ10" s="0" t="n">
        <v>0</v>
      </c>
      <c r="PR10" s="0" t="n">
        <v>0</v>
      </c>
      <c r="PS10" s="0" t="n">
        <v>0</v>
      </c>
      <c r="PT10" s="0" t="n">
        <v>0</v>
      </c>
      <c r="PU10" s="0" t="n">
        <v>1710</v>
      </c>
      <c r="PV10" s="0" t="n">
        <v>0</v>
      </c>
      <c r="PW10" s="0" t="n">
        <v>1026</v>
      </c>
      <c r="PX10" s="0" t="n">
        <v>0</v>
      </c>
      <c r="PY10" s="0" t="n">
        <v>0</v>
      </c>
      <c r="PZ10" s="0" t="n">
        <v>0</v>
      </c>
      <c r="QA10" s="0" t="n">
        <v>0</v>
      </c>
      <c r="QB10" s="0" t="n">
        <v>6460.38</v>
      </c>
      <c r="QC10" s="0" t="n">
        <v>6788.7</v>
      </c>
      <c r="QD10" s="0" t="n">
        <v>6816.06</v>
      </c>
      <c r="QE10" s="0" t="n">
        <v>5760.42</v>
      </c>
      <c r="QF10" s="0" t="n">
        <v>3413.502</v>
      </c>
      <c r="QG10" s="0" t="n">
        <v>4483.62</v>
      </c>
      <c r="QH10" s="0" t="n">
        <v>6065.94</v>
      </c>
      <c r="QI10" s="0" t="n">
        <v>0</v>
      </c>
      <c r="QJ10" s="0" t="n">
        <v>2671.704</v>
      </c>
      <c r="QK10" s="0" t="n">
        <v>0</v>
      </c>
      <c r="QL10" s="0" t="n">
        <v>0</v>
      </c>
      <c r="QM10" s="0" t="n">
        <v>0</v>
      </c>
      <c r="QN10" s="0" t="n">
        <v>0</v>
      </c>
      <c r="QO10" s="0" t="n">
        <v>0</v>
      </c>
      <c r="QP10" s="0" t="n">
        <v>0</v>
      </c>
      <c r="QQ10" s="0" t="n">
        <v>5798.04</v>
      </c>
      <c r="QR10" s="0" t="n">
        <v>1607.628</v>
      </c>
      <c r="QS10" s="0" t="n">
        <v>0</v>
      </c>
      <c r="QT10" s="0" t="n">
        <v>1707.264</v>
      </c>
      <c r="QU10" s="0" t="n">
        <v>0</v>
      </c>
      <c r="QV10" s="0" t="n">
        <v>4218</v>
      </c>
      <c r="QW10" s="0" t="n">
        <v>0</v>
      </c>
      <c r="QX10" s="0" t="n">
        <v>0</v>
      </c>
      <c r="QY10" s="0" t="n">
        <v>0</v>
      </c>
      <c r="QZ10" s="0" t="n">
        <v>6314.46</v>
      </c>
      <c r="RA10" s="0" t="n">
        <v>4123.38</v>
      </c>
      <c r="RB10" s="0" t="n">
        <v>0</v>
      </c>
      <c r="RC10" s="0" t="n">
        <v>0</v>
      </c>
      <c r="RD10" s="0" t="n">
        <v>4903.14</v>
      </c>
      <c r="RE10" s="0" t="n">
        <v>647.52</v>
      </c>
      <c r="RF10" s="0" t="n">
        <v>4503</v>
      </c>
      <c r="RG10" s="0" t="n">
        <v>0</v>
      </c>
      <c r="RH10" s="0" t="n">
        <v>0</v>
      </c>
      <c r="RI10" s="0" t="n">
        <v>2736</v>
      </c>
      <c r="RJ10" s="0" t="n">
        <v>0</v>
      </c>
      <c r="RK10" s="0" t="n">
        <v>0</v>
      </c>
      <c r="RL10" s="0" t="n">
        <v>657.78</v>
      </c>
      <c r="RM10" s="0" t="n">
        <v>0</v>
      </c>
      <c r="RN10" s="0" t="n">
        <v>313</v>
      </c>
      <c r="RO10" s="0" t="n">
        <v>0</v>
      </c>
      <c r="RP10" s="0" t="n">
        <v>0</v>
      </c>
      <c r="RQ10" s="0" t="n">
        <v>3756</v>
      </c>
      <c r="RR10" s="0" t="n">
        <v>4893.129</v>
      </c>
      <c r="RS10" s="0" t="n">
        <v>0</v>
      </c>
      <c r="RT10" s="0" t="n">
        <v>11940.95</v>
      </c>
      <c r="RU10" s="0" t="n">
        <v>0</v>
      </c>
      <c r="RV10" s="0" t="n">
        <v>4901.58</v>
      </c>
      <c r="RW10" s="0" t="n">
        <v>563.4</v>
      </c>
      <c r="RX10" s="0" t="n">
        <v>12975.102</v>
      </c>
      <c r="RY10" s="0" t="n">
        <v>0</v>
      </c>
      <c r="RZ10" s="0" t="n">
        <v>10642</v>
      </c>
      <c r="SA10" s="0" t="n">
        <v>0</v>
      </c>
      <c r="SB10" s="0" t="n">
        <v>3164.43</v>
      </c>
      <c r="SC10" s="0" t="n">
        <v>0</v>
      </c>
      <c r="SD10" s="0" t="n">
        <v>11268</v>
      </c>
      <c r="SE10" s="0" t="n">
        <v>0</v>
      </c>
      <c r="SF10" s="0" t="n">
        <v>0</v>
      </c>
      <c r="SG10" s="0" t="n">
        <v>0</v>
      </c>
      <c r="SH10" s="0" t="n">
        <v>0</v>
      </c>
      <c r="SI10" s="0" t="n">
        <v>4695</v>
      </c>
      <c r="SJ10" s="0" t="n">
        <v>0</v>
      </c>
      <c r="SK10" s="0" t="n">
        <v>2817</v>
      </c>
      <c r="SL10" s="0" t="n">
        <v>0</v>
      </c>
      <c r="SM10" s="0" t="n">
        <v>0</v>
      </c>
      <c r="SN10" s="0" t="n">
        <v>0</v>
      </c>
      <c r="SO10" s="0" t="n">
        <v>0</v>
      </c>
      <c r="SP10" s="0" t="n">
        <v>17737.71</v>
      </c>
      <c r="SQ10" s="0" t="n">
        <v>14911.32</v>
      </c>
      <c r="SR10" s="0" t="n">
        <v>18714.27</v>
      </c>
      <c r="SS10" s="0" t="n">
        <v>19769.8625</v>
      </c>
      <c r="ST10" s="0" t="n">
        <v>10413.51</v>
      </c>
      <c r="SU10" s="0" t="n">
        <v>12310.29</v>
      </c>
      <c r="SV10" s="0" t="n">
        <v>16654.73</v>
      </c>
      <c r="SW10" s="0" t="n">
        <v>0</v>
      </c>
      <c r="SX10" s="0" t="n">
        <v>7335.468</v>
      </c>
      <c r="SY10" s="0" t="n">
        <v>0</v>
      </c>
      <c r="SZ10" s="0" t="n">
        <v>0</v>
      </c>
      <c r="TA10" s="0" t="n">
        <v>0</v>
      </c>
      <c r="TB10" s="0" t="n">
        <v>0</v>
      </c>
      <c r="TC10" s="0" t="n">
        <v>0</v>
      </c>
      <c r="TD10" s="0" t="n">
        <v>0</v>
      </c>
      <c r="TE10" s="0" t="n">
        <v>15919.18</v>
      </c>
      <c r="TF10" s="0" t="n">
        <v>4012.66</v>
      </c>
      <c r="TG10" s="0" t="n">
        <v>0</v>
      </c>
      <c r="TH10" s="0" t="n">
        <v>5729.152</v>
      </c>
      <c r="TI10" s="0" t="n">
        <v>0</v>
      </c>
      <c r="TJ10" s="0" t="n">
        <v>11581</v>
      </c>
      <c r="TK10" s="0" t="n">
        <v>0</v>
      </c>
      <c r="TL10" s="0" t="n">
        <v>0</v>
      </c>
      <c r="TM10" s="0" t="n">
        <v>0</v>
      </c>
      <c r="TN10" s="0" t="n">
        <v>17337.07</v>
      </c>
      <c r="TO10" s="0" t="n">
        <v>11321.21</v>
      </c>
      <c r="TP10" s="0" t="n">
        <v>0</v>
      </c>
      <c r="TQ10" s="0" t="n">
        <v>0</v>
      </c>
      <c r="TR10" s="0" t="n">
        <v>16827.6625</v>
      </c>
      <c r="TS10" s="0" t="n">
        <v>1777.84</v>
      </c>
      <c r="TT10" s="0" t="n">
        <v>11127.15</v>
      </c>
      <c r="TU10" s="0" t="n">
        <v>0</v>
      </c>
      <c r="TV10" s="0" t="n">
        <v>0</v>
      </c>
      <c r="TW10" s="0" t="n">
        <v>7512</v>
      </c>
      <c r="TX10" s="0" t="n">
        <v>0</v>
      </c>
      <c r="TY10" s="0" t="n">
        <v>0</v>
      </c>
      <c r="TZ10" s="0" t="n">
        <v>1806.01</v>
      </c>
      <c r="UA10" s="0" t="n">
        <v>0</v>
      </c>
      <c r="UB10" s="0" t="n">
        <v>388</v>
      </c>
      <c r="UC10" s="0" t="n">
        <v>0</v>
      </c>
      <c r="UD10" s="0" t="n">
        <v>0</v>
      </c>
      <c r="UE10" s="0" t="n">
        <v>5121.6</v>
      </c>
      <c r="UF10" s="0" t="n">
        <v>6739.56</v>
      </c>
      <c r="UG10" s="0" t="n">
        <v>0</v>
      </c>
      <c r="UH10" s="0" t="n">
        <v>14802.2</v>
      </c>
      <c r="UI10" s="0" t="n">
        <v>0</v>
      </c>
      <c r="UJ10" s="0" t="n">
        <v>6683.688</v>
      </c>
      <c r="UK10" s="0" t="n">
        <v>776</v>
      </c>
      <c r="UL10" s="0" t="n">
        <v>19658.408</v>
      </c>
      <c r="UM10" s="0" t="n">
        <v>0</v>
      </c>
      <c r="UN10" s="0" t="n">
        <v>13192</v>
      </c>
      <c r="UO10" s="0" t="n">
        <v>0</v>
      </c>
      <c r="UP10" s="0" t="n">
        <v>3922.68</v>
      </c>
      <c r="UQ10" s="0" t="n">
        <v>0</v>
      </c>
      <c r="UR10" s="0" t="n">
        <v>13968</v>
      </c>
      <c r="US10" s="0" t="n">
        <v>0</v>
      </c>
      <c r="UT10" s="0" t="n">
        <v>0</v>
      </c>
      <c r="UU10" s="0" t="n">
        <v>0</v>
      </c>
      <c r="UV10" s="0" t="n">
        <v>0</v>
      </c>
      <c r="UW10" s="0" t="n">
        <v>6402</v>
      </c>
      <c r="UX10" s="0" t="n">
        <v>0</v>
      </c>
      <c r="UY10" s="0" t="n">
        <v>3492</v>
      </c>
      <c r="UZ10" s="0" t="n">
        <v>0</v>
      </c>
      <c r="VA10" s="0" t="n">
        <v>0</v>
      </c>
      <c r="VB10" s="0" t="n">
        <v>0</v>
      </c>
      <c r="VC10" s="0" t="n">
        <v>0</v>
      </c>
      <c r="VD10" s="0" t="n">
        <v>21987.96</v>
      </c>
      <c r="VE10" s="0" t="n">
        <v>18484.32</v>
      </c>
      <c r="VF10" s="0" t="n">
        <v>23198.52</v>
      </c>
      <c r="VG10" s="0" t="n">
        <v>17645.076</v>
      </c>
      <c r="VH10" s="0" t="n">
        <v>12908.76</v>
      </c>
      <c r="VI10" s="0" t="n">
        <v>15260.04</v>
      </c>
      <c r="VJ10" s="0" t="n">
        <v>20645.48</v>
      </c>
      <c r="VK10" s="0" t="n">
        <v>0</v>
      </c>
      <c r="VL10" s="0" t="n">
        <v>10103.52</v>
      </c>
      <c r="VM10" s="0" t="n">
        <v>0</v>
      </c>
      <c r="VN10" s="0" t="n">
        <v>0</v>
      </c>
      <c r="VO10" s="0" t="n">
        <v>0</v>
      </c>
      <c r="VP10" s="0" t="n">
        <v>0</v>
      </c>
      <c r="VQ10" s="0" t="n">
        <v>0</v>
      </c>
      <c r="VR10" s="0" t="n">
        <v>0</v>
      </c>
      <c r="VS10" s="0" t="n">
        <v>24667.1</v>
      </c>
      <c r="VT10" s="0" t="n">
        <v>4476.744</v>
      </c>
      <c r="VU10" s="0" t="n">
        <v>0</v>
      </c>
      <c r="VV10" s="0" t="n">
        <v>6456.32</v>
      </c>
      <c r="VW10" s="0" t="n">
        <v>0</v>
      </c>
      <c r="VX10" s="0" t="n">
        <v>14356</v>
      </c>
      <c r="VY10" s="0" t="n">
        <v>0</v>
      </c>
      <c r="VZ10" s="0" t="n">
        <v>0</v>
      </c>
      <c r="WA10" s="0" t="n">
        <v>0</v>
      </c>
      <c r="WB10" s="0" t="n">
        <v>21491.32</v>
      </c>
      <c r="WC10" s="0" t="n">
        <v>14033.96</v>
      </c>
      <c r="WD10" s="0" t="n">
        <v>0</v>
      </c>
      <c r="WE10" s="0" t="n">
        <v>0</v>
      </c>
      <c r="WF10" s="0" t="n">
        <v>16687.88</v>
      </c>
      <c r="WG10" s="0" t="n">
        <v>2203.84</v>
      </c>
      <c r="WH10" s="0" t="n">
        <v>19157.5</v>
      </c>
      <c r="WI10" s="0" t="n">
        <v>0</v>
      </c>
      <c r="WJ10" s="0" t="n">
        <v>0</v>
      </c>
      <c r="WK10" s="0" t="n">
        <v>10243.2</v>
      </c>
      <c r="WL10" s="0" t="n">
        <v>0</v>
      </c>
      <c r="WM10" s="0" t="n">
        <v>0</v>
      </c>
      <c r="WN10" s="0" t="n">
        <v>2238.76</v>
      </c>
      <c r="WO10" s="0" t="n">
        <v>0</v>
      </c>
      <c r="WP10" s="0" t="n">
        <v>99</v>
      </c>
      <c r="WQ10" s="0" t="n">
        <v>0</v>
      </c>
      <c r="WR10" s="0" t="n">
        <v>0</v>
      </c>
      <c r="WS10" s="0" t="n">
        <v>1188</v>
      </c>
      <c r="WT10" s="0" t="n">
        <v>1719.63</v>
      </c>
      <c r="WU10" s="0" t="n">
        <v>0</v>
      </c>
      <c r="WV10" s="0" t="n">
        <v>3776.85</v>
      </c>
      <c r="WW10" s="0" t="n">
        <v>0</v>
      </c>
      <c r="WX10" s="0" t="n">
        <v>1550.34</v>
      </c>
      <c r="WY10" s="0" t="n">
        <v>198</v>
      </c>
      <c r="WZ10" s="0" t="n">
        <v>4559.94</v>
      </c>
      <c r="XA10" s="0" t="n">
        <v>0</v>
      </c>
      <c r="XB10" s="0" t="n">
        <v>3366</v>
      </c>
      <c r="XC10" s="0" t="n">
        <v>0</v>
      </c>
      <c r="XD10" s="0" t="n">
        <v>1000.89</v>
      </c>
      <c r="XE10" s="0" t="n">
        <v>0</v>
      </c>
      <c r="XF10" s="0" t="n">
        <v>3564</v>
      </c>
      <c r="XG10" s="0" t="n">
        <v>0</v>
      </c>
      <c r="XH10" s="0" t="n">
        <v>0</v>
      </c>
      <c r="XI10" s="0" t="n">
        <v>0</v>
      </c>
      <c r="XJ10" s="0" t="n">
        <v>0</v>
      </c>
      <c r="XK10" s="0" t="n">
        <v>1633.5</v>
      </c>
      <c r="XL10" s="0" t="n">
        <v>0</v>
      </c>
      <c r="XM10" s="0" t="n">
        <v>891</v>
      </c>
      <c r="XN10" s="0" t="n">
        <v>0</v>
      </c>
      <c r="XO10" s="0" t="n">
        <v>0</v>
      </c>
      <c r="XP10" s="0" t="n">
        <v>0</v>
      </c>
      <c r="XQ10" s="0" t="n">
        <v>0</v>
      </c>
      <c r="XR10" s="0" t="n">
        <v>5610.33</v>
      </c>
      <c r="XS10" s="0" t="n">
        <v>5895.45</v>
      </c>
      <c r="XT10" s="0" t="n">
        <v>5327.289</v>
      </c>
      <c r="XU10" s="0" t="n">
        <v>5002.47</v>
      </c>
      <c r="XV10" s="0" t="n">
        <v>2964.357</v>
      </c>
      <c r="XW10" s="0" t="n">
        <v>3893.67</v>
      </c>
      <c r="XX10" s="0" t="n">
        <v>4741.011</v>
      </c>
      <c r="XY10" s="0" t="n">
        <v>0</v>
      </c>
      <c r="XZ10" s="0" t="n">
        <v>2577.96</v>
      </c>
      <c r="YA10" s="0" t="n">
        <v>0</v>
      </c>
      <c r="YB10" s="0" t="n">
        <v>0</v>
      </c>
      <c r="YC10" s="0" t="n">
        <v>0</v>
      </c>
      <c r="YD10" s="0" t="n">
        <v>0</v>
      </c>
      <c r="YE10" s="0" t="n">
        <v>0</v>
      </c>
      <c r="YF10" s="0" t="n">
        <v>0</v>
      </c>
      <c r="YG10" s="0" t="n">
        <v>5035.14</v>
      </c>
      <c r="YH10" s="0" t="n">
        <v>1269.18</v>
      </c>
      <c r="YI10" s="0" t="n">
        <v>0</v>
      </c>
      <c r="YJ10" s="0" t="n">
        <v>1482.624</v>
      </c>
      <c r="YK10" s="0" t="n">
        <v>0</v>
      </c>
      <c r="YL10" s="0" t="n">
        <v>3663</v>
      </c>
      <c r="YM10" s="0" t="n">
        <v>0</v>
      </c>
      <c r="YN10" s="0" t="n">
        <v>0</v>
      </c>
      <c r="YO10" s="0" t="n">
        <v>0</v>
      </c>
      <c r="YP10" s="0" t="n">
        <v>4935.249</v>
      </c>
      <c r="YQ10" s="0" t="n">
        <v>3580.83</v>
      </c>
      <c r="YR10" s="0" t="n">
        <v>0</v>
      </c>
      <c r="YS10" s="0" t="n">
        <v>0</v>
      </c>
      <c r="YT10" s="0" t="n">
        <v>3832.191</v>
      </c>
      <c r="YU10" s="0" t="n">
        <v>562.32</v>
      </c>
      <c r="YV10" s="0" t="n">
        <v>3910.5</v>
      </c>
      <c r="YW10" s="0" t="n">
        <v>0</v>
      </c>
      <c r="YX10" s="0" t="n">
        <v>0</v>
      </c>
      <c r="YY10" s="0" t="n">
        <v>2970</v>
      </c>
      <c r="YZ10" s="0" t="n">
        <v>0</v>
      </c>
      <c r="ZA10" s="0" t="n">
        <v>0</v>
      </c>
      <c r="ZB10" s="0" t="n">
        <v>571.23</v>
      </c>
      <c r="ZC10" s="0" t="n">
        <v>0</v>
      </c>
      <c r="ZD10" s="0" t="n">
        <v>122</v>
      </c>
      <c r="ZE10" s="0" t="n">
        <v>0</v>
      </c>
      <c r="ZF10" s="0" t="n">
        <v>0</v>
      </c>
      <c r="ZG10" s="0" t="n">
        <v>1464</v>
      </c>
      <c r="ZH10" s="0" t="n">
        <v>2119.14</v>
      </c>
      <c r="ZI10" s="0" t="n">
        <v>0</v>
      </c>
      <c r="ZJ10" s="0" t="n">
        <v>4654.3</v>
      </c>
      <c r="ZK10" s="0" t="n">
        <v>0</v>
      </c>
      <c r="ZL10" s="0" t="n">
        <v>2101.572</v>
      </c>
      <c r="ZM10" s="0" t="n">
        <v>244</v>
      </c>
      <c r="ZN10" s="0" t="n">
        <v>5619.32</v>
      </c>
      <c r="ZO10" s="0" t="n">
        <v>0</v>
      </c>
      <c r="ZP10" s="0" t="n">
        <v>4148</v>
      </c>
      <c r="ZQ10" s="0" t="n">
        <v>0</v>
      </c>
      <c r="ZR10" s="0" t="n">
        <v>1233.42</v>
      </c>
      <c r="ZS10" s="0" t="n">
        <v>0</v>
      </c>
      <c r="ZT10" s="0" t="n">
        <v>4392</v>
      </c>
      <c r="ZU10" s="0" t="n">
        <v>0</v>
      </c>
      <c r="ZV10" s="0" t="n">
        <v>0</v>
      </c>
      <c r="ZW10" s="0" t="n">
        <v>0</v>
      </c>
      <c r="ZX10" s="0" t="n">
        <v>0</v>
      </c>
      <c r="ZY10" s="0" t="n">
        <v>1830</v>
      </c>
      <c r="ZZ10" s="0" t="n">
        <v>0</v>
      </c>
      <c r="AAA10" s="0" t="n">
        <v>1098</v>
      </c>
      <c r="AAB10" s="0" t="n">
        <v>0</v>
      </c>
      <c r="AAC10" s="0" t="n">
        <v>0</v>
      </c>
      <c r="AAD10" s="0" t="n">
        <v>0</v>
      </c>
      <c r="AAE10" s="0" t="n">
        <v>0</v>
      </c>
      <c r="AAF10" s="0" t="n">
        <v>8642.175</v>
      </c>
      <c r="AAG10" s="0" t="n">
        <v>5812.08</v>
      </c>
      <c r="AAH10" s="0" t="n">
        <v>7294.38</v>
      </c>
      <c r="AAI10" s="0" t="n">
        <v>6781.126</v>
      </c>
      <c r="AAJ10" s="0" t="n">
        <v>5073.675</v>
      </c>
      <c r="AAK10" s="0" t="n">
        <v>4798.26</v>
      </c>
      <c r="AAL10" s="0" t="n">
        <v>6491.62</v>
      </c>
      <c r="AAM10" s="0" t="n">
        <v>0</v>
      </c>
      <c r="AAN10" s="0" t="n">
        <v>3176.88</v>
      </c>
      <c r="AAO10" s="0" t="n">
        <v>0</v>
      </c>
      <c r="AAP10" s="0" t="n">
        <v>0</v>
      </c>
      <c r="AAQ10" s="0" t="n">
        <v>0</v>
      </c>
      <c r="AAR10" s="0" t="n">
        <v>0</v>
      </c>
      <c r="AAS10" s="0" t="n">
        <v>0</v>
      </c>
      <c r="AAT10" s="0" t="n">
        <v>0</v>
      </c>
      <c r="AAU10" s="0" t="n">
        <v>6204.92</v>
      </c>
      <c r="AAV10" s="0" t="n">
        <v>1564.04</v>
      </c>
      <c r="AAW10" s="0" t="n">
        <v>0</v>
      </c>
      <c r="AAX10" s="0" t="n">
        <v>2030.08</v>
      </c>
      <c r="AAY10" s="0" t="n">
        <v>0</v>
      </c>
      <c r="AAZ10" s="0" t="n">
        <v>5642.5</v>
      </c>
      <c r="ABA10" s="0" t="n">
        <v>0</v>
      </c>
      <c r="ABB10" s="0" t="n">
        <v>0</v>
      </c>
      <c r="ABC10" s="0" t="n">
        <v>0</v>
      </c>
      <c r="ABD10" s="0" t="n">
        <v>6757.58</v>
      </c>
      <c r="ABE10" s="0" t="n">
        <v>4412.74</v>
      </c>
      <c r="ABF10" s="0" t="n">
        <v>0</v>
      </c>
      <c r="ABG10" s="0" t="n">
        <v>0</v>
      </c>
      <c r="ABH10" s="0" t="n">
        <v>5247.22</v>
      </c>
      <c r="ABI10" s="0" t="n">
        <v>692.96</v>
      </c>
      <c r="ABJ10" s="0" t="n">
        <v>4337.1</v>
      </c>
      <c r="ABK10" s="0" t="n">
        <v>0</v>
      </c>
      <c r="ABL10" s="0" t="n">
        <v>0</v>
      </c>
      <c r="ABM10" s="0" t="n">
        <v>2928</v>
      </c>
      <c r="ABN10" s="0" t="n">
        <v>0</v>
      </c>
      <c r="ABO10" s="0" t="n">
        <v>0</v>
      </c>
      <c r="ABP10" s="0" t="n">
        <v>703.94</v>
      </c>
      <c r="ABQ10" s="0" t="n">
        <v>0</v>
      </c>
      <c r="ABR10" s="0" t="n">
        <v>205</v>
      </c>
      <c r="ABS10" s="0" t="n">
        <v>0</v>
      </c>
      <c r="ABT10" s="0" t="n">
        <v>0</v>
      </c>
      <c r="ABU10" s="0" t="n">
        <v>2214</v>
      </c>
      <c r="ABV10" s="0" t="n">
        <v>3560.85</v>
      </c>
      <c r="ABW10" s="0" t="n">
        <v>0</v>
      </c>
      <c r="ABX10" s="0" t="n">
        <v>7820.75</v>
      </c>
      <c r="ABY10" s="0" t="n">
        <v>0</v>
      </c>
      <c r="ABZ10" s="0" t="n">
        <v>3210.3</v>
      </c>
      <c r="ACA10" s="0" t="n">
        <v>410</v>
      </c>
      <c r="ACB10" s="0" t="n">
        <v>9442.3</v>
      </c>
      <c r="ACC10" s="0" t="n">
        <v>0</v>
      </c>
      <c r="ACD10" s="0" t="n">
        <v>6970</v>
      </c>
      <c r="ACE10" s="0" t="n">
        <v>0</v>
      </c>
      <c r="ACF10" s="0" t="n">
        <v>2590.6875</v>
      </c>
      <c r="ACG10" s="0" t="n">
        <v>0</v>
      </c>
      <c r="ACH10" s="0" t="n">
        <v>7380</v>
      </c>
      <c r="ACI10" s="0" t="n">
        <v>0</v>
      </c>
      <c r="ACJ10" s="0" t="n">
        <v>0</v>
      </c>
      <c r="ACK10" s="0" t="n">
        <v>0</v>
      </c>
      <c r="ACL10" s="0" t="n">
        <v>0</v>
      </c>
      <c r="ACM10" s="0" t="n">
        <v>3075</v>
      </c>
      <c r="ACN10" s="0" t="n">
        <v>0</v>
      </c>
      <c r="ACO10" s="0" t="n">
        <v>1845</v>
      </c>
      <c r="ACP10" s="0" t="n">
        <v>0</v>
      </c>
      <c r="ACQ10" s="0" t="n">
        <v>0</v>
      </c>
      <c r="ACR10" s="0" t="n">
        <v>0</v>
      </c>
      <c r="ACS10" s="0" t="n">
        <v>0</v>
      </c>
      <c r="ACT10" s="0" t="n">
        <v>11617.35</v>
      </c>
      <c r="ACU10" s="0" t="n">
        <v>9766.2</v>
      </c>
      <c r="ACV10" s="0" t="n">
        <v>12256.95</v>
      </c>
      <c r="ACW10" s="0" t="n">
        <v>9322.785</v>
      </c>
      <c r="ACX10" s="0" t="n">
        <v>7502.385</v>
      </c>
      <c r="ACY10" s="0" t="n">
        <v>7256.385</v>
      </c>
      <c r="ACZ10" s="0" t="n">
        <v>10908.05</v>
      </c>
      <c r="ADA10" s="0" t="n">
        <v>0</v>
      </c>
      <c r="ADB10" s="0" t="n">
        <v>5338.2</v>
      </c>
      <c r="ADC10" s="0" t="n">
        <v>0</v>
      </c>
      <c r="ADD10" s="0" t="n">
        <v>0</v>
      </c>
      <c r="ADE10" s="0" t="n">
        <v>0</v>
      </c>
      <c r="ADF10" s="0" t="n">
        <v>0</v>
      </c>
      <c r="ADG10" s="0" t="n">
        <v>0</v>
      </c>
      <c r="ADH10" s="0" t="n">
        <v>0</v>
      </c>
      <c r="ADI10" s="0" t="n">
        <v>10426.3</v>
      </c>
      <c r="ADJ10" s="0" t="n">
        <v>2628.1</v>
      </c>
      <c r="ADK10" s="0" t="n">
        <v>0</v>
      </c>
      <c r="ADL10" s="0" t="n">
        <v>3411.2</v>
      </c>
      <c r="ADM10" s="0" t="n">
        <v>0</v>
      </c>
      <c r="ADN10" s="0" t="n">
        <v>8343.5</v>
      </c>
      <c r="ADO10" s="0" t="n">
        <v>0</v>
      </c>
      <c r="ADP10" s="0" t="n">
        <v>0</v>
      </c>
      <c r="ADQ10" s="0" t="n">
        <v>0</v>
      </c>
      <c r="ADR10" s="0" t="n">
        <v>11354.95</v>
      </c>
      <c r="ADS10" s="0" t="n">
        <v>7414.85</v>
      </c>
      <c r="ADT10" s="0" t="n">
        <v>0</v>
      </c>
      <c r="ADU10" s="0" t="n">
        <v>0</v>
      </c>
      <c r="ADV10" s="0" t="n">
        <v>7935.345</v>
      </c>
      <c r="ADW10" s="0" t="n">
        <v>1164.4</v>
      </c>
      <c r="ADX10" s="0" t="n">
        <v>8097.5</v>
      </c>
      <c r="ADY10" s="0" t="n">
        <v>0</v>
      </c>
      <c r="ADZ10" s="0" t="n">
        <v>0</v>
      </c>
      <c r="AEA10" s="0" t="n">
        <v>4920</v>
      </c>
      <c r="AEB10" s="0" t="n">
        <v>0</v>
      </c>
      <c r="AEC10" s="0" t="n">
        <v>0</v>
      </c>
      <c r="AED10" s="0" t="n">
        <v>1478.5625</v>
      </c>
      <c r="AEE10" s="0" t="n">
        <v>0</v>
      </c>
      <c r="AEF10" s="0" t="n">
        <v>378</v>
      </c>
      <c r="AEG10" s="0" t="n">
        <v>0</v>
      </c>
      <c r="AEH10" s="0" t="n">
        <v>0</v>
      </c>
      <c r="AEI10" s="0" t="n">
        <v>4989.6</v>
      </c>
      <c r="AEJ10" s="0" t="n">
        <v>5909.274</v>
      </c>
      <c r="AEK10" s="0" t="n">
        <v>0</v>
      </c>
      <c r="AEL10" s="0" t="n">
        <v>14420.7</v>
      </c>
      <c r="AEM10" s="0" t="n">
        <v>0</v>
      </c>
      <c r="AEN10" s="0" t="n">
        <v>5919.48</v>
      </c>
      <c r="AEO10" s="0" t="n">
        <v>756</v>
      </c>
      <c r="AEP10" s="0" t="n">
        <v>19151.748</v>
      </c>
      <c r="AEQ10" s="0" t="n">
        <v>0</v>
      </c>
      <c r="AER10" s="0" t="n">
        <v>16065</v>
      </c>
      <c r="AES10" s="0" t="n">
        <v>0</v>
      </c>
      <c r="AET10" s="0" t="n">
        <v>3821.58</v>
      </c>
      <c r="AEU10" s="0" t="n">
        <v>0</v>
      </c>
      <c r="AEV10" s="0" t="n">
        <v>13608</v>
      </c>
      <c r="AEW10" s="0" t="n">
        <v>0</v>
      </c>
      <c r="AEX10" s="0" t="n">
        <v>0</v>
      </c>
      <c r="AEY10" s="0" t="n">
        <v>0</v>
      </c>
      <c r="AEZ10" s="0" t="n">
        <v>0</v>
      </c>
      <c r="AFA10" s="0" t="n">
        <v>5670</v>
      </c>
      <c r="AFB10" s="0" t="n">
        <v>0</v>
      </c>
      <c r="AFC10" s="0" t="n">
        <v>3402</v>
      </c>
      <c r="AFD10" s="0" t="n">
        <v>0</v>
      </c>
      <c r="AFE10" s="0" t="n">
        <v>0</v>
      </c>
      <c r="AFF10" s="0" t="n">
        <v>0</v>
      </c>
      <c r="AFG10" s="0" t="n">
        <v>0</v>
      </c>
      <c r="AFH10" s="0" t="n">
        <v>21421.26</v>
      </c>
      <c r="AFI10" s="0" t="n">
        <v>19808.712</v>
      </c>
      <c r="AFJ10" s="0" t="n">
        <v>22600.62</v>
      </c>
      <c r="AFK10" s="0" t="n">
        <v>19100.34</v>
      </c>
      <c r="AFL10" s="0" t="n">
        <v>12576.06</v>
      </c>
      <c r="AFM10" s="0" t="n">
        <v>14866.74</v>
      </c>
      <c r="AFN10" s="0" t="n">
        <v>18102.042</v>
      </c>
      <c r="AFO10" s="0" t="n">
        <v>0</v>
      </c>
      <c r="AFP10" s="0" t="n">
        <v>9843.12</v>
      </c>
      <c r="AFQ10" s="0" t="n">
        <v>0</v>
      </c>
      <c r="AFR10" s="0" t="n">
        <v>0</v>
      </c>
      <c r="AFS10" s="0" t="n">
        <v>0</v>
      </c>
      <c r="AFT10" s="0" t="n">
        <v>0</v>
      </c>
      <c r="AFU10" s="0" t="n">
        <v>0</v>
      </c>
      <c r="AFV10" s="0" t="n">
        <v>0</v>
      </c>
      <c r="AFW10" s="0" t="n">
        <v>21147.588</v>
      </c>
      <c r="AFX10" s="0" t="n">
        <v>6057.45</v>
      </c>
      <c r="AFY10" s="0" t="n">
        <v>0</v>
      </c>
      <c r="AFZ10" s="0" t="n">
        <v>5660.928</v>
      </c>
      <c r="AGA10" s="0" t="n">
        <v>0</v>
      </c>
      <c r="AGB10" s="0" t="n">
        <v>13986</v>
      </c>
      <c r="AGC10" s="0" t="n">
        <v>0</v>
      </c>
      <c r="AGD10" s="0" t="n">
        <v>0</v>
      </c>
      <c r="AGE10" s="0" t="n">
        <v>0</v>
      </c>
      <c r="AGF10" s="0" t="n">
        <v>18843.678</v>
      </c>
      <c r="AGG10" s="0" t="n">
        <v>12305.034</v>
      </c>
      <c r="AGH10" s="0" t="n">
        <v>0</v>
      </c>
      <c r="AGI10" s="0" t="n">
        <v>0</v>
      </c>
      <c r="AGJ10" s="0" t="n">
        <v>20322.225</v>
      </c>
      <c r="AGK10" s="0" t="n">
        <v>2147.04</v>
      </c>
      <c r="AGL10" s="0" t="n">
        <v>16424.1</v>
      </c>
      <c r="AGM10" s="0" t="n">
        <v>0</v>
      </c>
      <c r="AGN10" s="0" t="n">
        <v>0</v>
      </c>
      <c r="AGO10" s="0" t="n">
        <v>9072</v>
      </c>
      <c r="AGP10" s="0" t="n">
        <v>0</v>
      </c>
      <c r="AGQ10" s="0" t="n">
        <v>0</v>
      </c>
      <c r="AGR10" s="0" t="n">
        <v>1962.954</v>
      </c>
      <c r="AGS10" s="0" t="n">
        <v>0</v>
      </c>
      <c r="AGU10" s="0" t="n">
        <f aca="false">IF($P10&gt;0,CH10*$K10,0)</f>
        <v>831</v>
      </c>
      <c r="AGV10" s="0" t="n">
        <f aca="false">IF($P10&gt;0,EV10*$K10,0)</f>
        <v>1194</v>
      </c>
      <c r="AGW10" s="0" t="n">
        <f aca="false">IF($P10&gt;0,HJ10*$K10,0)</f>
        <v>771</v>
      </c>
      <c r="AGX10" s="0" t="n">
        <f aca="false">IF($P10&gt;0,JX10*$K10,0)</f>
        <v>504</v>
      </c>
      <c r="AGY10" s="0" t="n">
        <f aca="false">IF($P10&gt;0,ML10*$K10,0)</f>
        <v>975</v>
      </c>
      <c r="AGZ10" s="0" t="n">
        <f aca="false">IF($P10&gt;0,OZ10*$K10,0)</f>
        <v>342</v>
      </c>
      <c r="AHA10" s="0" t="n">
        <f aca="false">IF($P10&gt;0,RN10*$K10,0)</f>
        <v>939</v>
      </c>
      <c r="AHB10" s="0" t="n">
        <f aca="false">IF($P10&gt;0,UB10*$K10,0)</f>
        <v>1164</v>
      </c>
      <c r="AHC10" s="0" t="n">
        <f aca="false">IF($P10&gt;0,WP10*$K10,0)</f>
        <v>297</v>
      </c>
      <c r="AHD10" s="0" t="n">
        <f aca="false">IF($P10&gt;0,ZD10*$K10,0)</f>
        <v>366</v>
      </c>
      <c r="AHE10" s="0" t="n">
        <f aca="false">IF($P10&gt;0,ABR10*$K10,0)</f>
        <v>615</v>
      </c>
      <c r="AHF10" s="0" t="n">
        <f aca="false">IF($P10&gt;0,AEF10*$K10,0)</f>
        <v>1134</v>
      </c>
    </row>
    <row r="11" customFormat="false" ht="15" hidden="false" customHeight="false" outlineLevel="0" collapsed="false">
      <c r="F11" s="0" t="s">
        <v>17</v>
      </c>
      <c r="H11" s="0" t="s">
        <v>62</v>
      </c>
      <c r="I11" s="0" t="s">
        <v>169</v>
      </c>
      <c r="K11" s="0" t="n">
        <v>4</v>
      </c>
      <c r="L11" s="0" t="n">
        <v>15.88</v>
      </c>
      <c r="P11" s="0" t="n">
        <v>0</v>
      </c>
      <c r="R11" s="0" t="s">
        <v>58</v>
      </c>
      <c r="S11" s="0" t="n">
        <v>0</v>
      </c>
      <c r="V11" s="0" t="n">
        <v>49.47</v>
      </c>
      <c r="Y11" s="0" t="s">
        <v>170</v>
      </c>
      <c r="AA11" s="0" t="n">
        <v>53.92</v>
      </c>
      <c r="AB11" s="0" t="n">
        <v>48.9</v>
      </c>
      <c r="AC11" s="0" t="n">
        <v>4.69</v>
      </c>
      <c r="AD11" s="0" t="n">
        <v>39</v>
      </c>
      <c r="AE11" s="0" t="n">
        <v>57.5</v>
      </c>
      <c r="AF11" s="0" t="n">
        <v>21</v>
      </c>
      <c r="AG11" s="0" t="n">
        <v>39</v>
      </c>
      <c r="AI11" s="0" t="n">
        <v>29.04</v>
      </c>
      <c r="AL11" s="0" t="n">
        <v>30.11</v>
      </c>
      <c r="AN11" s="0" t="n">
        <v>20</v>
      </c>
      <c r="AR11" s="0" t="n">
        <v>22.35</v>
      </c>
      <c r="AT11" s="0" t="n">
        <v>45.42</v>
      </c>
      <c r="AU11" s="0" t="n">
        <v>3</v>
      </c>
      <c r="AW11" s="0" t="n">
        <v>7</v>
      </c>
      <c r="AY11" s="0" t="n">
        <v>6.69</v>
      </c>
      <c r="BC11" s="0" t="n">
        <v>37.6</v>
      </c>
      <c r="BH11" s="0" t="n">
        <v>19</v>
      </c>
      <c r="BI11" s="0" t="n">
        <v>15.99</v>
      </c>
      <c r="BJ11" s="0" t="n">
        <v>11.96</v>
      </c>
      <c r="BK11" s="0" t="n">
        <v>54.55</v>
      </c>
      <c r="BL11" s="0" t="n">
        <v>15.85</v>
      </c>
      <c r="BM11" s="0" t="n">
        <v>39.33</v>
      </c>
      <c r="BN11" s="0" t="n">
        <v>3.18</v>
      </c>
      <c r="BO11" s="0" t="n">
        <v>15</v>
      </c>
      <c r="BR11" s="0" t="n">
        <v>8.03</v>
      </c>
      <c r="BS11" s="0" t="n">
        <v>38</v>
      </c>
      <c r="BT11" s="0" t="n">
        <v>31.25</v>
      </c>
      <c r="BU11" s="0" t="n">
        <v>46.72</v>
      </c>
      <c r="BW11" s="0" t="n">
        <v>42.87</v>
      </c>
      <c r="BX11" s="0" t="n">
        <v>21.06</v>
      </c>
      <c r="BY11" s="0" t="n">
        <v>3</v>
      </c>
      <c r="CB11" s="0" t="n">
        <v>20.31</v>
      </c>
      <c r="CD11" s="0" t="n">
        <v>13</v>
      </c>
      <c r="CG11" s="0" t="n">
        <v>24.32</v>
      </c>
      <c r="CH11" s="0" t="n">
        <v>285</v>
      </c>
      <c r="CI11" s="0" t="n">
        <v>0</v>
      </c>
      <c r="CJ11" s="0" t="n">
        <v>14098.95</v>
      </c>
      <c r="CK11" s="0" t="n">
        <v>0</v>
      </c>
      <c r="CL11" s="0" t="n">
        <v>0</v>
      </c>
      <c r="CM11" s="0" t="n">
        <v>0</v>
      </c>
      <c r="CN11" s="0" t="n">
        <v>0</v>
      </c>
      <c r="CO11" s="0" t="n">
        <v>19209</v>
      </c>
      <c r="CP11" s="0" t="n">
        <v>13936.5</v>
      </c>
      <c r="CQ11" s="0" t="n">
        <v>1470.315</v>
      </c>
      <c r="CR11" s="0" t="n">
        <v>11115</v>
      </c>
      <c r="CS11" s="0" t="n">
        <v>16387.5</v>
      </c>
      <c r="CT11" s="0" t="n">
        <v>7481.25</v>
      </c>
      <c r="CU11" s="0" t="n">
        <v>10003.5</v>
      </c>
      <c r="CV11" s="0" t="n">
        <v>0</v>
      </c>
      <c r="CW11" s="0" t="n">
        <v>8276.4</v>
      </c>
      <c r="CX11" s="0" t="n">
        <v>0</v>
      </c>
      <c r="CY11" s="0" t="n">
        <v>0</v>
      </c>
      <c r="CZ11" s="0" t="n">
        <v>8581.35</v>
      </c>
      <c r="DA11" s="0" t="n">
        <v>0</v>
      </c>
      <c r="DB11" s="0" t="n">
        <v>5700</v>
      </c>
      <c r="DC11" s="0" t="n">
        <v>0</v>
      </c>
      <c r="DD11" s="0" t="n">
        <v>0</v>
      </c>
      <c r="DE11" s="0" t="n">
        <v>0</v>
      </c>
      <c r="DF11" s="0" t="n">
        <v>6369.75</v>
      </c>
      <c r="DG11" s="0" t="n">
        <v>0</v>
      </c>
      <c r="DH11" s="0" t="n">
        <v>12944.7</v>
      </c>
      <c r="DI11" s="0" t="n">
        <v>855</v>
      </c>
      <c r="DJ11" s="0" t="n">
        <v>0</v>
      </c>
      <c r="DK11" s="0" t="n">
        <v>1995</v>
      </c>
      <c r="DL11" s="0" t="n">
        <v>0</v>
      </c>
      <c r="DM11" s="0" t="n">
        <v>1906.65</v>
      </c>
      <c r="DN11" s="0" t="n">
        <v>0</v>
      </c>
      <c r="DO11" s="0" t="n">
        <v>0</v>
      </c>
      <c r="DP11" s="0" t="n">
        <v>0</v>
      </c>
      <c r="DQ11" s="0" t="n">
        <v>10716</v>
      </c>
      <c r="DR11" s="0" t="n">
        <v>0</v>
      </c>
      <c r="DS11" s="0" t="n">
        <v>0</v>
      </c>
      <c r="DT11" s="0" t="n">
        <v>0</v>
      </c>
      <c r="DU11" s="0" t="n">
        <v>0</v>
      </c>
      <c r="DV11" s="0" t="n">
        <v>5415</v>
      </c>
      <c r="DW11" s="0" t="n">
        <v>4557.15</v>
      </c>
      <c r="DX11" s="0" t="n">
        <v>3408.6</v>
      </c>
      <c r="DY11" s="0" t="n">
        <v>15546.75</v>
      </c>
      <c r="DZ11" s="0" t="n">
        <v>4517.25</v>
      </c>
      <c r="EA11" s="0" t="n">
        <v>11209.05</v>
      </c>
      <c r="EB11" s="0" t="n">
        <v>906.3</v>
      </c>
      <c r="EC11" s="0" t="n">
        <v>4275</v>
      </c>
      <c r="ED11" s="0" t="n">
        <v>0</v>
      </c>
      <c r="EE11" s="0" t="n">
        <v>0</v>
      </c>
      <c r="EF11" s="0" t="n">
        <v>2517.405</v>
      </c>
      <c r="EG11" s="0" t="n">
        <v>10830</v>
      </c>
      <c r="EH11" s="0" t="n">
        <v>11132.8125</v>
      </c>
      <c r="EI11" s="0" t="n">
        <v>13315.2</v>
      </c>
      <c r="EJ11" s="0" t="n">
        <v>0</v>
      </c>
      <c r="EK11" s="0" t="n">
        <v>15272.4375</v>
      </c>
      <c r="EL11" s="0" t="n">
        <v>6002.1</v>
      </c>
      <c r="EM11" s="0" t="n">
        <v>855</v>
      </c>
      <c r="EN11" s="0" t="n">
        <v>0</v>
      </c>
      <c r="EO11" s="0" t="n">
        <v>0</v>
      </c>
      <c r="EP11" s="0" t="n">
        <v>5788.35</v>
      </c>
      <c r="EQ11" s="0" t="n">
        <v>0</v>
      </c>
      <c r="ER11" s="0" t="n">
        <v>4631.25</v>
      </c>
      <c r="ES11" s="0" t="n">
        <v>0</v>
      </c>
      <c r="ET11" s="0" t="n">
        <v>0</v>
      </c>
      <c r="EU11" s="0" t="n">
        <v>8664</v>
      </c>
      <c r="EV11" s="0" t="n">
        <v>68</v>
      </c>
      <c r="EW11" s="0" t="n">
        <v>0</v>
      </c>
      <c r="EX11" s="0" t="n">
        <v>3363.96</v>
      </c>
      <c r="EY11" s="0" t="n">
        <v>0</v>
      </c>
      <c r="EZ11" s="0" t="n">
        <v>0</v>
      </c>
      <c r="FA11" s="0" t="n">
        <v>0</v>
      </c>
      <c r="FB11" s="0" t="n">
        <v>0</v>
      </c>
      <c r="FC11" s="0" t="n">
        <v>3666.56</v>
      </c>
      <c r="FD11" s="0" t="n">
        <v>3325.2</v>
      </c>
      <c r="FE11" s="0" t="n">
        <v>287.028</v>
      </c>
      <c r="FF11" s="0" t="n">
        <v>2652</v>
      </c>
      <c r="FG11" s="0" t="n">
        <v>3910</v>
      </c>
      <c r="FH11" s="0" t="n">
        <v>1428</v>
      </c>
      <c r="FI11" s="0" t="n">
        <v>2652</v>
      </c>
      <c r="FJ11" s="0" t="n">
        <v>0</v>
      </c>
      <c r="FK11" s="0" t="n">
        <v>1974.72</v>
      </c>
      <c r="FL11" s="0" t="n">
        <v>0</v>
      </c>
      <c r="FM11" s="0" t="n">
        <v>0</v>
      </c>
      <c r="FN11" s="0" t="n">
        <v>2047.48</v>
      </c>
      <c r="FO11" s="0" t="n">
        <v>0</v>
      </c>
      <c r="FP11" s="0" t="n">
        <v>1224</v>
      </c>
      <c r="FQ11" s="0" t="n">
        <v>0</v>
      </c>
      <c r="FR11" s="0" t="n">
        <v>0</v>
      </c>
      <c r="FS11" s="0" t="n">
        <v>0</v>
      </c>
      <c r="FT11" s="0" t="n">
        <v>1519.8</v>
      </c>
      <c r="FU11" s="0" t="n">
        <v>0</v>
      </c>
      <c r="FV11" s="0" t="n">
        <v>3088.56</v>
      </c>
      <c r="FW11" s="0" t="n">
        <v>204</v>
      </c>
      <c r="FX11" s="0" t="n">
        <v>0</v>
      </c>
      <c r="FY11" s="0" t="n">
        <v>595</v>
      </c>
      <c r="FZ11" s="0" t="n">
        <v>0</v>
      </c>
      <c r="GA11" s="0" t="n">
        <v>500.412</v>
      </c>
      <c r="GB11" s="0" t="n">
        <v>0</v>
      </c>
      <c r="GC11" s="0" t="n">
        <v>0</v>
      </c>
      <c r="GD11" s="0" t="n">
        <v>0</v>
      </c>
      <c r="GE11" s="0" t="n">
        <v>2556.8</v>
      </c>
      <c r="GF11" s="0" t="n">
        <v>0</v>
      </c>
      <c r="GG11" s="0" t="n">
        <v>0</v>
      </c>
      <c r="GH11" s="0" t="n">
        <v>0</v>
      </c>
      <c r="GI11" s="0" t="n">
        <v>0</v>
      </c>
      <c r="GJ11" s="0" t="n">
        <v>1292</v>
      </c>
      <c r="GK11" s="0" t="n">
        <v>1087.32</v>
      </c>
      <c r="GL11" s="0" t="n">
        <v>813.28</v>
      </c>
      <c r="GM11" s="0" t="n">
        <v>3709.4</v>
      </c>
      <c r="GN11" s="0" t="n">
        <v>1347.25</v>
      </c>
      <c r="GO11" s="0" t="n">
        <v>2406.996</v>
      </c>
      <c r="GP11" s="0" t="n">
        <v>237.864</v>
      </c>
      <c r="GQ11" s="0" t="n">
        <v>1020</v>
      </c>
      <c r="GR11" s="0" t="n">
        <v>0</v>
      </c>
      <c r="GS11" s="0" t="n">
        <v>0</v>
      </c>
      <c r="GT11" s="0" t="n">
        <v>546.04</v>
      </c>
      <c r="GU11" s="0" t="n">
        <v>2584</v>
      </c>
      <c r="GV11" s="0" t="n">
        <v>2125</v>
      </c>
      <c r="GW11" s="0" t="n">
        <v>3971.2</v>
      </c>
      <c r="GX11" s="0" t="n">
        <v>0</v>
      </c>
      <c r="GY11" s="0" t="n">
        <v>2915.16</v>
      </c>
      <c r="GZ11" s="0" t="n">
        <v>1432.08</v>
      </c>
      <c r="HA11" s="0" t="n">
        <v>224.4</v>
      </c>
      <c r="HB11" s="0" t="n">
        <v>0</v>
      </c>
      <c r="HC11" s="0" t="n">
        <v>0</v>
      </c>
      <c r="HD11" s="0" t="n">
        <v>1381.08</v>
      </c>
      <c r="HE11" s="0" t="n">
        <v>0</v>
      </c>
      <c r="HF11" s="0" t="n">
        <v>1105</v>
      </c>
      <c r="HG11" s="0" t="n">
        <v>0</v>
      </c>
      <c r="HH11" s="0" t="n">
        <v>0</v>
      </c>
      <c r="HI11" s="0" t="n">
        <v>1653.76</v>
      </c>
      <c r="HJ11" s="0" t="n">
        <v>148</v>
      </c>
      <c r="HK11" s="0" t="n">
        <v>0</v>
      </c>
      <c r="HL11" s="0" t="n">
        <v>7321.56</v>
      </c>
      <c r="HM11" s="0" t="n">
        <v>0</v>
      </c>
      <c r="HN11" s="0" t="n">
        <v>0</v>
      </c>
      <c r="HO11" s="0" t="n">
        <v>0</v>
      </c>
      <c r="HP11" s="0" t="n">
        <v>0</v>
      </c>
      <c r="HQ11" s="0" t="n">
        <v>7980.16</v>
      </c>
      <c r="HR11" s="0" t="n">
        <v>7960.92</v>
      </c>
      <c r="HS11" s="0" t="n">
        <v>694.12</v>
      </c>
      <c r="HT11" s="0" t="n">
        <v>5194.8</v>
      </c>
      <c r="HU11" s="0" t="n">
        <v>9361</v>
      </c>
      <c r="HV11" s="0" t="n">
        <v>3108</v>
      </c>
      <c r="HW11" s="0" t="n">
        <v>7215</v>
      </c>
      <c r="HX11" s="0" t="n">
        <v>0</v>
      </c>
      <c r="HY11" s="0" t="n">
        <v>4297.92</v>
      </c>
      <c r="HZ11" s="0" t="n">
        <v>0</v>
      </c>
      <c r="IA11" s="0" t="n">
        <v>0</v>
      </c>
      <c r="IB11" s="0" t="n">
        <v>4901.908</v>
      </c>
      <c r="IC11" s="0" t="n">
        <v>0</v>
      </c>
      <c r="ID11" s="0" t="n">
        <v>3700</v>
      </c>
      <c r="IE11" s="0" t="n">
        <v>0</v>
      </c>
      <c r="IF11" s="0" t="n">
        <v>0</v>
      </c>
      <c r="IG11" s="0" t="n">
        <v>0</v>
      </c>
      <c r="IH11" s="0" t="n">
        <v>3638.58</v>
      </c>
      <c r="II11" s="0" t="n">
        <v>0</v>
      </c>
      <c r="IJ11" s="0" t="n">
        <v>6722.16</v>
      </c>
      <c r="IK11" s="0" t="n">
        <v>444</v>
      </c>
      <c r="IL11" s="0" t="n">
        <v>0</v>
      </c>
      <c r="IM11" s="0" t="n">
        <v>1036</v>
      </c>
      <c r="IN11" s="0" t="n">
        <v>0</v>
      </c>
      <c r="IO11" s="0" t="n">
        <v>990.12</v>
      </c>
      <c r="IP11" s="0" t="n">
        <v>0</v>
      </c>
      <c r="IQ11" s="0" t="n">
        <v>0</v>
      </c>
      <c r="IR11" s="0" t="n">
        <v>0</v>
      </c>
      <c r="IS11" s="0" t="n">
        <v>5008.32</v>
      </c>
      <c r="IT11" s="0" t="n">
        <v>0</v>
      </c>
      <c r="IU11" s="0" t="n">
        <v>0</v>
      </c>
      <c r="IV11" s="0" t="n">
        <v>0</v>
      </c>
      <c r="IW11" s="0" t="n">
        <v>0</v>
      </c>
      <c r="IX11" s="0" t="n">
        <v>2812</v>
      </c>
      <c r="IY11" s="0" t="n">
        <v>2366.52</v>
      </c>
      <c r="IZ11" s="0" t="n">
        <v>1770.08</v>
      </c>
      <c r="JA11" s="0" t="n">
        <v>8073.4</v>
      </c>
      <c r="JB11" s="0" t="n">
        <v>2932.25</v>
      </c>
      <c r="JC11" s="0" t="n">
        <v>5820.84</v>
      </c>
      <c r="JD11" s="0" t="n">
        <v>517.704</v>
      </c>
      <c r="JE11" s="0" t="n">
        <v>2220</v>
      </c>
      <c r="JF11" s="0" t="n">
        <v>0</v>
      </c>
      <c r="JG11" s="0" t="n">
        <v>0</v>
      </c>
      <c r="JH11" s="0" t="n">
        <v>1069.596</v>
      </c>
      <c r="JI11" s="0" t="n">
        <v>5624</v>
      </c>
      <c r="JJ11" s="0" t="n">
        <v>5781.25</v>
      </c>
      <c r="JK11" s="0" t="n">
        <v>6914.56</v>
      </c>
      <c r="JL11" s="0" t="n">
        <v>0</v>
      </c>
      <c r="JM11" s="0" t="n">
        <v>6979.236</v>
      </c>
      <c r="JN11" s="0" t="n">
        <v>3116.88</v>
      </c>
      <c r="JO11" s="0" t="n">
        <v>444</v>
      </c>
      <c r="JP11" s="0" t="n">
        <v>0</v>
      </c>
      <c r="JQ11" s="0" t="n">
        <v>0</v>
      </c>
      <c r="JR11" s="0" t="n">
        <v>3005.88</v>
      </c>
      <c r="JS11" s="0" t="n">
        <v>0</v>
      </c>
      <c r="JT11" s="0" t="n">
        <v>1924</v>
      </c>
      <c r="JU11" s="0" t="n">
        <v>0</v>
      </c>
      <c r="JV11" s="0" t="n">
        <v>0</v>
      </c>
      <c r="JW11" s="0" t="n">
        <v>3599.36</v>
      </c>
      <c r="JX11" s="0" t="n">
        <v>214</v>
      </c>
      <c r="JY11" s="0" t="n">
        <v>0</v>
      </c>
      <c r="JZ11" s="0" t="n">
        <v>10586.58</v>
      </c>
      <c r="KA11" s="0" t="n">
        <v>0</v>
      </c>
      <c r="KB11" s="0" t="n">
        <v>0</v>
      </c>
      <c r="KC11" s="0" t="n">
        <v>0</v>
      </c>
      <c r="KD11" s="0" t="n">
        <v>0</v>
      </c>
      <c r="KE11" s="0" t="n">
        <v>14423.6</v>
      </c>
      <c r="KF11" s="0" t="n">
        <v>10464.6</v>
      </c>
      <c r="KG11" s="0" t="n">
        <v>903.294</v>
      </c>
      <c r="KH11" s="0" t="n">
        <v>9180.6</v>
      </c>
      <c r="KI11" s="0" t="n">
        <v>11074.5</v>
      </c>
      <c r="KJ11" s="0" t="n">
        <v>4494</v>
      </c>
      <c r="KK11" s="0" t="n">
        <v>8346</v>
      </c>
      <c r="KL11" s="0" t="n">
        <v>0</v>
      </c>
      <c r="KM11" s="0" t="n">
        <v>6214.56</v>
      </c>
      <c r="KN11" s="0" t="n">
        <v>0</v>
      </c>
      <c r="KO11" s="0" t="n">
        <v>0</v>
      </c>
      <c r="KP11" s="0" t="n">
        <v>7087.894</v>
      </c>
      <c r="KQ11" s="0" t="n">
        <v>0</v>
      </c>
      <c r="KR11" s="0" t="n">
        <v>5350</v>
      </c>
      <c r="KS11" s="0" t="n">
        <v>0</v>
      </c>
      <c r="KT11" s="0" t="n">
        <v>0</v>
      </c>
      <c r="KU11" s="0" t="n">
        <v>0</v>
      </c>
      <c r="KV11" s="0" t="n">
        <v>4782.9</v>
      </c>
      <c r="KW11" s="0" t="n">
        <v>0</v>
      </c>
      <c r="KX11" s="0" t="n">
        <v>12149.85</v>
      </c>
      <c r="KY11" s="0" t="n">
        <v>642</v>
      </c>
      <c r="KZ11" s="0" t="n">
        <v>0</v>
      </c>
      <c r="LA11" s="0" t="n">
        <v>1647.8</v>
      </c>
      <c r="LB11" s="0" t="n">
        <v>0</v>
      </c>
      <c r="LC11" s="0" t="n">
        <v>1431.66</v>
      </c>
      <c r="LD11" s="0" t="n">
        <v>0</v>
      </c>
      <c r="LE11" s="0" t="n">
        <v>0</v>
      </c>
      <c r="LF11" s="0" t="n">
        <v>0</v>
      </c>
      <c r="LG11" s="0" t="n">
        <v>8046.4</v>
      </c>
      <c r="LH11" s="0" t="n">
        <v>0</v>
      </c>
      <c r="LI11" s="0" t="n">
        <v>0</v>
      </c>
      <c r="LJ11" s="0" t="n">
        <v>0</v>
      </c>
      <c r="LK11" s="0" t="n">
        <v>0</v>
      </c>
      <c r="LL11" s="0" t="n">
        <v>4066</v>
      </c>
      <c r="LM11" s="0" t="n">
        <v>3421.86</v>
      </c>
      <c r="LN11" s="0" t="n">
        <v>2559.44</v>
      </c>
      <c r="LO11" s="0" t="n">
        <v>11673.7</v>
      </c>
      <c r="LP11" s="0" t="n">
        <v>3391.9</v>
      </c>
      <c r="LQ11" s="0" t="n">
        <v>9258.282</v>
      </c>
      <c r="LR11" s="0" t="n">
        <v>680.52</v>
      </c>
      <c r="LS11" s="0" t="n">
        <v>3210</v>
      </c>
      <c r="LT11" s="0" t="n">
        <v>0</v>
      </c>
      <c r="LU11" s="0" t="n">
        <v>0</v>
      </c>
      <c r="LV11" s="0" t="n">
        <v>1718.42</v>
      </c>
      <c r="LW11" s="0" t="n">
        <v>8132</v>
      </c>
      <c r="LX11" s="0" t="n">
        <v>6687.5</v>
      </c>
      <c r="LY11" s="0" t="n">
        <v>9998.08</v>
      </c>
      <c r="LZ11" s="0" t="n">
        <v>0</v>
      </c>
      <c r="MA11" s="0" t="n">
        <v>11467.725</v>
      </c>
      <c r="MB11" s="0" t="n">
        <v>4506.84</v>
      </c>
      <c r="MC11" s="0" t="n">
        <v>577.8</v>
      </c>
      <c r="MD11" s="0" t="n">
        <v>0</v>
      </c>
      <c r="ME11" s="0" t="n">
        <v>0</v>
      </c>
      <c r="MF11" s="0" t="n">
        <v>4346.34</v>
      </c>
      <c r="MG11" s="0" t="n">
        <v>0</v>
      </c>
      <c r="MH11" s="0" t="n">
        <v>2782</v>
      </c>
      <c r="MI11" s="0" t="n">
        <v>0</v>
      </c>
      <c r="MJ11" s="0" t="n">
        <v>0</v>
      </c>
      <c r="MK11" s="0" t="n">
        <v>4684.032</v>
      </c>
      <c r="ML11" s="0" t="n">
        <v>73</v>
      </c>
      <c r="MM11" s="0" t="n">
        <v>0</v>
      </c>
      <c r="MN11" s="0" t="n">
        <v>3611.31</v>
      </c>
      <c r="MO11" s="0" t="n">
        <v>0</v>
      </c>
      <c r="MP11" s="0" t="n">
        <v>0</v>
      </c>
      <c r="MQ11" s="0" t="n">
        <v>0</v>
      </c>
      <c r="MR11" s="0" t="n">
        <v>0</v>
      </c>
      <c r="MS11" s="0" t="n">
        <v>3936.16</v>
      </c>
      <c r="MT11" s="0" t="n">
        <v>3569.7</v>
      </c>
      <c r="MU11" s="0" t="n">
        <v>376.607</v>
      </c>
      <c r="MV11" s="0" t="n">
        <v>3131.7</v>
      </c>
      <c r="MW11" s="0" t="n">
        <v>4197.5</v>
      </c>
      <c r="MX11" s="0" t="n">
        <v>1533</v>
      </c>
      <c r="MY11" s="0" t="n">
        <v>3131.7</v>
      </c>
      <c r="MZ11" s="0" t="n">
        <v>0</v>
      </c>
      <c r="NA11" s="0" t="n">
        <v>2331.912</v>
      </c>
      <c r="NB11" s="0" t="n">
        <v>0</v>
      </c>
      <c r="NC11" s="0" t="n">
        <v>0</v>
      </c>
      <c r="ND11" s="0" t="n">
        <v>2198.03</v>
      </c>
      <c r="NE11" s="0" t="n">
        <v>0</v>
      </c>
      <c r="NF11" s="0" t="n">
        <v>1460</v>
      </c>
      <c r="NG11" s="0" t="n">
        <v>0</v>
      </c>
      <c r="NH11" s="0" t="n">
        <v>0</v>
      </c>
      <c r="NI11" s="0" t="n">
        <v>0</v>
      </c>
      <c r="NJ11" s="0" t="n">
        <v>1631.55</v>
      </c>
      <c r="NK11" s="0" t="n">
        <v>0</v>
      </c>
      <c r="NL11" s="0" t="n">
        <v>2984.094</v>
      </c>
      <c r="NM11" s="0" t="n">
        <v>219</v>
      </c>
      <c r="NN11" s="0" t="n">
        <v>0</v>
      </c>
      <c r="NO11" s="0" t="n">
        <v>459.9</v>
      </c>
      <c r="NP11" s="0" t="n">
        <v>0</v>
      </c>
      <c r="NQ11" s="0" t="n">
        <v>488.37</v>
      </c>
      <c r="NR11" s="0" t="n">
        <v>0</v>
      </c>
      <c r="NS11" s="0" t="n">
        <v>0</v>
      </c>
      <c r="NT11" s="0" t="n">
        <v>0</v>
      </c>
      <c r="NU11" s="0" t="n">
        <v>2744.8</v>
      </c>
      <c r="NV11" s="0" t="n">
        <v>0</v>
      </c>
      <c r="NW11" s="0" t="n">
        <v>0</v>
      </c>
      <c r="NX11" s="0" t="n">
        <v>0</v>
      </c>
      <c r="NY11" s="0" t="n">
        <v>0</v>
      </c>
      <c r="NZ11" s="0" t="n">
        <v>1387</v>
      </c>
      <c r="OA11" s="0" t="n">
        <v>1167.27</v>
      </c>
      <c r="OB11" s="0" t="n">
        <v>960.388</v>
      </c>
      <c r="OC11" s="0" t="n">
        <v>3982.15</v>
      </c>
      <c r="OD11" s="0" t="n">
        <v>1041.345</v>
      </c>
      <c r="OE11" s="0" t="n">
        <v>2871.09</v>
      </c>
      <c r="OF11" s="0" t="n">
        <v>232.14</v>
      </c>
      <c r="OG11" s="0" t="n">
        <v>1368.75</v>
      </c>
      <c r="OH11" s="0" t="n">
        <v>0</v>
      </c>
      <c r="OI11" s="0" t="n">
        <v>0</v>
      </c>
      <c r="OJ11" s="0" t="n">
        <v>586.19</v>
      </c>
      <c r="OK11" s="0" t="n">
        <v>2774</v>
      </c>
      <c r="OL11" s="0" t="n">
        <v>2281.25</v>
      </c>
      <c r="OM11" s="0" t="n">
        <v>3069.504</v>
      </c>
      <c r="ON11" s="0" t="n">
        <v>0</v>
      </c>
      <c r="OO11" s="0" t="n">
        <v>2816.559</v>
      </c>
      <c r="OP11" s="0" t="n">
        <v>1537.38</v>
      </c>
      <c r="OQ11" s="0" t="n">
        <v>219</v>
      </c>
      <c r="OR11" s="0" t="n">
        <v>0</v>
      </c>
      <c r="OS11" s="0" t="n">
        <v>0</v>
      </c>
      <c r="OT11" s="0" t="n">
        <v>1482.63</v>
      </c>
      <c r="OU11" s="0" t="n">
        <v>0</v>
      </c>
      <c r="OV11" s="0" t="n">
        <v>949</v>
      </c>
      <c r="OW11" s="0" t="n">
        <v>0</v>
      </c>
      <c r="OX11" s="0" t="n">
        <v>0</v>
      </c>
      <c r="OY11" s="0" t="n">
        <v>1775.36</v>
      </c>
      <c r="OZ11" s="0" t="n">
        <v>276</v>
      </c>
      <c r="PA11" s="0" t="n">
        <v>0</v>
      </c>
      <c r="PB11" s="0" t="n">
        <v>13653.72</v>
      </c>
      <c r="PC11" s="0" t="n">
        <v>0</v>
      </c>
      <c r="PD11" s="0" t="n">
        <v>0</v>
      </c>
      <c r="PE11" s="0" t="n">
        <v>0</v>
      </c>
      <c r="PF11" s="0" t="n">
        <v>0</v>
      </c>
      <c r="PG11" s="0" t="n">
        <v>16370.112</v>
      </c>
      <c r="PH11" s="0" t="n">
        <v>13496.4</v>
      </c>
      <c r="PI11" s="0" t="n">
        <v>1294.44</v>
      </c>
      <c r="PJ11" s="0" t="n">
        <v>10764</v>
      </c>
      <c r="PK11" s="0" t="n">
        <v>15870</v>
      </c>
      <c r="PL11" s="0" t="n">
        <v>5796</v>
      </c>
      <c r="PM11" s="0" t="n">
        <v>10764</v>
      </c>
      <c r="PN11" s="0" t="n">
        <v>0</v>
      </c>
      <c r="PO11" s="0" t="n">
        <v>8015.04</v>
      </c>
      <c r="PP11" s="0" t="n">
        <v>0</v>
      </c>
      <c r="PQ11" s="0" t="n">
        <v>0</v>
      </c>
      <c r="PR11" s="0" t="n">
        <v>8310.36</v>
      </c>
      <c r="PS11" s="0" t="n">
        <v>0</v>
      </c>
      <c r="PT11" s="0" t="n">
        <v>6072</v>
      </c>
      <c r="PU11" s="0" t="n">
        <v>0</v>
      </c>
      <c r="PV11" s="0" t="n">
        <v>0</v>
      </c>
      <c r="PW11" s="0" t="n">
        <v>0</v>
      </c>
      <c r="PX11" s="0" t="n">
        <v>6168.6</v>
      </c>
      <c r="PY11" s="0" t="n">
        <v>0</v>
      </c>
      <c r="PZ11" s="0" t="n">
        <v>12535.92</v>
      </c>
      <c r="QA11" s="0" t="n">
        <v>828</v>
      </c>
      <c r="QB11" s="0" t="n">
        <v>0</v>
      </c>
      <c r="QC11" s="0" t="n">
        <v>2415</v>
      </c>
      <c r="QD11" s="0" t="n">
        <v>0</v>
      </c>
      <c r="QE11" s="0" t="n">
        <v>1846.44</v>
      </c>
      <c r="QF11" s="0" t="n">
        <v>0</v>
      </c>
      <c r="QG11" s="0" t="n">
        <v>0</v>
      </c>
      <c r="QH11" s="0" t="n">
        <v>0</v>
      </c>
      <c r="QI11" s="0" t="n">
        <v>11415.36</v>
      </c>
      <c r="QJ11" s="0" t="n">
        <v>0</v>
      </c>
      <c r="QK11" s="0" t="n">
        <v>0</v>
      </c>
      <c r="QL11" s="0" t="n">
        <v>0</v>
      </c>
      <c r="QM11" s="0" t="n">
        <v>0</v>
      </c>
      <c r="QN11" s="0" t="n">
        <v>5244</v>
      </c>
      <c r="QO11" s="0" t="n">
        <v>4854.564</v>
      </c>
      <c r="QP11" s="0" t="n">
        <v>3300.96</v>
      </c>
      <c r="QQ11" s="0" t="n">
        <v>15055.8</v>
      </c>
      <c r="QR11" s="0" t="n">
        <v>4812.06</v>
      </c>
      <c r="QS11" s="0" t="n">
        <v>11940.588</v>
      </c>
      <c r="QT11" s="0" t="n">
        <v>789.912</v>
      </c>
      <c r="QU11" s="0" t="n">
        <v>4140</v>
      </c>
      <c r="QV11" s="0" t="n">
        <v>0</v>
      </c>
      <c r="QW11" s="0" t="n">
        <v>0</v>
      </c>
      <c r="QX11" s="0" t="n">
        <v>2770.35</v>
      </c>
      <c r="QY11" s="0" t="n">
        <v>10488</v>
      </c>
      <c r="QZ11" s="0" t="n">
        <v>8625</v>
      </c>
      <c r="RA11" s="0" t="n">
        <v>12894.72</v>
      </c>
      <c r="RB11" s="0" t="n">
        <v>0</v>
      </c>
      <c r="RC11" s="0" t="n">
        <v>11832.12</v>
      </c>
      <c r="RD11" s="0" t="n">
        <v>5812.56</v>
      </c>
      <c r="RE11" s="0" t="n">
        <v>828</v>
      </c>
      <c r="RF11" s="0" t="n">
        <v>0</v>
      </c>
      <c r="RG11" s="0" t="n">
        <v>0</v>
      </c>
      <c r="RH11" s="0" t="n">
        <v>5605.56</v>
      </c>
      <c r="RI11" s="0" t="n">
        <v>0</v>
      </c>
      <c r="RJ11" s="0" t="n">
        <v>3588</v>
      </c>
      <c r="RK11" s="0" t="n">
        <v>0</v>
      </c>
      <c r="RL11" s="0" t="n">
        <v>0</v>
      </c>
      <c r="RM11" s="0" t="n">
        <v>7383.552</v>
      </c>
      <c r="RN11" s="0" t="n">
        <v>60</v>
      </c>
      <c r="RO11" s="0" t="n">
        <v>0</v>
      </c>
      <c r="RP11" s="0" t="n">
        <v>2968.2</v>
      </c>
      <c r="RQ11" s="0" t="n">
        <v>0</v>
      </c>
      <c r="RR11" s="0" t="n">
        <v>0</v>
      </c>
      <c r="RS11" s="0" t="n">
        <v>0</v>
      </c>
      <c r="RT11" s="0" t="n">
        <v>0</v>
      </c>
      <c r="RU11" s="0" t="n">
        <v>3235.2</v>
      </c>
      <c r="RV11" s="0" t="n">
        <v>2934</v>
      </c>
      <c r="RW11" s="0" t="n">
        <v>253.26</v>
      </c>
      <c r="RX11" s="0" t="n">
        <v>2106</v>
      </c>
      <c r="RY11" s="0" t="n">
        <v>3450</v>
      </c>
      <c r="RZ11" s="0" t="n">
        <v>1260</v>
      </c>
      <c r="SA11" s="0" t="n">
        <v>2340</v>
      </c>
      <c r="SB11" s="0" t="n">
        <v>0</v>
      </c>
      <c r="SC11" s="0" t="n">
        <v>1916.64</v>
      </c>
      <c r="SD11" s="0" t="n">
        <v>0</v>
      </c>
      <c r="SE11" s="0" t="n">
        <v>0</v>
      </c>
      <c r="SF11" s="0" t="n">
        <v>1806.6</v>
      </c>
      <c r="SG11" s="0" t="n">
        <v>0</v>
      </c>
      <c r="SH11" s="0" t="n">
        <v>1200</v>
      </c>
      <c r="SI11" s="0" t="n">
        <v>0</v>
      </c>
      <c r="SJ11" s="0" t="n">
        <v>0</v>
      </c>
      <c r="SK11" s="0" t="n">
        <v>0</v>
      </c>
      <c r="SL11" s="0" t="n">
        <v>1341</v>
      </c>
      <c r="SM11" s="0" t="n">
        <v>0</v>
      </c>
      <c r="SN11" s="0" t="n">
        <v>2725.2</v>
      </c>
      <c r="SO11" s="0" t="n">
        <v>180</v>
      </c>
      <c r="SP11" s="0" t="n">
        <v>0</v>
      </c>
      <c r="SQ11" s="0" t="n">
        <v>420</v>
      </c>
      <c r="SR11" s="0" t="n">
        <v>0</v>
      </c>
      <c r="SS11" s="0" t="n">
        <v>501.75</v>
      </c>
      <c r="ST11" s="0" t="n">
        <v>0</v>
      </c>
      <c r="SU11" s="0" t="n">
        <v>0</v>
      </c>
      <c r="SV11" s="0" t="n">
        <v>0</v>
      </c>
      <c r="SW11" s="0" t="n">
        <v>2256</v>
      </c>
      <c r="SX11" s="0" t="n">
        <v>0</v>
      </c>
      <c r="SY11" s="0" t="n">
        <v>0</v>
      </c>
      <c r="SZ11" s="0" t="n">
        <v>0</v>
      </c>
      <c r="TA11" s="0" t="n">
        <v>0</v>
      </c>
      <c r="TB11" s="0" t="n">
        <v>1140</v>
      </c>
      <c r="TC11" s="0" t="n">
        <v>959.4</v>
      </c>
      <c r="TD11" s="0" t="n">
        <v>717.6</v>
      </c>
      <c r="TE11" s="0" t="n">
        <v>3273</v>
      </c>
      <c r="TF11" s="0" t="n">
        <v>951</v>
      </c>
      <c r="TG11" s="0" t="n">
        <v>2949.75</v>
      </c>
      <c r="TH11" s="0" t="n">
        <v>209.88</v>
      </c>
      <c r="TI11" s="0" t="n">
        <v>900</v>
      </c>
      <c r="TJ11" s="0" t="n">
        <v>0</v>
      </c>
      <c r="TK11" s="0" t="n">
        <v>0</v>
      </c>
      <c r="TL11" s="0" t="n">
        <v>481.8</v>
      </c>
      <c r="TM11" s="0" t="n">
        <v>2280</v>
      </c>
      <c r="TN11" s="0" t="n">
        <v>1875</v>
      </c>
      <c r="TO11" s="0" t="n">
        <v>2803.2</v>
      </c>
      <c r="TP11" s="0" t="n">
        <v>0</v>
      </c>
      <c r="TQ11" s="0" t="n">
        <v>2572.2</v>
      </c>
      <c r="TR11" s="0" t="n">
        <v>1579.5</v>
      </c>
      <c r="TS11" s="0" t="n">
        <v>180</v>
      </c>
      <c r="TT11" s="0" t="n">
        <v>0</v>
      </c>
      <c r="TU11" s="0" t="n">
        <v>0</v>
      </c>
      <c r="TV11" s="0" t="n">
        <v>1218.6</v>
      </c>
      <c r="TW11" s="0" t="n">
        <v>0</v>
      </c>
      <c r="TX11" s="0" t="n">
        <v>780</v>
      </c>
      <c r="TY11" s="0" t="n">
        <v>0</v>
      </c>
      <c r="TZ11" s="0" t="n">
        <v>0</v>
      </c>
      <c r="UA11" s="0" t="n">
        <v>1459.2</v>
      </c>
      <c r="UB11" s="0" t="n">
        <v>292</v>
      </c>
      <c r="UC11" s="0" t="n">
        <v>0</v>
      </c>
      <c r="UD11" s="0" t="n">
        <v>14445.24</v>
      </c>
      <c r="UE11" s="0" t="n">
        <v>0</v>
      </c>
      <c r="UF11" s="0" t="n">
        <v>0</v>
      </c>
      <c r="UG11" s="0" t="n">
        <v>0</v>
      </c>
      <c r="UH11" s="0" t="n">
        <v>0</v>
      </c>
      <c r="UI11" s="0" t="n">
        <v>15744.64</v>
      </c>
      <c r="UJ11" s="0" t="n">
        <v>15706.68</v>
      </c>
      <c r="UK11" s="0" t="n">
        <v>1369.48</v>
      </c>
      <c r="UL11" s="0" t="n">
        <v>12526.8</v>
      </c>
      <c r="UM11" s="0" t="n">
        <v>16790</v>
      </c>
      <c r="UN11" s="0" t="n">
        <v>6132</v>
      </c>
      <c r="UO11" s="0" t="n">
        <v>11388</v>
      </c>
      <c r="UP11" s="0" t="n">
        <v>0</v>
      </c>
      <c r="UQ11" s="0" t="n">
        <v>10599.6</v>
      </c>
      <c r="UR11" s="0" t="n">
        <v>0</v>
      </c>
      <c r="US11" s="0" t="n">
        <v>0</v>
      </c>
      <c r="UT11" s="0" t="n">
        <v>8792.12</v>
      </c>
      <c r="UU11" s="0" t="n">
        <v>0</v>
      </c>
      <c r="UV11" s="0" t="n">
        <v>5840</v>
      </c>
      <c r="UW11" s="0" t="n">
        <v>0</v>
      </c>
      <c r="UX11" s="0" t="n">
        <v>0</v>
      </c>
      <c r="UY11" s="0" t="n">
        <v>0</v>
      </c>
      <c r="UZ11" s="0" t="n">
        <v>5873.58</v>
      </c>
      <c r="VA11" s="0" t="n">
        <v>0</v>
      </c>
      <c r="VB11" s="0" t="n">
        <v>13262.64</v>
      </c>
      <c r="VC11" s="0" t="n">
        <v>788.4</v>
      </c>
      <c r="VD11" s="0" t="n">
        <v>0</v>
      </c>
      <c r="VE11" s="0" t="n">
        <v>2044</v>
      </c>
      <c r="VF11" s="0" t="n">
        <v>0</v>
      </c>
      <c r="VG11" s="0" t="n">
        <v>1758.132</v>
      </c>
      <c r="VH11" s="0" t="n">
        <v>0</v>
      </c>
      <c r="VI11" s="0" t="n">
        <v>0</v>
      </c>
      <c r="VJ11" s="0" t="n">
        <v>0</v>
      </c>
      <c r="VK11" s="0" t="n">
        <v>10979.2</v>
      </c>
      <c r="VL11" s="0" t="n">
        <v>0</v>
      </c>
      <c r="VM11" s="0" t="n">
        <v>0</v>
      </c>
      <c r="VN11" s="0" t="n">
        <v>0</v>
      </c>
      <c r="VO11" s="0" t="n">
        <v>0</v>
      </c>
      <c r="VP11" s="0" t="n">
        <v>5548</v>
      </c>
      <c r="VQ11" s="0" t="n">
        <v>4669.08</v>
      </c>
      <c r="VR11" s="0" t="n">
        <v>3492.32</v>
      </c>
      <c r="VS11" s="0" t="n">
        <v>19910.75</v>
      </c>
      <c r="VT11" s="0" t="n">
        <v>4165.38</v>
      </c>
      <c r="VU11" s="0" t="n">
        <v>11484.36</v>
      </c>
      <c r="VV11" s="0" t="n">
        <v>928.56</v>
      </c>
      <c r="VW11" s="0" t="n">
        <v>4380</v>
      </c>
      <c r="VX11" s="0" t="n">
        <v>0</v>
      </c>
      <c r="VY11" s="0" t="n">
        <v>0</v>
      </c>
      <c r="VZ11" s="0" t="n">
        <v>2344.76</v>
      </c>
      <c r="WA11" s="0" t="n">
        <v>11096</v>
      </c>
      <c r="WB11" s="0" t="n">
        <v>9125</v>
      </c>
      <c r="WC11" s="0" t="n">
        <v>13642.24</v>
      </c>
      <c r="WD11" s="0" t="n">
        <v>0</v>
      </c>
      <c r="WE11" s="0" t="n">
        <v>15647.55</v>
      </c>
      <c r="WF11" s="0" t="n">
        <v>6149.52</v>
      </c>
      <c r="WG11" s="0" t="n">
        <v>876</v>
      </c>
      <c r="WH11" s="0" t="n">
        <v>0</v>
      </c>
      <c r="WI11" s="0" t="n">
        <v>0</v>
      </c>
      <c r="WJ11" s="0" t="n">
        <v>5930.52</v>
      </c>
      <c r="WK11" s="0" t="n">
        <v>0</v>
      </c>
      <c r="WL11" s="0" t="n">
        <v>3796</v>
      </c>
      <c r="WM11" s="0" t="n">
        <v>0</v>
      </c>
      <c r="WN11" s="0" t="n">
        <v>0</v>
      </c>
      <c r="WO11" s="0" t="n">
        <v>7101.44</v>
      </c>
      <c r="WP11" s="0" t="n">
        <v>157</v>
      </c>
      <c r="WQ11" s="0" t="n">
        <v>0</v>
      </c>
      <c r="WR11" s="0" t="n">
        <v>6990.111</v>
      </c>
      <c r="WS11" s="0" t="n">
        <v>0</v>
      </c>
      <c r="WT11" s="0" t="n">
        <v>0</v>
      </c>
      <c r="WU11" s="0" t="n">
        <v>0</v>
      </c>
      <c r="WV11" s="0" t="n">
        <v>0</v>
      </c>
      <c r="WW11" s="0" t="n">
        <v>8465.44</v>
      </c>
      <c r="WX11" s="0" t="n">
        <v>7677.3</v>
      </c>
      <c r="WY11" s="0" t="n">
        <v>736.33</v>
      </c>
      <c r="WZ11" s="0" t="n">
        <v>6123</v>
      </c>
      <c r="XA11" s="0" t="n">
        <v>9027.5</v>
      </c>
      <c r="XB11" s="0" t="n">
        <v>3297</v>
      </c>
      <c r="XC11" s="0" t="n">
        <v>6123</v>
      </c>
      <c r="XD11" s="0" t="n">
        <v>0</v>
      </c>
      <c r="XE11" s="0" t="n">
        <v>4559.28</v>
      </c>
      <c r="XF11" s="0" t="n">
        <v>0</v>
      </c>
      <c r="XG11" s="0" t="n">
        <v>0</v>
      </c>
      <c r="XH11" s="0" t="n">
        <v>4727.27</v>
      </c>
      <c r="XI11" s="0" t="n">
        <v>0</v>
      </c>
      <c r="XJ11" s="0" t="n">
        <v>3140</v>
      </c>
      <c r="XK11" s="0" t="n">
        <v>0</v>
      </c>
      <c r="XL11" s="0" t="n">
        <v>0</v>
      </c>
      <c r="XM11" s="0" t="n">
        <v>0</v>
      </c>
      <c r="XN11" s="0" t="n">
        <v>3508.95</v>
      </c>
      <c r="XO11" s="0" t="n">
        <v>0</v>
      </c>
      <c r="XP11" s="0" t="n">
        <v>7130.94</v>
      </c>
      <c r="XQ11" s="0" t="n">
        <v>471</v>
      </c>
      <c r="XR11" s="0" t="n">
        <v>0</v>
      </c>
      <c r="XS11" s="0" t="n">
        <v>1373.75</v>
      </c>
      <c r="XT11" s="0" t="n">
        <v>0</v>
      </c>
      <c r="XU11" s="0" t="n">
        <v>1050.33</v>
      </c>
      <c r="XV11" s="0" t="n">
        <v>0</v>
      </c>
      <c r="XW11" s="0" t="n">
        <v>0</v>
      </c>
      <c r="XX11" s="0" t="n">
        <v>0</v>
      </c>
      <c r="XY11" s="0" t="n">
        <v>5903.2</v>
      </c>
      <c r="XZ11" s="0" t="n">
        <v>0</v>
      </c>
      <c r="YA11" s="0" t="n">
        <v>0</v>
      </c>
      <c r="YB11" s="0" t="n">
        <v>0</v>
      </c>
      <c r="YC11" s="0" t="n">
        <v>0</v>
      </c>
      <c r="YD11" s="0" t="n">
        <v>2983</v>
      </c>
      <c r="YE11" s="0" t="n">
        <v>2510.43</v>
      </c>
      <c r="YF11" s="0" t="n">
        <v>1689.948</v>
      </c>
      <c r="YG11" s="0" t="n">
        <v>8564.35</v>
      </c>
      <c r="YH11" s="0" t="n">
        <v>2488.45</v>
      </c>
      <c r="YI11" s="0" t="n">
        <v>6174.81</v>
      </c>
      <c r="YJ11" s="0" t="n">
        <v>449.334</v>
      </c>
      <c r="YK11" s="0" t="n">
        <v>2355</v>
      </c>
      <c r="YL11" s="0" t="n">
        <v>0</v>
      </c>
      <c r="YM11" s="0" t="n">
        <v>0</v>
      </c>
      <c r="YN11" s="0" t="n">
        <v>1260.71</v>
      </c>
      <c r="YO11" s="0" t="n">
        <v>5966</v>
      </c>
      <c r="YP11" s="0" t="n">
        <v>4415.625</v>
      </c>
      <c r="YQ11" s="0" t="n">
        <v>7335.04</v>
      </c>
      <c r="YR11" s="0" t="n">
        <v>0</v>
      </c>
      <c r="YS11" s="0" t="n">
        <v>7403.649</v>
      </c>
      <c r="YT11" s="0" t="n">
        <v>2975.778</v>
      </c>
      <c r="YU11" s="0" t="n">
        <v>471</v>
      </c>
      <c r="YV11" s="0" t="n">
        <v>0</v>
      </c>
      <c r="YW11" s="0" t="n">
        <v>0</v>
      </c>
      <c r="YX11" s="0" t="n">
        <v>2869.803</v>
      </c>
      <c r="YY11" s="0" t="n">
        <v>0</v>
      </c>
      <c r="YZ11" s="0" t="n">
        <v>2245.1</v>
      </c>
      <c r="ZA11" s="0" t="n">
        <v>0</v>
      </c>
      <c r="ZB11" s="0" t="n">
        <v>0</v>
      </c>
      <c r="ZC11" s="0" t="n">
        <v>3818.24</v>
      </c>
      <c r="ZD11" s="0" t="n">
        <v>286</v>
      </c>
      <c r="ZE11" s="0" t="n">
        <v>0</v>
      </c>
      <c r="ZF11" s="0" t="n">
        <v>14148.42</v>
      </c>
      <c r="ZG11" s="0" t="n">
        <v>0</v>
      </c>
      <c r="ZH11" s="0" t="n">
        <v>0</v>
      </c>
      <c r="ZI11" s="0" t="n">
        <v>0</v>
      </c>
      <c r="ZJ11" s="0" t="n">
        <v>0</v>
      </c>
      <c r="ZK11" s="0" t="n">
        <v>15421.12</v>
      </c>
      <c r="ZL11" s="0" t="n">
        <v>15383.94</v>
      </c>
      <c r="ZM11" s="0" t="n">
        <v>1341.34</v>
      </c>
      <c r="ZN11" s="0" t="n">
        <v>11154</v>
      </c>
      <c r="ZO11" s="0" t="n">
        <v>16445</v>
      </c>
      <c r="ZP11" s="0" t="n">
        <v>6006</v>
      </c>
      <c r="ZQ11" s="0" t="n">
        <v>13942.5</v>
      </c>
      <c r="ZR11" s="0" t="n">
        <v>0</v>
      </c>
      <c r="ZS11" s="0" t="n">
        <v>8305.44</v>
      </c>
      <c r="ZT11" s="0" t="n">
        <v>0</v>
      </c>
      <c r="ZU11" s="0" t="n">
        <v>0</v>
      </c>
      <c r="ZV11" s="0" t="n">
        <v>8611.46</v>
      </c>
      <c r="ZW11" s="0" t="n">
        <v>0</v>
      </c>
      <c r="ZX11" s="0" t="n">
        <v>5148</v>
      </c>
      <c r="ZY11" s="0" t="n">
        <v>0</v>
      </c>
      <c r="ZZ11" s="0" t="n">
        <v>0</v>
      </c>
      <c r="AAA11" s="0" t="n">
        <v>0</v>
      </c>
      <c r="AAB11" s="0" t="n">
        <v>7031.31</v>
      </c>
      <c r="AAC11" s="0" t="n">
        <v>0</v>
      </c>
      <c r="AAD11" s="0" t="n">
        <v>11691.108</v>
      </c>
      <c r="AAE11" s="0" t="n">
        <v>772.2</v>
      </c>
      <c r="AAF11" s="0" t="n">
        <v>0</v>
      </c>
      <c r="AAG11" s="0" t="n">
        <v>2002</v>
      </c>
      <c r="AAH11" s="0" t="n">
        <v>0</v>
      </c>
      <c r="AAI11" s="0" t="n">
        <v>2104.674</v>
      </c>
      <c r="AAJ11" s="0" t="n">
        <v>0</v>
      </c>
      <c r="AAK11" s="0" t="n">
        <v>0</v>
      </c>
      <c r="AAL11" s="0" t="n">
        <v>0</v>
      </c>
      <c r="AAM11" s="0" t="n">
        <v>10753.6</v>
      </c>
      <c r="AAN11" s="0" t="n">
        <v>0</v>
      </c>
      <c r="AAO11" s="0" t="n">
        <v>0</v>
      </c>
      <c r="AAP11" s="0" t="n">
        <v>0</v>
      </c>
      <c r="AAQ11" s="0" t="n">
        <v>0</v>
      </c>
      <c r="AAR11" s="0" t="n">
        <v>5434</v>
      </c>
      <c r="AAS11" s="0" t="n">
        <v>4573.14</v>
      </c>
      <c r="AAT11" s="0" t="n">
        <v>4275.7</v>
      </c>
      <c r="AAU11" s="0" t="n">
        <v>15601.3</v>
      </c>
      <c r="AAV11" s="0" t="n">
        <v>4533.1</v>
      </c>
      <c r="AAW11" s="0" t="n">
        <v>11248.38</v>
      </c>
      <c r="AAX11" s="0" t="n">
        <v>909.48</v>
      </c>
      <c r="AAY11" s="0" t="n">
        <v>4290</v>
      </c>
      <c r="AAZ11" s="0" t="n">
        <v>0</v>
      </c>
      <c r="ABA11" s="0" t="n">
        <v>0</v>
      </c>
      <c r="ABB11" s="0" t="n">
        <v>2526.238</v>
      </c>
      <c r="ABC11" s="0" t="n">
        <v>10868</v>
      </c>
      <c r="ABD11" s="0" t="n">
        <v>8937.5</v>
      </c>
      <c r="ABE11" s="0" t="n">
        <v>13361.92</v>
      </c>
      <c r="ABF11" s="0" t="n">
        <v>0</v>
      </c>
      <c r="ABG11" s="0" t="n">
        <v>11034.738</v>
      </c>
      <c r="ABH11" s="0" t="n">
        <v>6023.16</v>
      </c>
      <c r="ABI11" s="0" t="n">
        <v>858</v>
      </c>
      <c r="ABJ11" s="0" t="n">
        <v>0</v>
      </c>
      <c r="ABK11" s="0" t="n">
        <v>0</v>
      </c>
      <c r="ABL11" s="0" t="n">
        <v>6389.526</v>
      </c>
      <c r="ABM11" s="0" t="n">
        <v>0</v>
      </c>
      <c r="ABN11" s="0" t="n">
        <v>3718</v>
      </c>
      <c r="ABO11" s="0" t="n">
        <v>0</v>
      </c>
      <c r="ABP11" s="0" t="n">
        <v>0</v>
      </c>
      <c r="ABQ11" s="0" t="n">
        <v>6955.52</v>
      </c>
      <c r="ABR11" s="0" t="n">
        <v>349</v>
      </c>
      <c r="ABS11" s="0" t="n">
        <v>0</v>
      </c>
      <c r="ABT11" s="0" t="n">
        <v>17265.03</v>
      </c>
      <c r="ABU11" s="0" t="n">
        <v>0</v>
      </c>
      <c r="ABV11" s="0" t="n">
        <v>0</v>
      </c>
      <c r="ABW11" s="0" t="n">
        <v>0</v>
      </c>
      <c r="ABX11" s="0" t="n">
        <v>0</v>
      </c>
      <c r="ABY11" s="0" t="n">
        <v>18818.08</v>
      </c>
      <c r="ABZ11" s="0" t="n">
        <v>17066.1</v>
      </c>
      <c r="ACA11" s="0" t="n">
        <v>1636.81</v>
      </c>
      <c r="ACB11" s="0" t="n">
        <v>13611</v>
      </c>
      <c r="ACC11" s="0" t="n">
        <v>22074.25</v>
      </c>
      <c r="ACD11" s="0" t="n">
        <v>7329</v>
      </c>
      <c r="ACE11" s="0" t="n">
        <v>13611</v>
      </c>
      <c r="ACF11" s="0" t="n">
        <v>0</v>
      </c>
      <c r="ACG11" s="0" t="n">
        <v>10134.96</v>
      </c>
      <c r="ACH11" s="0" t="n">
        <v>0</v>
      </c>
      <c r="ACI11" s="0" t="n">
        <v>0</v>
      </c>
      <c r="ACJ11" s="0" t="n">
        <v>11559.229</v>
      </c>
      <c r="ACK11" s="0" t="n">
        <v>0</v>
      </c>
      <c r="ACL11" s="0" t="n">
        <v>8725</v>
      </c>
      <c r="ACM11" s="0" t="n">
        <v>0</v>
      </c>
      <c r="ACN11" s="0" t="n">
        <v>0</v>
      </c>
      <c r="ACO11" s="0" t="n">
        <v>0</v>
      </c>
      <c r="ACP11" s="0" t="n">
        <v>7800.15</v>
      </c>
      <c r="ACQ11" s="0" t="n">
        <v>0</v>
      </c>
      <c r="ACR11" s="0" t="n">
        <v>15851.58</v>
      </c>
      <c r="ACS11" s="0" t="n">
        <v>1047</v>
      </c>
      <c r="ACT11" s="0" t="n">
        <v>0</v>
      </c>
      <c r="ACU11" s="0" t="n">
        <v>2443</v>
      </c>
      <c r="ACV11" s="0" t="n">
        <v>0</v>
      </c>
      <c r="ACW11" s="0" t="n">
        <v>2101.329</v>
      </c>
      <c r="ACX11" s="0" t="n">
        <v>0</v>
      </c>
      <c r="ACY11" s="0" t="n">
        <v>0</v>
      </c>
      <c r="ACZ11" s="0" t="n">
        <v>0</v>
      </c>
      <c r="ADA11" s="0" t="n">
        <v>13122.4</v>
      </c>
      <c r="ADB11" s="0" t="n">
        <v>0</v>
      </c>
      <c r="ADC11" s="0" t="n">
        <v>0</v>
      </c>
      <c r="ADD11" s="0" t="n">
        <v>0</v>
      </c>
      <c r="ADE11" s="0" t="n">
        <v>0</v>
      </c>
      <c r="ADF11" s="0" t="n">
        <v>7294.1</v>
      </c>
      <c r="ADG11" s="0" t="n">
        <v>5580.51</v>
      </c>
      <c r="ADH11" s="0" t="n">
        <v>4174.04</v>
      </c>
      <c r="ADI11" s="0" t="n">
        <v>19037.95</v>
      </c>
      <c r="ADJ11" s="0" t="n">
        <v>5531.65</v>
      </c>
      <c r="ADK11" s="0" t="n">
        <v>13726.17</v>
      </c>
      <c r="ADL11" s="0" t="n">
        <v>1109.82</v>
      </c>
      <c r="ADM11" s="0" t="n">
        <v>5235</v>
      </c>
      <c r="ADN11" s="0" t="n">
        <v>0</v>
      </c>
      <c r="ADO11" s="0" t="n">
        <v>0</v>
      </c>
      <c r="ADP11" s="0" t="n">
        <v>2802.47</v>
      </c>
      <c r="ADQ11" s="0" t="n">
        <v>14588.2</v>
      </c>
      <c r="ADR11" s="0" t="n">
        <v>10906.25</v>
      </c>
      <c r="ADS11" s="0" t="n">
        <v>16305.28</v>
      </c>
      <c r="ADT11" s="0" t="n">
        <v>0</v>
      </c>
      <c r="ADU11" s="0" t="n">
        <v>14961.63</v>
      </c>
      <c r="ADV11" s="0" t="n">
        <v>6614.946</v>
      </c>
      <c r="ADW11" s="0" t="n">
        <v>1047</v>
      </c>
      <c r="ADX11" s="0" t="n">
        <v>0</v>
      </c>
      <c r="ADY11" s="0" t="n">
        <v>0</v>
      </c>
      <c r="ADZ11" s="0" t="n">
        <v>7088.19</v>
      </c>
      <c r="AEA11" s="0" t="n">
        <v>0</v>
      </c>
      <c r="AEB11" s="0" t="n">
        <v>4537</v>
      </c>
      <c r="AEC11" s="0" t="n">
        <v>0</v>
      </c>
      <c r="AED11" s="0" t="n">
        <v>0</v>
      </c>
      <c r="AEE11" s="0" t="n">
        <v>8487.68</v>
      </c>
      <c r="AEF11" s="0" t="n">
        <v>92</v>
      </c>
      <c r="AEG11" s="0" t="n">
        <v>0</v>
      </c>
      <c r="AEH11" s="0" t="n">
        <v>4551.24</v>
      </c>
      <c r="AEI11" s="0" t="n">
        <v>0</v>
      </c>
      <c r="AEJ11" s="0" t="n">
        <v>0</v>
      </c>
      <c r="AEK11" s="0" t="n">
        <v>0</v>
      </c>
      <c r="AEL11" s="0" t="n">
        <v>0</v>
      </c>
      <c r="AEM11" s="0" t="n">
        <v>6200.8</v>
      </c>
      <c r="AEN11" s="0" t="n">
        <v>4498.8</v>
      </c>
      <c r="AEO11" s="0" t="n">
        <v>431.48</v>
      </c>
      <c r="AEP11" s="0" t="n">
        <v>3946.8</v>
      </c>
      <c r="AEQ11" s="0" t="n">
        <v>5819</v>
      </c>
      <c r="AER11" s="0" t="n">
        <v>2415</v>
      </c>
      <c r="AES11" s="0" t="n">
        <v>3588</v>
      </c>
      <c r="AET11" s="0" t="n">
        <v>0</v>
      </c>
      <c r="AEU11" s="0" t="n">
        <v>2671.68</v>
      </c>
      <c r="AEV11" s="0" t="n">
        <v>0</v>
      </c>
      <c r="AEW11" s="0" t="n">
        <v>0</v>
      </c>
      <c r="AEX11" s="0" t="n">
        <v>3462.65</v>
      </c>
      <c r="AEY11" s="0" t="n">
        <v>0</v>
      </c>
      <c r="AEZ11" s="0" t="n">
        <v>1656</v>
      </c>
      <c r="AFA11" s="0" t="n">
        <v>0</v>
      </c>
      <c r="AFB11" s="0" t="n">
        <v>0</v>
      </c>
      <c r="AFC11" s="0" t="n">
        <v>0</v>
      </c>
      <c r="AFD11" s="0" t="n">
        <v>2570.25</v>
      </c>
      <c r="AFE11" s="0" t="n">
        <v>0</v>
      </c>
      <c r="AFF11" s="0" t="n">
        <v>4178.64</v>
      </c>
      <c r="AFG11" s="0" t="n">
        <v>276</v>
      </c>
      <c r="AFH11" s="0" t="n">
        <v>0</v>
      </c>
      <c r="AFI11" s="0" t="n">
        <v>708.4</v>
      </c>
      <c r="AFJ11" s="0" t="n">
        <v>0</v>
      </c>
      <c r="AFK11" s="0" t="n">
        <v>615.48</v>
      </c>
      <c r="AFL11" s="0" t="n">
        <v>0</v>
      </c>
      <c r="AFM11" s="0" t="n">
        <v>0</v>
      </c>
      <c r="AFN11" s="0" t="n">
        <v>0</v>
      </c>
      <c r="AFO11" s="0" t="n">
        <v>3459.2</v>
      </c>
      <c r="AFP11" s="0" t="n">
        <v>0</v>
      </c>
      <c r="AFQ11" s="0" t="n">
        <v>0</v>
      </c>
      <c r="AFR11" s="0" t="n">
        <v>0</v>
      </c>
      <c r="AFS11" s="0" t="n">
        <v>0</v>
      </c>
      <c r="AFT11" s="0" t="n">
        <v>1748</v>
      </c>
      <c r="AFU11" s="0" t="n">
        <v>1471.08</v>
      </c>
      <c r="AFV11" s="0" t="n">
        <v>1100.32</v>
      </c>
      <c r="AFW11" s="0" t="n">
        <v>5520.46</v>
      </c>
      <c r="AFX11" s="0" t="n">
        <v>1822.75</v>
      </c>
      <c r="AFY11" s="0" t="n">
        <v>3618.36</v>
      </c>
      <c r="AFZ11" s="0" t="n">
        <v>263.304</v>
      </c>
      <c r="AGA11" s="0" t="n">
        <v>1380</v>
      </c>
      <c r="AGB11" s="0" t="n">
        <v>0</v>
      </c>
      <c r="AGC11" s="0" t="n">
        <v>0</v>
      </c>
      <c r="AGD11" s="0" t="n">
        <v>738.76</v>
      </c>
      <c r="AGE11" s="0" t="n">
        <v>3496</v>
      </c>
      <c r="AGF11" s="0" t="n">
        <v>2587.5</v>
      </c>
      <c r="AGG11" s="0" t="n">
        <v>3868.416</v>
      </c>
      <c r="AGH11" s="0" t="n">
        <v>0</v>
      </c>
      <c r="AGI11" s="0" t="n">
        <v>3944.04</v>
      </c>
      <c r="AGJ11" s="0" t="n">
        <v>2421.9</v>
      </c>
      <c r="AGK11" s="0" t="n">
        <v>276</v>
      </c>
      <c r="AGL11" s="0" t="n">
        <v>0</v>
      </c>
      <c r="AGM11" s="0" t="n">
        <v>0</v>
      </c>
      <c r="AGN11" s="0" t="n">
        <v>1868.52</v>
      </c>
      <c r="AGO11" s="0" t="n">
        <v>0</v>
      </c>
      <c r="AGP11" s="0" t="n">
        <v>1196</v>
      </c>
      <c r="AGQ11" s="0" t="n">
        <v>0</v>
      </c>
      <c r="AGR11" s="0" t="n">
        <v>0</v>
      </c>
      <c r="AGS11" s="0" t="n">
        <v>2461.184</v>
      </c>
      <c r="AGU11" s="0" t="n">
        <f aca="false">IF($P11&gt;0,CH11*$K11,0)</f>
        <v>0</v>
      </c>
      <c r="AGV11" s="0" t="n">
        <f aca="false">IF($P11&gt;0,EV11*$K11,0)</f>
        <v>0</v>
      </c>
      <c r="AGW11" s="0" t="n">
        <f aca="false">IF($P11&gt;0,HJ11*$K11,0)</f>
        <v>0</v>
      </c>
      <c r="AGX11" s="0" t="n">
        <f aca="false">IF($P11&gt;0,JX11*$K11,0)</f>
        <v>0</v>
      </c>
      <c r="AGY11" s="0" t="n">
        <f aca="false">IF($P11&gt;0,ML11*$K11,0)</f>
        <v>0</v>
      </c>
      <c r="AGZ11" s="0" t="n">
        <f aca="false">IF($P11&gt;0,OZ11*$K11,0)</f>
        <v>0</v>
      </c>
      <c r="AHA11" s="0" t="n">
        <f aca="false">IF($P11&gt;0,RN11*$K11,0)</f>
        <v>0</v>
      </c>
      <c r="AHB11" s="0" t="n">
        <f aca="false">IF($P11&gt;0,UB11*$K11,0)</f>
        <v>0</v>
      </c>
      <c r="AHC11" s="0" t="n">
        <f aca="false">IF($P11&gt;0,WP11*$K11,0)</f>
        <v>0</v>
      </c>
      <c r="AHD11" s="0" t="n">
        <f aca="false">IF($P11&gt;0,ZD11*$K11,0)</f>
        <v>0</v>
      </c>
      <c r="AHE11" s="0" t="n">
        <f aca="false">IF($P11&gt;0,ABR11*$K11,0)</f>
        <v>0</v>
      </c>
      <c r="AHF11" s="0" t="n">
        <f aca="false">IF($P11&gt;0,AEF11*$K11,0)</f>
        <v>0</v>
      </c>
    </row>
    <row r="12" customFormat="false" ht="15" hidden="false" customHeight="false" outlineLevel="0" collapsed="false">
      <c r="F12" s="0" t="s">
        <v>18</v>
      </c>
      <c r="H12" s="0" t="s">
        <v>63</v>
      </c>
      <c r="I12" s="0" t="s">
        <v>171</v>
      </c>
      <c r="K12" s="0" t="n">
        <v>1</v>
      </c>
      <c r="L12" s="0" t="s">
        <v>167</v>
      </c>
      <c r="P12" s="0" t="n">
        <v>1</v>
      </c>
      <c r="R12" s="0" t="s">
        <v>52</v>
      </c>
      <c r="S12" s="0" t="s">
        <v>61</v>
      </c>
      <c r="W12" s="0" t="n">
        <v>20</v>
      </c>
      <c r="Y12" s="0" t="n">
        <v>23</v>
      </c>
      <c r="AA12" s="0" t="n">
        <v>24</v>
      </c>
      <c r="AB12" s="0" t="n">
        <v>56.58</v>
      </c>
      <c r="AC12" s="0" t="n">
        <v>6.34</v>
      </c>
      <c r="AD12" s="0" t="n">
        <v>9</v>
      </c>
      <c r="AE12" s="0" t="n">
        <v>38.8</v>
      </c>
      <c r="AF12" s="0" t="n">
        <v>22.88</v>
      </c>
      <c r="AG12" s="0" t="n">
        <v>31.75</v>
      </c>
      <c r="AH12" s="0" t="n">
        <v>48.48</v>
      </c>
      <c r="AI12" s="0" t="n">
        <v>56.64</v>
      </c>
      <c r="AJ12" s="0" t="n">
        <v>55.64</v>
      </c>
      <c r="AO12" s="0" t="n">
        <v>15</v>
      </c>
      <c r="AR12" s="0" t="n">
        <v>34.36</v>
      </c>
      <c r="AS12" s="0" t="n">
        <v>11</v>
      </c>
      <c r="AU12" s="0" t="n">
        <v>43.77</v>
      </c>
      <c r="AW12" s="0" t="n">
        <v>45.69</v>
      </c>
      <c r="AX12" s="0" t="n">
        <v>8</v>
      </c>
      <c r="BD12" s="0" t="n">
        <v>23.96</v>
      </c>
      <c r="BG12" s="0" t="n">
        <v>59.18</v>
      </c>
      <c r="BO12" s="0" t="n">
        <v>22.55</v>
      </c>
      <c r="BS12" s="0" t="n">
        <v>55.41</v>
      </c>
      <c r="BT12" s="0" t="n">
        <v>6</v>
      </c>
      <c r="BU12" s="0" t="n">
        <v>23.29</v>
      </c>
      <c r="BW12" s="0" t="n">
        <v>40</v>
      </c>
      <c r="BZ12" s="0" t="n">
        <v>32</v>
      </c>
      <c r="CA12" s="0" t="n">
        <v>11</v>
      </c>
      <c r="CD12" s="0" t="n">
        <v>40</v>
      </c>
      <c r="CF12" s="0" t="n">
        <v>18</v>
      </c>
      <c r="CH12" s="0" t="n">
        <v>52</v>
      </c>
      <c r="CI12" s="0" t="n">
        <v>0</v>
      </c>
      <c r="CJ12" s="0" t="n">
        <v>0</v>
      </c>
      <c r="CK12" s="0" t="n">
        <v>1040</v>
      </c>
      <c r="CL12" s="0" t="n">
        <v>0</v>
      </c>
      <c r="CM12" s="0" t="n">
        <v>1076.4</v>
      </c>
      <c r="CN12" s="0" t="n">
        <v>0</v>
      </c>
      <c r="CO12" s="0" t="n">
        <v>1560</v>
      </c>
      <c r="CP12" s="0" t="n">
        <v>11033.1</v>
      </c>
      <c r="CQ12" s="0" t="n">
        <v>1236.3</v>
      </c>
      <c r="CR12" s="0" t="n">
        <v>3510</v>
      </c>
      <c r="CS12" s="0" t="n">
        <v>7566</v>
      </c>
      <c r="CT12" s="0" t="n">
        <v>8923.2</v>
      </c>
      <c r="CU12" s="0" t="n">
        <v>12382.5</v>
      </c>
      <c r="CV12" s="0" t="n">
        <v>18907.2</v>
      </c>
      <c r="CW12" s="0" t="n">
        <v>22089.6</v>
      </c>
      <c r="CX12" s="0" t="n">
        <v>2893.28</v>
      </c>
      <c r="CY12" s="0" t="n">
        <v>0</v>
      </c>
      <c r="CZ12" s="0" t="n">
        <v>0</v>
      </c>
      <c r="DA12" s="0" t="n">
        <v>0</v>
      </c>
      <c r="DB12" s="0" t="n">
        <v>0</v>
      </c>
      <c r="DC12" s="0" t="n">
        <v>780</v>
      </c>
      <c r="DD12" s="0" t="n">
        <v>0</v>
      </c>
      <c r="DE12" s="0" t="n">
        <v>0</v>
      </c>
      <c r="DF12" s="0" t="n">
        <v>1786.72</v>
      </c>
      <c r="DG12" s="0" t="n">
        <v>572</v>
      </c>
      <c r="DH12" s="0" t="n">
        <v>0</v>
      </c>
      <c r="DI12" s="0" t="n">
        <v>2276.04</v>
      </c>
      <c r="DJ12" s="0" t="n">
        <v>0</v>
      </c>
      <c r="DK12" s="0" t="n">
        <v>2375.88</v>
      </c>
      <c r="DL12" s="0" t="n">
        <v>457.6</v>
      </c>
      <c r="DM12" s="0" t="n">
        <v>0</v>
      </c>
      <c r="DN12" s="0" t="n">
        <v>0</v>
      </c>
      <c r="DO12" s="0" t="n">
        <v>0</v>
      </c>
      <c r="DP12" s="0" t="n">
        <v>0</v>
      </c>
      <c r="DQ12" s="0" t="n">
        <v>0</v>
      </c>
      <c r="DR12" s="0" t="n">
        <v>1245.92</v>
      </c>
      <c r="DS12" s="0" t="n">
        <v>0</v>
      </c>
      <c r="DT12" s="0" t="n">
        <v>0</v>
      </c>
      <c r="DU12" s="0" t="n">
        <v>3077.36</v>
      </c>
      <c r="DV12" s="0" t="n">
        <v>0</v>
      </c>
      <c r="DW12" s="0" t="n">
        <v>0</v>
      </c>
      <c r="DX12" s="0" t="n">
        <v>0</v>
      </c>
      <c r="DY12" s="0" t="n">
        <v>0</v>
      </c>
      <c r="DZ12" s="0" t="n">
        <v>0</v>
      </c>
      <c r="EA12" s="0" t="n">
        <v>0</v>
      </c>
      <c r="EB12" s="0" t="n">
        <v>0</v>
      </c>
      <c r="EC12" s="0" t="n">
        <v>1172.6</v>
      </c>
      <c r="ED12" s="0" t="n">
        <v>0</v>
      </c>
      <c r="EE12" s="0" t="n">
        <v>0</v>
      </c>
      <c r="EF12" s="0" t="n">
        <v>0</v>
      </c>
      <c r="EG12" s="0" t="n">
        <v>2881.32</v>
      </c>
      <c r="EH12" s="0" t="n">
        <v>390</v>
      </c>
      <c r="EI12" s="0" t="n">
        <v>1211.08</v>
      </c>
      <c r="EJ12" s="0" t="n">
        <v>0</v>
      </c>
      <c r="EK12" s="0" t="n">
        <v>2600</v>
      </c>
      <c r="EL12" s="0" t="n">
        <v>0</v>
      </c>
      <c r="EM12" s="0" t="n">
        <v>0</v>
      </c>
      <c r="EN12" s="0" t="n">
        <v>1664</v>
      </c>
      <c r="EO12" s="0" t="n">
        <v>572</v>
      </c>
      <c r="EP12" s="0" t="n">
        <v>0</v>
      </c>
      <c r="EQ12" s="0" t="n">
        <v>0</v>
      </c>
      <c r="ER12" s="0" t="n">
        <v>2600</v>
      </c>
      <c r="ES12" s="0" t="n">
        <v>0</v>
      </c>
      <c r="ET12" s="0" t="n">
        <v>936</v>
      </c>
      <c r="EU12" s="0" t="n">
        <v>0</v>
      </c>
      <c r="EV12" s="0" t="n">
        <v>297</v>
      </c>
      <c r="EW12" s="0" t="n">
        <v>0</v>
      </c>
      <c r="EX12" s="0" t="n">
        <v>0</v>
      </c>
      <c r="EY12" s="0" t="n">
        <v>5940</v>
      </c>
      <c r="EZ12" s="0" t="n">
        <v>0</v>
      </c>
      <c r="FA12" s="0" t="n">
        <v>8538.75</v>
      </c>
      <c r="FB12" s="0" t="n">
        <v>0</v>
      </c>
      <c r="FC12" s="0" t="n">
        <v>7128</v>
      </c>
      <c r="FD12" s="0" t="n">
        <v>63015.975</v>
      </c>
      <c r="FE12" s="0" t="n">
        <v>7061.175</v>
      </c>
      <c r="FF12" s="0" t="n">
        <v>20047.5</v>
      </c>
      <c r="FG12" s="0" t="n">
        <v>43213.5</v>
      </c>
      <c r="FH12" s="0" t="n">
        <v>50965.2</v>
      </c>
      <c r="FI12" s="0" t="n">
        <v>70723.125</v>
      </c>
      <c r="FJ12" s="0" t="n">
        <v>107989.2</v>
      </c>
      <c r="FK12" s="0" t="n">
        <v>126165.6</v>
      </c>
      <c r="FL12" s="0" t="n">
        <v>16525.08</v>
      </c>
      <c r="FM12" s="0" t="n">
        <v>0</v>
      </c>
      <c r="FN12" s="0" t="n">
        <v>0</v>
      </c>
      <c r="FO12" s="0" t="n">
        <v>0</v>
      </c>
      <c r="FP12" s="0" t="n">
        <v>0</v>
      </c>
      <c r="FQ12" s="0" t="n">
        <v>4455</v>
      </c>
      <c r="FR12" s="0" t="n">
        <v>0</v>
      </c>
      <c r="FS12" s="0" t="n">
        <v>0</v>
      </c>
      <c r="FT12" s="0" t="n">
        <v>10204.92</v>
      </c>
      <c r="FU12" s="0" t="n">
        <v>2940.3</v>
      </c>
      <c r="FV12" s="0" t="n">
        <v>0</v>
      </c>
      <c r="FW12" s="0" t="n">
        <v>12999.69</v>
      </c>
      <c r="FX12" s="0" t="n">
        <v>0</v>
      </c>
      <c r="FY12" s="0" t="n">
        <v>16962.4125</v>
      </c>
      <c r="FZ12" s="0" t="n">
        <v>2613.6</v>
      </c>
      <c r="GA12" s="0" t="n">
        <v>0</v>
      </c>
      <c r="GB12" s="0" t="n">
        <v>0</v>
      </c>
      <c r="GC12" s="0" t="n">
        <v>0</v>
      </c>
      <c r="GD12" s="0" t="n">
        <v>0</v>
      </c>
      <c r="GE12" s="0" t="n">
        <v>0</v>
      </c>
      <c r="GF12" s="0" t="n">
        <v>7116.12</v>
      </c>
      <c r="GG12" s="0" t="n">
        <v>0</v>
      </c>
      <c r="GH12" s="0" t="n">
        <v>0</v>
      </c>
      <c r="GI12" s="0" t="n">
        <v>17576.46</v>
      </c>
      <c r="GJ12" s="0" t="n">
        <v>0</v>
      </c>
      <c r="GK12" s="0" t="n">
        <v>0</v>
      </c>
      <c r="GL12" s="0" t="n">
        <v>0</v>
      </c>
      <c r="GM12" s="0" t="n">
        <v>0</v>
      </c>
      <c r="GN12" s="0" t="n">
        <v>0</v>
      </c>
      <c r="GO12" s="0" t="n">
        <v>0</v>
      </c>
      <c r="GP12" s="0" t="n">
        <v>0</v>
      </c>
      <c r="GQ12" s="0" t="n">
        <v>6697.35</v>
      </c>
      <c r="GR12" s="0" t="n">
        <v>0</v>
      </c>
      <c r="GS12" s="0" t="n">
        <v>0</v>
      </c>
      <c r="GT12" s="0" t="n">
        <v>0</v>
      </c>
      <c r="GU12" s="0" t="n">
        <v>16456.77</v>
      </c>
      <c r="GV12" s="0" t="n">
        <v>1782</v>
      </c>
      <c r="GW12" s="0" t="n">
        <v>8646.4125</v>
      </c>
      <c r="GX12" s="0" t="n">
        <v>0</v>
      </c>
      <c r="GY12" s="0" t="n">
        <v>11880</v>
      </c>
      <c r="GZ12" s="0" t="n">
        <v>0</v>
      </c>
      <c r="HA12" s="0" t="n">
        <v>0</v>
      </c>
      <c r="HB12" s="0" t="n">
        <v>11880</v>
      </c>
      <c r="HC12" s="0" t="n">
        <v>3267</v>
      </c>
      <c r="HD12" s="0" t="n">
        <v>0</v>
      </c>
      <c r="HE12" s="0" t="n">
        <v>0</v>
      </c>
      <c r="HF12" s="0" t="n">
        <v>14850</v>
      </c>
      <c r="HG12" s="0" t="n">
        <v>0</v>
      </c>
      <c r="HH12" s="0" t="n">
        <v>5346</v>
      </c>
      <c r="HI12" s="0" t="n">
        <v>0</v>
      </c>
      <c r="HJ12" s="0" t="n">
        <v>292</v>
      </c>
      <c r="HK12" s="0" t="n">
        <v>0</v>
      </c>
      <c r="HL12" s="0" t="n">
        <v>0</v>
      </c>
      <c r="HM12" s="0" t="n">
        <v>6424</v>
      </c>
      <c r="HN12" s="0" t="n">
        <v>0</v>
      </c>
      <c r="HO12" s="0" t="n">
        <v>6716</v>
      </c>
      <c r="HP12" s="0" t="n">
        <v>0</v>
      </c>
      <c r="HQ12" s="0" t="n">
        <v>7008</v>
      </c>
      <c r="HR12" s="0" t="n">
        <v>61955.1</v>
      </c>
      <c r="HS12" s="0" t="n">
        <v>6942.3</v>
      </c>
      <c r="HT12" s="0" t="n">
        <v>19710</v>
      </c>
      <c r="HU12" s="0" t="n">
        <v>42486</v>
      </c>
      <c r="HV12" s="0" t="n">
        <v>50107.2</v>
      </c>
      <c r="HW12" s="0" t="n">
        <v>69532.5</v>
      </c>
      <c r="HX12" s="0" t="n">
        <v>106171.2</v>
      </c>
      <c r="HY12" s="0" t="n">
        <v>124041.6</v>
      </c>
      <c r="HZ12" s="0" t="n">
        <v>16246.88</v>
      </c>
      <c r="IA12" s="0" t="n">
        <v>0</v>
      </c>
      <c r="IB12" s="0" t="n">
        <v>0</v>
      </c>
      <c r="IC12" s="0" t="n">
        <v>0</v>
      </c>
      <c r="ID12" s="0" t="n">
        <v>0</v>
      </c>
      <c r="IE12" s="0" t="n">
        <v>4380</v>
      </c>
      <c r="IF12" s="0" t="n">
        <v>0</v>
      </c>
      <c r="IG12" s="0" t="n">
        <v>0</v>
      </c>
      <c r="IH12" s="0" t="n">
        <v>11036.432</v>
      </c>
      <c r="II12" s="0" t="n">
        <v>3212</v>
      </c>
      <c r="IJ12" s="0" t="n">
        <v>0</v>
      </c>
      <c r="IK12" s="0" t="n">
        <v>12780.84</v>
      </c>
      <c r="IL12" s="0" t="n">
        <v>0</v>
      </c>
      <c r="IM12" s="0" t="n">
        <v>13341.48</v>
      </c>
      <c r="IN12" s="0" t="n">
        <v>2920</v>
      </c>
      <c r="IO12" s="0" t="n">
        <v>0</v>
      </c>
      <c r="IP12" s="0" t="n">
        <v>0</v>
      </c>
      <c r="IQ12" s="0" t="n">
        <v>0</v>
      </c>
      <c r="IR12" s="0" t="n">
        <v>0</v>
      </c>
      <c r="IS12" s="0" t="n">
        <v>0</v>
      </c>
      <c r="IT12" s="0" t="n">
        <v>6296.688</v>
      </c>
      <c r="IU12" s="0" t="n">
        <v>0</v>
      </c>
      <c r="IV12" s="0" t="n">
        <v>0</v>
      </c>
      <c r="IW12" s="0" t="n">
        <v>17280.56</v>
      </c>
      <c r="IX12" s="0" t="n">
        <v>0</v>
      </c>
      <c r="IY12" s="0" t="n">
        <v>0</v>
      </c>
      <c r="IZ12" s="0" t="n">
        <v>0</v>
      </c>
      <c r="JA12" s="0" t="n">
        <v>0</v>
      </c>
      <c r="JB12" s="0" t="n">
        <v>0</v>
      </c>
      <c r="JC12" s="0" t="n">
        <v>0</v>
      </c>
      <c r="JD12" s="0" t="n">
        <v>0</v>
      </c>
      <c r="JE12" s="0" t="n">
        <v>6584.6</v>
      </c>
      <c r="JF12" s="0" t="n">
        <v>0</v>
      </c>
      <c r="JG12" s="0" t="n">
        <v>0</v>
      </c>
      <c r="JH12" s="0" t="n">
        <v>0</v>
      </c>
      <c r="JI12" s="0" t="n">
        <v>16179.72</v>
      </c>
      <c r="JJ12" s="0" t="n">
        <v>2190</v>
      </c>
      <c r="JK12" s="0" t="n">
        <v>6800.68</v>
      </c>
      <c r="JL12" s="0" t="n">
        <v>0</v>
      </c>
      <c r="JM12" s="0" t="n">
        <v>12848</v>
      </c>
      <c r="JN12" s="0" t="n">
        <v>0</v>
      </c>
      <c r="JO12" s="0" t="n">
        <v>0</v>
      </c>
      <c r="JP12" s="0" t="n">
        <v>11680</v>
      </c>
      <c r="JQ12" s="0" t="n">
        <v>3212</v>
      </c>
      <c r="JR12" s="0" t="n">
        <v>0</v>
      </c>
      <c r="JS12" s="0" t="n">
        <v>0</v>
      </c>
      <c r="JT12" s="0" t="n">
        <v>11680</v>
      </c>
      <c r="JU12" s="0" t="n">
        <v>0</v>
      </c>
      <c r="JV12" s="0" t="n">
        <v>5256</v>
      </c>
      <c r="JW12" s="0" t="n">
        <v>0</v>
      </c>
      <c r="JX12" s="0" t="n">
        <v>327</v>
      </c>
      <c r="JY12" s="0" t="n">
        <v>0</v>
      </c>
      <c r="JZ12" s="0" t="n">
        <v>0</v>
      </c>
      <c r="KA12" s="0" t="n">
        <v>8175</v>
      </c>
      <c r="KB12" s="0" t="n">
        <v>0</v>
      </c>
      <c r="KC12" s="0" t="n">
        <v>7521</v>
      </c>
      <c r="KD12" s="0" t="n">
        <v>0</v>
      </c>
      <c r="KE12" s="0" t="n">
        <v>9810</v>
      </c>
      <c r="KF12" s="0" t="n">
        <v>69381.225</v>
      </c>
      <c r="KG12" s="0" t="n">
        <v>7774.425</v>
      </c>
      <c r="KH12" s="0" t="n">
        <v>22072.5</v>
      </c>
      <c r="KI12" s="0" t="n">
        <v>47578.5</v>
      </c>
      <c r="KJ12" s="0" t="n">
        <v>56113.2</v>
      </c>
      <c r="KK12" s="0" t="n">
        <v>77866.875</v>
      </c>
      <c r="KL12" s="0" t="n">
        <v>118897.2</v>
      </c>
      <c r="KM12" s="0" t="n">
        <v>138909.6</v>
      </c>
      <c r="KN12" s="0" t="n">
        <v>20013.708</v>
      </c>
      <c r="KO12" s="0" t="n">
        <v>0</v>
      </c>
      <c r="KP12" s="0" t="n">
        <v>0</v>
      </c>
      <c r="KQ12" s="0" t="n">
        <v>0</v>
      </c>
      <c r="KR12" s="0" t="n">
        <v>0</v>
      </c>
      <c r="KS12" s="0" t="n">
        <v>4905</v>
      </c>
      <c r="KT12" s="0" t="n">
        <v>0</v>
      </c>
      <c r="KU12" s="0" t="n">
        <v>0</v>
      </c>
      <c r="KV12" s="0" t="n">
        <v>11235.72</v>
      </c>
      <c r="KW12" s="0" t="n">
        <v>3597</v>
      </c>
      <c r="KX12" s="0" t="n">
        <v>0</v>
      </c>
      <c r="KY12" s="0" t="n">
        <v>14312.79</v>
      </c>
      <c r="KZ12" s="0" t="n">
        <v>0</v>
      </c>
      <c r="LA12" s="0" t="n">
        <v>16434.693</v>
      </c>
      <c r="LB12" s="0" t="n">
        <v>2616</v>
      </c>
      <c r="LC12" s="0" t="n">
        <v>0</v>
      </c>
      <c r="LD12" s="0" t="n">
        <v>0</v>
      </c>
      <c r="LE12" s="0" t="n">
        <v>0</v>
      </c>
      <c r="LF12" s="0" t="n">
        <v>0</v>
      </c>
      <c r="LG12" s="0" t="n">
        <v>0</v>
      </c>
      <c r="LH12" s="0" t="n">
        <v>7834.92</v>
      </c>
      <c r="LI12" s="0" t="n">
        <v>0</v>
      </c>
      <c r="LJ12" s="0" t="n">
        <v>0</v>
      </c>
      <c r="LK12" s="0" t="n">
        <v>19351.86</v>
      </c>
      <c r="LL12" s="0" t="n">
        <v>0</v>
      </c>
      <c r="LM12" s="0" t="n">
        <v>0</v>
      </c>
      <c r="LN12" s="0" t="n">
        <v>0</v>
      </c>
      <c r="LO12" s="0" t="n">
        <v>0</v>
      </c>
      <c r="LP12" s="0" t="n">
        <v>0</v>
      </c>
      <c r="LQ12" s="0" t="n">
        <v>0</v>
      </c>
      <c r="LR12" s="0" t="n">
        <v>0</v>
      </c>
      <c r="LS12" s="0" t="n">
        <v>7373.85</v>
      </c>
      <c r="LT12" s="0" t="n">
        <v>0</v>
      </c>
      <c r="LU12" s="0" t="n">
        <v>0</v>
      </c>
      <c r="LV12" s="0" t="n">
        <v>0</v>
      </c>
      <c r="LW12" s="0" t="n">
        <v>18119.07</v>
      </c>
      <c r="LX12" s="0" t="n">
        <v>1962</v>
      </c>
      <c r="LY12" s="0" t="n">
        <v>7615.83</v>
      </c>
      <c r="LZ12" s="0" t="n">
        <v>0</v>
      </c>
      <c r="MA12" s="0" t="n">
        <v>16350</v>
      </c>
      <c r="MB12" s="0" t="n">
        <v>0</v>
      </c>
      <c r="MC12" s="0" t="n">
        <v>0</v>
      </c>
      <c r="MD12" s="0" t="n">
        <v>10464</v>
      </c>
      <c r="ME12" s="0" t="n">
        <v>3597</v>
      </c>
      <c r="MF12" s="0" t="n">
        <v>0</v>
      </c>
      <c r="MG12" s="0" t="n">
        <v>0</v>
      </c>
      <c r="MH12" s="0" t="n">
        <v>13080</v>
      </c>
      <c r="MI12" s="0" t="n">
        <v>0</v>
      </c>
      <c r="MJ12" s="0" t="n">
        <v>7357.5</v>
      </c>
      <c r="MK12" s="0" t="n">
        <v>0</v>
      </c>
      <c r="ML12" s="0" t="n">
        <v>96</v>
      </c>
      <c r="MM12" s="0" t="n">
        <v>0</v>
      </c>
      <c r="MN12" s="0" t="n">
        <v>0</v>
      </c>
      <c r="MO12" s="0" t="n">
        <v>2112</v>
      </c>
      <c r="MP12" s="0" t="n">
        <v>0</v>
      </c>
      <c r="MQ12" s="0" t="n">
        <v>2208</v>
      </c>
      <c r="MR12" s="0" t="n">
        <v>0</v>
      </c>
      <c r="MS12" s="0" t="n">
        <v>2304</v>
      </c>
      <c r="MT12" s="0" t="n">
        <v>20368.8</v>
      </c>
      <c r="MU12" s="0" t="n">
        <v>2282.4</v>
      </c>
      <c r="MV12" s="0" t="n">
        <v>6480</v>
      </c>
      <c r="MW12" s="0" t="n">
        <v>13968</v>
      </c>
      <c r="MX12" s="0" t="n">
        <v>16473.6</v>
      </c>
      <c r="MY12" s="0" t="n">
        <v>22860</v>
      </c>
      <c r="MZ12" s="0" t="n">
        <v>34905.6</v>
      </c>
      <c r="NA12" s="0" t="n">
        <v>40780.8</v>
      </c>
      <c r="NB12" s="0" t="n">
        <v>5341.44</v>
      </c>
      <c r="NC12" s="0" t="n">
        <v>0</v>
      </c>
      <c r="ND12" s="0" t="n">
        <v>0</v>
      </c>
      <c r="NE12" s="0" t="n">
        <v>0</v>
      </c>
      <c r="NF12" s="0" t="n">
        <v>0</v>
      </c>
      <c r="NG12" s="0" t="n">
        <v>1440</v>
      </c>
      <c r="NH12" s="0" t="n">
        <v>0</v>
      </c>
      <c r="NI12" s="0" t="n">
        <v>0</v>
      </c>
      <c r="NJ12" s="0" t="n">
        <v>3298.56</v>
      </c>
      <c r="NK12" s="0" t="n">
        <v>950.4</v>
      </c>
      <c r="NL12" s="0" t="n">
        <v>0</v>
      </c>
      <c r="NM12" s="0" t="n">
        <v>4201.92</v>
      </c>
      <c r="NN12" s="0" t="n">
        <v>0</v>
      </c>
      <c r="NO12" s="0" t="n">
        <v>3947.616</v>
      </c>
      <c r="NP12" s="0" t="n">
        <v>691.2</v>
      </c>
      <c r="NQ12" s="0" t="n">
        <v>0</v>
      </c>
      <c r="NR12" s="0" t="n">
        <v>0</v>
      </c>
      <c r="NS12" s="0" t="n">
        <v>0</v>
      </c>
      <c r="NT12" s="0" t="n">
        <v>0</v>
      </c>
      <c r="NU12" s="0" t="n">
        <v>0</v>
      </c>
      <c r="NV12" s="0" t="n">
        <v>2875.2</v>
      </c>
      <c r="NW12" s="0" t="n">
        <v>0</v>
      </c>
      <c r="NX12" s="0" t="n">
        <v>0</v>
      </c>
      <c r="NY12" s="0" t="n">
        <v>5681.28</v>
      </c>
      <c r="NZ12" s="0" t="n">
        <v>0</v>
      </c>
      <c r="OA12" s="0" t="n">
        <v>0</v>
      </c>
      <c r="OB12" s="0" t="n">
        <v>0</v>
      </c>
      <c r="OC12" s="0" t="n">
        <v>0</v>
      </c>
      <c r="OD12" s="0" t="n">
        <v>0</v>
      </c>
      <c r="OE12" s="0" t="n">
        <v>0</v>
      </c>
      <c r="OF12" s="0" t="n">
        <v>0</v>
      </c>
      <c r="OG12" s="0" t="n">
        <v>2706</v>
      </c>
      <c r="OH12" s="0" t="n">
        <v>0</v>
      </c>
      <c r="OI12" s="0" t="n">
        <v>0</v>
      </c>
      <c r="OJ12" s="0" t="n">
        <v>0</v>
      </c>
      <c r="OK12" s="0" t="n">
        <v>5319.36</v>
      </c>
      <c r="OL12" s="0" t="n">
        <v>576</v>
      </c>
      <c r="OM12" s="0" t="n">
        <v>2012.256</v>
      </c>
      <c r="ON12" s="0" t="n">
        <v>0</v>
      </c>
      <c r="OO12" s="0" t="n">
        <v>3456</v>
      </c>
      <c r="OP12" s="0" t="n">
        <v>0</v>
      </c>
      <c r="OQ12" s="0" t="n">
        <v>0</v>
      </c>
      <c r="OR12" s="0" t="n">
        <v>3072</v>
      </c>
      <c r="OS12" s="0" t="n">
        <v>1056</v>
      </c>
      <c r="OT12" s="0" t="n">
        <v>0</v>
      </c>
      <c r="OU12" s="0" t="n">
        <v>0</v>
      </c>
      <c r="OV12" s="0" t="n">
        <v>3840</v>
      </c>
      <c r="OW12" s="0" t="n">
        <v>0</v>
      </c>
      <c r="OX12" s="0" t="n">
        <v>1555.2</v>
      </c>
      <c r="OY12" s="0" t="n">
        <v>0</v>
      </c>
      <c r="OZ12" s="0" t="n">
        <v>190</v>
      </c>
      <c r="PA12" s="0" t="n">
        <v>0</v>
      </c>
      <c r="PB12" s="0" t="n">
        <v>0</v>
      </c>
      <c r="PC12" s="0" t="n">
        <v>3800</v>
      </c>
      <c r="PD12" s="0" t="n">
        <v>0</v>
      </c>
      <c r="PE12" s="0" t="n">
        <v>4807</v>
      </c>
      <c r="PF12" s="0" t="n">
        <v>0</v>
      </c>
      <c r="PG12" s="0" t="n">
        <v>5016</v>
      </c>
      <c r="PH12" s="0" t="n">
        <v>40313.25</v>
      </c>
      <c r="PI12" s="0" t="n">
        <v>4517.25</v>
      </c>
      <c r="PJ12" s="0" t="n">
        <v>12825</v>
      </c>
      <c r="PK12" s="0" t="n">
        <v>27645</v>
      </c>
      <c r="PL12" s="0" t="n">
        <v>32604</v>
      </c>
      <c r="PM12" s="0" t="n">
        <v>45243.75</v>
      </c>
      <c r="PN12" s="0" t="n">
        <v>69084</v>
      </c>
      <c r="PO12" s="0" t="n">
        <v>80712</v>
      </c>
      <c r="PP12" s="0" t="n">
        <v>10571.6</v>
      </c>
      <c r="PQ12" s="0" t="n">
        <v>0</v>
      </c>
      <c r="PR12" s="0" t="n">
        <v>0</v>
      </c>
      <c r="PS12" s="0" t="n">
        <v>0</v>
      </c>
      <c r="PT12" s="0" t="n">
        <v>0</v>
      </c>
      <c r="PU12" s="0" t="n">
        <v>2850</v>
      </c>
      <c r="PV12" s="0" t="n">
        <v>0</v>
      </c>
      <c r="PW12" s="0" t="n">
        <v>0</v>
      </c>
      <c r="PX12" s="0" t="n">
        <v>6528.4</v>
      </c>
      <c r="PY12" s="0" t="n">
        <v>2612.5</v>
      </c>
      <c r="PZ12" s="0" t="n">
        <v>0</v>
      </c>
      <c r="QA12" s="0" t="n">
        <v>8316.3</v>
      </c>
      <c r="QB12" s="0" t="n">
        <v>0</v>
      </c>
      <c r="QC12" s="0" t="n">
        <v>10851.375</v>
      </c>
      <c r="QD12" s="0" t="n">
        <v>1520</v>
      </c>
      <c r="QE12" s="0" t="n">
        <v>0</v>
      </c>
      <c r="QF12" s="0" t="n">
        <v>0</v>
      </c>
      <c r="QG12" s="0" t="n">
        <v>0</v>
      </c>
      <c r="QH12" s="0" t="n">
        <v>0</v>
      </c>
      <c r="QI12" s="0" t="n">
        <v>0</v>
      </c>
      <c r="QJ12" s="0" t="n">
        <v>4097.16</v>
      </c>
      <c r="QK12" s="0" t="n">
        <v>0</v>
      </c>
      <c r="QL12" s="0" t="n">
        <v>0</v>
      </c>
      <c r="QM12" s="0" t="n">
        <v>12368.62</v>
      </c>
      <c r="QN12" s="0" t="n">
        <v>0</v>
      </c>
      <c r="QO12" s="0" t="n">
        <v>0</v>
      </c>
      <c r="QP12" s="0" t="n">
        <v>0</v>
      </c>
      <c r="QQ12" s="0" t="n">
        <v>0</v>
      </c>
      <c r="QR12" s="0" t="n">
        <v>0</v>
      </c>
      <c r="QS12" s="0" t="n">
        <v>0</v>
      </c>
      <c r="QT12" s="0" t="n">
        <v>0</v>
      </c>
      <c r="QU12" s="0" t="n">
        <v>4284.5</v>
      </c>
      <c r="QV12" s="0" t="n">
        <v>0</v>
      </c>
      <c r="QW12" s="0" t="n">
        <v>0</v>
      </c>
      <c r="QX12" s="0" t="n">
        <v>0</v>
      </c>
      <c r="QY12" s="0" t="n">
        <v>10527.9</v>
      </c>
      <c r="QZ12" s="0" t="n">
        <v>1140</v>
      </c>
      <c r="RA12" s="0" t="n">
        <v>4425.1</v>
      </c>
      <c r="RB12" s="0" t="n">
        <v>0</v>
      </c>
      <c r="RC12" s="0" t="n">
        <v>7600</v>
      </c>
      <c r="RD12" s="0" t="n">
        <v>0</v>
      </c>
      <c r="RE12" s="0" t="n">
        <v>0</v>
      </c>
      <c r="RF12" s="0" t="n">
        <v>6080</v>
      </c>
      <c r="RG12" s="0" t="n">
        <v>1881</v>
      </c>
      <c r="RH12" s="0" t="n">
        <v>0</v>
      </c>
      <c r="RI12" s="0" t="n">
        <v>0</v>
      </c>
      <c r="RJ12" s="0" t="n">
        <v>7600</v>
      </c>
      <c r="RK12" s="0" t="n">
        <v>0</v>
      </c>
      <c r="RL12" s="0" t="n">
        <v>3420</v>
      </c>
      <c r="RM12" s="0" t="n">
        <v>0</v>
      </c>
      <c r="RN12" s="0" t="n">
        <v>49</v>
      </c>
      <c r="RO12" s="0" t="n">
        <v>0</v>
      </c>
      <c r="RP12" s="0" t="n">
        <v>0</v>
      </c>
      <c r="RQ12" s="0" t="n">
        <v>980</v>
      </c>
      <c r="RR12" s="0" t="n">
        <v>0</v>
      </c>
      <c r="RS12" s="0" t="n">
        <v>1127</v>
      </c>
      <c r="RT12" s="0" t="n">
        <v>0</v>
      </c>
      <c r="RU12" s="0" t="n">
        <v>1176</v>
      </c>
      <c r="RV12" s="0" t="n">
        <v>10396.575</v>
      </c>
      <c r="RW12" s="0" t="n">
        <v>1164.975</v>
      </c>
      <c r="RX12" s="0" t="n">
        <v>3307.5</v>
      </c>
      <c r="RY12" s="0" t="n">
        <v>7129.5</v>
      </c>
      <c r="RZ12" s="0" t="n">
        <v>8408.4</v>
      </c>
      <c r="SA12" s="0" t="n">
        <v>11668.125</v>
      </c>
      <c r="SB12" s="0" t="n">
        <v>17816.4</v>
      </c>
      <c r="SC12" s="0" t="n">
        <v>20815.2</v>
      </c>
      <c r="SD12" s="0" t="n">
        <v>2726.36</v>
      </c>
      <c r="SE12" s="0" t="n">
        <v>0</v>
      </c>
      <c r="SF12" s="0" t="n">
        <v>0</v>
      </c>
      <c r="SG12" s="0" t="n">
        <v>0</v>
      </c>
      <c r="SH12" s="0" t="n">
        <v>0</v>
      </c>
      <c r="SI12" s="0" t="n">
        <v>735</v>
      </c>
      <c r="SJ12" s="0" t="n">
        <v>0</v>
      </c>
      <c r="SK12" s="0" t="n">
        <v>0</v>
      </c>
      <c r="SL12" s="0" t="n">
        <v>1683.64</v>
      </c>
      <c r="SM12" s="0" t="n">
        <v>539</v>
      </c>
      <c r="SN12" s="0" t="n">
        <v>0</v>
      </c>
      <c r="SO12" s="0" t="n">
        <v>2144.73</v>
      </c>
      <c r="SP12" s="0" t="n">
        <v>0</v>
      </c>
      <c r="SQ12" s="0" t="n">
        <v>2238.81</v>
      </c>
      <c r="SR12" s="0" t="n">
        <v>392</v>
      </c>
      <c r="SS12" s="0" t="n">
        <v>0</v>
      </c>
      <c r="ST12" s="0" t="n">
        <v>0</v>
      </c>
      <c r="SU12" s="0" t="n">
        <v>0</v>
      </c>
      <c r="SV12" s="0" t="n">
        <v>0</v>
      </c>
      <c r="SW12" s="0" t="n">
        <v>0</v>
      </c>
      <c r="SX12" s="0" t="n">
        <v>1056.636</v>
      </c>
      <c r="SY12" s="0" t="n">
        <v>0</v>
      </c>
      <c r="SZ12" s="0" t="n">
        <v>0</v>
      </c>
      <c r="TA12" s="0" t="n">
        <v>2899.82</v>
      </c>
      <c r="TB12" s="0" t="n">
        <v>0</v>
      </c>
      <c r="TC12" s="0" t="n">
        <v>0</v>
      </c>
      <c r="TD12" s="0" t="n">
        <v>0</v>
      </c>
      <c r="TE12" s="0" t="n">
        <v>0</v>
      </c>
      <c r="TF12" s="0" t="n">
        <v>0</v>
      </c>
      <c r="TG12" s="0" t="n">
        <v>0</v>
      </c>
      <c r="TH12" s="0" t="n">
        <v>0</v>
      </c>
      <c r="TI12" s="0" t="n">
        <v>1104.95</v>
      </c>
      <c r="TJ12" s="0" t="n">
        <v>0</v>
      </c>
      <c r="TK12" s="0" t="n">
        <v>0</v>
      </c>
      <c r="TL12" s="0" t="n">
        <v>0</v>
      </c>
      <c r="TM12" s="0" t="n">
        <v>2715.09</v>
      </c>
      <c r="TN12" s="0" t="n">
        <v>294</v>
      </c>
      <c r="TO12" s="0" t="n">
        <v>1141.21</v>
      </c>
      <c r="TP12" s="0" t="n">
        <v>0</v>
      </c>
      <c r="TQ12" s="0" t="n">
        <v>1960</v>
      </c>
      <c r="TR12" s="0" t="n">
        <v>0</v>
      </c>
      <c r="TS12" s="0" t="n">
        <v>0</v>
      </c>
      <c r="TT12" s="0" t="n">
        <v>1411.2</v>
      </c>
      <c r="TU12" s="0" t="n">
        <v>539</v>
      </c>
      <c r="TV12" s="0" t="n">
        <v>0</v>
      </c>
      <c r="TW12" s="0" t="n">
        <v>0</v>
      </c>
      <c r="TX12" s="0" t="n">
        <v>1960</v>
      </c>
      <c r="TY12" s="0" t="n">
        <v>0</v>
      </c>
      <c r="TZ12" s="0" t="n">
        <v>882</v>
      </c>
      <c r="UA12" s="0" t="n">
        <v>0</v>
      </c>
      <c r="UB12" s="0" t="n">
        <v>280</v>
      </c>
      <c r="UC12" s="0" t="n">
        <v>0</v>
      </c>
      <c r="UD12" s="0" t="n">
        <v>0</v>
      </c>
      <c r="UE12" s="0" t="n">
        <v>6160</v>
      </c>
      <c r="UF12" s="0" t="n">
        <v>0</v>
      </c>
      <c r="UG12" s="0" t="n">
        <v>6440</v>
      </c>
      <c r="UH12" s="0" t="n">
        <v>0</v>
      </c>
      <c r="UI12" s="0" t="n">
        <v>6720</v>
      </c>
      <c r="UJ12" s="0" t="n">
        <v>59409</v>
      </c>
      <c r="UK12" s="0" t="n">
        <v>6657</v>
      </c>
      <c r="UL12" s="0" t="n">
        <v>18900</v>
      </c>
      <c r="UM12" s="0" t="n">
        <v>40740</v>
      </c>
      <c r="UN12" s="0" t="n">
        <v>48048</v>
      </c>
      <c r="UO12" s="0" t="n">
        <v>66675</v>
      </c>
      <c r="UP12" s="0" t="n">
        <v>101808</v>
      </c>
      <c r="UQ12" s="0" t="n">
        <v>118944</v>
      </c>
      <c r="UR12" s="0" t="n">
        <v>14021.28</v>
      </c>
      <c r="US12" s="0" t="n">
        <v>0</v>
      </c>
      <c r="UT12" s="0" t="n">
        <v>0</v>
      </c>
      <c r="UU12" s="0" t="n">
        <v>0</v>
      </c>
      <c r="UV12" s="0" t="n">
        <v>0</v>
      </c>
      <c r="UW12" s="0" t="n">
        <v>4620</v>
      </c>
      <c r="UX12" s="0" t="n">
        <v>0</v>
      </c>
      <c r="UY12" s="0" t="n">
        <v>0</v>
      </c>
      <c r="UZ12" s="0" t="n">
        <v>8658.72</v>
      </c>
      <c r="VA12" s="0" t="n">
        <v>3080</v>
      </c>
      <c r="VB12" s="0" t="n">
        <v>0</v>
      </c>
      <c r="VC12" s="0" t="n">
        <v>11030.04</v>
      </c>
      <c r="VD12" s="0" t="n">
        <v>0</v>
      </c>
      <c r="VE12" s="0" t="n">
        <v>12793.2</v>
      </c>
      <c r="VF12" s="0" t="n">
        <v>2240</v>
      </c>
      <c r="VG12" s="0" t="n">
        <v>0</v>
      </c>
      <c r="VH12" s="0" t="n">
        <v>0</v>
      </c>
      <c r="VI12" s="0" t="n">
        <v>0</v>
      </c>
      <c r="VJ12" s="0" t="n">
        <v>0</v>
      </c>
      <c r="VK12" s="0" t="n">
        <v>0</v>
      </c>
      <c r="VL12" s="0" t="n">
        <v>6708.8</v>
      </c>
      <c r="VM12" s="0" t="n">
        <v>0</v>
      </c>
      <c r="VN12" s="0" t="n">
        <v>0</v>
      </c>
      <c r="VO12" s="0" t="n">
        <v>14913.36</v>
      </c>
      <c r="VP12" s="0" t="n">
        <v>0</v>
      </c>
      <c r="VQ12" s="0" t="n">
        <v>0</v>
      </c>
      <c r="VR12" s="0" t="n">
        <v>0</v>
      </c>
      <c r="VS12" s="0" t="n">
        <v>0</v>
      </c>
      <c r="VT12" s="0" t="n">
        <v>0</v>
      </c>
      <c r="VU12" s="0" t="n">
        <v>0</v>
      </c>
      <c r="VV12" s="0" t="n">
        <v>0</v>
      </c>
      <c r="VW12" s="0" t="n">
        <v>6314</v>
      </c>
      <c r="VX12" s="0" t="n">
        <v>0</v>
      </c>
      <c r="VY12" s="0" t="n">
        <v>0</v>
      </c>
      <c r="VZ12" s="0" t="n">
        <v>0</v>
      </c>
      <c r="WA12" s="0" t="n">
        <v>15514.8</v>
      </c>
      <c r="WB12" s="0" t="n">
        <v>1680</v>
      </c>
      <c r="WC12" s="0" t="n">
        <v>6521.2</v>
      </c>
      <c r="WD12" s="0" t="n">
        <v>0</v>
      </c>
      <c r="WE12" s="0" t="n">
        <v>14000</v>
      </c>
      <c r="WF12" s="0" t="n">
        <v>0</v>
      </c>
      <c r="WG12" s="0" t="n">
        <v>0</v>
      </c>
      <c r="WH12" s="0" t="n">
        <v>11200</v>
      </c>
      <c r="WI12" s="0" t="n">
        <v>2772</v>
      </c>
      <c r="WJ12" s="0" t="n">
        <v>0</v>
      </c>
      <c r="WK12" s="0" t="n">
        <v>0</v>
      </c>
      <c r="WL12" s="0" t="n">
        <v>11200</v>
      </c>
      <c r="WM12" s="0" t="n">
        <v>0</v>
      </c>
      <c r="WN12" s="0" t="n">
        <v>5040</v>
      </c>
      <c r="WO12" s="0" t="n">
        <v>0</v>
      </c>
      <c r="WP12" s="0" t="n">
        <v>364</v>
      </c>
      <c r="WQ12" s="0" t="n">
        <v>0</v>
      </c>
      <c r="WR12" s="0" t="n">
        <v>0</v>
      </c>
      <c r="WS12" s="0" t="n">
        <v>7280</v>
      </c>
      <c r="WT12" s="0" t="n">
        <v>0</v>
      </c>
      <c r="WU12" s="0" t="n">
        <v>8372</v>
      </c>
      <c r="WV12" s="0" t="n">
        <v>0</v>
      </c>
      <c r="WW12" s="0" t="n">
        <v>8736</v>
      </c>
      <c r="WX12" s="0" t="n">
        <v>77231.7</v>
      </c>
      <c r="WY12" s="0" t="n">
        <v>8654.1</v>
      </c>
      <c r="WZ12" s="0" t="n">
        <v>24570</v>
      </c>
      <c r="XA12" s="0" t="n">
        <v>52962</v>
      </c>
      <c r="XB12" s="0" t="n">
        <v>62462.4</v>
      </c>
      <c r="XC12" s="0" t="n">
        <v>86677.5</v>
      </c>
      <c r="XD12" s="0" t="n">
        <v>132350.4</v>
      </c>
      <c r="XE12" s="0" t="n">
        <v>154627.2</v>
      </c>
      <c r="XF12" s="0" t="n">
        <v>20252.96</v>
      </c>
      <c r="XG12" s="0" t="n">
        <v>0</v>
      </c>
      <c r="XH12" s="0" t="n">
        <v>0</v>
      </c>
      <c r="XI12" s="0" t="n">
        <v>0</v>
      </c>
      <c r="XJ12" s="0" t="n">
        <v>0</v>
      </c>
      <c r="XK12" s="0" t="n">
        <v>6006</v>
      </c>
      <c r="XL12" s="0" t="n">
        <v>0</v>
      </c>
      <c r="XM12" s="0" t="n">
        <v>0</v>
      </c>
      <c r="XN12" s="0" t="n">
        <v>12507.04</v>
      </c>
      <c r="XO12" s="0" t="n">
        <v>4004</v>
      </c>
      <c r="XP12" s="0" t="n">
        <v>0</v>
      </c>
      <c r="XQ12" s="0" t="n">
        <v>15932.28</v>
      </c>
      <c r="XR12" s="0" t="n">
        <v>0</v>
      </c>
      <c r="XS12" s="0" t="n">
        <v>20788.95</v>
      </c>
      <c r="XT12" s="0" t="n">
        <v>2620.8</v>
      </c>
      <c r="XU12" s="0" t="n">
        <v>0</v>
      </c>
      <c r="XV12" s="0" t="n">
        <v>0</v>
      </c>
      <c r="XW12" s="0" t="n">
        <v>0</v>
      </c>
      <c r="XX12" s="0" t="n">
        <v>0</v>
      </c>
      <c r="XY12" s="0" t="n">
        <v>0</v>
      </c>
      <c r="XZ12" s="0" t="n">
        <v>8721.44</v>
      </c>
      <c r="YA12" s="0" t="n">
        <v>0</v>
      </c>
      <c r="YB12" s="0" t="n">
        <v>0</v>
      </c>
      <c r="YC12" s="0" t="n">
        <v>26926.9</v>
      </c>
      <c r="YD12" s="0" t="n">
        <v>0</v>
      </c>
      <c r="YE12" s="0" t="n">
        <v>0</v>
      </c>
      <c r="YF12" s="0" t="n">
        <v>0</v>
      </c>
      <c r="YG12" s="0" t="n">
        <v>0</v>
      </c>
      <c r="YH12" s="0" t="n">
        <v>0</v>
      </c>
      <c r="YI12" s="0" t="n">
        <v>0</v>
      </c>
      <c r="YJ12" s="0" t="n">
        <v>0</v>
      </c>
      <c r="YK12" s="0" t="n">
        <v>8208.2</v>
      </c>
      <c r="YL12" s="0" t="n">
        <v>0</v>
      </c>
      <c r="YM12" s="0" t="n">
        <v>0</v>
      </c>
      <c r="YN12" s="0" t="n">
        <v>0</v>
      </c>
      <c r="YO12" s="0" t="n">
        <v>20169.24</v>
      </c>
      <c r="YP12" s="0" t="n">
        <v>1965.6</v>
      </c>
      <c r="YQ12" s="0" t="n">
        <v>8477.56</v>
      </c>
      <c r="YR12" s="0" t="n">
        <v>0</v>
      </c>
      <c r="YS12" s="0" t="n">
        <v>16016</v>
      </c>
      <c r="YT12" s="0" t="n">
        <v>0</v>
      </c>
      <c r="YU12" s="0" t="n">
        <v>0</v>
      </c>
      <c r="YV12" s="0" t="n">
        <v>11648</v>
      </c>
      <c r="YW12" s="0" t="n">
        <v>4004</v>
      </c>
      <c r="YX12" s="0" t="n">
        <v>0</v>
      </c>
      <c r="YY12" s="0" t="n">
        <v>0</v>
      </c>
      <c r="YZ12" s="0" t="n">
        <v>16016</v>
      </c>
      <c r="ZA12" s="0" t="n">
        <v>0</v>
      </c>
      <c r="ZB12" s="0" t="n">
        <v>6552</v>
      </c>
      <c r="ZC12" s="0" t="n">
        <v>0</v>
      </c>
      <c r="ZD12" s="0" t="n">
        <v>32</v>
      </c>
      <c r="ZE12" s="0" t="n">
        <v>0</v>
      </c>
      <c r="ZF12" s="0" t="n">
        <v>0</v>
      </c>
      <c r="ZG12" s="0" t="n">
        <v>640</v>
      </c>
      <c r="ZH12" s="0" t="n">
        <v>0</v>
      </c>
      <c r="ZI12" s="0" t="n">
        <v>662.4</v>
      </c>
      <c r="ZJ12" s="0" t="n">
        <v>0</v>
      </c>
      <c r="ZK12" s="0" t="n">
        <v>768</v>
      </c>
      <c r="ZL12" s="0" t="n">
        <v>6789.6</v>
      </c>
      <c r="ZM12" s="0" t="n">
        <v>760.8</v>
      </c>
      <c r="ZN12" s="0" t="n">
        <v>2160</v>
      </c>
      <c r="ZO12" s="0" t="n">
        <v>4656</v>
      </c>
      <c r="ZP12" s="0" t="n">
        <v>5491.2</v>
      </c>
      <c r="ZQ12" s="0" t="n">
        <v>7620</v>
      </c>
      <c r="ZR12" s="0" t="n">
        <v>11635.2</v>
      </c>
      <c r="ZS12" s="0" t="n">
        <v>13593.6</v>
      </c>
      <c r="ZT12" s="0" t="n">
        <v>1602.432</v>
      </c>
      <c r="ZU12" s="0" t="n">
        <v>0</v>
      </c>
      <c r="ZV12" s="0" t="n">
        <v>0</v>
      </c>
      <c r="ZW12" s="0" t="n">
        <v>0</v>
      </c>
      <c r="ZX12" s="0" t="n">
        <v>0</v>
      </c>
      <c r="ZY12" s="0" t="n">
        <v>480</v>
      </c>
      <c r="ZZ12" s="0" t="n">
        <v>0</v>
      </c>
      <c r="AAA12" s="0" t="n">
        <v>0</v>
      </c>
      <c r="AAB12" s="0" t="n">
        <v>1209.472</v>
      </c>
      <c r="AAC12" s="0" t="n">
        <v>440</v>
      </c>
      <c r="AAD12" s="0" t="n">
        <v>0</v>
      </c>
      <c r="AAE12" s="0" t="n">
        <v>1260.576</v>
      </c>
      <c r="AAF12" s="0" t="n">
        <v>0</v>
      </c>
      <c r="AAG12" s="0" t="n">
        <v>1462.08</v>
      </c>
      <c r="AAH12" s="0" t="n">
        <v>256</v>
      </c>
      <c r="AAI12" s="0" t="n">
        <v>0</v>
      </c>
      <c r="AAJ12" s="0" t="n">
        <v>0</v>
      </c>
      <c r="AAK12" s="0" t="n">
        <v>0</v>
      </c>
      <c r="AAL12" s="0" t="n">
        <v>0</v>
      </c>
      <c r="AAM12" s="0" t="n">
        <v>0</v>
      </c>
      <c r="AAN12" s="0" t="n">
        <v>766.72</v>
      </c>
      <c r="AAO12" s="0" t="n">
        <v>0</v>
      </c>
      <c r="AAP12" s="0" t="n">
        <v>0</v>
      </c>
      <c r="AAQ12" s="0" t="n">
        <v>1893.76</v>
      </c>
      <c r="AAR12" s="0" t="n">
        <v>0</v>
      </c>
      <c r="AAS12" s="0" t="n">
        <v>0</v>
      </c>
      <c r="AAT12" s="0" t="n">
        <v>0</v>
      </c>
      <c r="AAU12" s="0" t="n">
        <v>0</v>
      </c>
      <c r="AAV12" s="0" t="n">
        <v>0</v>
      </c>
      <c r="AAW12" s="0" t="n">
        <v>0</v>
      </c>
      <c r="AAX12" s="0" t="n">
        <v>0</v>
      </c>
      <c r="AAY12" s="0" t="n">
        <v>721.6</v>
      </c>
      <c r="AAZ12" s="0" t="n">
        <v>0</v>
      </c>
      <c r="ABA12" s="0" t="n">
        <v>0</v>
      </c>
      <c r="ABB12" s="0" t="n">
        <v>0</v>
      </c>
      <c r="ABC12" s="0" t="n">
        <v>1773.12</v>
      </c>
      <c r="ABD12" s="0" t="n">
        <v>192</v>
      </c>
      <c r="ABE12" s="0" t="n">
        <v>745.28</v>
      </c>
      <c r="ABF12" s="0" t="n">
        <v>0</v>
      </c>
      <c r="ABG12" s="0" t="n">
        <v>1152</v>
      </c>
      <c r="ABH12" s="0" t="n">
        <v>0</v>
      </c>
      <c r="ABI12" s="0" t="n">
        <v>0</v>
      </c>
      <c r="ABJ12" s="0" t="n">
        <v>921.6</v>
      </c>
      <c r="ABK12" s="0" t="n">
        <v>352</v>
      </c>
      <c r="ABL12" s="0" t="n">
        <v>0</v>
      </c>
      <c r="ABM12" s="0" t="n">
        <v>0</v>
      </c>
      <c r="ABN12" s="0" t="n">
        <v>1280</v>
      </c>
      <c r="ABO12" s="0" t="n">
        <v>0</v>
      </c>
      <c r="ABP12" s="0" t="n">
        <v>576</v>
      </c>
      <c r="ABQ12" s="0" t="n">
        <v>0</v>
      </c>
      <c r="ABR12" s="0" t="n">
        <v>288</v>
      </c>
      <c r="ABS12" s="0" t="n">
        <v>0</v>
      </c>
      <c r="ABT12" s="0" t="n">
        <v>0</v>
      </c>
      <c r="ABU12" s="0" t="n">
        <v>5184</v>
      </c>
      <c r="ABV12" s="0" t="n">
        <v>0</v>
      </c>
      <c r="ABW12" s="0" t="n">
        <v>7286.4</v>
      </c>
      <c r="ABX12" s="0" t="n">
        <v>0</v>
      </c>
      <c r="ABY12" s="0" t="n">
        <v>6912</v>
      </c>
      <c r="ABZ12" s="0" t="n">
        <v>61106.4</v>
      </c>
      <c r="ACA12" s="0" t="n">
        <v>6847.2</v>
      </c>
      <c r="ACB12" s="0" t="n">
        <v>19440</v>
      </c>
      <c r="ACC12" s="0" t="n">
        <v>41904</v>
      </c>
      <c r="ACD12" s="0" t="n">
        <v>49420.8</v>
      </c>
      <c r="ACE12" s="0" t="n">
        <v>68580</v>
      </c>
      <c r="ACF12" s="0" t="n">
        <v>104716.8</v>
      </c>
      <c r="ACG12" s="0" t="n">
        <v>122342.4</v>
      </c>
      <c r="ACH12" s="0" t="n">
        <v>16024.32</v>
      </c>
      <c r="ACI12" s="0" t="n">
        <v>0</v>
      </c>
      <c r="ACJ12" s="0" t="n">
        <v>0</v>
      </c>
      <c r="ACK12" s="0" t="n">
        <v>0</v>
      </c>
      <c r="ACL12" s="0" t="n">
        <v>0</v>
      </c>
      <c r="ACM12" s="0" t="n">
        <v>4320</v>
      </c>
      <c r="ACN12" s="0" t="n">
        <v>0</v>
      </c>
      <c r="ACO12" s="0" t="n">
        <v>0</v>
      </c>
      <c r="ACP12" s="0" t="n">
        <v>9895.68</v>
      </c>
      <c r="ACQ12" s="0" t="n">
        <v>3168</v>
      </c>
      <c r="ACR12" s="0" t="n">
        <v>0</v>
      </c>
      <c r="ACS12" s="0" t="n">
        <v>12605.76</v>
      </c>
      <c r="ACT12" s="0" t="n">
        <v>0</v>
      </c>
      <c r="ACU12" s="0" t="n">
        <v>13158.72</v>
      </c>
      <c r="ACV12" s="0" t="n">
        <v>2304</v>
      </c>
      <c r="ACW12" s="0" t="n">
        <v>0</v>
      </c>
      <c r="ACX12" s="0" t="n">
        <v>0</v>
      </c>
      <c r="ACY12" s="0" t="n">
        <v>0</v>
      </c>
      <c r="ACZ12" s="0" t="n">
        <v>0</v>
      </c>
      <c r="ADA12" s="0" t="n">
        <v>0</v>
      </c>
      <c r="ADB12" s="0" t="n">
        <v>6900.48</v>
      </c>
      <c r="ADC12" s="0" t="n">
        <v>0</v>
      </c>
      <c r="ADD12" s="0" t="n">
        <v>0</v>
      </c>
      <c r="ADE12" s="0" t="n">
        <v>21304.8</v>
      </c>
      <c r="ADF12" s="0" t="n">
        <v>0</v>
      </c>
      <c r="ADG12" s="0" t="n">
        <v>0</v>
      </c>
      <c r="ADH12" s="0" t="n">
        <v>0</v>
      </c>
      <c r="ADI12" s="0" t="n">
        <v>0</v>
      </c>
      <c r="ADJ12" s="0" t="n">
        <v>0</v>
      </c>
      <c r="ADK12" s="0" t="n">
        <v>0</v>
      </c>
      <c r="ADL12" s="0" t="n">
        <v>0</v>
      </c>
      <c r="ADM12" s="0" t="n">
        <v>6494.4</v>
      </c>
      <c r="ADN12" s="0" t="n">
        <v>0</v>
      </c>
      <c r="ADO12" s="0" t="n">
        <v>0</v>
      </c>
      <c r="ADP12" s="0" t="n">
        <v>0</v>
      </c>
      <c r="ADQ12" s="0" t="n">
        <v>17553.888</v>
      </c>
      <c r="ADR12" s="0" t="n">
        <v>1728</v>
      </c>
      <c r="ADS12" s="0" t="n">
        <v>6707.52</v>
      </c>
      <c r="ADT12" s="0" t="n">
        <v>0</v>
      </c>
      <c r="ADU12" s="0" t="n">
        <v>11520</v>
      </c>
      <c r="ADV12" s="0" t="n">
        <v>0</v>
      </c>
      <c r="ADW12" s="0" t="n">
        <v>0</v>
      </c>
      <c r="ADX12" s="0" t="n">
        <v>9216</v>
      </c>
      <c r="ADY12" s="0" t="n">
        <v>3484.8</v>
      </c>
      <c r="ADZ12" s="0" t="n">
        <v>0</v>
      </c>
      <c r="AEA12" s="0" t="n">
        <v>0</v>
      </c>
      <c r="AEB12" s="0" t="n">
        <v>11520</v>
      </c>
      <c r="AEC12" s="0" t="n">
        <v>0</v>
      </c>
      <c r="AED12" s="0" t="n">
        <v>6480</v>
      </c>
      <c r="AEE12" s="0" t="n">
        <v>0</v>
      </c>
      <c r="AEF12" s="0" t="e">
        <f aca="false">#N/A</f>
        <v>#N/A</v>
      </c>
      <c r="AEG12" s="0" t="e">
        <f aca="false">#N/A</f>
        <v>#N/A</v>
      </c>
      <c r="AEH12" s="0" t="e">
        <f aca="false">#N/A</f>
        <v>#N/A</v>
      </c>
      <c r="AEI12" s="0" t="e">
        <f aca="false">#N/A</f>
        <v>#N/A</v>
      </c>
      <c r="AEJ12" s="0" t="e">
        <f aca="false">#N/A</f>
        <v>#N/A</v>
      </c>
      <c r="AEK12" s="0" t="e">
        <f aca="false">#N/A</f>
        <v>#N/A</v>
      </c>
      <c r="AEL12" s="0" t="e">
        <f aca="false">#N/A</f>
        <v>#N/A</v>
      </c>
      <c r="AEM12" s="0" t="e">
        <f aca="false">#N/A</f>
        <v>#N/A</v>
      </c>
      <c r="AEN12" s="0" t="e">
        <f aca="false">#N/A</f>
        <v>#N/A</v>
      </c>
      <c r="AEO12" s="0" t="e">
        <f aca="false">#N/A</f>
        <v>#N/A</v>
      </c>
      <c r="AEP12" s="0" t="e">
        <f aca="false">#N/A</f>
        <v>#N/A</v>
      </c>
      <c r="AEQ12" s="0" t="e">
        <f aca="false">#N/A</f>
        <v>#N/A</v>
      </c>
      <c r="AER12" s="0" t="e">
        <f aca="false">#N/A</f>
        <v>#N/A</v>
      </c>
      <c r="AES12" s="0" t="e">
        <f aca="false">#N/A</f>
        <v>#N/A</v>
      </c>
      <c r="AET12" s="0" t="e">
        <f aca="false">#N/A</f>
        <v>#N/A</v>
      </c>
      <c r="AEU12" s="0" t="e">
        <f aca="false">#N/A</f>
        <v>#N/A</v>
      </c>
      <c r="AEV12" s="0" t="e">
        <f aca="false">#N/A</f>
        <v>#N/A</v>
      </c>
      <c r="AEW12" s="0" t="e">
        <f aca="false">#N/A</f>
        <v>#N/A</v>
      </c>
      <c r="AEX12" s="0" t="e">
        <f aca="false">#N/A</f>
        <v>#N/A</v>
      </c>
      <c r="AEY12" s="0" t="e">
        <f aca="false">#N/A</f>
        <v>#N/A</v>
      </c>
      <c r="AEZ12" s="0" t="e">
        <f aca="false">#N/A</f>
        <v>#N/A</v>
      </c>
      <c r="AFA12" s="0" t="e">
        <f aca="false">#N/A</f>
        <v>#N/A</v>
      </c>
      <c r="AFB12" s="0" t="e">
        <f aca="false">#N/A</f>
        <v>#N/A</v>
      </c>
      <c r="AFC12" s="0" t="e">
        <f aca="false">#N/A</f>
        <v>#N/A</v>
      </c>
      <c r="AFD12" s="0" t="e">
        <f aca="false">#N/A</f>
        <v>#N/A</v>
      </c>
      <c r="AFE12" s="0" t="e">
        <f aca="false">#N/A</f>
        <v>#N/A</v>
      </c>
      <c r="AFF12" s="0" t="e">
        <f aca="false">#N/A</f>
        <v>#N/A</v>
      </c>
      <c r="AFG12" s="0" t="e">
        <f aca="false">#N/A</f>
        <v>#N/A</v>
      </c>
      <c r="AFH12" s="0" t="e">
        <f aca="false">#N/A</f>
        <v>#N/A</v>
      </c>
      <c r="AFI12" s="0" t="e">
        <f aca="false">#N/A</f>
        <v>#N/A</v>
      </c>
      <c r="AFJ12" s="0" t="e">
        <f aca="false">#N/A</f>
        <v>#N/A</v>
      </c>
      <c r="AFK12" s="0" t="e">
        <f aca="false">#N/A</f>
        <v>#N/A</v>
      </c>
      <c r="AFL12" s="0" t="e">
        <f aca="false">#N/A</f>
        <v>#N/A</v>
      </c>
      <c r="AFM12" s="0" t="e">
        <f aca="false">#N/A</f>
        <v>#N/A</v>
      </c>
      <c r="AFN12" s="0" t="e">
        <f aca="false">#N/A</f>
        <v>#N/A</v>
      </c>
      <c r="AFO12" s="0" t="e">
        <f aca="false">#N/A</f>
        <v>#N/A</v>
      </c>
      <c r="AFP12" s="0" t="e">
        <f aca="false">#N/A</f>
        <v>#N/A</v>
      </c>
      <c r="AFQ12" s="0" t="e">
        <f aca="false">#N/A</f>
        <v>#N/A</v>
      </c>
      <c r="AFR12" s="0" t="e">
        <f aca="false">#N/A</f>
        <v>#N/A</v>
      </c>
      <c r="AFS12" s="0" t="e">
        <f aca="false">#N/A</f>
        <v>#N/A</v>
      </c>
      <c r="AFT12" s="0" t="e">
        <f aca="false">#N/A</f>
        <v>#N/A</v>
      </c>
      <c r="AFU12" s="0" t="e">
        <f aca="false">#N/A</f>
        <v>#N/A</v>
      </c>
      <c r="AFV12" s="0" t="e">
        <f aca="false">#N/A</f>
        <v>#N/A</v>
      </c>
      <c r="AFW12" s="0" t="e">
        <f aca="false">#N/A</f>
        <v>#N/A</v>
      </c>
      <c r="AFX12" s="0" t="e">
        <f aca="false">#N/A</f>
        <v>#N/A</v>
      </c>
      <c r="AFY12" s="0" t="e">
        <f aca="false">#N/A</f>
        <v>#N/A</v>
      </c>
      <c r="AFZ12" s="0" t="e">
        <f aca="false">#N/A</f>
        <v>#N/A</v>
      </c>
      <c r="AGA12" s="0" t="e">
        <f aca="false">#N/A</f>
        <v>#N/A</v>
      </c>
      <c r="AGB12" s="0" t="e">
        <f aca="false">#N/A</f>
        <v>#N/A</v>
      </c>
      <c r="AGC12" s="0" t="e">
        <f aca="false">#N/A</f>
        <v>#N/A</v>
      </c>
      <c r="AGD12" s="0" t="e">
        <f aca="false">#N/A</f>
        <v>#N/A</v>
      </c>
      <c r="AGE12" s="0" t="e">
        <f aca="false">#N/A</f>
        <v>#N/A</v>
      </c>
      <c r="AGF12" s="0" t="e">
        <f aca="false">#N/A</f>
        <v>#N/A</v>
      </c>
      <c r="AGG12" s="0" t="e">
        <f aca="false">#N/A</f>
        <v>#N/A</v>
      </c>
      <c r="AGH12" s="0" t="e">
        <f aca="false">#N/A</f>
        <v>#N/A</v>
      </c>
      <c r="AGI12" s="0" t="e">
        <f aca="false">#N/A</f>
        <v>#N/A</v>
      </c>
      <c r="AGJ12" s="0" t="e">
        <f aca="false">#N/A</f>
        <v>#N/A</v>
      </c>
      <c r="AGK12" s="0" t="e">
        <f aca="false">#N/A</f>
        <v>#N/A</v>
      </c>
      <c r="AGL12" s="0" t="e">
        <f aca="false">#N/A</f>
        <v>#N/A</v>
      </c>
      <c r="AGM12" s="0" t="e">
        <f aca="false">#N/A</f>
        <v>#N/A</v>
      </c>
      <c r="AGN12" s="0" t="e">
        <f aca="false">#N/A</f>
        <v>#N/A</v>
      </c>
      <c r="AGO12" s="0" t="e">
        <f aca="false">#N/A</f>
        <v>#N/A</v>
      </c>
      <c r="AGP12" s="0" t="e">
        <f aca="false">#N/A</f>
        <v>#N/A</v>
      </c>
      <c r="AGQ12" s="0" t="e">
        <f aca="false">#N/A</f>
        <v>#N/A</v>
      </c>
      <c r="AGR12" s="0" t="e">
        <f aca="false">#N/A</f>
        <v>#N/A</v>
      </c>
      <c r="AGS12" s="0" t="e">
        <f aca="false">#N/A</f>
        <v>#N/A</v>
      </c>
      <c r="AGU12" s="0" t="n">
        <f aca="false">IF($P12&gt;0,CH12*$K12,0)</f>
        <v>52</v>
      </c>
      <c r="AGV12" s="0" t="n">
        <f aca="false">IF($P12&gt;0,EV12*$K12,0)</f>
        <v>297</v>
      </c>
      <c r="AGW12" s="0" t="n">
        <f aca="false">IF($P12&gt;0,HJ12*$K12,0)</f>
        <v>292</v>
      </c>
      <c r="AGX12" s="0" t="n">
        <f aca="false">IF($P12&gt;0,JX12*$K12,0)</f>
        <v>327</v>
      </c>
      <c r="AGY12" s="0" t="n">
        <f aca="false">IF($P12&gt;0,ML12*$K12,0)</f>
        <v>96</v>
      </c>
      <c r="AGZ12" s="0" t="n">
        <f aca="false">IF($P12&gt;0,OZ12*$K12,0)</f>
        <v>190</v>
      </c>
      <c r="AHA12" s="0" t="n">
        <f aca="false">IF($P12&gt;0,RN12*$K12,0)</f>
        <v>49</v>
      </c>
      <c r="AHB12" s="0" t="n">
        <f aca="false">IF($P12&gt;0,UB12*$K12,0)</f>
        <v>280</v>
      </c>
      <c r="AHC12" s="0" t="n">
        <f aca="false">IF($P12&gt;0,WP12*$K12,0)</f>
        <v>364</v>
      </c>
      <c r="AHD12" s="0" t="n">
        <f aca="false">IF($P12&gt;0,ZD12*$K12,0)</f>
        <v>32</v>
      </c>
      <c r="AHE12" s="0" t="n">
        <f aca="false">IF($P12&gt;0,ABR12*$K12,0)</f>
        <v>288</v>
      </c>
      <c r="AHF12" s="0" t="e">
        <f aca="false">IF($P12&gt;0,AEF12*$K12,0)</f>
        <v>#N/A</v>
      </c>
    </row>
    <row r="13" customFormat="false" ht="15" hidden="false" customHeight="false" outlineLevel="0" collapsed="false">
      <c r="F13" s="0" t="s">
        <v>29</v>
      </c>
      <c r="H13" s="0" t="s">
        <v>65</v>
      </c>
      <c r="I13" s="0" t="s">
        <v>172</v>
      </c>
      <c r="K13" s="0" t="n">
        <v>1</v>
      </c>
      <c r="L13" s="0" t="n">
        <v>9.52</v>
      </c>
      <c r="P13" s="0" t="n">
        <v>2</v>
      </c>
      <c r="R13" s="0" t="n">
        <v>0</v>
      </c>
      <c r="S13" s="0" t="s">
        <v>50</v>
      </c>
      <c r="W13" s="0" t="n">
        <v>30.85</v>
      </c>
      <c r="X13" s="0" t="n">
        <v>11.74</v>
      </c>
      <c r="Y13" s="0" t="n">
        <v>21</v>
      </c>
      <c r="AA13" s="0" t="n">
        <v>8</v>
      </c>
      <c r="AB13" s="0" t="n">
        <v>29</v>
      </c>
      <c r="AC13" s="0" t="n">
        <v>7</v>
      </c>
      <c r="AD13" s="0" t="n">
        <v>51.54</v>
      </c>
      <c r="AE13" s="0" t="n">
        <v>22.77</v>
      </c>
      <c r="AF13" s="0" t="n">
        <v>5.8</v>
      </c>
      <c r="AG13" s="0" t="n">
        <v>57.52</v>
      </c>
      <c r="AH13" s="0" t="n">
        <v>19.29</v>
      </c>
      <c r="AM13" s="0" t="n">
        <v>37.91</v>
      </c>
      <c r="AP13" s="0" t="n">
        <v>37.14</v>
      </c>
      <c r="AQ13" s="0" t="n">
        <v>34.46</v>
      </c>
      <c r="AR13" s="0" t="n">
        <v>32.51</v>
      </c>
      <c r="AT13" s="0" t="n">
        <v>22.61</v>
      </c>
      <c r="AV13" s="0" t="n">
        <v>48.29</v>
      </c>
      <c r="AY13" s="0" t="n">
        <v>40.26</v>
      </c>
      <c r="AZ13" s="0" t="n">
        <v>1</v>
      </c>
      <c r="BA13" s="0" t="n">
        <v>23</v>
      </c>
      <c r="BG13" s="0" t="n">
        <v>4.63</v>
      </c>
      <c r="BH13" s="0" t="n">
        <v>10.39</v>
      </c>
      <c r="BJ13" s="0" t="n">
        <v>39.75</v>
      </c>
      <c r="BK13" s="0" t="n">
        <v>31.58</v>
      </c>
      <c r="BQ13" s="0" t="n">
        <v>59.65</v>
      </c>
      <c r="BX13" s="0" t="n">
        <v>11.35</v>
      </c>
      <c r="BZ13" s="0" t="n">
        <v>8.27</v>
      </c>
      <c r="CD13" s="0" t="n">
        <v>38.52</v>
      </c>
      <c r="CH13" s="0" t="n">
        <v>77</v>
      </c>
      <c r="CI13" s="0" t="n">
        <v>0</v>
      </c>
      <c r="CJ13" s="0" t="n">
        <v>0</v>
      </c>
      <c r="CK13" s="0" t="n">
        <v>2375.45</v>
      </c>
      <c r="CL13" s="0" t="n">
        <v>903.98</v>
      </c>
      <c r="CM13" s="0" t="n">
        <v>1455.3</v>
      </c>
      <c r="CN13" s="0" t="n">
        <v>0</v>
      </c>
      <c r="CO13" s="0" t="n">
        <v>770</v>
      </c>
      <c r="CP13" s="0" t="n">
        <v>2233</v>
      </c>
      <c r="CQ13" s="0" t="n">
        <v>592.9</v>
      </c>
      <c r="CR13" s="0" t="n">
        <v>3968.58</v>
      </c>
      <c r="CS13" s="0" t="n">
        <v>1753.29</v>
      </c>
      <c r="CT13" s="0" t="n">
        <v>558.25</v>
      </c>
      <c r="CU13" s="0" t="n">
        <v>3986.136</v>
      </c>
      <c r="CV13" s="0" t="n">
        <v>1485.33</v>
      </c>
      <c r="CW13" s="0" t="n">
        <v>0</v>
      </c>
      <c r="CX13" s="0" t="n">
        <v>693</v>
      </c>
      <c r="CY13" s="0" t="n">
        <v>0</v>
      </c>
      <c r="CZ13" s="0" t="n">
        <v>0</v>
      </c>
      <c r="DA13" s="0" t="n">
        <v>2919.07</v>
      </c>
      <c r="DB13" s="0" t="n">
        <v>0</v>
      </c>
      <c r="DC13" s="0" t="n">
        <v>0</v>
      </c>
      <c r="DD13" s="0" t="n">
        <v>2859.78</v>
      </c>
      <c r="DE13" s="0" t="n">
        <v>2653.42</v>
      </c>
      <c r="DF13" s="0" t="n">
        <v>2503.27</v>
      </c>
      <c r="DG13" s="0" t="n">
        <v>0</v>
      </c>
      <c r="DH13" s="0" t="n">
        <v>1740.97</v>
      </c>
      <c r="DI13" s="0" t="n">
        <v>0</v>
      </c>
      <c r="DJ13" s="0" t="n">
        <v>4647.9125</v>
      </c>
      <c r="DK13" s="0" t="n">
        <v>0</v>
      </c>
      <c r="DL13" s="0" t="n">
        <v>0</v>
      </c>
      <c r="DM13" s="0" t="n">
        <v>3100.02</v>
      </c>
      <c r="DN13" s="0" t="n">
        <v>77</v>
      </c>
      <c r="DO13" s="0" t="n">
        <v>1948.1</v>
      </c>
      <c r="DP13" s="0" t="n">
        <v>0</v>
      </c>
      <c r="DQ13" s="0" t="n">
        <v>0</v>
      </c>
      <c r="DR13" s="0" t="n">
        <v>0</v>
      </c>
      <c r="DS13" s="0" t="n">
        <v>0</v>
      </c>
      <c r="DT13" s="0" t="n">
        <v>0</v>
      </c>
      <c r="DU13" s="0" t="n">
        <v>356.51</v>
      </c>
      <c r="DV13" s="0" t="n">
        <v>800.03</v>
      </c>
      <c r="DW13" s="0" t="n">
        <v>0</v>
      </c>
      <c r="DX13" s="0" t="n">
        <v>3060.75</v>
      </c>
      <c r="DY13" s="0" t="n">
        <v>2431.66</v>
      </c>
      <c r="DZ13" s="0" t="n">
        <v>0</v>
      </c>
      <c r="EA13" s="0" t="n">
        <v>0</v>
      </c>
      <c r="EB13" s="0" t="n">
        <v>0</v>
      </c>
      <c r="EC13" s="0" t="n">
        <v>0</v>
      </c>
      <c r="ED13" s="0" t="n">
        <v>0</v>
      </c>
      <c r="EE13" s="0" t="n">
        <v>4593.05</v>
      </c>
      <c r="EF13" s="0" t="n">
        <v>0</v>
      </c>
      <c r="EG13" s="0" t="n">
        <v>0</v>
      </c>
      <c r="EH13" s="0" t="n">
        <v>0</v>
      </c>
      <c r="EI13" s="0" t="n">
        <v>0</v>
      </c>
      <c r="EJ13" s="0" t="n">
        <v>0</v>
      </c>
      <c r="EK13" s="0" t="n">
        <v>0</v>
      </c>
      <c r="EL13" s="0" t="n">
        <v>873.95</v>
      </c>
      <c r="EM13" s="0" t="n">
        <v>0</v>
      </c>
      <c r="EN13" s="0" t="n">
        <v>636.79</v>
      </c>
      <c r="EO13" s="0" t="n">
        <v>0</v>
      </c>
      <c r="EP13" s="0" t="n">
        <v>0</v>
      </c>
      <c r="EQ13" s="0" t="n">
        <v>0</v>
      </c>
      <c r="ER13" s="0" t="n">
        <v>3707.55</v>
      </c>
      <c r="ES13" s="0" t="n">
        <v>0</v>
      </c>
      <c r="ET13" s="0" t="n">
        <v>0</v>
      </c>
      <c r="EU13" s="0" t="n">
        <v>0</v>
      </c>
      <c r="EV13" s="0" t="n">
        <v>118</v>
      </c>
      <c r="EW13" s="0" t="n">
        <v>0</v>
      </c>
      <c r="EX13" s="0" t="n">
        <v>0</v>
      </c>
      <c r="EY13" s="0" t="n">
        <v>3640.3</v>
      </c>
      <c r="EZ13" s="0" t="n">
        <v>1385.32</v>
      </c>
      <c r="FA13" s="0" t="n">
        <v>3097.5</v>
      </c>
      <c r="FB13" s="0" t="n">
        <v>0</v>
      </c>
      <c r="FC13" s="0" t="n">
        <v>944</v>
      </c>
      <c r="FD13" s="0" t="n">
        <v>3422</v>
      </c>
      <c r="FE13" s="0" t="n">
        <v>743.4</v>
      </c>
      <c r="FF13" s="0" t="n">
        <v>6081.72</v>
      </c>
      <c r="FG13" s="0" t="n">
        <v>2686.86</v>
      </c>
      <c r="FH13" s="0" t="n">
        <v>684.4</v>
      </c>
      <c r="FI13" s="0" t="n">
        <v>6787.36</v>
      </c>
      <c r="FJ13" s="0" t="n">
        <v>2845.275</v>
      </c>
      <c r="FK13" s="0" t="n">
        <v>0</v>
      </c>
      <c r="FL13" s="0" t="n">
        <v>1062</v>
      </c>
      <c r="FM13" s="0" t="n">
        <v>0</v>
      </c>
      <c r="FN13" s="0" t="n">
        <v>0</v>
      </c>
      <c r="FO13" s="0" t="n">
        <v>4026.042</v>
      </c>
      <c r="FP13" s="0" t="n">
        <v>0</v>
      </c>
      <c r="FQ13" s="0" t="n">
        <v>0</v>
      </c>
      <c r="FR13" s="0" t="n">
        <v>4382.52</v>
      </c>
      <c r="FS13" s="0" t="n">
        <v>5082.85</v>
      </c>
      <c r="FT13" s="0" t="n">
        <v>3836.18</v>
      </c>
      <c r="FU13" s="0" t="n">
        <v>0</v>
      </c>
      <c r="FV13" s="0" t="n">
        <v>2667.98</v>
      </c>
      <c r="FW13" s="0" t="n">
        <v>0</v>
      </c>
      <c r="FX13" s="0" t="n">
        <v>5128.398</v>
      </c>
      <c r="FY13" s="0" t="n">
        <v>0</v>
      </c>
      <c r="FZ13" s="0" t="n">
        <v>0</v>
      </c>
      <c r="GA13" s="0" t="n">
        <v>5225.748</v>
      </c>
      <c r="GB13" s="0" t="n">
        <v>118</v>
      </c>
      <c r="GC13" s="0" t="n">
        <v>2714</v>
      </c>
      <c r="GD13" s="0" t="n">
        <v>0</v>
      </c>
      <c r="GE13" s="0" t="n">
        <v>0</v>
      </c>
      <c r="GF13" s="0" t="n">
        <v>0</v>
      </c>
      <c r="GG13" s="0" t="n">
        <v>0</v>
      </c>
      <c r="GH13" s="0" t="n">
        <v>0</v>
      </c>
      <c r="GI13" s="0" t="n">
        <v>546.34</v>
      </c>
      <c r="GJ13" s="0" t="n">
        <v>1226.02</v>
      </c>
      <c r="GK13" s="0" t="n">
        <v>0</v>
      </c>
      <c r="GL13" s="0" t="n">
        <v>4690.5</v>
      </c>
      <c r="GM13" s="0" t="n">
        <v>3726.44</v>
      </c>
      <c r="GN13" s="0" t="n">
        <v>0</v>
      </c>
      <c r="GO13" s="0" t="n">
        <v>0</v>
      </c>
      <c r="GP13" s="0" t="n">
        <v>0</v>
      </c>
      <c r="GQ13" s="0" t="n">
        <v>0</v>
      </c>
      <c r="GR13" s="0" t="n">
        <v>0</v>
      </c>
      <c r="GS13" s="0" t="n">
        <v>8798.375</v>
      </c>
      <c r="GT13" s="0" t="n">
        <v>0</v>
      </c>
      <c r="GU13" s="0" t="n">
        <v>0</v>
      </c>
      <c r="GV13" s="0" t="n">
        <v>0</v>
      </c>
      <c r="GW13" s="0" t="n">
        <v>0</v>
      </c>
      <c r="GX13" s="0" t="n">
        <v>0</v>
      </c>
      <c r="GY13" s="0" t="n">
        <v>0</v>
      </c>
      <c r="GZ13" s="0" t="n">
        <v>1339.3</v>
      </c>
      <c r="HA13" s="0" t="n">
        <v>0</v>
      </c>
      <c r="HB13" s="0" t="n">
        <v>1219.825</v>
      </c>
      <c r="HC13" s="0" t="n">
        <v>0</v>
      </c>
      <c r="HD13" s="0" t="n">
        <v>0</v>
      </c>
      <c r="HE13" s="0" t="n">
        <v>0</v>
      </c>
      <c r="HF13" s="0" t="n">
        <v>5681.7</v>
      </c>
      <c r="HG13" s="0" t="n">
        <v>0</v>
      </c>
      <c r="HH13" s="0" t="n">
        <v>0</v>
      </c>
      <c r="HI13" s="0" t="n">
        <v>0</v>
      </c>
      <c r="HJ13" s="0" t="n">
        <v>337</v>
      </c>
      <c r="HK13" s="0" t="n">
        <v>0</v>
      </c>
      <c r="HL13" s="0" t="n">
        <v>0</v>
      </c>
      <c r="HM13" s="0" t="n">
        <v>11436.095</v>
      </c>
      <c r="HN13" s="0" t="n">
        <v>3956.38</v>
      </c>
      <c r="HO13" s="0" t="n">
        <v>7077</v>
      </c>
      <c r="HP13" s="0" t="n">
        <v>0</v>
      </c>
      <c r="HQ13" s="0" t="n">
        <v>2696</v>
      </c>
      <c r="HR13" s="0" t="n">
        <v>10750.3</v>
      </c>
      <c r="HS13" s="0" t="n">
        <v>2359</v>
      </c>
      <c r="HT13" s="0" t="n">
        <v>15632.082</v>
      </c>
      <c r="HU13" s="0" t="n">
        <v>8440.839</v>
      </c>
      <c r="HV13" s="0" t="n">
        <v>1954.6</v>
      </c>
      <c r="HW13" s="0" t="n">
        <v>24230.3</v>
      </c>
      <c r="HX13" s="0" t="n">
        <v>7150.803</v>
      </c>
      <c r="HY13" s="0" t="n">
        <v>0</v>
      </c>
      <c r="HZ13" s="0" t="n">
        <v>3033</v>
      </c>
      <c r="IA13" s="0" t="n">
        <v>0</v>
      </c>
      <c r="IB13" s="0" t="n">
        <v>0</v>
      </c>
      <c r="IC13" s="0" t="n">
        <v>12775.67</v>
      </c>
      <c r="ID13" s="0" t="n">
        <v>0</v>
      </c>
      <c r="IE13" s="0" t="n">
        <v>0</v>
      </c>
      <c r="IF13" s="0" t="n">
        <v>12516.18</v>
      </c>
      <c r="IG13" s="0" t="n">
        <v>14516.275</v>
      </c>
      <c r="IH13" s="0" t="n">
        <v>12051.457</v>
      </c>
      <c r="II13" s="0" t="n">
        <v>0</v>
      </c>
      <c r="IJ13" s="0" t="n">
        <v>7619.57</v>
      </c>
      <c r="IK13" s="0" t="n">
        <v>0</v>
      </c>
      <c r="IL13" s="0" t="n">
        <v>16273.73</v>
      </c>
      <c r="IM13" s="0" t="n">
        <v>0</v>
      </c>
      <c r="IN13" s="0" t="n">
        <v>0</v>
      </c>
      <c r="IO13" s="0" t="n">
        <v>13567.62</v>
      </c>
      <c r="IP13" s="0" t="n">
        <v>337</v>
      </c>
      <c r="IQ13" s="0" t="n">
        <v>7751</v>
      </c>
      <c r="IR13" s="0" t="n">
        <v>0</v>
      </c>
      <c r="IS13" s="0" t="n">
        <v>0</v>
      </c>
      <c r="IT13" s="0" t="n">
        <v>0</v>
      </c>
      <c r="IU13" s="0" t="n">
        <v>0</v>
      </c>
      <c r="IV13" s="0" t="n">
        <v>0</v>
      </c>
      <c r="IW13" s="0" t="n">
        <v>1560.31</v>
      </c>
      <c r="IX13" s="0" t="n">
        <v>3501.43</v>
      </c>
      <c r="IY13" s="0" t="n">
        <v>0</v>
      </c>
      <c r="IZ13" s="0" t="n">
        <v>13395.75</v>
      </c>
      <c r="JA13" s="0" t="n">
        <v>10642.46</v>
      </c>
      <c r="JB13" s="0" t="n">
        <v>0</v>
      </c>
      <c r="JC13" s="0" t="n">
        <v>0</v>
      </c>
      <c r="JD13" s="0" t="n">
        <v>0</v>
      </c>
      <c r="JE13" s="0" t="n">
        <v>0</v>
      </c>
      <c r="JF13" s="0" t="n">
        <v>0</v>
      </c>
      <c r="JG13" s="0" t="n">
        <v>20102.05</v>
      </c>
      <c r="JH13" s="0" t="n">
        <v>0</v>
      </c>
      <c r="JI13" s="0" t="n">
        <v>0</v>
      </c>
      <c r="JJ13" s="0" t="n">
        <v>0</v>
      </c>
      <c r="JK13" s="0" t="n">
        <v>0</v>
      </c>
      <c r="JL13" s="0" t="n">
        <v>0</v>
      </c>
      <c r="JM13" s="0" t="n">
        <v>0</v>
      </c>
      <c r="JN13" s="0" t="n">
        <v>3824.95</v>
      </c>
      <c r="JO13" s="0" t="n">
        <v>0</v>
      </c>
      <c r="JP13" s="0" t="n">
        <v>3483.7375</v>
      </c>
      <c r="JQ13" s="0" t="n">
        <v>0</v>
      </c>
      <c r="JR13" s="0" t="n">
        <v>0</v>
      </c>
      <c r="JS13" s="0" t="n">
        <v>0</v>
      </c>
      <c r="JT13" s="0" t="n">
        <v>12981.24</v>
      </c>
      <c r="JU13" s="0" t="n">
        <v>0</v>
      </c>
      <c r="JV13" s="0" t="n">
        <v>0</v>
      </c>
      <c r="JW13" s="0" t="n">
        <v>0</v>
      </c>
      <c r="JX13" s="0" t="n">
        <v>119</v>
      </c>
      <c r="JY13" s="0" t="n">
        <v>0</v>
      </c>
      <c r="JZ13" s="0" t="n">
        <v>0</v>
      </c>
      <c r="KA13" s="0" t="n">
        <v>4588.9375</v>
      </c>
      <c r="KB13" s="0" t="n">
        <v>1746.325</v>
      </c>
      <c r="KC13" s="0" t="n">
        <v>2499</v>
      </c>
      <c r="KD13" s="0" t="n">
        <v>0</v>
      </c>
      <c r="KE13" s="0" t="n">
        <v>1190</v>
      </c>
      <c r="KF13" s="0" t="n">
        <v>3451</v>
      </c>
      <c r="KG13" s="0" t="n">
        <v>749.7</v>
      </c>
      <c r="KH13" s="0" t="n">
        <v>6746.586</v>
      </c>
      <c r="KI13" s="0" t="n">
        <v>2438.667</v>
      </c>
      <c r="KJ13" s="0" t="n">
        <v>690.2</v>
      </c>
      <c r="KK13" s="0" t="n">
        <v>6844.88</v>
      </c>
      <c r="KL13" s="0" t="n">
        <v>2295.51</v>
      </c>
      <c r="KM13" s="0" t="n">
        <v>0</v>
      </c>
      <c r="KN13" s="0" t="n">
        <v>1071</v>
      </c>
      <c r="KO13" s="0" t="n">
        <v>0</v>
      </c>
      <c r="KP13" s="0" t="n">
        <v>0</v>
      </c>
      <c r="KQ13" s="0" t="n">
        <v>4511.29</v>
      </c>
      <c r="KR13" s="0" t="n">
        <v>0</v>
      </c>
      <c r="KS13" s="0" t="n">
        <v>0</v>
      </c>
      <c r="KT13" s="0" t="n">
        <v>4419.66</v>
      </c>
      <c r="KU13" s="0" t="n">
        <v>4100.74</v>
      </c>
      <c r="KV13" s="0" t="n">
        <v>3868.69</v>
      </c>
      <c r="KW13" s="0" t="n">
        <v>0</v>
      </c>
      <c r="KX13" s="0" t="n">
        <v>3363.2375</v>
      </c>
      <c r="KY13" s="0" t="n">
        <v>0</v>
      </c>
      <c r="KZ13" s="0" t="n">
        <v>5746.51</v>
      </c>
      <c r="LA13" s="0" t="n">
        <v>0</v>
      </c>
      <c r="LB13" s="0" t="n">
        <v>0</v>
      </c>
      <c r="LC13" s="0" t="n">
        <v>4790.94</v>
      </c>
      <c r="LD13" s="0" t="n">
        <v>119</v>
      </c>
      <c r="LE13" s="0" t="n">
        <v>3010.7</v>
      </c>
      <c r="LF13" s="0" t="n">
        <v>0</v>
      </c>
      <c r="LG13" s="0" t="n">
        <v>0</v>
      </c>
      <c r="LH13" s="0" t="n">
        <v>0</v>
      </c>
      <c r="LI13" s="0" t="n">
        <v>0</v>
      </c>
      <c r="LJ13" s="0" t="n">
        <v>0</v>
      </c>
      <c r="LK13" s="0" t="n">
        <v>550.97</v>
      </c>
      <c r="LL13" s="0" t="n">
        <v>1236.41</v>
      </c>
      <c r="LM13" s="0" t="n">
        <v>0</v>
      </c>
      <c r="LN13" s="0" t="n">
        <v>4730.25</v>
      </c>
      <c r="LO13" s="0" t="n">
        <v>3758.02</v>
      </c>
      <c r="LP13" s="0" t="n">
        <v>0</v>
      </c>
      <c r="LQ13" s="0" t="n">
        <v>0</v>
      </c>
      <c r="LR13" s="0" t="n">
        <v>0</v>
      </c>
      <c r="LS13" s="0" t="n">
        <v>0</v>
      </c>
      <c r="LT13" s="0" t="n">
        <v>0</v>
      </c>
      <c r="LU13" s="0" t="n">
        <v>7098.35</v>
      </c>
      <c r="LV13" s="0" t="n">
        <v>0</v>
      </c>
      <c r="LW13" s="0" t="n">
        <v>0</v>
      </c>
      <c r="LX13" s="0" t="n">
        <v>0</v>
      </c>
      <c r="LY13" s="0" t="n">
        <v>0</v>
      </c>
      <c r="LZ13" s="0" t="n">
        <v>0</v>
      </c>
      <c r="MA13" s="0" t="n">
        <v>0</v>
      </c>
      <c r="MB13" s="0" t="n">
        <v>1350.65</v>
      </c>
      <c r="MC13" s="0" t="n">
        <v>0</v>
      </c>
      <c r="MD13" s="0" t="n">
        <v>984.13</v>
      </c>
      <c r="ME13" s="0" t="n">
        <v>0</v>
      </c>
      <c r="MF13" s="0" t="n">
        <v>0</v>
      </c>
      <c r="MG13" s="0" t="n">
        <v>0</v>
      </c>
      <c r="MH13" s="0" t="n">
        <v>4583.88</v>
      </c>
      <c r="MI13" s="0" t="n">
        <v>0</v>
      </c>
      <c r="MJ13" s="0" t="n">
        <v>0</v>
      </c>
      <c r="MK13" s="0" t="n">
        <v>0</v>
      </c>
      <c r="ML13" s="0" t="n">
        <v>6</v>
      </c>
      <c r="MM13" s="0" t="n">
        <v>0</v>
      </c>
      <c r="MN13" s="0" t="n">
        <v>0</v>
      </c>
      <c r="MO13" s="0" t="n">
        <v>203.61</v>
      </c>
      <c r="MP13" s="0" t="n">
        <v>70.44</v>
      </c>
      <c r="MQ13" s="0" t="n">
        <v>126</v>
      </c>
      <c r="MR13" s="0" t="n">
        <v>0</v>
      </c>
      <c r="MS13" s="0" t="n">
        <v>48</v>
      </c>
      <c r="MT13" s="0" t="n">
        <v>174</v>
      </c>
      <c r="MU13" s="0" t="n">
        <v>46.2</v>
      </c>
      <c r="MV13" s="0" t="n">
        <v>340.164</v>
      </c>
      <c r="MW13" s="0" t="n">
        <v>136.62</v>
      </c>
      <c r="MX13" s="0" t="n">
        <v>34.8</v>
      </c>
      <c r="MY13" s="0" t="n">
        <v>379.632</v>
      </c>
      <c r="MZ13" s="0" t="n">
        <v>104.166</v>
      </c>
      <c r="NA13" s="0" t="n">
        <v>0</v>
      </c>
      <c r="NB13" s="0" t="n">
        <v>54</v>
      </c>
      <c r="NC13" s="0" t="n">
        <v>0</v>
      </c>
      <c r="ND13" s="0" t="n">
        <v>0</v>
      </c>
      <c r="NE13" s="0" t="n">
        <v>227.46</v>
      </c>
      <c r="NF13" s="0" t="n">
        <v>0</v>
      </c>
      <c r="NG13" s="0" t="n">
        <v>0</v>
      </c>
      <c r="NH13" s="0" t="n">
        <v>222.84</v>
      </c>
      <c r="NI13" s="0" t="n">
        <v>206.76</v>
      </c>
      <c r="NJ13" s="0" t="n">
        <v>195.06</v>
      </c>
      <c r="NK13" s="0" t="n">
        <v>0</v>
      </c>
      <c r="NL13" s="0" t="n">
        <v>122.094</v>
      </c>
      <c r="NM13" s="0" t="n">
        <v>0</v>
      </c>
      <c r="NN13" s="0" t="n">
        <v>289.74</v>
      </c>
      <c r="NO13" s="0" t="n">
        <v>0</v>
      </c>
      <c r="NP13" s="0" t="n">
        <v>0</v>
      </c>
      <c r="NQ13" s="0" t="n">
        <v>241.56</v>
      </c>
      <c r="NR13" s="0" t="n">
        <v>6</v>
      </c>
      <c r="NS13" s="0" t="n">
        <v>138</v>
      </c>
      <c r="NT13" s="0" t="n">
        <v>0</v>
      </c>
      <c r="NU13" s="0" t="n">
        <v>0</v>
      </c>
      <c r="NV13" s="0" t="n">
        <v>0</v>
      </c>
      <c r="NW13" s="0" t="n">
        <v>0</v>
      </c>
      <c r="NX13" s="0" t="n">
        <v>0</v>
      </c>
      <c r="NY13" s="0" t="n">
        <v>27.78</v>
      </c>
      <c r="NZ13" s="0" t="n">
        <v>62.34</v>
      </c>
      <c r="OA13" s="0" t="n">
        <v>0</v>
      </c>
      <c r="OB13" s="0" t="n">
        <v>262.35</v>
      </c>
      <c r="OC13" s="0" t="n">
        <v>189.48</v>
      </c>
      <c r="OD13" s="0" t="n">
        <v>0</v>
      </c>
      <c r="OE13" s="0" t="n">
        <v>0</v>
      </c>
      <c r="OF13" s="0" t="n">
        <v>0</v>
      </c>
      <c r="OG13" s="0" t="n">
        <v>0</v>
      </c>
      <c r="OH13" s="0" t="n">
        <v>0</v>
      </c>
      <c r="OI13" s="0" t="n">
        <v>393.69</v>
      </c>
      <c r="OJ13" s="0" t="n">
        <v>0</v>
      </c>
      <c r="OK13" s="0" t="n">
        <v>0</v>
      </c>
      <c r="OL13" s="0" t="n">
        <v>0</v>
      </c>
      <c r="OM13" s="0" t="n">
        <v>0</v>
      </c>
      <c r="ON13" s="0" t="n">
        <v>0</v>
      </c>
      <c r="OO13" s="0" t="n">
        <v>0</v>
      </c>
      <c r="OP13" s="0" t="n">
        <v>68.1</v>
      </c>
      <c r="OQ13" s="0" t="n">
        <v>0</v>
      </c>
      <c r="OR13" s="0" t="n">
        <v>49.62</v>
      </c>
      <c r="OS13" s="0" t="n">
        <v>0</v>
      </c>
      <c r="OT13" s="0" t="n">
        <v>0</v>
      </c>
      <c r="OU13" s="0" t="n">
        <v>0</v>
      </c>
      <c r="OV13" s="0" t="n">
        <v>231.12</v>
      </c>
      <c r="OW13" s="0" t="n">
        <v>0</v>
      </c>
      <c r="OX13" s="0" t="n">
        <v>0</v>
      </c>
      <c r="OY13" s="0" t="n">
        <v>0</v>
      </c>
      <c r="OZ13" s="0" t="n">
        <v>248</v>
      </c>
      <c r="PA13" s="0" t="n">
        <v>0</v>
      </c>
      <c r="PB13" s="0" t="n">
        <v>0</v>
      </c>
      <c r="PC13" s="0" t="n">
        <v>7650.8</v>
      </c>
      <c r="PD13" s="0" t="n">
        <v>2911.52</v>
      </c>
      <c r="PE13" s="0" t="n">
        <v>5728.8</v>
      </c>
      <c r="PF13" s="0" t="n">
        <v>0</v>
      </c>
      <c r="PG13" s="0" t="n">
        <v>2182.4</v>
      </c>
      <c r="PH13" s="0" t="n">
        <v>7192</v>
      </c>
      <c r="PI13" s="0" t="n">
        <v>1736</v>
      </c>
      <c r="PJ13" s="0" t="n">
        <v>12781.92</v>
      </c>
      <c r="PK13" s="0" t="n">
        <v>5646.96</v>
      </c>
      <c r="PL13" s="0" t="n">
        <v>1438.4</v>
      </c>
      <c r="PM13" s="0" t="n">
        <v>14264.96</v>
      </c>
      <c r="PN13" s="0" t="n">
        <v>4305.528</v>
      </c>
      <c r="PO13" s="0" t="n">
        <v>0</v>
      </c>
      <c r="PP13" s="0" t="n">
        <v>2232</v>
      </c>
      <c r="PQ13" s="0" t="n">
        <v>0</v>
      </c>
      <c r="PR13" s="0" t="n">
        <v>0</v>
      </c>
      <c r="PS13" s="0" t="n">
        <v>9401.68</v>
      </c>
      <c r="PT13" s="0" t="n">
        <v>0</v>
      </c>
      <c r="PU13" s="0" t="n">
        <v>0</v>
      </c>
      <c r="PV13" s="0" t="n">
        <v>11513.4</v>
      </c>
      <c r="PW13" s="0" t="n">
        <v>8546.08</v>
      </c>
      <c r="PX13" s="0" t="n">
        <v>8062.48</v>
      </c>
      <c r="PY13" s="0" t="n">
        <v>0</v>
      </c>
      <c r="PZ13" s="0" t="n">
        <v>5607.28</v>
      </c>
      <c r="QA13" s="0" t="n">
        <v>0</v>
      </c>
      <c r="QB13" s="0" t="n">
        <v>11975.92</v>
      </c>
      <c r="QC13" s="0" t="n">
        <v>0</v>
      </c>
      <c r="QD13" s="0" t="n">
        <v>0</v>
      </c>
      <c r="QE13" s="0" t="n">
        <v>9984.48</v>
      </c>
      <c r="QF13" s="0" t="n">
        <v>223.2</v>
      </c>
      <c r="QG13" s="0" t="n">
        <v>5704</v>
      </c>
      <c r="QH13" s="0" t="n">
        <v>0</v>
      </c>
      <c r="QI13" s="0" t="n">
        <v>0</v>
      </c>
      <c r="QJ13" s="0" t="n">
        <v>0</v>
      </c>
      <c r="QK13" s="0" t="n">
        <v>0</v>
      </c>
      <c r="QL13" s="0" t="n">
        <v>0</v>
      </c>
      <c r="QM13" s="0" t="n">
        <v>1263.064</v>
      </c>
      <c r="QN13" s="0" t="n">
        <v>2576.72</v>
      </c>
      <c r="QO13" s="0" t="n">
        <v>0</v>
      </c>
      <c r="QP13" s="0" t="n">
        <v>9858</v>
      </c>
      <c r="QQ13" s="0" t="n">
        <v>7831.84</v>
      </c>
      <c r="QR13" s="0" t="n">
        <v>0</v>
      </c>
      <c r="QS13" s="0" t="n">
        <v>0</v>
      </c>
      <c r="QT13" s="0" t="n">
        <v>0</v>
      </c>
      <c r="QU13" s="0" t="n">
        <v>0</v>
      </c>
      <c r="QV13" s="0" t="n">
        <v>0</v>
      </c>
      <c r="QW13" s="0" t="n">
        <v>14793.2</v>
      </c>
      <c r="QX13" s="0" t="n">
        <v>0</v>
      </c>
      <c r="QY13" s="0" t="n">
        <v>0</v>
      </c>
      <c r="QZ13" s="0" t="n">
        <v>0</v>
      </c>
      <c r="RA13" s="0" t="n">
        <v>0</v>
      </c>
      <c r="RB13" s="0" t="n">
        <v>0</v>
      </c>
      <c r="RC13" s="0" t="n">
        <v>0</v>
      </c>
      <c r="RD13" s="0" t="n">
        <v>2814.8</v>
      </c>
      <c r="RE13" s="0" t="n">
        <v>0</v>
      </c>
      <c r="RF13" s="0" t="n">
        <v>2050.96</v>
      </c>
      <c r="RG13" s="0" t="n">
        <v>0</v>
      </c>
      <c r="RH13" s="0" t="n">
        <v>0</v>
      </c>
      <c r="RI13" s="0" t="n">
        <v>0</v>
      </c>
      <c r="RJ13" s="0" t="n">
        <v>9552.96</v>
      </c>
      <c r="RK13" s="0" t="n">
        <v>0</v>
      </c>
      <c r="RL13" s="0" t="n">
        <v>0</v>
      </c>
      <c r="RM13" s="0" t="n">
        <v>0</v>
      </c>
      <c r="RN13" s="0" t="n">
        <v>301</v>
      </c>
      <c r="RO13" s="0" t="n">
        <v>0</v>
      </c>
      <c r="RP13" s="0" t="n">
        <v>0</v>
      </c>
      <c r="RQ13" s="0" t="n">
        <v>9285.85</v>
      </c>
      <c r="RR13" s="0" t="n">
        <v>3180.366</v>
      </c>
      <c r="RS13" s="0" t="n">
        <v>6321</v>
      </c>
      <c r="RT13" s="0" t="n">
        <v>0</v>
      </c>
      <c r="RU13" s="0" t="n">
        <v>2408</v>
      </c>
      <c r="RV13" s="0" t="n">
        <v>8729</v>
      </c>
      <c r="RW13" s="0" t="n">
        <v>1896.3</v>
      </c>
      <c r="RX13" s="0" t="n">
        <v>13962.186</v>
      </c>
      <c r="RY13" s="0" t="n">
        <v>6853.77</v>
      </c>
      <c r="RZ13" s="0" t="n">
        <v>1745.8</v>
      </c>
      <c r="SA13" s="0" t="n">
        <v>17313.52</v>
      </c>
      <c r="SB13" s="0" t="n">
        <v>5806.29</v>
      </c>
      <c r="SC13" s="0" t="n">
        <v>0</v>
      </c>
      <c r="SD13" s="0" t="n">
        <v>2709</v>
      </c>
      <c r="SE13" s="0" t="n">
        <v>0</v>
      </c>
      <c r="SF13" s="0" t="n">
        <v>0</v>
      </c>
      <c r="SG13" s="0" t="n">
        <v>11410.91</v>
      </c>
      <c r="SH13" s="0" t="n">
        <v>0</v>
      </c>
      <c r="SI13" s="0" t="n">
        <v>0</v>
      </c>
      <c r="SJ13" s="0" t="n">
        <v>11179.14</v>
      </c>
      <c r="SK13" s="0" t="n">
        <v>10372.46</v>
      </c>
      <c r="SL13" s="0" t="n">
        <v>9785.51</v>
      </c>
      <c r="SM13" s="0" t="n">
        <v>0</v>
      </c>
      <c r="SN13" s="0" t="n">
        <v>6805.61</v>
      </c>
      <c r="SO13" s="0" t="n">
        <v>0</v>
      </c>
      <c r="SP13" s="0" t="n">
        <v>14535.29</v>
      </c>
      <c r="SQ13" s="0" t="n">
        <v>0</v>
      </c>
      <c r="SR13" s="0" t="n">
        <v>0</v>
      </c>
      <c r="SS13" s="0" t="n">
        <v>15147.825</v>
      </c>
      <c r="ST13" s="0" t="n">
        <v>301</v>
      </c>
      <c r="SU13" s="0" t="n">
        <v>6923</v>
      </c>
      <c r="SV13" s="0" t="n">
        <v>0</v>
      </c>
      <c r="SW13" s="0" t="n">
        <v>0</v>
      </c>
      <c r="SX13" s="0" t="n">
        <v>0</v>
      </c>
      <c r="SY13" s="0" t="n">
        <v>0</v>
      </c>
      <c r="SZ13" s="0" t="n">
        <v>0</v>
      </c>
      <c r="TA13" s="0" t="n">
        <v>1393.63</v>
      </c>
      <c r="TB13" s="0" t="n">
        <v>3127.39</v>
      </c>
      <c r="TC13" s="0" t="n">
        <v>0</v>
      </c>
      <c r="TD13" s="0" t="n">
        <v>11964.75</v>
      </c>
      <c r="TE13" s="0" t="n">
        <v>9505.58</v>
      </c>
      <c r="TF13" s="0" t="n">
        <v>0</v>
      </c>
      <c r="TG13" s="0" t="n">
        <v>0</v>
      </c>
      <c r="TH13" s="0" t="n">
        <v>0</v>
      </c>
      <c r="TI13" s="0" t="n">
        <v>0</v>
      </c>
      <c r="TJ13" s="0" t="n">
        <v>0</v>
      </c>
      <c r="TK13" s="0" t="n">
        <v>22443.3125</v>
      </c>
      <c r="TL13" s="0" t="n">
        <v>0</v>
      </c>
      <c r="TM13" s="0" t="n">
        <v>0</v>
      </c>
      <c r="TN13" s="0" t="n">
        <v>0</v>
      </c>
      <c r="TO13" s="0" t="n">
        <v>0</v>
      </c>
      <c r="TP13" s="0" t="n">
        <v>0</v>
      </c>
      <c r="TQ13" s="0" t="n">
        <v>0</v>
      </c>
      <c r="TR13" s="0" t="n">
        <v>4270.4375</v>
      </c>
      <c r="TS13" s="0" t="n">
        <v>0</v>
      </c>
      <c r="TT13" s="0" t="n">
        <v>2240.343</v>
      </c>
      <c r="TU13" s="0" t="n">
        <v>0</v>
      </c>
      <c r="TV13" s="0" t="n">
        <v>0</v>
      </c>
      <c r="TW13" s="0" t="n">
        <v>0</v>
      </c>
      <c r="TX13" s="0" t="n">
        <v>11594.52</v>
      </c>
      <c r="TY13" s="0" t="n">
        <v>0</v>
      </c>
      <c r="TZ13" s="0" t="n">
        <v>0</v>
      </c>
      <c r="UA13" s="0" t="n">
        <v>0</v>
      </c>
      <c r="UB13" s="0" t="n">
        <v>93</v>
      </c>
      <c r="UC13" s="0" t="n">
        <v>0</v>
      </c>
      <c r="UD13" s="0" t="n">
        <v>0</v>
      </c>
      <c r="UE13" s="0" t="n">
        <v>3155.955</v>
      </c>
      <c r="UF13" s="0" t="n">
        <v>1091.82</v>
      </c>
      <c r="UG13" s="0" t="n">
        <v>1953</v>
      </c>
      <c r="UH13" s="0" t="n">
        <v>0</v>
      </c>
      <c r="UI13" s="0" t="n">
        <v>744</v>
      </c>
      <c r="UJ13" s="0" t="n">
        <v>2966.7</v>
      </c>
      <c r="UK13" s="0" t="n">
        <v>651</v>
      </c>
      <c r="UL13" s="0" t="n">
        <v>5272.542</v>
      </c>
      <c r="UM13" s="0" t="n">
        <v>2117.61</v>
      </c>
      <c r="UN13" s="0" t="n">
        <v>539.4</v>
      </c>
      <c r="UO13" s="0" t="n">
        <v>5349.36</v>
      </c>
      <c r="UP13" s="0" t="n">
        <v>1793.97</v>
      </c>
      <c r="UQ13" s="0" t="n">
        <v>0</v>
      </c>
      <c r="UR13" s="0" t="n">
        <v>837</v>
      </c>
      <c r="US13" s="0" t="n">
        <v>0</v>
      </c>
      <c r="UT13" s="0" t="n">
        <v>0</v>
      </c>
      <c r="UU13" s="0" t="n">
        <v>3525.63</v>
      </c>
      <c r="UV13" s="0" t="n">
        <v>0</v>
      </c>
      <c r="UW13" s="0" t="n">
        <v>0</v>
      </c>
      <c r="UX13" s="0" t="n">
        <v>3108.618</v>
      </c>
      <c r="UY13" s="0" t="n">
        <v>3204.78</v>
      </c>
      <c r="UZ13" s="0" t="n">
        <v>2721.087</v>
      </c>
      <c r="VA13" s="0" t="n">
        <v>0</v>
      </c>
      <c r="VB13" s="0" t="n">
        <v>2102.73</v>
      </c>
      <c r="VC13" s="0" t="n">
        <v>0</v>
      </c>
      <c r="VD13" s="0" t="n">
        <v>4490.97</v>
      </c>
      <c r="VE13" s="0" t="n">
        <v>0</v>
      </c>
      <c r="VF13" s="0" t="n">
        <v>0</v>
      </c>
      <c r="VG13" s="0" t="n">
        <v>3369.762</v>
      </c>
      <c r="VH13" s="0" t="n">
        <v>93</v>
      </c>
      <c r="VI13" s="0" t="n">
        <v>2139</v>
      </c>
      <c r="VJ13" s="0" t="n">
        <v>0</v>
      </c>
      <c r="VK13" s="0" t="n">
        <v>0</v>
      </c>
      <c r="VL13" s="0" t="n">
        <v>0</v>
      </c>
      <c r="VM13" s="0" t="n">
        <v>0</v>
      </c>
      <c r="VN13" s="0" t="n">
        <v>0</v>
      </c>
      <c r="VO13" s="0" t="n">
        <v>387.531</v>
      </c>
      <c r="VP13" s="0" t="n">
        <v>966.27</v>
      </c>
      <c r="VQ13" s="0" t="n">
        <v>0</v>
      </c>
      <c r="VR13" s="0" t="n">
        <v>3696.75</v>
      </c>
      <c r="VS13" s="0" t="n">
        <v>3671.175</v>
      </c>
      <c r="VT13" s="0" t="n">
        <v>0</v>
      </c>
      <c r="VU13" s="0" t="n">
        <v>0</v>
      </c>
      <c r="VV13" s="0" t="n">
        <v>0</v>
      </c>
      <c r="VW13" s="0" t="n">
        <v>0</v>
      </c>
      <c r="VX13" s="0" t="n">
        <v>0</v>
      </c>
      <c r="VY13" s="0" t="n">
        <v>5547.45</v>
      </c>
      <c r="VZ13" s="0" t="n">
        <v>0</v>
      </c>
      <c r="WA13" s="0" t="n">
        <v>0</v>
      </c>
      <c r="WB13" s="0" t="n">
        <v>0</v>
      </c>
      <c r="WC13" s="0" t="n">
        <v>0</v>
      </c>
      <c r="WD13" s="0" t="n">
        <v>0</v>
      </c>
      <c r="WE13" s="0" t="n">
        <v>0</v>
      </c>
      <c r="WF13" s="0" t="n">
        <v>1055.55</v>
      </c>
      <c r="WG13" s="0" t="n">
        <v>0</v>
      </c>
      <c r="WH13" s="0" t="n">
        <v>961.3875</v>
      </c>
      <c r="WI13" s="0" t="n">
        <v>0</v>
      </c>
      <c r="WJ13" s="0" t="n">
        <v>0</v>
      </c>
      <c r="WK13" s="0" t="n">
        <v>0</v>
      </c>
      <c r="WL13" s="0" t="n">
        <v>3582.36</v>
      </c>
      <c r="WM13" s="0" t="n">
        <v>0</v>
      </c>
      <c r="WN13" s="0" t="n">
        <v>0</v>
      </c>
      <c r="WO13" s="0" t="n">
        <v>0</v>
      </c>
      <c r="WP13" s="0" t="n">
        <v>134</v>
      </c>
      <c r="WQ13" s="0" t="n">
        <v>0</v>
      </c>
      <c r="WR13" s="0" t="n">
        <v>0</v>
      </c>
      <c r="WS13" s="0" t="n">
        <v>4133.9</v>
      </c>
      <c r="WT13" s="0" t="n">
        <v>1573.16</v>
      </c>
      <c r="WU13" s="0" t="n">
        <v>2814</v>
      </c>
      <c r="WV13" s="0" t="n">
        <v>0</v>
      </c>
      <c r="WW13" s="0" t="n">
        <v>1072</v>
      </c>
      <c r="WX13" s="0" t="n">
        <v>3886</v>
      </c>
      <c r="WY13" s="0" t="n">
        <v>938</v>
      </c>
      <c r="WZ13" s="0" t="n">
        <v>6906.36</v>
      </c>
      <c r="XA13" s="0" t="n">
        <v>3051.18</v>
      </c>
      <c r="XB13" s="0" t="n">
        <v>777.2</v>
      </c>
      <c r="XC13" s="0" t="n">
        <v>7707.68</v>
      </c>
      <c r="XD13" s="0" t="n">
        <v>2584.86</v>
      </c>
      <c r="XE13" s="0" t="n">
        <v>0</v>
      </c>
      <c r="XF13" s="0" t="n">
        <v>1206</v>
      </c>
      <c r="XG13" s="0" t="n">
        <v>0</v>
      </c>
      <c r="XH13" s="0" t="n">
        <v>0</v>
      </c>
      <c r="XI13" s="0" t="n">
        <v>6349.925</v>
      </c>
      <c r="XJ13" s="0" t="n">
        <v>0</v>
      </c>
      <c r="XK13" s="0" t="n">
        <v>0</v>
      </c>
      <c r="XL13" s="0" t="n">
        <v>4976.76</v>
      </c>
      <c r="XM13" s="0" t="n">
        <v>4617.64</v>
      </c>
      <c r="XN13" s="0" t="n">
        <v>4356.34</v>
      </c>
      <c r="XO13" s="0" t="n">
        <v>0</v>
      </c>
      <c r="XP13" s="0" t="n">
        <v>3029.74</v>
      </c>
      <c r="XQ13" s="0" t="n">
        <v>0</v>
      </c>
      <c r="XR13" s="0" t="n">
        <v>6470.86</v>
      </c>
      <c r="XS13" s="0" t="n">
        <v>0</v>
      </c>
      <c r="XT13" s="0" t="n">
        <v>0</v>
      </c>
      <c r="XU13" s="0" t="n">
        <v>5394.84</v>
      </c>
      <c r="XV13" s="0" t="n">
        <v>120.6</v>
      </c>
      <c r="XW13" s="0" t="n">
        <v>3082</v>
      </c>
      <c r="XX13" s="0" t="n">
        <v>0</v>
      </c>
      <c r="XY13" s="0" t="n">
        <v>0</v>
      </c>
      <c r="XZ13" s="0" t="n">
        <v>0</v>
      </c>
      <c r="YA13" s="0" t="n">
        <v>0</v>
      </c>
      <c r="YB13" s="0" t="n">
        <v>0</v>
      </c>
      <c r="YC13" s="0" t="n">
        <v>775.525</v>
      </c>
      <c r="YD13" s="0" t="n">
        <v>1392.26</v>
      </c>
      <c r="YE13" s="0" t="n">
        <v>0</v>
      </c>
      <c r="YF13" s="0" t="n">
        <v>4793.85</v>
      </c>
      <c r="YG13" s="0" t="n">
        <v>4231.72</v>
      </c>
      <c r="YH13" s="0" t="n">
        <v>0</v>
      </c>
      <c r="YI13" s="0" t="n">
        <v>0</v>
      </c>
      <c r="YJ13" s="0" t="n">
        <v>0</v>
      </c>
      <c r="YK13" s="0" t="n">
        <v>0</v>
      </c>
      <c r="YL13" s="0" t="n">
        <v>0</v>
      </c>
      <c r="YM13" s="0" t="n">
        <v>7193.79</v>
      </c>
      <c r="YN13" s="0" t="n">
        <v>0</v>
      </c>
      <c r="YO13" s="0" t="n">
        <v>0</v>
      </c>
      <c r="YP13" s="0" t="n">
        <v>0</v>
      </c>
      <c r="YQ13" s="0" t="n">
        <v>0</v>
      </c>
      <c r="YR13" s="0" t="n">
        <v>0</v>
      </c>
      <c r="YS13" s="0" t="n">
        <v>0</v>
      </c>
      <c r="YT13" s="0" t="n">
        <v>1368.81</v>
      </c>
      <c r="YU13" s="0" t="n">
        <v>0</v>
      </c>
      <c r="YV13" s="0" t="n">
        <v>1108.18</v>
      </c>
      <c r="YW13" s="0" t="n">
        <v>0</v>
      </c>
      <c r="YX13" s="0" t="n">
        <v>0</v>
      </c>
      <c r="YY13" s="0" t="n">
        <v>0</v>
      </c>
      <c r="YZ13" s="0" t="n">
        <v>5677.848</v>
      </c>
      <c r="ZA13" s="0" t="n">
        <v>0</v>
      </c>
      <c r="ZB13" s="0" t="n">
        <v>0</v>
      </c>
      <c r="ZC13" s="0" t="n">
        <v>0</v>
      </c>
      <c r="ZD13" s="0" t="n">
        <v>144</v>
      </c>
      <c r="ZE13" s="0" t="n">
        <v>0</v>
      </c>
      <c r="ZF13" s="0" t="n">
        <v>0</v>
      </c>
      <c r="ZG13" s="0" t="n">
        <v>4442.4</v>
      </c>
      <c r="ZH13" s="0" t="n">
        <v>1690.56</v>
      </c>
      <c r="ZI13" s="0" t="n">
        <v>2721.6</v>
      </c>
      <c r="ZJ13" s="0" t="n">
        <v>0</v>
      </c>
      <c r="ZK13" s="0" t="n">
        <v>1152</v>
      </c>
      <c r="ZL13" s="0" t="n">
        <v>4593.6</v>
      </c>
      <c r="ZM13" s="0" t="n">
        <v>1008</v>
      </c>
      <c r="ZN13" s="0" t="n">
        <v>7421.76</v>
      </c>
      <c r="ZO13" s="0" t="n">
        <v>3278.88</v>
      </c>
      <c r="ZP13" s="0" t="n">
        <v>835.2</v>
      </c>
      <c r="ZQ13" s="0" t="n">
        <v>10353.6</v>
      </c>
      <c r="ZR13" s="0" t="n">
        <v>2777.76</v>
      </c>
      <c r="ZS13" s="0" t="n">
        <v>0</v>
      </c>
      <c r="ZT13" s="0" t="n">
        <v>1296</v>
      </c>
      <c r="ZU13" s="0" t="n">
        <v>0</v>
      </c>
      <c r="ZV13" s="0" t="n">
        <v>0</v>
      </c>
      <c r="ZW13" s="0" t="n">
        <v>5459.04</v>
      </c>
      <c r="ZX13" s="0" t="n">
        <v>0</v>
      </c>
      <c r="ZY13" s="0" t="n">
        <v>0</v>
      </c>
      <c r="ZZ13" s="0" t="n">
        <v>4813.344</v>
      </c>
      <c r="AAA13" s="0" t="n">
        <v>4962.24</v>
      </c>
      <c r="AAB13" s="0" t="n">
        <v>5149.584</v>
      </c>
      <c r="AAC13" s="0" t="n">
        <v>0</v>
      </c>
      <c r="AAD13" s="0" t="n">
        <v>2930.256</v>
      </c>
      <c r="AAE13" s="0" t="n">
        <v>0</v>
      </c>
      <c r="AAF13" s="0" t="n">
        <v>8692.2</v>
      </c>
      <c r="AAG13" s="0" t="n">
        <v>0</v>
      </c>
      <c r="AAH13" s="0" t="n">
        <v>0</v>
      </c>
      <c r="AAI13" s="0" t="n">
        <v>6377.184</v>
      </c>
      <c r="AAJ13" s="0" t="n">
        <v>180</v>
      </c>
      <c r="AAK13" s="0" t="n">
        <v>3312</v>
      </c>
      <c r="AAL13" s="0" t="n">
        <v>0</v>
      </c>
      <c r="AAM13" s="0" t="n">
        <v>0</v>
      </c>
      <c r="AAN13" s="0" t="n">
        <v>0</v>
      </c>
      <c r="AAO13" s="0" t="n">
        <v>0</v>
      </c>
      <c r="AAP13" s="0" t="n">
        <v>0</v>
      </c>
      <c r="AAQ13" s="0" t="n">
        <v>666.72</v>
      </c>
      <c r="AAR13" s="0" t="n">
        <v>1496.16</v>
      </c>
      <c r="AAS13" s="0" t="n">
        <v>0</v>
      </c>
      <c r="AAT13" s="0" t="n">
        <v>7155</v>
      </c>
      <c r="AAU13" s="0" t="n">
        <v>4547.52</v>
      </c>
      <c r="AAV13" s="0" t="n">
        <v>0</v>
      </c>
      <c r="AAW13" s="0" t="n">
        <v>0</v>
      </c>
      <c r="AAX13" s="0" t="n">
        <v>0</v>
      </c>
      <c r="AAY13" s="0" t="n">
        <v>0</v>
      </c>
      <c r="AAZ13" s="0" t="n">
        <v>0</v>
      </c>
      <c r="ABA13" s="0" t="n">
        <v>8589.6</v>
      </c>
      <c r="ABB13" s="0" t="n">
        <v>0</v>
      </c>
      <c r="ABC13" s="0" t="n">
        <v>0</v>
      </c>
      <c r="ABD13" s="0" t="n">
        <v>0</v>
      </c>
      <c r="ABE13" s="0" t="n">
        <v>0</v>
      </c>
      <c r="ABF13" s="0" t="n">
        <v>0</v>
      </c>
      <c r="ABG13" s="0" t="n">
        <v>0</v>
      </c>
      <c r="ABH13" s="0" t="n">
        <v>1634.4</v>
      </c>
      <c r="ABI13" s="0" t="n">
        <v>0</v>
      </c>
      <c r="ABJ13" s="0" t="n">
        <v>1071.792</v>
      </c>
      <c r="ABK13" s="0" t="n">
        <v>0</v>
      </c>
      <c r="ABL13" s="0" t="n">
        <v>0</v>
      </c>
      <c r="ABM13" s="0" t="n">
        <v>0</v>
      </c>
      <c r="ABN13" s="0" t="n">
        <v>5546.88</v>
      </c>
      <c r="ABO13" s="0" t="n">
        <v>0</v>
      </c>
      <c r="ABP13" s="0" t="n">
        <v>0</v>
      </c>
      <c r="ABQ13" s="0" t="n">
        <v>0</v>
      </c>
      <c r="ABR13" s="0" t="n">
        <v>2</v>
      </c>
      <c r="ABS13" s="0" t="n">
        <v>0</v>
      </c>
      <c r="ABT13" s="0" t="n">
        <v>0</v>
      </c>
      <c r="ABU13" s="0" t="n">
        <v>55.53</v>
      </c>
      <c r="ABV13" s="0" t="n">
        <v>23.48</v>
      </c>
      <c r="ABW13" s="0" t="n">
        <v>46.2</v>
      </c>
      <c r="ABX13" s="0" t="n">
        <v>0</v>
      </c>
      <c r="ABY13" s="0" t="n">
        <v>16</v>
      </c>
      <c r="ABZ13" s="0" t="n">
        <v>58</v>
      </c>
      <c r="ACA13" s="0" t="n">
        <v>14</v>
      </c>
      <c r="ACB13" s="0" t="n">
        <v>103.08</v>
      </c>
      <c r="ACC13" s="0" t="n">
        <v>50.094</v>
      </c>
      <c r="ACD13" s="0" t="n">
        <v>11.6</v>
      </c>
      <c r="ACE13" s="0" t="n">
        <v>115.04</v>
      </c>
      <c r="ACF13" s="0" t="n">
        <v>48.225</v>
      </c>
      <c r="ACG13" s="0" t="n">
        <v>0</v>
      </c>
      <c r="ACH13" s="0" t="n">
        <v>18</v>
      </c>
      <c r="ACI13" s="0" t="n">
        <v>0</v>
      </c>
      <c r="ACJ13" s="0" t="n">
        <v>0</v>
      </c>
      <c r="ACK13" s="0" t="n">
        <v>83.402</v>
      </c>
      <c r="ACL13" s="0" t="n">
        <v>0</v>
      </c>
      <c r="ACM13" s="0" t="n">
        <v>0</v>
      </c>
      <c r="ACN13" s="0" t="n">
        <v>92.85</v>
      </c>
      <c r="ACO13" s="0" t="n">
        <v>68.92</v>
      </c>
      <c r="ACP13" s="0" t="n">
        <v>65.02</v>
      </c>
      <c r="ACQ13" s="0" t="n">
        <v>0</v>
      </c>
      <c r="ACR13" s="0" t="n">
        <v>45.22</v>
      </c>
      <c r="ACS13" s="0" t="n">
        <v>0</v>
      </c>
      <c r="ACT13" s="0" t="n">
        <v>96.58</v>
      </c>
      <c r="ACU13" s="0" t="n">
        <v>0</v>
      </c>
      <c r="ACV13" s="0" t="n">
        <v>0</v>
      </c>
      <c r="ACW13" s="0" t="n">
        <v>72.468</v>
      </c>
      <c r="ACX13" s="0" t="n">
        <v>2.2</v>
      </c>
      <c r="ACY13" s="0" t="n">
        <v>41.4</v>
      </c>
      <c r="ACZ13" s="0" t="n">
        <v>0</v>
      </c>
      <c r="ADA13" s="0" t="n">
        <v>0</v>
      </c>
      <c r="ADB13" s="0" t="n">
        <v>0</v>
      </c>
      <c r="ADC13" s="0" t="n">
        <v>0</v>
      </c>
      <c r="ADD13" s="0" t="n">
        <v>0</v>
      </c>
      <c r="ADE13" s="0" t="n">
        <v>11.575</v>
      </c>
      <c r="ADF13" s="0" t="n">
        <v>22.858</v>
      </c>
      <c r="ADG13" s="0" t="n">
        <v>0</v>
      </c>
      <c r="ADH13" s="0" t="n">
        <v>79.5</v>
      </c>
      <c r="ADI13" s="0" t="n">
        <v>63.16</v>
      </c>
      <c r="ADJ13" s="0" t="n">
        <v>0</v>
      </c>
      <c r="ADK13" s="0" t="n">
        <v>0</v>
      </c>
      <c r="ADL13" s="0" t="n">
        <v>0</v>
      </c>
      <c r="ADM13" s="0" t="n">
        <v>0</v>
      </c>
      <c r="ADN13" s="0" t="n">
        <v>0</v>
      </c>
      <c r="ADO13" s="0" t="n">
        <v>119.3</v>
      </c>
      <c r="ADP13" s="0" t="n">
        <v>0</v>
      </c>
      <c r="ADQ13" s="0" t="n">
        <v>0</v>
      </c>
      <c r="ADR13" s="0" t="n">
        <v>0</v>
      </c>
      <c r="ADS13" s="0" t="n">
        <v>0</v>
      </c>
      <c r="ADT13" s="0" t="n">
        <v>0</v>
      </c>
      <c r="ADU13" s="0" t="n">
        <v>0</v>
      </c>
      <c r="ADV13" s="0" t="n">
        <v>20.43</v>
      </c>
      <c r="ADW13" s="0" t="n">
        <v>0</v>
      </c>
      <c r="ADX13" s="0" t="n">
        <v>16.54</v>
      </c>
      <c r="ADY13" s="0" t="n">
        <v>0</v>
      </c>
      <c r="ADZ13" s="0" t="n">
        <v>0</v>
      </c>
      <c r="AEA13" s="0" t="n">
        <v>0</v>
      </c>
      <c r="AEB13" s="0" t="n">
        <v>77.04</v>
      </c>
      <c r="AEC13" s="0" t="n">
        <v>0</v>
      </c>
      <c r="AED13" s="0" t="n">
        <v>0</v>
      </c>
      <c r="AEE13" s="0" t="n">
        <v>0</v>
      </c>
      <c r="AEF13" s="0" t="n">
        <v>74</v>
      </c>
      <c r="AEG13" s="0" t="n">
        <v>0</v>
      </c>
      <c r="AEH13" s="0" t="n">
        <v>0</v>
      </c>
      <c r="AEI13" s="0" t="n">
        <v>2511.19</v>
      </c>
      <c r="AEJ13" s="0" t="n">
        <v>781.884</v>
      </c>
      <c r="AEK13" s="0" t="n">
        <v>1554</v>
      </c>
      <c r="AEL13" s="0" t="n">
        <v>0</v>
      </c>
      <c r="AEM13" s="0" t="n">
        <v>740</v>
      </c>
      <c r="AEN13" s="0" t="n">
        <v>2146</v>
      </c>
      <c r="AEO13" s="0" t="n">
        <v>518</v>
      </c>
      <c r="AEP13" s="0" t="n">
        <v>4195.356</v>
      </c>
      <c r="AEQ13" s="0" t="n">
        <v>1853.478</v>
      </c>
      <c r="AER13" s="0" t="n">
        <v>536.5</v>
      </c>
      <c r="AES13" s="0" t="n">
        <v>4256.48</v>
      </c>
      <c r="AET13" s="0" t="n">
        <v>1427.46</v>
      </c>
      <c r="AEU13" s="0" t="n">
        <v>0</v>
      </c>
      <c r="AEV13" s="0" t="n">
        <v>666</v>
      </c>
      <c r="AEW13" s="0" t="n">
        <v>0</v>
      </c>
      <c r="AEX13" s="0" t="n">
        <v>0</v>
      </c>
      <c r="AEY13" s="0" t="n">
        <v>2805.34</v>
      </c>
      <c r="AEZ13" s="0" t="n">
        <v>0</v>
      </c>
      <c r="AFA13" s="0" t="n">
        <v>0</v>
      </c>
      <c r="AFB13" s="0" t="n">
        <v>3023.196</v>
      </c>
      <c r="AFC13" s="0" t="n">
        <v>2550.04</v>
      </c>
      <c r="AFD13" s="0" t="n">
        <v>3007.175</v>
      </c>
      <c r="AFE13" s="0" t="n">
        <v>0</v>
      </c>
      <c r="AFF13" s="0" t="n">
        <v>1673.14</v>
      </c>
      <c r="AFG13" s="0" t="n">
        <v>0</v>
      </c>
      <c r="AFH13" s="0" t="n">
        <v>3573.46</v>
      </c>
      <c r="AFI13" s="0" t="n">
        <v>0</v>
      </c>
      <c r="AFJ13" s="0" t="n">
        <v>0</v>
      </c>
      <c r="AFK13" s="0" t="n">
        <v>2979.24</v>
      </c>
      <c r="AFL13" s="0" t="n">
        <v>74</v>
      </c>
      <c r="AFM13" s="0" t="n">
        <v>1702</v>
      </c>
      <c r="AFN13" s="0" t="n">
        <v>0</v>
      </c>
      <c r="AFO13" s="0" t="n">
        <v>0</v>
      </c>
      <c r="AFP13" s="0" t="n">
        <v>0</v>
      </c>
      <c r="AFQ13" s="0" t="n">
        <v>0</v>
      </c>
      <c r="AFR13" s="0" t="n">
        <v>0</v>
      </c>
      <c r="AFS13" s="0" t="n">
        <v>342.62</v>
      </c>
      <c r="AFT13" s="0" t="n">
        <v>768.86</v>
      </c>
      <c r="AFU13" s="0" t="n">
        <v>0</v>
      </c>
      <c r="AFV13" s="0" t="n">
        <v>2941.5</v>
      </c>
      <c r="AFW13" s="0" t="n">
        <v>2570.612</v>
      </c>
      <c r="AFX13" s="0" t="n">
        <v>0</v>
      </c>
      <c r="AFY13" s="0" t="n">
        <v>0</v>
      </c>
      <c r="AFZ13" s="0" t="n">
        <v>0</v>
      </c>
      <c r="AGA13" s="0" t="n">
        <v>0</v>
      </c>
      <c r="AGB13" s="0" t="n">
        <v>0</v>
      </c>
      <c r="AGC13" s="0" t="n">
        <v>4414.1</v>
      </c>
      <c r="AGD13" s="0" t="n">
        <v>0</v>
      </c>
      <c r="AGE13" s="0" t="n">
        <v>0</v>
      </c>
      <c r="AGF13" s="0" t="n">
        <v>0</v>
      </c>
      <c r="AGG13" s="0" t="n">
        <v>0</v>
      </c>
      <c r="AGH13" s="0" t="n">
        <v>0</v>
      </c>
      <c r="AGI13" s="0" t="n">
        <v>0</v>
      </c>
      <c r="AGJ13" s="0" t="n">
        <v>1049.875</v>
      </c>
      <c r="AGK13" s="0" t="n">
        <v>0</v>
      </c>
      <c r="AGL13" s="0" t="n">
        <v>673.178</v>
      </c>
      <c r="AGM13" s="0" t="n">
        <v>0</v>
      </c>
      <c r="AGN13" s="0" t="n">
        <v>0</v>
      </c>
      <c r="AGO13" s="0" t="n">
        <v>0</v>
      </c>
      <c r="AGP13" s="0" t="n">
        <v>2850.48</v>
      </c>
      <c r="AGQ13" s="0" t="n">
        <v>0</v>
      </c>
      <c r="AGR13" s="0" t="n">
        <v>0</v>
      </c>
      <c r="AGS13" s="0" t="n">
        <v>0</v>
      </c>
      <c r="AGU13" s="0" t="n">
        <f aca="false">IF($P13&gt;0,CH13*$K13,0)</f>
        <v>77</v>
      </c>
      <c r="AGV13" s="0" t="n">
        <f aca="false">IF($P13&gt;0,EV13*$K13,0)</f>
        <v>118</v>
      </c>
      <c r="AGW13" s="0" t="n">
        <f aca="false">IF($P13&gt;0,HJ13*$K13,0)</f>
        <v>337</v>
      </c>
      <c r="AGX13" s="0" t="n">
        <f aca="false">IF($P13&gt;0,JX13*$K13,0)</f>
        <v>119</v>
      </c>
      <c r="AGY13" s="0" t="n">
        <f aca="false">IF($P13&gt;0,ML13*$K13,0)</f>
        <v>6</v>
      </c>
      <c r="AGZ13" s="0" t="n">
        <f aca="false">IF($P13&gt;0,OZ13*$K13,0)</f>
        <v>248</v>
      </c>
      <c r="AHA13" s="0" t="n">
        <f aca="false">IF($P13&gt;0,RN13*$K13,0)</f>
        <v>301</v>
      </c>
      <c r="AHB13" s="0" t="n">
        <f aca="false">IF($P13&gt;0,UB13*$K13,0)</f>
        <v>93</v>
      </c>
      <c r="AHC13" s="0" t="n">
        <f aca="false">IF($P13&gt;0,WP13*$K13,0)</f>
        <v>134</v>
      </c>
      <c r="AHD13" s="0" t="n">
        <f aca="false">IF($P13&gt;0,ZD13*$K13,0)</f>
        <v>144</v>
      </c>
      <c r="AHE13" s="0" t="n">
        <f aca="false">IF($P13&gt;0,ABR13*$K13,0)</f>
        <v>2</v>
      </c>
      <c r="AHF13" s="0" t="n">
        <f aca="false">IF($P13&gt;0,AEF13*$K13,0)</f>
        <v>74</v>
      </c>
    </row>
    <row r="14" customFormat="false" ht="15" hidden="false" customHeight="false" outlineLevel="0" collapsed="false">
      <c r="F14" s="0" t="s">
        <v>23</v>
      </c>
      <c r="H14" s="0" t="s">
        <v>67</v>
      </c>
      <c r="I14" s="0" t="s">
        <v>173</v>
      </c>
      <c r="K14" s="0" t="n">
        <v>2</v>
      </c>
      <c r="L14" s="0" t="n">
        <v>12.7</v>
      </c>
      <c r="P14" s="0" t="n">
        <v>1</v>
      </c>
      <c r="R14" s="0" t="s">
        <v>48</v>
      </c>
      <c r="S14" s="0" t="s">
        <v>61</v>
      </c>
      <c r="U14" s="0" t="n">
        <v>11.02</v>
      </c>
      <c r="X14" s="0" t="n">
        <v>54.98</v>
      </c>
      <c r="Y14" s="0" t="n">
        <v>36.47</v>
      </c>
      <c r="AC14" s="0" t="n">
        <v>32.31</v>
      </c>
      <c r="AD14" s="0" t="n">
        <v>57.39</v>
      </c>
      <c r="AE14" s="0" t="n">
        <v>14</v>
      </c>
      <c r="AF14" s="0" t="n">
        <v>11.12</v>
      </c>
      <c r="AG14" s="0" t="n">
        <v>37.7</v>
      </c>
      <c r="AH14" s="0" t="n">
        <v>2</v>
      </c>
      <c r="AI14" s="0" t="n">
        <v>38.97</v>
      </c>
      <c r="AJ14" s="0" t="n">
        <v>3.75</v>
      </c>
      <c r="AM14" s="0" t="n">
        <v>35</v>
      </c>
      <c r="AO14" s="0" t="n">
        <v>25</v>
      </c>
      <c r="AP14" s="0" t="n">
        <v>7.61</v>
      </c>
      <c r="AQ14" s="0" t="n">
        <v>6</v>
      </c>
      <c r="AT14" s="0" t="n">
        <v>6.77</v>
      </c>
      <c r="AV14" s="0" t="n">
        <v>26</v>
      </c>
      <c r="AW14" s="0" t="n">
        <v>17.67</v>
      </c>
      <c r="AZ14" s="0" t="n">
        <v>33</v>
      </c>
      <c r="BB14" s="0" t="n">
        <v>27</v>
      </c>
      <c r="BC14" s="0" t="n">
        <v>6.8</v>
      </c>
      <c r="BE14" s="0" t="n">
        <v>43.15</v>
      </c>
      <c r="BH14" s="0" t="s">
        <v>174</v>
      </c>
      <c r="BI14" s="0" t="n">
        <v>4</v>
      </c>
      <c r="BJ14" s="0" t="n">
        <v>30</v>
      </c>
      <c r="BL14" s="0" t="n">
        <v>21.48</v>
      </c>
      <c r="BN14" s="0" t="n">
        <v>19</v>
      </c>
      <c r="BQ14" s="0" t="n">
        <v>56.38</v>
      </c>
      <c r="BV14" s="0" t="n">
        <v>6.61</v>
      </c>
      <c r="CC14" s="0" t="n">
        <v>33.15</v>
      </c>
      <c r="CD14" s="0" t="n">
        <v>15</v>
      </c>
      <c r="CF14" s="0" t="n">
        <v>41.66</v>
      </c>
      <c r="CH14" s="0" t="n">
        <v>250</v>
      </c>
      <c r="CI14" s="0" t="n">
        <v>2755</v>
      </c>
      <c r="CJ14" s="0" t="n">
        <v>0</v>
      </c>
      <c r="CK14" s="0" t="n">
        <v>0</v>
      </c>
      <c r="CL14" s="0" t="n">
        <v>13745</v>
      </c>
      <c r="CM14" s="0" t="n">
        <v>8205.75</v>
      </c>
      <c r="CN14" s="0" t="n">
        <v>0</v>
      </c>
      <c r="CO14" s="0" t="n">
        <v>0</v>
      </c>
      <c r="CP14" s="0" t="n">
        <v>0</v>
      </c>
      <c r="CQ14" s="0" t="n">
        <v>56542.5</v>
      </c>
      <c r="CR14" s="0" t="n">
        <v>100432.5</v>
      </c>
      <c r="CS14" s="0" t="n">
        <v>24500</v>
      </c>
      <c r="CT14" s="0" t="n">
        <v>19460</v>
      </c>
      <c r="CU14" s="0" t="n">
        <v>65975</v>
      </c>
      <c r="CV14" s="0" t="n">
        <v>3500</v>
      </c>
      <c r="CW14" s="0" t="n">
        <v>68197.5</v>
      </c>
      <c r="CX14" s="0" t="n">
        <v>937.5</v>
      </c>
      <c r="CY14" s="0" t="n">
        <v>0</v>
      </c>
      <c r="CZ14" s="0" t="n">
        <v>0</v>
      </c>
      <c r="DA14" s="0" t="n">
        <v>8750</v>
      </c>
      <c r="DB14" s="0" t="n">
        <v>0</v>
      </c>
      <c r="DC14" s="0" t="n">
        <v>6250</v>
      </c>
      <c r="DD14" s="0" t="n">
        <v>1902.5</v>
      </c>
      <c r="DE14" s="0" t="n">
        <v>1500</v>
      </c>
      <c r="DF14" s="0" t="n">
        <v>0</v>
      </c>
      <c r="DG14" s="0" t="n">
        <v>0</v>
      </c>
      <c r="DH14" s="0" t="n">
        <v>1692.5</v>
      </c>
      <c r="DI14" s="0" t="n">
        <v>0</v>
      </c>
      <c r="DJ14" s="0" t="n">
        <v>8125</v>
      </c>
      <c r="DK14" s="0" t="n">
        <v>4417.5</v>
      </c>
      <c r="DL14" s="0" t="n">
        <v>0</v>
      </c>
      <c r="DM14" s="0" t="n">
        <v>0</v>
      </c>
      <c r="DN14" s="0" t="n">
        <v>8250</v>
      </c>
      <c r="DO14" s="0" t="n">
        <v>0</v>
      </c>
      <c r="DP14" s="0" t="n">
        <v>6750</v>
      </c>
      <c r="DQ14" s="0" t="n">
        <v>1700</v>
      </c>
      <c r="DR14" s="0" t="n">
        <v>0</v>
      </c>
      <c r="DS14" s="0" t="n">
        <v>10787.5</v>
      </c>
      <c r="DT14" s="0" t="n">
        <v>0</v>
      </c>
      <c r="DU14" s="0" t="n">
        <v>0</v>
      </c>
      <c r="DV14" s="0" t="e">
        <f aca="false">#VALUE!</f>
        <v>#VALUE!</v>
      </c>
      <c r="DW14" s="0" t="n">
        <v>1000</v>
      </c>
      <c r="DX14" s="0" t="n">
        <v>7500</v>
      </c>
      <c r="DY14" s="0" t="n">
        <v>0</v>
      </c>
      <c r="DZ14" s="0" t="n">
        <v>5370</v>
      </c>
      <c r="EA14" s="0" t="n">
        <v>0</v>
      </c>
      <c r="EB14" s="0" t="n">
        <v>4750</v>
      </c>
      <c r="EC14" s="0" t="n">
        <v>0</v>
      </c>
      <c r="ED14" s="0" t="n">
        <v>0</v>
      </c>
      <c r="EE14" s="0" t="n">
        <v>14095</v>
      </c>
      <c r="EF14" s="0" t="n">
        <v>0</v>
      </c>
      <c r="EG14" s="0" t="n">
        <v>0</v>
      </c>
      <c r="EH14" s="0" t="n">
        <v>0</v>
      </c>
      <c r="EI14" s="0" t="n">
        <v>0</v>
      </c>
      <c r="EJ14" s="0" t="n">
        <v>1652.5</v>
      </c>
      <c r="EK14" s="0" t="n">
        <v>0</v>
      </c>
      <c r="EL14" s="0" t="n">
        <v>0</v>
      </c>
      <c r="EM14" s="0" t="n">
        <v>0</v>
      </c>
      <c r="EN14" s="0" t="n">
        <v>0</v>
      </c>
      <c r="EO14" s="0" t="n">
        <v>0</v>
      </c>
      <c r="EP14" s="0" t="n">
        <v>0</v>
      </c>
      <c r="EQ14" s="0" t="n">
        <v>8287.5</v>
      </c>
      <c r="ER14" s="0" t="n">
        <v>4687.5</v>
      </c>
      <c r="ES14" s="0" t="n">
        <v>0</v>
      </c>
      <c r="ET14" s="0" t="n">
        <v>10415</v>
      </c>
      <c r="EU14" s="0" t="n">
        <v>0</v>
      </c>
      <c r="EV14" s="0" t="n">
        <v>215</v>
      </c>
      <c r="EW14" s="0" t="n">
        <v>2369.3</v>
      </c>
      <c r="EX14" s="0" t="n">
        <v>0</v>
      </c>
      <c r="EY14" s="0" t="n">
        <v>0</v>
      </c>
      <c r="EZ14" s="0" t="n">
        <v>11820.7</v>
      </c>
      <c r="FA14" s="0" t="n">
        <v>9801.3125</v>
      </c>
      <c r="FB14" s="0" t="n">
        <v>0</v>
      </c>
      <c r="FC14" s="0" t="n">
        <v>0</v>
      </c>
      <c r="FD14" s="0" t="n">
        <v>0</v>
      </c>
      <c r="FE14" s="0" t="n">
        <v>48626.55</v>
      </c>
      <c r="FF14" s="0" t="n">
        <v>86371.95</v>
      </c>
      <c r="FG14" s="0" t="n">
        <v>21070</v>
      </c>
      <c r="FH14" s="0" t="n">
        <v>16735.6</v>
      </c>
      <c r="FI14" s="0" t="n">
        <v>56738.5</v>
      </c>
      <c r="FJ14" s="0" t="n">
        <v>3010</v>
      </c>
      <c r="FK14" s="0" t="n">
        <v>58649.85</v>
      </c>
      <c r="FL14" s="0" t="n">
        <v>806.25</v>
      </c>
      <c r="FM14" s="0" t="n">
        <v>0</v>
      </c>
      <c r="FN14" s="0" t="n">
        <v>0</v>
      </c>
      <c r="FO14" s="0" t="n">
        <v>6772.5</v>
      </c>
      <c r="FP14" s="0" t="n">
        <v>0</v>
      </c>
      <c r="FQ14" s="0" t="n">
        <v>5375</v>
      </c>
      <c r="FR14" s="0" t="n">
        <v>1636.15</v>
      </c>
      <c r="FS14" s="0" t="n">
        <v>1612.5</v>
      </c>
      <c r="FT14" s="0" t="n">
        <v>0</v>
      </c>
      <c r="FU14" s="0" t="n">
        <v>0</v>
      </c>
      <c r="FV14" s="0" t="n">
        <v>1455.55</v>
      </c>
      <c r="FW14" s="0" t="n">
        <v>0</v>
      </c>
      <c r="FX14" s="0" t="n">
        <v>5031</v>
      </c>
      <c r="FY14" s="0" t="n">
        <v>4748.8125</v>
      </c>
      <c r="FZ14" s="0" t="n">
        <v>0</v>
      </c>
      <c r="GA14" s="0" t="n">
        <v>0</v>
      </c>
      <c r="GB14" s="0" t="n">
        <v>7095</v>
      </c>
      <c r="GC14" s="0" t="n">
        <v>0</v>
      </c>
      <c r="GD14" s="0" t="n">
        <v>5805</v>
      </c>
      <c r="GE14" s="0" t="n">
        <v>1462</v>
      </c>
      <c r="GF14" s="0" t="n">
        <v>0</v>
      </c>
      <c r="GG14" s="0" t="n">
        <v>9277.25</v>
      </c>
      <c r="GH14" s="0" t="n">
        <v>0</v>
      </c>
      <c r="GI14" s="0" t="n">
        <v>0</v>
      </c>
      <c r="GJ14" s="0" t="e">
        <f aca="false">#VALUE!</f>
        <v>#VALUE!</v>
      </c>
      <c r="GK14" s="0" t="n">
        <v>860</v>
      </c>
      <c r="GL14" s="0" t="n">
        <v>6450</v>
      </c>
      <c r="GM14" s="0" t="n">
        <v>0</v>
      </c>
      <c r="GN14" s="0" t="n">
        <v>5772.75</v>
      </c>
      <c r="GO14" s="0" t="n">
        <v>0</v>
      </c>
      <c r="GP14" s="0" t="n">
        <v>4493.5</v>
      </c>
      <c r="GQ14" s="0" t="n">
        <v>0</v>
      </c>
      <c r="GR14" s="0" t="n">
        <v>0</v>
      </c>
      <c r="GS14" s="0" t="n">
        <v>15152.125</v>
      </c>
      <c r="GT14" s="0" t="n">
        <v>0</v>
      </c>
      <c r="GU14" s="0" t="n">
        <v>0</v>
      </c>
      <c r="GV14" s="0" t="n">
        <v>0</v>
      </c>
      <c r="GW14" s="0" t="n">
        <v>0</v>
      </c>
      <c r="GX14" s="0" t="n">
        <v>1563.265</v>
      </c>
      <c r="GY14" s="0" t="n">
        <v>0</v>
      </c>
      <c r="GZ14" s="0" t="n">
        <v>0</v>
      </c>
      <c r="HA14" s="0" t="n">
        <v>0</v>
      </c>
      <c r="HB14" s="0" t="n">
        <v>0</v>
      </c>
      <c r="HC14" s="0" t="n">
        <v>0</v>
      </c>
      <c r="HD14" s="0" t="n">
        <v>0</v>
      </c>
      <c r="HE14" s="0" t="n">
        <v>7127.25</v>
      </c>
      <c r="HF14" s="0" t="n">
        <v>4031.25</v>
      </c>
      <c r="HG14" s="0" t="n">
        <v>0</v>
      </c>
      <c r="HH14" s="0" t="n">
        <v>8956.9</v>
      </c>
      <c r="HI14" s="0" t="n">
        <v>0</v>
      </c>
      <c r="HJ14" s="0" t="n">
        <v>20</v>
      </c>
      <c r="HK14" s="0" t="n">
        <v>242.44</v>
      </c>
      <c r="HL14" s="0" t="n">
        <v>0</v>
      </c>
      <c r="HM14" s="0" t="n">
        <v>0</v>
      </c>
      <c r="HN14" s="0" t="n">
        <v>1099.6</v>
      </c>
      <c r="HO14" s="0" t="n">
        <v>729.4</v>
      </c>
      <c r="HP14" s="0" t="n">
        <v>0</v>
      </c>
      <c r="HQ14" s="0" t="n">
        <v>0</v>
      </c>
      <c r="HR14" s="0" t="n">
        <v>0</v>
      </c>
      <c r="HS14" s="0" t="n">
        <v>4523.4</v>
      </c>
      <c r="HT14" s="0" t="n">
        <v>8034.6</v>
      </c>
      <c r="HU14" s="0" t="n">
        <v>1960</v>
      </c>
      <c r="HV14" s="0" t="n">
        <v>1556.8</v>
      </c>
      <c r="HW14" s="0" t="n">
        <v>5278</v>
      </c>
      <c r="HX14" s="0" t="n">
        <v>280</v>
      </c>
      <c r="HY14" s="0" t="n">
        <v>5455.8</v>
      </c>
      <c r="HZ14" s="0" t="n">
        <v>75</v>
      </c>
      <c r="IA14" s="0" t="n">
        <v>0</v>
      </c>
      <c r="IB14" s="0" t="n">
        <v>0</v>
      </c>
      <c r="IC14" s="0" t="n">
        <v>700</v>
      </c>
      <c r="ID14" s="0" t="n">
        <v>0</v>
      </c>
      <c r="IE14" s="0" t="n">
        <v>500</v>
      </c>
      <c r="IF14" s="0" t="n">
        <v>152.2</v>
      </c>
      <c r="IG14" s="0" t="n">
        <v>150</v>
      </c>
      <c r="IH14" s="0" t="n">
        <v>0</v>
      </c>
      <c r="II14" s="0" t="n">
        <v>0</v>
      </c>
      <c r="IJ14" s="0" t="n">
        <v>135.4</v>
      </c>
      <c r="IK14" s="0" t="n">
        <v>0</v>
      </c>
      <c r="IL14" s="0" t="n">
        <v>520</v>
      </c>
      <c r="IM14" s="0" t="n">
        <v>353.4</v>
      </c>
      <c r="IN14" s="0" t="n">
        <v>0</v>
      </c>
      <c r="IO14" s="0" t="n">
        <v>0</v>
      </c>
      <c r="IP14" s="0" t="n">
        <v>660</v>
      </c>
      <c r="IQ14" s="0" t="n">
        <v>0</v>
      </c>
      <c r="IR14" s="0" t="n">
        <v>675</v>
      </c>
      <c r="IS14" s="0" t="n">
        <v>122.4</v>
      </c>
      <c r="IT14" s="0" t="n">
        <v>0</v>
      </c>
      <c r="IU14" s="0" t="n">
        <v>949.3</v>
      </c>
      <c r="IV14" s="0" t="n">
        <v>0</v>
      </c>
      <c r="IW14" s="0" t="n">
        <v>0</v>
      </c>
      <c r="IX14" s="0" t="e">
        <f aca="false">#VALUE!</f>
        <v>#VALUE!</v>
      </c>
      <c r="IY14" s="0" t="n">
        <v>80</v>
      </c>
      <c r="IZ14" s="0" t="n">
        <v>600</v>
      </c>
      <c r="JA14" s="0" t="n">
        <v>0</v>
      </c>
      <c r="JB14" s="0" t="n">
        <v>537</v>
      </c>
      <c r="JC14" s="0" t="n">
        <v>0</v>
      </c>
      <c r="JD14" s="0" t="n">
        <v>418</v>
      </c>
      <c r="JE14" s="0" t="n">
        <v>0</v>
      </c>
      <c r="JF14" s="0" t="n">
        <v>0</v>
      </c>
      <c r="JG14" s="0" t="n">
        <v>1127.6</v>
      </c>
      <c r="JH14" s="0" t="n">
        <v>0</v>
      </c>
      <c r="JI14" s="0" t="n">
        <v>0</v>
      </c>
      <c r="JJ14" s="0" t="n">
        <v>0</v>
      </c>
      <c r="JK14" s="0" t="n">
        <v>0</v>
      </c>
      <c r="JL14" s="0" t="n">
        <v>132.2</v>
      </c>
      <c r="JM14" s="0" t="n">
        <v>0</v>
      </c>
      <c r="JN14" s="0" t="n">
        <v>0</v>
      </c>
      <c r="JO14" s="0" t="n">
        <v>0</v>
      </c>
      <c r="JP14" s="0" t="n">
        <v>0</v>
      </c>
      <c r="JQ14" s="0" t="n">
        <v>0</v>
      </c>
      <c r="JR14" s="0" t="n">
        <v>0</v>
      </c>
      <c r="JS14" s="0" t="n">
        <v>663</v>
      </c>
      <c r="JT14" s="0" t="n">
        <v>300</v>
      </c>
      <c r="JU14" s="0" t="n">
        <v>0</v>
      </c>
      <c r="JV14" s="0" t="n">
        <v>833.2</v>
      </c>
      <c r="JW14" s="0" t="n">
        <v>0</v>
      </c>
      <c r="JX14" s="0" t="n">
        <v>342</v>
      </c>
      <c r="JY14" s="0" t="n">
        <v>3768.84</v>
      </c>
      <c r="JZ14" s="0" t="n">
        <v>0</v>
      </c>
      <c r="KA14" s="0" t="n">
        <v>0</v>
      </c>
      <c r="KB14" s="0" t="n">
        <v>23503.95</v>
      </c>
      <c r="KC14" s="0" t="n">
        <v>12472.74</v>
      </c>
      <c r="KD14" s="0" t="n">
        <v>0</v>
      </c>
      <c r="KE14" s="0" t="n">
        <v>0</v>
      </c>
      <c r="KF14" s="0" t="n">
        <v>0</v>
      </c>
      <c r="KG14" s="0" t="n">
        <v>77350.14</v>
      </c>
      <c r="KH14" s="0" t="n">
        <v>137391.66</v>
      </c>
      <c r="KI14" s="0" t="n">
        <v>33516</v>
      </c>
      <c r="KJ14" s="0" t="n">
        <v>26621.28</v>
      </c>
      <c r="KK14" s="0" t="n">
        <v>90253.8</v>
      </c>
      <c r="KL14" s="0" t="n">
        <v>4788</v>
      </c>
      <c r="KM14" s="0" t="n">
        <v>93294.18</v>
      </c>
      <c r="KN14" s="0" t="n">
        <v>1410.75</v>
      </c>
      <c r="KO14" s="0" t="n">
        <v>0</v>
      </c>
      <c r="KP14" s="0" t="n">
        <v>0</v>
      </c>
      <c r="KQ14" s="0" t="n">
        <v>11970</v>
      </c>
      <c r="KR14" s="0" t="n">
        <v>0</v>
      </c>
      <c r="KS14" s="0" t="n">
        <v>8550</v>
      </c>
      <c r="KT14" s="0" t="n">
        <v>2602.62</v>
      </c>
      <c r="KU14" s="0" t="n">
        <v>2052</v>
      </c>
      <c r="KV14" s="0" t="n">
        <v>0</v>
      </c>
      <c r="KW14" s="0" t="n">
        <v>0</v>
      </c>
      <c r="KX14" s="0" t="n">
        <v>2894.175</v>
      </c>
      <c r="KY14" s="0" t="n">
        <v>0</v>
      </c>
      <c r="KZ14" s="0" t="n">
        <v>8892</v>
      </c>
      <c r="LA14" s="0" t="n">
        <v>6647.454</v>
      </c>
      <c r="LB14" s="0" t="n">
        <v>0</v>
      </c>
      <c r="LC14" s="0" t="n">
        <v>0</v>
      </c>
      <c r="LD14" s="0" t="n">
        <v>11286</v>
      </c>
      <c r="LE14" s="0" t="n">
        <v>0</v>
      </c>
      <c r="LF14" s="0" t="n">
        <v>9234</v>
      </c>
      <c r="LG14" s="0" t="n">
        <v>2325.6</v>
      </c>
      <c r="LH14" s="0" t="n">
        <v>0</v>
      </c>
      <c r="LI14" s="0" t="n">
        <v>14757.3</v>
      </c>
      <c r="LJ14" s="0" t="n">
        <v>0</v>
      </c>
      <c r="LK14" s="0" t="n">
        <v>0</v>
      </c>
      <c r="LL14" s="0" t="e">
        <f aca="false">#VALUE!</f>
        <v>#VALUE!</v>
      </c>
      <c r="LM14" s="0" t="n">
        <v>1368</v>
      </c>
      <c r="LN14" s="0" t="n">
        <v>10260</v>
      </c>
      <c r="LO14" s="0" t="n">
        <v>0</v>
      </c>
      <c r="LP14" s="0" t="n">
        <v>7346.16</v>
      </c>
      <c r="LQ14" s="0" t="n">
        <v>0</v>
      </c>
      <c r="LR14" s="0" t="n">
        <v>6498</v>
      </c>
      <c r="LS14" s="0" t="n">
        <v>0</v>
      </c>
      <c r="LT14" s="0" t="n">
        <v>0</v>
      </c>
      <c r="LU14" s="0" t="n">
        <v>19281.96</v>
      </c>
      <c r="LV14" s="0" t="n">
        <v>0</v>
      </c>
      <c r="LW14" s="0" t="n">
        <v>0</v>
      </c>
      <c r="LX14" s="0" t="n">
        <v>0</v>
      </c>
      <c r="LY14" s="0" t="n">
        <v>0</v>
      </c>
      <c r="LZ14" s="0" t="n">
        <v>2034.558</v>
      </c>
      <c r="MA14" s="0" t="n">
        <v>0</v>
      </c>
      <c r="MB14" s="0" t="n">
        <v>0</v>
      </c>
      <c r="MC14" s="0" t="n">
        <v>0</v>
      </c>
      <c r="MD14" s="0" t="n">
        <v>0</v>
      </c>
      <c r="ME14" s="0" t="n">
        <v>0</v>
      </c>
      <c r="MF14" s="0" t="n">
        <v>0</v>
      </c>
      <c r="MG14" s="0" t="n">
        <v>11337.3</v>
      </c>
      <c r="MH14" s="0" t="n">
        <v>5130</v>
      </c>
      <c r="MI14" s="0" t="n">
        <v>0</v>
      </c>
      <c r="MJ14" s="0" t="n">
        <v>17809.65</v>
      </c>
      <c r="MK14" s="0" t="n">
        <v>0</v>
      </c>
      <c r="ML14" s="0" t="n">
        <v>39</v>
      </c>
      <c r="MM14" s="0" t="n">
        <v>386.802</v>
      </c>
      <c r="MN14" s="0" t="n">
        <v>0</v>
      </c>
      <c r="MO14" s="0" t="n">
        <v>0</v>
      </c>
      <c r="MP14" s="0" t="n">
        <v>2144.22</v>
      </c>
      <c r="MQ14" s="0" t="n">
        <v>1422.33</v>
      </c>
      <c r="MR14" s="0" t="n">
        <v>0</v>
      </c>
      <c r="MS14" s="0" t="n">
        <v>0</v>
      </c>
      <c r="MT14" s="0" t="n">
        <v>0</v>
      </c>
      <c r="MU14" s="0" t="n">
        <v>8820.63</v>
      </c>
      <c r="MV14" s="0" t="n">
        <v>15667.47</v>
      </c>
      <c r="MW14" s="0" t="n">
        <v>3822</v>
      </c>
      <c r="MX14" s="0" t="n">
        <v>3035.76</v>
      </c>
      <c r="MY14" s="0" t="n">
        <v>10292.1</v>
      </c>
      <c r="MZ14" s="0" t="n">
        <v>546</v>
      </c>
      <c r="NA14" s="0" t="n">
        <v>10638.81</v>
      </c>
      <c r="NB14" s="0" t="n">
        <v>146.25</v>
      </c>
      <c r="NC14" s="0" t="n">
        <v>0</v>
      </c>
      <c r="ND14" s="0" t="n">
        <v>0</v>
      </c>
      <c r="NE14" s="0" t="n">
        <v>1365</v>
      </c>
      <c r="NF14" s="0" t="n">
        <v>0</v>
      </c>
      <c r="NG14" s="0" t="n">
        <v>975</v>
      </c>
      <c r="NH14" s="0" t="n">
        <v>296.79</v>
      </c>
      <c r="NI14" s="0" t="n">
        <v>234</v>
      </c>
      <c r="NJ14" s="0" t="n">
        <v>0</v>
      </c>
      <c r="NK14" s="0" t="n">
        <v>0</v>
      </c>
      <c r="NL14" s="0" t="n">
        <v>237.627</v>
      </c>
      <c r="NM14" s="0" t="n">
        <v>0</v>
      </c>
      <c r="NN14" s="0" t="n">
        <v>1014</v>
      </c>
      <c r="NO14" s="0" t="n">
        <v>620.217</v>
      </c>
      <c r="NP14" s="0" t="n">
        <v>0</v>
      </c>
      <c r="NQ14" s="0" t="n">
        <v>0</v>
      </c>
      <c r="NR14" s="0" t="n">
        <v>1287</v>
      </c>
      <c r="NS14" s="0" t="n">
        <v>0</v>
      </c>
      <c r="NT14" s="0" t="n">
        <v>947.7</v>
      </c>
      <c r="NU14" s="0" t="n">
        <v>265.2</v>
      </c>
      <c r="NV14" s="0" t="n">
        <v>0</v>
      </c>
      <c r="NW14" s="0" t="n">
        <v>2103.5625</v>
      </c>
      <c r="NX14" s="0" t="n">
        <v>0</v>
      </c>
      <c r="NY14" s="0" t="n">
        <v>0</v>
      </c>
      <c r="NZ14" s="0" t="e">
        <f aca="false">#VALUE!</f>
        <v>#VALUE!</v>
      </c>
      <c r="OA14" s="0" t="n">
        <v>156</v>
      </c>
      <c r="OB14" s="0" t="n">
        <v>1287</v>
      </c>
      <c r="OC14" s="0" t="n">
        <v>0</v>
      </c>
      <c r="OD14" s="0" t="n">
        <v>753.948</v>
      </c>
      <c r="OE14" s="0" t="n">
        <v>0</v>
      </c>
      <c r="OF14" s="0" t="n">
        <v>741</v>
      </c>
      <c r="OG14" s="0" t="n">
        <v>0</v>
      </c>
      <c r="OH14" s="0" t="n">
        <v>0</v>
      </c>
      <c r="OI14" s="0" t="n">
        <v>2418.702</v>
      </c>
      <c r="OJ14" s="0" t="n">
        <v>0</v>
      </c>
      <c r="OK14" s="0" t="n">
        <v>0</v>
      </c>
      <c r="OL14" s="0" t="n">
        <v>0</v>
      </c>
      <c r="OM14" s="0" t="n">
        <v>0</v>
      </c>
      <c r="ON14" s="0" t="n">
        <v>257.79</v>
      </c>
      <c r="OO14" s="0" t="n">
        <v>0</v>
      </c>
      <c r="OP14" s="0" t="n">
        <v>0</v>
      </c>
      <c r="OQ14" s="0" t="n">
        <v>0</v>
      </c>
      <c r="OR14" s="0" t="n">
        <v>0</v>
      </c>
      <c r="OS14" s="0" t="n">
        <v>0</v>
      </c>
      <c r="OT14" s="0" t="n">
        <v>0</v>
      </c>
      <c r="OU14" s="0" t="n">
        <v>1292.85</v>
      </c>
      <c r="OV14" s="0" t="n">
        <v>585</v>
      </c>
      <c r="OW14" s="0" t="n">
        <v>0</v>
      </c>
      <c r="OX14" s="0" t="n">
        <v>1462.266</v>
      </c>
      <c r="OY14" s="0" t="n">
        <v>0</v>
      </c>
      <c r="OZ14" s="0" t="n">
        <v>391</v>
      </c>
      <c r="PA14" s="0" t="n">
        <v>3877.938</v>
      </c>
      <c r="PB14" s="0" t="n">
        <v>0</v>
      </c>
      <c r="PC14" s="0" t="n">
        <v>0</v>
      </c>
      <c r="PD14" s="0" t="n">
        <v>21497.18</v>
      </c>
      <c r="PE14" s="0" t="n">
        <v>15685.747</v>
      </c>
      <c r="PF14" s="0" t="n">
        <v>0</v>
      </c>
      <c r="PG14" s="0" t="n">
        <v>0</v>
      </c>
      <c r="PH14" s="0" t="n">
        <v>0</v>
      </c>
      <c r="PI14" s="0" t="n">
        <v>88432.47</v>
      </c>
      <c r="PJ14" s="0" t="n">
        <v>157076.43</v>
      </c>
      <c r="PK14" s="0" t="n">
        <v>38318</v>
      </c>
      <c r="PL14" s="0" t="n">
        <v>30435.44</v>
      </c>
      <c r="PM14" s="0" t="n">
        <v>103184.9</v>
      </c>
      <c r="PN14" s="0" t="n">
        <v>5474</v>
      </c>
      <c r="PO14" s="0" t="n">
        <v>106660.89</v>
      </c>
      <c r="PP14" s="0" t="n">
        <v>1466.25</v>
      </c>
      <c r="PQ14" s="0" t="n">
        <v>0</v>
      </c>
      <c r="PR14" s="0" t="n">
        <v>0</v>
      </c>
      <c r="PS14" s="0" t="n">
        <v>13685</v>
      </c>
      <c r="PT14" s="0" t="n">
        <v>0</v>
      </c>
      <c r="PU14" s="0" t="n">
        <v>9775</v>
      </c>
      <c r="PV14" s="0" t="n">
        <v>3719.3875</v>
      </c>
      <c r="PW14" s="0" t="n">
        <v>2346</v>
      </c>
      <c r="PX14" s="0" t="n">
        <v>0</v>
      </c>
      <c r="PY14" s="0" t="n">
        <v>0</v>
      </c>
      <c r="PZ14" s="0" t="n">
        <v>2647.07</v>
      </c>
      <c r="QA14" s="0" t="n">
        <v>0</v>
      </c>
      <c r="QB14" s="0" t="n">
        <v>10166</v>
      </c>
      <c r="QC14" s="0" t="n">
        <v>8636.2125</v>
      </c>
      <c r="QD14" s="0" t="n">
        <v>0</v>
      </c>
      <c r="QE14" s="0" t="n">
        <v>0</v>
      </c>
      <c r="QF14" s="0" t="n">
        <v>11612.7</v>
      </c>
      <c r="QG14" s="0" t="n">
        <v>0</v>
      </c>
      <c r="QH14" s="0" t="n">
        <v>10557</v>
      </c>
      <c r="QI14" s="0" t="n">
        <v>2924.68</v>
      </c>
      <c r="QJ14" s="0" t="n">
        <v>0</v>
      </c>
      <c r="QK14" s="0" t="n">
        <v>16871.65</v>
      </c>
      <c r="QL14" s="0" t="n">
        <v>0</v>
      </c>
      <c r="QM14" s="0" t="n">
        <v>0</v>
      </c>
      <c r="QN14" s="0" t="e">
        <f aca="false">#VALUE!</f>
        <v>#VALUE!</v>
      </c>
      <c r="QO14" s="0" t="n">
        <v>1720.4</v>
      </c>
      <c r="QP14" s="0" t="n">
        <v>11730</v>
      </c>
      <c r="QQ14" s="0" t="n">
        <v>0</v>
      </c>
      <c r="QR14" s="0" t="n">
        <v>9238.548</v>
      </c>
      <c r="QS14" s="0" t="n">
        <v>0</v>
      </c>
      <c r="QT14" s="0" t="n">
        <v>6686.1</v>
      </c>
      <c r="QU14" s="0" t="n">
        <v>0</v>
      </c>
      <c r="QV14" s="0" t="n">
        <v>0</v>
      </c>
      <c r="QW14" s="0" t="n">
        <v>22044.58</v>
      </c>
      <c r="QX14" s="0" t="n">
        <v>0</v>
      </c>
      <c r="QY14" s="0" t="n">
        <v>0</v>
      </c>
      <c r="QZ14" s="0" t="n">
        <v>0</v>
      </c>
      <c r="RA14" s="0" t="n">
        <v>0</v>
      </c>
      <c r="RB14" s="0" t="n">
        <v>2326.059</v>
      </c>
      <c r="RC14" s="0" t="n">
        <v>0</v>
      </c>
      <c r="RD14" s="0" t="n">
        <v>0</v>
      </c>
      <c r="RE14" s="0" t="n">
        <v>0</v>
      </c>
      <c r="RF14" s="0" t="n">
        <v>0</v>
      </c>
      <c r="RG14" s="0" t="n">
        <v>0</v>
      </c>
      <c r="RH14" s="0" t="n">
        <v>0</v>
      </c>
      <c r="RI14" s="0" t="n">
        <v>12961.65</v>
      </c>
      <c r="RJ14" s="0" t="n">
        <v>5865</v>
      </c>
      <c r="RK14" s="0" t="n">
        <v>0</v>
      </c>
      <c r="RL14" s="0" t="n">
        <v>16289.06</v>
      </c>
      <c r="RM14" s="0" t="n">
        <v>0</v>
      </c>
      <c r="RN14" s="0" t="n">
        <v>285</v>
      </c>
      <c r="RO14" s="0" t="n">
        <v>3140.7</v>
      </c>
      <c r="RP14" s="0" t="n">
        <v>0</v>
      </c>
      <c r="RQ14" s="0" t="n">
        <v>0</v>
      </c>
      <c r="RR14" s="0" t="n">
        <v>14102.37</v>
      </c>
      <c r="RS14" s="0" t="n">
        <v>10393.95</v>
      </c>
      <c r="RT14" s="0" t="n">
        <v>0</v>
      </c>
      <c r="RU14" s="0" t="n">
        <v>0</v>
      </c>
      <c r="RV14" s="0" t="n">
        <v>0</v>
      </c>
      <c r="RW14" s="0" t="n">
        <v>64458.45</v>
      </c>
      <c r="RX14" s="0" t="n">
        <v>114493.05</v>
      </c>
      <c r="RY14" s="0" t="n">
        <v>27930</v>
      </c>
      <c r="RZ14" s="0" t="n">
        <v>22184.4</v>
      </c>
      <c r="SA14" s="0" t="n">
        <v>75211.5</v>
      </c>
      <c r="SB14" s="0" t="n">
        <v>3990</v>
      </c>
      <c r="SC14" s="0" t="n">
        <v>77745.15</v>
      </c>
      <c r="SD14" s="0" t="n">
        <v>1068.75</v>
      </c>
      <c r="SE14" s="0" t="n">
        <v>0</v>
      </c>
      <c r="SF14" s="0" t="n">
        <v>0</v>
      </c>
      <c r="SG14" s="0" t="n">
        <v>9975</v>
      </c>
      <c r="SH14" s="0" t="n">
        <v>0</v>
      </c>
      <c r="SI14" s="0" t="n">
        <v>7125</v>
      </c>
      <c r="SJ14" s="0" t="n">
        <v>2168.85</v>
      </c>
      <c r="SK14" s="0" t="n">
        <v>1710</v>
      </c>
      <c r="SL14" s="0" t="n">
        <v>0</v>
      </c>
      <c r="SM14" s="0" t="n">
        <v>0</v>
      </c>
      <c r="SN14" s="0" t="n">
        <v>1929.45</v>
      </c>
      <c r="SO14" s="0" t="n">
        <v>0</v>
      </c>
      <c r="SP14" s="0" t="n">
        <v>7410</v>
      </c>
      <c r="SQ14" s="0" t="n">
        <v>5035.95</v>
      </c>
      <c r="SR14" s="0" t="n">
        <v>0</v>
      </c>
      <c r="SS14" s="0" t="n">
        <v>0</v>
      </c>
      <c r="ST14" s="0" t="n">
        <v>9405</v>
      </c>
      <c r="SU14" s="0" t="n">
        <v>0</v>
      </c>
      <c r="SV14" s="0" t="n">
        <v>7695</v>
      </c>
      <c r="SW14" s="0" t="n">
        <v>1938</v>
      </c>
      <c r="SX14" s="0" t="n">
        <v>0</v>
      </c>
      <c r="SY14" s="0" t="n">
        <v>12297.75</v>
      </c>
      <c r="SZ14" s="0" t="n">
        <v>0</v>
      </c>
      <c r="TA14" s="0" t="n">
        <v>0</v>
      </c>
      <c r="TB14" s="0" t="e">
        <f aca="false">#VALUE!</f>
        <v>#VALUE!</v>
      </c>
      <c r="TC14" s="0" t="n">
        <v>1140</v>
      </c>
      <c r="TD14" s="0" t="n">
        <v>8550</v>
      </c>
      <c r="TE14" s="0" t="n">
        <v>0</v>
      </c>
      <c r="TF14" s="0" t="n">
        <v>6121.8</v>
      </c>
      <c r="TG14" s="0" t="n">
        <v>0</v>
      </c>
      <c r="TH14" s="0" t="n">
        <v>5956.5</v>
      </c>
      <c r="TI14" s="0" t="n">
        <v>0</v>
      </c>
      <c r="TJ14" s="0" t="n">
        <v>0</v>
      </c>
      <c r="TK14" s="0" t="n">
        <v>20085.375</v>
      </c>
      <c r="TL14" s="0" t="n">
        <v>0</v>
      </c>
      <c r="TM14" s="0" t="n">
        <v>0</v>
      </c>
      <c r="TN14" s="0" t="n">
        <v>0</v>
      </c>
      <c r="TO14" s="0" t="n">
        <v>0</v>
      </c>
      <c r="TP14" s="0" t="n">
        <v>1883.85</v>
      </c>
      <c r="TQ14" s="0" t="n">
        <v>0</v>
      </c>
      <c r="TR14" s="0" t="n">
        <v>0</v>
      </c>
      <c r="TS14" s="0" t="n">
        <v>0</v>
      </c>
      <c r="TT14" s="0" t="n">
        <v>0</v>
      </c>
      <c r="TU14" s="0" t="n">
        <v>0</v>
      </c>
      <c r="TV14" s="0" t="n">
        <v>0</v>
      </c>
      <c r="TW14" s="0" t="n">
        <v>9447.75</v>
      </c>
      <c r="TX14" s="0" t="n">
        <v>4275</v>
      </c>
      <c r="TY14" s="0" t="n">
        <v>0</v>
      </c>
      <c r="TZ14" s="0" t="n">
        <v>11873.1</v>
      </c>
      <c r="UA14" s="0" t="n">
        <v>0</v>
      </c>
      <c r="UB14" s="0" t="n">
        <v>293</v>
      </c>
      <c r="UC14" s="0" t="n">
        <v>3228.86</v>
      </c>
      <c r="UD14" s="0" t="n">
        <v>0</v>
      </c>
      <c r="UE14" s="0" t="n">
        <v>0</v>
      </c>
      <c r="UF14" s="0" t="n">
        <v>16109.14</v>
      </c>
      <c r="UG14" s="0" t="n">
        <v>10685.71</v>
      </c>
      <c r="UH14" s="0" t="n">
        <v>0</v>
      </c>
      <c r="UI14" s="0" t="n">
        <v>0</v>
      </c>
      <c r="UJ14" s="0" t="n">
        <v>0</v>
      </c>
      <c r="UK14" s="0" t="n">
        <v>66267.81</v>
      </c>
      <c r="UL14" s="0" t="n">
        <v>117706.89</v>
      </c>
      <c r="UM14" s="0" t="n">
        <v>28714</v>
      </c>
      <c r="UN14" s="0" t="n">
        <v>22807.12</v>
      </c>
      <c r="UO14" s="0" t="n">
        <v>77322.7</v>
      </c>
      <c r="UP14" s="0" t="n">
        <v>4102</v>
      </c>
      <c r="UQ14" s="0" t="n">
        <v>79927.47</v>
      </c>
      <c r="UR14" s="0" t="n">
        <v>988.875</v>
      </c>
      <c r="US14" s="0" t="n">
        <v>0</v>
      </c>
      <c r="UT14" s="0" t="n">
        <v>0</v>
      </c>
      <c r="UU14" s="0" t="n">
        <v>10255</v>
      </c>
      <c r="UV14" s="0" t="n">
        <v>0</v>
      </c>
      <c r="UW14" s="0" t="n">
        <v>8057.5</v>
      </c>
      <c r="UX14" s="0" t="n">
        <v>2006.757</v>
      </c>
      <c r="UY14" s="0" t="n">
        <v>1758</v>
      </c>
      <c r="UZ14" s="0" t="n">
        <v>0</v>
      </c>
      <c r="VA14" s="0" t="n">
        <v>0</v>
      </c>
      <c r="VB14" s="0" t="n">
        <v>1983.61</v>
      </c>
      <c r="VC14" s="0" t="n">
        <v>0</v>
      </c>
      <c r="VD14" s="0" t="n">
        <v>7618</v>
      </c>
      <c r="VE14" s="0" t="n">
        <v>5177.31</v>
      </c>
      <c r="VF14" s="0" t="n">
        <v>0</v>
      </c>
      <c r="VG14" s="0" t="n">
        <v>0</v>
      </c>
      <c r="VH14" s="0" t="n">
        <v>9669</v>
      </c>
      <c r="VI14" s="0" t="n">
        <v>0</v>
      </c>
      <c r="VJ14" s="0" t="n">
        <v>7911</v>
      </c>
      <c r="VK14" s="0" t="n">
        <v>1992.4</v>
      </c>
      <c r="VL14" s="0" t="n">
        <v>0</v>
      </c>
      <c r="VM14" s="0" t="n">
        <v>12642.95</v>
      </c>
      <c r="VN14" s="0" t="n">
        <v>0</v>
      </c>
      <c r="VO14" s="0" t="n">
        <v>0</v>
      </c>
      <c r="VP14" s="0" t="e">
        <f aca="false">#VALUE!</f>
        <v>#VALUE!</v>
      </c>
      <c r="VQ14" s="0" t="n">
        <v>1172</v>
      </c>
      <c r="VR14" s="0" t="n">
        <v>8790</v>
      </c>
      <c r="VS14" s="0" t="n">
        <v>0</v>
      </c>
      <c r="VT14" s="0" t="n">
        <v>5664.276</v>
      </c>
      <c r="VU14" s="0" t="n">
        <v>0</v>
      </c>
      <c r="VV14" s="0" t="n">
        <v>5567</v>
      </c>
      <c r="VW14" s="0" t="n">
        <v>0</v>
      </c>
      <c r="VX14" s="0" t="n">
        <v>0</v>
      </c>
      <c r="VY14" s="0" t="n">
        <v>16519.34</v>
      </c>
      <c r="VZ14" s="0" t="n">
        <v>0</v>
      </c>
      <c r="WA14" s="0" t="n">
        <v>0</v>
      </c>
      <c r="WB14" s="0" t="n">
        <v>0</v>
      </c>
      <c r="WC14" s="0" t="n">
        <v>0</v>
      </c>
      <c r="WD14" s="0" t="n">
        <v>1936.73</v>
      </c>
      <c r="WE14" s="0" t="n">
        <v>0</v>
      </c>
      <c r="WF14" s="0" t="n">
        <v>0</v>
      </c>
      <c r="WG14" s="0" t="n">
        <v>0</v>
      </c>
      <c r="WH14" s="0" t="n">
        <v>0</v>
      </c>
      <c r="WI14" s="0" t="n">
        <v>0</v>
      </c>
      <c r="WJ14" s="0" t="n">
        <v>0</v>
      </c>
      <c r="WK14" s="0" t="n">
        <v>10684.245</v>
      </c>
      <c r="WL14" s="0" t="n">
        <v>4395</v>
      </c>
      <c r="WM14" s="0" t="n">
        <v>0</v>
      </c>
      <c r="WN14" s="0" t="n">
        <v>12206.38</v>
      </c>
      <c r="WO14" s="0" t="n">
        <v>0</v>
      </c>
      <c r="WP14" s="0" t="n">
        <v>160</v>
      </c>
      <c r="WQ14" s="0" t="n">
        <v>1763.2</v>
      </c>
      <c r="WR14" s="0" t="n">
        <v>0</v>
      </c>
      <c r="WS14" s="0" t="n">
        <v>0</v>
      </c>
      <c r="WT14" s="0" t="n">
        <v>8796.8</v>
      </c>
      <c r="WU14" s="0" t="n">
        <v>5835.2</v>
      </c>
      <c r="WV14" s="0" t="n">
        <v>0</v>
      </c>
      <c r="WW14" s="0" t="n">
        <v>0</v>
      </c>
      <c r="WX14" s="0" t="n">
        <v>0</v>
      </c>
      <c r="WY14" s="0" t="n">
        <v>36187.2</v>
      </c>
      <c r="WZ14" s="0" t="n">
        <v>64276.8</v>
      </c>
      <c r="XA14" s="0" t="n">
        <v>15680</v>
      </c>
      <c r="XB14" s="0" t="n">
        <v>12454.4</v>
      </c>
      <c r="XC14" s="0" t="n">
        <v>42224</v>
      </c>
      <c r="XD14" s="0" t="n">
        <v>2240</v>
      </c>
      <c r="XE14" s="0" t="n">
        <v>43646.4</v>
      </c>
      <c r="XF14" s="0" t="n">
        <v>600</v>
      </c>
      <c r="XG14" s="0" t="n">
        <v>0</v>
      </c>
      <c r="XH14" s="0" t="n">
        <v>0</v>
      </c>
      <c r="XI14" s="0" t="n">
        <v>7000</v>
      </c>
      <c r="XJ14" s="0" t="n">
        <v>0</v>
      </c>
      <c r="XK14" s="0" t="n">
        <v>4400</v>
      </c>
      <c r="XL14" s="0" t="n">
        <v>1217.6</v>
      </c>
      <c r="XM14" s="0" t="n">
        <v>960</v>
      </c>
      <c r="XN14" s="0" t="n">
        <v>0</v>
      </c>
      <c r="XO14" s="0" t="n">
        <v>0</v>
      </c>
      <c r="XP14" s="0" t="n">
        <v>1083.2</v>
      </c>
      <c r="XQ14" s="0" t="n">
        <v>0</v>
      </c>
      <c r="XR14" s="0" t="n">
        <v>4160</v>
      </c>
      <c r="XS14" s="0" t="n">
        <v>3534</v>
      </c>
      <c r="XT14" s="0" t="n">
        <v>0</v>
      </c>
      <c r="XU14" s="0" t="n">
        <v>0</v>
      </c>
      <c r="XV14" s="0" t="n">
        <v>4752</v>
      </c>
      <c r="XW14" s="0" t="n">
        <v>0</v>
      </c>
      <c r="XX14" s="0" t="n">
        <v>3888</v>
      </c>
      <c r="XY14" s="0" t="n">
        <v>1088</v>
      </c>
      <c r="XZ14" s="0" t="n">
        <v>0</v>
      </c>
      <c r="YA14" s="0" t="n">
        <v>8630</v>
      </c>
      <c r="YB14" s="0" t="n">
        <v>0</v>
      </c>
      <c r="YC14" s="0" t="n">
        <v>0</v>
      </c>
      <c r="YD14" s="0" t="e">
        <f aca="false">#VALUE!</f>
        <v>#VALUE!</v>
      </c>
      <c r="YE14" s="0" t="n">
        <v>640</v>
      </c>
      <c r="YF14" s="0" t="n">
        <v>4320</v>
      </c>
      <c r="YG14" s="0" t="n">
        <v>0</v>
      </c>
      <c r="YH14" s="0" t="n">
        <v>3436.8</v>
      </c>
      <c r="YI14" s="0" t="n">
        <v>0</v>
      </c>
      <c r="YJ14" s="0" t="n">
        <v>2736</v>
      </c>
      <c r="YK14" s="0" t="n">
        <v>0</v>
      </c>
      <c r="YL14" s="0" t="n">
        <v>0</v>
      </c>
      <c r="YM14" s="0" t="n">
        <v>8118.72</v>
      </c>
      <c r="YN14" s="0" t="n">
        <v>0</v>
      </c>
      <c r="YO14" s="0" t="n">
        <v>0</v>
      </c>
      <c r="YP14" s="0" t="n">
        <v>0</v>
      </c>
      <c r="YQ14" s="0" t="n">
        <v>0</v>
      </c>
      <c r="YR14" s="0" t="n">
        <v>1057.6</v>
      </c>
      <c r="YS14" s="0" t="n">
        <v>0</v>
      </c>
      <c r="YT14" s="0" t="n">
        <v>0</v>
      </c>
      <c r="YU14" s="0" t="n">
        <v>0</v>
      </c>
      <c r="YV14" s="0" t="n">
        <v>0</v>
      </c>
      <c r="YW14" s="0" t="n">
        <v>0</v>
      </c>
      <c r="YX14" s="0" t="n">
        <v>0</v>
      </c>
      <c r="YY14" s="0" t="n">
        <v>6630</v>
      </c>
      <c r="YZ14" s="0" t="n">
        <v>2640</v>
      </c>
      <c r="ZA14" s="0" t="n">
        <v>0</v>
      </c>
      <c r="ZB14" s="0" t="n">
        <v>6665.6</v>
      </c>
      <c r="ZC14" s="0" t="n">
        <v>0</v>
      </c>
      <c r="ZD14" s="0" t="n">
        <v>174</v>
      </c>
      <c r="ZE14" s="0" t="n">
        <v>1917.48</v>
      </c>
      <c r="ZF14" s="0" t="n">
        <v>0</v>
      </c>
      <c r="ZG14" s="0" t="n">
        <v>0</v>
      </c>
      <c r="ZH14" s="0" t="n">
        <v>9566.52</v>
      </c>
      <c r="ZI14" s="0" t="n">
        <v>5711.202</v>
      </c>
      <c r="ZJ14" s="0" t="n">
        <v>0</v>
      </c>
      <c r="ZK14" s="0" t="n">
        <v>0</v>
      </c>
      <c r="ZL14" s="0" t="n">
        <v>0</v>
      </c>
      <c r="ZM14" s="0" t="n">
        <v>39353.58</v>
      </c>
      <c r="ZN14" s="0" t="n">
        <v>69901.02</v>
      </c>
      <c r="ZO14" s="0" t="n">
        <v>17052</v>
      </c>
      <c r="ZP14" s="0" t="n">
        <v>13544.16</v>
      </c>
      <c r="ZQ14" s="0" t="n">
        <v>45918.6</v>
      </c>
      <c r="ZR14" s="0" t="n">
        <v>2436</v>
      </c>
      <c r="ZS14" s="0" t="n">
        <v>47465.46</v>
      </c>
      <c r="ZT14" s="0" t="n">
        <v>587.25</v>
      </c>
      <c r="ZU14" s="0" t="n">
        <v>0</v>
      </c>
      <c r="ZV14" s="0" t="n">
        <v>0</v>
      </c>
      <c r="ZW14" s="0" t="n">
        <v>6090</v>
      </c>
      <c r="ZX14" s="0" t="n">
        <v>0</v>
      </c>
      <c r="ZY14" s="0" t="n">
        <v>4350</v>
      </c>
      <c r="ZZ14" s="0" t="n">
        <v>1191.726</v>
      </c>
      <c r="AAA14" s="0" t="n">
        <v>1044</v>
      </c>
      <c r="AAB14" s="0" t="n">
        <v>0</v>
      </c>
      <c r="AAC14" s="0" t="n">
        <v>0</v>
      </c>
      <c r="AAD14" s="0" t="n">
        <v>1060.182</v>
      </c>
      <c r="AAE14" s="0" t="n">
        <v>0</v>
      </c>
      <c r="AAF14" s="0" t="n">
        <v>5655</v>
      </c>
      <c r="AAG14" s="0" t="n">
        <v>3074.58</v>
      </c>
      <c r="AAH14" s="0" t="n">
        <v>0</v>
      </c>
      <c r="AAI14" s="0" t="n">
        <v>0</v>
      </c>
      <c r="AAJ14" s="0" t="n">
        <v>7177.5</v>
      </c>
      <c r="AAK14" s="0" t="n">
        <v>0</v>
      </c>
      <c r="AAL14" s="0" t="n">
        <v>4698</v>
      </c>
      <c r="AAM14" s="0" t="n">
        <v>1183.2</v>
      </c>
      <c r="AAN14" s="0" t="n">
        <v>0</v>
      </c>
      <c r="AAO14" s="0" t="n">
        <v>7508.1</v>
      </c>
      <c r="AAP14" s="0" t="n">
        <v>0</v>
      </c>
      <c r="AAQ14" s="0" t="n">
        <v>0</v>
      </c>
      <c r="AAR14" s="0" t="e">
        <f aca="false">#VALUE!</f>
        <v>#VALUE!</v>
      </c>
      <c r="AAS14" s="0" t="n">
        <v>696</v>
      </c>
      <c r="AAT14" s="0" t="n">
        <v>6525</v>
      </c>
      <c r="AAU14" s="0" t="n">
        <v>0</v>
      </c>
      <c r="AAV14" s="0" t="n">
        <v>3737.52</v>
      </c>
      <c r="AAW14" s="0" t="n">
        <v>0</v>
      </c>
      <c r="AAX14" s="0" t="n">
        <v>3306</v>
      </c>
      <c r="AAY14" s="0" t="n">
        <v>0</v>
      </c>
      <c r="AAZ14" s="0" t="n">
        <v>0</v>
      </c>
      <c r="ABA14" s="0" t="n">
        <v>9810.12</v>
      </c>
      <c r="ABB14" s="0" t="n">
        <v>0</v>
      </c>
      <c r="ABC14" s="0" t="n">
        <v>0</v>
      </c>
      <c r="ABD14" s="0" t="n">
        <v>0</v>
      </c>
      <c r="ABE14" s="0" t="n">
        <v>0</v>
      </c>
      <c r="ABF14" s="0" t="n">
        <v>1437.675</v>
      </c>
      <c r="ABG14" s="0" t="n">
        <v>0</v>
      </c>
      <c r="ABH14" s="0" t="n">
        <v>0</v>
      </c>
      <c r="ABI14" s="0" t="n">
        <v>0</v>
      </c>
      <c r="ABJ14" s="0" t="n">
        <v>0</v>
      </c>
      <c r="ABK14" s="0" t="n">
        <v>0</v>
      </c>
      <c r="ABL14" s="0" t="n">
        <v>0</v>
      </c>
      <c r="ABM14" s="0" t="n">
        <v>5768.1</v>
      </c>
      <c r="ABN14" s="0" t="n">
        <v>2610</v>
      </c>
      <c r="ABO14" s="0" t="n">
        <v>0</v>
      </c>
      <c r="ABP14" s="0" t="n">
        <v>7248.84</v>
      </c>
      <c r="ABQ14" s="0" t="n">
        <v>0</v>
      </c>
      <c r="ABR14" s="0" t="n">
        <v>355</v>
      </c>
      <c r="ABS14" s="0" t="n">
        <v>4890.125</v>
      </c>
      <c r="ABT14" s="0" t="n">
        <v>0</v>
      </c>
      <c r="ABU14" s="0" t="n">
        <v>0</v>
      </c>
      <c r="ABV14" s="0" t="n">
        <v>19517.9</v>
      </c>
      <c r="ABW14" s="0" t="n">
        <v>14241.535</v>
      </c>
      <c r="ABX14" s="0" t="n">
        <v>0</v>
      </c>
      <c r="ABY14" s="0" t="n">
        <v>0</v>
      </c>
      <c r="ABZ14" s="0" t="n">
        <v>0</v>
      </c>
      <c r="ACA14" s="0" t="n">
        <v>80290.35</v>
      </c>
      <c r="ACB14" s="0" t="n">
        <v>142614.15</v>
      </c>
      <c r="ACC14" s="0" t="n">
        <v>34790</v>
      </c>
      <c r="ACD14" s="0" t="n">
        <v>27633.2</v>
      </c>
      <c r="ACE14" s="0" t="n">
        <v>93684.5</v>
      </c>
      <c r="ACF14" s="0" t="n">
        <v>4970</v>
      </c>
      <c r="ACG14" s="0" t="n">
        <v>96840.45</v>
      </c>
      <c r="ACH14" s="0" t="n">
        <v>1331.25</v>
      </c>
      <c r="ACI14" s="0" t="n">
        <v>0</v>
      </c>
      <c r="ACJ14" s="0" t="n">
        <v>0</v>
      </c>
      <c r="ACK14" s="0" t="n">
        <v>13667.5</v>
      </c>
      <c r="ACL14" s="0" t="n">
        <v>0</v>
      </c>
      <c r="ACM14" s="0" t="n">
        <v>8875</v>
      </c>
      <c r="ACN14" s="0" t="n">
        <v>3376.9375</v>
      </c>
      <c r="ACO14" s="0" t="n">
        <v>2130</v>
      </c>
      <c r="ACP14" s="0" t="n">
        <v>0</v>
      </c>
      <c r="ACQ14" s="0" t="n">
        <v>0</v>
      </c>
      <c r="ACR14" s="0" t="n">
        <v>2403.35</v>
      </c>
      <c r="ACS14" s="0" t="n">
        <v>0</v>
      </c>
      <c r="ACT14" s="0" t="n">
        <v>9230</v>
      </c>
      <c r="ACU14" s="0" t="n">
        <v>6272.85</v>
      </c>
      <c r="ACV14" s="0" t="n">
        <v>0</v>
      </c>
      <c r="ACW14" s="0" t="n">
        <v>0</v>
      </c>
      <c r="ACX14" s="0" t="n">
        <v>12886.5</v>
      </c>
      <c r="ACY14" s="0" t="n">
        <v>0</v>
      </c>
      <c r="ACZ14" s="0" t="n">
        <v>9585</v>
      </c>
      <c r="ADA14" s="0" t="n">
        <v>2414</v>
      </c>
      <c r="ADB14" s="0" t="n">
        <v>0</v>
      </c>
      <c r="ADC14" s="0" t="n">
        <v>15318.25</v>
      </c>
      <c r="ADD14" s="0" t="n">
        <v>0</v>
      </c>
      <c r="ADE14" s="0" t="n">
        <v>0</v>
      </c>
      <c r="ADF14" s="0" t="e">
        <f aca="false">#VALUE!</f>
        <v>#VALUE!</v>
      </c>
      <c r="ADG14" s="0" t="n">
        <v>1420</v>
      </c>
      <c r="ADH14" s="0" t="n">
        <v>10650</v>
      </c>
      <c r="ADI14" s="0" t="n">
        <v>0</v>
      </c>
      <c r="ADJ14" s="0" t="n">
        <v>7625.4</v>
      </c>
      <c r="ADK14" s="0" t="n">
        <v>0</v>
      </c>
      <c r="ADL14" s="0" t="n">
        <v>6745</v>
      </c>
      <c r="ADM14" s="0" t="n">
        <v>0</v>
      </c>
      <c r="ADN14" s="0" t="n">
        <v>0</v>
      </c>
      <c r="ADO14" s="0" t="n">
        <v>20014.9</v>
      </c>
      <c r="ADP14" s="0" t="n">
        <v>0</v>
      </c>
      <c r="ADQ14" s="0" t="n">
        <v>0</v>
      </c>
      <c r="ADR14" s="0" t="n">
        <v>0</v>
      </c>
      <c r="ADS14" s="0" t="n">
        <v>0</v>
      </c>
      <c r="ADT14" s="0" t="n">
        <v>2346.55</v>
      </c>
      <c r="ADU14" s="0" t="n">
        <v>0</v>
      </c>
      <c r="ADV14" s="0" t="n">
        <v>0</v>
      </c>
      <c r="ADW14" s="0" t="n">
        <v>0</v>
      </c>
      <c r="ADX14" s="0" t="n">
        <v>0</v>
      </c>
      <c r="ADY14" s="0" t="n">
        <v>0</v>
      </c>
      <c r="ADZ14" s="0" t="n">
        <v>0</v>
      </c>
      <c r="AEA14" s="0" t="n">
        <v>11768.25</v>
      </c>
      <c r="AEB14" s="0" t="n">
        <v>5325</v>
      </c>
      <c r="AEC14" s="0" t="n">
        <v>0</v>
      </c>
      <c r="AED14" s="0" t="n">
        <v>18486.625</v>
      </c>
      <c r="AEE14" s="0" t="n">
        <v>0</v>
      </c>
      <c r="AEF14" s="0" t="n">
        <v>179</v>
      </c>
      <c r="AEG14" s="0" t="n">
        <v>1972.58</v>
      </c>
      <c r="AEH14" s="0" t="n">
        <v>0</v>
      </c>
      <c r="AEI14" s="0" t="n">
        <v>0</v>
      </c>
      <c r="AEJ14" s="0" t="n">
        <v>8857.278</v>
      </c>
      <c r="AEK14" s="0" t="n">
        <v>6528.13</v>
      </c>
      <c r="AEL14" s="0" t="n">
        <v>0</v>
      </c>
      <c r="AEM14" s="0" t="n">
        <v>0</v>
      </c>
      <c r="AEN14" s="0" t="n">
        <v>0</v>
      </c>
      <c r="AEO14" s="0" t="n">
        <v>40484.43</v>
      </c>
      <c r="AEP14" s="0" t="n">
        <v>71909.67</v>
      </c>
      <c r="AEQ14" s="0" t="n">
        <v>17542</v>
      </c>
      <c r="AER14" s="0" t="n">
        <v>13933.36</v>
      </c>
      <c r="AES14" s="0" t="n">
        <v>47238.1</v>
      </c>
      <c r="AET14" s="0" t="n">
        <v>2506</v>
      </c>
      <c r="AEU14" s="0" t="n">
        <v>48829.41</v>
      </c>
      <c r="AEV14" s="0" t="n">
        <v>604.125</v>
      </c>
      <c r="AEW14" s="0" t="n">
        <v>0</v>
      </c>
      <c r="AEX14" s="0" t="n">
        <v>0</v>
      </c>
      <c r="AEY14" s="0" t="n">
        <v>6265</v>
      </c>
      <c r="AEZ14" s="0" t="n">
        <v>0</v>
      </c>
      <c r="AFA14" s="0" t="n">
        <v>4475</v>
      </c>
      <c r="AFB14" s="0" t="n">
        <v>1498.409</v>
      </c>
      <c r="AFC14" s="0" t="n">
        <v>1074</v>
      </c>
      <c r="AFD14" s="0" t="n">
        <v>0</v>
      </c>
      <c r="AFE14" s="0" t="n">
        <v>0</v>
      </c>
      <c r="AFF14" s="0" t="n">
        <v>1211.83</v>
      </c>
      <c r="AFG14" s="0" t="n">
        <v>0</v>
      </c>
      <c r="AFH14" s="0" t="n">
        <v>4654</v>
      </c>
      <c r="AFI14" s="0" t="n">
        <v>3479.223</v>
      </c>
      <c r="AFJ14" s="0" t="n">
        <v>0</v>
      </c>
      <c r="AFK14" s="0" t="n">
        <v>0</v>
      </c>
      <c r="AFL14" s="0" t="n">
        <v>5907</v>
      </c>
      <c r="AFM14" s="0" t="n">
        <v>0</v>
      </c>
      <c r="AFN14" s="0" t="n">
        <v>4349.7</v>
      </c>
      <c r="AFO14" s="0" t="n">
        <v>1217.2</v>
      </c>
      <c r="AFP14" s="0" t="n">
        <v>0</v>
      </c>
      <c r="AFQ14" s="0" t="n">
        <v>7723.85</v>
      </c>
      <c r="AFR14" s="0" t="n">
        <v>0</v>
      </c>
      <c r="AFS14" s="0" t="n">
        <v>0</v>
      </c>
      <c r="AFT14" s="0" t="e">
        <f aca="false">#VALUE!</f>
        <v>#VALUE!</v>
      </c>
      <c r="AFU14" s="0" t="n">
        <v>716</v>
      </c>
      <c r="AFV14" s="0" t="n">
        <v>5370</v>
      </c>
      <c r="AFW14" s="0" t="n">
        <v>0</v>
      </c>
      <c r="AFX14" s="0" t="n">
        <v>4806.15</v>
      </c>
      <c r="AFY14" s="0" t="n">
        <v>0</v>
      </c>
      <c r="AFZ14" s="0" t="n">
        <v>3060.9</v>
      </c>
      <c r="AGA14" s="0" t="n">
        <v>0</v>
      </c>
      <c r="AGB14" s="0" t="n">
        <v>0</v>
      </c>
      <c r="AGC14" s="0" t="n">
        <v>10092.02</v>
      </c>
      <c r="AGD14" s="0" t="n">
        <v>0</v>
      </c>
      <c r="AGE14" s="0" t="n">
        <v>0</v>
      </c>
      <c r="AGF14" s="0" t="n">
        <v>0</v>
      </c>
      <c r="AGG14" s="0" t="n">
        <v>0</v>
      </c>
      <c r="AGH14" s="0" t="n">
        <v>1183.19</v>
      </c>
      <c r="AGI14" s="0" t="n">
        <v>0</v>
      </c>
      <c r="AGJ14" s="0" t="n">
        <v>0</v>
      </c>
      <c r="AGK14" s="0" t="n">
        <v>0</v>
      </c>
      <c r="AGL14" s="0" t="n">
        <v>0</v>
      </c>
      <c r="AGM14" s="0" t="n">
        <v>0</v>
      </c>
      <c r="AGN14" s="0" t="n">
        <v>0</v>
      </c>
      <c r="AGO14" s="0" t="n">
        <v>5933.85</v>
      </c>
      <c r="AGP14" s="0" t="n">
        <v>2685</v>
      </c>
      <c r="AGQ14" s="0" t="n">
        <v>0</v>
      </c>
      <c r="AGR14" s="0" t="n">
        <v>6711.426</v>
      </c>
      <c r="AGS14" s="0" t="n">
        <v>0</v>
      </c>
      <c r="AGU14" s="0" t="n">
        <f aca="false">IF($P14&gt;0,CH14*$K14,0)</f>
        <v>500</v>
      </c>
      <c r="AGV14" s="0" t="n">
        <f aca="false">IF($P14&gt;0,EV14*$K14,0)</f>
        <v>430</v>
      </c>
      <c r="AGW14" s="0" t="n">
        <f aca="false">IF($P14&gt;0,HJ14*$K14,0)</f>
        <v>40</v>
      </c>
      <c r="AGX14" s="0" t="n">
        <f aca="false">IF($P14&gt;0,JX14*$K14,0)</f>
        <v>684</v>
      </c>
      <c r="AGY14" s="0" t="n">
        <f aca="false">IF($P14&gt;0,ML14*$K14,0)</f>
        <v>78</v>
      </c>
      <c r="AGZ14" s="0" t="n">
        <f aca="false">IF($P14&gt;0,OZ14*$K14,0)</f>
        <v>782</v>
      </c>
      <c r="AHA14" s="0" t="n">
        <f aca="false">IF($P14&gt;0,RN14*$K14,0)</f>
        <v>570</v>
      </c>
      <c r="AHB14" s="0" t="n">
        <f aca="false">IF($P14&gt;0,UB14*$K14,0)</f>
        <v>586</v>
      </c>
      <c r="AHC14" s="0" t="n">
        <f aca="false">IF($P14&gt;0,WP14*$K14,0)</f>
        <v>320</v>
      </c>
      <c r="AHD14" s="0" t="n">
        <f aca="false">IF($P14&gt;0,ZD14*$K14,0)</f>
        <v>348</v>
      </c>
      <c r="AHE14" s="0" t="n">
        <f aca="false">IF($P14&gt;0,ABR14*$K14,0)</f>
        <v>710</v>
      </c>
      <c r="AHF14" s="0" t="n">
        <f aca="false">IF($P14&gt;0,AEF14*$K14,0)</f>
        <v>358</v>
      </c>
    </row>
    <row r="15" customFormat="false" ht="15" hidden="false" customHeight="false" outlineLevel="0" collapsed="false">
      <c r="F15" s="0" t="s">
        <v>15</v>
      </c>
      <c r="H15" s="0" t="s">
        <v>72</v>
      </c>
      <c r="I15" s="0" t="s">
        <v>175</v>
      </c>
      <c r="K15" s="0" t="n">
        <v>2</v>
      </c>
      <c r="L15" s="0" t="s">
        <v>167</v>
      </c>
      <c r="P15" s="0" t="n">
        <v>2</v>
      </c>
      <c r="R15" s="0" t="s">
        <v>58</v>
      </c>
      <c r="S15" s="0" t="n">
        <v>0</v>
      </c>
      <c r="Y15" s="0" t="n">
        <v>41.65</v>
      </c>
      <c r="Z15" s="0" t="n">
        <v>20.71</v>
      </c>
      <c r="AB15" s="0" t="n">
        <v>45.53</v>
      </c>
      <c r="AF15" s="0" t="n">
        <v>57.39</v>
      </c>
      <c r="AG15" s="0" t="n">
        <v>7</v>
      </c>
      <c r="AH15" s="0" t="n">
        <v>12.53</v>
      </c>
      <c r="AI15" s="0" t="n">
        <v>18.82</v>
      </c>
      <c r="AJ15" s="0" t="n">
        <v>7.45</v>
      </c>
      <c r="AL15" s="0" t="n">
        <v>30</v>
      </c>
      <c r="AM15" s="0" t="n">
        <v>47.67</v>
      </c>
      <c r="AR15" s="0" t="n">
        <v>24.88</v>
      </c>
      <c r="AY15" s="0" t="n">
        <v>38</v>
      </c>
      <c r="BD15" s="0" t="n">
        <v>6.77</v>
      </c>
      <c r="BI15" s="0" t="n">
        <v>27.86</v>
      </c>
      <c r="BN15" s="0" t="n">
        <v>46.91</v>
      </c>
      <c r="BR15" s="0" t="n">
        <v>10.49</v>
      </c>
      <c r="BV15" s="0" t="n">
        <v>32.92</v>
      </c>
      <c r="CD15" s="0" t="n">
        <v>24.16</v>
      </c>
      <c r="CF15" s="0" t="n">
        <v>23</v>
      </c>
      <c r="CH15" s="0" t="n">
        <v>119</v>
      </c>
      <c r="CI15" s="0" t="n">
        <v>0</v>
      </c>
      <c r="CJ15" s="0" t="n">
        <v>0</v>
      </c>
      <c r="CK15" s="0" t="n">
        <v>0</v>
      </c>
      <c r="CL15" s="0" t="n">
        <v>0</v>
      </c>
      <c r="CM15" s="0" t="n">
        <v>4460.715</v>
      </c>
      <c r="CN15" s="0" t="n">
        <v>2464.49</v>
      </c>
      <c r="CO15" s="0" t="n">
        <v>0</v>
      </c>
      <c r="CP15" s="0" t="n">
        <v>5418.07</v>
      </c>
      <c r="CQ15" s="0" t="n">
        <v>0</v>
      </c>
      <c r="CR15" s="0" t="n">
        <v>0</v>
      </c>
      <c r="CS15" s="0" t="n">
        <v>0</v>
      </c>
      <c r="CT15" s="0" t="n">
        <v>8536.7625</v>
      </c>
      <c r="CU15" s="0" t="n">
        <v>749.7</v>
      </c>
      <c r="CV15" s="0" t="n">
        <v>1491.07</v>
      </c>
      <c r="CW15" s="0" t="n">
        <v>2239.58</v>
      </c>
      <c r="CX15" s="0" t="n">
        <v>886.55</v>
      </c>
      <c r="CY15" s="0" t="n">
        <v>0</v>
      </c>
      <c r="CZ15" s="0" t="n">
        <v>3570</v>
      </c>
      <c r="DA15" s="0" t="n">
        <v>5672.73</v>
      </c>
      <c r="DB15" s="0" t="n">
        <v>0</v>
      </c>
      <c r="DC15" s="0" t="n">
        <v>0</v>
      </c>
      <c r="DD15" s="0" t="n">
        <v>0</v>
      </c>
      <c r="DE15" s="0" t="n">
        <v>0</v>
      </c>
      <c r="DF15" s="0" t="n">
        <v>2960.72</v>
      </c>
      <c r="DG15" s="0" t="n">
        <v>0</v>
      </c>
      <c r="DH15" s="0" t="n">
        <v>0</v>
      </c>
      <c r="DI15" s="0" t="n">
        <v>0</v>
      </c>
      <c r="DJ15" s="0" t="n">
        <v>0</v>
      </c>
      <c r="DK15" s="0" t="n">
        <v>0</v>
      </c>
      <c r="DL15" s="0" t="n">
        <v>0</v>
      </c>
      <c r="DM15" s="0" t="n">
        <v>4522</v>
      </c>
      <c r="DN15" s="0" t="n">
        <v>0</v>
      </c>
      <c r="DO15" s="0" t="n">
        <v>0</v>
      </c>
      <c r="DP15" s="0" t="n">
        <v>0</v>
      </c>
      <c r="DQ15" s="0" t="n">
        <v>0</v>
      </c>
      <c r="DR15" s="0" t="n">
        <v>805.63</v>
      </c>
      <c r="DS15" s="0" t="n">
        <v>0</v>
      </c>
      <c r="DT15" s="0" t="n">
        <v>0</v>
      </c>
      <c r="DU15" s="0" t="n">
        <v>0</v>
      </c>
      <c r="DV15" s="0" t="n">
        <v>0</v>
      </c>
      <c r="DW15" s="0" t="n">
        <v>3315.34</v>
      </c>
      <c r="DX15" s="0" t="n">
        <v>0</v>
      </c>
      <c r="DY15" s="0" t="n">
        <v>0</v>
      </c>
      <c r="DZ15" s="0" t="n">
        <v>0</v>
      </c>
      <c r="EA15" s="0" t="n">
        <v>0</v>
      </c>
      <c r="EB15" s="0" t="n">
        <v>5582.29</v>
      </c>
      <c r="EC15" s="0" t="n">
        <v>0</v>
      </c>
      <c r="ED15" s="0" t="n">
        <v>0</v>
      </c>
      <c r="EE15" s="0" t="n">
        <v>0</v>
      </c>
      <c r="EF15" s="0" t="n">
        <v>1373.141</v>
      </c>
      <c r="EG15" s="0" t="n">
        <v>0</v>
      </c>
      <c r="EH15" s="0" t="n">
        <v>0</v>
      </c>
      <c r="EI15" s="0" t="n">
        <v>0</v>
      </c>
      <c r="EJ15" s="0" t="n">
        <v>3917.48</v>
      </c>
      <c r="EK15" s="0" t="n">
        <v>0</v>
      </c>
      <c r="EL15" s="0" t="n">
        <v>0</v>
      </c>
      <c r="EM15" s="0" t="n">
        <v>0</v>
      </c>
      <c r="EN15" s="0" t="n">
        <v>0</v>
      </c>
      <c r="EO15" s="0" t="n">
        <v>0</v>
      </c>
      <c r="EP15" s="0" t="n">
        <v>0</v>
      </c>
      <c r="EQ15" s="0" t="n">
        <v>0</v>
      </c>
      <c r="ER15" s="0" t="n">
        <v>3593.8</v>
      </c>
      <c r="ES15" s="0" t="n">
        <v>0</v>
      </c>
      <c r="ET15" s="0" t="n">
        <v>2737</v>
      </c>
      <c r="EU15" s="0" t="n">
        <v>0</v>
      </c>
      <c r="EV15" s="0" t="n">
        <v>29</v>
      </c>
      <c r="EW15" s="0" t="n">
        <v>0</v>
      </c>
      <c r="EX15" s="0" t="n">
        <v>0</v>
      </c>
      <c r="EY15" s="0" t="n">
        <v>0</v>
      </c>
      <c r="EZ15" s="0" t="n">
        <v>0</v>
      </c>
      <c r="FA15" s="0" t="n">
        <v>1509.8125</v>
      </c>
      <c r="FB15" s="0" t="n">
        <v>600.59</v>
      </c>
      <c r="FC15" s="0" t="n">
        <v>0</v>
      </c>
      <c r="FD15" s="0" t="n">
        <v>1320.37</v>
      </c>
      <c r="FE15" s="0" t="n">
        <v>0</v>
      </c>
      <c r="FF15" s="0" t="n">
        <v>0</v>
      </c>
      <c r="FG15" s="0" t="n">
        <v>0</v>
      </c>
      <c r="FH15" s="0" t="n">
        <v>1664.31</v>
      </c>
      <c r="FI15" s="0" t="n">
        <v>203</v>
      </c>
      <c r="FJ15" s="0" t="n">
        <v>454.2125</v>
      </c>
      <c r="FK15" s="0" t="n">
        <v>545.78</v>
      </c>
      <c r="FL15" s="0" t="n">
        <v>216.05</v>
      </c>
      <c r="FM15" s="0" t="n">
        <v>0</v>
      </c>
      <c r="FN15" s="0" t="n">
        <v>870</v>
      </c>
      <c r="FO15" s="0" t="n">
        <v>1244.187</v>
      </c>
      <c r="FP15" s="0" t="n">
        <v>0</v>
      </c>
      <c r="FQ15" s="0" t="n">
        <v>0</v>
      </c>
      <c r="FR15" s="0" t="n">
        <v>0</v>
      </c>
      <c r="FS15" s="0" t="n">
        <v>0</v>
      </c>
      <c r="FT15" s="0" t="n">
        <v>721.52</v>
      </c>
      <c r="FU15" s="0" t="n">
        <v>0</v>
      </c>
      <c r="FV15" s="0" t="n">
        <v>0</v>
      </c>
      <c r="FW15" s="0" t="n">
        <v>0</v>
      </c>
      <c r="FX15" s="0" t="n">
        <v>0</v>
      </c>
      <c r="FY15" s="0" t="n">
        <v>0</v>
      </c>
      <c r="FZ15" s="0" t="n">
        <v>0</v>
      </c>
      <c r="GA15" s="0" t="n">
        <v>1212.2</v>
      </c>
      <c r="GB15" s="0" t="n">
        <v>0</v>
      </c>
      <c r="GC15" s="0" t="n">
        <v>0</v>
      </c>
      <c r="GD15" s="0" t="n">
        <v>0</v>
      </c>
      <c r="GE15" s="0" t="n">
        <v>0</v>
      </c>
      <c r="GF15" s="0" t="n">
        <v>196.33</v>
      </c>
      <c r="GG15" s="0" t="n">
        <v>0</v>
      </c>
      <c r="GH15" s="0" t="n">
        <v>0</v>
      </c>
      <c r="GI15" s="0" t="n">
        <v>0</v>
      </c>
      <c r="GJ15" s="0" t="n">
        <v>0</v>
      </c>
      <c r="GK15" s="0" t="n">
        <v>807.94</v>
      </c>
      <c r="GL15" s="0" t="n">
        <v>0</v>
      </c>
      <c r="GM15" s="0" t="n">
        <v>0</v>
      </c>
      <c r="GN15" s="0" t="n">
        <v>0</v>
      </c>
      <c r="GO15" s="0" t="n">
        <v>0</v>
      </c>
      <c r="GP15" s="0" t="n">
        <v>1496.429</v>
      </c>
      <c r="GQ15" s="0" t="n">
        <v>0</v>
      </c>
      <c r="GR15" s="0" t="n">
        <v>0</v>
      </c>
      <c r="GS15" s="0" t="n">
        <v>0</v>
      </c>
      <c r="GT15" s="0" t="n">
        <v>304.21</v>
      </c>
      <c r="GU15" s="0" t="n">
        <v>0</v>
      </c>
      <c r="GV15" s="0" t="n">
        <v>0</v>
      </c>
      <c r="GW15" s="0" t="n">
        <v>0</v>
      </c>
      <c r="GX15" s="0" t="n">
        <v>1050.148</v>
      </c>
      <c r="GY15" s="0" t="n">
        <v>0</v>
      </c>
      <c r="GZ15" s="0" t="n">
        <v>0</v>
      </c>
      <c r="HA15" s="0" t="n">
        <v>0</v>
      </c>
      <c r="HB15" s="0" t="n">
        <v>0</v>
      </c>
      <c r="HC15" s="0" t="n">
        <v>0</v>
      </c>
      <c r="HD15" s="0" t="n">
        <v>0</v>
      </c>
      <c r="HE15" s="0" t="n">
        <v>0</v>
      </c>
      <c r="HF15" s="0" t="n">
        <v>875.8</v>
      </c>
      <c r="HG15" s="0" t="n">
        <v>0</v>
      </c>
      <c r="HH15" s="0" t="n">
        <v>667</v>
      </c>
      <c r="HI15" s="0" t="n">
        <v>0</v>
      </c>
      <c r="HJ15" s="0" t="n">
        <v>54</v>
      </c>
      <c r="HK15" s="0" t="n">
        <v>0</v>
      </c>
      <c r="HL15" s="0" t="n">
        <v>0</v>
      </c>
      <c r="HM15" s="0" t="n">
        <v>0</v>
      </c>
      <c r="HN15" s="0" t="n">
        <v>0</v>
      </c>
      <c r="HO15" s="0" t="n">
        <v>2249.1</v>
      </c>
      <c r="HP15" s="0" t="n">
        <v>1118.34</v>
      </c>
      <c r="HQ15" s="0" t="n">
        <v>0</v>
      </c>
      <c r="HR15" s="0" t="n">
        <v>2704.482</v>
      </c>
      <c r="HS15" s="0" t="n">
        <v>0</v>
      </c>
      <c r="HT15" s="0" t="n">
        <v>0</v>
      </c>
      <c r="HU15" s="0" t="n">
        <v>0</v>
      </c>
      <c r="HV15" s="0" t="n">
        <v>3099.06</v>
      </c>
      <c r="HW15" s="0" t="n">
        <v>472.5</v>
      </c>
      <c r="HX15" s="0" t="n">
        <v>744.282</v>
      </c>
      <c r="HY15" s="0" t="n">
        <v>1016.28</v>
      </c>
      <c r="HZ15" s="0" t="n">
        <v>402.3</v>
      </c>
      <c r="IA15" s="0" t="n">
        <v>0</v>
      </c>
      <c r="IB15" s="0" t="n">
        <v>1782</v>
      </c>
      <c r="IC15" s="0" t="n">
        <v>2574.18</v>
      </c>
      <c r="ID15" s="0" t="n">
        <v>0</v>
      </c>
      <c r="IE15" s="0" t="n">
        <v>0</v>
      </c>
      <c r="IF15" s="0" t="n">
        <v>0</v>
      </c>
      <c r="IG15" s="0" t="n">
        <v>0</v>
      </c>
      <c r="IH15" s="0" t="n">
        <v>1477.872</v>
      </c>
      <c r="II15" s="0" t="n">
        <v>0</v>
      </c>
      <c r="IJ15" s="0" t="n">
        <v>0</v>
      </c>
      <c r="IK15" s="0" t="n">
        <v>0</v>
      </c>
      <c r="IL15" s="0" t="n">
        <v>0</v>
      </c>
      <c r="IM15" s="0" t="n">
        <v>0</v>
      </c>
      <c r="IN15" s="0" t="n">
        <v>0</v>
      </c>
      <c r="IO15" s="0" t="n">
        <v>2052</v>
      </c>
      <c r="IP15" s="0" t="n">
        <v>0</v>
      </c>
      <c r="IQ15" s="0" t="n">
        <v>0</v>
      </c>
      <c r="IR15" s="0" t="n">
        <v>0</v>
      </c>
      <c r="IS15" s="0" t="n">
        <v>0</v>
      </c>
      <c r="IT15" s="0" t="n">
        <v>329.022</v>
      </c>
      <c r="IU15" s="0" t="n">
        <v>0</v>
      </c>
      <c r="IV15" s="0" t="n">
        <v>0</v>
      </c>
      <c r="IW15" s="0" t="n">
        <v>0</v>
      </c>
      <c r="IX15" s="0" t="n">
        <v>0</v>
      </c>
      <c r="IY15" s="0" t="n">
        <v>1504.44</v>
      </c>
      <c r="IZ15" s="0" t="n">
        <v>0</v>
      </c>
      <c r="JA15" s="0" t="n">
        <v>0</v>
      </c>
      <c r="JB15" s="0" t="n">
        <v>0</v>
      </c>
      <c r="JC15" s="0" t="n">
        <v>0</v>
      </c>
      <c r="JD15" s="0" t="n">
        <v>2786.454</v>
      </c>
      <c r="JE15" s="0" t="n">
        <v>0</v>
      </c>
      <c r="JF15" s="0" t="n">
        <v>0</v>
      </c>
      <c r="JG15" s="0" t="n">
        <v>0</v>
      </c>
      <c r="JH15" s="0" t="n">
        <v>509.814</v>
      </c>
      <c r="JI15" s="0" t="n">
        <v>0</v>
      </c>
      <c r="JJ15" s="0" t="n">
        <v>0</v>
      </c>
      <c r="JK15" s="0" t="n">
        <v>0</v>
      </c>
      <c r="JL15" s="0" t="n">
        <v>1777.68</v>
      </c>
      <c r="JM15" s="0" t="n">
        <v>0</v>
      </c>
      <c r="JN15" s="0" t="n">
        <v>0</v>
      </c>
      <c r="JO15" s="0" t="n">
        <v>0</v>
      </c>
      <c r="JP15" s="0" t="n">
        <v>0</v>
      </c>
      <c r="JQ15" s="0" t="n">
        <v>0</v>
      </c>
      <c r="JR15" s="0" t="n">
        <v>0</v>
      </c>
      <c r="JS15" s="0" t="n">
        <v>0</v>
      </c>
      <c r="JT15" s="0" t="n">
        <v>1304.64</v>
      </c>
      <c r="JU15" s="0" t="n">
        <v>0</v>
      </c>
      <c r="JV15" s="0" t="n">
        <v>1242</v>
      </c>
      <c r="JW15" s="0" t="n">
        <v>0</v>
      </c>
      <c r="JX15" s="0" t="n">
        <v>232</v>
      </c>
      <c r="JY15" s="0" t="n">
        <v>0</v>
      </c>
      <c r="JZ15" s="0" t="n">
        <v>0</v>
      </c>
      <c r="KA15" s="0" t="n">
        <v>0</v>
      </c>
      <c r="KB15" s="0" t="n">
        <v>0</v>
      </c>
      <c r="KC15" s="0" t="n">
        <v>9662.8</v>
      </c>
      <c r="KD15" s="0" t="n">
        <v>4804.72</v>
      </c>
      <c r="KE15" s="0" t="n">
        <v>0</v>
      </c>
      <c r="KF15" s="0" t="n">
        <v>10562.96</v>
      </c>
      <c r="KG15" s="0" t="n">
        <v>0</v>
      </c>
      <c r="KH15" s="0" t="n">
        <v>0</v>
      </c>
      <c r="KI15" s="0" t="n">
        <v>0</v>
      </c>
      <c r="KJ15" s="0" t="n">
        <v>13314.48</v>
      </c>
      <c r="KK15" s="0" t="n">
        <v>1624</v>
      </c>
      <c r="KL15" s="0" t="n">
        <v>2906.96</v>
      </c>
      <c r="KM15" s="0" t="n">
        <v>4366.24</v>
      </c>
      <c r="KN15" s="0" t="n">
        <v>1901.24</v>
      </c>
      <c r="KO15" s="0" t="n">
        <v>0</v>
      </c>
      <c r="KP15" s="0" t="n">
        <v>7656</v>
      </c>
      <c r="KQ15" s="0" t="n">
        <v>11059.44</v>
      </c>
      <c r="KR15" s="0" t="n">
        <v>0</v>
      </c>
      <c r="KS15" s="0" t="n">
        <v>0</v>
      </c>
      <c r="KT15" s="0" t="n">
        <v>0</v>
      </c>
      <c r="KU15" s="0" t="n">
        <v>0</v>
      </c>
      <c r="KV15" s="0" t="n">
        <v>5772.16</v>
      </c>
      <c r="KW15" s="0" t="n">
        <v>0</v>
      </c>
      <c r="KX15" s="0" t="n">
        <v>0</v>
      </c>
      <c r="KY15" s="0" t="n">
        <v>0</v>
      </c>
      <c r="KZ15" s="0" t="n">
        <v>0</v>
      </c>
      <c r="LA15" s="0" t="n">
        <v>0</v>
      </c>
      <c r="LB15" s="0" t="n">
        <v>0</v>
      </c>
      <c r="LC15" s="0" t="n">
        <v>8816</v>
      </c>
      <c r="LD15" s="0" t="n">
        <v>0</v>
      </c>
      <c r="LE15" s="0" t="n">
        <v>0</v>
      </c>
      <c r="LF15" s="0" t="n">
        <v>0</v>
      </c>
      <c r="LG15" s="0" t="n">
        <v>0</v>
      </c>
      <c r="LH15" s="0" t="n">
        <v>1570.64</v>
      </c>
      <c r="LI15" s="0" t="n">
        <v>0</v>
      </c>
      <c r="LJ15" s="0" t="n">
        <v>0</v>
      </c>
      <c r="LK15" s="0" t="n">
        <v>0</v>
      </c>
      <c r="LL15" s="0" t="n">
        <v>0</v>
      </c>
      <c r="LM15" s="0" t="n">
        <v>6463.52</v>
      </c>
      <c r="LN15" s="0" t="n">
        <v>0</v>
      </c>
      <c r="LO15" s="0" t="n">
        <v>0</v>
      </c>
      <c r="LP15" s="0" t="n">
        <v>0</v>
      </c>
      <c r="LQ15" s="0" t="n">
        <v>0</v>
      </c>
      <c r="LR15" s="0" t="n">
        <v>10883.12</v>
      </c>
      <c r="LS15" s="0" t="n">
        <v>0</v>
      </c>
      <c r="LT15" s="0" t="n">
        <v>0</v>
      </c>
      <c r="LU15" s="0" t="n">
        <v>0</v>
      </c>
      <c r="LV15" s="0" t="n">
        <v>2433.68</v>
      </c>
      <c r="LW15" s="0" t="n">
        <v>0</v>
      </c>
      <c r="LX15" s="0" t="n">
        <v>0</v>
      </c>
      <c r="LY15" s="0" t="n">
        <v>0</v>
      </c>
      <c r="LZ15" s="0" t="n">
        <v>6873.696</v>
      </c>
      <c r="MA15" s="0" t="n">
        <v>0</v>
      </c>
      <c r="MB15" s="0" t="n">
        <v>0</v>
      </c>
      <c r="MC15" s="0" t="n">
        <v>0</v>
      </c>
      <c r="MD15" s="0" t="n">
        <v>0</v>
      </c>
      <c r="ME15" s="0" t="n">
        <v>0</v>
      </c>
      <c r="MF15" s="0" t="n">
        <v>0</v>
      </c>
      <c r="MG15" s="0" t="n">
        <v>0</v>
      </c>
      <c r="MH15" s="0" t="n">
        <v>5605.12</v>
      </c>
      <c r="MI15" s="0" t="n">
        <v>0</v>
      </c>
      <c r="MJ15" s="0" t="n">
        <v>6670</v>
      </c>
      <c r="MK15" s="0" t="n">
        <v>0</v>
      </c>
      <c r="ML15" s="0" t="n">
        <v>224</v>
      </c>
      <c r="MM15" s="0" t="n">
        <v>0</v>
      </c>
      <c r="MN15" s="0" t="n">
        <v>0</v>
      </c>
      <c r="MO15" s="0" t="n">
        <v>0</v>
      </c>
      <c r="MP15" s="0" t="n">
        <v>0</v>
      </c>
      <c r="MQ15" s="0" t="n">
        <v>9329.6</v>
      </c>
      <c r="MR15" s="0" t="n">
        <v>4639.04</v>
      </c>
      <c r="MS15" s="0" t="n">
        <v>0</v>
      </c>
      <c r="MT15" s="0" t="n">
        <v>10198.72</v>
      </c>
      <c r="MU15" s="0" t="n">
        <v>0</v>
      </c>
      <c r="MV15" s="0" t="n">
        <v>0</v>
      </c>
      <c r="MW15" s="0" t="n">
        <v>0</v>
      </c>
      <c r="MX15" s="0" t="n">
        <v>12855.36</v>
      </c>
      <c r="MY15" s="0" t="n">
        <v>1724.8</v>
      </c>
      <c r="MZ15" s="0" t="n">
        <v>2526.048</v>
      </c>
      <c r="NA15" s="0" t="n">
        <v>4637.248</v>
      </c>
      <c r="NB15" s="0" t="n">
        <v>1668.8</v>
      </c>
      <c r="NC15" s="0" t="n">
        <v>0</v>
      </c>
      <c r="ND15" s="0" t="n">
        <v>6720</v>
      </c>
      <c r="NE15" s="0" t="n">
        <v>10678.08</v>
      </c>
      <c r="NF15" s="0" t="n">
        <v>0</v>
      </c>
      <c r="NG15" s="0" t="n">
        <v>0</v>
      </c>
      <c r="NH15" s="0" t="n">
        <v>0</v>
      </c>
      <c r="NI15" s="0" t="n">
        <v>0</v>
      </c>
      <c r="NJ15" s="0" t="n">
        <v>5573.12</v>
      </c>
      <c r="NK15" s="0" t="n">
        <v>0</v>
      </c>
      <c r="NL15" s="0" t="n">
        <v>0</v>
      </c>
      <c r="NM15" s="0" t="n">
        <v>0</v>
      </c>
      <c r="NN15" s="0" t="n">
        <v>0</v>
      </c>
      <c r="NO15" s="0" t="n">
        <v>0</v>
      </c>
      <c r="NP15" s="0" t="n">
        <v>0</v>
      </c>
      <c r="NQ15" s="0" t="n">
        <v>8512</v>
      </c>
      <c r="NR15" s="0" t="n">
        <v>0</v>
      </c>
      <c r="NS15" s="0" t="n">
        <v>0</v>
      </c>
      <c r="NT15" s="0" t="n">
        <v>0</v>
      </c>
      <c r="NU15" s="0" t="n">
        <v>0</v>
      </c>
      <c r="NV15" s="0" t="n">
        <v>1895.6</v>
      </c>
      <c r="NW15" s="0" t="n">
        <v>0</v>
      </c>
      <c r="NX15" s="0" t="n">
        <v>0</v>
      </c>
      <c r="NY15" s="0" t="n">
        <v>0</v>
      </c>
      <c r="NZ15" s="0" t="n">
        <v>0</v>
      </c>
      <c r="OA15" s="0" t="n">
        <v>6240.64</v>
      </c>
      <c r="OB15" s="0" t="n">
        <v>0</v>
      </c>
      <c r="OC15" s="0" t="n">
        <v>0</v>
      </c>
      <c r="OD15" s="0" t="n">
        <v>0</v>
      </c>
      <c r="OE15" s="0" t="n">
        <v>0</v>
      </c>
      <c r="OF15" s="0" t="n">
        <v>10507.84</v>
      </c>
      <c r="OG15" s="0" t="n">
        <v>0</v>
      </c>
      <c r="OH15" s="0" t="n">
        <v>0</v>
      </c>
      <c r="OI15" s="0" t="n">
        <v>0</v>
      </c>
      <c r="OJ15" s="0" t="n">
        <v>2349.76</v>
      </c>
      <c r="OK15" s="0" t="n">
        <v>0</v>
      </c>
      <c r="OL15" s="0" t="n">
        <v>0</v>
      </c>
      <c r="OM15" s="0" t="n">
        <v>0</v>
      </c>
      <c r="ON15" s="0" t="n">
        <v>7374.08</v>
      </c>
      <c r="OO15" s="0" t="n">
        <v>0</v>
      </c>
      <c r="OP15" s="0" t="n">
        <v>0</v>
      </c>
      <c r="OQ15" s="0" t="n">
        <v>0</v>
      </c>
      <c r="OR15" s="0" t="n">
        <v>0</v>
      </c>
      <c r="OS15" s="0" t="n">
        <v>0</v>
      </c>
      <c r="OT15" s="0" t="n">
        <v>0</v>
      </c>
      <c r="OU15" s="0" t="n">
        <v>0</v>
      </c>
      <c r="OV15" s="0" t="n">
        <v>5411.84</v>
      </c>
      <c r="OW15" s="0" t="n">
        <v>0</v>
      </c>
      <c r="OX15" s="0" t="n">
        <v>4636.8</v>
      </c>
      <c r="OY15" s="0" t="n">
        <v>0</v>
      </c>
      <c r="OZ15" s="0" t="n">
        <v>45</v>
      </c>
      <c r="PA15" s="0" t="n">
        <v>0</v>
      </c>
      <c r="PB15" s="0" t="n">
        <v>0</v>
      </c>
      <c r="PC15" s="0" t="n">
        <v>0</v>
      </c>
      <c r="PD15" s="0" t="n">
        <v>0</v>
      </c>
      <c r="PE15" s="0" t="n">
        <v>2061.675</v>
      </c>
      <c r="PF15" s="0" t="n">
        <v>931.95</v>
      </c>
      <c r="PG15" s="0" t="n">
        <v>0</v>
      </c>
      <c r="PH15" s="0" t="n">
        <v>2048.85</v>
      </c>
      <c r="PI15" s="0" t="n">
        <v>0</v>
      </c>
      <c r="PJ15" s="0" t="n">
        <v>0</v>
      </c>
      <c r="PK15" s="0" t="n">
        <v>0</v>
      </c>
      <c r="PL15" s="0" t="n">
        <v>2582.55</v>
      </c>
      <c r="PM15" s="0" t="n">
        <v>315</v>
      </c>
      <c r="PN15" s="0" t="n">
        <v>507.465</v>
      </c>
      <c r="PO15" s="0" t="n">
        <v>846.9</v>
      </c>
      <c r="PP15" s="0" t="n">
        <v>335.25</v>
      </c>
      <c r="PQ15" s="0" t="n">
        <v>0</v>
      </c>
      <c r="PR15" s="0" t="n">
        <v>1350</v>
      </c>
      <c r="PS15" s="0" t="n">
        <v>2145.15</v>
      </c>
      <c r="PT15" s="0" t="n">
        <v>0</v>
      </c>
      <c r="PU15" s="0" t="n">
        <v>0</v>
      </c>
      <c r="PV15" s="0" t="n">
        <v>0</v>
      </c>
      <c r="PW15" s="0" t="n">
        <v>0</v>
      </c>
      <c r="PX15" s="0" t="n">
        <v>1119.6</v>
      </c>
      <c r="PY15" s="0" t="n">
        <v>0</v>
      </c>
      <c r="PZ15" s="0" t="n">
        <v>0</v>
      </c>
      <c r="QA15" s="0" t="n">
        <v>0</v>
      </c>
      <c r="QB15" s="0" t="n">
        <v>0</v>
      </c>
      <c r="QC15" s="0" t="n">
        <v>0</v>
      </c>
      <c r="QD15" s="0" t="n">
        <v>0</v>
      </c>
      <c r="QE15" s="0" t="n">
        <v>1710</v>
      </c>
      <c r="QF15" s="0" t="n">
        <v>0</v>
      </c>
      <c r="QG15" s="0" t="n">
        <v>0</v>
      </c>
      <c r="QH15" s="0" t="n">
        <v>0</v>
      </c>
      <c r="QI15" s="0" t="n">
        <v>0</v>
      </c>
      <c r="QJ15" s="0" t="n">
        <v>274.185</v>
      </c>
      <c r="QK15" s="0" t="n">
        <v>0</v>
      </c>
      <c r="QL15" s="0" t="n">
        <v>0</v>
      </c>
      <c r="QM15" s="0" t="n">
        <v>0</v>
      </c>
      <c r="QN15" s="0" t="n">
        <v>0</v>
      </c>
      <c r="QO15" s="0" t="n">
        <v>1379.07</v>
      </c>
      <c r="QP15" s="0" t="n">
        <v>0</v>
      </c>
      <c r="QQ15" s="0" t="n">
        <v>0</v>
      </c>
      <c r="QR15" s="0" t="n">
        <v>0</v>
      </c>
      <c r="QS15" s="0" t="n">
        <v>0</v>
      </c>
      <c r="QT15" s="0" t="n">
        <v>1899.855</v>
      </c>
      <c r="QU15" s="0" t="n">
        <v>0</v>
      </c>
      <c r="QV15" s="0" t="n">
        <v>0</v>
      </c>
      <c r="QW15" s="0" t="n">
        <v>0</v>
      </c>
      <c r="QX15" s="0" t="n">
        <v>590.0625</v>
      </c>
      <c r="QY15" s="0" t="n">
        <v>0</v>
      </c>
      <c r="QZ15" s="0" t="n">
        <v>0</v>
      </c>
      <c r="RA15" s="0" t="n">
        <v>0</v>
      </c>
      <c r="RB15" s="0" t="n">
        <v>1333.26</v>
      </c>
      <c r="RC15" s="0" t="n">
        <v>0</v>
      </c>
      <c r="RD15" s="0" t="n">
        <v>0</v>
      </c>
      <c r="RE15" s="0" t="n">
        <v>0</v>
      </c>
      <c r="RF15" s="0" t="n">
        <v>0</v>
      </c>
      <c r="RG15" s="0" t="n">
        <v>0</v>
      </c>
      <c r="RH15" s="0" t="n">
        <v>0</v>
      </c>
      <c r="RI15" s="0" t="n">
        <v>0</v>
      </c>
      <c r="RJ15" s="0" t="n">
        <v>1087.2</v>
      </c>
      <c r="RK15" s="0" t="n">
        <v>0</v>
      </c>
      <c r="RL15" s="0" t="n">
        <v>1035</v>
      </c>
      <c r="RM15" s="0" t="n">
        <v>0</v>
      </c>
      <c r="RN15" s="0" t="n">
        <v>133</v>
      </c>
      <c r="RO15" s="0" t="n">
        <v>0</v>
      </c>
      <c r="RP15" s="0" t="n">
        <v>0</v>
      </c>
      <c r="RQ15" s="0" t="n">
        <v>0</v>
      </c>
      <c r="RR15" s="0" t="n">
        <v>0</v>
      </c>
      <c r="RS15" s="0" t="n">
        <v>5539.45</v>
      </c>
      <c r="RT15" s="0" t="n">
        <v>2754.43</v>
      </c>
      <c r="RU15" s="0" t="n">
        <v>0</v>
      </c>
      <c r="RV15" s="0" t="n">
        <v>6055.49</v>
      </c>
      <c r="RW15" s="0" t="n">
        <v>0</v>
      </c>
      <c r="RX15" s="0" t="n">
        <v>0</v>
      </c>
      <c r="RY15" s="0" t="n">
        <v>0</v>
      </c>
      <c r="RZ15" s="0" t="n">
        <v>7632.87</v>
      </c>
      <c r="SA15" s="0" t="n">
        <v>931</v>
      </c>
      <c r="SB15" s="0" t="n">
        <v>1666.49</v>
      </c>
      <c r="SC15" s="0" t="n">
        <v>2753.366</v>
      </c>
      <c r="SD15" s="0" t="n">
        <v>990.85</v>
      </c>
      <c r="SE15" s="0" t="n">
        <v>0</v>
      </c>
      <c r="SF15" s="0" t="n">
        <v>3990</v>
      </c>
      <c r="SG15" s="0" t="n">
        <v>6340.11</v>
      </c>
      <c r="SH15" s="0" t="n">
        <v>0</v>
      </c>
      <c r="SI15" s="0" t="n">
        <v>0</v>
      </c>
      <c r="SJ15" s="0" t="n">
        <v>0</v>
      </c>
      <c r="SK15" s="0" t="n">
        <v>0</v>
      </c>
      <c r="SL15" s="0" t="n">
        <v>3309.04</v>
      </c>
      <c r="SM15" s="0" t="n">
        <v>0</v>
      </c>
      <c r="SN15" s="0" t="n">
        <v>0</v>
      </c>
      <c r="SO15" s="0" t="n">
        <v>0</v>
      </c>
      <c r="SP15" s="0" t="n">
        <v>0</v>
      </c>
      <c r="SQ15" s="0" t="n">
        <v>0</v>
      </c>
      <c r="SR15" s="0" t="n">
        <v>0</v>
      </c>
      <c r="SS15" s="0" t="n">
        <v>6317.5</v>
      </c>
      <c r="ST15" s="0" t="n">
        <v>0</v>
      </c>
      <c r="SU15" s="0" t="n">
        <v>0</v>
      </c>
      <c r="SV15" s="0" t="n">
        <v>0</v>
      </c>
      <c r="SW15" s="0" t="n">
        <v>0</v>
      </c>
      <c r="SX15" s="0" t="n">
        <v>810.369</v>
      </c>
      <c r="SY15" s="0" t="n">
        <v>0</v>
      </c>
      <c r="SZ15" s="0" t="n">
        <v>0</v>
      </c>
      <c r="TA15" s="0" t="n">
        <v>0</v>
      </c>
      <c r="TB15" s="0" t="n">
        <v>0</v>
      </c>
      <c r="TC15" s="0" t="n">
        <v>3705.38</v>
      </c>
      <c r="TD15" s="0" t="n">
        <v>0</v>
      </c>
      <c r="TE15" s="0" t="n">
        <v>0</v>
      </c>
      <c r="TF15" s="0" t="n">
        <v>0</v>
      </c>
      <c r="TG15" s="0" t="n">
        <v>0</v>
      </c>
      <c r="TH15" s="0" t="n">
        <v>6862.933</v>
      </c>
      <c r="TI15" s="0" t="n">
        <v>0</v>
      </c>
      <c r="TJ15" s="0" t="n">
        <v>0</v>
      </c>
      <c r="TK15" s="0" t="n">
        <v>0</v>
      </c>
      <c r="TL15" s="0" t="n">
        <v>1395.17</v>
      </c>
      <c r="TM15" s="0" t="n">
        <v>0</v>
      </c>
      <c r="TN15" s="0" t="n">
        <v>0</v>
      </c>
      <c r="TO15" s="0" t="n">
        <v>0</v>
      </c>
      <c r="TP15" s="0" t="n">
        <v>4378.36</v>
      </c>
      <c r="TQ15" s="0" t="n">
        <v>0</v>
      </c>
      <c r="TR15" s="0" t="n">
        <v>0</v>
      </c>
      <c r="TS15" s="0" t="n">
        <v>0</v>
      </c>
      <c r="TT15" s="0" t="n">
        <v>0</v>
      </c>
      <c r="TU15" s="0" t="n">
        <v>0</v>
      </c>
      <c r="TV15" s="0" t="n">
        <v>0</v>
      </c>
      <c r="TW15" s="0" t="n">
        <v>0</v>
      </c>
      <c r="TX15" s="0" t="n">
        <v>3213.28</v>
      </c>
      <c r="TY15" s="0" t="n">
        <v>0</v>
      </c>
      <c r="TZ15" s="0" t="n">
        <v>3059</v>
      </c>
      <c r="UA15" s="0" t="n">
        <v>0</v>
      </c>
      <c r="UB15" s="0" t="n">
        <v>56</v>
      </c>
      <c r="UC15" s="0" t="n">
        <v>0</v>
      </c>
      <c r="UD15" s="0" t="n">
        <v>0</v>
      </c>
      <c r="UE15" s="0" t="n">
        <v>0</v>
      </c>
      <c r="UF15" s="0" t="n">
        <v>0</v>
      </c>
      <c r="UG15" s="0" t="n">
        <v>2332.4</v>
      </c>
      <c r="UH15" s="0" t="n">
        <v>1159.76</v>
      </c>
      <c r="UI15" s="0" t="n">
        <v>0</v>
      </c>
      <c r="UJ15" s="0" t="n">
        <v>2804.648</v>
      </c>
      <c r="UK15" s="0" t="n">
        <v>0</v>
      </c>
      <c r="UL15" s="0" t="n">
        <v>0</v>
      </c>
      <c r="UM15" s="0" t="n">
        <v>0</v>
      </c>
      <c r="UN15" s="0" t="n">
        <v>3213.84</v>
      </c>
      <c r="UO15" s="0" t="n">
        <v>392</v>
      </c>
      <c r="UP15" s="0" t="n">
        <v>701.68</v>
      </c>
      <c r="UQ15" s="0" t="n">
        <v>1317.4</v>
      </c>
      <c r="UR15" s="0" t="n">
        <v>375.48</v>
      </c>
      <c r="US15" s="0" t="n">
        <v>0</v>
      </c>
      <c r="UT15" s="0" t="n">
        <v>1680</v>
      </c>
      <c r="UU15" s="0" t="n">
        <v>2669.52</v>
      </c>
      <c r="UV15" s="0" t="n">
        <v>0</v>
      </c>
      <c r="UW15" s="0" t="n">
        <v>0</v>
      </c>
      <c r="UX15" s="0" t="n">
        <v>0</v>
      </c>
      <c r="UY15" s="0" t="n">
        <v>0</v>
      </c>
      <c r="UZ15" s="0" t="n">
        <v>1253.952</v>
      </c>
      <c r="VA15" s="0" t="n">
        <v>0</v>
      </c>
      <c r="VB15" s="0" t="n">
        <v>0</v>
      </c>
      <c r="VC15" s="0" t="n">
        <v>0</v>
      </c>
      <c r="VD15" s="0" t="n">
        <v>0</v>
      </c>
      <c r="VE15" s="0" t="n">
        <v>0</v>
      </c>
      <c r="VF15" s="0" t="n">
        <v>0</v>
      </c>
      <c r="VG15" s="0" t="n">
        <v>1915.2</v>
      </c>
      <c r="VH15" s="0" t="n">
        <v>0</v>
      </c>
      <c r="VI15" s="0" t="n">
        <v>0</v>
      </c>
      <c r="VJ15" s="0" t="n">
        <v>0</v>
      </c>
      <c r="VK15" s="0" t="n">
        <v>0</v>
      </c>
      <c r="VL15" s="0" t="n">
        <v>379.12</v>
      </c>
      <c r="VM15" s="0" t="n">
        <v>0</v>
      </c>
      <c r="VN15" s="0" t="n">
        <v>0</v>
      </c>
      <c r="VO15" s="0" t="n">
        <v>0</v>
      </c>
      <c r="VP15" s="0" t="n">
        <v>0</v>
      </c>
      <c r="VQ15" s="0" t="n">
        <v>1560.16</v>
      </c>
      <c r="VR15" s="0" t="n">
        <v>0</v>
      </c>
      <c r="VS15" s="0" t="n">
        <v>0</v>
      </c>
      <c r="VT15" s="0" t="n">
        <v>0</v>
      </c>
      <c r="VU15" s="0" t="n">
        <v>0</v>
      </c>
      <c r="VV15" s="0" t="n">
        <v>2626.96</v>
      </c>
      <c r="VW15" s="0" t="n">
        <v>0</v>
      </c>
      <c r="VX15" s="0" t="n">
        <v>0</v>
      </c>
      <c r="VY15" s="0" t="n">
        <v>0</v>
      </c>
      <c r="VZ15" s="0" t="n">
        <v>587.44</v>
      </c>
      <c r="WA15" s="0" t="n">
        <v>0</v>
      </c>
      <c r="WB15" s="0" t="n">
        <v>0</v>
      </c>
      <c r="WC15" s="0" t="n">
        <v>0</v>
      </c>
      <c r="WD15" s="0" t="n">
        <v>1843.52</v>
      </c>
      <c r="WE15" s="0" t="n">
        <v>0</v>
      </c>
      <c r="WF15" s="0" t="n">
        <v>0</v>
      </c>
      <c r="WG15" s="0" t="n">
        <v>0</v>
      </c>
      <c r="WH15" s="0" t="n">
        <v>0</v>
      </c>
      <c r="WI15" s="0" t="n">
        <v>0</v>
      </c>
      <c r="WJ15" s="0" t="n">
        <v>0</v>
      </c>
      <c r="WK15" s="0" t="n">
        <v>0</v>
      </c>
      <c r="WL15" s="0" t="n">
        <v>1352.96</v>
      </c>
      <c r="WM15" s="0" t="n">
        <v>0</v>
      </c>
      <c r="WN15" s="0" t="n">
        <v>1288</v>
      </c>
      <c r="WO15" s="0" t="n">
        <v>0</v>
      </c>
      <c r="WP15" s="0" t="n">
        <v>292</v>
      </c>
      <c r="WQ15" s="0" t="n">
        <v>0</v>
      </c>
      <c r="WR15" s="0" t="n">
        <v>0</v>
      </c>
      <c r="WS15" s="0" t="n">
        <v>0</v>
      </c>
      <c r="WT15" s="0" t="n">
        <v>0</v>
      </c>
      <c r="WU15" s="0" t="n">
        <v>12161.8</v>
      </c>
      <c r="WV15" s="0" t="n">
        <v>6047.32</v>
      </c>
      <c r="WW15" s="0" t="n">
        <v>0</v>
      </c>
      <c r="WX15" s="0" t="n">
        <v>13294.76</v>
      </c>
      <c r="WY15" s="0" t="n">
        <v>0</v>
      </c>
      <c r="WZ15" s="0" t="n">
        <v>0</v>
      </c>
      <c r="XA15" s="0" t="n">
        <v>0</v>
      </c>
      <c r="XB15" s="0" t="n">
        <v>16757.88</v>
      </c>
      <c r="XC15" s="0" t="n">
        <v>2044</v>
      </c>
      <c r="XD15" s="0" t="n">
        <v>3658.76</v>
      </c>
      <c r="XE15" s="0" t="n">
        <v>5495.44</v>
      </c>
      <c r="XF15" s="0" t="n">
        <v>2175.4</v>
      </c>
      <c r="XG15" s="0" t="n">
        <v>0</v>
      </c>
      <c r="XH15" s="0" t="n">
        <v>8760</v>
      </c>
      <c r="XI15" s="0" t="n">
        <v>17399.55</v>
      </c>
      <c r="XJ15" s="0" t="n">
        <v>0</v>
      </c>
      <c r="XK15" s="0" t="n">
        <v>0</v>
      </c>
      <c r="XL15" s="0" t="n">
        <v>0</v>
      </c>
      <c r="XM15" s="0" t="n">
        <v>0</v>
      </c>
      <c r="XN15" s="0" t="n">
        <v>7264.96</v>
      </c>
      <c r="XO15" s="0" t="n">
        <v>0</v>
      </c>
      <c r="XP15" s="0" t="n">
        <v>0</v>
      </c>
      <c r="XQ15" s="0" t="n">
        <v>0</v>
      </c>
      <c r="XR15" s="0" t="n">
        <v>0</v>
      </c>
      <c r="XS15" s="0" t="n">
        <v>0</v>
      </c>
      <c r="XT15" s="0" t="n">
        <v>0</v>
      </c>
      <c r="XU15" s="0" t="n">
        <v>11096</v>
      </c>
      <c r="XV15" s="0" t="n">
        <v>0</v>
      </c>
      <c r="XW15" s="0" t="n">
        <v>0</v>
      </c>
      <c r="XX15" s="0" t="n">
        <v>0</v>
      </c>
      <c r="XY15" s="0" t="n">
        <v>0</v>
      </c>
      <c r="XZ15" s="0" t="n">
        <v>1976.84</v>
      </c>
      <c r="YA15" s="0" t="n">
        <v>0</v>
      </c>
      <c r="YB15" s="0" t="n">
        <v>0</v>
      </c>
      <c r="YC15" s="0" t="n">
        <v>0</v>
      </c>
      <c r="YD15" s="0" t="n">
        <v>0</v>
      </c>
      <c r="YE15" s="0" t="n">
        <v>8135.12</v>
      </c>
      <c r="YF15" s="0" t="n">
        <v>0</v>
      </c>
      <c r="YG15" s="0" t="n">
        <v>0</v>
      </c>
      <c r="YH15" s="0" t="n">
        <v>0</v>
      </c>
      <c r="YI15" s="0" t="n">
        <v>0</v>
      </c>
      <c r="YJ15" s="0" t="n">
        <v>12327.948</v>
      </c>
      <c r="YK15" s="0" t="n">
        <v>0</v>
      </c>
      <c r="YL15" s="0" t="n">
        <v>0</v>
      </c>
      <c r="YM15" s="0" t="n">
        <v>0</v>
      </c>
      <c r="YN15" s="0" t="n">
        <v>3063.08</v>
      </c>
      <c r="YO15" s="0" t="n">
        <v>0</v>
      </c>
      <c r="YP15" s="0" t="n">
        <v>0</v>
      </c>
      <c r="YQ15" s="0" t="n">
        <v>0</v>
      </c>
      <c r="YR15" s="0" t="n">
        <v>9612.64</v>
      </c>
      <c r="YS15" s="0" t="n">
        <v>0</v>
      </c>
      <c r="YT15" s="0" t="n">
        <v>0</v>
      </c>
      <c r="YU15" s="0" t="n">
        <v>0</v>
      </c>
      <c r="YV15" s="0" t="n">
        <v>0</v>
      </c>
      <c r="YW15" s="0" t="n">
        <v>0</v>
      </c>
      <c r="YX15" s="0" t="n">
        <v>0</v>
      </c>
      <c r="YY15" s="0" t="n">
        <v>0</v>
      </c>
      <c r="YZ15" s="0" t="n">
        <v>7760.192</v>
      </c>
      <c r="ZA15" s="0" t="n">
        <v>0</v>
      </c>
      <c r="ZB15" s="0" t="n">
        <v>6716</v>
      </c>
      <c r="ZC15" s="0" t="n">
        <v>0</v>
      </c>
      <c r="ZD15" s="0" t="n">
        <v>227</v>
      </c>
      <c r="ZE15" s="0" t="n">
        <v>0</v>
      </c>
      <c r="ZF15" s="0" t="n">
        <v>0</v>
      </c>
      <c r="ZG15" s="0" t="n">
        <v>0</v>
      </c>
      <c r="ZH15" s="0" t="n">
        <v>0</v>
      </c>
      <c r="ZI15" s="0" t="n">
        <v>8509.095</v>
      </c>
      <c r="ZJ15" s="0" t="n">
        <v>4701.17</v>
      </c>
      <c r="ZK15" s="0" t="n">
        <v>0</v>
      </c>
      <c r="ZL15" s="0" t="n">
        <v>11368.841</v>
      </c>
      <c r="ZM15" s="0" t="n">
        <v>0</v>
      </c>
      <c r="ZN15" s="0" t="n">
        <v>0</v>
      </c>
      <c r="ZO15" s="0" t="n">
        <v>0</v>
      </c>
      <c r="ZP15" s="0" t="n">
        <v>13027.53</v>
      </c>
      <c r="ZQ15" s="0" t="n">
        <v>1986.25</v>
      </c>
      <c r="ZR15" s="0" t="n">
        <v>2844.31</v>
      </c>
      <c r="ZS15" s="0" t="n">
        <v>4272.14</v>
      </c>
      <c r="ZT15" s="0" t="n">
        <v>1522.035</v>
      </c>
      <c r="ZU15" s="0" t="n">
        <v>0</v>
      </c>
      <c r="ZV15" s="0" t="n">
        <v>6810</v>
      </c>
      <c r="ZW15" s="0" t="n">
        <v>10821.09</v>
      </c>
      <c r="ZX15" s="0" t="n">
        <v>0</v>
      </c>
      <c r="ZY15" s="0" t="n">
        <v>0</v>
      </c>
      <c r="ZZ15" s="0" t="n">
        <v>0</v>
      </c>
      <c r="AAA15" s="0" t="n">
        <v>0</v>
      </c>
      <c r="AAB15" s="0" t="n">
        <v>6212.536</v>
      </c>
      <c r="AAC15" s="0" t="n">
        <v>0</v>
      </c>
      <c r="AAD15" s="0" t="n">
        <v>0</v>
      </c>
      <c r="AAE15" s="0" t="n">
        <v>0</v>
      </c>
      <c r="AAF15" s="0" t="n">
        <v>0</v>
      </c>
      <c r="AAG15" s="0" t="n">
        <v>0</v>
      </c>
      <c r="AAH15" s="0" t="n">
        <v>0</v>
      </c>
      <c r="AAI15" s="0" t="n">
        <v>9488.6</v>
      </c>
      <c r="AAJ15" s="0" t="n">
        <v>0</v>
      </c>
      <c r="AAK15" s="0" t="n">
        <v>0</v>
      </c>
      <c r="AAL15" s="0" t="n">
        <v>0</v>
      </c>
      <c r="AAM15" s="0" t="n">
        <v>0</v>
      </c>
      <c r="AAN15" s="0" t="n">
        <v>1536.79</v>
      </c>
      <c r="AAO15" s="0" t="n">
        <v>0</v>
      </c>
      <c r="AAP15" s="0" t="n">
        <v>0</v>
      </c>
      <c r="AAQ15" s="0" t="n">
        <v>0</v>
      </c>
      <c r="AAR15" s="0" t="n">
        <v>0</v>
      </c>
      <c r="AAS15" s="0" t="n">
        <v>6324.22</v>
      </c>
      <c r="AAT15" s="0" t="n">
        <v>0</v>
      </c>
      <c r="AAU15" s="0" t="n">
        <v>0</v>
      </c>
      <c r="AAV15" s="0" t="n">
        <v>0</v>
      </c>
      <c r="AAW15" s="0" t="n">
        <v>0</v>
      </c>
      <c r="AAX15" s="0" t="n">
        <v>10648.57</v>
      </c>
      <c r="AAY15" s="0" t="n">
        <v>0</v>
      </c>
      <c r="AAZ15" s="0" t="n">
        <v>0</v>
      </c>
      <c r="ABA15" s="0" t="n">
        <v>0</v>
      </c>
      <c r="ABB15" s="0" t="n">
        <v>2619.353</v>
      </c>
      <c r="ABC15" s="0" t="n">
        <v>0</v>
      </c>
      <c r="ABD15" s="0" t="n">
        <v>0</v>
      </c>
      <c r="ABE15" s="0" t="n">
        <v>0</v>
      </c>
      <c r="ABF15" s="0" t="n">
        <v>9341.05</v>
      </c>
      <c r="ABG15" s="0" t="n">
        <v>0</v>
      </c>
      <c r="ABH15" s="0" t="n">
        <v>0</v>
      </c>
      <c r="ABI15" s="0" t="n">
        <v>0</v>
      </c>
      <c r="ABJ15" s="0" t="n">
        <v>0</v>
      </c>
      <c r="ABK15" s="0" t="n">
        <v>0</v>
      </c>
      <c r="ABL15" s="0" t="n">
        <v>0</v>
      </c>
      <c r="ABM15" s="0" t="n">
        <v>0</v>
      </c>
      <c r="ABN15" s="0" t="n">
        <v>5484.32</v>
      </c>
      <c r="ABO15" s="0" t="n">
        <v>0</v>
      </c>
      <c r="ABP15" s="0" t="n">
        <v>5221</v>
      </c>
      <c r="ABQ15" s="0" t="n">
        <v>0</v>
      </c>
      <c r="ABR15" s="0" t="n">
        <v>40</v>
      </c>
      <c r="ABS15" s="0" t="n">
        <v>0</v>
      </c>
      <c r="ABT15" s="0" t="n">
        <v>0</v>
      </c>
      <c r="ABU15" s="0" t="n">
        <v>0</v>
      </c>
      <c r="ABV15" s="0" t="n">
        <v>0</v>
      </c>
      <c r="ABW15" s="0" t="n">
        <v>1832.6</v>
      </c>
      <c r="ABX15" s="0" t="n">
        <v>828.4</v>
      </c>
      <c r="ABY15" s="0" t="n">
        <v>0</v>
      </c>
      <c r="ABZ15" s="0" t="n">
        <v>1821.2</v>
      </c>
      <c r="ACA15" s="0" t="n">
        <v>0</v>
      </c>
      <c r="ACB15" s="0" t="n">
        <v>0</v>
      </c>
      <c r="ACC15" s="0" t="n">
        <v>0</v>
      </c>
      <c r="ACD15" s="0" t="n">
        <v>2295.6</v>
      </c>
      <c r="ACE15" s="0" t="n">
        <v>280</v>
      </c>
      <c r="ACF15" s="0" t="n">
        <v>626.5</v>
      </c>
      <c r="ACG15" s="0" t="n">
        <v>752.8</v>
      </c>
      <c r="ACH15" s="0" t="n">
        <v>298</v>
      </c>
      <c r="ACI15" s="0" t="n">
        <v>0</v>
      </c>
      <c r="ACJ15" s="0" t="n">
        <v>1320</v>
      </c>
      <c r="ACK15" s="0" t="n">
        <v>2097.48</v>
      </c>
      <c r="ACL15" s="0" t="n">
        <v>0</v>
      </c>
      <c r="ACM15" s="0" t="n">
        <v>0</v>
      </c>
      <c r="ACN15" s="0" t="n">
        <v>0</v>
      </c>
      <c r="ACO15" s="0" t="n">
        <v>0</v>
      </c>
      <c r="ACP15" s="0" t="n">
        <v>995.2</v>
      </c>
      <c r="ACQ15" s="0" t="n">
        <v>0</v>
      </c>
      <c r="ACR15" s="0" t="n">
        <v>0</v>
      </c>
      <c r="ACS15" s="0" t="n">
        <v>0</v>
      </c>
      <c r="ACT15" s="0" t="n">
        <v>0</v>
      </c>
      <c r="ACU15" s="0" t="n">
        <v>0</v>
      </c>
      <c r="ACV15" s="0" t="n">
        <v>0</v>
      </c>
      <c r="ACW15" s="0" t="n">
        <v>1368</v>
      </c>
      <c r="ACX15" s="0" t="n">
        <v>0</v>
      </c>
      <c r="ACY15" s="0" t="n">
        <v>0</v>
      </c>
      <c r="ACZ15" s="0" t="n">
        <v>0</v>
      </c>
      <c r="ADA15" s="0" t="n">
        <v>0</v>
      </c>
      <c r="ADB15" s="0" t="n">
        <v>270.8</v>
      </c>
      <c r="ADC15" s="0" t="n">
        <v>0</v>
      </c>
      <c r="ADD15" s="0" t="n">
        <v>0</v>
      </c>
      <c r="ADE15" s="0" t="n">
        <v>0</v>
      </c>
      <c r="ADF15" s="0" t="n">
        <v>0</v>
      </c>
      <c r="ADG15" s="0" t="n">
        <v>1114.4</v>
      </c>
      <c r="ADH15" s="0" t="n">
        <v>0</v>
      </c>
      <c r="ADI15" s="0" t="n">
        <v>0</v>
      </c>
      <c r="ADJ15" s="0" t="n">
        <v>0</v>
      </c>
      <c r="ADK15" s="0" t="n">
        <v>0</v>
      </c>
      <c r="ADL15" s="0" t="n">
        <v>1876.4</v>
      </c>
      <c r="ADM15" s="0" t="n">
        <v>0</v>
      </c>
      <c r="ADN15" s="0" t="n">
        <v>0</v>
      </c>
      <c r="ADO15" s="0" t="n">
        <v>0</v>
      </c>
      <c r="ADP15" s="0" t="n">
        <v>419.6</v>
      </c>
      <c r="ADQ15" s="0" t="n">
        <v>0</v>
      </c>
      <c r="ADR15" s="0" t="n">
        <v>0</v>
      </c>
      <c r="ADS15" s="0" t="n">
        <v>0</v>
      </c>
      <c r="ADT15" s="0" t="n">
        <v>1316.8</v>
      </c>
      <c r="ADU15" s="0" t="n">
        <v>0</v>
      </c>
      <c r="ADV15" s="0" t="n">
        <v>0</v>
      </c>
      <c r="ADW15" s="0" t="n">
        <v>0</v>
      </c>
      <c r="ADX15" s="0" t="n">
        <v>0</v>
      </c>
      <c r="ADY15" s="0" t="n">
        <v>0</v>
      </c>
      <c r="ADZ15" s="0" t="n">
        <v>0</v>
      </c>
      <c r="AEA15" s="0" t="n">
        <v>0</v>
      </c>
      <c r="AEB15" s="0" t="n">
        <v>966.4</v>
      </c>
      <c r="AEC15" s="0" t="n">
        <v>0</v>
      </c>
      <c r="AED15" s="0" t="n">
        <v>1150</v>
      </c>
      <c r="AEE15" s="0" t="n">
        <v>0</v>
      </c>
      <c r="AEF15" s="0" t="n">
        <v>299</v>
      </c>
      <c r="AEG15" s="0" t="n">
        <v>0</v>
      </c>
      <c r="AEH15" s="0" t="n">
        <v>0</v>
      </c>
      <c r="AEI15" s="0" t="n">
        <v>0</v>
      </c>
      <c r="AEJ15" s="0" t="n">
        <v>0</v>
      </c>
      <c r="AEK15" s="0" t="n">
        <v>12453.35</v>
      </c>
      <c r="AEL15" s="0" t="n">
        <v>6192.29</v>
      </c>
      <c r="AEM15" s="0" t="n">
        <v>0</v>
      </c>
      <c r="AEN15" s="0" t="n">
        <v>13613.47</v>
      </c>
      <c r="AEO15" s="0" t="n">
        <v>0</v>
      </c>
      <c r="AEP15" s="0" t="n">
        <v>0</v>
      </c>
      <c r="AEQ15" s="0" t="n">
        <v>0</v>
      </c>
      <c r="AER15" s="0" t="n">
        <v>21449.5125</v>
      </c>
      <c r="AES15" s="0" t="n">
        <v>2093</v>
      </c>
      <c r="AET15" s="0" t="n">
        <v>3746.47</v>
      </c>
      <c r="AEU15" s="0" t="n">
        <v>5627.18</v>
      </c>
      <c r="AEV15" s="0" t="n">
        <v>2004.795</v>
      </c>
      <c r="AEW15" s="0" t="n">
        <v>0</v>
      </c>
      <c r="AEX15" s="0" t="n">
        <v>11212.5</v>
      </c>
      <c r="AEY15" s="0" t="n">
        <v>14253.33</v>
      </c>
      <c r="AEZ15" s="0" t="n">
        <v>0</v>
      </c>
      <c r="AFA15" s="0" t="n">
        <v>0</v>
      </c>
      <c r="AFB15" s="0" t="n">
        <v>0</v>
      </c>
      <c r="AFC15" s="0" t="n">
        <v>0</v>
      </c>
      <c r="AFD15" s="0" t="n">
        <v>9298.9</v>
      </c>
      <c r="AFE15" s="0" t="n">
        <v>0</v>
      </c>
      <c r="AFF15" s="0" t="n">
        <v>0</v>
      </c>
      <c r="AFG15" s="0" t="n">
        <v>0</v>
      </c>
      <c r="AFH15" s="0" t="n">
        <v>0</v>
      </c>
      <c r="AFI15" s="0" t="n">
        <v>0</v>
      </c>
      <c r="AFJ15" s="0" t="n">
        <v>0</v>
      </c>
      <c r="AFK15" s="0" t="n">
        <v>11362</v>
      </c>
      <c r="AFL15" s="0" t="n">
        <v>0</v>
      </c>
      <c r="AFM15" s="0" t="n">
        <v>0</v>
      </c>
      <c r="AFN15" s="0" t="n">
        <v>0</v>
      </c>
      <c r="AFO15" s="0" t="n">
        <v>0</v>
      </c>
      <c r="AFP15" s="0" t="n">
        <v>2024.23</v>
      </c>
      <c r="AFQ15" s="0" t="n">
        <v>0</v>
      </c>
      <c r="AFR15" s="0" t="n">
        <v>0</v>
      </c>
      <c r="AFS15" s="0" t="n">
        <v>0</v>
      </c>
      <c r="AFT15" s="0" t="n">
        <v>0</v>
      </c>
      <c r="AFU15" s="0" t="n">
        <v>8330.14</v>
      </c>
      <c r="AFV15" s="0" t="n">
        <v>0</v>
      </c>
      <c r="AFW15" s="0" t="n">
        <v>0</v>
      </c>
      <c r="AFX15" s="0" t="n">
        <v>0</v>
      </c>
      <c r="AFY15" s="0" t="n">
        <v>0</v>
      </c>
      <c r="AFZ15" s="0" t="n">
        <v>12623.481</v>
      </c>
      <c r="AGA15" s="0" t="n">
        <v>0</v>
      </c>
      <c r="AGB15" s="0" t="n">
        <v>0</v>
      </c>
      <c r="AGC15" s="0" t="n">
        <v>0</v>
      </c>
      <c r="AGD15" s="0" t="n">
        <v>3136.51</v>
      </c>
      <c r="AGE15" s="0" t="n">
        <v>0</v>
      </c>
      <c r="AGF15" s="0" t="n">
        <v>0</v>
      </c>
      <c r="AGG15" s="0" t="n">
        <v>0</v>
      </c>
      <c r="AGH15" s="0" t="n">
        <v>9843.08</v>
      </c>
      <c r="AGI15" s="0" t="n">
        <v>0</v>
      </c>
      <c r="AGJ15" s="0" t="n">
        <v>0</v>
      </c>
      <c r="AGK15" s="0" t="n">
        <v>0</v>
      </c>
      <c r="AGL15" s="0" t="n">
        <v>0</v>
      </c>
      <c r="AGM15" s="0" t="n">
        <v>0</v>
      </c>
      <c r="AGN15" s="0" t="n">
        <v>0</v>
      </c>
      <c r="AGO15" s="0" t="n">
        <v>0</v>
      </c>
      <c r="AGP15" s="0" t="n">
        <v>7223.84</v>
      </c>
      <c r="AGQ15" s="0" t="n">
        <v>0</v>
      </c>
      <c r="AGR15" s="0" t="n">
        <v>6189.3</v>
      </c>
      <c r="AGS15" s="0" t="n">
        <v>0</v>
      </c>
      <c r="AGU15" s="0" t="n">
        <f aca="false">IF($P15&gt;0,CH15*$K15,0)</f>
        <v>238</v>
      </c>
      <c r="AGV15" s="0" t="n">
        <f aca="false">IF($P15&gt;0,EV15*$K15,0)</f>
        <v>58</v>
      </c>
      <c r="AGW15" s="0" t="n">
        <f aca="false">IF($P15&gt;0,HJ15*$K15,0)</f>
        <v>108</v>
      </c>
      <c r="AGX15" s="0" t="n">
        <f aca="false">IF($P15&gt;0,JX15*$K15,0)</f>
        <v>464</v>
      </c>
      <c r="AGY15" s="0" t="n">
        <f aca="false">IF($P15&gt;0,ML15*$K15,0)</f>
        <v>448</v>
      </c>
      <c r="AGZ15" s="0" t="n">
        <f aca="false">IF($P15&gt;0,OZ15*$K15,0)</f>
        <v>90</v>
      </c>
      <c r="AHA15" s="0" t="n">
        <f aca="false">IF($P15&gt;0,RN15*$K15,0)</f>
        <v>266</v>
      </c>
      <c r="AHB15" s="0" t="n">
        <f aca="false">IF($P15&gt;0,UB15*$K15,0)</f>
        <v>112</v>
      </c>
      <c r="AHC15" s="0" t="n">
        <f aca="false">IF($P15&gt;0,WP15*$K15,0)</f>
        <v>584</v>
      </c>
      <c r="AHD15" s="0" t="n">
        <f aca="false">IF($P15&gt;0,ZD15*$K15,0)</f>
        <v>454</v>
      </c>
      <c r="AHE15" s="0" t="n">
        <f aca="false">IF($P15&gt;0,ABR15*$K15,0)</f>
        <v>80</v>
      </c>
      <c r="AHF15" s="0" t="n">
        <f aca="false">IF($P15&gt;0,AEF15*$K15,0)</f>
        <v>598</v>
      </c>
    </row>
    <row r="16" customFormat="false" ht="15" hidden="false" customHeight="false" outlineLevel="0" collapsed="false">
      <c r="F16" s="0" t="s">
        <v>23</v>
      </c>
      <c r="H16" s="0" t="s">
        <v>176</v>
      </c>
      <c r="I16" s="0" t="s">
        <v>177</v>
      </c>
      <c r="K16" s="0" t="n">
        <v>2</v>
      </c>
      <c r="L16" s="0" t="n">
        <v>15.88</v>
      </c>
      <c r="P16" s="0" t="n">
        <v>2</v>
      </c>
      <c r="R16" s="0" t="n">
        <v>0</v>
      </c>
      <c r="S16" s="0" t="s">
        <v>61</v>
      </c>
      <c r="V16" s="0" t="n">
        <v>25.81</v>
      </c>
      <c r="Y16" s="0" t="n">
        <v>44.75</v>
      </c>
      <c r="AB16" s="0" t="n">
        <v>26</v>
      </c>
      <c r="AC16" s="0" t="n">
        <v>5</v>
      </c>
      <c r="AE16" s="0" t="n">
        <v>57.87</v>
      </c>
      <c r="AH16" s="0" t="n">
        <v>8.38</v>
      </c>
      <c r="AI16" s="0" t="n">
        <v>18</v>
      </c>
      <c r="AR16" s="0" t="n">
        <v>37.78</v>
      </c>
      <c r="AS16" s="0" t="n">
        <v>10</v>
      </c>
      <c r="AV16" s="0" t="n">
        <v>21</v>
      </c>
      <c r="AX16" s="0" t="n">
        <v>38</v>
      </c>
      <c r="AY16" s="0" t="n">
        <v>57.15</v>
      </c>
      <c r="BA16" s="0" t="n">
        <v>9.42</v>
      </c>
      <c r="BB16" s="0" t="n">
        <v>23</v>
      </c>
      <c r="BD16" s="0" t="n">
        <v>32.54</v>
      </c>
      <c r="BH16" s="0" t="n">
        <v>36</v>
      </c>
      <c r="BK16" s="0" t="n">
        <v>32.32</v>
      </c>
      <c r="BP16" s="0" t="n">
        <v>9.22</v>
      </c>
      <c r="BR16" s="0" t="n">
        <v>9.52</v>
      </c>
      <c r="BW16" s="0" t="n">
        <v>30</v>
      </c>
      <c r="BZ16" s="0" t="n">
        <v>26.12</v>
      </c>
      <c r="CC16" s="0" t="n">
        <v>39.14</v>
      </c>
      <c r="CD16" s="0" t="n">
        <v>44.46</v>
      </c>
      <c r="CG16" s="0" t="n">
        <v>45.67</v>
      </c>
      <c r="CH16" s="0" t="n">
        <v>250</v>
      </c>
      <c r="CI16" s="0" t="n">
        <v>0</v>
      </c>
      <c r="CJ16" s="0" t="n">
        <v>6452.5</v>
      </c>
      <c r="CK16" s="0" t="n">
        <v>0</v>
      </c>
      <c r="CL16" s="0" t="n">
        <v>0</v>
      </c>
      <c r="CM16" s="0" t="n">
        <v>10068.75</v>
      </c>
      <c r="CN16" s="0" t="n">
        <v>0</v>
      </c>
      <c r="CO16" s="0" t="n">
        <v>0</v>
      </c>
      <c r="CP16" s="0" t="n">
        <v>6500</v>
      </c>
      <c r="CQ16" s="0" t="n">
        <v>1375</v>
      </c>
      <c r="CR16" s="0" t="n">
        <v>0</v>
      </c>
      <c r="CS16" s="0" t="n">
        <v>14467.5</v>
      </c>
      <c r="CT16" s="0" t="n">
        <v>0</v>
      </c>
      <c r="CU16" s="0" t="n">
        <v>0</v>
      </c>
      <c r="CV16" s="0" t="n">
        <v>2095</v>
      </c>
      <c r="CW16" s="0" t="n">
        <v>4500</v>
      </c>
      <c r="CX16" s="0" t="n">
        <v>0</v>
      </c>
      <c r="CY16" s="0" t="n">
        <v>0</v>
      </c>
      <c r="CZ16" s="0" t="n">
        <v>0</v>
      </c>
      <c r="DA16" s="0" t="n">
        <v>0</v>
      </c>
      <c r="DB16" s="0" t="n">
        <v>0</v>
      </c>
      <c r="DC16" s="0" t="n">
        <v>0</v>
      </c>
      <c r="DD16" s="0" t="n">
        <v>0</v>
      </c>
      <c r="DE16" s="0" t="n">
        <v>0</v>
      </c>
      <c r="DF16" s="0" t="n">
        <v>9445</v>
      </c>
      <c r="DG16" s="0" t="n">
        <v>2500</v>
      </c>
      <c r="DH16" s="0" t="n">
        <v>0</v>
      </c>
      <c r="DI16" s="0" t="n">
        <v>0</v>
      </c>
      <c r="DJ16" s="0" t="n">
        <v>6562.5</v>
      </c>
      <c r="DK16" s="0" t="n">
        <v>0</v>
      </c>
      <c r="DL16" s="0" t="n">
        <v>10450</v>
      </c>
      <c r="DM16" s="0" t="n">
        <v>14287.5</v>
      </c>
      <c r="DN16" s="0" t="n">
        <v>0</v>
      </c>
      <c r="DO16" s="0" t="n">
        <v>2590.5</v>
      </c>
      <c r="DP16" s="0" t="n">
        <v>5750</v>
      </c>
      <c r="DQ16" s="0" t="n">
        <v>0</v>
      </c>
      <c r="DR16" s="0" t="n">
        <v>8135</v>
      </c>
      <c r="DS16" s="0" t="n">
        <v>0</v>
      </c>
      <c r="DT16" s="0" t="n">
        <v>0</v>
      </c>
      <c r="DU16" s="0" t="n">
        <v>0</v>
      </c>
      <c r="DV16" s="0" t="n">
        <v>9000</v>
      </c>
      <c r="DW16" s="0" t="n">
        <v>0</v>
      </c>
      <c r="DX16" s="0" t="n">
        <v>0</v>
      </c>
      <c r="DY16" s="0" t="n">
        <v>8080</v>
      </c>
      <c r="DZ16" s="0" t="n">
        <v>0</v>
      </c>
      <c r="EA16" s="0" t="n">
        <v>0</v>
      </c>
      <c r="EB16" s="0" t="n">
        <v>0</v>
      </c>
      <c r="EC16" s="0" t="n">
        <v>0</v>
      </c>
      <c r="ED16" s="0" t="n">
        <v>2881.25</v>
      </c>
      <c r="EE16" s="0" t="n">
        <v>0</v>
      </c>
      <c r="EF16" s="0" t="n">
        <v>2618</v>
      </c>
      <c r="EG16" s="0" t="n">
        <v>0</v>
      </c>
      <c r="EH16" s="0" t="n">
        <v>0</v>
      </c>
      <c r="EI16" s="0" t="n">
        <v>0</v>
      </c>
      <c r="EJ16" s="0" t="n">
        <v>0</v>
      </c>
      <c r="EK16" s="0" t="n">
        <v>9375</v>
      </c>
      <c r="EL16" s="0" t="n">
        <v>0</v>
      </c>
      <c r="EM16" s="0" t="n">
        <v>0</v>
      </c>
      <c r="EN16" s="0" t="n">
        <v>6530</v>
      </c>
      <c r="EO16" s="0" t="n">
        <v>0</v>
      </c>
      <c r="EP16" s="0" t="n">
        <v>0</v>
      </c>
      <c r="EQ16" s="0" t="n">
        <v>9785</v>
      </c>
      <c r="ER16" s="0" t="n">
        <v>13893.75</v>
      </c>
      <c r="ES16" s="0" t="n">
        <v>0</v>
      </c>
      <c r="ET16" s="0" t="n">
        <v>0</v>
      </c>
      <c r="EU16" s="0" t="n">
        <v>14271.875</v>
      </c>
      <c r="EV16" s="0" t="n">
        <v>215</v>
      </c>
      <c r="EW16" s="0" t="n">
        <v>0</v>
      </c>
      <c r="EX16" s="0" t="n">
        <v>5549.15</v>
      </c>
      <c r="EY16" s="0" t="n">
        <v>0</v>
      </c>
      <c r="EZ16" s="0" t="n">
        <v>0</v>
      </c>
      <c r="FA16" s="0" t="n">
        <v>12026.5625</v>
      </c>
      <c r="FB16" s="0" t="n">
        <v>0</v>
      </c>
      <c r="FC16" s="0" t="n">
        <v>0</v>
      </c>
      <c r="FD16" s="0" t="n">
        <v>5590</v>
      </c>
      <c r="FE16" s="0" t="n">
        <v>967.5</v>
      </c>
      <c r="FF16" s="0" t="n">
        <v>0</v>
      </c>
      <c r="FG16" s="0" t="n">
        <v>12442.05</v>
      </c>
      <c r="FH16" s="0" t="n">
        <v>0</v>
      </c>
      <c r="FI16" s="0" t="n">
        <v>0</v>
      </c>
      <c r="FJ16" s="0" t="n">
        <v>2252.125</v>
      </c>
      <c r="FK16" s="0" t="n">
        <v>3870</v>
      </c>
      <c r="FL16" s="0" t="n">
        <v>0</v>
      </c>
      <c r="FM16" s="0" t="n">
        <v>0</v>
      </c>
      <c r="FN16" s="0" t="n">
        <v>0</v>
      </c>
      <c r="FO16" s="0" t="n">
        <v>0</v>
      </c>
      <c r="FP16" s="0" t="n">
        <v>0</v>
      </c>
      <c r="FQ16" s="0" t="n">
        <v>0</v>
      </c>
      <c r="FR16" s="0" t="n">
        <v>0</v>
      </c>
      <c r="FS16" s="0" t="n">
        <v>0</v>
      </c>
      <c r="FT16" s="0" t="n">
        <v>8122.7</v>
      </c>
      <c r="FU16" s="0" t="n">
        <v>1935</v>
      </c>
      <c r="FV16" s="0" t="n">
        <v>0</v>
      </c>
      <c r="FW16" s="0" t="n">
        <v>0</v>
      </c>
      <c r="FX16" s="0" t="n">
        <v>4063.5</v>
      </c>
      <c r="FY16" s="0" t="n">
        <v>0</v>
      </c>
      <c r="FZ16" s="0" t="n">
        <v>8987</v>
      </c>
      <c r="GA16" s="0" t="n">
        <v>13515.975</v>
      </c>
      <c r="GB16" s="0" t="n">
        <v>0</v>
      </c>
      <c r="GC16" s="0" t="n">
        <v>2025.3</v>
      </c>
      <c r="GD16" s="0" t="n">
        <v>4945</v>
      </c>
      <c r="GE16" s="0" t="n">
        <v>0</v>
      </c>
      <c r="GF16" s="0" t="n">
        <v>6996.1</v>
      </c>
      <c r="GG16" s="0" t="n">
        <v>0</v>
      </c>
      <c r="GH16" s="0" t="n">
        <v>0</v>
      </c>
      <c r="GI16" s="0" t="n">
        <v>0</v>
      </c>
      <c r="GJ16" s="0" t="n">
        <v>7740</v>
      </c>
      <c r="GK16" s="0" t="n">
        <v>0</v>
      </c>
      <c r="GL16" s="0" t="n">
        <v>0</v>
      </c>
      <c r="GM16" s="0" t="n">
        <v>6948.8</v>
      </c>
      <c r="GN16" s="0" t="n">
        <v>0</v>
      </c>
      <c r="GO16" s="0" t="n">
        <v>0</v>
      </c>
      <c r="GP16" s="0" t="n">
        <v>0</v>
      </c>
      <c r="GQ16" s="0" t="n">
        <v>0</v>
      </c>
      <c r="GR16" s="0" t="n">
        <v>1982.3</v>
      </c>
      <c r="GS16" s="0" t="n">
        <v>0</v>
      </c>
      <c r="GT16" s="0" t="n">
        <v>2046.8</v>
      </c>
      <c r="GU16" s="0" t="n">
        <v>0</v>
      </c>
      <c r="GV16" s="0" t="n">
        <v>0</v>
      </c>
      <c r="GW16" s="0" t="n">
        <v>0</v>
      </c>
      <c r="GX16" s="0" t="n">
        <v>0</v>
      </c>
      <c r="GY16" s="0" t="n">
        <v>6450</v>
      </c>
      <c r="GZ16" s="0" t="n">
        <v>0</v>
      </c>
      <c r="HA16" s="0" t="n">
        <v>0</v>
      </c>
      <c r="HB16" s="0" t="n">
        <v>7019.75</v>
      </c>
      <c r="HC16" s="0" t="n">
        <v>0</v>
      </c>
      <c r="HD16" s="0" t="n">
        <v>0</v>
      </c>
      <c r="HE16" s="0" t="n">
        <v>8415.1</v>
      </c>
      <c r="HF16" s="0" t="n">
        <v>11948.625</v>
      </c>
      <c r="HG16" s="0" t="n">
        <v>0</v>
      </c>
      <c r="HH16" s="0" t="n">
        <v>0</v>
      </c>
      <c r="HI16" s="0" t="n">
        <v>9819.05</v>
      </c>
      <c r="HJ16" s="0" t="n">
        <v>20</v>
      </c>
      <c r="HK16" s="0" t="n">
        <v>0</v>
      </c>
      <c r="HL16" s="0" t="n">
        <v>516.2</v>
      </c>
      <c r="HM16" s="0" t="n">
        <v>0</v>
      </c>
      <c r="HN16" s="0" t="n">
        <v>0</v>
      </c>
      <c r="HO16" s="0" t="n">
        <v>895</v>
      </c>
      <c r="HP16" s="0" t="n">
        <v>0</v>
      </c>
      <c r="HQ16" s="0" t="n">
        <v>0</v>
      </c>
      <c r="HR16" s="0" t="n">
        <v>572</v>
      </c>
      <c r="HS16" s="0" t="n">
        <v>100</v>
      </c>
      <c r="HT16" s="0" t="n">
        <v>0</v>
      </c>
      <c r="HU16" s="0" t="n">
        <v>1273.14</v>
      </c>
      <c r="HV16" s="0" t="n">
        <v>0</v>
      </c>
      <c r="HW16" s="0" t="n">
        <v>0</v>
      </c>
      <c r="HX16" s="0" t="n">
        <v>184.36</v>
      </c>
      <c r="HY16" s="0" t="n">
        <v>360</v>
      </c>
      <c r="HZ16" s="0" t="n">
        <v>0</v>
      </c>
      <c r="IA16" s="0" t="n">
        <v>0</v>
      </c>
      <c r="IB16" s="0" t="n">
        <v>0</v>
      </c>
      <c r="IC16" s="0" t="n">
        <v>0</v>
      </c>
      <c r="ID16" s="0" t="n">
        <v>0</v>
      </c>
      <c r="IE16" s="0" t="n">
        <v>0</v>
      </c>
      <c r="IF16" s="0" t="n">
        <v>0</v>
      </c>
      <c r="IG16" s="0" t="n">
        <v>0</v>
      </c>
      <c r="IH16" s="0" t="n">
        <v>831.16</v>
      </c>
      <c r="II16" s="0" t="n">
        <v>200</v>
      </c>
      <c r="IJ16" s="0" t="n">
        <v>0</v>
      </c>
      <c r="IK16" s="0" t="n">
        <v>0</v>
      </c>
      <c r="IL16" s="0" t="n">
        <v>420</v>
      </c>
      <c r="IM16" s="0" t="n">
        <v>0</v>
      </c>
      <c r="IN16" s="0" t="n">
        <v>950</v>
      </c>
      <c r="IO16" s="0" t="n">
        <v>1143</v>
      </c>
      <c r="IP16" s="0" t="n">
        <v>0</v>
      </c>
      <c r="IQ16" s="0" t="n">
        <v>188.4</v>
      </c>
      <c r="IR16" s="0" t="n">
        <v>575</v>
      </c>
      <c r="IS16" s="0" t="n">
        <v>0</v>
      </c>
      <c r="IT16" s="0" t="n">
        <v>585.72</v>
      </c>
      <c r="IU16" s="0" t="n">
        <v>0</v>
      </c>
      <c r="IV16" s="0" t="n">
        <v>0</v>
      </c>
      <c r="IW16" s="0" t="n">
        <v>0</v>
      </c>
      <c r="IX16" s="0" t="n">
        <v>720</v>
      </c>
      <c r="IY16" s="0" t="n">
        <v>0</v>
      </c>
      <c r="IZ16" s="0" t="n">
        <v>0</v>
      </c>
      <c r="JA16" s="0" t="n">
        <v>646.4</v>
      </c>
      <c r="JB16" s="0" t="n">
        <v>0</v>
      </c>
      <c r="JC16" s="0" t="n">
        <v>0</v>
      </c>
      <c r="JD16" s="0" t="n">
        <v>0</v>
      </c>
      <c r="JE16" s="0" t="n">
        <v>0</v>
      </c>
      <c r="JF16" s="0" t="n">
        <v>184.4</v>
      </c>
      <c r="JG16" s="0" t="n">
        <v>0</v>
      </c>
      <c r="JH16" s="0" t="n">
        <v>171.36</v>
      </c>
      <c r="JI16" s="0" t="n">
        <v>0</v>
      </c>
      <c r="JJ16" s="0" t="n">
        <v>0</v>
      </c>
      <c r="JK16" s="0" t="n">
        <v>0</v>
      </c>
      <c r="JL16" s="0" t="n">
        <v>0</v>
      </c>
      <c r="JM16" s="0" t="n">
        <v>660</v>
      </c>
      <c r="JN16" s="0" t="n">
        <v>0</v>
      </c>
      <c r="JO16" s="0" t="n">
        <v>0</v>
      </c>
      <c r="JP16" s="0" t="n">
        <v>653</v>
      </c>
      <c r="JQ16" s="0" t="n">
        <v>0</v>
      </c>
      <c r="JR16" s="0" t="n">
        <v>0</v>
      </c>
      <c r="JS16" s="0" t="n">
        <v>782.8</v>
      </c>
      <c r="JT16" s="0" t="n">
        <v>889.2</v>
      </c>
      <c r="JU16" s="0" t="n">
        <v>0</v>
      </c>
      <c r="JV16" s="0" t="n">
        <v>0</v>
      </c>
      <c r="JW16" s="0" t="n">
        <v>913.4</v>
      </c>
      <c r="JX16" s="0" t="n">
        <v>342</v>
      </c>
      <c r="JY16" s="0" t="n">
        <v>0</v>
      </c>
      <c r="JZ16" s="0" t="n">
        <v>8827.02</v>
      </c>
      <c r="KA16" s="0" t="n">
        <v>0</v>
      </c>
      <c r="KB16" s="0" t="n">
        <v>0</v>
      </c>
      <c r="KC16" s="0" t="n">
        <v>15304.5</v>
      </c>
      <c r="KD16" s="0" t="n">
        <v>0</v>
      </c>
      <c r="KE16" s="0" t="n">
        <v>0</v>
      </c>
      <c r="KF16" s="0" t="n">
        <v>8892</v>
      </c>
      <c r="KG16" s="0" t="n">
        <v>1539</v>
      </c>
      <c r="KH16" s="0" t="n">
        <v>0</v>
      </c>
      <c r="KI16" s="0" t="n">
        <v>17812.386</v>
      </c>
      <c r="KJ16" s="0" t="n">
        <v>0</v>
      </c>
      <c r="KK16" s="0" t="n">
        <v>0</v>
      </c>
      <c r="KL16" s="0" t="n">
        <v>2865.96</v>
      </c>
      <c r="KM16" s="0" t="n">
        <v>6156</v>
      </c>
      <c r="KN16" s="0" t="n">
        <v>0</v>
      </c>
      <c r="KO16" s="0" t="n">
        <v>0</v>
      </c>
      <c r="KP16" s="0" t="n">
        <v>0</v>
      </c>
      <c r="KQ16" s="0" t="n">
        <v>0</v>
      </c>
      <c r="KR16" s="0" t="n">
        <v>0</v>
      </c>
      <c r="KS16" s="0" t="n">
        <v>0</v>
      </c>
      <c r="KT16" s="0" t="n">
        <v>0</v>
      </c>
      <c r="KU16" s="0" t="n">
        <v>0</v>
      </c>
      <c r="KV16" s="0" t="n">
        <v>12920.76</v>
      </c>
      <c r="KW16" s="0" t="n">
        <v>3420</v>
      </c>
      <c r="KX16" s="0" t="n">
        <v>0</v>
      </c>
      <c r="KY16" s="0" t="n">
        <v>0</v>
      </c>
      <c r="KZ16" s="0" t="n">
        <v>7182</v>
      </c>
      <c r="LA16" s="0" t="n">
        <v>0</v>
      </c>
      <c r="LB16" s="0" t="n">
        <v>12996</v>
      </c>
      <c r="LC16" s="0" t="n">
        <v>19545.3</v>
      </c>
      <c r="LD16" s="0" t="n">
        <v>0</v>
      </c>
      <c r="LE16" s="0" t="n">
        <v>3543.804</v>
      </c>
      <c r="LF16" s="0" t="n">
        <v>7866</v>
      </c>
      <c r="LG16" s="0" t="n">
        <v>0</v>
      </c>
      <c r="LH16" s="0" t="n">
        <v>11128.68</v>
      </c>
      <c r="LI16" s="0" t="n">
        <v>0</v>
      </c>
      <c r="LJ16" s="0" t="n">
        <v>0</v>
      </c>
      <c r="LK16" s="0" t="n">
        <v>0</v>
      </c>
      <c r="LL16" s="0" t="n">
        <v>12312</v>
      </c>
      <c r="LM16" s="0" t="n">
        <v>0</v>
      </c>
      <c r="LN16" s="0" t="n">
        <v>0</v>
      </c>
      <c r="LO16" s="0" t="n">
        <v>11053.44</v>
      </c>
      <c r="LP16" s="0" t="n">
        <v>0</v>
      </c>
      <c r="LQ16" s="0" t="n">
        <v>0</v>
      </c>
      <c r="LR16" s="0" t="n">
        <v>0</v>
      </c>
      <c r="LS16" s="0" t="n">
        <v>0</v>
      </c>
      <c r="LT16" s="0" t="n">
        <v>3153.24</v>
      </c>
      <c r="LU16" s="0" t="n">
        <v>0</v>
      </c>
      <c r="LV16" s="0" t="n">
        <v>3255.84</v>
      </c>
      <c r="LW16" s="0" t="n">
        <v>0</v>
      </c>
      <c r="LX16" s="0" t="n">
        <v>0</v>
      </c>
      <c r="LY16" s="0" t="n">
        <v>0</v>
      </c>
      <c r="LZ16" s="0" t="n">
        <v>0</v>
      </c>
      <c r="MA16" s="0" t="n">
        <v>12825</v>
      </c>
      <c r="MB16" s="0" t="n">
        <v>0</v>
      </c>
      <c r="MC16" s="0" t="n">
        <v>0</v>
      </c>
      <c r="MD16" s="0" t="n">
        <v>8933.04</v>
      </c>
      <c r="ME16" s="0" t="n">
        <v>0</v>
      </c>
      <c r="MF16" s="0" t="n">
        <v>0</v>
      </c>
      <c r="MG16" s="0" t="n">
        <v>13385.88</v>
      </c>
      <c r="MH16" s="0" t="n">
        <v>15205.32</v>
      </c>
      <c r="MI16" s="0" t="n">
        <v>0</v>
      </c>
      <c r="MJ16" s="0" t="n">
        <v>0</v>
      </c>
      <c r="MK16" s="0" t="n">
        <v>14057.226</v>
      </c>
      <c r="ML16" s="0" t="n">
        <v>39</v>
      </c>
      <c r="MM16" s="0" t="n">
        <v>0</v>
      </c>
      <c r="MN16" s="0" t="n">
        <v>1006.59</v>
      </c>
      <c r="MO16" s="0" t="n">
        <v>0</v>
      </c>
      <c r="MP16" s="0" t="n">
        <v>0</v>
      </c>
      <c r="MQ16" s="0" t="n">
        <v>1745.25</v>
      </c>
      <c r="MR16" s="0" t="n">
        <v>0</v>
      </c>
      <c r="MS16" s="0" t="n">
        <v>0</v>
      </c>
      <c r="MT16" s="0" t="n">
        <v>1014</v>
      </c>
      <c r="MU16" s="0" t="n">
        <v>214.5</v>
      </c>
      <c r="MV16" s="0" t="n">
        <v>0</v>
      </c>
      <c r="MW16" s="0" t="n">
        <v>2256.93</v>
      </c>
      <c r="MX16" s="0" t="n">
        <v>0</v>
      </c>
      <c r="MY16" s="0" t="n">
        <v>0</v>
      </c>
      <c r="MZ16" s="0" t="n">
        <v>294.138</v>
      </c>
      <c r="NA16" s="0" t="n">
        <v>772.2</v>
      </c>
      <c r="NB16" s="0" t="n">
        <v>0</v>
      </c>
      <c r="NC16" s="0" t="n">
        <v>0</v>
      </c>
      <c r="ND16" s="0" t="n">
        <v>0</v>
      </c>
      <c r="NE16" s="0" t="n">
        <v>0</v>
      </c>
      <c r="NF16" s="0" t="n">
        <v>0</v>
      </c>
      <c r="NG16" s="0" t="n">
        <v>0</v>
      </c>
      <c r="NH16" s="0" t="n">
        <v>0</v>
      </c>
      <c r="NI16" s="0" t="n">
        <v>0</v>
      </c>
      <c r="NJ16" s="0" t="n">
        <v>1473.42</v>
      </c>
      <c r="NK16" s="0" t="n">
        <v>351</v>
      </c>
      <c r="NL16" s="0" t="n">
        <v>0</v>
      </c>
      <c r="NM16" s="0" t="n">
        <v>0</v>
      </c>
      <c r="NN16" s="0" t="n">
        <v>819</v>
      </c>
      <c r="NO16" s="0" t="n">
        <v>0</v>
      </c>
      <c r="NP16" s="0" t="n">
        <v>1333.8</v>
      </c>
      <c r="NQ16" s="0" t="n">
        <v>2228.85</v>
      </c>
      <c r="NR16" s="0" t="n">
        <v>0</v>
      </c>
      <c r="NS16" s="0" t="n">
        <v>367.38</v>
      </c>
      <c r="NT16" s="0" t="n">
        <v>807.3</v>
      </c>
      <c r="NU16" s="0" t="n">
        <v>0</v>
      </c>
      <c r="NV16" s="0" t="n">
        <v>1586.325</v>
      </c>
      <c r="NW16" s="0" t="n">
        <v>0</v>
      </c>
      <c r="NX16" s="0" t="n">
        <v>0</v>
      </c>
      <c r="NY16" s="0" t="n">
        <v>0</v>
      </c>
      <c r="NZ16" s="0" t="n">
        <v>1404</v>
      </c>
      <c r="OA16" s="0" t="n">
        <v>0</v>
      </c>
      <c r="OB16" s="0" t="n">
        <v>0</v>
      </c>
      <c r="OC16" s="0" t="n">
        <v>1260.48</v>
      </c>
      <c r="OD16" s="0" t="n">
        <v>0</v>
      </c>
      <c r="OE16" s="0" t="n">
        <v>0</v>
      </c>
      <c r="OF16" s="0" t="n">
        <v>0</v>
      </c>
      <c r="OG16" s="0" t="n">
        <v>0</v>
      </c>
      <c r="OH16" s="0" t="n">
        <v>359.58</v>
      </c>
      <c r="OI16" s="0" t="n">
        <v>0</v>
      </c>
      <c r="OJ16" s="0" t="n">
        <v>371.28</v>
      </c>
      <c r="OK16" s="0" t="n">
        <v>0</v>
      </c>
      <c r="OL16" s="0" t="n">
        <v>0</v>
      </c>
      <c r="OM16" s="0" t="n">
        <v>0</v>
      </c>
      <c r="ON16" s="0" t="n">
        <v>0</v>
      </c>
      <c r="OO16" s="0" t="n">
        <v>1053</v>
      </c>
      <c r="OP16" s="0" t="n">
        <v>0</v>
      </c>
      <c r="OQ16" s="0" t="n">
        <v>0</v>
      </c>
      <c r="OR16" s="0" t="n">
        <v>1018.68</v>
      </c>
      <c r="OS16" s="0" t="n">
        <v>0</v>
      </c>
      <c r="OT16" s="0" t="n">
        <v>0</v>
      </c>
      <c r="OU16" s="0" t="n">
        <v>1526.46</v>
      </c>
      <c r="OV16" s="0" t="n">
        <v>1733.94</v>
      </c>
      <c r="OW16" s="0" t="n">
        <v>0</v>
      </c>
      <c r="OX16" s="0" t="n">
        <v>0</v>
      </c>
      <c r="OY16" s="0" t="n">
        <v>1781.13</v>
      </c>
      <c r="OZ16" s="0" t="n">
        <v>391</v>
      </c>
      <c r="PA16" s="0" t="n">
        <v>0</v>
      </c>
      <c r="PB16" s="0" t="n">
        <v>10091.71</v>
      </c>
      <c r="PC16" s="0" t="n">
        <v>0</v>
      </c>
      <c r="PD16" s="0" t="n">
        <v>0</v>
      </c>
      <c r="PE16" s="0" t="n">
        <v>19246.975</v>
      </c>
      <c r="PF16" s="0" t="n">
        <v>0</v>
      </c>
      <c r="PG16" s="0" t="n">
        <v>0</v>
      </c>
      <c r="PH16" s="0" t="n">
        <v>10166</v>
      </c>
      <c r="PI16" s="0" t="n">
        <v>1955</v>
      </c>
      <c r="PJ16" s="0" t="n">
        <v>0</v>
      </c>
      <c r="PK16" s="0" t="n">
        <v>22627.17</v>
      </c>
      <c r="PL16" s="0" t="n">
        <v>0</v>
      </c>
      <c r="PM16" s="0" t="n">
        <v>0</v>
      </c>
      <c r="PN16" s="0" t="n">
        <v>2948.922</v>
      </c>
      <c r="PO16" s="0" t="n">
        <v>7038</v>
      </c>
      <c r="PP16" s="0" t="n">
        <v>0</v>
      </c>
      <c r="PQ16" s="0" t="n">
        <v>0</v>
      </c>
      <c r="PR16" s="0" t="n">
        <v>0</v>
      </c>
      <c r="PS16" s="0" t="n">
        <v>0</v>
      </c>
      <c r="PT16" s="0" t="n">
        <v>0</v>
      </c>
      <c r="PU16" s="0" t="n">
        <v>0</v>
      </c>
      <c r="PV16" s="0" t="n">
        <v>0</v>
      </c>
      <c r="PW16" s="0" t="n">
        <v>0</v>
      </c>
      <c r="PX16" s="0" t="n">
        <v>14771.98</v>
      </c>
      <c r="PY16" s="0" t="n">
        <v>4887.5</v>
      </c>
      <c r="PZ16" s="0" t="n">
        <v>0</v>
      </c>
      <c r="QA16" s="0" t="n">
        <v>0</v>
      </c>
      <c r="QB16" s="0" t="n">
        <v>8211</v>
      </c>
      <c r="QC16" s="0" t="n">
        <v>0</v>
      </c>
      <c r="QD16" s="0" t="n">
        <v>14858</v>
      </c>
      <c r="QE16" s="0" t="n">
        <v>22345.65</v>
      </c>
      <c r="QF16" s="0" t="n">
        <v>0</v>
      </c>
      <c r="QG16" s="0" t="n">
        <v>3683.22</v>
      </c>
      <c r="QH16" s="0" t="n">
        <v>8993</v>
      </c>
      <c r="QI16" s="0" t="n">
        <v>0</v>
      </c>
      <c r="QJ16" s="0" t="n">
        <v>11450.826</v>
      </c>
      <c r="QK16" s="0" t="n">
        <v>0</v>
      </c>
      <c r="QL16" s="0" t="n">
        <v>0</v>
      </c>
      <c r="QM16" s="0" t="n">
        <v>0</v>
      </c>
      <c r="QN16" s="0" t="n">
        <v>14076</v>
      </c>
      <c r="QO16" s="0" t="n">
        <v>0</v>
      </c>
      <c r="QP16" s="0" t="n">
        <v>0</v>
      </c>
      <c r="QQ16" s="0" t="n">
        <v>12637.12</v>
      </c>
      <c r="QR16" s="0" t="n">
        <v>0</v>
      </c>
      <c r="QS16" s="0" t="n">
        <v>0</v>
      </c>
      <c r="QT16" s="0" t="n">
        <v>0</v>
      </c>
      <c r="QU16" s="0" t="n">
        <v>0</v>
      </c>
      <c r="QV16" s="0" t="n">
        <v>3605.02</v>
      </c>
      <c r="QW16" s="0" t="n">
        <v>0</v>
      </c>
      <c r="QX16" s="0" t="n">
        <v>4652.9</v>
      </c>
      <c r="QY16" s="0" t="n">
        <v>0</v>
      </c>
      <c r="QZ16" s="0" t="n">
        <v>0</v>
      </c>
      <c r="RA16" s="0" t="n">
        <v>0</v>
      </c>
      <c r="RB16" s="0" t="n">
        <v>0</v>
      </c>
      <c r="RC16" s="0" t="n">
        <v>11730</v>
      </c>
      <c r="RD16" s="0" t="n">
        <v>0</v>
      </c>
      <c r="RE16" s="0" t="n">
        <v>0</v>
      </c>
      <c r="RF16" s="0" t="n">
        <v>10212.92</v>
      </c>
      <c r="RG16" s="0" t="n">
        <v>0</v>
      </c>
      <c r="RH16" s="0" t="n">
        <v>0</v>
      </c>
      <c r="RI16" s="0" t="n">
        <v>15303.74</v>
      </c>
      <c r="RJ16" s="0" t="n">
        <v>17383.86</v>
      </c>
      <c r="RK16" s="0" t="n">
        <v>0</v>
      </c>
      <c r="RL16" s="0" t="n">
        <v>0</v>
      </c>
      <c r="RM16" s="0" t="n">
        <v>19642.667</v>
      </c>
      <c r="RN16" s="0" t="n">
        <v>285</v>
      </c>
      <c r="RO16" s="0" t="n">
        <v>0</v>
      </c>
      <c r="RP16" s="0" t="n">
        <v>7355.85</v>
      </c>
      <c r="RQ16" s="0" t="n">
        <v>0</v>
      </c>
      <c r="RR16" s="0" t="n">
        <v>0</v>
      </c>
      <c r="RS16" s="0" t="n">
        <v>12753.75</v>
      </c>
      <c r="RT16" s="0" t="n">
        <v>0</v>
      </c>
      <c r="RU16" s="0" t="n">
        <v>0</v>
      </c>
      <c r="RV16" s="0" t="n">
        <v>7410</v>
      </c>
      <c r="RW16" s="0" t="n">
        <v>1282.5</v>
      </c>
      <c r="RX16" s="0" t="n">
        <v>0</v>
      </c>
      <c r="RY16" s="0" t="n">
        <v>16492.95</v>
      </c>
      <c r="RZ16" s="0" t="n">
        <v>0</v>
      </c>
      <c r="SA16" s="0" t="n">
        <v>0</v>
      </c>
      <c r="SB16" s="0" t="n">
        <v>2388.3</v>
      </c>
      <c r="SC16" s="0" t="n">
        <v>5643</v>
      </c>
      <c r="SD16" s="0" t="n">
        <v>0</v>
      </c>
      <c r="SE16" s="0" t="n">
        <v>0</v>
      </c>
      <c r="SF16" s="0" t="n">
        <v>0</v>
      </c>
      <c r="SG16" s="0" t="n">
        <v>0</v>
      </c>
      <c r="SH16" s="0" t="n">
        <v>0</v>
      </c>
      <c r="SI16" s="0" t="n">
        <v>0</v>
      </c>
      <c r="SJ16" s="0" t="n">
        <v>0</v>
      </c>
      <c r="SK16" s="0" t="n">
        <v>0</v>
      </c>
      <c r="SL16" s="0" t="n">
        <v>10767.3</v>
      </c>
      <c r="SM16" s="0" t="n">
        <v>2850</v>
      </c>
      <c r="SN16" s="0" t="n">
        <v>0</v>
      </c>
      <c r="SO16" s="0" t="n">
        <v>0</v>
      </c>
      <c r="SP16" s="0" t="n">
        <v>5985</v>
      </c>
      <c r="SQ16" s="0" t="n">
        <v>0</v>
      </c>
      <c r="SR16" s="0" t="n">
        <v>10830</v>
      </c>
      <c r="SS16" s="0" t="n">
        <v>20359.6875</v>
      </c>
      <c r="ST16" s="0" t="n">
        <v>0</v>
      </c>
      <c r="SU16" s="0" t="n">
        <v>2684.7</v>
      </c>
      <c r="SV16" s="0" t="n">
        <v>6555</v>
      </c>
      <c r="SW16" s="0" t="n">
        <v>0</v>
      </c>
      <c r="SX16" s="0" t="n">
        <v>8346.51</v>
      </c>
      <c r="SY16" s="0" t="n">
        <v>0</v>
      </c>
      <c r="SZ16" s="0" t="n">
        <v>0</v>
      </c>
      <c r="TA16" s="0" t="n">
        <v>0</v>
      </c>
      <c r="TB16" s="0" t="n">
        <v>10260</v>
      </c>
      <c r="TC16" s="0" t="n">
        <v>0</v>
      </c>
      <c r="TD16" s="0" t="n">
        <v>0</v>
      </c>
      <c r="TE16" s="0" t="n">
        <v>9211.2</v>
      </c>
      <c r="TF16" s="0" t="n">
        <v>0</v>
      </c>
      <c r="TG16" s="0" t="n">
        <v>0</v>
      </c>
      <c r="TH16" s="0" t="n">
        <v>0</v>
      </c>
      <c r="TI16" s="0" t="n">
        <v>0</v>
      </c>
      <c r="TJ16" s="0" t="n">
        <v>2627.7</v>
      </c>
      <c r="TK16" s="0" t="n">
        <v>0</v>
      </c>
      <c r="TL16" s="0" t="n">
        <v>2713.2</v>
      </c>
      <c r="TM16" s="0" t="n">
        <v>0</v>
      </c>
      <c r="TN16" s="0" t="n">
        <v>0</v>
      </c>
      <c r="TO16" s="0" t="n">
        <v>0</v>
      </c>
      <c r="TP16" s="0" t="n">
        <v>0</v>
      </c>
      <c r="TQ16" s="0" t="n">
        <v>8550</v>
      </c>
      <c r="TR16" s="0" t="n">
        <v>0</v>
      </c>
      <c r="TS16" s="0" t="n">
        <v>0</v>
      </c>
      <c r="TT16" s="0" t="n">
        <v>6699.78</v>
      </c>
      <c r="TU16" s="0" t="n">
        <v>0</v>
      </c>
      <c r="TV16" s="0" t="n">
        <v>0</v>
      </c>
      <c r="TW16" s="0" t="n">
        <v>11154.9</v>
      </c>
      <c r="TX16" s="0" t="n">
        <v>12671.1</v>
      </c>
      <c r="TY16" s="0" t="n">
        <v>0</v>
      </c>
      <c r="TZ16" s="0" t="n">
        <v>0</v>
      </c>
      <c r="UA16" s="0" t="n">
        <v>13015.95</v>
      </c>
      <c r="UB16" s="0" t="n">
        <v>293</v>
      </c>
      <c r="UC16" s="0" t="n">
        <v>0</v>
      </c>
      <c r="UD16" s="0" t="n">
        <v>7562.33</v>
      </c>
      <c r="UE16" s="0" t="n">
        <v>0</v>
      </c>
      <c r="UF16" s="0" t="n">
        <v>0</v>
      </c>
      <c r="UG16" s="0" t="n">
        <v>13111.75</v>
      </c>
      <c r="UH16" s="0" t="n">
        <v>0</v>
      </c>
      <c r="UI16" s="0" t="n">
        <v>0</v>
      </c>
      <c r="UJ16" s="0" t="n">
        <v>8379.8</v>
      </c>
      <c r="UK16" s="0" t="n">
        <v>1465</v>
      </c>
      <c r="UL16" s="0" t="n">
        <v>0</v>
      </c>
      <c r="UM16" s="0" t="n">
        <v>16955.91</v>
      </c>
      <c r="UN16" s="0" t="n">
        <v>0</v>
      </c>
      <c r="UO16" s="0" t="n">
        <v>0</v>
      </c>
      <c r="UP16" s="0" t="n">
        <v>2455.34</v>
      </c>
      <c r="UQ16" s="0" t="n">
        <v>6592.5</v>
      </c>
      <c r="UR16" s="0" t="n">
        <v>0</v>
      </c>
      <c r="US16" s="0" t="n">
        <v>0</v>
      </c>
      <c r="UT16" s="0" t="n">
        <v>0</v>
      </c>
      <c r="UU16" s="0" t="n">
        <v>0</v>
      </c>
      <c r="UV16" s="0" t="n">
        <v>0</v>
      </c>
      <c r="UW16" s="0" t="n">
        <v>0</v>
      </c>
      <c r="UX16" s="0" t="n">
        <v>0</v>
      </c>
      <c r="UY16" s="0" t="n">
        <v>0</v>
      </c>
      <c r="UZ16" s="0" t="n">
        <v>9962.586</v>
      </c>
      <c r="VA16" s="0" t="n">
        <v>2930</v>
      </c>
      <c r="VB16" s="0" t="n">
        <v>0</v>
      </c>
      <c r="VC16" s="0" t="n">
        <v>0</v>
      </c>
      <c r="VD16" s="0" t="n">
        <v>6153</v>
      </c>
      <c r="VE16" s="0" t="n">
        <v>0</v>
      </c>
      <c r="VF16" s="0" t="n">
        <v>11134</v>
      </c>
      <c r="VG16" s="0" t="n">
        <v>15070.455</v>
      </c>
      <c r="VH16" s="0" t="n">
        <v>0</v>
      </c>
      <c r="VI16" s="0" t="n">
        <v>2760.06</v>
      </c>
      <c r="VJ16" s="0" t="n">
        <v>6739</v>
      </c>
      <c r="VK16" s="0" t="n">
        <v>0</v>
      </c>
      <c r="VL16" s="0" t="n">
        <v>9534.22</v>
      </c>
      <c r="VM16" s="0" t="n">
        <v>0</v>
      </c>
      <c r="VN16" s="0" t="n">
        <v>0</v>
      </c>
      <c r="VO16" s="0" t="n">
        <v>0</v>
      </c>
      <c r="VP16" s="0" t="n">
        <v>10548</v>
      </c>
      <c r="VQ16" s="0" t="n">
        <v>0</v>
      </c>
      <c r="VR16" s="0" t="n">
        <v>0</v>
      </c>
      <c r="VS16" s="0" t="n">
        <v>11837.2</v>
      </c>
      <c r="VT16" s="0" t="n">
        <v>0</v>
      </c>
      <c r="VU16" s="0" t="n">
        <v>0</v>
      </c>
      <c r="VV16" s="0" t="n">
        <v>0</v>
      </c>
      <c r="VW16" s="0" t="n">
        <v>0</v>
      </c>
      <c r="VX16" s="0" t="n">
        <v>2701.46</v>
      </c>
      <c r="VY16" s="0" t="n">
        <v>0</v>
      </c>
      <c r="VZ16" s="0" t="n">
        <v>2789.36</v>
      </c>
      <c r="WA16" s="0" t="n">
        <v>0</v>
      </c>
      <c r="WB16" s="0" t="n">
        <v>0</v>
      </c>
      <c r="WC16" s="0" t="n">
        <v>0</v>
      </c>
      <c r="WD16" s="0" t="n">
        <v>0</v>
      </c>
      <c r="WE16" s="0" t="n">
        <v>10987.5</v>
      </c>
      <c r="WF16" s="0" t="n">
        <v>0</v>
      </c>
      <c r="WG16" s="0" t="n">
        <v>0</v>
      </c>
      <c r="WH16" s="0" t="n">
        <v>9566.45</v>
      </c>
      <c r="WI16" s="0" t="n">
        <v>0</v>
      </c>
      <c r="WJ16" s="0" t="n">
        <v>0</v>
      </c>
      <c r="WK16" s="0" t="n">
        <v>12614.822</v>
      </c>
      <c r="WL16" s="0" t="n">
        <v>13026.78</v>
      </c>
      <c r="WM16" s="0" t="n">
        <v>0</v>
      </c>
      <c r="WN16" s="0" t="n">
        <v>0</v>
      </c>
      <c r="WO16" s="0" t="n">
        <v>13381.31</v>
      </c>
      <c r="WP16" s="0" t="n">
        <v>160</v>
      </c>
      <c r="WQ16" s="0" t="n">
        <v>0</v>
      </c>
      <c r="WR16" s="0" t="n">
        <v>3716.64</v>
      </c>
      <c r="WS16" s="0" t="n">
        <v>0</v>
      </c>
      <c r="WT16" s="0" t="n">
        <v>0</v>
      </c>
      <c r="WU16" s="0" t="n">
        <v>7160</v>
      </c>
      <c r="WV16" s="0" t="n">
        <v>0</v>
      </c>
      <c r="WW16" s="0" t="n">
        <v>0</v>
      </c>
      <c r="WX16" s="0" t="n">
        <v>4160</v>
      </c>
      <c r="WY16" s="0" t="n">
        <v>800</v>
      </c>
      <c r="WZ16" s="0" t="n">
        <v>0</v>
      </c>
      <c r="XA16" s="0" t="n">
        <v>9259.2</v>
      </c>
      <c r="XB16" s="0" t="n">
        <v>0</v>
      </c>
      <c r="XC16" s="0" t="n">
        <v>0</v>
      </c>
      <c r="XD16" s="0" t="n">
        <v>1340.8</v>
      </c>
      <c r="XE16" s="0" t="n">
        <v>2880</v>
      </c>
      <c r="XF16" s="0" t="n">
        <v>0</v>
      </c>
      <c r="XG16" s="0" t="n">
        <v>0</v>
      </c>
      <c r="XH16" s="0" t="n">
        <v>0</v>
      </c>
      <c r="XI16" s="0" t="n">
        <v>0</v>
      </c>
      <c r="XJ16" s="0" t="n">
        <v>0</v>
      </c>
      <c r="XK16" s="0" t="n">
        <v>0</v>
      </c>
      <c r="XL16" s="0" t="n">
        <v>0</v>
      </c>
      <c r="XM16" s="0" t="n">
        <v>0</v>
      </c>
      <c r="XN16" s="0" t="n">
        <v>6044.8</v>
      </c>
      <c r="XO16" s="0" t="n">
        <v>1600</v>
      </c>
      <c r="XP16" s="0" t="n">
        <v>0</v>
      </c>
      <c r="XQ16" s="0" t="n">
        <v>0</v>
      </c>
      <c r="XR16" s="0" t="n">
        <v>3360</v>
      </c>
      <c r="XS16" s="0" t="n">
        <v>0</v>
      </c>
      <c r="XT16" s="0" t="n">
        <v>5472</v>
      </c>
      <c r="XU16" s="0" t="n">
        <v>9144</v>
      </c>
      <c r="XV16" s="0" t="n">
        <v>0</v>
      </c>
      <c r="XW16" s="0" t="n">
        <v>1507.2</v>
      </c>
      <c r="XX16" s="0" t="n">
        <v>3312</v>
      </c>
      <c r="XY16" s="0" t="n">
        <v>0</v>
      </c>
      <c r="XZ16" s="0" t="n">
        <v>5206.4</v>
      </c>
      <c r="YA16" s="0" t="n">
        <v>0</v>
      </c>
      <c r="YB16" s="0" t="n">
        <v>0</v>
      </c>
      <c r="YC16" s="0" t="n">
        <v>0</v>
      </c>
      <c r="YD16" s="0" t="n">
        <v>5760</v>
      </c>
      <c r="YE16" s="0" t="n">
        <v>0</v>
      </c>
      <c r="YF16" s="0" t="n">
        <v>0</v>
      </c>
      <c r="YG16" s="0" t="n">
        <v>5171.2</v>
      </c>
      <c r="YH16" s="0" t="n">
        <v>0</v>
      </c>
      <c r="YI16" s="0" t="n">
        <v>0</v>
      </c>
      <c r="YJ16" s="0" t="n">
        <v>0</v>
      </c>
      <c r="YK16" s="0" t="n">
        <v>0</v>
      </c>
      <c r="YL16" s="0" t="n">
        <v>1475.2</v>
      </c>
      <c r="YM16" s="0" t="n">
        <v>0</v>
      </c>
      <c r="YN16" s="0" t="n">
        <v>1523.2</v>
      </c>
      <c r="YO16" s="0" t="n">
        <v>0</v>
      </c>
      <c r="YP16" s="0" t="n">
        <v>0</v>
      </c>
      <c r="YQ16" s="0" t="n">
        <v>0</v>
      </c>
      <c r="YR16" s="0" t="n">
        <v>0</v>
      </c>
      <c r="YS16" s="0" t="n">
        <v>5280</v>
      </c>
      <c r="YT16" s="0" t="n">
        <v>0</v>
      </c>
      <c r="YU16" s="0" t="n">
        <v>0</v>
      </c>
      <c r="YV16" s="0" t="n">
        <v>4179.2</v>
      </c>
      <c r="YW16" s="0" t="n">
        <v>0</v>
      </c>
      <c r="YX16" s="0" t="n">
        <v>0</v>
      </c>
      <c r="YY16" s="0" t="n">
        <v>7828</v>
      </c>
      <c r="YZ16" s="0" t="n">
        <v>7824.96</v>
      </c>
      <c r="ZA16" s="0" t="n">
        <v>0</v>
      </c>
      <c r="ZB16" s="0" t="n">
        <v>0</v>
      </c>
      <c r="ZC16" s="0" t="n">
        <v>7307.2</v>
      </c>
      <c r="ZD16" s="0" t="n">
        <v>174</v>
      </c>
      <c r="ZE16" s="0" t="n">
        <v>0</v>
      </c>
      <c r="ZF16" s="0" t="n">
        <v>4490.94</v>
      </c>
      <c r="ZG16" s="0" t="n">
        <v>0</v>
      </c>
      <c r="ZH16" s="0" t="n">
        <v>0</v>
      </c>
      <c r="ZI16" s="0" t="n">
        <v>7007.85</v>
      </c>
      <c r="ZJ16" s="0" t="n">
        <v>0</v>
      </c>
      <c r="ZK16" s="0" t="n">
        <v>0</v>
      </c>
      <c r="ZL16" s="0" t="n">
        <v>4976.4</v>
      </c>
      <c r="ZM16" s="0" t="n">
        <v>870</v>
      </c>
      <c r="ZN16" s="0" t="n">
        <v>0</v>
      </c>
      <c r="ZO16" s="0" t="n">
        <v>10069.38</v>
      </c>
      <c r="ZP16" s="0" t="n">
        <v>0</v>
      </c>
      <c r="ZQ16" s="0" t="n">
        <v>0</v>
      </c>
      <c r="ZR16" s="0" t="n">
        <v>1458.12</v>
      </c>
      <c r="ZS16" s="0" t="n">
        <v>3132</v>
      </c>
      <c r="ZT16" s="0" t="n">
        <v>0</v>
      </c>
      <c r="ZU16" s="0" t="n">
        <v>0</v>
      </c>
      <c r="ZV16" s="0" t="n">
        <v>0</v>
      </c>
      <c r="ZW16" s="0" t="n">
        <v>0</v>
      </c>
      <c r="ZX16" s="0" t="n">
        <v>0</v>
      </c>
      <c r="ZY16" s="0" t="n">
        <v>0</v>
      </c>
      <c r="ZZ16" s="0" t="n">
        <v>0</v>
      </c>
      <c r="AAA16" s="0" t="n">
        <v>0</v>
      </c>
      <c r="AAB16" s="0" t="n">
        <v>7231.092</v>
      </c>
      <c r="AAC16" s="0" t="n">
        <v>2175</v>
      </c>
      <c r="AAD16" s="0" t="n">
        <v>0</v>
      </c>
      <c r="AAE16" s="0" t="n">
        <v>0</v>
      </c>
      <c r="AAF16" s="0" t="n">
        <v>4567.5</v>
      </c>
      <c r="AAG16" s="0" t="n">
        <v>0</v>
      </c>
      <c r="AAH16" s="0" t="n">
        <v>6612</v>
      </c>
      <c r="AAI16" s="0" t="n">
        <v>10938.51</v>
      </c>
      <c r="AAJ16" s="0" t="n">
        <v>0</v>
      </c>
      <c r="AAK16" s="0" t="n">
        <v>1639.08</v>
      </c>
      <c r="AAL16" s="0" t="n">
        <v>4002</v>
      </c>
      <c r="AAM16" s="0" t="n">
        <v>0</v>
      </c>
      <c r="AAN16" s="0" t="n">
        <v>5661.96</v>
      </c>
      <c r="AAO16" s="0" t="n">
        <v>0</v>
      </c>
      <c r="AAP16" s="0" t="n">
        <v>0</v>
      </c>
      <c r="AAQ16" s="0" t="n">
        <v>0</v>
      </c>
      <c r="AAR16" s="0" t="n">
        <v>6264</v>
      </c>
      <c r="AAS16" s="0" t="n">
        <v>0</v>
      </c>
      <c r="AAT16" s="0" t="n">
        <v>0</v>
      </c>
      <c r="AAU16" s="0" t="n">
        <v>5623.68</v>
      </c>
      <c r="AAV16" s="0" t="n">
        <v>0</v>
      </c>
      <c r="AAW16" s="0" t="n">
        <v>0</v>
      </c>
      <c r="AAX16" s="0" t="n">
        <v>0</v>
      </c>
      <c r="AAY16" s="0" t="n">
        <v>0</v>
      </c>
      <c r="AAZ16" s="0" t="n">
        <v>2005.35</v>
      </c>
      <c r="ABA16" s="0" t="n">
        <v>0</v>
      </c>
      <c r="ABB16" s="0" t="n">
        <v>1822.128</v>
      </c>
      <c r="ABC16" s="0" t="n">
        <v>0</v>
      </c>
      <c r="ABD16" s="0" t="n">
        <v>0</v>
      </c>
      <c r="ABE16" s="0" t="n">
        <v>0</v>
      </c>
      <c r="ABF16" s="0" t="n">
        <v>0</v>
      </c>
      <c r="ABG16" s="0" t="n">
        <v>4698</v>
      </c>
      <c r="ABH16" s="0" t="n">
        <v>0</v>
      </c>
      <c r="ABI16" s="0" t="n">
        <v>0</v>
      </c>
      <c r="ABJ16" s="0" t="n">
        <v>4090.392</v>
      </c>
      <c r="ABK16" s="0" t="n">
        <v>0</v>
      </c>
      <c r="ABL16" s="0" t="n">
        <v>0</v>
      </c>
      <c r="ABM16" s="0" t="n">
        <v>6810.36</v>
      </c>
      <c r="ABN16" s="0" t="n">
        <v>7736.04</v>
      </c>
      <c r="ABO16" s="0" t="n">
        <v>0</v>
      </c>
      <c r="ABP16" s="0" t="n">
        <v>0</v>
      </c>
      <c r="ABQ16" s="0" t="n">
        <v>7946.58</v>
      </c>
      <c r="ABR16" s="0" t="n">
        <v>355</v>
      </c>
      <c r="ABS16" s="0" t="n">
        <v>0</v>
      </c>
      <c r="ABT16" s="0" t="n">
        <v>9162.55</v>
      </c>
      <c r="ABU16" s="0" t="n">
        <v>0</v>
      </c>
      <c r="ABV16" s="0" t="n">
        <v>0</v>
      </c>
      <c r="ABW16" s="0" t="n">
        <v>17474.875</v>
      </c>
      <c r="ABX16" s="0" t="n">
        <v>0</v>
      </c>
      <c r="ABY16" s="0" t="n">
        <v>0</v>
      </c>
      <c r="ABZ16" s="0" t="n">
        <v>9230</v>
      </c>
      <c r="ACA16" s="0" t="n">
        <v>1775</v>
      </c>
      <c r="ACB16" s="0" t="n">
        <v>0</v>
      </c>
      <c r="ACC16" s="0" t="n">
        <v>22598.235</v>
      </c>
      <c r="ACD16" s="0" t="n">
        <v>0</v>
      </c>
      <c r="ACE16" s="0" t="n">
        <v>0</v>
      </c>
      <c r="ACF16" s="0" t="n">
        <v>3718.625</v>
      </c>
      <c r="ACG16" s="0" t="n">
        <v>6390</v>
      </c>
      <c r="ACH16" s="0" t="n">
        <v>0</v>
      </c>
      <c r="ACI16" s="0" t="n">
        <v>0</v>
      </c>
      <c r="ACJ16" s="0" t="n">
        <v>0</v>
      </c>
      <c r="ACK16" s="0" t="n">
        <v>0</v>
      </c>
      <c r="ACL16" s="0" t="n">
        <v>0</v>
      </c>
      <c r="ACM16" s="0" t="n">
        <v>0</v>
      </c>
      <c r="ACN16" s="0" t="n">
        <v>0</v>
      </c>
      <c r="ACO16" s="0" t="n">
        <v>0</v>
      </c>
      <c r="ACP16" s="0" t="n">
        <v>13411.9</v>
      </c>
      <c r="ACQ16" s="0" t="n">
        <v>3550</v>
      </c>
      <c r="ACR16" s="0" t="n">
        <v>0</v>
      </c>
      <c r="ACS16" s="0" t="n">
        <v>0</v>
      </c>
      <c r="ACT16" s="0" t="n">
        <v>7455</v>
      </c>
      <c r="ACU16" s="0" t="n">
        <v>0</v>
      </c>
      <c r="ACV16" s="0" t="n">
        <v>13490</v>
      </c>
      <c r="ACW16" s="0" t="n">
        <v>18259.425</v>
      </c>
      <c r="ACX16" s="0" t="n">
        <v>0</v>
      </c>
      <c r="ACY16" s="0" t="n">
        <v>3009.69</v>
      </c>
      <c r="ACZ16" s="0" t="n">
        <v>8165</v>
      </c>
      <c r="ADA16" s="0" t="n">
        <v>0</v>
      </c>
      <c r="ADB16" s="0" t="n">
        <v>11551.7</v>
      </c>
      <c r="ADC16" s="0" t="n">
        <v>0</v>
      </c>
      <c r="ADD16" s="0" t="n">
        <v>0</v>
      </c>
      <c r="ADE16" s="0" t="n">
        <v>0</v>
      </c>
      <c r="ADF16" s="0" t="n">
        <v>14058</v>
      </c>
      <c r="ADG16" s="0" t="n">
        <v>0</v>
      </c>
      <c r="ADH16" s="0" t="n">
        <v>0</v>
      </c>
      <c r="ADI16" s="0" t="n">
        <v>11473.6</v>
      </c>
      <c r="ADJ16" s="0" t="n">
        <v>0</v>
      </c>
      <c r="ADK16" s="0" t="n">
        <v>0</v>
      </c>
      <c r="ADL16" s="0" t="n">
        <v>0</v>
      </c>
      <c r="ADM16" s="0" t="n">
        <v>0</v>
      </c>
      <c r="ADN16" s="0" t="n">
        <v>3600.41</v>
      </c>
      <c r="ADO16" s="0" t="n">
        <v>0</v>
      </c>
      <c r="ADP16" s="0" t="n">
        <v>3379.6</v>
      </c>
      <c r="ADQ16" s="0" t="n">
        <v>0</v>
      </c>
      <c r="ADR16" s="0" t="n">
        <v>0</v>
      </c>
      <c r="ADS16" s="0" t="n">
        <v>0</v>
      </c>
      <c r="ADT16" s="0" t="n">
        <v>0</v>
      </c>
      <c r="ADU16" s="0" t="n">
        <v>10650</v>
      </c>
      <c r="ADV16" s="0" t="n">
        <v>0</v>
      </c>
      <c r="ADW16" s="0" t="n">
        <v>0</v>
      </c>
      <c r="ADX16" s="0" t="n">
        <v>9272.6</v>
      </c>
      <c r="ADY16" s="0" t="n">
        <v>0</v>
      </c>
      <c r="ADZ16" s="0" t="n">
        <v>0</v>
      </c>
      <c r="AEA16" s="0" t="n">
        <v>13894.7</v>
      </c>
      <c r="AEB16" s="0" t="n">
        <v>15783.3</v>
      </c>
      <c r="AEC16" s="0" t="n">
        <v>0</v>
      </c>
      <c r="AED16" s="0" t="n">
        <v>0</v>
      </c>
      <c r="AEE16" s="0" t="n">
        <v>16212.85</v>
      </c>
      <c r="AEF16" s="0" t="n">
        <v>179</v>
      </c>
      <c r="AEG16" s="0" t="n">
        <v>0</v>
      </c>
      <c r="AEH16" s="0" t="n">
        <v>4619.99</v>
      </c>
      <c r="AEI16" s="0" t="n">
        <v>0</v>
      </c>
      <c r="AEJ16" s="0" t="n">
        <v>0</v>
      </c>
      <c r="AEK16" s="0" t="n">
        <v>8010.25</v>
      </c>
      <c r="AEL16" s="0" t="n">
        <v>0</v>
      </c>
      <c r="AEM16" s="0" t="n">
        <v>0</v>
      </c>
      <c r="AEN16" s="0" t="n">
        <v>4654</v>
      </c>
      <c r="AEO16" s="0" t="n">
        <v>895</v>
      </c>
      <c r="AEP16" s="0" t="n">
        <v>0</v>
      </c>
      <c r="AEQ16" s="0" t="n">
        <v>11394.603</v>
      </c>
      <c r="AER16" s="0" t="n">
        <v>0</v>
      </c>
      <c r="AES16" s="0" t="n">
        <v>0</v>
      </c>
      <c r="AET16" s="0" t="n">
        <v>1500.02</v>
      </c>
      <c r="AEU16" s="0" t="n">
        <v>3222</v>
      </c>
      <c r="AEV16" s="0" t="n">
        <v>0</v>
      </c>
      <c r="AEW16" s="0" t="n">
        <v>0</v>
      </c>
      <c r="AEX16" s="0" t="n">
        <v>0</v>
      </c>
      <c r="AEY16" s="0" t="n">
        <v>0</v>
      </c>
      <c r="AEZ16" s="0" t="n">
        <v>0</v>
      </c>
      <c r="AFA16" s="0" t="n">
        <v>0</v>
      </c>
      <c r="AFB16" s="0" t="n">
        <v>0</v>
      </c>
      <c r="AFC16" s="0" t="n">
        <v>0</v>
      </c>
      <c r="AFD16" s="0" t="n">
        <v>8453.275</v>
      </c>
      <c r="AFE16" s="0" t="n">
        <v>1790</v>
      </c>
      <c r="AFF16" s="0" t="n">
        <v>0</v>
      </c>
      <c r="AFG16" s="0" t="n">
        <v>0</v>
      </c>
      <c r="AFH16" s="0" t="n">
        <v>3759</v>
      </c>
      <c r="AFI16" s="0" t="n">
        <v>0</v>
      </c>
      <c r="AFJ16" s="0" t="n">
        <v>6802</v>
      </c>
      <c r="AFK16" s="0" t="n">
        <v>10229.85</v>
      </c>
      <c r="AFL16" s="0" t="n">
        <v>0</v>
      </c>
      <c r="AFM16" s="0" t="n">
        <v>1686.18</v>
      </c>
      <c r="AFN16" s="0" t="n">
        <v>3705.3</v>
      </c>
      <c r="AFO16" s="0" t="n">
        <v>0</v>
      </c>
      <c r="AFP16" s="0" t="n">
        <v>5824.66</v>
      </c>
      <c r="AFQ16" s="0" t="n">
        <v>0</v>
      </c>
      <c r="AFR16" s="0" t="n">
        <v>0</v>
      </c>
      <c r="AFS16" s="0" t="n">
        <v>0</v>
      </c>
      <c r="AFT16" s="0" t="n">
        <v>6444</v>
      </c>
      <c r="AFU16" s="0" t="n">
        <v>0</v>
      </c>
      <c r="AFV16" s="0" t="n">
        <v>0</v>
      </c>
      <c r="AFW16" s="0" t="n">
        <v>6363.808</v>
      </c>
      <c r="AFX16" s="0" t="n">
        <v>0</v>
      </c>
      <c r="AFY16" s="0" t="n">
        <v>0</v>
      </c>
      <c r="AFZ16" s="0" t="n">
        <v>0</v>
      </c>
      <c r="AGA16" s="0" t="n">
        <v>0</v>
      </c>
      <c r="AGB16" s="0" t="n">
        <v>1650.38</v>
      </c>
      <c r="AGC16" s="0" t="n">
        <v>0</v>
      </c>
      <c r="AGD16" s="0" t="n">
        <v>1704.08</v>
      </c>
      <c r="AGE16" s="0" t="n">
        <v>0</v>
      </c>
      <c r="AGF16" s="0" t="n">
        <v>0</v>
      </c>
      <c r="AGG16" s="0" t="n">
        <v>0</v>
      </c>
      <c r="AGH16" s="0" t="n">
        <v>0</v>
      </c>
      <c r="AGI16" s="0" t="n">
        <v>5370</v>
      </c>
      <c r="AGJ16" s="0" t="n">
        <v>0</v>
      </c>
      <c r="AGK16" s="0" t="n">
        <v>0</v>
      </c>
      <c r="AGL16" s="0" t="n">
        <v>5143.028</v>
      </c>
      <c r="AGM16" s="0" t="n">
        <v>0</v>
      </c>
      <c r="AGN16" s="0" t="n">
        <v>0</v>
      </c>
      <c r="AGO16" s="0" t="n">
        <v>7006.06</v>
      </c>
      <c r="AGP16" s="0" t="n">
        <v>7958.34</v>
      </c>
      <c r="AGQ16" s="0" t="n">
        <v>0</v>
      </c>
      <c r="AGR16" s="0" t="n">
        <v>0</v>
      </c>
      <c r="AGS16" s="0" t="n">
        <v>8992.423</v>
      </c>
      <c r="AGU16" s="0" t="n">
        <f aca="false">IF($P16&gt;0,CH16*$K16,0)</f>
        <v>500</v>
      </c>
      <c r="AGV16" s="0" t="n">
        <f aca="false">IF($P16&gt;0,EV16*$K16,0)</f>
        <v>430</v>
      </c>
      <c r="AGW16" s="0" t="n">
        <f aca="false">IF($P16&gt;0,HJ16*$K16,0)</f>
        <v>40</v>
      </c>
      <c r="AGX16" s="0" t="n">
        <f aca="false">IF($P16&gt;0,JX16*$K16,0)</f>
        <v>684</v>
      </c>
      <c r="AGY16" s="0" t="n">
        <f aca="false">IF($P16&gt;0,ML16*$K16,0)</f>
        <v>78</v>
      </c>
      <c r="AGZ16" s="0" t="n">
        <f aca="false">IF($P16&gt;0,OZ16*$K16,0)</f>
        <v>782</v>
      </c>
      <c r="AHA16" s="0" t="n">
        <f aca="false">IF($P16&gt;0,RN16*$K16,0)</f>
        <v>570</v>
      </c>
      <c r="AHB16" s="0" t="n">
        <f aca="false">IF($P16&gt;0,UB16*$K16,0)</f>
        <v>586</v>
      </c>
      <c r="AHC16" s="0" t="n">
        <f aca="false">IF($P16&gt;0,WP16*$K16,0)</f>
        <v>320</v>
      </c>
      <c r="AHD16" s="0" t="n">
        <f aca="false">IF($P16&gt;0,ZD16*$K16,0)</f>
        <v>348</v>
      </c>
      <c r="AHE16" s="0" t="n">
        <f aca="false">IF($P16&gt;0,ABR16*$K16,0)</f>
        <v>710</v>
      </c>
      <c r="AHF16" s="0" t="n">
        <f aca="false">IF($P16&gt;0,AEF16*$K16,0)</f>
        <v>358</v>
      </c>
    </row>
    <row r="17" customFormat="false" ht="15" hidden="false" customHeight="false" outlineLevel="0" collapsed="false">
      <c r="F17" s="0" t="s">
        <v>25</v>
      </c>
      <c r="H17" s="0" t="s">
        <v>178</v>
      </c>
      <c r="I17" s="0" t="s">
        <v>179</v>
      </c>
      <c r="K17" s="0" t="n">
        <v>1</v>
      </c>
      <c r="L17" s="0" t="n">
        <v>6.35</v>
      </c>
      <c r="P17" s="0" t="n">
        <v>1</v>
      </c>
      <c r="R17" s="0" t="s">
        <v>58</v>
      </c>
      <c r="S17" s="0" t="s">
        <v>61</v>
      </c>
      <c r="W17" s="0" t="n">
        <v>24</v>
      </c>
      <c r="X17" s="0" t="n">
        <v>36</v>
      </c>
      <c r="Z17" s="0" t="n">
        <v>25.92</v>
      </c>
      <c r="AB17" s="0" t="n">
        <v>26</v>
      </c>
      <c r="AC17" s="0" t="n">
        <v>33</v>
      </c>
      <c r="AD17" s="0" t="n">
        <v>30.04</v>
      </c>
      <c r="AE17" s="0" t="n">
        <v>43.08</v>
      </c>
      <c r="AF17" s="0" t="n">
        <v>6</v>
      </c>
      <c r="AG17" s="0" t="n">
        <v>26</v>
      </c>
      <c r="AH17" s="0" t="n">
        <v>1.37</v>
      </c>
      <c r="AI17" s="0" t="n">
        <v>39</v>
      </c>
      <c r="AJ17" s="0" t="n">
        <v>33.08</v>
      </c>
      <c r="AL17" s="0" t="n">
        <v>41.66</v>
      </c>
      <c r="AN17" s="0" t="n">
        <v>38.38</v>
      </c>
      <c r="AP17" s="0" t="n">
        <v>52.28</v>
      </c>
      <c r="AR17" s="0" t="n">
        <v>1</v>
      </c>
      <c r="AW17" s="0" t="n">
        <v>25.89</v>
      </c>
      <c r="AX17" s="0" t="n">
        <v>38.86</v>
      </c>
      <c r="AZ17" s="0" t="n">
        <v>3.32</v>
      </c>
      <c r="BA17" s="0" t="n">
        <v>37</v>
      </c>
      <c r="BD17" s="0" t="n">
        <v>36.04</v>
      </c>
      <c r="BG17" s="0" t="n">
        <v>36</v>
      </c>
      <c r="BH17" s="0" t="n">
        <v>13.52</v>
      </c>
      <c r="BI17" s="0" t="n">
        <v>1.28</v>
      </c>
      <c r="BK17" s="0" t="n">
        <v>6</v>
      </c>
      <c r="BL17" s="0" t="n">
        <v>28.87</v>
      </c>
      <c r="BM17" s="0" t="n">
        <v>27.6</v>
      </c>
      <c r="BS17" s="0" t="n">
        <v>19</v>
      </c>
      <c r="BX17" s="0" t="n">
        <v>3</v>
      </c>
      <c r="BY17" s="0" t="n">
        <v>39.39</v>
      </c>
      <c r="CA17" s="0" t="n">
        <v>44.04</v>
      </c>
      <c r="CB17" s="0" t="n">
        <v>32</v>
      </c>
      <c r="CD17" s="0" t="n">
        <v>29</v>
      </c>
      <c r="CF17" s="0" t="n">
        <v>8</v>
      </c>
      <c r="CH17" s="0" t="n">
        <v>374</v>
      </c>
      <c r="CI17" s="0" t="n">
        <v>0</v>
      </c>
      <c r="CJ17" s="0" t="n">
        <v>0</v>
      </c>
      <c r="CK17" s="0" t="n">
        <v>8976</v>
      </c>
      <c r="CL17" s="0" t="n">
        <v>13464</v>
      </c>
      <c r="CM17" s="0" t="n">
        <v>0</v>
      </c>
      <c r="CN17" s="0" t="n">
        <v>9694.08</v>
      </c>
      <c r="CO17" s="0" t="n">
        <v>0</v>
      </c>
      <c r="CP17" s="0" t="n">
        <v>9724</v>
      </c>
      <c r="CQ17" s="0" t="n">
        <v>13576.2</v>
      </c>
      <c r="CR17" s="0" t="n">
        <v>11234.96</v>
      </c>
      <c r="CS17" s="0" t="n">
        <v>16111.92</v>
      </c>
      <c r="CT17" s="0" t="n">
        <v>2805</v>
      </c>
      <c r="CU17" s="0" t="n">
        <v>8751.6</v>
      </c>
      <c r="CV17" s="0" t="n">
        <v>512.38</v>
      </c>
      <c r="CW17" s="0" t="n">
        <v>14586</v>
      </c>
      <c r="CX17" s="0" t="n">
        <v>12371.92</v>
      </c>
      <c r="CY17" s="0" t="n">
        <v>0</v>
      </c>
      <c r="CZ17" s="0" t="n">
        <v>15580.84</v>
      </c>
      <c r="DA17" s="0" t="n">
        <v>0</v>
      </c>
      <c r="DB17" s="0" t="n">
        <v>14354.12</v>
      </c>
      <c r="DC17" s="0" t="n">
        <v>0</v>
      </c>
      <c r="DD17" s="0" t="n">
        <v>19552.72</v>
      </c>
      <c r="DE17" s="0" t="n">
        <v>0</v>
      </c>
      <c r="DF17" s="0" t="n">
        <v>374</v>
      </c>
      <c r="DG17" s="0" t="n">
        <v>0</v>
      </c>
      <c r="DH17" s="0" t="n">
        <v>0</v>
      </c>
      <c r="DI17" s="0" t="n">
        <v>0</v>
      </c>
      <c r="DJ17" s="0" t="n">
        <v>0</v>
      </c>
      <c r="DK17" s="0" t="n">
        <v>9682.86</v>
      </c>
      <c r="DL17" s="0" t="n">
        <v>15987.004</v>
      </c>
      <c r="DM17" s="0" t="n">
        <v>0</v>
      </c>
      <c r="DN17" s="0" t="n">
        <v>1241.68</v>
      </c>
      <c r="DO17" s="0" t="n">
        <v>15221.8</v>
      </c>
      <c r="DP17" s="0" t="n">
        <v>0</v>
      </c>
      <c r="DQ17" s="0" t="n">
        <v>0</v>
      </c>
      <c r="DR17" s="0" t="n">
        <v>13478.96</v>
      </c>
      <c r="DS17" s="0" t="n">
        <v>0</v>
      </c>
      <c r="DT17" s="0" t="n">
        <v>0</v>
      </c>
      <c r="DU17" s="0" t="n">
        <v>13464</v>
      </c>
      <c r="DV17" s="0" t="n">
        <v>5056.48</v>
      </c>
      <c r="DW17" s="0" t="n">
        <v>478.72</v>
      </c>
      <c r="DX17" s="0" t="n">
        <v>0</v>
      </c>
      <c r="DY17" s="0" t="n">
        <v>2244</v>
      </c>
      <c r="DZ17" s="0" t="n">
        <v>10797.38</v>
      </c>
      <c r="EA17" s="0" t="n">
        <v>10322.4</v>
      </c>
      <c r="EB17" s="0" t="n">
        <v>0</v>
      </c>
      <c r="EC17" s="0" t="n">
        <v>0</v>
      </c>
      <c r="ED17" s="0" t="n">
        <v>0</v>
      </c>
      <c r="EE17" s="0" t="n">
        <v>0</v>
      </c>
      <c r="EF17" s="0" t="n">
        <v>0</v>
      </c>
      <c r="EG17" s="0" t="n">
        <v>7106</v>
      </c>
      <c r="EH17" s="0" t="n">
        <v>0</v>
      </c>
      <c r="EI17" s="0" t="n">
        <v>0</v>
      </c>
      <c r="EJ17" s="0" t="n">
        <v>0</v>
      </c>
      <c r="EK17" s="0" t="n">
        <v>0</v>
      </c>
      <c r="EL17" s="0" t="n">
        <v>1122</v>
      </c>
      <c r="EM17" s="0" t="n">
        <v>14731.86</v>
      </c>
      <c r="EN17" s="0" t="n">
        <v>0</v>
      </c>
      <c r="EO17" s="0" t="n">
        <v>16470.96</v>
      </c>
      <c r="EP17" s="0" t="n">
        <v>11968</v>
      </c>
      <c r="EQ17" s="0" t="n">
        <v>0</v>
      </c>
      <c r="ER17" s="0" t="n">
        <v>13557.5</v>
      </c>
      <c r="ES17" s="0" t="n">
        <v>0</v>
      </c>
      <c r="ET17" s="0" t="n">
        <v>2992</v>
      </c>
      <c r="EU17" s="0" t="n">
        <v>0</v>
      </c>
      <c r="EV17" s="0" t="n">
        <v>359</v>
      </c>
      <c r="EW17" s="0" t="n">
        <v>0</v>
      </c>
      <c r="EX17" s="0" t="n">
        <v>0</v>
      </c>
      <c r="EY17" s="0" t="n">
        <v>8616</v>
      </c>
      <c r="EZ17" s="0" t="n">
        <v>12924</v>
      </c>
      <c r="FA17" s="0" t="n">
        <v>0</v>
      </c>
      <c r="FB17" s="0" t="n">
        <v>9305.28</v>
      </c>
      <c r="FC17" s="0" t="n">
        <v>0</v>
      </c>
      <c r="FD17" s="0" t="n">
        <v>9334</v>
      </c>
      <c r="FE17" s="0" t="n">
        <v>10662.3</v>
      </c>
      <c r="FF17" s="0" t="n">
        <v>10784.36</v>
      </c>
      <c r="FG17" s="0" t="n">
        <v>15465.72</v>
      </c>
      <c r="FH17" s="0" t="n">
        <v>2154</v>
      </c>
      <c r="FI17" s="0" t="n">
        <v>9334</v>
      </c>
      <c r="FJ17" s="0" t="n">
        <v>614.7875</v>
      </c>
      <c r="FK17" s="0" t="n">
        <v>14001</v>
      </c>
      <c r="FL17" s="0" t="n">
        <v>11875.72</v>
      </c>
      <c r="FM17" s="0" t="n">
        <v>0</v>
      </c>
      <c r="FN17" s="0" t="n">
        <v>14955.94</v>
      </c>
      <c r="FO17" s="0" t="n">
        <v>0</v>
      </c>
      <c r="FP17" s="0" t="n">
        <v>12400.578</v>
      </c>
      <c r="FQ17" s="0" t="n">
        <v>0</v>
      </c>
      <c r="FR17" s="0" t="n">
        <v>18768.52</v>
      </c>
      <c r="FS17" s="0" t="n">
        <v>0</v>
      </c>
      <c r="FT17" s="0" t="n">
        <v>359</v>
      </c>
      <c r="FU17" s="0" t="n">
        <v>0</v>
      </c>
      <c r="FV17" s="0" t="n">
        <v>0</v>
      </c>
      <c r="FW17" s="0" t="n">
        <v>0</v>
      </c>
      <c r="FX17" s="0" t="n">
        <v>0</v>
      </c>
      <c r="FY17" s="0" t="n">
        <v>11618.1375</v>
      </c>
      <c r="FZ17" s="0" t="n">
        <v>15345.814</v>
      </c>
      <c r="GA17" s="0" t="n">
        <v>0</v>
      </c>
      <c r="GB17" s="0" t="n">
        <v>1191.88</v>
      </c>
      <c r="GC17" s="0" t="n">
        <v>13283</v>
      </c>
      <c r="GD17" s="0" t="n">
        <v>0</v>
      </c>
      <c r="GE17" s="0" t="n">
        <v>0</v>
      </c>
      <c r="GF17" s="0" t="n">
        <v>12938.36</v>
      </c>
      <c r="GG17" s="0" t="n">
        <v>0</v>
      </c>
      <c r="GH17" s="0" t="n">
        <v>0</v>
      </c>
      <c r="GI17" s="0" t="n">
        <v>12924</v>
      </c>
      <c r="GJ17" s="0" t="n">
        <v>4853.68</v>
      </c>
      <c r="GK17" s="0" t="n">
        <v>459.52</v>
      </c>
      <c r="GL17" s="0" t="n">
        <v>0</v>
      </c>
      <c r="GM17" s="0" t="n">
        <v>2154</v>
      </c>
      <c r="GN17" s="0" t="n">
        <v>12955.4125</v>
      </c>
      <c r="GO17" s="0" t="n">
        <v>8917.56</v>
      </c>
      <c r="GP17" s="0" t="n">
        <v>0</v>
      </c>
      <c r="GQ17" s="0" t="n">
        <v>0</v>
      </c>
      <c r="GR17" s="0" t="n">
        <v>0</v>
      </c>
      <c r="GS17" s="0" t="n">
        <v>0</v>
      </c>
      <c r="GT17" s="0" t="n">
        <v>0</v>
      </c>
      <c r="GU17" s="0" t="n">
        <v>6821</v>
      </c>
      <c r="GV17" s="0" t="n">
        <v>0</v>
      </c>
      <c r="GW17" s="0" t="n">
        <v>0</v>
      </c>
      <c r="GX17" s="0" t="n">
        <v>0</v>
      </c>
      <c r="GY17" s="0" t="n">
        <v>0</v>
      </c>
      <c r="GZ17" s="0" t="n">
        <v>1077</v>
      </c>
      <c r="HA17" s="0" t="n">
        <v>15555.111</v>
      </c>
      <c r="HB17" s="0" t="n">
        <v>0</v>
      </c>
      <c r="HC17" s="0" t="n">
        <v>15810.36</v>
      </c>
      <c r="HD17" s="0" t="n">
        <v>11488</v>
      </c>
      <c r="HE17" s="0" t="n">
        <v>0</v>
      </c>
      <c r="HF17" s="0" t="n">
        <v>13013.75</v>
      </c>
      <c r="HG17" s="0" t="n">
        <v>0</v>
      </c>
      <c r="HH17" s="0" t="n">
        <v>2872</v>
      </c>
      <c r="HI17" s="0" t="n">
        <v>0</v>
      </c>
      <c r="HJ17" s="0" t="n">
        <v>158</v>
      </c>
      <c r="HK17" s="0" t="n">
        <v>0</v>
      </c>
      <c r="HL17" s="0" t="n">
        <v>0</v>
      </c>
      <c r="HM17" s="0" t="n">
        <v>4171.2</v>
      </c>
      <c r="HN17" s="0" t="n">
        <v>5688</v>
      </c>
      <c r="HO17" s="0" t="n">
        <v>0</v>
      </c>
      <c r="HP17" s="0" t="n">
        <v>4095.36</v>
      </c>
      <c r="HQ17" s="0" t="n">
        <v>0</v>
      </c>
      <c r="HR17" s="0" t="n">
        <v>4518.8</v>
      </c>
      <c r="HS17" s="0" t="n">
        <v>5214</v>
      </c>
      <c r="HT17" s="0" t="n">
        <v>4271.688</v>
      </c>
      <c r="HU17" s="0" t="n">
        <v>7487.304</v>
      </c>
      <c r="HV17" s="0" t="n">
        <v>948</v>
      </c>
      <c r="HW17" s="0" t="n">
        <v>5135</v>
      </c>
      <c r="HX17" s="0" t="n">
        <v>238.106</v>
      </c>
      <c r="HY17" s="0" t="n">
        <v>6162</v>
      </c>
      <c r="HZ17" s="0" t="n">
        <v>5226.64</v>
      </c>
      <c r="IA17" s="0" t="n">
        <v>0</v>
      </c>
      <c r="IB17" s="0" t="n">
        <v>7240.508</v>
      </c>
      <c r="IC17" s="0" t="n">
        <v>0</v>
      </c>
      <c r="ID17" s="0" t="n">
        <v>7580.05</v>
      </c>
      <c r="IE17" s="0" t="n">
        <v>0</v>
      </c>
      <c r="IF17" s="0" t="n">
        <v>8260.24</v>
      </c>
      <c r="IG17" s="0" t="n">
        <v>0</v>
      </c>
      <c r="IH17" s="0" t="n">
        <v>173.8</v>
      </c>
      <c r="II17" s="0" t="n">
        <v>0</v>
      </c>
      <c r="IJ17" s="0" t="n">
        <v>0</v>
      </c>
      <c r="IK17" s="0" t="n">
        <v>0</v>
      </c>
      <c r="IL17" s="0" t="n">
        <v>0</v>
      </c>
      <c r="IM17" s="0" t="n">
        <v>4090.62</v>
      </c>
      <c r="IN17" s="0" t="n">
        <v>7674.85</v>
      </c>
      <c r="IO17" s="0" t="n">
        <v>0</v>
      </c>
      <c r="IP17" s="0" t="n">
        <v>524.56</v>
      </c>
      <c r="IQ17" s="0" t="n">
        <v>5846</v>
      </c>
      <c r="IR17" s="0" t="n">
        <v>0</v>
      </c>
      <c r="IS17" s="0" t="n">
        <v>0</v>
      </c>
      <c r="IT17" s="0" t="n">
        <v>5124.888</v>
      </c>
      <c r="IU17" s="0" t="n">
        <v>0</v>
      </c>
      <c r="IV17" s="0" t="n">
        <v>0</v>
      </c>
      <c r="IW17" s="0" t="n">
        <v>5688</v>
      </c>
      <c r="IX17" s="0" t="n">
        <v>2136.16</v>
      </c>
      <c r="IY17" s="0" t="n">
        <v>202.24</v>
      </c>
      <c r="IZ17" s="0" t="n">
        <v>0</v>
      </c>
      <c r="JA17" s="0" t="n">
        <v>948</v>
      </c>
      <c r="JB17" s="0" t="n">
        <v>5701.825</v>
      </c>
      <c r="JC17" s="0" t="n">
        <v>4360.8</v>
      </c>
      <c r="JD17" s="0" t="n">
        <v>0</v>
      </c>
      <c r="JE17" s="0" t="n">
        <v>0</v>
      </c>
      <c r="JF17" s="0" t="n">
        <v>0</v>
      </c>
      <c r="JG17" s="0" t="n">
        <v>0</v>
      </c>
      <c r="JH17" s="0" t="n">
        <v>0</v>
      </c>
      <c r="JI17" s="0" t="n">
        <v>3002</v>
      </c>
      <c r="JJ17" s="0" t="n">
        <v>0</v>
      </c>
      <c r="JK17" s="0" t="n">
        <v>0</v>
      </c>
      <c r="JL17" s="0" t="n">
        <v>0</v>
      </c>
      <c r="JM17" s="0" t="n">
        <v>0</v>
      </c>
      <c r="JN17" s="0" t="n">
        <v>474</v>
      </c>
      <c r="JO17" s="0" t="n">
        <v>6223.62</v>
      </c>
      <c r="JP17" s="0" t="n">
        <v>0</v>
      </c>
      <c r="JQ17" s="0" t="n">
        <v>6958.32</v>
      </c>
      <c r="JR17" s="0" t="n">
        <v>5056</v>
      </c>
      <c r="JS17" s="0" t="n">
        <v>0</v>
      </c>
      <c r="JT17" s="0" t="n">
        <v>4582</v>
      </c>
      <c r="JU17" s="0" t="n">
        <v>0</v>
      </c>
      <c r="JV17" s="0" t="n">
        <v>1264</v>
      </c>
      <c r="JW17" s="0" t="n">
        <v>0</v>
      </c>
      <c r="JX17" s="0" t="n">
        <v>331</v>
      </c>
      <c r="JY17" s="0" t="n">
        <v>0</v>
      </c>
      <c r="JZ17" s="0" t="n">
        <v>0</v>
      </c>
      <c r="KA17" s="0" t="n">
        <v>9930</v>
      </c>
      <c r="KB17" s="0" t="n">
        <v>14895</v>
      </c>
      <c r="KC17" s="0" t="n">
        <v>0</v>
      </c>
      <c r="KD17" s="0" t="n">
        <v>8579.52</v>
      </c>
      <c r="KE17" s="0" t="n">
        <v>0</v>
      </c>
      <c r="KF17" s="0" t="n">
        <v>8606</v>
      </c>
      <c r="KG17" s="0" t="n">
        <v>9830.7</v>
      </c>
      <c r="KH17" s="0" t="n">
        <v>10937.564</v>
      </c>
      <c r="KI17" s="0" t="n">
        <v>12833.532</v>
      </c>
      <c r="KJ17" s="0" t="n">
        <v>1986</v>
      </c>
      <c r="KK17" s="0" t="n">
        <v>8606</v>
      </c>
      <c r="KL17" s="0" t="n">
        <v>453.47</v>
      </c>
      <c r="KM17" s="0" t="n">
        <v>12909</v>
      </c>
      <c r="KN17" s="0" t="n">
        <v>12044.428</v>
      </c>
      <c r="KO17" s="0" t="n">
        <v>0</v>
      </c>
      <c r="KP17" s="0" t="n">
        <v>15168.406</v>
      </c>
      <c r="KQ17" s="0" t="n">
        <v>0</v>
      </c>
      <c r="KR17" s="0" t="n">
        <v>15879.725</v>
      </c>
      <c r="KS17" s="0" t="n">
        <v>0</v>
      </c>
      <c r="KT17" s="0" t="n">
        <v>17304.68</v>
      </c>
      <c r="KU17" s="0" t="n">
        <v>0</v>
      </c>
      <c r="KV17" s="0" t="n">
        <v>331</v>
      </c>
      <c r="KW17" s="0" t="n">
        <v>0</v>
      </c>
      <c r="KX17" s="0" t="n">
        <v>0</v>
      </c>
      <c r="KY17" s="0" t="n">
        <v>0</v>
      </c>
      <c r="KZ17" s="0" t="n">
        <v>0</v>
      </c>
      <c r="LA17" s="0" t="n">
        <v>9426.549</v>
      </c>
      <c r="LB17" s="0" t="n">
        <v>12862.66</v>
      </c>
      <c r="LC17" s="0" t="n">
        <v>0</v>
      </c>
      <c r="LD17" s="0" t="n">
        <v>1098.92</v>
      </c>
      <c r="LE17" s="0" t="n">
        <v>13471.7</v>
      </c>
      <c r="LF17" s="0" t="n">
        <v>0</v>
      </c>
      <c r="LG17" s="0" t="n">
        <v>0</v>
      </c>
      <c r="LH17" s="0" t="n">
        <v>11929.24</v>
      </c>
      <c r="LI17" s="0" t="n">
        <v>0</v>
      </c>
      <c r="LJ17" s="0" t="n">
        <v>0</v>
      </c>
      <c r="LK17" s="0" t="n">
        <v>11916</v>
      </c>
      <c r="LL17" s="0" t="n">
        <v>4475.12</v>
      </c>
      <c r="LM17" s="0" t="n">
        <v>423.68</v>
      </c>
      <c r="LN17" s="0" t="n">
        <v>0</v>
      </c>
      <c r="LO17" s="0" t="n">
        <v>1986</v>
      </c>
      <c r="LP17" s="0" t="n">
        <v>9555.97</v>
      </c>
      <c r="LQ17" s="0" t="n">
        <v>10049.16</v>
      </c>
      <c r="LR17" s="0" t="n">
        <v>0</v>
      </c>
      <c r="LS17" s="0" t="n">
        <v>0</v>
      </c>
      <c r="LT17" s="0" t="n">
        <v>0</v>
      </c>
      <c r="LU17" s="0" t="n">
        <v>0</v>
      </c>
      <c r="LV17" s="0" t="n">
        <v>0</v>
      </c>
      <c r="LW17" s="0" t="n">
        <v>6289</v>
      </c>
      <c r="LX17" s="0" t="n">
        <v>0</v>
      </c>
      <c r="LY17" s="0" t="n">
        <v>0</v>
      </c>
      <c r="LZ17" s="0" t="n">
        <v>0</v>
      </c>
      <c r="MA17" s="0" t="n">
        <v>0</v>
      </c>
      <c r="MB17" s="0" t="n">
        <v>993</v>
      </c>
      <c r="MC17" s="0" t="n">
        <v>11734.281</v>
      </c>
      <c r="MD17" s="0" t="n">
        <v>0</v>
      </c>
      <c r="ME17" s="0" t="n">
        <v>14577.24</v>
      </c>
      <c r="MF17" s="0" t="n">
        <v>10592</v>
      </c>
      <c r="MG17" s="0" t="n">
        <v>0</v>
      </c>
      <c r="MH17" s="0" t="n">
        <v>9599</v>
      </c>
      <c r="MI17" s="0" t="n">
        <v>0</v>
      </c>
      <c r="MJ17" s="0" t="n">
        <v>3310</v>
      </c>
      <c r="MK17" s="0" t="n">
        <v>0</v>
      </c>
      <c r="ML17" s="0" t="n">
        <v>295</v>
      </c>
      <c r="MM17" s="0" t="n">
        <v>0</v>
      </c>
      <c r="MN17" s="0" t="n">
        <v>0</v>
      </c>
      <c r="MO17" s="0" t="n">
        <v>7788</v>
      </c>
      <c r="MP17" s="0" t="n">
        <v>10620</v>
      </c>
      <c r="MQ17" s="0" t="n">
        <v>0</v>
      </c>
      <c r="MR17" s="0" t="n">
        <v>7646.4</v>
      </c>
      <c r="MS17" s="0" t="n">
        <v>0</v>
      </c>
      <c r="MT17" s="0" t="n">
        <v>7670</v>
      </c>
      <c r="MU17" s="0" t="n">
        <v>10708.5</v>
      </c>
      <c r="MV17" s="0" t="n">
        <v>9747.98</v>
      </c>
      <c r="MW17" s="0" t="n">
        <v>12708.6</v>
      </c>
      <c r="MX17" s="0" t="n">
        <v>1770</v>
      </c>
      <c r="MY17" s="0" t="n">
        <v>8437</v>
      </c>
      <c r="MZ17" s="0" t="n">
        <v>363.735</v>
      </c>
      <c r="NA17" s="0" t="n">
        <v>12655.5</v>
      </c>
      <c r="NB17" s="0" t="n">
        <v>9758.6</v>
      </c>
      <c r="NC17" s="0" t="n">
        <v>0</v>
      </c>
      <c r="ND17" s="0" t="n">
        <v>12289.7</v>
      </c>
      <c r="NE17" s="0" t="n">
        <v>0</v>
      </c>
      <c r="NF17" s="0" t="n">
        <v>11322.1</v>
      </c>
      <c r="NG17" s="0" t="n">
        <v>0</v>
      </c>
      <c r="NH17" s="0" t="n">
        <v>15422.6</v>
      </c>
      <c r="NI17" s="0" t="n">
        <v>0</v>
      </c>
      <c r="NJ17" s="0" t="n">
        <v>295</v>
      </c>
      <c r="NK17" s="0" t="n">
        <v>0</v>
      </c>
      <c r="NL17" s="0" t="n">
        <v>0</v>
      </c>
      <c r="NM17" s="0" t="n">
        <v>0</v>
      </c>
      <c r="NN17" s="0" t="n">
        <v>0</v>
      </c>
      <c r="NO17" s="0" t="n">
        <v>6873.795</v>
      </c>
      <c r="NP17" s="0" t="n">
        <v>10317.33</v>
      </c>
      <c r="NQ17" s="0" t="n">
        <v>0</v>
      </c>
      <c r="NR17" s="0" t="n">
        <v>979.4</v>
      </c>
      <c r="NS17" s="0" t="n">
        <v>10915</v>
      </c>
      <c r="NT17" s="0" t="n">
        <v>0</v>
      </c>
      <c r="NU17" s="0" t="n">
        <v>0</v>
      </c>
      <c r="NV17" s="0" t="n">
        <v>13289.75</v>
      </c>
      <c r="NW17" s="0" t="n">
        <v>0</v>
      </c>
      <c r="NX17" s="0" t="n">
        <v>0</v>
      </c>
      <c r="NY17" s="0" t="n">
        <v>10620</v>
      </c>
      <c r="NZ17" s="0" t="n">
        <v>3988.4</v>
      </c>
      <c r="OA17" s="0" t="n">
        <v>377.6</v>
      </c>
      <c r="OB17" s="0" t="n">
        <v>0</v>
      </c>
      <c r="OC17" s="0" t="n">
        <v>1770</v>
      </c>
      <c r="OD17" s="0" t="n">
        <v>7664.985</v>
      </c>
      <c r="OE17" s="0" t="n">
        <v>8142</v>
      </c>
      <c r="OF17" s="0" t="n">
        <v>0</v>
      </c>
      <c r="OG17" s="0" t="n">
        <v>0</v>
      </c>
      <c r="OH17" s="0" t="n">
        <v>0</v>
      </c>
      <c r="OI17" s="0" t="n">
        <v>0</v>
      </c>
      <c r="OJ17" s="0" t="n">
        <v>0</v>
      </c>
      <c r="OK17" s="0" t="n">
        <v>5605</v>
      </c>
      <c r="OL17" s="0" t="n">
        <v>0</v>
      </c>
      <c r="OM17" s="0" t="n">
        <v>0</v>
      </c>
      <c r="ON17" s="0" t="n">
        <v>0</v>
      </c>
      <c r="OO17" s="0" t="n">
        <v>0</v>
      </c>
      <c r="OP17" s="0" t="n">
        <v>885</v>
      </c>
      <c r="OQ17" s="0" t="n">
        <v>11620.05</v>
      </c>
      <c r="OR17" s="0" t="n">
        <v>0</v>
      </c>
      <c r="OS17" s="0" t="n">
        <v>12991.8</v>
      </c>
      <c r="OT17" s="0" t="n">
        <v>9440</v>
      </c>
      <c r="OU17" s="0" t="n">
        <v>0</v>
      </c>
      <c r="OV17" s="0" t="n">
        <v>8555</v>
      </c>
      <c r="OW17" s="0" t="n">
        <v>0</v>
      </c>
      <c r="OX17" s="0" t="n">
        <v>2124</v>
      </c>
      <c r="OY17" s="0" t="n">
        <v>0</v>
      </c>
      <c r="OZ17" s="0" t="n">
        <v>348</v>
      </c>
      <c r="PA17" s="0" t="n">
        <v>0</v>
      </c>
      <c r="PB17" s="0" t="n">
        <v>0</v>
      </c>
      <c r="PC17" s="0" t="n">
        <v>8352</v>
      </c>
      <c r="PD17" s="0" t="n">
        <v>12528</v>
      </c>
      <c r="PE17" s="0" t="n">
        <v>0</v>
      </c>
      <c r="PF17" s="0" t="n">
        <v>9020.16</v>
      </c>
      <c r="PG17" s="0" t="n">
        <v>0</v>
      </c>
      <c r="PH17" s="0" t="n">
        <v>9048</v>
      </c>
      <c r="PI17" s="0" t="n">
        <v>11484</v>
      </c>
      <c r="PJ17" s="0" t="n">
        <v>10453.92</v>
      </c>
      <c r="PK17" s="0" t="n">
        <v>14991.84</v>
      </c>
      <c r="PL17" s="0" t="n">
        <v>2088</v>
      </c>
      <c r="PM17" s="0" t="n">
        <v>9048</v>
      </c>
      <c r="PN17" s="0" t="n">
        <v>429.084</v>
      </c>
      <c r="PO17" s="0" t="n">
        <v>13572</v>
      </c>
      <c r="PP17" s="0" t="n">
        <v>11511.84</v>
      </c>
      <c r="PQ17" s="0" t="n">
        <v>0</v>
      </c>
      <c r="PR17" s="0" t="n">
        <v>14497.68</v>
      </c>
      <c r="PS17" s="0" t="n">
        <v>0</v>
      </c>
      <c r="PT17" s="0" t="n">
        <v>14691.864</v>
      </c>
      <c r="PU17" s="0" t="n">
        <v>0</v>
      </c>
      <c r="PV17" s="0" t="n">
        <v>22741.8</v>
      </c>
      <c r="PW17" s="0" t="n">
        <v>0</v>
      </c>
      <c r="PX17" s="0" t="n">
        <v>348</v>
      </c>
      <c r="PY17" s="0" t="n">
        <v>0</v>
      </c>
      <c r="PZ17" s="0" t="n">
        <v>0</v>
      </c>
      <c r="QA17" s="0" t="n">
        <v>0</v>
      </c>
      <c r="QB17" s="0" t="n">
        <v>0</v>
      </c>
      <c r="QC17" s="0" t="n">
        <v>11262.15</v>
      </c>
      <c r="QD17" s="0" t="n">
        <v>13523.28</v>
      </c>
      <c r="QE17" s="0" t="n">
        <v>0</v>
      </c>
      <c r="QF17" s="0" t="n">
        <v>1039.824</v>
      </c>
      <c r="QG17" s="0" t="n">
        <v>12876</v>
      </c>
      <c r="QH17" s="0" t="n">
        <v>0</v>
      </c>
      <c r="QI17" s="0" t="n">
        <v>0</v>
      </c>
      <c r="QJ17" s="0" t="n">
        <v>11287.728</v>
      </c>
      <c r="QK17" s="0" t="n">
        <v>0</v>
      </c>
      <c r="QL17" s="0" t="n">
        <v>0</v>
      </c>
      <c r="QM17" s="0" t="n">
        <v>13780.8</v>
      </c>
      <c r="QN17" s="0" t="n">
        <v>4704.96</v>
      </c>
      <c r="QO17" s="0" t="n">
        <v>489.984</v>
      </c>
      <c r="QP17" s="0" t="n">
        <v>0</v>
      </c>
      <c r="QQ17" s="0" t="n">
        <v>2088</v>
      </c>
      <c r="QR17" s="0" t="n">
        <v>11051.436</v>
      </c>
      <c r="QS17" s="0" t="n">
        <v>10565.28</v>
      </c>
      <c r="QT17" s="0" t="n">
        <v>0</v>
      </c>
      <c r="QU17" s="0" t="n">
        <v>0</v>
      </c>
      <c r="QV17" s="0" t="n">
        <v>0</v>
      </c>
      <c r="QW17" s="0" t="n">
        <v>0</v>
      </c>
      <c r="QX17" s="0" t="n">
        <v>0</v>
      </c>
      <c r="QY17" s="0" t="n">
        <v>6612</v>
      </c>
      <c r="QZ17" s="0" t="n">
        <v>0</v>
      </c>
      <c r="RA17" s="0" t="n">
        <v>0</v>
      </c>
      <c r="RB17" s="0" t="n">
        <v>0</v>
      </c>
      <c r="RC17" s="0" t="n">
        <v>0</v>
      </c>
      <c r="RD17" s="0" t="n">
        <v>1044</v>
      </c>
      <c r="RE17" s="0" t="n">
        <v>13707.72</v>
      </c>
      <c r="RF17" s="0" t="n">
        <v>0</v>
      </c>
      <c r="RG17" s="0" t="n">
        <v>13793.328</v>
      </c>
      <c r="RH17" s="0" t="n">
        <v>11136</v>
      </c>
      <c r="RI17" s="0" t="n">
        <v>0</v>
      </c>
      <c r="RJ17" s="0" t="n">
        <v>10092</v>
      </c>
      <c r="RK17" s="0" t="n">
        <v>0</v>
      </c>
      <c r="RL17" s="0" t="n">
        <v>2784</v>
      </c>
      <c r="RM17" s="0" t="n">
        <v>0</v>
      </c>
      <c r="RN17" s="0" t="n">
        <v>228</v>
      </c>
      <c r="RO17" s="0" t="n">
        <v>0</v>
      </c>
      <c r="RP17" s="0" t="n">
        <v>0</v>
      </c>
      <c r="RQ17" s="0" t="n">
        <v>5472</v>
      </c>
      <c r="RR17" s="0" t="n">
        <v>7387.2</v>
      </c>
      <c r="RS17" s="0" t="n">
        <v>0</v>
      </c>
      <c r="RT17" s="0" t="n">
        <v>5909.76</v>
      </c>
      <c r="RU17" s="0" t="n">
        <v>0</v>
      </c>
      <c r="RV17" s="0" t="n">
        <v>5928</v>
      </c>
      <c r="RW17" s="0" t="n">
        <v>6771.6</v>
      </c>
      <c r="RX17" s="0" t="n">
        <v>6164.208</v>
      </c>
      <c r="RY17" s="0" t="n">
        <v>9822.24</v>
      </c>
      <c r="RZ17" s="0" t="n">
        <v>1368</v>
      </c>
      <c r="SA17" s="0" t="n">
        <v>5928</v>
      </c>
      <c r="SB17" s="0" t="n">
        <v>312.36</v>
      </c>
      <c r="SC17" s="0" t="n">
        <v>9781.2</v>
      </c>
      <c r="SD17" s="0" t="n">
        <v>7542.24</v>
      </c>
      <c r="SE17" s="0" t="n">
        <v>0</v>
      </c>
      <c r="SF17" s="0" t="n">
        <v>9498.48</v>
      </c>
      <c r="SG17" s="0" t="n">
        <v>0</v>
      </c>
      <c r="SH17" s="0" t="n">
        <v>8750.64</v>
      </c>
      <c r="SI17" s="0" t="n">
        <v>0</v>
      </c>
      <c r="SJ17" s="0" t="n">
        <v>11919.84</v>
      </c>
      <c r="SK17" s="0" t="n">
        <v>0</v>
      </c>
      <c r="SL17" s="0" t="n">
        <v>228</v>
      </c>
      <c r="SM17" s="0" t="n">
        <v>0</v>
      </c>
      <c r="SN17" s="0" t="n">
        <v>0</v>
      </c>
      <c r="SO17" s="0" t="n">
        <v>0</v>
      </c>
      <c r="SP17" s="0" t="n">
        <v>0</v>
      </c>
      <c r="SQ17" s="0" t="n">
        <v>5902.92</v>
      </c>
      <c r="SR17" s="0" t="n">
        <v>8860.08</v>
      </c>
      <c r="SS17" s="0" t="n">
        <v>0</v>
      </c>
      <c r="ST17" s="0" t="n">
        <v>756.96</v>
      </c>
      <c r="SU17" s="0" t="n">
        <v>8436</v>
      </c>
      <c r="SV17" s="0" t="n">
        <v>0</v>
      </c>
      <c r="SW17" s="0" t="n">
        <v>0</v>
      </c>
      <c r="SX17" s="0" t="n">
        <v>7395.408</v>
      </c>
      <c r="SY17" s="0" t="n">
        <v>0</v>
      </c>
      <c r="SZ17" s="0" t="n">
        <v>0</v>
      </c>
      <c r="TA17" s="0" t="n">
        <v>8208</v>
      </c>
      <c r="TB17" s="0" t="n">
        <v>3082.56</v>
      </c>
      <c r="TC17" s="0" t="n">
        <v>291.84</v>
      </c>
      <c r="TD17" s="0" t="n">
        <v>0</v>
      </c>
      <c r="TE17" s="0" t="n">
        <v>1368</v>
      </c>
      <c r="TF17" s="0" t="n">
        <v>6582.36</v>
      </c>
      <c r="TG17" s="0" t="n">
        <v>7866</v>
      </c>
      <c r="TH17" s="0" t="n">
        <v>0</v>
      </c>
      <c r="TI17" s="0" t="n">
        <v>0</v>
      </c>
      <c r="TJ17" s="0" t="n">
        <v>0</v>
      </c>
      <c r="TK17" s="0" t="n">
        <v>0</v>
      </c>
      <c r="TL17" s="0" t="n">
        <v>0</v>
      </c>
      <c r="TM17" s="0" t="n">
        <v>4332</v>
      </c>
      <c r="TN17" s="0" t="n">
        <v>0</v>
      </c>
      <c r="TO17" s="0" t="n">
        <v>0</v>
      </c>
      <c r="TP17" s="0" t="n">
        <v>0</v>
      </c>
      <c r="TQ17" s="0" t="n">
        <v>0</v>
      </c>
      <c r="TR17" s="0" t="n">
        <v>855</v>
      </c>
      <c r="TS17" s="0" t="n">
        <v>8980.92</v>
      </c>
      <c r="TT17" s="0" t="n">
        <v>0</v>
      </c>
      <c r="TU17" s="0" t="n">
        <v>10041.12</v>
      </c>
      <c r="TV17" s="0" t="n">
        <v>7296</v>
      </c>
      <c r="TW17" s="0" t="n">
        <v>0</v>
      </c>
      <c r="TX17" s="0" t="n">
        <v>6612</v>
      </c>
      <c r="TY17" s="0" t="n">
        <v>0</v>
      </c>
      <c r="TZ17" s="0" t="n">
        <v>1824</v>
      </c>
      <c r="UA17" s="0" t="n">
        <v>0</v>
      </c>
      <c r="UB17" s="0" t="n">
        <v>145</v>
      </c>
      <c r="UC17" s="0" t="n">
        <v>0</v>
      </c>
      <c r="UD17" s="0" t="n">
        <v>0</v>
      </c>
      <c r="UE17" s="0" t="n">
        <v>3828</v>
      </c>
      <c r="UF17" s="0" t="n">
        <v>5220</v>
      </c>
      <c r="UG17" s="0" t="n">
        <v>0</v>
      </c>
      <c r="UH17" s="0" t="n">
        <v>3758.4</v>
      </c>
      <c r="UI17" s="0" t="n">
        <v>0</v>
      </c>
      <c r="UJ17" s="0" t="n">
        <v>4147</v>
      </c>
      <c r="UK17" s="0" t="n">
        <v>4785</v>
      </c>
      <c r="UL17" s="0" t="n">
        <v>4791.38</v>
      </c>
      <c r="UM17" s="0" t="n">
        <v>6246.6</v>
      </c>
      <c r="UN17" s="0" t="n">
        <v>870</v>
      </c>
      <c r="UO17" s="0" t="n">
        <v>3770</v>
      </c>
      <c r="UP17" s="0" t="n">
        <v>198.65</v>
      </c>
      <c r="UQ17" s="0" t="n">
        <v>7068.75</v>
      </c>
      <c r="UR17" s="0" t="n">
        <v>4316.94</v>
      </c>
      <c r="US17" s="0" t="n">
        <v>0</v>
      </c>
      <c r="UT17" s="0" t="n">
        <v>6040.7</v>
      </c>
      <c r="UU17" s="0" t="n">
        <v>0</v>
      </c>
      <c r="UV17" s="0" t="n">
        <v>5565.1</v>
      </c>
      <c r="UW17" s="0" t="n">
        <v>0</v>
      </c>
      <c r="UX17" s="0" t="n">
        <v>6822.54</v>
      </c>
      <c r="UY17" s="0" t="n">
        <v>0</v>
      </c>
      <c r="UZ17" s="0" t="n">
        <v>130.5</v>
      </c>
      <c r="VA17" s="0" t="n">
        <v>0</v>
      </c>
      <c r="VB17" s="0" t="n">
        <v>0</v>
      </c>
      <c r="VC17" s="0" t="n">
        <v>0</v>
      </c>
      <c r="VD17" s="0" t="n">
        <v>0</v>
      </c>
      <c r="VE17" s="0" t="n">
        <v>3754.05</v>
      </c>
      <c r="VF17" s="0" t="n">
        <v>5634.7</v>
      </c>
      <c r="VG17" s="0" t="n">
        <v>0</v>
      </c>
      <c r="VH17" s="0" t="n">
        <v>481.4</v>
      </c>
      <c r="VI17" s="0" t="n">
        <v>5365</v>
      </c>
      <c r="VJ17" s="0" t="n">
        <v>0</v>
      </c>
      <c r="VK17" s="0" t="n">
        <v>0</v>
      </c>
      <c r="VL17" s="0" t="n">
        <v>5225.8</v>
      </c>
      <c r="VM17" s="0" t="n">
        <v>0</v>
      </c>
      <c r="VN17" s="0" t="n">
        <v>0</v>
      </c>
      <c r="VO17" s="0" t="n">
        <v>4698</v>
      </c>
      <c r="VP17" s="0" t="n">
        <v>1960.4</v>
      </c>
      <c r="VQ17" s="0" t="n">
        <v>185.6</v>
      </c>
      <c r="VR17" s="0" t="n">
        <v>0</v>
      </c>
      <c r="VS17" s="0" t="n">
        <v>1087.5</v>
      </c>
      <c r="VT17" s="0" t="n">
        <v>3767.535</v>
      </c>
      <c r="VU17" s="0" t="n">
        <v>4002</v>
      </c>
      <c r="VV17" s="0" t="n">
        <v>0</v>
      </c>
      <c r="VW17" s="0" t="n">
        <v>0</v>
      </c>
      <c r="VX17" s="0" t="n">
        <v>0</v>
      </c>
      <c r="VY17" s="0" t="n">
        <v>0</v>
      </c>
      <c r="VZ17" s="0" t="n">
        <v>0</v>
      </c>
      <c r="WA17" s="0" t="n">
        <v>2755</v>
      </c>
      <c r="WB17" s="0" t="n">
        <v>0</v>
      </c>
      <c r="WC17" s="0" t="n">
        <v>0</v>
      </c>
      <c r="WD17" s="0" t="n">
        <v>0</v>
      </c>
      <c r="WE17" s="0" t="n">
        <v>0</v>
      </c>
      <c r="WF17" s="0" t="n">
        <v>435</v>
      </c>
      <c r="WG17" s="0" t="n">
        <v>5711.55</v>
      </c>
      <c r="WH17" s="0" t="n">
        <v>0</v>
      </c>
      <c r="WI17" s="0" t="n">
        <v>5747.22</v>
      </c>
      <c r="WJ17" s="0" t="n">
        <v>4640</v>
      </c>
      <c r="WK17" s="0" t="n">
        <v>0</v>
      </c>
      <c r="WL17" s="0" t="n">
        <v>4205</v>
      </c>
      <c r="WM17" s="0" t="n">
        <v>0</v>
      </c>
      <c r="WN17" s="0" t="n">
        <v>1160</v>
      </c>
      <c r="WO17" s="0" t="n">
        <v>0</v>
      </c>
      <c r="WP17" s="0" t="n">
        <v>366</v>
      </c>
      <c r="WQ17" s="0" t="n">
        <v>0</v>
      </c>
      <c r="WR17" s="0" t="n">
        <v>0</v>
      </c>
      <c r="WS17" s="0" t="n">
        <v>8784</v>
      </c>
      <c r="WT17" s="0" t="n">
        <v>13176</v>
      </c>
      <c r="WU17" s="0" t="n">
        <v>0</v>
      </c>
      <c r="WV17" s="0" t="n">
        <v>9486.72</v>
      </c>
      <c r="WW17" s="0" t="n">
        <v>0</v>
      </c>
      <c r="WX17" s="0" t="n">
        <v>9516</v>
      </c>
      <c r="WY17" s="0" t="n">
        <v>12078</v>
      </c>
      <c r="WZ17" s="0" t="n">
        <v>10994.64</v>
      </c>
      <c r="XA17" s="0" t="n">
        <v>15767.28</v>
      </c>
      <c r="XB17" s="0" t="n">
        <v>2196</v>
      </c>
      <c r="XC17" s="0" t="n">
        <v>9516</v>
      </c>
      <c r="XD17" s="0" t="n">
        <v>501.42</v>
      </c>
      <c r="XE17" s="0" t="n">
        <v>14274</v>
      </c>
      <c r="XF17" s="0" t="n">
        <v>12107.28</v>
      </c>
      <c r="XG17" s="0" t="n">
        <v>0</v>
      </c>
      <c r="XH17" s="0" t="n">
        <v>15247.56</v>
      </c>
      <c r="XI17" s="0" t="n">
        <v>0</v>
      </c>
      <c r="XJ17" s="0" t="n">
        <v>14047.08</v>
      </c>
      <c r="XK17" s="0" t="n">
        <v>0</v>
      </c>
      <c r="XL17" s="0" t="n">
        <v>19134.48</v>
      </c>
      <c r="XM17" s="0" t="n">
        <v>0</v>
      </c>
      <c r="XN17" s="0" t="n">
        <v>366</v>
      </c>
      <c r="XO17" s="0" t="n">
        <v>0</v>
      </c>
      <c r="XP17" s="0" t="n">
        <v>0</v>
      </c>
      <c r="XQ17" s="0" t="n">
        <v>0</v>
      </c>
      <c r="XR17" s="0" t="n">
        <v>0</v>
      </c>
      <c r="XS17" s="0" t="n">
        <v>11844.675</v>
      </c>
      <c r="XT17" s="0" t="n">
        <v>12800.484</v>
      </c>
      <c r="XU17" s="0" t="n">
        <v>0</v>
      </c>
      <c r="XV17" s="0" t="n">
        <v>1093.608</v>
      </c>
      <c r="XW17" s="0" t="n">
        <v>13542</v>
      </c>
      <c r="XX17" s="0" t="n">
        <v>0</v>
      </c>
      <c r="XY17" s="0" t="n">
        <v>0</v>
      </c>
      <c r="XZ17" s="0" t="n">
        <v>13190.64</v>
      </c>
      <c r="YA17" s="0" t="n">
        <v>0</v>
      </c>
      <c r="YB17" s="0" t="n">
        <v>0</v>
      </c>
      <c r="YC17" s="0" t="n">
        <v>16470</v>
      </c>
      <c r="YD17" s="0" t="n">
        <v>4948.32</v>
      </c>
      <c r="YE17" s="0" t="n">
        <v>468.48</v>
      </c>
      <c r="YF17" s="0" t="n">
        <v>0</v>
      </c>
      <c r="YG17" s="0" t="n">
        <v>2196</v>
      </c>
      <c r="YH17" s="0" t="n">
        <v>10566.42</v>
      </c>
      <c r="YI17" s="0" t="n">
        <v>10101.6</v>
      </c>
      <c r="YJ17" s="0" t="n">
        <v>0</v>
      </c>
      <c r="YK17" s="0" t="n">
        <v>0</v>
      </c>
      <c r="YL17" s="0" t="n">
        <v>0</v>
      </c>
      <c r="YM17" s="0" t="n">
        <v>0</v>
      </c>
      <c r="YN17" s="0" t="n">
        <v>0</v>
      </c>
      <c r="YO17" s="0" t="n">
        <v>6954</v>
      </c>
      <c r="YP17" s="0" t="n">
        <v>0</v>
      </c>
      <c r="YQ17" s="0" t="n">
        <v>0</v>
      </c>
      <c r="YR17" s="0" t="n">
        <v>0</v>
      </c>
      <c r="YS17" s="0" t="n">
        <v>0</v>
      </c>
      <c r="YT17" s="0" t="n">
        <v>988.2</v>
      </c>
      <c r="YU17" s="0" t="n">
        <v>14416.74</v>
      </c>
      <c r="YV17" s="0" t="n">
        <v>0</v>
      </c>
      <c r="YW17" s="0" t="n">
        <v>16118.64</v>
      </c>
      <c r="YX17" s="0" t="n">
        <v>10540.8</v>
      </c>
      <c r="YY17" s="0" t="n">
        <v>0</v>
      </c>
      <c r="YZ17" s="0" t="n">
        <v>11675.4</v>
      </c>
      <c r="ZA17" s="0" t="n">
        <v>0</v>
      </c>
      <c r="ZB17" s="0" t="n">
        <v>2928</v>
      </c>
      <c r="ZC17" s="0" t="n">
        <v>0</v>
      </c>
      <c r="ZD17" s="0" t="n">
        <v>197</v>
      </c>
      <c r="ZE17" s="0" t="n">
        <v>0</v>
      </c>
      <c r="ZF17" s="0" t="n">
        <v>0</v>
      </c>
      <c r="ZG17" s="0" t="n">
        <v>4728</v>
      </c>
      <c r="ZH17" s="0" t="n">
        <v>7092</v>
      </c>
      <c r="ZI17" s="0" t="n">
        <v>0</v>
      </c>
      <c r="ZJ17" s="0" t="n">
        <v>5106.24</v>
      </c>
      <c r="ZK17" s="0" t="n">
        <v>0</v>
      </c>
      <c r="ZL17" s="0" t="n">
        <v>5634.2</v>
      </c>
      <c r="ZM17" s="0" t="n">
        <v>6501</v>
      </c>
      <c r="ZN17" s="0" t="n">
        <v>5917.88</v>
      </c>
      <c r="ZO17" s="0" t="n">
        <v>8486.76</v>
      </c>
      <c r="ZP17" s="0" t="n">
        <v>1182</v>
      </c>
      <c r="ZQ17" s="0" t="n">
        <v>6402.5</v>
      </c>
      <c r="ZR17" s="0" t="n">
        <v>269.89</v>
      </c>
      <c r="ZS17" s="0" t="n">
        <v>7683</v>
      </c>
      <c r="ZT17" s="0" t="n">
        <v>5865.084</v>
      </c>
      <c r="ZU17" s="0" t="n">
        <v>0</v>
      </c>
      <c r="ZV17" s="0" t="n">
        <v>8207.02</v>
      </c>
      <c r="ZW17" s="0" t="n">
        <v>0</v>
      </c>
      <c r="ZX17" s="0" t="n">
        <v>6804.774</v>
      </c>
      <c r="ZY17" s="0" t="n">
        <v>0</v>
      </c>
      <c r="ZZ17" s="0" t="n">
        <v>9269.244</v>
      </c>
      <c r="AAA17" s="0" t="n">
        <v>0</v>
      </c>
      <c r="AAB17" s="0" t="n">
        <v>216.7</v>
      </c>
      <c r="AAC17" s="0" t="n">
        <v>0</v>
      </c>
      <c r="AAD17" s="0" t="n">
        <v>0</v>
      </c>
      <c r="AAE17" s="0" t="n">
        <v>0</v>
      </c>
      <c r="AAF17" s="0" t="n">
        <v>0</v>
      </c>
      <c r="AAG17" s="0" t="n">
        <v>5100.33</v>
      </c>
      <c r="AAH17" s="0" t="n">
        <v>7655.42</v>
      </c>
      <c r="AAI17" s="0" t="n">
        <v>0</v>
      </c>
      <c r="AAJ17" s="0" t="n">
        <v>817.55</v>
      </c>
      <c r="AAK17" s="0" t="n">
        <v>7289</v>
      </c>
      <c r="AAL17" s="0" t="n">
        <v>0</v>
      </c>
      <c r="AAM17" s="0" t="n">
        <v>0</v>
      </c>
      <c r="AAN17" s="0" t="n">
        <v>7099.88</v>
      </c>
      <c r="AAO17" s="0" t="n">
        <v>0</v>
      </c>
      <c r="AAP17" s="0" t="n">
        <v>0</v>
      </c>
      <c r="AAQ17" s="0" t="n">
        <v>7092</v>
      </c>
      <c r="AAR17" s="0" t="n">
        <v>2663.44</v>
      </c>
      <c r="AAS17" s="0" t="n">
        <v>252.16</v>
      </c>
      <c r="AAT17" s="0" t="n">
        <v>0</v>
      </c>
      <c r="AAU17" s="0" t="n">
        <v>1182</v>
      </c>
      <c r="AAV17" s="0" t="n">
        <v>5687.39</v>
      </c>
      <c r="AAW17" s="0" t="n">
        <v>5437.2</v>
      </c>
      <c r="AAX17" s="0" t="n">
        <v>0</v>
      </c>
      <c r="AAY17" s="0" t="n">
        <v>0</v>
      </c>
      <c r="AAZ17" s="0" t="n">
        <v>0</v>
      </c>
      <c r="ABA17" s="0" t="n">
        <v>0</v>
      </c>
      <c r="ABB17" s="0" t="n">
        <v>0</v>
      </c>
      <c r="ABC17" s="0" t="n">
        <v>3743</v>
      </c>
      <c r="ABD17" s="0" t="n">
        <v>0</v>
      </c>
      <c r="ABE17" s="0" t="n">
        <v>0</v>
      </c>
      <c r="ABF17" s="0" t="n">
        <v>0</v>
      </c>
      <c r="ABG17" s="0" t="n">
        <v>0</v>
      </c>
      <c r="ABH17" s="0" t="n">
        <v>591</v>
      </c>
      <c r="ABI17" s="0" t="n">
        <v>7759.83</v>
      </c>
      <c r="ABJ17" s="0" t="n">
        <v>0</v>
      </c>
      <c r="ABK17" s="0" t="n">
        <v>8675.88</v>
      </c>
      <c r="ABL17" s="0" t="n">
        <v>6934.4</v>
      </c>
      <c r="ABM17" s="0" t="n">
        <v>0</v>
      </c>
      <c r="ABN17" s="0" t="n">
        <v>5713</v>
      </c>
      <c r="ABO17" s="0" t="n">
        <v>0</v>
      </c>
      <c r="ABP17" s="0" t="n">
        <v>1576</v>
      </c>
      <c r="ABQ17" s="0" t="n">
        <v>0</v>
      </c>
      <c r="ABR17" s="0" t="n">
        <v>342</v>
      </c>
      <c r="ABS17" s="0" t="n">
        <v>0</v>
      </c>
      <c r="ABT17" s="0" t="n">
        <v>0</v>
      </c>
      <c r="ABU17" s="0" t="n">
        <v>7387.2</v>
      </c>
      <c r="ABV17" s="0" t="n">
        <v>12312</v>
      </c>
      <c r="ABW17" s="0" t="n">
        <v>0</v>
      </c>
      <c r="ABX17" s="0" t="n">
        <v>8864.64</v>
      </c>
      <c r="ABY17" s="0" t="n">
        <v>0</v>
      </c>
      <c r="ABZ17" s="0" t="n">
        <v>8892</v>
      </c>
      <c r="ACA17" s="0" t="n">
        <v>11286</v>
      </c>
      <c r="ACB17" s="0" t="n">
        <v>10273.68</v>
      </c>
      <c r="ACC17" s="0" t="n">
        <v>16206.696</v>
      </c>
      <c r="ACD17" s="0" t="n">
        <v>2052</v>
      </c>
      <c r="ACE17" s="0" t="n">
        <v>8892</v>
      </c>
      <c r="ACF17" s="0" t="n">
        <v>585.675</v>
      </c>
      <c r="ACG17" s="0" t="n">
        <v>13338</v>
      </c>
      <c r="ACH17" s="0" t="n">
        <v>11313.36</v>
      </c>
      <c r="ACI17" s="0" t="n">
        <v>0</v>
      </c>
      <c r="ACJ17" s="0" t="n">
        <v>15672.492</v>
      </c>
      <c r="ACK17" s="0" t="n">
        <v>0</v>
      </c>
      <c r="ACL17" s="0" t="n">
        <v>16407.45</v>
      </c>
      <c r="ACM17" s="0" t="n">
        <v>0</v>
      </c>
      <c r="ACN17" s="0" t="n">
        <v>22349.7</v>
      </c>
      <c r="ACO17" s="0" t="n">
        <v>0</v>
      </c>
      <c r="ACP17" s="0" t="n">
        <v>342</v>
      </c>
      <c r="ACQ17" s="0" t="n">
        <v>0</v>
      </c>
      <c r="ACR17" s="0" t="n">
        <v>0</v>
      </c>
      <c r="ACS17" s="0" t="n">
        <v>0</v>
      </c>
      <c r="ACT17" s="0" t="n">
        <v>0</v>
      </c>
      <c r="ACU17" s="0" t="n">
        <v>8854.38</v>
      </c>
      <c r="ACV17" s="0" t="n">
        <v>13290.12</v>
      </c>
      <c r="ACW17" s="0" t="n">
        <v>0</v>
      </c>
      <c r="ACX17" s="0" t="n">
        <v>1248.984</v>
      </c>
      <c r="ACY17" s="0" t="n">
        <v>11388.6</v>
      </c>
      <c r="ACZ17" s="0" t="n">
        <v>0</v>
      </c>
      <c r="ADA17" s="0" t="n">
        <v>0</v>
      </c>
      <c r="ADB17" s="0" t="n">
        <v>12325.68</v>
      </c>
      <c r="ADC17" s="0" t="n">
        <v>0</v>
      </c>
      <c r="ADD17" s="0" t="n">
        <v>0</v>
      </c>
      <c r="ADE17" s="0" t="n">
        <v>15390</v>
      </c>
      <c r="ADF17" s="0" t="n">
        <v>5086.224</v>
      </c>
      <c r="ADG17" s="0" t="n">
        <v>437.76</v>
      </c>
      <c r="ADH17" s="0" t="n">
        <v>0</v>
      </c>
      <c r="ADI17" s="0" t="n">
        <v>2052</v>
      </c>
      <c r="ADJ17" s="0" t="n">
        <v>9873.54</v>
      </c>
      <c r="ADK17" s="0" t="n">
        <v>9439.2</v>
      </c>
      <c r="ADL17" s="0" t="n">
        <v>0</v>
      </c>
      <c r="ADM17" s="0" t="n">
        <v>0</v>
      </c>
      <c r="ADN17" s="0" t="n">
        <v>0</v>
      </c>
      <c r="ADO17" s="0" t="n">
        <v>0</v>
      </c>
      <c r="ADP17" s="0" t="n">
        <v>0</v>
      </c>
      <c r="ADQ17" s="0" t="n">
        <v>7147.8</v>
      </c>
      <c r="ADR17" s="0" t="n">
        <v>0</v>
      </c>
      <c r="ADS17" s="0" t="n">
        <v>0</v>
      </c>
      <c r="ADT17" s="0" t="n">
        <v>0</v>
      </c>
      <c r="ADU17" s="0" t="n">
        <v>0</v>
      </c>
      <c r="ADV17" s="0" t="n">
        <v>923.4</v>
      </c>
      <c r="ADW17" s="0" t="n">
        <v>13471.38</v>
      </c>
      <c r="ADX17" s="0" t="n">
        <v>0</v>
      </c>
      <c r="ADY17" s="0" t="n">
        <v>16567.848</v>
      </c>
      <c r="ADZ17" s="0" t="n">
        <v>10944</v>
      </c>
      <c r="AEA17" s="0" t="n">
        <v>0</v>
      </c>
      <c r="AEB17" s="0" t="n">
        <v>9918</v>
      </c>
      <c r="AEC17" s="0" t="n">
        <v>0</v>
      </c>
      <c r="AED17" s="0" t="n">
        <v>3420</v>
      </c>
      <c r="AEE17" s="0" t="n">
        <v>0</v>
      </c>
      <c r="AEF17" s="0" t="n">
        <v>177</v>
      </c>
      <c r="AEG17" s="0" t="n">
        <v>0</v>
      </c>
      <c r="AEH17" s="0" t="n">
        <v>0</v>
      </c>
      <c r="AEI17" s="0" t="n">
        <v>4672.8</v>
      </c>
      <c r="AEJ17" s="0" t="n">
        <v>5734.8</v>
      </c>
      <c r="AEK17" s="0" t="n">
        <v>0</v>
      </c>
      <c r="AEL17" s="0" t="n">
        <v>4587.84</v>
      </c>
      <c r="AEM17" s="0" t="n">
        <v>0</v>
      </c>
      <c r="AEN17" s="0" t="n">
        <v>4602</v>
      </c>
      <c r="AEO17" s="0" t="n">
        <v>5841</v>
      </c>
      <c r="AEP17" s="0" t="n">
        <v>5848.788</v>
      </c>
      <c r="AEQ17" s="0" t="n">
        <v>8387.676</v>
      </c>
      <c r="AER17" s="0" t="n">
        <v>1327.5</v>
      </c>
      <c r="AES17" s="0" t="n">
        <v>4602</v>
      </c>
      <c r="AET17" s="0" t="n">
        <v>242.49</v>
      </c>
      <c r="AEU17" s="0" t="n">
        <v>6903</v>
      </c>
      <c r="AEV17" s="0" t="n">
        <v>5269.644</v>
      </c>
      <c r="AEW17" s="0" t="n">
        <v>0</v>
      </c>
      <c r="AEX17" s="0" t="n">
        <v>9217.275</v>
      </c>
      <c r="AEY17" s="0" t="n">
        <v>0</v>
      </c>
      <c r="AEZ17" s="0" t="n">
        <v>6113.934</v>
      </c>
      <c r="AFA17" s="0" t="n">
        <v>0</v>
      </c>
      <c r="AFB17" s="0" t="n">
        <v>10178.916</v>
      </c>
      <c r="AFC17" s="0" t="n">
        <v>0</v>
      </c>
      <c r="AFD17" s="0" t="n">
        <v>221.25</v>
      </c>
      <c r="AFE17" s="0" t="n">
        <v>0</v>
      </c>
      <c r="AFF17" s="0" t="n">
        <v>0</v>
      </c>
      <c r="AFG17" s="0" t="n">
        <v>0</v>
      </c>
      <c r="AFH17" s="0" t="n">
        <v>0</v>
      </c>
      <c r="AFI17" s="0" t="n">
        <v>5040.783</v>
      </c>
      <c r="AFJ17" s="0" t="n">
        <v>6878.22</v>
      </c>
      <c r="AFK17" s="0" t="n">
        <v>0</v>
      </c>
      <c r="AFL17" s="0" t="n">
        <v>587.64</v>
      </c>
      <c r="AFM17" s="0" t="n">
        <v>6549</v>
      </c>
      <c r="AFN17" s="0" t="n">
        <v>0</v>
      </c>
      <c r="AFO17" s="0" t="n">
        <v>0</v>
      </c>
      <c r="AFP17" s="0" t="n">
        <v>6379.08</v>
      </c>
      <c r="AFQ17" s="0" t="n">
        <v>0</v>
      </c>
      <c r="AFR17" s="0" t="n">
        <v>0</v>
      </c>
      <c r="AFS17" s="0" t="n">
        <v>6372</v>
      </c>
      <c r="AFT17" s="0" t="n">
        <v>2393.04</v>
      </c>
      <c r="AFU17" s="0" t="n">
        <v>226.56</v>
      </c>
      <c r="AFV17" s="0" t="n">
        <v>0</v>
      </c>
      <c r="AFW17" s="0" t="n">
        <v>1168.2</v>
      </c>
      <c r="AFX17" s="0" t="n">
        <v>6387.4875</v>
      </c>
      <c r="AFY17" s="0" t="n">
        <v>4885.2</v>
      </c>
      <c r="AFZ17" s="0" t="n">
        <v>0</v>
      </c>
      <c r="AGA17" s="0" t="n">
        <v>0</v>
      </c>
      <c r="AGB17" s="0" t="n">
        <v>0</v>
      </c>
      <c r="AGC17" s="0" t="n">
        <v>0</v>
      </c>
      <c r="AGD17" s="0" t="n">
        <v>0</v>
      </c>
      <c r="AGE17" s="0" t="n">
        <v>3363</v>
      </c>
      <c r="AGF17" s="0" t="n">
        <v>0</v>
      </c>
      <c r="AGG17" s="0" t="n">
        <v>0</v>
      </c>
      <c r="AGH17" s="0" t="n">
        <v>0</v>
      </c>
      <c r="AGI17" s="0" t="n">
        <v>0</v>
      </c>
      <c r="AGJ17" s="0" t="n">
        <v>663.75</v>
      </c>
      <c r="AGK17" s="0" t="n">
        <v>6972.03</v>
      </c>
      <c r="AGL17" s="0" t="n">
        <v>0</v>
      </c>
      <c r="AGM17" s="0" t="n">
        <v>8574.588</v>
      </c>
      <c r="AGN17" s="0" t="n">
        <v>5664</v>
      </c>
      <c r="AGO17" s="0" t="n">
        <v>0</v>
      </c>
      <c r="AGP17" s="0" t="n">
        <v>5133</v>
      </c>
      <c r="AGQ17" s="0" t="n">
        <v>0</v>
      </c>
      <c r="AGR17" s="0" t="n">
        <v>1274.4</v>
      </c>
      <c r="AGS17" s="0" t="n">
        <v>0</v>
      </c>
      <c r="AGU17" s="0" t="n">
        <f aca="false">IF($P17&gt;0,CH17*$K17,0)</f>
        <v>374</v>
      </c>
      <c r="AGV17" s="0" t="n">
        <f aca="false">IF($P17&gt;0,EV17*$K17,0)</f>
        <v>359</v>
      </c>
      <c r="AGW17" s="0" t="n">
        <f aca="false">IF($P17&gt;0,HJ17*$K17,0)</f>
        <v>158</v>
      </c>
      <c r="AGX17" s="0" t="n">
        <f aca="false">IF($P17&gt;0,JX17*$K17,0)</f>
        <v>331</v>
      </c>
      <c r="AGY17" s="0" t="n">
        <f aca="false">IF($P17&gt;0,ML17*$K17,0)</f>
        <v>295</v>
      </c>
      <c r="AGZ17" s="0" t="n">
        <f aca="false">IF($P17&gt;0,OZ17*$K17,0)</f>
        <v>348</v>
      </c>
      <c r="AHA17" s="0" t="n">
        <f aca="false">IF($P17&gt;0,RN17*$K17,0)</f>
        <v>228</v>
      </c>
      <c r="AHB17" s="0" t="n">
        <f aca="false">IF($P17&gt;0,UB17*$K17,0)</f>
        <v>145</v>
      </c>
      <c r="AHC17" s="0" t="n">
        <f aca="false">IF($P17&gt;0,WP17*$K17,0)</f>
        <v>366</v>
      </c>
      <c r="AHD17" s="0" t="n">
        <f aca="false">IF($P17&gt;0,ZD17*$K17,0)</f>
        <v>197</v>
      </c>
      <c r="AHE17" s="0" t="n">
        <f aca="false">IF($P17&gt;0,ABR17*$K17,0)</f>
        <v>342</v>
      </c>
      <c r="AHF17" s="0" t="n">
        <f aca="false">IF($P17&gt;0,AEF17*$K17,0)</f>
        <v>177</v>
      </c>
    </row>
    <row r="18" customFormat="false" ht="15" hidden="false" customHeight="false" outlineLevel="0" collapsed="false">
      <c r="F18" s="0" t="s">
        <v>180</v>
      </c>
      <c r="H18" s="0" t="s">
        <v>181</v>
      </c>
      <c r="I18" s="0" t="s">
        <v>182</v>
      </c>
      <c r="K18" s="0" t="n">
        <v>1</v>
      </c>
      <c r="L18" s="0" t="n">
        <v>9.52</v>
      </c>
      <c r="P18" s="0" t="n">
        <v>2</v>
      </c>
      <c r="R18" s="0" t="s">
        <v>58</v>
      </c>
      <c r="S18" s="0" t="s">
        <v>61</v>
      </c>
      <c r="X18" s="0" t="n">
        <v>22</v>
      </c>
      <c r="Y18" s="0" t="n">
        <v>58.46</v>
      </c>
      <c r="AB18" s="0" t="n">
        <v>58.67</v>
      </c>
      <c r="AD18" s="0" t="n">
        <v>53.4</v>
      </c>
      <c r="AG18" s="0" t="n">
        <v>16.52</v>
      </c>
      <c r="AH18" s="0" t="n">
        <v>3</v>
      </c>
      <c r="AI18" s="0" t="n">
        <v>53.55</v>
      </c>
      <c r="AJ18" s="0" t="n">
        <v>36</v>
      </c>
      <c r="AM18" s="0" t="n">
        <v>33.67</v>
      </c>
      <c r="AO18" s="0" t="n">
        <v>15</v>
      </c>
      <c r="AP18" s="0" t="n">
        <v>24.33</v>
      </c>
      <c r="AT18" s="0" t="n">
        <v>32.89</v>
      </c>
      <c r="AW18" s="0" t="n">
        <v>31.74</v>
      </c>
      <c r="AX18" s="0" t="n">
        <v>21</v>
      </c>
      <c r="BA18" s="0" t="n">
        <v>11.66</v>
      </c>
      <c r="BG18" s="0" t="n">
        <v>59.83</v>
      </c>
      <c r="BI18" s="0" t="n">
        <v>47.45</v>
      </c>
      <c r="BJ18" s="0" t="n">
        <v>21.35</v>
      </c>
      <c r="BL18" s="0" t="n">
        <v>59.43</v>
      </c>
      <c r="BP18" s="0" t="n">
        <v>28</v>
      </c>
      <c r="BQ18" s="0" t="n">
        <v>35.99</v>
      </c>
      <c r="BS18" s="0" t="n">
        <v>22</v>
      </c>
      <c r="BT18" s="0" t="n">
        <v>5.94</v>
      </c>
      <c r="BU18" s="0" t="n">
        <v>52.37</v>
      </c>
      <c r="BY18" s="0" t="n">
        <v>24.45</v>
      </c>
      <c r="BZ18" s="0" t="n">
        <v>17</v>
      </c>
      <c r="CA18" s="0" t="n">
        <v>6.3</v>
      </c>
      <c r="CD18" s="0" t="n">
        <v>24</v>
      </c>
      <c r="CG18" s="0" t="n">
        <v>16.1</v>
      </c>
      <c r="CH18" s="0" t="n">
        <v>28</v>
      </c>
      <c r="CI18" s="0" t="n">
        <v>0</v>
      </c>
      <c r="CJ18" s="0" t="n">
        <v>0</v>
      </c>
      <c r="CK18" s="0" t="n">
        <v>0</v>
      </c>
      <c r="CL18" s="0" t="n">
        <v>616</v>
      </c>
      <c r="CM18" s="0" t="n">
        <v>1473.192</v>
      </c>
      <c r="CN18" s="0" t="n">
        <v>0</v>
      </c>
      <c r="CO18" s="0" t="n">
        <v>0</v>
      </c>
      <c r="CP18" s="0" t="n">
        <v>1642.76</v>
      </c>
      <c r="CQ18" s="0" t="n">
        <v>0</v>
      </c>
      <c r="CR18" s="0" t="n">
        <v>1495.2</v>
      </c>
      <c r="CS18" s="0" t="n">
        <v>0</v>
      </c>
      <c r="CT18" s="0" t="n">
        <v>0</v>
      </c>
      <c r="CU18" s="0" t="n">
        <v>416.304</v>
      </c>
      <c r="CV18" s="0" t="n">
        <v>84</v>
      </c>
      <c r="CW18" s="0" t="n">
        <v>1499.4</v>
      </c>
      <c r="CX18" s="0" t="n">
        <v>1008</v>
      </c>
      <c r="CY18" s="0" t="n">
        <v>0</v>
      </c>
      <c r="CZ18" s="0" t="n">
        <v>0</v>
      </c>
      <c r="DA18" s="0" t="n">
        <v>942.76</v>
      </c>
      <c r="DB18" s="0" t="n">
        <v>0</v>
      </c>
      <c r="DC18" s="0" t="n">
        <v>420</v>
      </c>
      <c r="DD18" s="0" t="n">
        <v>681.24</v>
      </c>
      <c r="DE18" s="0" t="n">
        <v>0</v>
      </c>
      <c r="DF18" s="0" t="n">
        <v>0</v>
      </c>
      <c r="DG18" s="0" t="n">
        <v>0</v>
      </c>
      <c r="DH18" s="0" t="n">
        <v>920.92</v>
      </c>
      <c r="DI18" s="0" t="n">
        <v>0</v>
      </c>
      <c r="DJ18" s="0" t="n">
        <v>0</v>
      </c>
      <c r="DK18" s="0" t="n">
        <v>888.72</v>
      </c>
      <c r="DL18" s="0" t="n">
        <v>646.8</v>
      </c>
      <c r="DM18" s="0" t="n">
        <v>0</v>
      </c>
      <c r="DN18" s="0" t="n">
        <v>0</v>
      </c>
      <c r="DO18" s="0" t="n">
        <v>359.128</v>
      </c>
      <c r="DP18" s="0" t="n">
        <v>0</v>
      </c>
      <c r="DQ18" s="0" t="n">
        <v>0</v>
      </c>
      <c r="DR18" s="0" t="n">
        <v>0</v>
      </c>
      <c r="DS18" s="0" t="n">
        <v>0</v>
      </c>
      <c r="DT18" s="0" t="n">
        <v>0</v>
      </c>
      <c r="DU18" s="0" t="n">
        <v>1675.24</v>
      </c>
      <c r="DV18" s="0" t="n">
        <v>0</v>
      </c>
      <c r="DW18" s="0" t="n">
        <v>1328.6</v>
      </c>
      <c r="DX18" s="0" t="n">
        <v>597.8</v>
      </c>
      <c r="DY18" s="0" t="n">
        <v>0</v>
      </c>
      <c r="DZ18" s="0" t="n">
        <v>1664.04</v>
      </c>
      <c r="EA18" s="0" t="n">
        <v>0</v>
      </c>
      <c r="EB18" s="0" t="n">
        <v>0</v>
      </c>
      <c r="EC18" s="0" t="n">
        <v>0</v>
      </c>
      <c r="ED18" s="0" t="n">
        <v>980</v>
      </c>
      <c r="EE18" s="0" t="n">
        <v>1007.72</v>
      </c>
      <c r="EF18" s="0" t="n">
        <v>0</v>
      </c>
      <c r="EG18" s="0" t="n">
        <v>616</v>
      </c>
      <c r="EH18" s="0" t="n">
        <v>207.9</v>
      </c>
      <c r="EI18" s="0" t="n">
        <v>1466.36</v>
      </c>
      <c r="EJ18" s="0" t="n">
        <v>0</v>
      </c>
      <c r="EK18" s="0" t="n">
        <v>0</v>
      </c>
      <c r="EL18" s="0" t="n">
        <v>0</v>
      </c>
      <c r="EM18" s="0" t="n">
        <v>684.6</v>
      </c>
      <c r="EN18" s="0" t="n">
        <v>476</v>
      </c>
      <c r="EO18" s="0" t="n">
        <v>176.4</v>
      </c>
      <c r="EP18" s="0" t="n">
        <v>0</v>
      </c>
      <c r="EQ18" s="0" t="n">
        <v>0</v>
      </c>
      <c r="ER18" s="0" t="n">
        <v>840</v>
      </c>
      <c r="ES18" s="0" t="n">
        <v>0</v>
      </c>
      <c r="ET18" s="0" t="n">
        <v>0</v>
      </c>
      <c r="EU18" s="0" t="n">
        <v>563.5</v>
      </c>
      <c r="EV18" s="0" t="n">
        <v>4</v>
      </c>
      <c r="EW18" s="0" t="n">
        <v>0</v>
      </c>
      <c r="EX18" s="0" t="n">
        <v>0</v>
      </c>
      <c r="EY18" s="0" t="n">
        <v>0</v>
      </c>
      <c r="EZ18" s="0" t="n">
        <v>88</v>
      </c>
      <c r="FA18" s="0" t="n">
        <v>292.3</v>
      </c>
      <c r="FB18" s="0" t="n">
        <v>0</v>
      </c>
      <c r="FC18" s="0" t="n">
        <v>0</v>
      </c>
      <c r="FD18" s="0" t="n">
        <v>234.68</v>
      </c>
      <c r="FE18" s="0" t="n">
        <v>0</v>
      </c>
      <c r="FF18" s="0" t="n">
        <v>213.6</v>
      </c>
      <c r="FG18" s="0" t="n">
        <v>0</v>
      </c>
      <c r="FH18" s="0" t="n">
        <v>0</v>
      </c>
      <c r="FI18" s="0" t="n">
        <v>66.08</v>
      </c>
      <c r="FJ18" s="0" t="n">
        <v>15</v>
      </c>
      <c r="FK18" s="0" t="n">
        <v>214.2</v>
      </c>
      <c r="FL18" s="0" t="n">
        <v>144</v>
      </c>
      <c r="FM18" s="0" t="n">
        <v>0</v>
      </c>
      <c r="FN18" s="0" t="n">
        <v>0</v>
      </c>
      <c r="FO18" s="0" t="n">
        <v>121.212</v>
      </c>
      <c r="FP18" s="0" t="n">
        <v>0</v>
      </c>
      <c r="FQ18" s="0" t="n">
        <v>60</v>
      </c>
      <c r="FR18" s="0" t="n">
        <v>97.32</v>
      </c>
      <c r="FS18" s="0" t="n">
        <v>0</v>
      </c>
      <c r="FT18" s="0" t="n">
        <v>0</v>
      </c>
      <c r="FU18" s="0" t="n">
        <v>0</v>
      </c>
      <c r="FV18" s="0" t="n">
        <v>131.56</v>
      </c>
      <c r="FW18" s="0" t="n">
        <v>0</v>
      </c>
      <c r="FX18" s="0" t="n">
        <v>0</v>
      </c>
      <c r="FY18" s="0" t="n">
        <v>158.7</v>
      </c>
      <c r="FZ18" s="0" t="n">
        <v>92.4</v>
      </c>
      <c r="GA18" s="0" t="n">
        <v>0</v>
      </c>
      <c r="GB18" s="0" t="n">
        <v>0</v>
      </c>
      <c r="GC18" s="0" t="n">
        <v>46.64</v>
      </c>
      <c r="GD18" s="0" t="n">
        <v>0</v>
      </c>
      <c r="GE18" s="0" t="n">
        <v>0</v>
      </c>
      <c r="GF18" s="0" t="n">
        <v>0</v>
      </c>
      <c r="GG18" s="0" t="n">
        <v>0</v>
      </c>
      <c r="GH18" s="0" t="n">
        <v>0</v>
      </c>
      <c r="GI18" s="0" t="n">
        <v>239.32</v>
      </c>
      <c r="GJ18" s="0" t="n">
        <v>0</v>
      </c>
      <c r="GK18" s="0" t="n">
        <v>189.8</v>
      </c>
      <c r="GL18" s="0" t="n">
        <v>85.4</v>
      </c>
      <c r="GM18" s="0" t="n">
        <v>0</v>
      </c>
      <c r="GN18" s="0" t="n">
        <v>297.15</v>
      </c>
      <c r="GO18" s="0" t="n">
        <v>0</v>
      </c>
      <c r="GP18" s="0" t="n">
        <v>0</v>
      </c>
      <c r="GQ18" s="0" t="n">
        <v>0</v>
      </c>
      <c r="GR18" s="0" t="n">
        <v>112</v>
      </c>
      <c r="GS18" s="0" t="n">
        <v>179.95</v>
      </c>
      <c r="GT18" s="0" t="n">
        <v>0</v>
      </c>
      <c r="GU18" s="0" t="n">
        <v>88</v>
      </c>
      <c r="GV18" s="0" t="n">
        <v>23.76</v>
      </c>
      <c r="GW18" s="0" t="n">
        <v>261.85</v>
      </c>
      <c r="GX18" s="0" t="n">
        <v>0</v>
      </c>
      <c r="GY18" s="0" t="n">
        <v>0</v>
      </c>
      <c r="GZ18" s="0" t="n">
        <v>0</v>
      </c>
      <c r="HA18" s="0" t="n">
        <v>107.58</v>
      </c>
      <c r="HB18" s="0" t="n">
        <v>85</v>
      </c>
      <c r="HC18" s="0" t="n">
        <v>25.2</v>
      </c>
      <c r="HD18" s="0" t="n">
        <v>0</v>
      </c>
      <c r="HE18" s="0" t="n">
        <v>0</v>
      </c>
      <c r="HF18" s="0" t="n">
        <v>120</v>
      </c>
      <c r="HG18" s="0" t="n">
        <v>0</v>
      </c>
      <c r="HH18" s="0" t="n">
        <v>0</v>
      </c>
      <c r="HI18" s="0" t="n">
        <v>64.4</v>
      </c>
      <c r="HJ18" s="0" t="n">
        <v>33</v>
      </c>
      <c r="HK18" s="0" t="n">
        <v>0</v>
      </c>
      <c r="HL18" s="0" t="n">
        <v>0</v>
      </c>
      <c r="HM18" s="0" t="n">
        <v>0</v>
      </c>
      <c r="HN18" s="0" t="n">
        <v>726</v>
      </c>
      <c r="HO18" s="0" t="n">
        <v>1929.18</v>
      </c>
      <c r="HP18" s="0" t="n">
        <v>0</v>
      </c>
      <c r="HQ18" s="0" t="n">
        <v>0</v>
      </c>
      <c r="HR18" s="0" t="n">
        <v>2129.721</v>
      </c>
      <c r="HS18" s="0" t="n">
        <v>0</v>
      </c>
      <c r="HT18" s="0" t="n">
        <v>1585.98</v>
      </c>
      <c r="HU18" s="0" t="n">
        <v>0</v>
      </c>
      <c r="HV18" s="0" t="n">
        <v>0</v>
      </c>
      <c r="HW18" s="0" t="n">
        <v>681.45</v>
      </c>
      <c r="HX18" s="0" t="n">
        <v>108.9</v>
      </c>
      <c r="HY18" s="0" t="n">
        <v>1767.15</v>
      </c>
      <c r="HZ18" s="0" t="n">
        <v>1188</v>
      </c>
      <c r="IA18" s="0" t="n">
        <v>0</v>
      </c>
      <c r="IB18" s="0" t="n">
        <v>0</v>
      </c>
      <c r="IC18" s="0" t="n">
        <v>1111.11</v>
      </c>
      <c r="ID18" s="0" t="n">
        <v>0</v>
      </c>
      <c r="IE18" s="0" t="n">
        <v>495</v>
      </c>
      <c r="IF18" s="0" t="n">
        <v>802.89</v>
      </c>
      <c r="IG18" s="0" t="n">
        <v>0</v>
      </c>
      <c r="IH18" s="0" t="n">
        <v>0</v>
      </c>
      <c r="II18" s="0" t="n">
        <v>0</v>
      </c>
      <c r="IJ18" s="0" t="n">
        <v>1085.37</v>
      </c>
      <c r="IK18" s="0" t="n">
        <v>0</v>
      </c>
      <c r="IL18" s="0" t="n">
        <v>0</v>
      </c>
      <c r="IM18" s="0" t="n">
        <v>1047.42</v>
      </c>
      <c r="IN18" s="0" t="n">
        <v>866.25</v>
      </c>
      <c r="IO18" s="0" t="n">
        <v>0</v>
      </c>
      <c r="IP18" s="0" t="n">
        <v>0</v>
      </c>
      <c r="IQ18" s="0" t="n">
        <v>384.78</v>
      </c>
      <c r="IR18" s="0" t="n">
        <v>0</v>
      </c>
      <c r="IS18" s="0" t="n">
        <v>0</v>
      </c>
      <c r="IT18" s="0" t="n">
        <v>0</v>
      </c>
      <c r="IU18" s="0" t="n">
        <v>0</v>
      </c>
      <c r="IV18" s="0" t="n">
        <v>0</v>
      </c>
      <c r="IW18" s="0" t="n">
        <v>1974.39</v>
      </c>
      <c r="IX18" s="0" t="n">
        <v>0</v>
      </c>
      <c r="IY18" s="0" t="n">
        <v>1565.85</v>
      </c>
      <c r="IZ18" s="0" t="n">
        <v>704.55</v>
      </c>
      <c r="JA18" s="0" t="n">
        <v>0</v>
      </c>
      <c r="JB18" s="0" t="n">
        <v>2451.4875</v>
      </c>
      <c r="JC18" s="0" t="n">
        <v>0</v>
      </c>
      <c r="JD18" s="0" t="n">
        <v>0</v>
      </c>
      <c r="JE18" s="0" t="n">
        <v>0</v>
      </c>
      <c r="JF18" s="0" t="n">
        <v>924</v>
      </c>
      <c r="JG18" s="0" t="n">
        <v>1187.67</v>
      </c>
      <c r="JH18" s="0" t="n">
        <v>0</v>
      </c>
      <c r="JI18" s="0" t="n">
        <v>726</v>
      </c>
      <c r="JJ18" s="0" t="n">
        <v>245.025</v>
      </c>
      <c r="JK18" s="0" t="n">
        <v>1728.21</v>
      </c>
      <c r="JL18" s="0" t="n">
        <v>0</v>
      </c>
      <c r="JM18" s="0" t="n">
        <v>0</v>
      </c>
      <c r="JN18" s="0" t="n">
        <v>0</v>
      </c>
      <c r="JO18" s="0" t="n">
        <v>806.85</v>
      </c>
      <c r="JP18" s="0" t="n">
        <v>701.25</v>
      </c>
      <c r="JQ18" s="0" t="n">
        <v>207.9</v>
      </c>
      <c r="JR18" s="0" t="n">
        <v>0</v>
      </c>
      <c r="JS18" s="0" t="n">
        <v>0</v>
      </c>
      <c r="JT18" s="0" t="n">
        <v>792</v>
      </c>
      <c r="JU18" s="0" t="n">
        <v>0</v>
      </c>
      <c r="JV18" s="0" t="n">
        <v>0</v>
      </c>
      <c r="JW18" s="0" t="n">
        <v>531.3</v>
      </c>
      <c r="JX18" s="0" t="n">
        <v>28</v>
      </c>
      <c r="JY18" s="0" t="n">
        <v>0</v>
      </c>
      <c r="JZ18" s="0" t="n">
        <v>0</v>
      </c>
      <c r="KA18" s="0" t="n">
        <v>0</v>
      </c>
      <c r="KB18" s="0" t="n">
        <v>770</v>
      </c>
      <c r="KC18" s="0" t="n">
        <v>1636.88</v>
      </c>
      <c r="KD18" s="0" t="n">
        <v>0</v>
      </c>
      <c r="KE18" s="0" t="n">
        <v>0</v>
      </c>
      <c r="KF18" s="0" t="n">
        <v>1642.76</v>
      </c>
      <c r="KG18" s="0" t="n">
        <v>0</v>
      </c>
      <c r="KH18" s="0" t="n">
        <v>1644.72</v>
      </c>
      <c r="KI18" s="0" t="n">
        <v>0</v>
      </c>
      <c r="KJ18" s="0" t="n">
        <v>0</v>
      </c>
      <c r="KK18" s="0" t="n">
        <v>462.56</v>
      </c>
      <c r="KL18" s="0" t="n">
        <v>84</v>
      </c>
      <c r="KM18" s="0" t="n">
        <v>1499.4</v>
      </c>
      <c r="KN18" s="0" t="n">
        <v>1108.8</v>
      </c>
      <c r="KO18" s="0" t="n">
        <v>0</v>
      </c>
      <c r="KP18" s="0" t="n">
        <v>0</v>
      </c>
      <c r="KQ18" s="0" t="n">
        <v>942.76</v>
      </c>
      <c r="KR18" s="0" t="n">
        <v>0</v>
      </c>
      <c r="KS18" s="0" t="n">
        <v>420</v>
      </c>
      <c r="KT18" s="0" t="n">
        <v>681.24</v>
      </c>
      <c r="KU18" s="0" t="n">
        <v>0</v>
      </c>
      <c r="KV18" s="0" t="n">
        <v>0</v>
      </c>
      <c r="KW18" s="0" t="n">
        <v>0</v>
      </c>
      <c r="KX18" s="0" t="n">
        <v>1151.15</v>
      </c>
      <c r="KY18" s="0" t="n">
        <v>0</v>
      </c>
      <c r="KZ18" s="0" t="n">
        <v>0</v>
      </c>
      <c r="LA18" s="0" t="n">
        <v>977.592</v>
      </c>
      <c r="LB18" s="0" t="n">
        <v>588</v>
      </c>
      <c r="LC18" s="0" t="n">
        <v>0</v>
      </c>
      <c r="LD18" s="0" t="n">
        <v>0</v>
      </c>
      <c r="LE18" s="0" t="n">
        <v>359.128</v>
      </c>
      <c r="LF18" s="0" t="n">
        <v>0</v>
      </c>
      <c r="LG18" s="0" t="n">
        <v>0</v>
      </c>
      <c r="LH18" s="0" t="n">
        <v>0</v>
      </c>
      <c r="LI18" s="0" t="n">
        <v>0</v>
      </c>
      <c r="LJ18" s="0" t="n">
        <v>0</v>
      </c>
      <c r="LK18" s="0" t="n">
        <v>1675.24</v>
      </c>
      <c r="LL18" s="0" t="n">
        <v>0</v>
      </c>
      <c r="LM18" s="0" t="n">
        <v>1328.6</v>
      </c>
      <c r="LN18" s="0" t="n">
        <v>597.8</v>
      </c>
      <c r="LO18" s="0" t="n">
        <v>0</v>
      </c>
      <c r="LP18" s="0" t="n">
        <v>1664.04</v>
      </c>
      <c r="LQ18" s="0" t="n">
        <v>0</v>
      </c>
      <c r="LR18" s="0" t="n">
        <v>0</v>
      </c>
      <c r="LS18" s="0" t="n">
        <v>0</v>
      </c>
      <c r="LT18" s="0" t="n">
        <v>784</v>
      </c>
      <c r="LU18" s="0" t="n">
        <v>1007.72</v>
      </c>
      <c r="LV18" s="0" t="n">
        <v>0</v>
      </c>
      <c r="LW18" s="0" t="n">
        <v>616</v>
      </c>
      <c r="LX18" s="0" t="n">
        <v>166.32</v>
      </c>
      <c r="LY18" s="0" t="n">
        <v>1466.36</v>
      </c>
      <c r="LZ18" s="0" t="n">
        <v>0</v>
      </c>
      <c r="MA18" s="0" t="n">
        <v>0</v>
      </c>
      <c r="MB18" s="0" t="n">
        <v>0</v>
      </c>
      <c r="MC18" s="0" t="n">
        <v>616.14</v>
      </c>
      <c r="MD18" s="0" t="n">
        <v>476</v>
      </c>
      <c r="ME18" s="0" t="n">
        <v>176.4</v>
      </c>
      <c r="MF18" s="0" t="n">
        <v>0</v>
      </c>
      <c r="MG18" s="0" t="n">
        <v>0</v>
      </c>
      <c r="MH18" s="0" t="n">
        <v>672</v>
      </c>
      <c r="MI18" s="0" t="n">
        <v>0</v>
      </c>
      <c r="MJ18" s="0" t="n">
        <v>0</v>
      </c>
      <c r="MK18" s="0" t="n">
        <v>405.72</v>
      </c>
      <c r="ML18" s="0" t="n">
        <v>38</v>
      </c>
      <c r="MM18" s="0" t="n">
        <v>0</v>
      </c>
      <c r="MN18" s="0" t="n">
        <v>0</v>
      </c>
      <c r="MO18" s="0" t="n">
        <v>0</v>
      </c>
      <c r="MP18" s="0" t="n">
        <v>836</v>
      </c>
      <c r="MQ18" s="0" t="n">
        <v>2221.48</v>
      </c>
      <c r="MR18" s="0" t="n">
        <v>0</v>
      </c>
      <c r="MS18" s="0" t="n">
        <v>0</v>
      </c>
      <c r="MT18" s="0" t="n">
        <v>2229.46</v>
      </c>
      <c r="MU18" s="0" t="n">
        <v>0</v>
      </c>
      <c r="MV18" s="0" t="n">
        <v>2232.12</v>
      </c>
      <c r="MW18" s="0" t="n">
        <v>0</v>
      </c>
      <c r="MX18" s="0" t="n">
        <v>0</v>
      </c>
      <c r="MY18" s="0" t="n">
        <v>690.536</v>
      </c>
      <c r="MZ18" s="0" t="n">
        <v>102.6</v>
      </c>
      <c r="NA18" s="0" t="n">
        <v>2238.39</v>
      </c>
      <c r="NB18" s="0" t="n">
        <v>1368</v>
      </c>
      <c r="NC18" s="0" t="n">
        <v>0</v>
      </c>
      <c r="ND18" s="0" t="n">
        <v>0</v>
      </c>
      <c r="NE18" s="0" t="n">
        <v>1279.46</v>
      </c>
      <c r="NF18" s="0" t="n">
        <v>0</v>
      </c>
      <c r="NG18" s="0" t="n">
        <v>570</v>
      </c>
      <c r="NH18" s="0" t="n">
        <v>924.54</v>
      </c>
      <c r="NI18" s="0" t="n">
        <v>0</v>
      </c>
      <c r="NJ18" s="0" t="n">
        <v>0</v>
      </c>
      <c r="NK18" s="0" t="n">
        <v>0</v>
      </c>
      <c r="NL18" s="0" t="n">
        <v>1124.838</v>
      </c>
      <c r="NM18" s="0" t="n">
        <v>0</v>
      </c>
      <c r="NN18" s="0" t="n">
        <v>0</v>
      </c>
      <c r="NO18" s="0" t="n">
        <v>1085.508</v>
      </c>
      <c r="NP18" s="0" t="n">
        <v>718.2</v>
      </c>
      <c r="NQ18" s="0" t="n">
        <v>0</v>
      </c>
      <c r="NR18" s="0" t="n">
        <v>0</v>
      </c>
      <c r="NS18" s="0" t="n">
        <v>443.08</v>
      </c>
      <c r="NT18" s="0" t="n">
        <v>0</v>
      </c>
      <c r="NU18" s="0" t="n">
        <v>0</v>
      </c>
      <c r="NV18" s="0" t="n">
        <v>0</v>
      </c>
      <c r="NW18" s="0" t="n">
        <v>0</v>
      </c>
      <c r="NX18" s="0" t="n">
        <v>0</v>
      </c>
      <c r="NY18" s="0" t="n">
        <v>2273.54</v>
      </c>
      <c r="NZ18" s="0" t="n">
        <v>0</v>
      </c>
      <c r="OA18" s="0" t="n">
        <v>1803.1</v>
      </c>
      <c r="OB18" s="0" t="n">
        <v>892.43</v>
      </c>
      <c r="OC18" s="0" t="n">
        <v>0</v>
      </c>
      <c r="OD18" s="0" t="n">
        <v>2032.506</v>
      </c>
      <c r="OE18" s="0" t="n">
        <v>0</v>
      </c>
      <c r="OF18" s="0" t="n">
        <v>0</v>
      </c>
      <c r="OG18" s="0" t="n">
        <v>0</v>
      </c>
      <c r="OH18" s="0" t="n">
        <v>1064</v>
      </c>
      <c r="OI18" s="0" t="n">
        <v>1504.382</v>
      </c>
      <c r="OJ18" s="0" t="n">
        <v>0</v>
      </c>
      <c r="OK18" s="0" t="n">
        <v>836</v>
      </c>
      <c r="OL18" s="0" t="n">
        <v>225.72</v>
      </c>
      <c r="OM18" s="0" t="n">
        <v>1791.054</v>
      </c>
      <c r="ON18" s="0" t="n">
        <v>0</v>
      </c>
      <c r="OO18" s="0" t="n">
        <v>0</v>
      </c>
      <c r="OP18" s="0" t="n">
        <v>0</v>
      </c>
      <c r="OQ18" s="0" t="n">
        <v>929.1</v>
      </c>
      <c r="OR18" s="0" t="n">
        <v>646</v>
      </c>
      <c r="OS18" s="0" t="n">
        <v>239.4</v>
      </c>
      <c r="OT18" s="0" t="n">
        <v>0</v>
      </c>
      <c r="OU18" s="0" t="n">
        <v>0</v>
      </c>
      <c r="OV18" s="0" t="n">
        <v>912</v>
      </c>
      <c r="OW18" s="0" t="n">
        <v>0</v>
      </c>
      <c r="OX18" s="0" t="n">
        <v>0</v>
      </c>
      <c r="OY18" s="0" t="n">
        <v>611.8</v>
      </c>
      <c r="OZ18" s="0" t="n">
        <v>65</v>
      </c>
      <c r="PA18" s="0" t="n">
        <v>0</v>
      </c>
      <c r="PB18" s="0" t="n">
        <v>0</v>
      </c>
      <c r="PC18" s="0" t="n">
        <v>0</v>
      </c>
      <c r="PD18" s="0" t="n">
        <v>1430</v>
      </c>
      <c r="PE18" s="0" t="n">
        <v>4179.89</v>
      </c>
      <c r="PF18" s="0" t="n">
        <v>0</v>
      </c>
      <c r="PG18" s="0" t="n">
        <v>0</v>
      </c>
      <c r="PH18" s="0" t="n">
        <v>3813.55</v>
      </c>
      <c r="PI18" s="0" t="n">
        <v>0</v>
      </c>
      <c r="PJ18" s="0" t="n">
        <v>3471</v>
      </c>
      <c r="PK18" s="0" t="n">
        <v>0</v>
      </c>
      <c r="PL18" s="0" t="n">
        <v>0</v>
      </c>
      <c r="PM18" s="0" t="n">
        <v>1073.8</v>
      </c>
      <c r="PN18" s="0" t="n">
        <v>175.5</v>
      </c>
      <c r="PO18" s="0" t="n">
        <v>3480.75</v>
      </c>
      <c r="PP18" s="0" t="n">
        <v>2340</v>
      </c>
      <c r="PQ18" s="0" t="n">
        <v>0</v>
      </c>
      <c r="PR18" s="0" t="n">
        <v>0</v>
      </c>
      <c r="PS18" s="0" t="n">
        <v>2188.55</v>
      </c>
      <c r="PT18" s="0" t="n">
        <v>0</v>
      </c>
      <c r="PU18" s="0" t="n">
        <v>975</v>
      </c>
      <c r="PV18" s="0" t="n">
        <v>1976.8125</v>
      </c>
      <c r="PW18" s="0" t="n">
        <v>0</v>
      </c>
      <c r="PX18" s="0" t="n">
        <v>0</v>
      </c>
      <c r="PY18" s="0" t="n">
        <v>0</v>
      </c>
      <c r="PZ18" s="0" t="n">
        <v>2137.85</v>
      </c>
      <c r="QA18" s="0" t="n">
        <v>0</v>
      </c>
      <c r="QB18" s="0" t="n">
        <v>0</v>
      </c>
      <c r="QC18" s="0" t="n">
        <v>2578.875</v>
      </c>
      <c r="QD18" s="0" t="n">
        <v>1365</v>
      </c>
      <c r="QE18" s="0" t="n">
        <v>0</v>
      </c>
      <c r="QF18" s="0" t="n">
        <v>0</v>
      </c>
      <c r="QG18" s="0" t="n">
        <v>757.9</v>
      </c>
      <c r="QH18" s="0" t="n">
        <v>0</v>
      </c>
      <c r="QI18" s="0" t="n">
        <v>0</v>
      </c>
      <c r="QJ18" s="0" t="n">
        <v>0</v>
      </c>
      <c r="QK18" s="0" t="n">
        <v>0</v>
      </c>
      <c r="QL18" s="0" t="n">
        <v>0</v>
      </c>
      <c r="QM18" s="0" t="n">
        <v>4277.845</v>
      </c>
      <c r="QN18" s="0" t="n">
        <v>0</v>
      </c>
      <c r="QO18" s="0" t="n">
        <v>3392.675</v>
      </c>
      <c r="QP18" s="0" t="n">
        <v>1387.75</v>
      </c>
      <c r="QQ18" s="0" t="n">
        <v>0</v>
      </c>
      <c r="QR18" s="0" t="n">
        <v>4249.245</v>
      </c>
      <c r="QS18" s="0" t="n">
        <v>0</v>
      </c>
      <c r="QT18" s="0" t="n">
        <v>0</v>
      </c>
      <c r="QU18" s="0" t="n">
        <v>0</v>
      </c>
      <c r="QV18" s="0" t="n">
        <v>1820</v>
      </c>
      <c r="QW18" s="0" t="n">
        <v>2339.35</v>
      </c>
      <c r="QX18" s="0" t="n">
        <v>0</v>
      </c>
      <c r="QY18" s="0" t="n">
        <v>1430</v>
      </c>
      <c r="QZ18" s="0" t="n">
        <v>386.1</v>
      </c>
      <c r="RA18" s="0" t="n">
        <v>3404.05</v>
      </c>
      <c r="RB18" s="0" t="n">
        <v>0</v>
      </c>
      <c r="RC18" s="0" t="n">
        <v>0</v>
      </c>
      <c r="RD18" s="0" t="n">
        <v>0</v>
      </c>
      <c r="RE18" s="0" t="n">
        <v>1589.25</v>
      </c>
      <c r="RF18" s="0" t="n">
        <v>1105</v>
      </c>
      <c r="RG18" s="0" t="n">
        <v>368.55</v>
      </c>
      <c r="RH18" s="0" t="n">
        <v>0</v>
      </c>
      <c r="RI18" s="0" t="n">
        <v>0</v>
      </c>
      <c r="RJ18" s="0" t="n">
        <v>1560</v>
      </c>
      <c r="RK18" s="0" t="n">
        <v>0</v>
      </c>
      <c r="RL18" s="0" t="n">
        <v>0</v>
      </c>
      <c r="RM18" s="0" t="n">
        <v>1151.15</v>
      </c>
      <c r="RN18" s="0" t="n">
        <v>31</v>
      </c>
      <c r="RO18" s="0" t="n">
        <v>0</v>
      </c>
      <c r="RP18" s="0" t="n">
        <v>0</v>
      </c>
      <c r="RQ18" s="0" t="n">
        <v>0</v>
      </c>
      <c r="RR18" s="0" t="n">
        <v>613.8</v>
      </c>
      <c r="RS18" s="0" t="n">
        <v>1812.26</v>
      </c>
      <c r="RT18" s="0" t="n">
        <v>0</v>
      </c>
      <c r="RU18" s="0" t="n">
        <v>0</v>
      </c>
      <c r="RV18" s="0" t="n">
        <v>1818.77</v>
      </c>
      <c r="RW18" s="0" t="n">
        <v>0</v>
      </c>
      <c r="RX18" s="0" t="n">
        <v>1489.86</v>
      </c>
      <c r="RY18" s="0" t="n">
        <v>0</v>
      </c>
      <c r="RZ18" s="0" t="n">
        <v>0</v>
      </c>
      <c r="SA18" s="0" t="n">
        <v>512.12</v>
      </c>
      <c r="SB18" s="0" t="n">
        <v>93</v>
      </c>
      <c r="SC18" s="0" t="n">
        <v>1826.055</v>
      </c>
      <c r="SD18" s="0" t="n">
        <v>1116</v>
      </c>
      <c r="SE18" s="0" t="n">
        <v>0</v>
      </c>
      <c r="SF18" s="0" t="n">
        <v>0</v>
      </c>
      <c r="SG18" s="0" t="n">
        <v>1043.77</v>
      </c>
      <c r="SH18" s="0" t="n">
        <v>0</v>
      </c>
      <c r="SI18" s="0" t="n">
        <v>465</v>
      </c>
      <c r="SJ18" s="0" t="n">
        <v>754.23</v>
      </c>
      <c r="SK18" s="0" t="n">
        <v>0</v>
      </c>
      <c r="SL18" s="0" t="n">
        <v>0</v>
      </c>
      <c r="SM18" s="0" t="n">
        <v>0</v>
      </c>
      <c r="SN18" s="0" t="n">
        <v>1019.59</v>
      </c>
      <c r="SO18" s="0" t="n">
        <v>0</v>
      </c>
      <c r="SP18" s="0" t="n">
        <v>0</v>
      </c>
      <c r="SQ18" s="0" t="n">
        <v>983.94</v>
      </c>
      <c r="SR18" s="0" t="n">
        <v>651</v>
      </c>
      <c r="SS18" s="0" t="n">
        <v>0</v>
      </c>
      <c r="ST18" s="0" t="n">
        <v>0</v>
      </c>
      <c r="SU18" s="0" t="n">
        <v>361.46</v>
      </c>
      <c r="SV18" s="0" t="n">
        <v>0</v>
      </c>
      <c r="SW18" s="0" t="n">
        <v>0</v>
      </c>
      <c r="SX18" s="0" t="n">
        <v>0</v>
      </c>
      <c r="SY18" s="0" t="n">
        <v>0</v>
      </c>
      <c r="SZ18" s="0" t="n">
        <v>0</v>
      </c>
      <c r="TA18" s="0" t="n">
        <v>1854.73</v>
      </c>
      <c r="TB18" s="0" t="n">
        <v>0</v>
      </c>
      <c r="TC18" s="0" t="n">
        <v>1470.95</v>
      </c>
      <c r="TD18" s="0" t="n">
        <v>661.85</v>
      </c>
      <c r="TE18" s="0" t="n">
        <v>0</v>
      </c>
      <c r="TF18" s="0" t="n">
        <v>1842.33</v>
      </c>
      <c r="TG18" s="0" t="n">
        <v>0</v>
      </c>
      <c r="TH18" s="0" t="n">
        <v>0</v>
      </c>
      <c r="TI18" s="0" t="n">
        <v>0</v>
      </c>
      <c r="TJ18" s="0" t="n">
        <v>868</v>
      </c>
      <c r="TK18" s="0" t="n">
        <v>1394.6125</v>
      </c>
      <c r="TL18" s="0" t="n">
        <v>0</v>
      </c>
      <c r="TM18" s="0" t="n">
        <v>682</v>
      </c>
      <c r="TN18" s="0" t="n">
        <v>184.14</v>
      </c>
      <c r="TO18" s="0" t="n">
        <v>1623.47</v>
      </c>
      <c r="TP18" s="0" t="n">
        <v>0</v>
      </c>
      <c r="TQ18" s="0" t="n">
        <v>0</v>
      </c>
      <c r="TR18" s="0" t="n">
        <v>0</v>
      </c>
      <c r="TS18" s="0" t="n">
        <v>757.95</v>
      </c>
      <c r="TT18" s="0" t="n">
        <v>474.3</v>
      </c>
      <c r="TU18" s="0" t="n">
        <v>195.3</v>
      </c>
      <c r="TV18" s="0" t="n">
        <v>0</v>
      </c>
      <c r="TW18" s="0" t="n">
        <v>0</v>
      </c>
      <c r="TX18" s="0" t="n">
        <v>744</v>
      </c>
      <c r="TY18" s="0" t="n">
        <v>0</v>
      </c>
      <c r="TZ18" s="0" t="n">
        <v>0</v>
      </c>
      <c r="UA18" s="0" t="n">
        <v>499.1</v>
      </c>
      <c r="UB18" s="0" t="n">
        <v>76</v>
      </c>
      <c r="UC18" s="0" t="n">
        <v>0</v>
      </c>
      <c r="UD18" s="0" t="n">
        <v>0</v>
      </c>
      <c r="UE18" s="0" t="n">
        <v>0</v>
      </c>
      <c r="UF18" s="0" t="n">
        <v>1672</v>
      </c>
      <c r="UG18" s="0" t="n">
        <v>4442.96</v>
      </c>
      <c r="UH18" s="0" t="n">
        <v>0</v>
      </c>
      <c r="UI18" s="0" t="n">
        <v>0</v>
      </c>
      <c r="UJ18" s="0" t="n">
        <v>4904.812</v>
      </c>
      <c r="UK18" s="0" t="n">
        <v>0</v>
      </c>
      <c r="UL18" s="0" t="n">
        <v>4464.24</v>
      </c>
      <c r="UM18" s="0" t="n">
        <v>0</v>
      </c>
      <c r="UN18" s="0" t="n">
        <v>0</v>
      </c>
      <c r="UO18" s="0" t="n">
        <v>1255.52</v>
      </c>
      <c r="UP18" s="0" t="n">
        <v>228</v>
      </c>
      <c r="UQ18" s="0" t="n">
        <v>5087.25</v>
      </c>
      <c r="UR18" s="0" t="n">
        <v>2462.4</v>
      </c>
      <c r="US18" s="0" t="n">
        <v>0</v>
      </c>
      <c r="UT18" s="0" t="n">
        <v>0</v>
      </c>
      <c r="UU18" s="0" t="n">
        <v>2558.92</v>
      </c>
      <c r="UV18" s="0" t="n">
        <v>0</v>
      </c>
      <c r="UW18" s="0" t="n">
        <v>1254</v>
      </c>
      <c r="UX18" s="0" t="n">
        <v>1664.172</v>
      </c>
      <c r="UY18" s="0" t="n">
        <v>0</v>
      </c>
      <c r="UZ18" s="0" t="n">
        <v>0</v>
      </c>
      <c r="VA18" s="0" t="n">
        <v>0</v>
      </c>
      <c r="VB18" s="0" t="n">
        <v>2499.64</v>
      </c>
      <c r="VC18" s="0" t="n">
        <v>0</v>
      </c>
      <c r="VD18" s="0" t="n">
        <v>0</v>
      </c>
      <c r="VE18" s="0" t="n">
        <v>2412.24</v>
      </c>
      <c r="VF18" s="0" t="n">
        <v>1596</v>
      </c>
      <c r="VG18" s="0" t="n">
        <v>0</v>
      </c>
      <c r="VH18" s="0" t="n">
        <v>0</v>
      </c>
      <c r="VI18" s="0" t="n">
        <v>886.16</v>
      </c>
      <c r="VJ18" s="0" t="n">
        <v>0</v>
      </c>
      <c r="VK18" s="0" t="n">
        <v>0</v>
      </c>
      <c r="VL18" s="0" t="n">
        <v>0</v>
      </c>
      <c r="VM18" s="0" t="n">
        <v>0</v>
      </c>
      <c r="VN18" s="0" t="n">
        <v>0</v>
      </c>
      <c r="VO18" s="0" t="n">
        <v>4092.372</v>
      </c>
      <c r="VP18" s="0" t="n">
        <v>0</v>
      </c>
      <c r="VQ18" s="0" t="n">
        <v>3606.2</v>
      </c>
      <c r="VR18" s="0" t="n">
        <v>1622.6</v>
      </c>
      <c r="VS18" s="0" t="n">
        <v>0</v>
      </c>
      <c r="VT18" s="0" t="n">
        <v>4065.012</v>
      </c>
      <c r="VU18" s="0" t="n">
        <v>0</v>
      </c>
      <c r="VV18" s="0" t="n">
        <v>0</v>
      </c>
      <c r="VW18" s="0" t="n">
        <v>0</v>
      </c>
      <c r="VX18" s="0" t="n">
        <v>2128</v>
      </c>
      <c r="VY18" s="0" t="n">
        <v>2735.24</v>
      </c>
      <c r="VZ18" s="0" t="n">
        <v>0</v>
      </c>
      <c r="WA18" s="0" t="n">
        <v>1672</v>
      </c>
      <c r="WB18" s="0" t="n">
        <v>451.44</v>
      </c>
      <c r="WC18" s="0" t="n">
        <v>3980.12</v>
      </c>
      <c r="WD18" s="0" t="n">
        <v>0</v>
      </c>
      <c r="WE18" s="0" t="n">
        <v>0</v>
      </c>
      <c r="WF18" s="0" t="n">
        <v>0</v>
      </c>
      <c r="WG18" s="0" t="n">
        <v>1858.2</v>
      </c>
      <c r="WH18" s="0" t="n">
        <v>1615</v>
      </c>
      <c r="WI18" s="0" t="n">
        <v>430.92</v>
      </c>
      <c r="WJ18" s="0" t="n">
        <v>0</v>
      </c>
      <c r="WK18" s="0" t="n">
        <v>0</v>
      </c>
      <c r="WL18" s="0" t="n">
        <v>1824</v>
      </c>
      <c r="WM18" s="0" t="n">
        <v>0</v>
      </c>
      <c r="WN18" s="0" t="n">
        <v>0</v>
      </c>
      <c r="WO18" s="0" t="n">
        <v>1223.6</v>
      </c>
      <c r="WP18" s="0" t="n">
        <v>42</v>
      </c>
      <c r="WQ18" s="0" t="n">
        <v>0</v>
      </c>
      <c r="WR18" s="0" t="n">
        <v>0</v>
      </c>
      <c r="WS18" s="0" t="n">
        <v>0</v>
      </c>
      <c r="WT18" s="0" t="n">
        <v>924</v>
      </c>
      <c r="WU18" s="0" t="n">
        <v>2455.32</v>
      </c>
      <c r="WV18" s="0" t="n">
        <v>0</v>
      </c>
      <c r="WW18" s="0" t="n">
        <v>0</v>
      </c>
      <c r="WX18" s="0" t="n">
        <v>2464.14</v>
      </c>
      <c r="WY18" s="0" t="n">
        <v>0</v>
      </c>
      <c r="WZ18" s="0" t="n">
        <v>2242.8</v>
      </c>
      <c r="XA18" s="0" t="n">
        <v>0</v>
      </c>
      <c r="XB18" s="0" t="n">
        <v>0</v>
      </c>
      <c r="XC18" s="0" t="n">
        <v>693.84</v>
      </c>
      <c r="XD18" s="0" t="n">
        <v>126</v>
      </c>
      <c r="XE18" s="0" t="n">
        <v>2249.1</v>
      </c>
      <c r="XF18" s="0" t="n">
        <v>1512</v>
      </c>
      <c r="XG18" s="0" t="n">
        <v>0</v>
      </c>
      <c r="XH18" s="0" t="n">
        <v>0</v>
      </c>
      <c r="XI18" s="0" t="n">
        <v>1767.675</v>
      </c>
      <c r="XJ18" s="0" t="n">
        <v>0</v>
      </c>
      <c r="XK18" s="0" t="n">
        <v>693</v>
      </c>
      <c r="XL18" s="0" t="n">
        <v>1021.86</v>
      </c>
      <c r="XM18" s="0" t="n">
        <v>0</v>
      </c>
      <c r="XN18" s="0" t="n">
        <v>0</v>
      </c>
      <c r="XO18" s="0" t="n">
        <v>0</v>
      </c>
      <c r="XP18" s="0" t="n">
        <v>1381.38</v>
      </c>
      <c r="XQ18" s="0" t="n">
        <v>0</v>
      </c>
      <c r="XR18" s="0" t="n">
        <v>0</v>
      </c>
      <c r="XS18" s="0" t="n">
        <v>1666.35</v>
      </c>
      <c r="XT18" s="0" t="n">
        <v>793.8</v>
      </c>
      <c r="XU18" s="0" t="n">
        <v>0</v>
      </c>
      <c r="XV18" s="0" t="n">
        <v>0</v>
      </c>
      <c r="XW18" s="0" t="n">
        <v>489.72</v>
      </c>
      <c r="XX18" s="0" t="n">
        <v>0</v>
      </c>
      <c r="XY18" s="0" t="n">
        <v>0</v>
      </c>
      <c r="XZ18" s="0" t="n">
        <v>0</v>
      </c>
      <c r="YA18" s="0" t="n">
        <v>0</v>
      </c>
      <c r="YB18" s="0" t="n">
        <v>0</v>
      </c>
      <c r="YC18" s="0" t="n">
        <v>3141.075</v>
      </c>
      <c r="YD18" s="0" t="n">
        <v>0</v>
      </c>
      <c r="YE18" s="0" t="n">
        <v>1992.9</v>
      </c>
      <c r="YF18" s="0" t="n">
        <v>807.03</v>
      </c>
      <c r="YG18" s="0" t="n">
        <v>0</v>
      </c>
      <c r="YH18" s="0" t="n">
        <v>2496.06</v>
      </c>
      <c r="YI18" s="0" t="n">
        <v>0</v>
      </c>
      <c r="YJ18" s="0" t="n">
        <v>0</v>
      </c>
      <c r="YK18" s="0" t="n">
        <v>0</v>
      </c>
      <c r="YL18" s="0" t="n">
        <v>1176</v>
      </c>
      <c r="YM18" s="0" t="n">
        <v>1360.422</v>
      </c>
      <c r="YN18" s="0" t="n">
        <v>0</v>
      </c>
      <c r="YO18" s="0" t="n">
        <v>924</v>
      </c>
      <c r="YP18" s="0" t="n">
        <v>224.532</v>
      </c>
      <c r="YQ18" s="0" t="n">
        <v>2199.54</v>
      </c>
      <c r="YR18" s="0" t="n">
        <v>0</v>
      </c>
      <c r="YS18" s="0" t="n">
        <v>0</v>
      </c>
      <c r="YT18" s="0" t="n">
        <v>0</v>
      </c>
      <c r="YU18" s="0" t="n">
        <v>1026.9</v>
      </c>
      <c r="YV18" s="0" t="n">
        <v>714</v>
      </c>
      <c r="YW18" s="0" t="n">
        <v>264.6</v>
      </c>
      <c r="YX18" s="0" t="n">
        <v>0</v>
      </c>
      <c r="YY18" s="0" t="n">
        <v>0</v>
      </c>
      <c r="YZ18" s="0" t="n">
        <v>1108.8</v>
      </c>
      <c r="ZA18" s="0" t="n">
        <v>0</v>
      </c>
      <c r="ZB18" s="0" t="n">
        <v>0</v>
      </c>
      <c r="ZC18" s="0" t="n">
        <v>676.2</v>
      </c>
      <c r="ZD18" s="0" t="n">
        <v>34</v>
      </c>
      <c r="ZE18" s="0" t="n">
        <v>0</v>
      </c>
      <c r="ZF18" s="0" t="n">
        <v>0</v>
      </c>
      <c r="ZG18" s="0" t="n">
        <v>0</v>
      </c>
      <c r="ZH18" s="0" t="n">
        <v>748</v>
      </c>
      <c r="ZI18" s="0" t="n">
        <v>1788.876</v>
      </c>
      <c r="ZJ18" s="0" t="n">
        <v>0</v>
      </c>
      <c r="ZK18" s="0" t="n">
        <v>0</v>
      </c>
      <c r="ZL18" s="0" t="n">
        <v>2194.258</v>
      </c>
      <c r="ZM18" s="0" t="n">
        <v>0</v>
      </c>
      <c r="ZN18" s="0" t="n">
        <v>1815.6</v>
      </c>
      <c r="ZO18" s="0" t="n">
        <v>0</v>
      </c>
      <c r="ZP18" s="0" t="n">
        <v>0</v>
      </c>
      <c r="ZQ18" s="0" t="n">
        <v>702.1</v>
      </c>
      <c r="ZR18" s="0" t="n">
        <v>102</v>
      </c>
      <c r="ZS18" s="0" t="n">
        <v>1820.7</v>
      </c>
      <c r="ZT18" s="0" t="n">
        <v>1101.6</v>
      </c>
      <c r="ZU18" s="0" t="n">
        <v>0</v>
      </c>
      <c r="ZV18" s="0" t="n">
        <v>0</v>
      </c>
      <c r="ZW18" s="0" t="n">
        <v>1144.78</v>
      </c>
      <c r="ZX18" s="0" t="n">
        <v>0</v>
      </c>
      <c r="ZY18" s="0" t="n">
        <v>510</v>
      </c>
      <c r="ZZ18" s="0" t="n">
        <v>744.498</v>
      </c>
      <c r="AAA18" s="0" t="n">
        <v>0</v>
      </c>
      <c r="AAB18" s="0" t="n">
        <v>0</v>
      </c>
      <c r="AAC18" s="0" t="n">
        <v>0</v>
      </c>
      <c r="AAD18" s="0" t="n">
        <v>1006.434</v>
      </c>
      <c r="AAE18" s="0" t="n">
        <v>0</v>
      </c>
      <c r="AAF18" s="0" t="n">
        <v>0</v>
      </c>
      <c r="AAG18" s="0" t="n">
        <v>1079.16</v>
      </c>
      <c r="AAH18" s="0" t="n">
        <v>714</v>
      </c>
      <c r="AAI18" s="0" t="n">
        <v>0</v>
      </c>
      <c r="AAJ18" s="0" t="n">
        <v>0</v>
      </c>
      <c r="AAK18" s="0" t="n">
        <v>396.44</v>
      </c>
      <c r="AAL18" s="0" t="n">
        <v>0</v>
      </c>
      <c r="AAM18" s="0" t="n">
        <v>0</v>
      </c>
      <c r="AAN18" s="0" t="n">
        <v>0</v>
      </c>
      <c r="AAO18" s="0" t="n">
        <v>0</v>
      </c>
      <c r="AAP18" s="0" t="n">
        <v>0</v>
      </c>
      <c r="AAQ18" s="0" t="n">
        <v>2034.22</v>
      </c>
      <c r="AAR18" s="0" t="n">
        <v>0</v>
      </c>
      <c r="AAS18" s="0" t="n">
        <v>1613.3</v>
      </c>
      <c r="AAT18" s="0" t="n">
        <v>907.375</v>
      </c>
      <c r="AAU18" s="0" t="n">
        <v>0</v>
      </c>
      <c r="AAV18" s="0" t="n">
        <v>2020.62</v>
      </c>
      <c r="AAW18" s="0" t="n">
        <v>0</v>
      </c>
      <c r="AAX18" s="0" t="n">
        <v>0</v>
      </c>
      <c r="AAY18" s="0" t="n">
        <v>0</v>
      </c>
      <c r="AAZ18" s="0" t="n">
        <v>1190</v>
      </c>
      <c r="ABA18" s="0" t="n">
        <v>1223.66</v>
      </c>
      <c r="ABB18" s="0" t="n">
        <v>0</v>
      </c>
      <c r="ABC18" s="0" t="n">
        <v>748</v>
      </c>
      <c r="ABD18" s="0" t="n">
        <v>201.96</v>
      </c>
      <c r="ABE18" s="0" t="n">
        <v>1780.58</v>
      </c>
      <c r="ABF18" s="0" t="n">
        <v>0</v>
      </c>
      <c r="ABG18" s="0" t="n">
        <v>0</v>
      </c>
      <c r="ABH18" s="0" t="n">
        <v>0</v>
      </c>
      <c r="ABI18" s="0" t="n">
        <v>831.3</v>
      </c>
      <c r="ABJ18" s="0" t="n">
        <v>520.2</v>
      </c>
      <c r="ABK18" s="0" t="n">
        <v>214.2</v>
      </c>
      <c r="ABL18" s="0" t="n">
        <v>0</v>
      </c>
      <c r="ABM18" s="0" t="n">
        <v>0</v>
      </c>
      <c r="ABN18" s="0" t="n">
        <v>816</v>
      </c>
      <c r="ABO18" s="0" t="n">
        <v>0</v>
      </c>
      <c r="ABP18" s="0" t="n">
        <v>0</v>
      </c>
      <c r="ABQ18" s="0" t="n">
        <v>547.4</v>
      </c>
      <c r="ABR18" s="0" t="n">
        <v>70</v>
      </c>
      <c r="ABS18" s="0" t="n">
        <v>0</v>
      </c>
      <c r="ABT18" s="0" t="n">
        <v>0</v>
      </c>
      <c r="ABU18" s="0" t="n">
        <v>0</v>
      </c>
      <c r="ABV18" s="0" t="n">
        <v>1540</v>
      </c>
      <c r="ABW18" s="0" t="n">
        <v>4501.42</v>
      </c>
      <c r="ABX18" s="0" t="n">
        <v>0</v>
      </c>
      <c r="ABY18" s="0" t="n">
        <v>0</v>
      </c>
      <c r="ABZ18" s="0" t="n">
        <v>4106.9</v>
      </c>
      <c r="ACA18" s="0" t="n">
        <v>0</v>
      </c>
      <c r="ACB18" s="0" t="n">
        <v>3738</v>
      </c>
      <c r="ACC18" s="0" t="n">
        <v>0</v>
      </c>
      <c r="ACD18" s="0" t="n">
        <v>0</v>
      </c>
      <c r="ACE18" s="0" t="n">
        <v>1156.4</v>
      </c>
      <c r="ACF18" s="0" t="n">
        <v>262.5</v>
      </c>
      <c r="ACG18" s="0" t="n">
        <v>3748.5</v>
      </c>
      <c r="ACH18" s="0" t="n">
        <v>2520</v>
      </c>
      <c r="ACI18" s="0" t="n">
        <v>0</v>
      </c>
      <c r="ACJ18" s="0" t="n">
        <v>0</v>
      </c>
      <c r="ACK18" s="0" t="n">
        <v>2592.59</v>
      </c>
      <c r="ACL18" s="0" t="n">
        <v>0</v>
      </c>
      <c r="ACM18" s="0" t="n">
        <v>1050</v>
      </c>
      <c r="ACN18" s="0" t="n">
        <v>2128.875</v>
      </c>
      <c r="ACO18" s="0" t="n">
        <v>0</v>
      </c>
      <c r="ACP18" s="0" t="n">
        <v>0</v>
      </c>
      <c r="ACQ18" s="0" t="n">
        <v>0</v>
      </c>
      <c r="ACR18" s="0" t="n">
        <v>2302.3</v>
      </c>
      <c r="ACS18" s="0" t="n">
        <v>0</v>
      </c>
      <c r="ACT18" s="0" t="n">
        <v>0</v>
      </c>
      <c r="ACU18" s="0" t="n">
        <v>2221.8</v>
      </c>
      <c r="ACV18" s="0" t="n">
        <v>1470</v>
      </c>
      <c r="ACW18" s="0" t="n">
        <v>0</v>
      </c>
      <c r="ACX18" s="0" t="n">
        <v>0</v>
      </c>
      <c r="ACY18" s="0" t="n">
        <v>734.58</v>
      </c>
      <c r="ACZ18" s="0" t="n">
        <v>0</v>
      </c>
      <c r="ADA18" s="0" t="n">
        <v>0</v>
      </c>
      <c r="ADB18" s="0" t="n">
        <v>0</v>
      </c>
      <c r="ADC18" s="0" t="n">
        <v>0</v>
      </c>
      <c r="ADD18" s="0" t="n">
        <v>0</v>
      </c>
      <c r="ADE18" s="0" t="n">
        <v>5235.125</v>
      </c>
      <c r="ADF18" s="0" t="n">
        <v>0</v>
      </c>
      <c r="ADG18" s="0" t="n">
        <v>3321.5</v>
      </c>
      <c r="ADH18" s="0" t="n">
        <v>1494.5</v>
      </c>
      <c r="ADI18" s="0" t="n">
        <v>0</v>
      </c>
      <c r="ADJ18" s="0" t="n">
        <v>4160.1</v>
      </c>
      <c r="ADK18" s="0" t="n">
        <v>0</v>
      </c>
      <c r="ADL18" s="0" t="n">
        <v>0</v>
      </c>
      <c r="ADM18" s="0" t="n">
        <v>0</v>
      </c>
      <c r="ADN18" s="0" t="n">
        <v>2156</v>
      </c>
      <c r="ADO18" s="0" t="n">
        <v>2519.3</v>
      </c>
      <c r="ADP18" s="0" t="n">
        <v>0</v>
      </c>
      <c r="ADQ18" s="0" t="n">
        <v>1694</v>
      </c>
      <c r="ADR18" s="0" t="n">
        <v>415.8</v>
      </c>
      <c r="ADS18" s="0" t="n">
        <v>3665.9</v>
      </c>
      <c r="ADT18" s="0" t="n">
        <v>0</v>
      </c>
      <c r="ADU18" s="0" t="n">
        <v>0</v>
      </c>
      <c r="ADV18" s="0" t="n">
        <v>0</v>
      </c>
      <c r="ADW18" s="0" t="n">
        <v>1711.5</v>
      </c>
      <c r="ADX18" s="0" t="n">
        <v>1190</v>
      </c>
      <c r="ADY18" s="0" t="n">
        <v>485.1</v>
      </c>
      <c r="ADZ18" s="0" t="n">
        <v>0</v>
      </c>
      <c r="AEA18" s="0" t="n">
        <v>0</v>
      </c>
      <c r="AEB18" s="0" t="n">
        <v>1680</v>
      </c>
      <c r="AEC18" s="0" t="n">
        <v>0</v>
      </c>
      <c r="AED18" s="0" t="n">
        <v>0</v>
      </c>
      <c r="AEE18" s="0" t="n">
        <v>1127</v>
      </c>
      <c r="AEF18" s="0" t="n">
        <v>54</v>
      </c>
      <c r="AEG18" s="0" t="n">
        <v>0</v>
      </c>
      <c r="AEH18" s="0" t="n">
        <v>0</v>
      </c>
      <c r="AEI18" s="0" t="n">
        <v>0</v>
      </c>
      <c r="AEJ18" s="0" t="n">
        <v>1069.2</v>
      </c>
      <c r="AEK18" s="0" t="n">
        <v>3156.84</v>
      </c>
      <c r="AEL18" s="0" t="n">
        <v>0</v>
      </c>
      <c r="AEM18" s="0" t="n">
        <v>0</v>
      </c>
      <c r="AEN18" s="0" t="n">
        <v>3168.18</v>
      </c>
      <c r="AEO18" s="0" t="n">
        <v>0</v>
      </c>
      <c r="AEP18" s="0" t="n">
        <v>3171.96</v>
      </c>
      <c r="AEQ18" s="0" t="n">
        <v>0</v>
      </c>
      <c r="AER18" s="0" t="n">
        <v>0</v>
      </c>
      <c r="AES18" s="0" t="n">
        <v>892.08</v>
      </c>
      <c r="AET18" s="0" t="n">
        <v>162</v>
      </c>
      <c r="AEU18" s="0" t="n">
        <v>2891.7</v>
      </c>
      <c r="AEV18" s="0" t="n">
        <v>1749.6</v>
      </c>
      <c r="AEW18" s="0" t="n">
        <v>0</v>
      </c>
      <c r="AEX18" s="0" t="n">
        <v>0</v>
      </c>
      <c r="AEY18" s="0" t="n">
        <v>1818.18</v>
      </c>
      <c r="AEZ18" s="0" t="n">
        <v>0</v>
      </c>
      <c r="AFA18" s="0" t="n">
        <v>810</v>
      </c>
      <c r="AFB18" s="0" t="n">
        <v>1445.202</v>
      </c>
      <c r="AFC18" s="0" t="n">
        <v>0</v>
      </c>
      <c r="AFD18" s="0" t="n">
        <v>0</v>
      </c>
      <c r="AFE18" s="0" t="n">
        <v>0</v>
      </c>
      <c r="AFF18" s="0" t="n">
        <v>1776.06</v>
      </c>
      <c r="AFG18" s="0" t="n">
        <v>0</v>
      </c>
      <c r="AFH18" s="0" t="n">
        <v>0</v>
      </c>
      <c r="AFI18" s="0" t="n">
        <v>1885.356</v>
      </c>
      <c r="AFJ18" s="0" t="n">
        <v>1134</v>
      </c>
      <c r="AFK18" s="0" t="n">
        <v>0</v>
      </c>
      <c r="AFL18" s="0" t="n">
        <v>0</v>
      </c>
      <c r="AFM18" s="0" t="n">
        <v>629.64</v>
      </c>
      <c r="AFN18" s="0" t="n">
        <v>0</v>
      </c>
      <c r="AFO18" s="0" t="n">
        <v>0</v>
      </c>
      <c r="AFP18" s="0" t="n">
        <v>0</v>
      </c>
      <c r="AFQ18" s="0" t="n">
        <v>0</v>
      </c>
      <c r="AFR18" s="0" t="n">
        <v>0</v>
      </c>
      <c r="AFS18" s="0" t="n">
        <v>3230.82</v>
      </c>
      <c r="AFT18" s="0" t="n">
        <v>0</v>
      </c>
      <c r="AFU18" s="0" t="n">
        <v>2562.3</v>
      </c>
      <c r="AFV18" s="0" t="n">
        <v>1152.9</v>
      </c>
      <c r="AFW18" s="0" t="n">
        <v>0</v>
      </c>
      <c r="AFX18" s="0" t="n">
        <v>4011.525</v>
      </c>
      <c r="AFY18" s="0" t="n">
        <v>0</v>
      </c>
      <c r="AFZ18" s="0" t="n">
        <v>0</v>
      </c>
      <c r="AGA18" s="0" t="n">
        <v>0</v>
      </c>
      <c r="AGB18" s="0" t="n">
        <v>1512</v>
      </c>
      <c r="AGC18" s="0" t="n">
        <v>1943.46</v>
      </c>
      <c r="AGD18" s="0" t="n">
        <v>0</v>
      </c>
      <c r="AGE18" s="0" t="n">
        <v>1188</v>
      </c>
      <c r="AGF18" s="0" t="n">
        <v>288.684</v>
      </c>
      <c r="AGG18" s="0" t="n">
        <v>2545.182</v>
      </c>
      <c r="AGH18" s="0" t="n">
        <v>0</v>
      </c>
      <c r="AGI18" s="0" t="n">
        <v>0</v>
      </c>
      <c r="AGJ18" s="0" t="n">
        <v>0</v>
      </c>
      <c r="AGK18" s="0" t="n">
        <v>1320.3</v>
      </c>
      <c r="AGL18" s="0" t="n">
        <v>1009.8</v>
      </c>
      <c r="AGM18" s="0" t="n">
        <v>374.22</v>
      </c>
      <c r="AGN18" s="0" t="n">
        <v>0</v>
      </c>
      <c r="AGO18" s="0" t="n">
        <v>0</v>
      </c>
      <c r="AGP18" s="0" t="n">
        <v>1296</v>
      </c>
      <c r="AGQ18" s="0" t="n">
        <v>0</v>
      </c>
      <c r="AGR18" s="0" t="n">
        <v>0</v>
      </c>
      <c r="AGS18" s="0" t="n">
        <v>956.34</v>
      </c>
      <c r="AGU18" s="0" t="n">
        <f aca="false">IF($P18&gt;0,CH18*$K18,0)</f>
        <v>28</v>
      </c>
      <c r="AGV18" s="0" t="n">
        <f aca="false">IF($P18&gt;0,EV18*$K18,0)</f>
        <v>4</v>
      </c>
      <c r="AGW18" s="0" t="n">
        <f aca="false">IF($P18&gt;0,HJ18*$K18,0)</f>
        <v>33</v>
      </c>
      <c r="AGX18" s="0" t="n">
        <f aca="false">IF($P18&gt;0,JX18*$K18,0)</f>
        <v>28</v>
      </c>
      <c r="AGY18" s="0" t="n">
        <f aca="false">IF($P18&gt;0,ML18*$K18,0)</f>
        <v>38</v>
      </c>
      <c r="AGZ18" s="0" t="n">
        <f aca="false">IF($P18&gt;0,OZ18*$K18,0)</f>
        <v>65</v>
      </c>
      <c r="AHA18" s="0" t="n">
        <f aca="false">IF($P18&gt;0,RN18*$K18,0)</f>
        <v>31</v>
      </c>
      <c r="AHB18" s="0" t="n">
        <f aca="false">IF($P18&gt;0,UB18*$K18,0)</f>
        <v>76</v>
      </c>
      <c r="AHC18" s="0" t="n">
        <f aca="false">IF($P18&gt;0,WP18*$K18,0)</f>
        <v>42</v>
      </c>
      <c r="AHD18" s="0" t="n">
        <f aca="false">IF($P18&gt;0,ZD18*$K18,0)</f>
        <v>34</v>
      </c>
      <c r="AHE18" s="0" t="n">
        <f aca="false">IF($P18&gt;0,ABR18*$K18,0)</f>
        <v>70</v>
      </c>
      <c r="AHF18" s="0" t="n">
        <f aca="false">IF($P18&gt;0,AEF18*$K18,0)</f>
        <v>54</v>
      </c>
    </row>
    <row r="19" customFormat="false" ht="15" hidden="false" customHeight="false" outlineLevel="0" collapsed="false">
      <c r="F19" s="0" t="s">
        <v>26</v>
      </c>
      <c r="H19" s="0" t="s">
        <v>183</v>
      </c>
      <c r="I19" s="0" t="s">
        <v>184</v>
      </c>
      <c r="K19" s="0" t="n">
        <v>1</v>
      </c>
      <c r="L19" s="0" t="n">
        <v>12.7</v>
      </c>
      <c r="P19" s="0" t="n">
        <v>1</v>
      </c>
      <c r="R19" s="0" t="n">
        <v>0</v>
      </c>
      <c r="S19" s="0" t="n">
        <v>0</v>
      </c>
      <c r="V19" s="0" t="n">
        <v>31</v>
      </c>
      <c r="W19" s="0" t="n">
        <v>45.54</v>
      </c>
      <c r="Z19" s="0" t="n">
        <v>45.72</v>
      </c>
      <c r="AA19" s="0" t="n">
        <v>16.16</v>
      </c>
      <c r="AB19" s="0" t="n">
        <v>10.95</v>
      </c>
      <c r="AC19" s="0" t="n">
        <v>40.98</v>
      </c>
      <c r="AD19" s="0" t="n">
        <v>13</v>
      </c>
      <c r="AE19" s="0" t="n">
        <v>5</v>
      </c>
      <c r="AG19" s="0" t="n">
        <v>6.72</v>
      </c>
      <c r="AI19" s="0" t="n">
        <v>49.56</v>
      </c>
      <c r="AK19" s="0" t="n">
        <v>4.35</v>
      </c>
      <c r="AN19" s="0" t="n">
        <v>18</v>
      </c>
      <c r="AP19" s="0" t="n">
        <v>34.69</v>
      </c>
      <c r="AQ19" s="0" t="n">
        <v>17</v>
      </c>
      <c r="AS19" s="0" t="n">
        <v>8</v>
      </c>
      <c r="AT19" s="0" t="n">
        <v>38.23</v>
      </c>
      <c r="AY19" s="0" t="n">
        <v>24</v>
      </c>
      <c r="BA19" s="0" t="n">
        <v>15.05</v>
      </c>
      <c r="BD19" s="0" t="n">
        <v>19</v>
      </c>
      <c r="BE19" s="0" t="n">
        <v>27.08</v>
      </c>
      <c r="BK19" s="0" t="n">
        <v>3.39</v>
      </c>
      <c r="BM19" s="0" t="n">
        <v>50.76</v>
      </c>
      <c r="BO19" s="0" t="n">
        <v>36.44</v>
      </c>
      <c r="BT19" s="0" t="n">
        <v>40.52</v>
      </c>
      <c r="BV19" s="0" t="n">
        <v>1.59</v>
      </c>
      <c r="CB19" s="0" t="n">
        <v>38.71</v>
      </c>
      <c r="CD19" s="0" t="n">
        <v>46.02</v>
      </c>
      <c r="CE19" s="0" t="n">
        <v>15.65</v>
      </c>
      <c r="CH19" s="0" t="n">
        <v>11</v>
      </c>
      <c r="CI19" s="0" t="n">
        <v>0</v>
      </c>
      <c r="CJ19" s="0" t="n">
        <v>341</v>
      </c>
      <c r="CK19" s="0" t="n">
        <v>500.94</v>
      </c>
      <c r="CL19" s="0" t="n">
        <v>0</v>
      </c>
      <c r="CM19" s="0" t="n">
        <v>0</v>
      </c>
      <c r="CN19" s="0" t="n">
        <v>502.92</v>
      </c>
      <c r="CO19" s="0" t="n">
        <v>222.2</v>
      </c>
      <c r="CP19" s="0" t="n">
        <v>120.45</v>
      </c>
      <c r="CQ19" s="0" t="n">
        <v>495.858</v>
      </c>
      <c r="CR19" s="0" t="n">
        <v>143</v>
      </c>
      <c r="CS19" s="0" t="n">
        <v>55</v>
      </c>
      <c r="CT19" s="0" t="n">
        <v>0</v>
      </c>
      <c r="CU19" s="0" t="n">
        <v>66.528</v>
      </c>
      <c r="CV19" s="0" t="n">
        <v>0</v>
      </c>
      <c r="CW19" s="0" t="n">
        <v>545.16</v>
      </c>
      <c r="CX19" s="0" t="n">
        <v>0</v>
      </c>
      <c r="CY19" s="0" t="n">
        <v>47.85</v>
      </c>
      <c r="CZ19" s="0" t="n">
        <v>0</v>
      </c>
      <c r="DA19" s="0" t="n">
        <v>0</v>
      </c>
      <c r="DB19" s="0" t="n">
        <v>198</v>
      </c>
      <c r="DC19" s="0" t="n">
        <v>0</v>
      </c>
      <c r="DD19" s="0" t="n">
        <v>381.59</v>
      </c>
      <c r="DE19" s="0" t="n">
        <v>187</v>
      </c>
      <c r="DF19" s="0" t="n">
        <v>0</v>
      </c>
      <c r="DG19" s="0" t="n">
        <v>88</v>
      </c>
      <c r="DH19" s="0" t="n">
        <v>420.53</v>
      </c>
      <c r="DI19" s="0" t="n">
        <v>0</v>
      </c>
      <c r="DJ19" s="0" t="n">
        <v>0</v>
      </c>
      <c r="DK19" s="0" t="n">
        <v>0</v>
      </c>
      <c r="DL19" s="0" t="n">
        <v>0</v>
      </c>
      <c r="DM19" s="0" t="n">
        <v>264</v>
      </c>
      <c r="DN19" s="0" t="n">
        <v>0</v>
      </c>
      <c r="DO19" s="0" t="n">
        <v>182.105</v>
      </c>
      <c r="DP19" s="0" t="n">
        <v>0</v>
      </c>
      <c r="DQ19" s="0" t="n">
        <v>0</v>
      </c>
      <c r="DR19" s="0" t="n">
        <v>209</v>
      </c>
      <c r="DS19" s="0" t="n">
        <v>297.88</v>
      </c>
      <c r="DT19" s="0" t="n">
        <v>0</v>
      </c>
      <c r="DU19" s="0" t="n">
        <v>0</v>
      </c>
      <c r="DV19" s="0" t="n">
        <v>0</v>
      </c>
      <c r="DW19" s="0" t="n">
        <v>0</v>
      </c>
      <c r="DX19" s="0" t="n">
        <v>0</v>
      </c>
      <c r="DY19" s="0" t="n">
        <v>37.29</v>
      </c>
      <c r="DZ19" s="0" t="n">
        <v>0</v>
      </c>
      <c r="EA19" s="0" t="n">
        <v>558.36</v>
      </c>
      <c r="EB19" s="0" t="n">
        <v>0</v>
      </c>
      <c r="EC19" s="0" t="n">
        <v>400.84</v>
      </c>
      <c r="ED19" s="0" t="n">
        <v>0</v>
      </c>
      <c r="EE19" s="0" t="n">
        <v>0</v>
      </c>
      <c r="EF19" s="0" t="n">
        <v>0</v>
      </c>
      <c r="EG19" s="0" t="n">
        <v>0</v>
      </c>
      <c r="EH19" s="0" t="n">
        <v>557.15</v>
      </c>
      <c r="EI19" s="0" t="n">
        <v>0</v>
      </c>
      <c r="EJ19" s="0" t="n">
        <v>17.49</v>
      </c>
      <c r="EK19" s="0" t="n">
        <v>0</v>
      </c>
      <c r="EL19" s="0" t="n">
        <v>0</v>
      </c>
      <c r="EM19" s="0" t="n">
        <v>0</v>
      </c>
      <c r="EN19" s="0" t="n">
        <v>0</v>
      </c>
      <c r="EO19" s="0" t="n">
        <v>0</v>
      </c>
      <c r="EP19" s="0" t="n">
        <v>425.81</v>
      </c>
      <c r="EQ19" s="0" t="n">
        <v>0</v>
      </c>
      <c r="ER19" s="0" t="n">
        <v>632.775</v>
      </c>
      <c r="ES19" s="0" t="n">
        <v>172.15</v>
      </c>
      <c r="ET19" s="0" t="n">
        <v>0</v>
      </c>
      <c r="EU19" s="0" t="n">
        <v>0</v>
      </c>
      <c r="EV19" s="0" t="n">
        <v>236</v>
      </c>
      <c r="EW19" s="0" t="n">
        <v>0</v>
      </c>
      <c r="EX19" s="0" t="n">
        <v>7316</v>
      </c>
      <c r="EY19" s="0" t="n">
        <v>10747.44</v>
      </c>
      <c r="EZ19" s="0" t="n">
        <v>0</v>
      </c>
      <c r="FA19" s="0" t="n">
        <v>0</v>
      </c>
      <c r="FB19" s="0" t="n">
        <v>10789.92</v>
      </c>
      <c r="FC19" s="0" t="n">
        <v>3813.76</v>
      </c>
      <c r="FD19" s="0" t="n">
        <v>2584.2</v>
      </c>
      <c r="FE19" s="0" t="n">
        <v>8704.152</v>
      </c>
      <c r="FF19" s="0" t="n">
        <v>3068</v>
      </c>
      <c r="FG19" s="0" t="n">
        <v>1180</v>
      </c>
      <c r="FH19" s="0" t="n">
        <v>0</v>
      </c>
      <c r="FI19" s="0" t="n">
        <v>1585.92</v>
      </c>
      <c r="FJ19" s="0" t="n">
        <v>0</v>
      </c>
      <c r="FK19" s="0" t="n">
        <v>11696.16</v>
      </c>
      <c r="FL19" s="0" t="n">
        <v>0</v>
      </c>
      <c r="FM19" s="0" t="n">
        <v>1026.6</v>
      </c>
      <c r="FN19" s="0" t="n">
        <v>0</v>
      </c>
      <c r="FO19" s="0" t="n">
        <v>0</v>
      </c>
      <c r="FP19" s="0" t="n">
        <v>3823.2</v>
      </c>
      <c r="FQ19" s="0" t="n">
        <v>0</v>
      </c>
      <c r="FR19" s="0" t="n">
        <v>8186.84</v>
      </c>
      <c r="FS19" s="0" t="n">
        <v>5015</v>
      </c>
      <c r="FT19" s="0" t="n">
        <v>0</v>
      </c>
      <c r="FU19" s="0" t="n">
        <v>1699.2</v>
      </c>
      <c r="FV19" s="0" t="n">
        <v>9022.28</v>
      </c>
      <c r="FW19" s="0" t="n">
        <v>0</v>
      </c>
      <c r="FX19" s="0" t="n">
        <v>0</v>
      </c>
      <c r="FY19" s="0" t="n">
        <v>0</v>
      </c>
      <c r="FZ19" s="0" t="n">
        <v>0</v>
      </c>
      <c r="GA19" s="0" t="n">
        <v>6230.4</v>
      </c>
      <c r="GB19" s="0" t="n">
        <v>0</v>
      </c>
      <c r="GC19" s="0" t="n">
        <v>3551.8</v>
      </c>
      <c r="GD19" s="0" t="n">
        <v>0</v>
      </c>
      <c r="GE19" s="0" t="n">
        <v>0</v>
      </c>
      <c r="GF19" s="0" t="n">
        <v>4484</v>
      </c>
      <c r="GG19" s="0" t="n">
        <v>6390.88</v>
      </c>
      <c r="GH19" s="0" t="n">
        <v>0</v>
      </c>
      <c r="GI19" s="0" t="n">
        <v>0</v>
      </c>
      <c r="GJ19" s="0" t="n">
        <v>0</v>
      </c>
      <c r="GK19" s="0" t="n">
        <v>0</v>
      </c>
      <c r="GL19" s="0" t="n">
        <v>0</v>
      </c>
      <c r="GM19" s="0" t="n">
        <v>800.04</v>
      </c>
      <c r="GN19" s="0" t="n">
        <v>0</v>
      </c>
      <c r="GO19" s="0" t="n">
        <v>10781.424</v>
      </c>
      <c r="GP19" s="0" t="n">
        <v>0</v>
      </c>
      <c r="GQ19" s="0" t="n">
        <v>8599.84</v>
      </c>
      <c r="GR19" s="0" t="n">
        <v>0</v>
      </c>
      <c r="GS19" s="0" t="n">
        <v>0</v>
      </c>
      <c r="GT19" s="0" t="n">
        <v>0</v>
      </c>
      <c r="GU19" s="0" t="n">
        <v>0</v>
      </c>
      <c r="GV19" s="0" t="n">
        <v>9562.72</v>
      </c>
      <c r="GW19" s="0" t="n">
        <v>0</v>
      </c>
      <c r="GX19" s="0" t="n">
        <v>412.764</v>
      </c>
      <c r="GY19" s="0" t="n">
        <v>0</v>
      </c>
      <c r="GZ19" s="0" t="n">
        <v>0</v>
      </c>
      <c r="HA19" s="0" t="n">
        <v>0</v>
      </c>
      <c r="HB19" s="0" t="n">
        <v>0</v>
      </c>
      <c r="HC19" s="0" t="n">
        <v>0</v>
      </c>
      <c r="HD19" s="0" t="n">
        <v>9135.56</v>
      </c>
      <c r="HE19" s="0" t="n">
        <v>0</v>
      </c>
      <c r="HF19" s="0" t="n">
        <v>13575.9</v>
      </c>
      <c r="HG19" s="0" t="n">
        <v>3693.4</v>
      </c>
      <c r="HH19" s="0" t="n">
        <v>0</v>
      </c>
      <c r="HI19" s="0" t="n">
        <v>0</v>
      </c>
      <c r="HJ19" s="0" t="n">
        <v>181</v>
      </c>
      <c r="HK19" s="0" t="n">
        <v>0</v>
      </c>
      <c r="HL19" s="0" t="n">
        <v>5611</v>
      </c>
      <c r="HM19" s="0" t="n">
        <v>9067.014</v>
      </c>
      <c r="HN19" s="0" t="n">
        <v>0</v>
      </c>
      <c r="HO19" s="0" t="n">
        <v>0</v>
      </c>
      <c r="HP19" s="0" t="n">
        <v>8275.32</v>
      </c>
      <c r="HQ19" s="0" t="n">
        <v>2924.96</v>
      </c>
      <c r="HR19" s="0" t="n">
        <v>2180.145</v>
      </c>
      <c r="HS19" s="0" t="n">
        <v>7417.38</v>
      </c>
      <c r="HT19" s="0" t="n">
        <v>2117.7</v>
      </c>
      <c r="HU19" s="0" t="n">
        <v>995.5</v>
      </c>
      <c r="HV19" s="0" t="n">
        <v>0</v>
      </c>
      <c r="HW19" s="0" t="n">
        <v>1520.4</v>
      </c>
      <c r="HX19" s="0" t="n">
        <v>0</v>
      </c>
      <c r="HY19" s="0" t="n">
        <v>8970.36</v>
      </c>
      <c r="HZ19" s="0" t="n">
        <v>0</v>
      </c>
      <c r="IA19" s="0" t="n">
        <v>984.1875</v>
      </c>
      <c r="IB19" s="0" t="n">
        <v>0</v>
      </c>
      <c r="IC19" s="0" t="n">
        <v>0</v>
      </c>
      <c r="ID19" s="0" t="n">
        <v>4072.5</v>
      </c>
      <c r="IE19" s="0" t="n">
        <v>0</v>
      </c>
      <c r="IF19" s="0" t="n">
        <v>6278.89</v>
      </c>
      <c r="IG19" s="0" t="n">
        <v>3846.25</v>
      </c>
      <c r="IH19" s="0" t="n">
        <v>0</v>
      </c>
      <c r="II19" s="0" t="n">
        <v>1448</v>
      </c>
      <c r="IJ19" s="0" t="n">
        <v>6919.63</v>
      </c>
      <c r="IK19" s="0" t="n">
        <v>0</v>
      </c>
      <c r="IL19" s="0" t="n">
        <v>0</v>
      </c>
      <c r="IM19" s="0" t="n">
        <v>0</v>
      </c>
      <c r="IN19" s="0" t="n">
        <v>0</v>
      </c>
      <c r="IO19" s="0" t="n">
        <v>4344</v>
      </c>
      <c r="IP19" s="0" t="n">
        <v>0</v>
      </c>
      <c r="IQ19" s="0" t="n">
        <v>2724.05</v>
      </c>
      <c r="IR19" s="0" t="n">
        <v>0</v>
      </c>
      <c r="IS19" s="0" t="n">
        <v>0</v>
      </c>
      <c r="IT19" s="0" t="n">
        <v>3095.1</v>
      </c>
      <c r="IU19" s="0" t="n">
        <v>5391.628</v>
      </c>
      <c r="IV19" s="0" t="n">
        <v>0</v>
      </c>
      <c r="IW19" s="0" t="n">
        <v>0</v>
      </c>
      <c r="IX19" s="0" t="n">
        <v>0</v>
      </c>
      <c r="IY19" s="0" t="n">
        <v>0</v>
      </c>
      <c r="IZ19" s="0" t="n">
        <v>0</v>
      </c>
      <c r="JA19" s="0" t="n">
        <v>613.59</v>
      </c>
      <c r="JB19" s="0" t="n">
        <v>0</v>
      </c>
      <c r="JC19" s="0" t="n">
        <v>9187.56</v>
      </c>
      <c r="JD19" s="0" t="n">
        <v>0</v>
      </c>
      <c r="JE19" s="0" t="n">
        <v>6595.64</v>
      </c>
      <c r="JF19" s="0" t="n">
        <v>0</v>
      </c>
      <c r="JG19" s="0" t="n">
        <v>0</v>
      </c>
      <c r="JH19" s="0" t="n">
        <v>0</v>
      </c>
      <c r="JI19" s="0" t="n">
        <v>0</v>
      </c>
      <c r="JJ19" s="0" t="n">
        <v>9167.65</v>
      </c>
      <c r="JK19" s="0" t="n">
        <v>0</v>
      </c>
      <c r="JL19" s="0" t="n">
        <v>287.79</v>
      </c>
      <c r="JM19" s="0" t="n">
        <v>0</v>
      </c>
      <c r="JN19" s="0" t="n">
        <v>0</v>
      </c>
      <c r="JO19" s="0" t="n">
        <v>0</v>
      </c>
      <c r="JP19" s="0" t="n">
        <v>0</v>
      </c>
      <c r="JQ19" s="0" t="n">
        <v>0</v>
      </c>
      <c r="JR19" s="0" t="n">
        <v>7006.51</v>
      </c>
      <c r="JS19" s="0" t="n">
        <v>0</v>
      </c>
      <c r="JT19" s="0" t="n">
        <v>8329.62</v>
      </c>
      <c r="JU19" s="0" t="n">
        <v>3115.915</v>
      </c>
      <c r="JV19" s="0" t="n">
        <v>0</v>
      </c>
      <c r="JW19" s="0" t="n">
        <v>0</v>
      </c>
      <c r="JX19" s="0" t="n">
        <v>86</v>
      </c>
      <c r="JY19" s="0" t="n">
        <v>0</v>
      </c>
      <c r="JZ19" s="0" t="n">
        <v>2666</v>
      </c>
      <c r="KA19" s="0" t="n">
        <v>4895.55</v>
      </c>
      <c r="KB19" s="0" t="n">
        <v>0</v>
      </c>
      <c r="KC19" s="0" t="n">
        <v>0</v>
      </c>
      <c r="KD19" s="0" t="n">
        <v>3931.92</v>
      </c>
      <c r="KE19" s="0" t="n">
        <v>1737.2</v>
      </c>
      <c r="KF19" s="0" t="n">
        <v>941.7</v>
      </c>
      <c r="KG19" s="0" t="n">
        <v>3171.852</v>
      </c>
      <c r="KH19" s="0" t="n">
        <v>1229.8</v>
      </c>
      <c r="KI19" s="0" t="n">
        <v>387</v>
      </c>
      <c r="KJ19" s="0" t="n">
        <v>0</v>
      </c>
      <c r="KK19" s="0" t="n">
        <v>577.92</v>
      </c>
      <c r="KL19" s="0" t="n">
        <v>0</v>
      </c>
      <c r="KM19" s="0" t="n">
        <v>4262.16</v>
      </c>
      <c r="KN19" s="0" t="n">
        <v>0</v>
      </c>
      <c r="KO19" s="0" t="n">
        <v>467.625</v>
      </c>
      <c r="KP19" s="0" t="n">
        <v>0</v>
      </c>
      <c r="KQ19" s="0" t="n">
        <v>0</v>
      </c>
      <c r="KR19" s="0" t="n">
        <v>1935</v>
      </c>
      <c r="KS19" s="0" t="n">
        <v>0</v>
      </c>
      <c r="KT19" s="0" t="n">
        <v>2983.34</v>
      </c>
      <c r="KU19" s="0" t="n">
        <v>1462</v>
      </c>
      <c r="KV19" s="0" t="n">
        <v>0</v>
      </c>
      <c r="KW19" s="0" t="n">
        <v>688</v>
      </c>
      <c r="KX19" s="0" t="n">
        <v>4109.725</v>
      </c>
      <c r="KY19" s="0" t="n">
        <v>0</v>
      </c>
      <c r="KZ19" s="0" t="n">
        <v>0</v>
      </c>
      <c r="LA19" s="0" t="n">
        <v>0</v>
      </c>
      <c r="LB19" s="0" t="n">
        <v>0</v>
      </c>
      <c r="LC19" s="0" t="n">
        <v>2064</v>
      </c>
      <c r="LD19" s="0" t="n">
        <v>0</v>
      </c>
      <c r="LE19" s="0" t="n">
        <v>1423.73</v>
      </c>
      <c r="LF19" s="0" t="n">
        <v>0</v>
      </c>
      <c r="LG19" s="0" t="n">
        <v>0</v>
      </c>
      <c r="LH19" s="0" t="n">
        <v>1634</v>
      </c>
      <c r="LI19" s="0" t="n">
        <v>2328.88</v>
      </c>
      <c r="LJ19" s="0" t="n">
        <v>0</v>
      </c>
      <c r="LK19" s="0" t="n">
        <v>0</v>
      </c>
      <c r="LL19" s="0" t="n">
        <v>0</v>
      </c>
      <c r="LM19" s="0" t="n">
        <v>0</v>
      </c>
      <c r="LN19" s="0" t="n">
        <v>0</v>
      </c>
      <c r="LO19" s="0" t="n">
        <v>291.54</v>
      </c>
      <c r="LP19" s="0" t="n">
        <v>0</v>
      </c>
      <c r="LQ19" s="0" t="n">
        <v>4801.896</v>
      </c>
      <c r="LR19" s="0" t="n">
        <v>0</v>
      </c>
      <c r="LS19" s="0" t="n">
        <v>3133.84</v>
      </c>
      <c r="LT19" s="0" t="n">
        <v>0</v>
      </c>
      <c r="LU19" s="0" t="n">
        <v>0</v>
      </c>
      <c r="LV19" s="0" t="n">
        <v>0</v>
      </c>
      <c r="LW19" s="0" t="n">
        <v>0</v>
      </c>
      <c r="LX19" s="0" t="n">
        <v>3484.72</v>
      </c>
      <c r="LY19" s="0" t="n">
        <v>0</v>
      </c>
      <c r="LZ19" s="0" t="n">
        <v>123.066</v>
      </c>
      <c r="MA19" s="0" t="n">
        <v>0</v>
      </c>
      <c r="MB19" s="0" t="n">
        <v>0</v>
      </c>
      <c r="MC19" s="0" t="n">
        <v>0</v>
      </c>
      <c r="MD19" s="0" t="n">
        <v>0</v>
      </c>
      <c r="ME19" s="0" t="n">
        <v>0</v>
      </c>
      <c r="MF19" s="0" t="n">
        <v>3329.06</v>
      </c>
      <c r="MG19" s="0" t="n">
        <v>0</v>
      </c>
      <c r="MH19" s="0" t="n">
        <v>3957.72</v>
      </c>
      <c r="MI19" s="0" t="n">
        <v>1211.31</v>
      </c>
      <c r="MJ19" s="0" t="n">
        <v>0</v>
      </c>
      <c r="MK19" s="0" t="n">
        <v>0</v>
      </c>
      <c r="ML19" s="0" t="n">
        <v>312</v>
      </c>
      <c r="MM19" s="0" t="n">
        <v>0</v>
      </c>
      <c r="MN19" s="0" t="n">
        <v>9672</v>
      </c>
      <c r="MO19" s="0" t="n">
        <v>15629.328</v>
      </c>
      <c r="MP19" s="0" t="n">
        <v>0</v>
      </c>
      <c r="MQ19" s="0" t="n">
        <v>0</v>
      </c>
      <c r="MR19" s="0" t="n">
        <v>14264.64</v>
      </c>
      <c r="MS19" s="0" t="n">
        <v>5041.92</v>
      </c>
      <c r="MT19" s="0" t="n">
        <v>3416.4</v>
      </c>
      <c r="MU19" s="0" t="n">
        <v>14064.336</v>
      </c>
      <c r="MV19" s="0" t="n">
        <v>4461.6</v>
      </c>
      <c r="MW19" s="0" t="n">
        <v>1560</v>
      </c>
      <c r="MX19" s="0" t="n">
        <v>0</v>
      </c>
      <c r="MY19" s="0" t="n">
        <v>2306.304</v>
      </c>
      <c r="MZ19" s="0" t="n">
        <v>0</v>
      </c>
      <c r="NA19" s="0" t="n">
        <v>17008.992</v>
      </c>
      <c r="NB19" s="0" t="n">
        <v>0</v>
      </c>
      <c r="NC19" s="0" t="n">
        <v>1696.5</v>
      </c>
      <c r="ND19" s="0" t="n">
        <v>0</v>
      </c>
      <c r="NE19" s="0" t="n">
        <v>0</v>
      </c>
      <c r="NF19" s="0" t="n">
        <v>5616</v>
      </c>
      <c r="NG19" s="0" t="n">
        <v>0</v>
      </c>
      <c r="NH19" s="0" t="n">
        <v>10823.28</v>
      </c>
      <c r="NI19" s="0" t="n">
        <v>5304</v>
      </c>
      <c r="NJ19" s="0" t="n">
        <v>0</v>
      </c>
      <c r="NK19" s="0" t="n">
        <v>2246.4</v>
      </c>
      <c r="NL19" s="0" t="n">
        <v>10734.984</v>
      </c>
      <c r="NM19" s="0" t="n">
        <v>0</v>
      </c>
      <c r="NN19" s="0" t="n">
        <v>0</v>
      </c>
      <c r="NO19" s="0" t="n">
        <v>0</v>
      </c>
      <c r="NP19" s="0" t="n">
        <v>0</v>
      </c>
      <c r="NQ19" s="0" t="n">
        <v>7488</v>
      </c>
      <c r="NR19" s="0" t="n">
        <v>0</v>
      </c>
      <c r="NS19" s="0" t="n">
        <v>4695.6</v>
      </c>
      <c r="NT19" s="0" t="n">
        <v>0</v>
      </c>
      <c r="NU19" s="0" t="n">
        <v>0</v>
      </c>
      <c r="NV19" s="0" t="n">
        <v>7410</v>
      </c>
      <c r="NW19" s="0" t="n">
        <v>10561.2</v>
      </c>
      <c r="NX19" s="0" t="n">
        <v>0</v>
      </c>
      <c r="NY19" s="0" t="n">
        <v>0</v>
      </c>
      <c r="NZ19" s="0" t="n">
        <v>0</v>
      </c>
      <c r="OA19" s="0" t="n">
        <v>0</v>
      </c>
      <c r="OB19" s="0" t="n">
        <v>0</v>
      </c>
      <c r="OC19" s="0" t="n">
        <v>1057.68</v>
      </c>
      <c r="OD19" s="0" t="n">
        <v>0</v>
      </c>
      <c r="OE19" s="0" t="n">
        <v>15837.12</v>
      </c>
      <c r="OF19" s="0" t="n">
        <v>0</v>
      </c>
      <c r="OG19" s="0" t="n">
        <v>14211.6</v>
      </c>
      <c r="OH19" s="0" t="n">
        <v>0</v>
      </c>
      <c r="OI19" s="0" t="n">
        <v>0</v>
      </c>
      <c r="OJ19" s="0" t="n">
        <v>0</v>
      </c>
      <c r="OK19" s="0" t="n">
        <v>0</v>
      </c>
      <c r="OL19" s="0" t="n">
        <v>12642.24</v>
      </c>
      <c r="OM19" s="0" t="n">
        <v>0</v>
      </c>
      <c r="ON19" s="0" t="n">
        <v>496.08</v>
      </c>
      <c r="OO19" s="0" t="n">
        <v>0</v>
      </c>
      <c r="OP19" s="0" t="n">
        <v>0</v>
      </c>
      <c r="OQ19" s="0" t="n">
        <v>0</v>
      </c>
      <c r="OR19" s="0" t="n">
        <v>0</v>
      </c>
      <c r="OS19" s="0" t="n">
        <v>0</v>
      </c>
      <c r="OT19" s="0" t="n">
        <v>12077.52</v>
      </c>
      <c r="OU19" s="0" t="n">
        <v>0</v>
      </c>
      <c r="OV19" s="0" t="n">
        <v>14358.24</v>
      </c>
      <c r="OW19" s="0" t="n">
        <v>4394.52</v>
      </c>
      <c r="OX19" s="0" t="n">
        <v>0</v>
      </c>
      <c r="OY19" s="0" t="n">
        <v>0</v>
      </c>
      <c r="OZ19" s="0" t="n">
        <v>59</v>
      </c>
      <c r="PA19" s="0" t="n">
        <v>0</v>
      </c>
      <c r="PB19" s="0" t="n">
        <v>1829</v>
      </c>
      <c r="PC19" s="0" t="n">
        <v>2686.86</v>
      </c>
      <c r="PD19" s="0" t="n">
        <v>0</v>
      </c>
      <c r="PE19" s="0" t="n">
        <v>0</v>
      </c>
      <c r="PF19" s="0" t="n">
        <v>2697.48</v>
      </c>
      <c r="PG19" s="0" t="n">
        <v>1048.784</v>
      </c>
      <c r="PH19" s="0" t="n">
        <v>646.05</v>
      </c>
      <c r="PI19" s="0" t="n">
        <v>2417.82</v>
      </c>
      <c r="PJ19" s="0" t="n">
        <v>767</v>
      </c>
      <c r="PK19" s="0" t="n">
        <v>295</v>
      </c>
      <c r="PL19" s="0" t="n">
        <v>0</v>
      </c>
      <c r="PM19" s="0" t="n">
        <v>396.48</v>
      </c>
      <c r="PN19" s="0" t="n">
        <v>0</v>
      </c>
      <c r="PO19" s="0" t="n">
        <v>2924.04</v>
      </c>
      <c r="PP19" s="0" t="n">
        <v>0</v>
      </c>
      <c r="PQ19" s="0" t="n">
        <v>256.65</v>
      </c>
      <c r="PR19" s="0" t="n">
        <v>0</v>
      </c>
      <c r="PS19" s="0" t="n">
        <v>0</v>
      </c>
      <c r="PT19" s="0" t="n">
        <v>1168.2</v>
      </c>
      <c r="PU19" s="0" t="n">
        <v>0</v>
      </c>
      <c r="PV19" s="0" t="n">
        <v>2558.3875</v>
      </c>
      <c r="PW19" s="0" t="n">
        <v>1003</v>
      </c>
      <c r="PX19" s="0" t="n">
        <v>0</v>
      </c>
      <c r="PY19" s="0" t="n">
        <v>590</v>
      </c>
      <c r="PZ19" s="0" t="n">
        <v>2255.57</v>
      </c>
      <c r="QA19" s="0" t="n">
        <v>0</v>
      </c>
      <c r="QB19" s="0" t="n">
        <v>0</v>
      </c>
      <c r="QC19" s="0" t="n">
        <v>0</v>
      </c>
      <c r="QD19" s="0" t="n">
        <v>0</v>
      </c>
      <c r="QE19" s="0" t="n">
        <v>1416</v>
      </c>
      <c r="QF19" s="0" t="n">
        <v>0</v>
      </c>
      <c r="QG19" s="0" t="n">
        <v>887.95</v>
      </c>
      <c r="QH19" s="0" t="n">
        <v>0</v>
      </c>
      <c r="QI19" s="0" t="n">
        <v>0</v>
      </c>
      <c r="QJ19" s="0" t="n">
        <v>1008.9</v>
      </c>
      <c r="QK19" s="0" t="n">
        <v>1597.72</v>
      </c>
      <c r="QL19" s="0" t="n">
        <v>0</v>
      </c>
      <c r="QM19" s="0" t="n">
        <v>0</v>
      </c>
      <c r="QN19" s="0" t="n">
        <v>0</v>
      </c>
      <c r="QO19" s="0" t="n">
        <v>0</v>
      </c>
      <c r="QP19" s="0" t="n">
        <v>0</v>
      </c>
      <c r="QQ19" s="0" t="n">
        <v>200.01</v>
      </c>
      <c r="QR19" s="0" t="n">
        <v>0</v>
      </c>
      <c r="QS19" s="0" t="n">
        <v>3294.324</v>
      </c>
      <c r="QT19" s="0" t="n">
        <v>0</v>
      </c>
      <c r="QU19" s="0" t="n">
        <v>2149.96</v>
      </c>
      <c r="QV19" s="0" t="n">
        <v>0</v>
      </c>
      <c r="QW19" s="0" t="n">
        <v>0</v>
      </c>
      <c r="QX19" s="0" t="n">
        <v>0</v>
      </c>
      <c r="QY19" s="0" t="n">
        <v>0</v>
      </c>
      <c r="QZ19" s="0" t="n">
        <v>2390.68</v>
      </c>
      <c r="RA19" s="0" t="n">
        <v>0</v>
      </c>
      <c r="RB19" s="0" t="n">
        <v>84.429</v>
      </c>
      <c r="RC19" s="0" t="n">
        <v>0</v>
      </c>
      <c r="RD19" s="0" t="n">
        <v>0</v>
      </c>
      <c r="RE19" s="0" t="n">
        <v>0</v>
      </c>
      <c r="RF19" s="0" t="n">
        <v>0</v>
      </c>
      <c r="RG19" s="0" t="n">
        <v>0</v>
      </c>
      <c r="RH19" s="0" t="n">
        <v>2283.89</v>
      </c>
      <c r="RI19" s="0" t="n">
        <v>0</v>
      </c>
      <c r="RJ19" s="0" t="n">
        <v>2715.18</v>
      </c>
      <c r="RK19" s="0" t="n">
        <v>1154.1875</v>
      </c>
      <c r="RL19" s="0" t="n">
        <v>0</v>
      </c>
      <c r="RM19" s="0" t="n">
        <v>0</v>
      </c>
      <c r="RN19" s="0" t="n">
        <v>252</v>
      </c>
      <c r="RO19" s="0" t="n">
        <v>0</v>
      </c>
      <c r="RP19" s="0" t="n">
        <v>7812</v>
      </c>
      <c r="RQ19" s="0" t="n">
        <v>11476.08</v>
      </c>
      <c r="RR19" s="0" t="n">
        <v>0</v>
      </c>
      <c r="RS19" s="0" t="n">
        <v>0</v>
      </c>
      <c r="RT19" s="0" t="n">
        <v>11521.44</v>
      </c>
      <c r="RU19" s="0" t="n">
        <v>4072.32</v>
      </c>
      <c r="RV19" s="0" t="n">
        <v>2759.4</v>
      </c>
      <c r="RW19" s="0" t="n">
        <v>9294.264</v>
      </c>
      <c r="RX19" s="0" t="n">
        <v>2948.4</v>
      </c>
      <c r="RY19" s="0" t="n">
        <v>1260</v>
      </c>
      <c r="RZ19" s="0" t="n">
        <v>0</v>
      </c>
      <c r="SA19" s="0" t="n">
        <v>1693.44</v>
      </c>
      <c r="SB19" s="0" t="n">
        <v>0</v>
      </c>
      <c r="SC19" s="0" t="n">
        <v>13738.032</v>
      </c>
      <c r="SD19" s="0" t="n">
        <v>0</v>
      </c>
      <c r="SE19" s="0" t="n">
        <v>1370.25</v>
      </c>
      <c r="SF19" s="0" t="n">
        <v>0</v>
      </c>
      <c r="SG19" s="0" t="n">
        <v>0</v>
      </c>
      <c r="SH19" s="0" t="n">
        <v>4536</v>
      </c>
      <c r="SI19" s="0" t="n">
        <v>0</v>
      </c>
      <c r="SJ19" s="0" t="n">
        <v>8741.88</v>
      </c>
      <c r="SK19" s="0" t="n">
        <v>4284</v>
      </c>
      <c r="SL19" s="0" t="n">
        <v>0</v>
      </c>
      <c r="SM19" s="0" t="n">
        <v>2016</v>
      </c>
      <c r="SN19" s="0" t="n">
        <v>9633.96</v>
      </c>
      <c r="SO19" s="0" t="n">
        <v>0</v>
      </c>
      <c r="SP19" s="0" t="n">
        <v>0</v>
      </c>
      <c r="SQ19" s="0" t="n">
        <v>0</v>
      </c>
      <c r="SR19" s="0" t="n">
        <v>0</v>
      </c>
      <c r="SS19" s="0" t="n">
        <v>7560</v>
      </c>
      <c r="ST19" s="0" t="n">
        <v>0</v>
      </c>
      <c r="SU19" s="0" t="n">
        <v>3792.6</v>
      </c>
      <c r="SV19" s="0" t="n">
        <v>0</v>
      </c>
      <c r="SW19" s="0" t="n">
        <v>0</v>
      </c>
      <c r="SX19" s="0" t="n">
        <v>4309.2</v>
      </c>
      <c r="SY19" s="0" t="n">
        <v>6824.16</v>
      </c>
      <c r="SZ19" s="0" t="n">
        <v>0</v>
      </c>
      <c r="TA19" s="0" t="n">
        <v>0</v>
      </c>
      <c r="TB19" s="0" t="n">
        <v>0</v>
      </c>
      <c r="TC19" s="0" t="n">
        <v>0</v>
      </c>
      <c r="TD19" s="0" t="n">
        <v>0</v>
      </c>
      <c r="TE19" s="0" t="n">
        <v>854.28</v>
      </c>
      <c r="TF19" s="0" t="n">
        <v>0</v>
      </c>
      <c r="TG19" s="0" t="n">
        <v>15989.4</v>
      </c>
      <c r="TH19" s="0" t="n">
        <v>0</v>
      </c>
      <c r="TI19" s="0" t="n">
        <v>9182.88</v>
      </c>
      <c r="TJ19" s="0" t="n">
        <v>0</v>
      </c>
      <c r="TK19" s="0" t="n">
        <v>0</v>
      </c>
      <c r="TL19" s="0" t="n">
        <v>0</v>
      </c>
      <c r="TM19" s="0" t="n">
        <v>0</v>
      </c>
      <c r="TN19" s="0" t="n">
        <v>10211.04</v>
      </c>
      <c r="TO19" s="0" t="n">
        <v>0</v>
      </c>
      <c r="TP19" s="0" t="n">
        <v>400.68</v>
      </c>
      <c r="TQ19" s="0" t="n">
        <v>0</v>
      </c>
      <c r="TR19" s="0" t="n">
        <v>0</v>
      </c>
      <c r="TS19" s="0" t="n">
        <v>0</v>
      </c>
      <c r="TT19" s="0" t="n">
        <v>0</v>
      </c>
      <c r="TU19" s="0" t="n">
        <v>0</v>
      </c>
      <c r="TV19" s="0" t="n">
        <v>9754.92</v>
      </c>
      <c r="TW19" s="0" t="n">
        <v>0</v>
      </c>
      <c r="TX19" s="0" t="n">
        <v>11597.04</v>
      </c>
      <c r="TY19" s="0" t="n">
        <v>3943.8</v>
      </c>
      <c r="TZ19" s="0" t="n">
        <v>0</v>
      </c>
      <c r="UA19" s="0" t="n">
        <v>0</v>
      </c>
      <c r="UB19" s="0" t="n">
        <v>30</v>
      </c>
      <c r="UC19" s="0" t="n">
        <v>0</v>
      </c>
      <c r="UD19" s="0" t="n">
        <v>930</v>
      </c>
      <c r="UE19" s="0" t="n">
        <v>1502.82</v>
      </c>
      <c r="UF19" s="0" t="n">
        <v>0</v>
      </c>
      <c r="UG19" s="0" t="n">
        <v>0</v>
      </c>
      <c r="UH19" s="0" t="n">
        <v>1371.6</v>
      </c>
      <c r="UI19" s="0" t="n">
        <v>484.8</v>
      </c>
      <c r="UJ19" s="0" t="n">
        <v>361.35</v>
      </c>
      <c r="UK19" s="0" t="n">
        <v>1229.4</v>
      </c>
      <c r="UL19" s="0" t="n">
        <v>429</v>
      </c>
      <c r="UM19" s="0" t="n">
        <v>150</v>
      </c>
      <c r="UN19" s="0" t="n">
        <v>0</v>
      </c>
      <c r="UO19" s="0" t="n">
        <v>201.6</v>
      </c>
      <c r="UP19" s="0" t="n">
        <v>0</v>
      </c>
      <c r="UQ19" s="0" t="n">
        <v>1858.5</v>
      </c>
      <c r="UR19" s="0" t="n">
        <v>0</v>
      </c>
      <c r="US19" s="0" t="n">
        <v>130.5</v>
      </c>
      <c r="UT19" s="0" t="n">
        <v>0</v>
      </c>
      <c r="UU19" s="0" t="n">
        <v>0</v>
      </c>
      <c r="UV19" s="0" t="n">
        <v>540</v>
      </c>
      <c r="UW19" s="0" t="n">
        <v>0</v>
      </c>
      <c r="UX19" s="0" t="n">
        <v>936.63</v>
      </c>
      <c r="UY19" s="0" t="n">
        <v>510</v>
      </c>
      <c r="UZ19" s="0" t="n">
        <v>0</v>
      </c>
      <c r="VA19" s="0" t="n">
        <v>240</v>
      </c>
      <c r="VB19" s="0" t="n">
        <v>1146.9</v>
      </c>
      <c r="VC19" s="0" t="n">
        <v>0</v>
      </c>
      <c r="VD19" s="0" t="n">
        <v>0</v>
      </c>
      <c r="VE19" s="0" t="n">
        <v>0</v>
      </c>
      <c r="VF19" s="0" t="n">
        <v>0</v>
      </c>
      <c r="VG19" s="0" t="n">
        <v>648</v>
      </c>
      <c r="VH19" s="0" t="n">
        <v>0</v>
      </c>
      <c r="VI19" s="0" t="n">
        <v>451.5</v>
      </c>
      <c r="VJ19" s="0" t="n">
        <v>0</v>
      </c>
      <c r="VK19" s="0" t="n">
        <v>0</v>
      </c>
      <c r="VL19" s="0" t="n">
        <v>570</v>
      </c>
      <c r="VM19" s="0" t="n">
        <v>812.4</v>
      </c>
      <c r="VN19" s="0" t="n">
        <v>0</v>
      </c>
      <c r="VO19" s="0" t="n">
        <v>0</v>
      </c>
      <c r="VP19" s="0" t="n">
        <v>0</v>
      </c>
      <c r="VQ19" s="0" t="n">
        <v>0</v>
      </c>
      <c r="VR19" s="0" t="n">
        <v>0</v>
      </c>
      <c r="VS19" s="0" t="n">
        <v>127.125</v>
      </c>
      <c r="VT19" s="0" t="n">
        <v>0</v>
      </c>
      <c r="VU19" s="0" t="n">
        <v>1522.8</v>
      </c>
      <c r="VV19" s="0" t="n">
        <v>0</v>
      </c>
      <c r="VW19" s="0" t="n">
        <v>1093.2</v>
      </c>
      <c r="VX19" s="0" t="n">
        <v>0</v>
      </c>
      <c r="VY19" s="0" t="n">
        <v>0</v>
      </c>
      <c r="VZ19" s="0" t="n">
        <v>0</v>
      </c>
      <c r="WA19" s="0" t="n">
        <v>0</v>
      </c>
      <c r="WB19" s="0" t="n">
        <v>1215.6</v>
      </c>
      <c r="WC19" s="0" t="n">
        <v>0</v>
      </c>
      <c r="WD19" s="0" t="n">
        <v>47.7</v>
      </c>
      <c r="WE19" s="0" t="n">
        <v>0</v>
      </c>
      <c r="WF19" s="0" t="n">
        <v>0</v>
      </c>
      <c r="WG19" s="0" t="n">
        <v>0</v>
      </c>
      <c r="WH19" s="0" t="n">
        <v>0</v>
      </c>
      <c r="WI19" s="0" t="n">
        <v>0</v>
      </c>
      <c r="WJ19" s="0" t="n">
        <v>1161.3</v>
      </c>
      <c r="WK19" s="0" t="n">
        <v>0</v>
      </c>
      <c r="WL19" s="0" t="n">
        <v>1380.6</v>
      </c>
      <c r="WM19" s="0" t="n">
        <v>469.5</v>
      </c>
      <c r="WN19" s="0" t="n">
        <v>0</v>
      </c>
      <c r="WO19" s="0" t="n">
        <v>0</v>
      </c>
      <c r="WP19" s="0" t="n">
        <v>111</v>
      </c>
      <c r="WQ19" s="0" t="n">
        <v>0</v>
      </c>
      <c r="WR19" s="0" t="n">
        <v>3096.9</v>
      </c>
      <c r="WS19" s="0" t="n">
        <v>5054.94</v>
      </c>
      <c r="WT19" s="0" t="n">
        <v>0</v>
      </c>
      <c r="WU19" s="0" t="n">
        <v>0</v>
      </c>
      <c r="WV19" s="0" t="n">
        <v>5074.92</v>
      </c>
      <c r="WW19" s="0" t="n">
        <v>1793.76</v>
      </c>
      <c r="WX19" s="0" t="n">
        <v>1215.45</v>
      </c>
      <c r="WY19" s="0" t="n">
        <v>4548.78</v>
      </c>
      <c r="WZ19" s="0" t="n">
        <v>1443</v>
      </c>
      <c r="XA19" s="0" t="n">
        <v>555</v>
      </c>
      <c r="XB19" s="0" t="n">
        <v>0</v>
      </c>
      <c r="XC19" s="0" t="n">
        <v>745.92</v>
      </c>
      <c r="XD19" s="0" t="n">
        <v>0</v>
      </c>
      <c r="XE19" s="0" t="n">
        <v>5501.16</v>
      </c>
      <c r="XF19" s="0" t="n">
        <v>0</v>
      </c>
      <c r="XG19" s="0" t="n">
        <v>482.85</v>
      </c>
      <c r="XH19" s="0" t="n">
        <v>0</v>
      </c>
      <c r="XI19" s="0" t="n">
        <v>0</v>
      </c>
      <c r="XJ19" s="0" t="n">
        <v>1998</v>
      </c>
      <c r="XK19" s="0" t="n">
        <v>0</v>
      </c>
      <c r="XL19" s="0" t="n">
        <v>3850.59</v>
      </c>
      <c r="XM19" s="0" t="n">
        <v>1887</v>
      </c>
      <c r="XN19" s="0" t="n">
        <v>0</v>
      </c>
      <c r="XO19" s="0" t="n">
        <v>888</v>
      </c>
      <c r="XP19" s="0" t="n">
        <v>4243.53</v>
      </c>
      <c r="XQ19" s="0" t="n">
        <v>0</v>
      </c>
      <c r="XR19" s="0" t="n">
        <v>0</v>
      </c>
      <c r="XS19" s="0" t="n">
        <v>0</v>
      </c>
      <c r="XT19" s="0" t="n">
        <v>0</v>
      </c>
      <c r="XU19" s="0" t="n">
        <v>2664</v>
      </c>
      <c r="XV19" s="0" t="n">
        <v>0</v>
      </c>
      <c r="XW19" s="0" t="n">
        <v>1670.55</v>
      </c>
      <c r="XX19" s="0" t="n">
        <v>0</v>
      </c>
      <c r="XY19" s="0" t="n">
        <v>0</v>
      </c>
      <c r="XZ19" s="0" t="n">
        <v>2109</v>
      </c>
      <c r="YA19" s="0" t="n">
        <v>3757.35</v>
      </c>
      <c r="YB19" s="0" t="n">
        <v>0</v>
      </c>
      <c r="YC19" s="0" t="n">
        <v>0</v>
      </c>
      <c r="YD19" s="0" t="n">
        <v>0</v>
      </c>
      <c r="YE19" s="0" t="n">
        <v>0</v>
      </c>
      <c r="YF19" s="0" t="n">
        <v>0</v>
      </c>
      <c r="YG19" s="0" t="n">
        <v>376.29</v>
      </c>
      <c r="YH19" s="0" t="n">
        <v>0</v>
      </c>
      <c r="YI19" s="0" t="n">
        <v>5634.36</v>
      </c>
      <c r="YJ19" s="0" t="n">
        <v>0</v>
      </c>
      <c r="YK19" s="0" t="n">
        <v>4044.84</v>
      </c>
      <c r="YL19" s="0" t="n">
        <v>0</v>
      </c>
      <c r="YM19" s="0" t="n">
        <v>0</v>
      </c>
      <c r="YN19" s="0" t="n">
        <v>0</v>
      </c>
      <c r="YO19" s="0" t="n">
        <v>0</v>
      </c>
      <c r="YP19" s="0" t="n">
        <v>4047.948</v>
      </c>
      <c r="YQ19" s="0" t="n">
        <v>0</v>
      </c>
      <c r="YR19" s="0" t="n">
        <v>176.49</v>
      </c>
      <c r="YS19" s="0" t="n">
        <v>0</v>
      </c>
      <c r="YT19" s="0" t="n">
        <v>0</v>
      </c>
      <c r="YU19" s="0" t="n">
        <v>0</v>
      </c>
      <c r="YV19" s="0" t="n">
        <v>0</v>
      </c>
      <c r="YW19" s="0" t="n">
        <v>0</v>
      </c>
      <c r="YX19" s="0" t="n">
        <v>3867.129</v>
      </c>
      <c r="YY19" s="0" t="n">
        <v>0</v>
      </c>
      <c r="YZ19" s="0" t="n">
        <v>5619.042</v>
      </c>
      <c r="ZA19" s="0" t="n">
        <v>2171.4375</v>
      </c>
      <c r="ZB19" s="0" t="n">
        <v>0</v>
      </c>
      <c r="ZC19" s="0" t="n">
        <v>0</v>
      </c>
      <c r="ZD19" s="0" t="n">
        <v>393</v>
      </c>
      <c r="ZE19" s="0" t="n">
        <v>0</v>
      </c>
      <c r="ZF19" s="0" t="n">
        <v>12183</v>
      </c>
      <c r="ZG19" s="0" t="n">
        <v>17897.22</v>
      </c>
      <c r="ZH19" s="0" t="n">
        <v>0</v>
      </c>
      <c r="ZI19" s="0" t="n">
        <v>0</v>
      </c>
      <c r="ZJ19" s="0" t="n">
        <v>17967.96</v>
      </c>
      <c r="ZK19" s="0" t="n">
        <v>6350.88</v>
      </c>
      <c r="ZL19" s="0" t="n">
        <v>4733.685</v>
      </c>
      <c r="ZM19" s="0" t="n">
        <v>16105.14</v>
      </c>
      <c r="ZN19" s="0" t="n">
        <v>5109</v>
      </c>
      <c r="ZO19" s="0" t="n">
        <v>1965</v>
      </c>
      <c r="ZP19" s="0" t="n">
        <v>0</v>
      </c>
      <c r="ZQ19" s="0" t="n">
        <v>3301.2</v>
      </c>
      <c r="ZR19" s="0" t="n">
        <v>0</v>
      </c>
      <c r="ZS19" s="0" t="n">
        <v>19477.08</v>
      </c>
      <c r="ZT19" s="0" t="n">
        <v>0</v>
      </c>
      <c r="ZU19" s="0" t="n">
        <v>1709.55</v>
      </c>
      <c r="ZV19" s="0" t="n">
        <v>0</v>
      </c>
      <c r="ZW19" s="0" t="n">
        <v>0</v>
      </c>
      <c r="ZX19" s="0" t="n">
        <v>6366.6</v>
      </c>
      <c r="ZY19" s="0" t="n">
        <v>0</v>
      </c>
      <c r="ZZ19" s="0" t="n">
        <v>12269.853</v>
      </c>
      <c r="AAA19" s="0" t="n">
        <v>6681</v>
      </c>
      <c r="AAB19" s="0" t="n">
        <v>0</v>
      </c>
      <c r="AAC19" s="0" t="n">
        <v>3930</v>
      </c>
      <c r="AAD19" s="0" t="n">
        <v>13521.951</v>
      </c>
      <c r="AAE19" s="0" t="n">
        <v>0</v>
      </c>
      <c r="AAF19" s="0" t="n">
        <v>0</v>
      </c>
      <c r="AAG19" s="0" t="n">
        <v>0</v>
      </c>
      <c r="AAH19" s="0" t="n">
        <v>0</v>
      </c>
      <c r="AAI19" s="0" t="n">
        <v>10375.2</v>
      </c>
      <c r="AAJ19" s="0" t="n">
        <v>0</v>
      </c>
      <c r="AAK19" s="0" t="n">
        <v>5914.65</v>
      </c>
      <c r="AAL19" s="0" t="n">
        <v>0</v>
      </c>
      <c r="AAM19" s="0" t="n">
        <v>0</v>
      </c>
      <c r="AAN19" s="0" t="n">
        <v>7467</v>
      </c>
      <c r="AAO19" s="0" t="n">
        <v>10642.44</v>
      </c>
      <c r="AAP19" s="0" t="n">
        <v>0</v>
      </c>
      <c r="AAQ19" s="0" t="n">
        <v>0</v>
      </c>
      <c r="AAR19" s="0" t="n">
        <v>0</v>
      </c>
      <c r="AAS19" s="0" t="n">
        <v>0</v>
      </c>
      <c r="AAT19" s="0" t="n">
        <v>0</v>
      </c>
      <c r="AAU19" s="0" t="n">
        <v>1332.27</v>
      </c>
      <c r="AAV19" s="0" t="n">
        <v>0</v>
      </c>
      <c r="AAW19" s="0" t="n">
        <v>19948.68</v>
      </c>
      <c r="AAX19" s="0" t="n">
        <v>0</v>
      </c>
      <c r="AAY19" s="0" t="n">
        <v>14320.92</v>
      </c>
      <c r="AAZ19" s="0" t="n">
        <v>0</v>
      </c>
      <c r="ABA19" s="0" t="n">
        <v>0</v>
      </c>
      <c r="ABB19" s="0" t="n">
        <v>0</v>
      </c>
      <c r="ABC19" s="0" t="n">
        <v>0</v>
      </c>
      <c r="ABD19" s="0" t="n">
        <v>15924.36</v>
      </c>
      <c r="ABE19" s="0" t="n">
        <v>0</v>
      </c>
      <c r="ABF19" s="0" t="n">
        <v>781.0875</v>
      </c>
      <c r="ABG19" s="0" t="n">
        <v>0</v>
      </c>
      <c r="ABH19" s="0" t="n">
        <v>0</v>
      </c>
      <c r="ABI19" s="0" t="n">
        <v>0</v>
      </c>
      <c r="ABJ19" s="0" t="n">
        <v>0</v>
      </c>
      <c r="ABK19" s="0" t="n">
        <v>0</v>
      </c>
      <c r="ABL19" s="0" t="n">
        <v>16734.333</v>
      </c>
      <c r="ABM19" s="0" t="n">
        <v>0</v>
      </c>
      <c r="ABN19" s="0" t="n">
        <v>18085.86</v>
      </c>
      <c r="ABO19" s="0" t="n">
        <v>7688.0625</v>
      </c>
      <c r="ABP19" s="0" t="n">
        <v>0</v>
      </c>
      <c r="ABQ19" s="0" t="n">
        <v>0</v>
      </c>
      <c r="ABR19" s="0" t="n">
        <v>147</v>
      </c>
      <c r="ABS19" s="0" t="n">
        <v>0</v>
      </c>
      <c r="ABT19" s="0" t="n">
        <v>4557</v>
      </c>
      <c r="ABU19" s="0" t="n">
        <v>6024.942</v>
      </c>
      <c r="ABV19" s="0" t="n">
        <v>0</v>
      </c>
      <c r="ABW19" s="0" t="n">
        <v>0</v>
      </c>
      <c r="ABX19" s="0" t="n">
        <v>6720.84</v>
      </c>
      <c r="ABY19" s="0" t="n">
        <v>2375.52</v>
      </c>
      <c r="ABZ19" s="0" t="n">
        <v>1609.65</v>
      </c>
      <c r="ACA19" s="0" t="n">
        <v>6024.06</v>
      </c>
      <c r="ACB19" s="0" t="n">
        <v>1911</v>
      </c>
      <c r="ACC19" s="0" t="n">
        <v>808.5</v>
      </c>
      <c r="ACD19" s="0" t="n">
        <v>0</v>
      </c>
      <c r="ACE19" s="0" t="n">
        <v>987.84</v>
      </c>
      <c r="ACF19" s="0" t="n">
        <v>0</v>
      </c>
      <c r="ACG19" s="0" t="n">
        <v>7285.32</v>
      </c>
      <c r="ACH19" s="0" t="n">
        <v>0</v>
      </c>
      <c r="ACI19" s="0" t="n">
        <v>575.505</v>
      </c>
      <c r="ACJ19" s="0" t="n">
        <v>0</v>
      </c>
      <c r="ACK19" s="0" t="n">
        <v>0</v>
      </c>
      <c r="ACL19" s="0" t="n">
        <v>3307.5</v>
      </c>
      <c r="ACM19" s="0" t="n">
        <v>0</v>
      </c>
      <c r="ACN19" s="0" t="n">
        <v>6374.2875</v>
      </c>
      <c r="ACO19" s="0" t="n">
        <v>2499</v>
      </c>
      <c r="ACP19" s="0" t="n">
        <v>0</v>
      </c>
      <c r="ACQ19" s="0" t="n">
        <v>1176</v>
      </c>
      <c r="ACR19" s="0" t="n">
        <v>5619.81</v>
      </c>
      <c r="ACS19" s="0" t="n">
        <v>0</v>
      </c>
      <c r="ACT19" s="0" t="n">
        <v>0</v>
      </c>
      <c r="ACU19" s="0" t="n">
        <v>0</v>
      </c>
      <c r="ACV19" s="0" t="n">
        <v>0</v>
      </c>
      <c r="ACW19" s="0" t="n">
        <v>3175.2</v>
      </c>
      <c r="ACX19" s="0" t="n">
        <v>0</v>
      </c>
      <c r="ACY19" s="0" t="n">
        <v>1991.115</v>
      </c>
      <c r="ACZ19" s="0" t="n">
        <v>0</v>
      </c>
      <c r="ADA19" s="0" t="n">
        <v>0</v>
      </c>
      <c r="ADB19" s="0" t="n">
        <v>2793</v>
      </c>
      <c r="ADC19" s="0" t="n">
        <v>3980.76</v>
      </c>
      <c r="ADD19" s="0" t="n">
        <v>0</v>
      </c>
      <c r="ADE19" s="0" t="n">
        <v>0</v>
      </c>
      <c r="ADF19" s="0" t="n">
        <v>0</v>
      </c>
      <c r="ADG19" s="0" t="n">
        <v>0</v>
      </c>
      <c r="ADH19" s="0" t="n">
        <v>0</v>
      </c>
      <c r="ADI19" s="0" t="n">
        <v>498.33</v>
      </c>
      <c r="ADJ19" s="0" t="n">
        <v>0</v>
      </c>
      <c r="ADK19" s="0" t="n">
        <v>7461.72</v>
      </c>
      <c r="ADL19" s="0" t="n">
        <v>0</v>
      </c>
      <c r="ADM19" s="0" t="n">
        <v>5356.68</v>
      </c>
      <c r="ADN19" s="0" t="n">
        <v>0</v>
      </c>
      <c r="ADO19" s="0" t="n">
        <v>0</v>
      </c>
      <c r="ADP19" s="0" t="n">
        <v>0</v>
      </c>
      <c r="ADQ19" s="0" t="n">
        <v>0</v>
      </c>
      <c r="ADR19" s="0" t="n">
        <v>5956.44</v>
      </c>
      <c r="ADS19" s="0" t="n">
        <v>0</v>
      </c>
      <c r="ADT19" s="0" t="n">
        <v>233.73</v>
      </c>
      <c r="ADU19" s="0" t="n">
        <v>0</v>
      </c>
      <c r="ADV19" s="0" t="n">
        <v>0</v>
      </c>
      <c r="ADW19" s="0" t="n">
        <v>0</v>
      </c>
      <c r="ADX19" s="0" t="n">
        <v>0</v>
      </c>
      <c r="ADY19" s="0" t="n">
        <v>0</v>
      </c>
      <c r="ADZ19" s="0" t="n">
        <v>5690.37</v>
      </c>
      <c r="AEA19" s="0" t="n">
        <v>0</v>
      </c>
      <c r="AEB19" s="0" t="n">
        <v>6764.94</v>
      </c>
      <c r="AEC19" s="0" t="n">
        <v>2300.55</v>
      </c>
      <c r="AED19" s="0" t="n">
        <v>0</v>
      </c>
      <c r="AEE19" s="0" t="n">
        <v>0</v>
      </c>
      <c r="AEF19" s="0" t="n">
        <v>66</v>
      </c>
      <c r="AEG19" s="0" t="n">
        <v>0</v>
      </c>
      <c r="AEH19" s="0" t="n">
        <v>2046</v>
      </c>
      <c r="AEI19" s="0" t="n">
        <v>3306.204</v>
      </c>
      <c r="AEJ19" s="0" t="n">
        <v>0</v>
      </c>
      <c r="AEK19" s="0" t="n">
        <v>0</v>
      </c>
      <c r="AEL19" s="0" t="n">
        <v>3017.52</v>
      </c>
      <c r="AEM19" s="0" t="n">
        <v>1333.2</v>
      </c>
      <c r="AEN19" s="0" t="n">
        <v>722.7</v>
      </c>
      <c r="AEO19" s="0" t="n">
        <v>2704.68</v>
      </c>
      <c r="AEP19" s="0" t="n">
        <v>943.8</v>
      </c>
      <c r="AEQ19" s="0" t="n">
        <v>363</v>
      </c>
      <c r="AER19" s="0" t="n">
        <v>0</v>
      </c>
      <c r="AES19" s="0" t="n">
        <v>443.52</v>
      </c>
      <c r="AET19" s="0" t="n">
        <v>0</v>
      </c>
      <c r="AEU19" s="0" t="n">
        <v>3270.96</v>
      </c>
      <c r="AEV19" s="0" t="n">
        <v>0</v>
      </c>
      <c r="AEW19" s="0" t="n">
        <v>258.39</v>
      </c>
      <c r="AEX19" s="0" t="n">
        <v>0</v>
      </c>
      <c r="AEY19" s="0" t="n">
        <v>0</v>
      </c>
      <c r="AEZ19" s="0" t="n">
        <v>1069.2</v>
      </c>
      <c r="AFA19" s="0" t="n">
        <v>0</v>
      </c>
      <c r="AFB19" s="0" t="n">
        <v>2518.494</v>
      </c>
      <c r="AFC19" s="0" t="n">
        <v>1122</v>
      </c>
      <c r="AFD19" s="0" t="n">
        <v>0</v>
      </c>
      <c r="AFE19" s="0" t="n">
        <v>528</v>
      </c>
      <c r="AFF19" s="0" t="n">
        <v>2523.18</v>
      </c>
      <c r="AFG19" s="0" t="n">
        <v>0</v>
      </c>
      <c r="AFH19" s="0" t="n">
        <v>0</v>
      </c>
      <c r="AFI19" s="0" t="n">
        <v>0</v>
      </c>
      <c r="AFJ19" s="0" t="n">
        <v>0</v>
      </c>
      <c r="AFK19" s="0" t="n">
        <v>1584</v>
      </c>
      <c r="AFL19" s="0" t="n">
        <v>0</v>
      </c>
      <c r="AFM19" s="0" t="n">
        <v>993.3</v>
      </c>
      <c r="AFN19" s="0" t="n">
        <v>0</v>
      </c>
      <c r="AFO19" s="0" t="n">
        <v>0</v>
      </c>
      <c r="AFP19" s="0" t="n">
        <v>1254</v>
      </c>
      <c r="AFQ19" s="0" t="n">
        <v>1787.28</v>
      </c>
      <c r="AFR19" s="0" t="n">
        <v>0</v>
      </c>
      <c r="AFS19" s="0" t="n">
        <v>0</v>
      </c>
      <c r="AFT19" s="0" t="n">
        <v>0</v>
      </c>
      <c r="AFU19" s="0" t="n">
        <v>0</v>
      </c>
      <c r="AFV19" s="0" t="n">
        <v>0</v>
      </c>
      <c r="AFW19" s="0" t="n">
        <v>246.114</v>
      </c>
      <c r="AFX19" s="0" t="n">
        <v>0</v>
      </c>
      <c r="AFY19" s="0" t="n">
        <v>3350.16</v>
      </c>
      <c r="AFZ19" s="0" t="n">
        <v>0</v>
      </c>
      <c r="AGA19" s="0" t="n">
        <v>2405.04</v>
      </c>
      <c r="AGB19" s="0" t="n">
        <v>0</v>
      </c>
      <c r="AGC19" s="0" t="n">
        <v>0</v>
      </c>
      <c r="AGD19" s="0" t="n">
        <v>0</v>
      </c>
      <c r="AGE19" s="0" t="n">
        <v>0</v>
      </c>
      <c r="AGF19" s="0" t="n">
        <v>2406.888</v>
      </c>
      <c r="AGG19" s="0" t="n">
        <v>0</v>
      </c>
      <c r="AGH19" s="0" t="n">
        <v>104.94</v>
      </c>
      <c r="AGI19" s="0" t="n">
        <v>0</v>
      </c>
      <c r="AGJ19" s="0" t="n">
        <v>0</v>
      </c>
      <c r="AGK19" s="0" t="n">
        <v>0</v>
      </c>
      <c r="AGL19" s="0" t="n">
        <v>0</v>
      </c>
      <c r="AGM19" s="0" t="n">
        <v>0</v>
      </c>
      <c r="AGN19" s="0" t="n">
        <v>2554.86</v>
      </c>
      <c r="AGO19" s="0" t="n">
        <v>0</v>
      </c>
      <c r="AGP19" s="0" t="n">
        <v>3037.32</v>
      </c>
      <c r="AGQ19" s="0" t="n">
        <v>1032.9</v>
      </c>
      <c r="AGR19" s="0" t="n">
        <v>0</v>
      </c>
      <c r="AGS19" s="0" t="n">
        <v>0</v>
      </c>
      <c r="AGU19" s="0" t="n">
        <f aca="false">IF($P19&gt;0,CH19*$K19,0)</f>
        <v>11</v>
      </c>
      <c r="AGV19" s="0" t="n">
        <f aca="false">IF($P19&gt;0,EV19*$K19,0)</f>
        <v>236</v>
      </c>
      <c r="AGW19" s="0" t="n">
        <f aca="false">IF($P19&gt;0,HJ19*$K19,0)</f>
        <v>181</v>
      </c>
      <c r="AGX19" s="0" t="n">
        <f aca="false">IF($P19&gt;0,JX19*$K19,0)</f>
        <v>86</v>
      </c>
      <c r="AGY19" s="0" t="n">
        <f aca="false">IF($P19&gt;0,ML19*$K19,0)</f>
        <v>312</v>
      </c>
      <c r="AGZ19" s="0" t="n">
        <f aca="false">IF($P19&gt;0,OZ19*$K19,0)</f>
        <v>59</v>
      </c>
      <c r="AHA19" s="0" t="n">
        <f aca="false">IF($P19&gt;0,RN19*$K19,0)</f>
        <v>252</v>
      </c>
      <c r="AHB19" s="0" t="n">
        <f aca="false">IF($P19&gt;0,UB19*$K19,0)</f>
        <v>30</v>
      </c>
      <c r="AHC19" s="0" t="n">
        <f aca="false">IF($P19&gt;0,WP19*$K19,0)</f>
        <v>111</v>
      </c>
      <c r="AHD19" s="0" t="n">
        <f aca="false">IF($P19&gt;0,ZD19*$K19,0)</f>
        <v>393</v>
      </c>
      <c r="AHE19" s="0" t="n">
        <f aca="false">IF($P19&gt;0,ABR19*$K19,0)</f>
        <v>147</v>
      </c>
      <c r="AHF19" s="0" t="n">
        <f aca="false">IF($P19&gt;0,AEF19*$K19,0)</f>
        <v>66</v>
      </c>
    </row>
    <row r="20" customFormat="false" ht="15" hidden="false" customHeight="false" outlineLevel="0" collapsed="false">
      <c r="F20" s="0" t="s">
        <v>15</v>
      </c>
      <c r="H20" s="0" t="s">
        <v>185</v>
      </c>
      <c r="I20" s="0" t="s">
        <v>186</v>
      </c>
      <c r="K20" s="0" t="n">
        <v>1</v>
      </c>
      <c r="L20" s="0" t="s">
        <v>167</v>
      </c>
      <c r="P20" s="0" t="n">
        <v>0</v>
      </c>
      <c r="R20" s="0" t="s">
        <v>58</v>
      </c>
      <c r="S20" s="0" t="s">
        <v>61</v>
      </c>
      <c r="AA20" s="0" t="n">
        <v>15.44</v>
      </c>
      <c r="AE20" s="0" t="n">
        <v>44.13</v>
      </c>
      <c r="AF20" s="0" t="n">
        <v>9</v>
      </c>
      <c r="AG20" s="0" t="n">
        <v>15</v>
      </c>
      <c r="AH20" s="0" t="n">
        <v>33.77</v>
      </c>
      <c r="AI20" s="0" t="n">
        <v>13</v>
      </c>
      <c r="AJ20" s="0" t="n">
        <v>37</v>
      </c>
      <c r="AL20" s="0" t="n">
        <v>21.69</v>
      </c>
      <c r="AM20" s="0" t="n">
        <v>17.11</v>
      </c>
      <c r="AQ20" s="0" t="n">
        <v>53.18</v>
      </c>
      <c r="AS20" s="0" t="n">
        <v>40.46</v>
      </c>
      <c r="AW20" s="0" t="n">
        <v>41.94</v>
      </c>
      <c r="AZ20" s="0" t="n">
        <v>4</v>
      </c>
      <c r="BB20" s="0" t="n">
        <v>20.77</v>
      </c>
      <c r="BI20" s="0" t="n">
        <v>57.51</v>
      </c>
      <c r="BK20" s="0" t="n">
        <v>38.33</v>
      </c>
      <c r="BN20" s="0" t="n">
        <v>30.78</v>
      </c>
      <c r="BO20" s="0" t="n">
        <v>58.21</v>
      </c>
      <c r="BV20" s="0" t="n">
        <v>16.68</v>
      </c>
      <c r="BX20" s="0" t="n">
        <v>55.54</v>
      </c>
      <c r="BZ20" s="0" t="n">
        <v>26.59</v>
      </c>
      <c r="CB20" s="0" t="n">
        <v>39.2</v>
      </c>
      <c r="CC20" s="0" t="n">
        <v>57.41</v>
      </c>
      <c r="CE20" s="0" t="n">
        <v>32.5</v>
      </c>
      <c r="CF20" s="0" t="n">
        <v>8.75</v>
      </c>
      <c r="CG20" s="0" t="n">
        <v>18.01</v>
      </c>
      <c r="CH20" s="0" t="n">
        <v>119</v>
      </c>
      <c r="CI20" s="0" t="n">
        <v>0</v>
      </c>
      <c r="CJ20" s="0" t="n">
        <v>0</v>
      </c>
      <c r="CK20" s="0" t="n">
        <v>0</v>
      </c>
      <c r="CL20" s="0" t="n">
        <v>0</v>
      </c>
      <c r="CM20" s="0" t="n">
        <v>0</v>
      </c>
      <c r="CN20" s="0" t="n">
        <v>0</v>
      </c>
      <c r="CO20" s="0" t="n">
        <v>2296.7</v>
      </c>
      <c r="CP20" s="0" t="n">
        <v>0</v>
      </c>
      <c r="CQ20" s="0" t="n">
        <v>0</v>
      </c>
      <c r="CR20" s="0" t="n">
        <v>0</v>
      </c>
      <c r="CS20" s="0" t="n">
        <v>5251.47</v>
      </c>
      <c r="CT20" s="0" t="n">
        <v>1338.75</v>
      </c>
      <c r="CU20" s="0" t="n">
        <v>1606.5</v>
      </c>
      <c r="CV20" s="0" t="n">
        <v>4018.63</v>
      </c>
      <c r="CW20" s="0" t="n">
        <v>1547</v>
      </c>
      <c r="CX20" s="0" t="n">
        <v>4403</v>
      </c>
      <c r="CY20" s="0" t="n">
        <v>0</v>
      </c>
      <c r="CZ20" s="0" t="n">
        <v>2581.11</v>
      </c>
      <c r="DA20" s="0" t="n">
        <v>2036.09</v>
      </c>
      <c r="DB20" s="0" t="n">
        <v>0</v>
      </c>
      <c r="DC20" s="0" t="n">
        <v>0</v>
      </c>
      <c r="DD20" s="0" t="n">
        <v>0</v>
      </c>
      <c r="DE20" s="0" t="n">
        <v>6328.42</v>
      </c>
      <c r="DF20" s="0" t="n">
        <v>0</v>
      </c>
      <c r="DG20" s="0" t="n">
        <v>4814.74</v>
      </c>
      <c r="DH20" s="0" t="n">
        <v>0</v>
      </c>
      <c r="DI20" s="0" t="n">
        <v>0</v>
      </c>
      <c r="DJ20" s="0" t="n">
        <v>0</v>
      </c>
      <c r="DK20" s="0" t="n">
        <v>4990.86</v>
      </c>
      <c r="DL20" s="0" t="n">
        <v>0</v>
      </c>
      <c r="DM20" s="0" t="n">
        <v>0</v>
      </c>
      <c r="DN20" s="0" t="n">
        <v>476</v>
      </c>
      <c r="DO20" s="0" t="n">
        <v>0</v>
      </c>
      <c r="DP20" s="0" t="n">
        <v>2471.63</v>
      </c>
      <c r="DQ20" s="0" t="n">
        <v>0</v>
      </c>
      <c r="DR20" s="0" t="n">
        <v>0</v>
      </c>
      <c r="DS20" s="0" t="n">
        <v>0</v>
      </c>
      <c r="DT20" s="0" t="n">
        <v>0</v>
      </c>
      <c r="DU20" s="0" t="n">
        <v>0</v>
      </c>
      <c r="DV20" s="0" t="n">
        <v>0</v>
      </c>
      <c r="DW20" s="0" t="n">
        <v>6843.69</v>
      </c>
      <c r="DX20" s="0" t="n">
        <v>0</v>
      </c>
      <c r="DY20" s="0" t="n">
        <v>4561.27</v>
      </c>
      <c r="DZ20" s="0" t="n">
        <v>0</v>
      </c>
      <c r="EA20" s="0" t="n">
        <v>0</v>
      </c>
      <c r="EB20" s="0" t="n">
        <v>3662.82</v>
      </c>
      <c r="EC20" s="0" t="n">
        <v>6926.99</v>
      </c>
      <c r="ED20" s="0" t="n">
        <v>0</v>
      </c>
      <c r="EE20" s="0" t="n">
        <v>0</v>
      </c>
      <c r="EF20" s="0" t="n">
        <v>0</v>
      </c>
      <c r="EG20" s="0" t="n">
        <v>0</v>
      </c>
      <c r="EH20" s="0" t="n">
        <v>0</v>
      </c>
      <c r="EI20" s="0" t="n">
        <v>0</v>
      </c>
      <c r="EJ20" s="0" t="n">
        <v>1984.92</v>
      </c>
      <c r="EK20" s="0" t="n">
        <v>0</v>
      </c>
      <c r="EL20" s="0" t="n">
        <v>6609.26</v>
      </c>
      <c r="EM20" s="0" t="n">
        <v>0</v>
      </c>
      <c r="EN20" s="0" t="n">
        <v>3164.21</v>
      </c>
      <c r="EO20" s="0" t="n">
        <v>0</v>
      </c>
      <c r="EP20" s="0" t="n">
        <v>4664.8</v>
      </c>
      <c r="EQ20" s="0" t="n">
        <v>6831.79</v>
      </c>
      <c r="ER20" s="0" t="n">
        <v>0</v>
      </c>
      <c r="ES20" s="0" t="n">
        <v>3867.5</v>
      </c>
      <c r="ET20" s="0" t="n">
        <v>1041.25</v>
      </c>
      <c r="EU20" s="0" t="n">
        <v>2678.9875</v>
      </c>
      <c r="EV20" s="0" t="n">
        <v>29</v>
      </c>
      <c r="EW20" s="0" t="n">
        <v>0</v>
      </c>
      <c r="EX20" s="0" t="n">
        <v>0</v>
      </c>
      <c r="EY20" s="0" t="n">
        <v>0</v>
      </c>
      <c r="EZ20" s="0" t="n">
        <v>0</v>
      </c>
      <c r="FA20" s="0" t="n">
        <v>0</v>
      </c>
      <c r="FB20" s="0" t="n">
        <v>0</v>
      </c>
      <c r="FC20" s="0" t="n">
        <v>447.76</v>
      </c>
      <c r="FD20" s="0" t="n">
        <v>0</v>
      </c>
      <c r="FE20" s="0" t="n">
        <v>0</v>
      </c>
      <c r="FF20" s="0" t="n">
        <v>0</v>
      </c>
      <c r="FG20" s="0" t="n">
        <v>1279.77</v>
      </c>
      <c r="FH20" s="0" t="n">
        <v>261</v>
      </c>
      <c r="FI20" s="0" t="n">
        <v>435</v>
      </c>
      <c r="FJ20" s="0" t="n">
        <v>1224.1625</v>
      </c>
      <c r="FK20" s="0" t="n">
        <v>377</v>
      </c>
      <c r="FL20" s="0" t="n">
        <v>1073</v>
      </c>
      <c r="FM20" s="0" t="n">
        <v>0</v>
      </c>
      <c r="FN20" s="0" t="n">
        <v>629.01</v>
      </c>
      <c r="FO20" s="0" t="n">
        <v>446.571</v>
      </c>
      <c r="FP20" s="0" t="n">
        <v>0</v>
      </c>
      <c r="FQ20" s="0" t="n">
        <v>0</v>
      </c>
      <c r="FR20" s="0" t="n">
        <v>0</v>
      </c>
      <c r="FS20" s="0" t="n">
        <v>1927.775</v>
      </c>
      <c r="FT20" s="0" t="n">
        <v>0</v>
      </c>
      <c r="FU20" s="0" t="n">
        <v>1056.006</v>
      </c>
      <c r="FV20" s="0" t="n">
        <v>0</v>
      </c>
      <c r="FW20" s="0" t="n">
        <v>0</v>
      </c>
      <c r="FX20" s="0" t="n">
        <v>0</v>
      </c>
      <c r="FY20" s="0" t="n">
        <v>1520.325</v>
      </c>
      <c r="FZ20" s="0" t="n">
        <v>0</v>
      </c>
      <c r="GA20" s="0" t="n">
        <v>0</v>
      </c>
      <c r="GB20" s="0" t="n">
        <v>116</v>
      </c>
      <c r="GC20" s="0" t="n">
        <v>0</v>
      </c>
      <c r="GD20" s="0" t="n">
        <v>602.33</v>
      </c>
      <c r="GE20" s="0" t="n">
        <v>0</v>
      </c>
      <c r="GF20" s="0" t="n">
        <v>0</v>
      </c>
      <c r="GG20" s="0" t="n">
        <v>0</v>
      </c>
      <c r="GH20" s="0" t="n">
        <v>0</v>
      </c>
      <c r="GI20" s="0" t="n">
        <v>0</v>
      </c>
      <c r="GJ20" s="0" t="n">
        <v>0</v>
      </c>
      <c r="GK20" s="0" t="n">
        <v>1667.79</v>
      </c>
      <c r="GL20" s="0" t="n">
        <v>0</v>
      </c>
      <c r="GM20" s="0" t="n">
        <v>1111.57</v>
      </c>
      <c r="GN20" s="0" t="n">
        <v>0</v>
      </c>
      <c r="GO20" s="0" t="n">
        <v>0</v>
      </c>
      <c r="GP20" s="0" t="n">
        <v>981.882</v>
      </c>
      <c r="GQ20" s="0" t="n">
        <v>1688.09</v>
      </c>
      <c r="GR20" s="0" t="n">
        <v>0</v>
      </c>
      <c r="GS20" s="0" t="n">
        <v>0</v>
      </c>
      <c r="GT20" s="0" t="n">
        <v>0</v>
      </c>
      <c r="GU20" s="0" t="n">
        <v>0</v>
      </c>
      <c r="GV20" s="0" t="n">
        <v>0</v>
      </c>
      <c r="GW20" s="0" t="n">
        <v>0</v>
      </c>
      <c r="GX20" s="0" t="n">
        <v>532.092</v>
      </c>
      <c r="GY20" s="0" t="n">
        <v>0</v>
      </c>
      <c r="GZ20" s="0" t="n">
        <v>1610.66</v>
      </c>
      <c r="HA20" s="0" t="n">
        <v>0</v>
      </c>
      <c r="HB20" s="0" t="n">
        <v>963.8875</v>
      </c>
      <c r="HC20" s="0" t="n">
        <v>0</v>
      </c>
      <c r="HD20" s="0" t="n">
        <v>1136.8</v>
      </c>
      <c r="HE20" s="0" t="n">
        <v>1664.89</v>
      </c>
      <c r="HF20" s="0" t="n">
        <v>0</v>
      </c>
      <c r="HG20" s="0" t="n">
        <v>942.5</v>
      </c>
      <c r="HH20" s="0" t="n">
        <v>253.75</v>
      </c>
      <c r="HI20" s="0" t="n">
        <v>522.29</v>
      </c>
      <c r="HJ20" s="0" t="n">
        <v>54</v>
      </c>
      <c r="HK20" s="0" t="n">
        <v>0</v>
      </c>
      <c r="HL20" s="0" t="n">
        <v>0</v>
      </c>
      <c r="HM20" s="0" t="n">
        <v>0</v>
      </c>
      <c r="HN20" s="0" t="n">
        <v>0</v>
      </c>
      <c r="HO20" s="0" t="n">
        <v>0</v>
      </c>
      <c r="HP20" s="0" t="n">
        <v>0</v>
      </c>
      <c r="HQ20" s="0" t="n">
        <v>833.76</v>
      </c>
      <c r="HR20" s="0" t="n">
        <v>0</v>
      </c>
      <c r="HS20" s="0" t="n">
        <v>0</v>
      </c>
      <c r="HT20" s="0" t="n">
        <v>0</v>
      </c>
      <c r="HU20" s="0" t="n">
        <v>2621.322</v>
      </c>
      <c r="HV20" s="0" t="n">
        <v>486</v>
      </c>
      <c r="HW20" s="0" t="n">
        <v>1012.5</v>
      </c>
      <c r="HX20" s="0" t="n">
        <v>2005.938</v>
      </c>
      <c r="HY20" s="0" t="n">
        <v>702</v>
      </c>
      <c r="HZ20" s="0" t="n">
        <v>1998</v>
      </c>
      <c r="IA20" s="0" t="n">
        <v>0</v>
      </c>
      <c r="IB20" s="0" t="n">
        <v>1288.386</v>
      </c>
      <c r="IC20" s="0" t="n">
        <v>923.94</v>
      </c>
      <c r="ID20" s="0" t="n">
        <v>0</v>
      </c>
      <c r="IE20" s="0" t="n">
        <v>0</v>
      </c>
      <c r="IF20" s="0" t="n">
        <v>0</v>
      </c>
      <c r="IG20" s="0" t="n">
        <v>3589.65</v>
      </c>
      <c r="IH20" s="0" t="n">
        <v>0</v>
      </c>
      <c r="II20" s="0" t="n">
        <v>2184.84</v>
      </c>
      <c r="IJ20" s="0" t="n">
        <v>0</v>
      </c>
      <c r="IK20" s="0" t="n">
        <v>0</v>
      </c>
      <c r="IL20" s="0" t="n">
        <v>0</v>
      </c>
      <c r="IM20" s="0" t="n">
        <v>2264.76</v>
      </c>
      <c r="IN20" s="0" t="n">
        <v>0</v>
      </c>
      <c r="IO20" s="0" t="n">
        <v>0</v>
      </c>
      <c r="IP20" s="0" t="n">
        <v>216</v>
      </c>
      <c r="IQ20" s="0" t="n">
        <v>0</v>
      </c>
      <c r="IR20" s="0" t="n">
        <v>1401.975</v>
      </c>
      <c r="IS20" s="0" t="n">
        <v>0</v>
      </c>
      <c r="IT20" s="0" t="n">
        <v>0</v>
      </c>
      <c r="IU20" s="0" t="n">
        <v>0</v>
      </c>
      <c r="IV20" s="0" t="n">
        <v>0</v>
      </c>
      <c r="IW20" s="0" t="n">
        <v>0</v>
      </c>
      <c r="IX20" s="0" t="n">
        <v>0</v>
      </c>
      <c r="IY20" s="0" t="n">
        <v>3105.54</v>
      </c>
      <c r="IZ20" s="0" t="n">
        <v>0</v>
      </c>
      <c r="JA20" s="0" t="n">
        <v>2069.82</v>
      </c>
      <c r="JB20" s="0" t="n">
        <v>0</v>
      </c>
      <c r="JC20" s="0" t="n">
        <v>0</v>
      </c>
      <c r="JD20" s="0" t="n">
        <v>1828.332</v>
      </c>
      <c r="JE20" s="0" t="n">
        <v>3143.34</v>
      </c>
      <c r="JF20" s="0" t="n">
        <v>0</v>
      </c>
      <c r="JG20" s="0" t="n">
        <v>0</v>
      </c>
      <c r="JH20" s="0" t="n">
        <v>0</v>
      </c>
      <c r="JI20" s="0" t="n">
        <v>0</v>
      </c>
      <c r="JJ20" s="0" t="n">
        <v>0</v>
      </c>
      <c r="JK20" s="0" t="n">
        <v>0</v>
      </c>
      <c r="JL20" s="0" t="n">
        <v>900.72</v>
      </c>
      <c r="JM20" s="0" t="n">
        <v>0</v>
      </c>
      <c r="JN20" s="0" t="n">
        <v>2999.16</v>
      </c>
      <c r="JO20" s="0" t="n">
        <v>0</v>
      </c>
      <c r="JP20" s="0" t="n">
        <v>1794.825</v>
      </c>
      <c r="JQ20" s="0" t="n">
        <v>0</v>
      </c>
      <c r="JR20" s="0" t="n">
        <v>2116.8</v>
      </c>
      <c r="JS20" s="0" t="n">
        <v>3100.14</v>
      </c>
      <c r="JT20" s="0" t="n">
        <v>0</v>
      </c>
      <c r="JU20" s="0" t="n">
        <v>1930.5</v>
      </c>
      <c r="JV20" s="0" t="n">
        <v>472.5</v>
      </c>
      <c r="JW20" s="0" t="n">
        <v>972.54</v>
      </c>
      <c r="JX20" s="0" t="n">
        <v>232</v>
      </c>
      <c r="JY20" s="0" t="n">
        <v>0</v>
      </c>
      <c r="JZ20" s="0" t="n">
        <v>0</v>
      </c>
      <c r="KA20" s="0" t="n">
        <v>0</v>
      </c>
      <c r="KB20" s="0" t="n">
        <v>0</v>
      </c>
      <c r="KC20" s="0" t="n">
        <v>0</v>
      </c>
      <c r="KD20" s="0" t="n">
        <v>0</v>
      </c>
      <c r="KE20" s="0" t="n">
        <v>4477.6</v>
      </c>
      <c r="KF20" s="0" t="n">
        <v>0</v>
      </c>
      <c r="KG20" s="0" t="n">
        <v>0</v>
      </c>
      <c r="KH20" s="0" t="n">
        <v>0</v>
      </c>
      <c r="KI20" s="0" t="n">
        <v>9214.344</v>
      </c>
      <c r="KJ20" s="0" t="n">
        <v>2088</v>
      </c>
      <c r="KK20" s="0" t="n">
        <v>3480</v>
      </c>
      <c r="KL20" s="0" t="n">
        <v>7834.64</v>
      </c>
      <c r="KM20" s="0" t="n">
        <v>3016</v>
      </c>
      <c r="KN20" s="0" t="n">
        <v>9442.4</v>
      </c>
      <c r="KO20" s="0" t="n">
        <v>0</v>
      </c>
      <c r="KP20" s="0" t="n">
        <v>5535.288</v>
      </c>
      <c r="KQ20" s="0" t="n">
        <v>3969.52</v>
      </c>
      <c r="KR20" s="0" t="n">
        <v>0</v>
      </c>
      <c r="KS20" s="0" t="n">
        <v>0</v>
      </c>
      <c r="KT20" s="0" t="n">
        <v>0</v>
      </c>
      <c r="KU20" s="0" t="n">
        <v>12337.76</v>
      </c>
      <c r="KV20" s="0" t="n">
        <v>0</v>
      </c>
      <c r="KW20" s="0" t="n">
        <v>9386.72</v>
      </c>
      <c r="KX20" s="0" t="n">
        <v>0</v>
      </c>
      <c r="KY20" s="0" t="n">
        <v>0</v>
      </c>
      <c r="KZ20" s="0" t="n">
        <v>0</v>
      </c>
      <c r="LA20" s="0" t="n">
        <v>10703.088</v>
      </c>
      <c r="LB20" s="0" t="n">
        <v>0</v>
      </c>
      <c r="LC20" s="0" t="n">
        <v>0</v>
      </c>
      <c r="LD20" s="0" t="n">
        <v>928</v>
      </c>
      <c r="LE20" s="0" t="n">
        <v>0</v>
      </c>
      <c r="LF20" s="0" t="n">
        <v>4818.64</v>
      </c>
      <c r="LG20" s="0" t="n">
        <v>0</v>
      </c>
      <c r="LH20" s="0" t="n">
        <v>0</v>
      </c>
      <c r="LI20" s="0" t="n">
        <v>0</v>
      </c>
      <c r="LJ20" s="0" t="n">
        <v>0</v>
      </c>
      <c r="LK20" s="0" t="n">
        <v>0</v>
      </c>
      <c r="LL20" s="0" t="n">
        <v>0</v>
      </c>
      <c r="LM20" s="0" t="n">
        <v>13342.32</v>
      </c>
      <c r="LN20" s="0" t="n">
        <v>0</v>
      </c>
      <c r="LO20" s="0" t="n">
        <v>8892.56</v>
      </c>
      <c r="LP20" s="0" t="n">
        <v>0</v>
      </c>
      <c r="LQ20" s="0" t="n">
        <v>0</v>
      </c>
      <c r="LR20" s="0" t="n">
        <v>7140.96</v>
      </c>
      <c r="LS20" s="0" t="n">
        <v>13504.72</v>
      </c>
      <c r="LT20" s="0" t="n">
        <v>0</v>
      </c>
      <c r="LU20" s="0" t="n">
        <v>0</v>
      </c>
      <c r="LV20" s="0" t="n">
        <v>0</v>
      </c>
      <c r="LW20" s="0" t="n">
        <v>0</v>
      </c>
      <c r="LX20" s="0" t="n">
        <v>0</v>
      </c>
      <c r="LY20" s="0" t="n">
        <v>0</v>
      </c>
      <c r="LZ20" s="0" t="n">
        <v>3482.784</v>
      </c>
      <c r="MA20" s="0" t="n">
        <v>0</v>
      </c>
      <c r="MB20" s="0" t="n">
        <v>12885.28</v>
      </c>
      <c r="MC20" s="0" t="n">
        <v>0</v>
      </c>
      <c r="MD20" s="0" t="n">
        <v>6168.88</v>
      </c>
      <c r="ME20" s="0" t="n">
        <v>0</v>
      </c>
      <c r="MF20" s="0" t="n">
        <v>9094.4</v>
      </c>
      <c r="MG20" s="0" t="n">
        <v>13319.12</v>
      </c>
      <c r="MH20" s="0" t="n">
        <v>0</v>
      </c>
      <c r="MI20" s="0" t="n">
        <v>6786</v>
      </c>
      <c r="MJ20" s="0" t="n">
        <v>2537.5</v>
      </c>
      <c r="MK20" s="0" t="n">
        <v>3760.488</v>
      </c>
      <c r="ML20" s="0" t="n">
        <v>224</v>
      </c>
      <c r="MM20" s="0" t="n">
        <v>0</v>
      </c>
      <c r="MN20" s="0" t="n">
        <v>0</v>
      </c>
      <c r="MO20" s="0" t="n">
        <v>0</v>
      </c>
      <c r="MP20" s="0" t="n">
        <v>0</v>
      </c>
      <c r="MQ20" s="0" t="n">
        <v>0</v>
      </c>
      <c r="MR20" s="0" t="n">
        <v>0</v>
      </c>
      <c r="MS20" s="0" t="n">
        <v>3458.56</v>
      </c>
      <c r="MT20" s="0" t="n">
        <v>0</v>
      </c>
      <c r="MU20" s="0" t="n">
        <v>0</v>
      </c>
      <c r="MV20" s="0" t="n">
        <v>0</v>
      </c>
      <c r="MW20" s="0" t="n">
        <v>9885.12</v>
      </c>
      <c r="MX20" s="0" t="n">
        <v>2016</v>
      </c>
      <c r="MY20" s="0" t="n">
        <v>3696</v>
      </c>
      <c r="MZ20" s="0" t="n">
        <v>6808.032</v>
      </c>
      <c r="NA20" s="0" t="n">
        <v>3203.2</v>
      </c>
      <c r="NB20" s="0" t="n">
        <v>8288</v>
      </c>
      <c r="NC20" s="0" t="n">
        <v>0</v>
      </c>
      <c r="ND20" s="0" t="n">
        <v>4858.56</v>
      </c>
      <c r="NE20" s="0" t="n">
        <v>3832.64</v>
      </c>
      <c r="NF20" s="0" t="n">
        <v>0</v>
      </c>
      <c r="NG20" s="0" t="n">
        <v>0</v>
      </c>
      <c r="NH20" s="0" t="n">
        <v>0</v>
      </c>
      <c r="NI20" s="0" t="n">
        <v>11912.32</v>
      </c>
      <c r="NJ20" s="0" t="n">
        <v>0</v>
      </c>
      <c r="NK20" s="0" t="n">
        <v>8156.736</v>
      </c>
      <c r="NL20" s="0" t="n">
        <v>0</v>
      </c>
      <c r="NM20" s="0" t="n">
        <v>0</v>
      </c>
      <c r="NN20" s="0" t="n">
        <v>0</v>
      </c>
      <c r="NO20" s="0" t="n">
        <v>8455.104</v>
      </c>
      <c r="NP20" s="0" t="n">
        <v>0</v>
      </c>
      <c r="NQ20" s="0" t="n">
        <v>0</v>
      </c>
      <c r="NR20" s="0" t="n">
        <v>896</v>
      </c>
      <c r="NS20" s="0" t="n">
        <v>0</v>
      </c>
      <c r="NT20" s="0" t="n">
        <v>4187.232</v>
      </c>
      <c r="NU20" s="0" t="n">
        <v>0</v>
      </c>
      <c r="NV20" s="0" t="n">
        <v>0</v>
      </c>
      <c r="NW20" s="0" t="n">
        <v>0</v>
      </c>
      <c r="NX20" s="0" t="n">
        <v>0</v>
      </c>
      <c r="NY20" s="0" t="n">
        <v>0</v>
      </c>
      <c r="NZ20" s="0" t="n">
        <v>0</v>
      </c>
      <c r="OA20" s="0" t="n">
        <v>12882.24</v>
      </c>
      <c r="OB20" s="0" t="n">
        <v>0</v>
      </c>
      <c r="OC20" s="0" t="n">
        <v>8585.92</v>
      </c>
      <c r="OD20" s="0" t="n">
        <v>0</v>
      </c>
      <c r="OE20" s="0" t="n">
        <v>0</v>
      </c>
      <c r="OF20" s="0" t="n">
        <v>6894.72</v>
      </c>
      <c r="OG20" s="0" t="n">
        <v>16298.8</v>
      </c>
      <c r="OH20" s="0" t="n">
        <v>0</v>
      </c>
      <c r="OI20" s="0" t="n">
        <v>0</v>
      </c>
      <c r="OJ20" s="0" t="n">
        <v>0</v>
      </c>
      <c r="OK20" s="0" t="n">
        <v>0</v>
      </c>
      <c r="OL20" s="0" t="n">
        <v>0</v>
      </c>
      <c r="OM20" s="0" t="n">
        <v>0</v>
      </c>
      <c r="ON20" s="0" t="n">
        <v>3736.32</v>
      </c>
      <c r="OO20" s="0" t="n">
        <v>0</v>
      </c>
      <c r="OP20" s="0" t="n">
        <v>12440.96</v>
      </c>
      <c r="OQ20" s="0" t="n">
        <v>0</v>
      </c>
      <c r="OR20" s="0" t="n">
        <v>5956.16</v>
      </c>
      <c r="OS20" s="0" t="n">
        <v>0</v>
      </c>
      <c r="OT20" s="0" t="n">
        <v>8780.8</v>
      </c>
      <c r="OU20" s="0" t="n">
        <v>12859.84</v>
      </c>
      <c r="OV20" s="0" t="n">
        <v>0</v>
      </c>
      <c r="OW20" s="0" t="n">
        <v>6552</v>
      </c>
      <c r="OX20" s="0" t="n">
        <v>1764</v>
      </c>
      <c r="OY20" s="0" t="n">
        <v>4034.24</v>
      </c>
      <c r="OZ20" s="0" t="n">
        <v>45</v>
      </c>
      <c r="PA20" s="0" t="n">
        <v>0</v>
      </c>
      <c r="PB20" s="0" t="n">
        <v>0</v>
      </c>
      <c r="PC20" s="0" t="n">
        <v>0</v>
      </c>
      <c r="PD20" s="0" t="n">
        <v>0</v>
      </c>
      <c r="PE20" s="0" t="n">
        <v>0</v>
      </c>
      <c r="PF20" s="0" t="n">
        <v>0</v>
      </c>
      <c r="PG20" s="0" t="n">
        <v>764.28</v>
      </c>
      <c r="PH20" s="0" t="n">
        <v>0</v>
      </c>
      <c r="PI20" s="0" t="n">
        <v>0</v>
      </c>
      <c r="PJ20" s="0" t="n">
        <v>0</v>
      </c>
      <c r="PK20" s="0" t="n">
        <v>1985.85</v>
      </c>
      <c r="PL20" s="0" t="n">
        <v>405</v>
      </c>
      <c r="PM20" s="0" t="n">
        <v>675</v>
      </c>
      <c r="PN20" s="0" t="n">
        <v>1367.685</v>
      </c>
      <c r="PO20" s="0" t="n">
        <v>585</v>
      </c>
      <c r="PP20" s="0" t="n">
        <v>1665</v>
      </c>
      <c r="PQ20" s="0" t="n">
        <v>0</v>
      </c>
      <c r="PR20" s="0" t="n">
        <v>976.05</v>
      </c>
      <c r="PS20" s="0" t="n">
        <v>769.95</v>
      </c>
      <c r="PT20" s="0" t="n">
        <v>0</v>
      </c>
      <c r="PU20" s="0" t="n">
        <v>0</v>
      </c>
      <c r="PV20" s="0" t="n">
        <v>0</v>
      </c>
      <c r="PW20" s="0" t="n">
        <v>2393.1</v>
      </c>
      <c r="PX20" s="0" t="n">
        <v>0</v>
      </c>
      <c r="PY20" s="0" t="n">
        <v>2275.875</v>
      </c>
      <c r="PZ20" s="0" t="n">
        <v>0</v>
      </c>
      <c r="QA20" s="0" t="n">
        <v>0</v>
      </c>
      <c r="QB20" s="0" t="n">
        <v>0</v>
      </c>
      <c r="QC20" s="0" t="n">
        <v>2359.125</v>
      </c>
      <c r="QD20" s="0" t="n">
        <v>0</v>
      </c>
      <c r="QE20" s="0" t="n">
        <v>0</v>
      </c>
      <c r="QF20" s="0" t="n">
        <v>162</v>
      </c>
      <c r="QG20" s="0" t="n">
        <v>0</v>
      </c>
      <c r="QH20" s="0" t="n">
        <v>934.65</v>
      </c>
      <c r="QI20" s="0" t="n">
        <v>0</v>
      </c>
      <c r="QJ20" s="0" t="n">
        <v>0</v>
      </c>
      <c r="QK20" s="0" t="n">
        <v>0</v>
      </c>
      <c r="QL20" s="0" t="n">
        <v>0</v>
      </c>
      <c r="QM20" s="0" t="n">
        <v>0</v>
      </c>
      <c r="QN20" s="0" t="n">
        <v>0</v>
      </c>
      <c r="QO20" s="0" t="n">
        <v>2846.745</v>
      </c>
      <c r="QP20" s="0" t="n">
        <v>0</v>
      </c>
      <c r="QQ20" s="0" t="n">
        <v>1724.85</v>
      </c>
      <c r="QR20" s="0" t="n">
        <v>0</v>
      </c>
      <c r="QS20" s="0" t="n">
        <v>0</v>
      </c>
      <c r="QT20" s="0" t="n">
        <v>1246.59</v>
      </c>
      <c r="QU20" s="0" t="n">
        <v>2619.45</v>
      </c>
      <c r="QV20" s="0" t="n">
        <v>0</v>
      </c>
      <c r="QW20" s="0" t="n">
        <v>0</v>
      </c>
      <c r="QX20" s="0" t="n">
        <v>0</v>
      </c>
      <c r="QY20" s="0" t="n">
        <v>0</v>
      </c>
      <c r="QZ20" s="0" t="n">
        <v>0</v>
      </c>
      <c r="RA20" s="0" t="n">
        <v>0</v>
      </c>
      <c r="RB20" s="0" t="n">
        <v>675.54</v>
      </c>
      <c r="RC20" s="0" t="n">
        <v>0</v>
      </c>
      <c r="RD20" s="0" t="n">
        <v>2499.3</v>
      </c>
      <c r="RE20" s="0" t="n">
        <v>0</v>
      </c>
      <c r="RF20" s="0" t="n">
        <v>1196.55</v>
      </c>
      <c r="RG20" s="0" t="n">
        <v>0</v>
      </c>
      <c r="RH20" s="0" t="n">
        <v>1764</v>
      </c>
      <c r="RI20" s="0" t="n">
        <v>2583.45</v>
      </c>
      <c r="RJ20" s="0" t="n">
        <v>0</v>
      </c>
      <c r="RK20" s="0" t="n">
        <v>1828.125</v>
      </c>
      <c r="RL20" s="0" t="n">
        <v>393.75</v>
      </c>
      <c r="RM20" s="0" t="n">
        <v>891.495</v>
      </c>
      <c r="RN20" s="0" t="n">
        <v>133</v>
      </c>
      <c r="RO20" s="0" t="n">
        <v>0</v>
      </c>
      <c r="RP20" s="0" t="n">
        <v>0</v>
      </c>
      <c r="RQ20" s="0" t="n">
        <v>0</v>
      </c>
      <c r="RR20" s="0" t="n">
        <v>0</v>
      </c>
      <c r="RS20" s="0" t="n">
        <v>0</v>
      </c>
      <c r="RT20" s="0" t="n">
        <v>0</v>
      </c>
      <c r="RU20" s="0" t="n">
        <v>2053.52</v>
      </c>
      <c r="RV20" s="0" t="n">
        <v>0</v>
      </c>
      <c r="RW20" s="0" t="n">
        <v>0</v>
      </c>
      <c r="RX20" s="0" t="n">
        <v>0</v>
      </c>
      <c r="RY20" s="0" t="n">
        <v>5869.29</v>
      </c>
      <c r="RZ20" s="0" t="n">
        <v>1197</v>
      </c>
      <c r="SA20" s="0" t="n">
        <v>1995</v>
      </c>
      <c r="SB20" s="0" t="n">
        <v>4491.41</v>
      </c>
      <c r="SC20" s="0" t="n">
        <v>1901.9</v>
      </c>
      <c r="SD20" s="0" t="n">
        <v>4921</v>
      </c>
      <c r="SE20" s="0" t="n">
        <v>0</v>
      </c>
      <c r="SF20" s="0" t="n">
        <v>2884.77</v>
      </c>
      <c r="SG20" s="0" t="n">
        <v>2275.63</v>
      </c>
      <c r="SH20" s="0" t="n">
        <v>0</v>
      </c>
      <c r="SI20" s="0" t="n">
        <v>0</v>
      </c>
      <c r="SJ20" s="0" t="n">
        <v>0</v>
      </c>
      <c r="SK20" s="0" t="n">
        <v>7072.94</v>
      </c>
      <c r="SL20" s="0" t="n">
        <v>0</v>
      </c>
      <c r="SM20" s="0" t="n">
        <v>5381.18</v>
      </c>
      <c r="SN20" s="0" t="n">
        <v>0</v>
      </c>
      <c r="SO20" s="0" t="n">
        <v>0</v>
      </c>
      <c r="SP20" s="0" t="n">
        <v>0</v>
      </c>
      <c r="SQ20" s="0" t="n">
        <v>5578.02</v>
      </c>
      <c r="SR20" s="0" t="n">
        <v>0</v>
      </c>
      <c r="SS20" s="0" t="n">
        <v>0</v>
      </c>
      <c r="ST20" s="0" t="n">
        <v>532</v>
      </c>
      <c r="SU20" s="0" t="n">
        <v>0</v>
      </c>
      <c r="SV20" s="0" t="n">
        <v>2762.41</v>
      </c>
      <c r="SW20" s="0" t="n">
        <v>0</v>
      </c>
      <c r="SX20" s="0" t="n">
        <v>0</v>
      </c>
      <c r="SY20" s="0" t="n">
        <v>0</v>
      </c>
      <c r="SZ20" s="0" t="n">
        <v>0</v>
      </c>
      <c r="TA20" s="0" t="n">
        <v>0</v>
      </c>
      <c r="TB20" s="0" t="n">
        <v>0</v>
      </c>
      <c r="TC20" s="0" t="n">
        <v>7648.83</v>
      </c>
      <c r="TD20" s="0" t="n">
        <v>0</v>
      </c>
      <c r="TE20" s="0" t="n">
        <v>5097.89</v>
      </c>
      <c r="TF20" s="0" t="n">
        <v>0</v>
      </c>
      <c r="TG20" s="0" t="n">
        <v>0</v>
      </c>
      <c r="TH20" s="0" t="n">
        <v>4503.114</v>
      </c>
      <c r="TI20" s="0" t="n">
        <v>7741.93</v>
      </c>
      <c r="TJ20" s="0" t="n">
        <v>0</v>
      </c>
      <c r="TK20" s="0" t="n">
        <v>0</v>
      </c>
      <c r="TL20" s="0" t="n">
        <v>0</v>
      </c>
      <c r="TM20" s="0" t="n">
        <v>0</v>
      </c>
      <c r="TN20" s="0" t="n">
        <v>0</v>
      </c>
      <c r="TO20" s="0" t="n">
        <v>0</v>
      </c>
      <c r="TP20" s="0" t="n">
        <v>2218.44</v>
      </c>
      <c r="TQ20" s="0" t="n">
        <v>0</v>
      </c>
      <c r="TR20" s="0" t="n">
        <v>9233.525</v>
      </c>
      <c r="TS20" s="0" t="n">
        <v>0</v>
      </c>
      <c r="TT20" s="0" t="n">
        <v>3182.823</v>
      </c>
      <c r="TU20" s="0" t="n">
        <v>0</v>
      </c>
      <c r="TV20" s="0" t="n">
        <v>5213.6</v>
      </c>
      <c r="TW20" s="0" t="n">
        <v>7635.53</v>
      </c>
      <c r="TX20" s="0" t="n">
        <v>0</v>
      </c>
      <c r="TY20" s="0" t="n">
        <v>4322.5</v>
      </c>
      <c r="TZ20" s="0" t="n">
        <v>1163.75</v>
      </c>
      <c r="UA20" s="0" t="n">
        <v>2395.33</v>
      </c>
      <c r="UB20" s="0" t="n">
        <v>56</v>
      </c>
      <c r="UC20" s="0" t="n">
        <v>0</v>
      </c>
      <c r="UD20" s="0" t="n">
        <v>0</v>
      </c>
      <c r="UE20" s="0" t="n">
        <v>0</v>
      </c>
      <c r="UF20" s="0" t="n">
        <v>0</v>
      </c>
      <c r="UG20" s="0" t="n">
        <v>0</v>
      </c>
      <c r="UH20" s="0" t="n">
        <v>0</v>
      </c>
      <c r="UI20" s="0" t="n">
        <v>864.64</v>
      </c>
      <c r="UJ20" s="0" t="n">
        <v>0</v>
      </c>
      <c r="UK20" s="0" t="n">
        <v>0</v>
      </c>
      <c r="UL20" s="0" t="n">
        <v>0</v>
      </c>
      <c r="UM20" s="0" t="n">
        <v>2471.28</v>
      </c>
      <c r="UN20" s="0" t="n">
        <v>504</v>
      </c>
      <c r="UO20" s="0" t="n">
        <v>840</v>
      </c>
      <c r="UP20" s="0" t="n">
        <v>1891.12</v>
      </c>
      <c r="UQ20" s="0" t="n">
        <v>910</v>
      </c>
      <c r="UR20" s="0" t="n">
        <v>1864.8</v>
      </c>
      <c r="US20" s="0" t="n">
        <v>0</v>
      </c>
      <c r="UT20" s="0" t="n">
        <v>1214.64</v>
      </c>
      <c r="UU20" s="0" t="n">
        <v>958.16</v>
      </c>
      <c r="UV20" s="0" t="n">
        <v>0</v>
      </c>
      <c r="UW20" s="0" t="n">
        <v>0</v>
      </c>
      <c r="UX20" s="0" t="n">
        <v>0</v>
      </c>
      <c r="UY20" s="0" t="n">
        <v>2978.08</v>
      </c>
      <c r="UZ20" s="0" t="n">
        <v>0</v>
      </c>
      <c r="VA20" s="0" t="n">
        <v>2265.76</v>
      </c>
      <c r="VB20" s="0" t="n">
        <v>0</v>
      </c>
      <c r="VC20" s="0" t="n">
        <v>0</v>
      </c>
      <c r="VD20" s="0" t="n">
        <v>0</v>
      </c>
      <c r="VE20" s="0" t="n">
        <v>2348.64</v>
      </c>
      <c r="VF20" s="0" t="n">
        <v>0</v>
      </c>
      <c r="VG20" s="0" t="n">
        <v>0</v>
      </c>
      <c r="VH20" s="0" t="n">
        <v>224</v>
      </c>
      <c r="VI20" s="0" t="n">
        <v>0</v>
      </c>
      <c r="VJ20" s="0" t="n">
        <v>1163.12</v>
      </c>
      <c r="VK20" s="0" t="n">
        <v>0</v>
      </c>
      <c r="VL20" s="0" t="n">
        <v>0</v>
      </c>
      <c r="VM20" s="0" t="n">
        <v>0</v>
      </c>
      <c r="VN20" s="0" t="n">
        <v>0</v>
      </c>
      <c r="VO20" s="0" t="n">
        <v>0</v>
      </c>
      <c r="VP20" s="0" t="n">
        <v>0</v>
      </c>
      <c r="VQ20" s="0" t="n">
        <v>3220.56</v>
      </c>
      <c r="VR20" s="0" t="n">
        <v>0</v>
      </c>
      <c r="VS20" s="0" t="n">
        <v>2683.1</v>
      </c>
      <c r="VT20" s="0" t="n">
        <v>0</v>
      </c>
      <c r="VU20" s="0" t="n">
        <v>0</v>
      </c>
      <c r="VV20" s="0" t="n">
        <v>1723.68</v>
      </c>
      <c r="VW20" s="0" t="n">
        <v>3259.76</v>
      </c>
      <c r="VX20" s="0" t="n">
        <v>0</v>
      </c>
      <c r="VY20" s="0" t="n">
        <v>0</v>
      </c>
      <c r="VZ20" s="0" t="n">
        <v>0</v>
      </c>
      <c r="WA20" s="0" t="n">
        <v>0</v>
      </c>
      <c r="WB20" s="0" t="n">
        <v>0</v>
      </c>
      <c r="WC20" s="0" t="n">
        <v>0</v>
      </c>
      <c r="WD20" s="0" t="n">
        <v>934.08</v>
      </c>
      <c r="WE20" s="0" t="n">
        <v>0</v>
      </c>
      <c r="WF20" s="0" t="n">
        <v>3110.24</v>
      </c>
      <c r="WG20" s="0" t="n">
        <v>0</v>
      </c>
      <c r="WH20" s="0" t="n">
        <v>1861.3</v>
      </c>
      <c r="WI20" s="0" t="n">
        <v>0</v>
      </c>
      <c r="WJ20" s="0" t="n">
        <v>2195.2</v>
      </c>
      <c r="WK20" s="0" t="n">
        <v>3536.456</v>
      </c>
      <c r="WL20" s="0" t="n">
        <v>0</v>
      </c>
      <c r="WM20" s="0" t="n">
        <v>1820</v>
      </c>
      <c r="WN20" s="0" t="n">
        <v>490</v>
      </c>
      <c r="WO20" s="0" t="n">
        <v>1008.56</v>
      </c>
      <c r="WP20" s="0" t="n">
        <v>292</v>
      </c>
      <c r="WQ20" s="0" t="n">
        <v>0</v>
      </c>
      <c r="WR20" s="0" t="n">
        <v>0</v>
      </c>
      <c r="WS20" s="0" t="n">
        <v>0</v>
      </c>
      <c r="WT20" s="0" t="n">
        <v>0</v>
      </c>
      <c r="WU20" s="0" t="n">
        <v>0</v>
      </c>
      <c r="WV20" s="0" t="n">
        <v>0</v>
      </c>
      <c r="WW20" s="0" t="n">
        <v>4508.48</v>
      </c>
      <c r="WX20" s="0" t="n">
        <v>0</v>
      </c>
      <c r="WY20" s="0" t="n">
        <v>0</v>
      </c>
      <c r="WZ20" s="0" t="n">
        <v>0</v>
      </c>
      <c r="XA20" s="0" t="n">
        <v>12885.96</v>
      </c>
      <c r="XB20" s="0" t="n">
        <v>2628</v>
      </c>
      <c r="XC20" s="0" t="n">
        <v>4380</v>
      </c>
      <c r="XD20" s="0" t="n">
        <v>9860.84</v>
      </c>
      <c r="XE20" s="0" t="n">
        <v>3796</v>
      </c>
      <c r="XF20" s="0" t="n">
        <v>10804</v>
      </c>
      <c r="XG20" s="0" t="n">
        <v>0</v>
      </c>
      <c r="XH20" s="0" t="n">
        <v>6333.48</v>
      </c>
      <c r="XI20" s="0" t="n">
        <v>6245.15</v>
      </c>
      <c r="XJ20" s="0" t="n">
        <v>0</v>
      </c>
      <c r="XK20" s="0" t="n">
        <v>0</v>
      </c>
      <c r="XL20" s="0" t="n">
        <v>0</v>
      </c>
      <c r="XM20" s="0" t="n">
        <v>15528.56</v>
      </c>
      <c r="XN20" s="0" t="n">
        <v>0</v>
      </c>
      <c r="XO20" s="0" t="n">
        <v>11814.32</v>
      </c>
      <c r="XP20" s="0" t="n">
        <v>0</v>
      </c>
      <c r="XQ20" s="0" t="n">
        <v>0</v>
      </c>
      <c r="XR20" s="0" t="n">
        <v>0</v>
      </c>
      <c r="XS20" s="0" t="n">
        <v>15308.1</v>
      </c>
      <c r="XT20" s="0" t="n">
        <v>0</v>
      </c>
      <c r="XU20" s="0" t="n">
        <v>0</v>
      </c>
      <c r="XV20" s="0" t="n">
        <v>1051.2</v>
      </c>
      <c r="XW20" s="0" t="n">
        <v>0</v>
      </c>
      <c r="XX20" s="0" t="n">
        <v>5458.356</v>
      </c>
      <c r="XY20" s="0" t="n">
        <v>0</v>
      </c>
      <c r="XZ20" s="0" t="n">
        <v>0</v>
      </c>
      <c r="YA20" s="0" t="n">
        <v>0</v>
      </c>
      <c r="YB20" s="0" t="n">
        <v>0</v>
      </c>
      <c r="YC20" s="0" t="n">
        <v>0</v>
      </c>
      <c r="YD20" s="0" t="n">
        <v>0</v>
      </c>
      <c r="YE20" s="0" t="n">
        <v>16792.92</v>
      </c>
      <c r="YF20" s="0" t="n">
        <v>0</v>
      </c>
      <c r="YG20" s="0" t="n">
        <v>11192.36</v>
      </c>
      <c r="YH20" s="0" t="n">
        <v>0</v>
      </c>
      <c r="YI20" s="0" t="n">
        <v>0</v>
      </c>
      <c r="YJ20" s="0" t="n">
        <v>8088.984</v>
      </c>
      <c r="YK20" s="0" t="n">
        <v>16997.32</v>
      </c>
      <c r="YL20" s="0" t="n">
        <v>0</v>
      </c>
      <c r="YM20" s="0" t="n">
        <v>0</v>
      </c>
      <c r="YN20" s="0" t="n">
        <v>0</v>
      </c>
      <c r="YO20" s="0" t="n">
        <v>0</v>
      </c>
      <c r="YP20" s="0" t="n">
        <v>0</v>
      </c>
      <c r="YQ20" s="0" t="n">
        <v>0</v>
      </c>
      <c r="YR20" s="0" t="n">
        <v>4870.56</v>
      </c>
      <c r="YS20" s="0" t="n">
        <v>0</v>
      </c>
      <c r="YT20" s="0" t="n">
        <v>14595.912</v>
      </c>
      <c r="YU20" s="0" t="n">
        <v>0</v>
      </c>
      <c r="YV20" s="0" t="n">
        <v>7764.28</v>
      </c>
      <c r="YW20" s="0" t="n">
        <v>0</v>
      </c>
      <c r="YX20" s="0" t="n">
        <v>10301.76</v>
      </c>
      <c r="YY20" s="0" t="n">
        <v>20954.65</v>
      </c>
      <c r="YZ20" s="0" t="n">
        <v>0</v>
      </c>
      <c r="ZA20" s="0" t="n">
        <v>11862.5</v>
      </c>
      <c r="ZB20" s="0" t="n">
        <v>2555</v>
      </c>
      <c r="ZC20" s="0" t="n">
        <v>5258.92</v>
      </c>
      <c r="ZD20" s="0" t="n">
        <v>227</v>
      </c>
      <c r="ZE20" s="0" t="n">
        <v>0</v>
      </c>
      <c r="ZF20" s="0" t="n">
        <v>0</v>
      </c>
      <c r="ZG20" s="0" t="n">
        <v>0</v>
      </c>
      <c r="ZH20" s="0" t="n">
        <v>0</v>
      </c>
      <c r="ZI20" s="0" t="n">
        <v>0</v>
      </c>
      <c r="ZJ20" s="0" t="n">
        <v>0</v>
      </c>
      <c r="ZK20" s="0" t="n">
        <v>3504.88</v>
      </c>
      <c r="ZL20" s="0" t="n">
        <v>0</v>
      </c>
      <c r="ZM20" s="0" t="n">
        <v>0</v>
      </c>
      <c r="ZN20" s="0" t="n">
        <v>0</v>
      </c>
      <c r="ZO20" s="0" t="n">
        <v>10017.51</v>
      </c>
      <c r="ZP20" s="0" t="n">
        <v>2043</v>
      </c>
      <c r="ZQ20" s="0" t="n">
        <v>4256.25</v>
      </c>
      <c r="ZR20" s="0" t="n">
        <v>7665.79</v>
      </c>
      <c r="ZS20" s="0" t="n">
        <v>2951</v>
      </c>
      <c r="ZT20" s="0" t="n">
        <v>7559.1</v>
      </c>
      <c r="ZU20" s="0" t="n">
        <v>0</v>
      </c>
      <c r="ZV20" s="0" t="n">
        <v>4923.63</v>
      </c>
      <c r="ZW20" s="0" t="n">
        <v>3883.97</v>
      </c>
      <c r="ZX20" s="0" t="n">
        <v>0</v>
      </c>
      <c r="ZY20" s="0" t="n">
        <v>0</v>
      </c>
      <c r="ZZ20" s="0" t="n">
        <v>0</v>
      </c>
      <c r="AAA20" s="0" t="n">
        <v>12071.86</v>
      </c>
      <c r="AAB20" s="0" t="n">
        <v>0</v>
      </c>
      <c r="AAC20" s="0" t="n">
        <v>11480.525</v>
      </c>
      <c r="AAD20" s="0" t="n">
        <v>0</v>
      </c>
      <c r="AAE20" s="0" t="n">
        <v>0</v>
      </c>
      <c r="AAF20" s="0" t="n">
        <v>0</v>
      </c>
      <c r="AAG20" s="0" t="n">
        <v>9520.38</v>
      </c>
      <c r="AAH20" s="0" t="n">
        <v>0</v>
      </c>
      <c r="AAI20" s="0" t="n">
        <v>0</v>
      </c>
      <c r="AAJ20" s="0" t="n">
        <v>1135</v>
      </c>
      <c r="AAK20" s="0" t="n">
        <v>0</v>
      </c>
      <c r="AAL20" s="0" t="n">
        <v>4714.79</v>
      </c>
      <c r="AAM20" s="0" t="n">
        <v>0</v>
      </c>
      <c r="AAN20" s="0" t="n">
        <v>0</v>
      </c>
      <c r="AAO20" s="0" t="n">
        <v>0</v>
      </c>
      <c r="AAP20" s="0" t="n">
        <v>0</v>
      </c>
      <c r="AAQ20" s="0" t="n">
        <v>0</v>
      </c>
      <c r="AAR20" s="0" t="n">
        <v>0</v>
      </c>
      <c r="AAS20" s="0" t="n">
        <v>13054.77</v>
      </c>
      <c r="AAT20" s="0" t="n">
        <v>0</v>
      </c>
      <c r="AAU20" s="0" t="n">
        <v>8700.91</v>
      </c>
      <c r="AAV20" s="0" t="n">
        <v>0</v>
      </c>
      <c r="AAW20" s="0" t="n">
        <v>0</v>
      </c>
      <c r="AAX20" s="0" t="n">
        <v>6987.06</v>
      </c>
      <c r="AAY20" s="0" t="n">
        <v>13213.67</v>
      </c>
      <c r="AAZ20" s="0" t="n">
        <v>0</v>
      </c>
      <c r="ABA20" s="0" t="n">
        <v>0</v>
      </c>
      <c r="ABB20" s="0" t="n">
        <v>0</v>
      </c>
      <c r="ABC20" s="0" t="n">
        <v>0</v>
      </c>
      <c r="ABD20" s="0" t="n">
        <v>0</v>
      </c>
      <c r="ABE20" s="0" t="n">
        <v>0</v>
      </c>
      <c r="ABF20" s="0" t="n">
        <v>4732.95</v>
      </c>
      <c r="ABG20" s="0" t="n">
        <v>0</v>
      </c>
      <c r="ABH20" s="0" t="n">
        <v>12607.58</v>
      </c>
      <c r="ABI20" s="0" t="n">
        <v>0</v>
      </c>
      <c r="ABJ20" s="0" t="n">
        <v>5432.337</v>
      </c>
      <c r="ABK20" s="0" t="n">
        <v>0</v>
      </c>
      <c r="ABL20" s="0" t="n">
        <v>9788.24</v>
      </c>
      <c r="ABM20" s="0" t="n">
        <v>13032.07</v>
      </c>
      <c r="ABN20" s="0" t="n">
        <v>0</v>
      </c>
      <c r="ABO20" s="0" t="n">
        <v>9221.875</v>
      </c>
      <c r="ABP20" s="0" t="n">
        <v>1986.25</v>
      </c>
      <c r="ABQ20" s="0" t="n">
        <v>4088.27</v>
      </c>
      <c r="ABR20" s="0" t="n">
        <v>40</v>
      </c>
      <c r="ABS20" s="0" t="n">
        <v>0</v>
      </c>
      <c r="ABT20" s="0" t="n">
        <v>0</v>
      </c>
      <c r="ABU20" s="0" t="n">
        <v>0</v>
      </c>
      <c r="ABV20" s="0" t="n">
        <v>0</v>
      </c>
      <c r="ABW20" s="0" t="n">
        <v>0</v>
      </c>
      <c r="ABX20" s="0" t="n">
        <v>0</v>
      </c>
      <c r="ABY20" s="0" t="n">
        <v>617.6</v>
      </c>
      <c r="ABZ20" s="0" t="n">
        <v>0</v>
      </c>
      <c r="ACA20" s="0" t="n">
        <v>0</v>
      </c>
      <c r="ACB20" s="0" t="n">
        <v>0</v>
      </c>
      <c r="ACC20" s="0" t="n">
        <v>1941.72</v>
      </c>
      <c r="ACD20" s="0" t="n">
        <v>360</v>
      </c>
      <c r="ACE20" s="0" t="n">
        <v>600</v>
      </c>
      <c r="ACF20" s="0" t="n">
        <v>1688.5</v>
      </c>
      <c r="ACG20" s="0" t="n">
        <v>520</v>
      </c>
      <c r="ACH20" s="0" t="n">
        <v>1480</v>
      </c>
      <c r="ACI20" s="0" t="n">
        <v>0</v>
      </c>
      <c r="ACJ20" s="0" t="n">
        <v>954.36</v>
      </c>
      <c r="ACK20" s="0" t="n">
        <v>752.84</v>
      </c>
      <c r="ACL20" s="0" t="n">
        <v>0</v>
      </c>
      <c r="ACM20" s="0" t="n">
        <v>0</v>
      </c>
      <c r="ACN20" s="0" t="n">
        <v>0</v>
      </c>
      <c r="ACO20" s="0" t="n">
        <v>2127.2</v>
      </c>
      <c r="ACP20" s="0" t="n">
        <v>0</v>
      </c>
      <c r="ACQ20" s="0" t="n">
        <v>1618.4</v>
      </c>
      <c r="ACR20" s="0" t="n">
        <v>0</v>
      </c>
      <c r="ACS20" s="0" t="n">
        <v>0</v>
      </c>
      <c r="ACT20" s="0" t="n">
        <v>0</v>
      </c>
      <c r="ACU20" s="0" t="n">
        <v>1677.6</v>
      </c>
      <c r="ACV20" s="0" t="n">
        <v>0</v>
      </c>
      <c r="ACW20" s="0" t="n">
        <v>0</v>
      </c>
      <c r="ACX20" s="0" t="n">
        <v>176</v>
      </c>
      <c r="ACY20" s="0" t="n">
        <v>0</v>
      </c>
      <c r="ACZ20" s="0" t="n">
        <v>830.8</v>
      </c>
      <c r="ADA20" s="0" t="n">
        <v>0</v>
      </c>
      <c r="ADB20" s="0" t="n">
        <v>0</v>
      </c>
      <c r="ADC20" s="0" t="n">
        <v>0</v>
      </c>
      <c r="ADD20" s="0" t="n">
        <v>0</v>
      </c>
      <c r="ADE20" s="0" t="n">
        <v>0</v>
      </c>
      <c r="ADF20" s="0" t="n">
        <v>0</v>
      </c>
      <c r="ADG20" s="0" t="n">
        <v>2300.4</v>
      </c>
      <c r="ADH20" s="0" t="n">
        <v>0</v>
      </c>
      <c r="ADI20" s="0" t="n">
        <v>1533.2</v>
      </c>
      <c r="ADJ20" s="0" t="n">
        <v>0</v>
      </c>
      <c r="ADK20" s="0" t="n">
        <v>0</v>
      </c>
      <c r="ADL20" s="0" t="n">
        <v>1231.2</v>
      </c>
      <c r="ADM20" s="0" t="n">
        <v>2328.4</v>
      </c>
      <c r="ADN20" s="0" t="n">
        <v>0</v>
      </c>
      <c r="ADO20" s="0" t="n">
        <v>0</v>
      </c>
      <c r="ADP20" s="0" t="n">
        <v>0</v>
      </c>
      <c r="ADQ20" s="0" t="n">
        <v>0</v>
      </c>
      <c r="ADR20" s="0" t="n">
        <v>0</v>
      </c>
      <c r="ADS20" s="0" t="n">
        <v>0</v>
      </c>
      <c r="ADT20" s="0" t="n">
        <v>667.2</v>
      </c>
      <c r="ADU20" s="0" t="n">
        <v>0</v>
      </c>
      <c r="ADV20" s="0" t="n">
        <v>1999.44</v>
      </c>
      <c r="ADW20" s="0" t="n">
        <v>0</v>
      </c>
      <c r="ADX20" s="0" t="n">
        <v>1063.6</v>
      </c>
      <c r="ADY20" s="0" t="n">
        <v>0</v>
      </c>
      <c r="ADZ20" s="0" t="n">
        <v>1568</v>
      </c>
      <c r="AEA20" s="0" t="n">
        <v>2296.4</v>
      </c>
      <c r="AEB20" s="0" t="n">
        <v>0</v>
      </c>
      <c r="AEC20" s="0" t="n">
        <v>1300</v>
      </c>
      <c r="AED20" s="0" t="n">
        <v>437.5</v>
      </c>
      <c r="AEE20" s="0" t="n">
        <v>720.4</v>
      </c>
      <c r="AEF20" s="0" t="n">
        <v>299</v>
      </c>
      <c r="AEG20" s="0" t="n">
        <v>0</v>
      </c>
      <c r="AEH20" s="0" t="n">
        <v>0</v>
      </c>
      <c r="AEI20" s="0" t="n">
        <v>0</v>
      </c>
      <c r="AEJ20" s="0" t="n">
        <v>0</v>
      </c>
      <c r="AEK20" s="0" t="n">
        <v>0</v>
      </c>
      <c r="AEL20" s="0" t="n">
        <v>0</v>
      </c>
      <c r="AEM20" s="0" t="n">
        <v>5770.7</v>
      </c>
      <c r="AEN20" s="0" t="n">
        <v>0</v>
      </c>
      <c r="AEO20" s="0" t="n">
        <v>0</v>
      </c>
      <c r="AEP20" s="0" t="n">
        <v>0</v>
      </c>
      <c r="AEQ20" s="0" t="n">
        <v>14514.357</v>
      </c>
      <c r="AER20" s="0" t="n">
        <v>3363.75</v>
      </c>
      <c r="AES20" s="0" t="n">
        <v>4485</v>
      </c>
      <c r="AET20" s="0" t="n">
        <v>10097.23</v>
      </c>
      <c r="AEU20" s="0" t="n">
        <v>3887</v>
      </c>
      <c r="AEV20" s="0" t="n">
        <v>9956.7</v>
      </c>
      <c r="AEW20" s="0" t="n">
        <v>0</v>
      </c>
      <c r="AEX20" s="0" t="n">
        <v>8106.6375</v>
      </c>
      <c r="AEY20" s="0" t="n">
        <v>5115.89</v>
      </c>
      <c r="AEZ20" s="0" t="n">
        <v>0</v>
      </c>
      <c r="AFA20" s="0" t="n">
        <v>0</v>
      </c>
      <c r="AFB20" s="0" t="n">
        <v>0</v>
      </c>
      <c r="AFC20" s="0" t="n">
        <v>15900.82</v>
      </c>
      <c r="AFD20" s="0" t="n">
        <v>0</v>
      </c>
      <c r="AFE20" s="0" t="n">
        <v>12097.54</v>
      </c>
      <c r="AFF20" s="0" t="n">
        <v>0</v>
      </c>
      <c r="AFG20" s="0" t="n">
        <v>0</v>
      </c>
      <c r="AFH20" s="0" t="n">
        <v>0</v>
      </c>
      <c r="AFI20" s="0" t="n">
        <v>13794.066</v>
      </c>
      <c r="AFJ20" s="0" t="n">
        <v>0</v>
      </c>
      <c r="AFK20" s="0" t="n">
        <v>0</v>
      </c>
      <c r="AFL20" s="0" t="n">
        <v>1196</v>
      </c>
      <c r="AFM20" s="0" t="n">
        <v>0</v>
      </c>
      <c r="AFN20" s="0" t="n">
        <v>5589.207</v>
      </c>
      <c r="AFO20" s="0" t="n">
        <v>0</v>
      </c>
      <c r="AFP20" s="0" t="n">
        <v>0</v>
      </c>
      <c r="AFQ20" s="0" t="n">
        <v>0</v>
      </c>
      <c r="AFR20" s="0" t="n">
        <v>0</v>
      </c>
      <c r="AFS20" s="0" t="n">
        <v>0</v>
      </c>
      <c r="AFT20" s="0" t="n">
        <v>0</v>
      </c>
      <c r="AFU20" s="0" t="n">
        <v>17195.49</v>
      </c>
      <c r="AFV20" s="0" t="n">
        <v>0</v>
      </c>
      <c r="AFW20" s="0" t="n">
        <v>12606.737</v>
      </c>
      <c r="AFX20" s="0" t="n">
        <v>0</v>
      </c>
      <c r="AFY20" s="0" t="n">
        <v>0</v>
      </c>
      <c r="AFZ20" s="0" t="n">
        <v>8282.898</v>
      </c>
      <c r="AGA20" s="0" t="n">
        <v>17404.79</v>
      </c>
      <c r="AGB20" s="0" t="n">
        <v>0</v>
      </c>
      <c r="AGC20" s="0" t="n">
        <v>0</v>
      </c>
      <c r="AGD20" s="0" t="n">
        <v>0</v>
      </c>
      <c r="AGE20" s="0" t="n">
        <v>0</v>
      </c>
      <c r="AGF20" s="0" t="n">
        <v>0</v>
      </c>
      <c r="AGG20" s="0" t="n">
        <v>0</v>
      </c>
      <c r="AGH20" s="0" t="n">
        <v>4987.32</v>
      </c>
      <c r="AGI20" s="0" t="n">
        <v>0</v>
      </c>
      <c r="AGJ20" s="0" t="n">
        <v>20758.075</v>
      </c>
      <c r="AGK20" s="0" t="n">
        <v>0</v>
      </c>
      <c r="AGL20" s="0" t="n">
        <v>8745.451</v>
      </c>
      <c r="AGM20" s="0" t="n">
        <v>0</v>
      </c>
      <c r="AGN20" s="0" t="n">
        <v>11720.8</v>
      </c>
      <c r="AGO20" s="0" t="n">
        <v>17165.59</v>
      </c>
      <c r="AGP20" s="0" t="n">
        <v>0</v>
      </c>
      <c r="AGQ20" s="0" t="n">
        <v>9717.5</v>
      </c>
      <c r="AGR20" s="0" t="n">
        <v>2354.625</v>
      </c>
      <c r="AGS20" s="0" t="n">
        <v>5923.489</v>
      </c>
      <c r="AGU20" s="0" t="n">
        <f aca="false">IF($P20&gt;0,CH20*$K20,0)</f>
        <v>0</v>
      </c>
      <c r="AGV20" s="0" t="n">
        <f aca="false">IF($P20&gt;0,EV20*$K20,0)</f>
        <v>0</v>
      </c>
      <c r="AGW20" s="0" t="n">
        <f aca="false">IF($P20&gt;0,HJ20*$K20,0)</f>
        <v>0</v>
      </c>
      <c r="AGX20" s="0" t="n">
        <f aca="false">IF($P20&gt;0,JX20*$K20,0)</f>
        <v>0</v>
      </c>
      <c r="AGY20" s="0" t="n">
        <f aca="false">IF($P20&gt;0,ML20*$K20,0)</f>
        <v>0</v>
      </c>
      <c r="AGZ20" s="0" t="n">
        <f aca="false">IF($P20&gt;0,OZ20*$K20,0)</f>
        <v>0</v>
      </c>
      <c r="AHA20" s="0" t="n">
        <f aca="false">IF($P20&gt;0,RN20*$K20,0)</f>
        <v>0</v>
      </c>
      <c r="AHB20" s="0" t="n">
        <f aca="false">IF($P20&gt;0,UB20*$K20,0)</f>
        <v>0</v>
      </c>
      <c r="AHC20" s="0" t="n">
        <f aca="false">IF($P20&gt;0,WP20*$K20,0)</f>
        <v>0</v>
      </c>
      <c r="AHD20" s="0" t="n">
        <f aca="false">IF($P20&gt;0,ZD20*$K20,0)</f>
        <v>0</v>
      </c>
      <c r="AHE20" s="0" t="n">
        <f aca="false">IF($P20&gt;0,ABR20*$K20,0)</f>
        <v>0</v>
      </c>
      <c r="AHF20" s="0" t="n">
        <f aca="false">IF($P20&gt;0,AEF20*$K20,0)</f>
        <v>0</v>
      </c>
    </row>
    <row r="21" customFormat="false" ht="15" hidden="false" customHeight="false" outlineLevel="0" collapsed="false">
      <c r="F21" s="0" t="s">
        <v>22</v>
      </c>
      <c r="H21" s="0" t="s">
        <v>187</v>
      </c>
      <c r="I21" s="0" t="s">
        <v>188</v>
      </c>
      <c r="K21" s="0" t="n">
        <v>1</v>
      </c>
      <c r="L21" s="0" t="n">
        <v>15.88</v>
      </c>
      <c r="P21" s="0" t="n">
        <v>2</v>
      </c>
      <c r="R21" s="0" t="s">
        <v>58</v>
      </c>
      <c r="S21" s="0" t="s">
        <v>61</v>
      </c>
      <c r="Y21" s="0" t="n">
        <v>30</v>
      </c>
      <c r="AA21" s="0" t="n">
        <v>49.31</v>
      </c>
      <c r="AB21" s="0" t="n">
        <v>12.14</v>
      </c>
      <c r="AE21" s="0" t="n">
        <v>21</v>
      </c>
      <c r="AF21" s="0" t="n">
        <v>59.26</v>
      </c>
      <c r="AG21" s="0" t="n">
        <v>11</v>
      </c>
      <c r="AI21" s="0" t="n">
        <v>31.5</v>
      </c>
      <c r="AJ21" s="0" t="n">
        <v>34</v>
      </c>
      <c r="AK21" s="0" t="n">
        <v>10</v>
      </c>
      <c r="AN21" s="0" t="n">
        <v>37.03</v>
      </c>
      <c r="AO21" s="0" t="n">
        <v>7</v>
      </c>
      <c r="AW21" s="0" t="n">
        <v>1</v>
      </c>
      <c r="AZ21" s="0" t="n">
        <v>59.58</v>
      </c>
      <c r="BA21" s="0" t="n">
        <v>18</v>
      </c>
      <c r="BH21" s="0" t="n">
        <v>33.77</v>
      </c>
      <c r="BJ21" s="0" t="n">
        <v>32</v>
      </c>
      <c r="BL21" s="0" t="n">
        <v>48.37</v>
      </c>
      <c r="BO21" s="0" t="n">
        <v>22</v>
      </c>
      <c r="BP21" s="0" t="n">
        <v>16</v>
      </c>
      <c r="BR21" s="0" t="n">
        <v>54.72</v>
      </c>
      <c r="BS21" s="0" t="n">
        <v>34.33</v>
      </c>
      <c r="CH21" s="0" t="n">
        <v>373</v>
      </c>
      <c r="CI21" s="0" t="n">
        <v>0</v>
      </c>
      <c r="CJ21" s="0" t="n">
        <v>0</v>
      </c>
      <c r="CK21" s="0" t="n">
        <v>0</v>
      </c>
      <c r="CL21" s="0" t="n">
        <v>0</v>
      </c>
      <c r="CM21" s="0" t="n">
        <v>10071</v>
      </c>
      <c r="CN21" s="0" t="n">
        <v>0</v>
      </c>
      <c r="CO21" s="0" t="n">
        <v>22990.7875</v>
      </c>
      <c r="CP21" s="0" t="n">
        <v>4528.22</v>
      </c>
      <c r="CQ21" s="0" t="n">
        <v>0</v>
      </c>
      <c r="CR21" s="0" t="n">
        <v>0</v>
      </c>
      <c r="CS21" s="0" t="n">
        <v>7833</v>
      </c>
      <c r="CT21" s="0" t="n">
        <v>27629.975</v>
      </c>
      <c r="CU21" s="0" t="n">
        <v>3692.7</v>
      </c>
      <c r="CV21" s="0" t="n">
        <v>0</v>
      </c>
      <c r="CW21" s="0" t="n">
        <v>11749.5</v>
      </c>
      <c r="CX21" s="0" t="n">
        <v>12682</v>
      </c>
      <c r="CY21" s="0" t="n">
        <v>3730</v>
      </c>
      <c r="CZ21" s="0" t="n">
        <v>0</v>
      </c>
      <c r="DA21" s="0" t="n">
        <v>0</v>
      </c>
      <c r="DB21" s="0" t="n">
        <v>13812.19</v>
      </c>
      <c r="DC21" s="0" t="n">
        <v>2611</v>
      </c>
      <c r="DD21" s="0" t="n">
        <v>0</v>
      </c>
      <c r="DE21" s="0" t="n">
        <v>0</v>
      </c>
      <c r="DF21" s="0" t="n">
        <v>0</v>
      </c>
      <c r="DG21" s="0" t="n">
        <v>0</v>
      </c>
      <c r="DH21" s="0" t="n">
        <v>0</v>
      </c>
      <c r="DI21" s="0" t="n">
        <v>0</v>
      </c>
      <c r="DJ21" s="0" t="n">
        <v>0</v>
      </c>
      <c r="DK21" s="0" t="n">
        <v>373</v>
      </c>
      <c r="DL21" s="0" t="n">
        <v>0</v>
      </c>
      <c r="DM21" s="0" t="n">
        <v>0</v>
      </c>
      <c r="DN21" s="0" t="n">
        <v>22223.34</v>
      </c>
      <c r="DO21" s="0" t="n">
        <v>7385.4</v>
      </c>
      <c r="DP21" s="0" t="n">
        <v>0</v>
      </c>
      <c r="DQ21" s="0" t="n">
        <v>0</v>
      </c>
      <c r="DR21" s="0" t="n">
        <v>0</v>
      </c>
      <c r="DS21" s="0" t="n">
        <v>0</v>
      </c>
      <c r="DT21" s="0" t="n">
        <v>0</v>
      </c>
      <c r="DU21" s="0" t="n">
        <v>0</v>
      </c>
      <c r="DV21" s="0" t="n">
        <v>12596.21</v>
      </c>
      <c r="DW21" s="0" t="n">
        <v>0</v>
      </c>
      <c r="DX21" s="0" t="n">
        <v>11936</v>
      </c>
      <c r="DY21" s="0" t="n">
        <v>0</v>
      </c>
      <c r="DZ21" s="0" t="n">
        <v>18042.01</v>
      </c>
      <c r="EA21" s="0" t="n">
        <v>0</v>
      </c>
      <c r="EB21" s="0" t="n">
        <v>0</v>
      </c>
      <c r="EC21" s="0" t="n">
        <v>8206</v>
      </c>
      <c r="ED21" s="0" t="n">
        <v>7460</v>
      </c>
      <c r="EE21" s="0" t="n">
        <v>0</v>
      </c>
      <c r="EF21" s="0" t="n">
        <v>22451.616</v>
      </c>
      <c r="EG21" s="0" t="n">
        <v>12805.09</v>
      </c>
      <c r="EH21" s="0" t="n">
        <v>0</v>
      </c>
      <c r="EI21" s="0" t="n">
        <v>0</v>
      </c>
      <c r="EJ21" s="0" t="n">
        <v>0</v>
      </c>
      <c r="EK21" s="0" t="n">
        <v>0</v>
      </c>
      <c r="EL21" s="0" t="n">
        <v>0</v>
      </c>
      <c r="EM21" s="0" t="n">
        <v>0</v>
      </c>
      <c r="EN21" s="0" t="n">
        <v>0</v>
      </c>
      <c r="EO21" s="0" t="n">
        <v>0</v>
      </c>
      <c r="EP21" s="0" t="n">
        <v>0</v>
      </c>
      <c r="EQ21" s="0" t="n">
        <v>0</v>
      </c>
      <c r="ER21" s="0" t="n">
        <v>0</v>
      </c>
      <c r="ES21" s="0" t="n">
        <v>0</v>
      </c>
      <c r="ET21" s="0" t="n">
        <v>0</v>
      </c>
      <c r="EU21" s="0" t="n">
        <v>0</v>
      </c>
      <c r="EV21" s="0" t="n">
        <v>229</v>
      </c>
      <c r="EW21" s="0" t="n">
        <v>0</v>
      </c>
      <c r="EX21" s="0" t="n">
        <v>0</v>
      </c>
      <c r="EY21" s="0" t="n">
        <v>0</v>
      </c>
      <c r="EZ21" s="0" t="n">
        <v>0</v>
      </c>
      <c r="FA21" s="0" t="n">
        <v>8587.5</v>
      </c>
      <c r="FB21" s="0" t="n">
        <v>0</v>
      </c>
      <c r="FC21" s="0" t="n">
        <v>11291.99</v>
      </c>
      <c r="FD21" s="0" t="n">
        <v>2780.06</v>
      </c>
      <c r="FE21" s="0" t="n">
        <v>0</v>
      </c>
      <c r="FF21" s="0" t="n">
        <v>0</v>
      </c>
      <c r="FG21" s="0" t="n">
        <v>4809</v>
      </c>
      <c r="FH21" s="0" t="n">
        <v>13570.54</v>
      </c>
      <c r="FI21" s="0" t="n">
        <v>2519</v>
      </c>
      <c r="FJ21" s="0" t="n">
        <v>0</v>
      </c>
      <c r="FK21" s="0" t="n">
        <v>7213.5</v>
      </c>
      <c r="FL21" s="0" t="n">
        <v>7786</v>
      </c>
      <c r="FM21" s="0" t="n">
        <v>2290</v>
      </c>
      <c r="FN21" s="0" t="n">
        <v>0</v>
      </c>
      <c r="FO21" s="0" t="n">
        <v>0</v>
      </c>
      <c r="FP21" s="0" t="n">
        <v>7631.883</v>
      </c>
      <c r="FQ21" s="0" t="n">
        <v>1603</v>
      </c>
      <c r="FR21" s="0" t="n">
        <v>0</v>
      </c>
      <c r="FS21" s="0" t="n">
        <v>0</v>
      </c>
      <c r="FT21" s="0" t="n">
        <v>0</v>
      </c>
      <c r="FU21" s="0" t="n">
        <v>0</v>
      </c>
      <c r="FV21" s="0" t="n">
        <v>0</v>
      </c>
      <c r="FW21" s="0" t="n">
        <v>0</v>
      </c>
      <c r="FX21" s="0" t="n">
        <v>0</v>
      </c>
      <c r="FY21" s="0" t="n">
        <v>286.25</v>
      </c>
      <c r="FZ21" s="0" t="n">
        <v>0</v>
      </c>
      <c r="GA21" s="0" t="n">
        <v>0</v>
      </c>
      <c r="GB21" s="0" t="n">
        <v>13643.82</v>
      </c>
      <c r="GC21" s="0" t="n">
        <v>4122</v>
      </c>
      <c r="GD21" s="0" t="n">
        <v>0</v>
      </c>
      <c r="GE21" s="0" t="n">
        <v>0</v>
      </c>
      <c r="GF21" s="0" t="n">
        <v>0</v>
      </c>
      <c r="GG21" s="0" t="n">
        <v>0</v>
      </c>
      <c r="GH21" s="0" t="n">
        <v>0</v>
      </c>
      <c r="GI21" s="0" t="n">
        <v>0</v>
      </c>
      <c r="GJ21" s="0" t="n">
        <v>7733.33</v>
      </c>
      <c r="GK21" s="0" t="n">
        <v>0</v>
      </c>
      <c r="GL21" s="0" t="n">
        <v>7328</v>
      </c>
      <c r="GM21" s="0" t="n">
        <v>0</v>
      </c>
      <c r="GN21" s="0" t="n">
        <v>13845.9125</v>
      </c>
      <c r="GO21" s="0" t="n">
        <v>0</v>
      </c>
      <c r="GP21" s="0" t="n">
        <v>0</v>
      </c>
      <c r="GQ21" s="0" t="n">
        <v>5038</v>
      </c>
      <c r="GR21" s="0" t="n">
        <v>3664</v>
      </c>
      <c r="GS21" s="0" t="n">
        <v>0</v>
      </c>
      <c r="GT21" s="0" t="n">
        <v>12530.88</v>
      </c>
      <c r="GU21" s="0" t="n">
        <v>7861.57</v>
      </c>
      <c r="GV21" s="0" t="n">
        <v>0</v>
      </c>
      <c r="GW21" s="0" t="n">
        <v>0</v>
      </c>
      <c r="GX21" s="0" t="n">
        <v>0</v>
      </c>
      <c r="GY21" s="0" t="n">
        <v>0</v>
      </c>
      <c r="GZ21" s="0" t="n">
        <v>0</v>
      </c>
      <c r="HA21" s="0" t="n">
        <v>0</v>
      </c>
      <c r="HB21" s="0" t="n">
        <v>0</v>
      </c>
      <c r="HC21" s="0" t="n">
        <v>0</v>
      </c>
      <c r="HD21" s="0" t="n">
        <v>0</v>
      </c>
      <c r="HE21" s="0" t="n">
        <v>0</v>
      </c>
      <c r="HF21" s="0" t="n">
        <v>0</v>
      </c>
      <c r="HG21" s="0" t="n">
        <v>0</v>
      </c>
      <c r="HH21" s="0" t="n">
        <v>0</v>
      </c>
      <c r="HI21" s="0" t="n">
        <v>0</v>
      </c>
      <c r="HJ21" s="0" t="n">
        <v>147</v>
      </c>
      <c r="HK21" s="0" t="n">
        <v>0</v>
      </c>
      <c r="HL21" s="0" t="n">
        <v>0</v>
      </c>
      <c r="HM21" s="0" t="n">
        <v>0</v>
      </c>
      <c r="HN21" s="0" t="n">
        <v>0</v>
      </c>
      <c r="HO21" s="0" t="n">
        <v>4410</v>
      </c>
      <c r="HP21" s="0" t="n">
        <v>0</v>
      </c>
      <c r="HQ21" s="0" t="n">
        <v>7248.57</v>
      </c>
      <c r="HR21" s="0" t="n">
        <v>1963.038</v>
      </c>
      <c r="HS21" s="0" t="n">
        <v>0</v>
      </c>
      <c r="HT21" s="0" t="n">
        <v>0</v>
      </c>
      <c r="HU21" s="0" t="n">
        <v>3395.7</v>
      </c>
      <c r="HV21" s="0" t="n">
        <v>8711.22</v>
      </c>
      <c r="HW21" s="0" t="n">
        <v>2021.25</v>
      </c>
      <c r="HX21" s="0" t="n">
        <v>0</v>
      </c>
      <c r="HY21" s="0" t="n">
        <v>4630.5</v>
      </c>
      <c r="HZ21" s="0" t="n">
        <v>4998</v>
      </c>
      <c r="IA21" s="0" t="n">
        <v>1837.5</v>
      </c>
      <c r="IB21" s="0" t="n">
        <v>0</v>
      </c>
      <c r="IC21" s="0" t="n">
        <v>0</v>
      </c>
      <c r="ID21" s="0" t="n">
        <v>6804.2625</v>
      </c>
      <c r="IE21" s="0" t="n">
        <v>1029</v>
      </c>
      <c r="IF21" s="0" t="n">
        <v>0</v>
      </c>
      <c r="IG21" s="0" t="n">
        <v>0</v>
      </c>
      <c r="IH21" s="0" t="n">
        <v>0</v>
      </c>
      <c r="II21" s="0" t="n">
        <v>0</v>
      </c>
      <c r="IJ21" s="0" t="n">
        <v>0</v>
      </c>
      <c r="IK21" s="0" t="n">
        <v>0</v>
      </c>
      <c r="IL21" s="0" t="n">
        <v>0</v>
      </c>
      <c r="IM21" s="0" t="n">
        <v>147</v>
      </c>
      <c r="IN21" s="0" t="n">
        <v>0</v>
      </c>
      <c r="IO21" s="0" t="n">
        <v>0</v>
      </c>
      <c r="IP21" s="0" t="n">
        <v>8758.26</v>
      </c>
      <c r="IQ21" s="0" t="n">
        <v>2646</v>
      </c>
      <c r="IR21" s="0" t="n">
        <v>0</v>
      </c>
      <c r="IS21" s="0" t="n">
        <v>0</v>
      </c>
      <c r="IT21" s="0" t="n">
        <v>0</v>
      </c>
      <c r="IU21" s="0" t="n">
        <v>0</v>
      </c>
      <c r="IV21" s="0" t="n">
        <v>0</v>
      </c>
      <c r="IW21" s="0" t="n">
        <v>0</v>
      </c>
      <c r="IX21" s="0" t="n">
        <v>4964.19</v>
      </c>
      <c r="IY21" s="0" t="n">
        <v>0</v>
      </c>
      <c r="IZ21" s="0" t="n">
        <v>4704</v>
      </c>
      <c r="JA21" s="0" t="n">
        <v>0</v>
      </c>
      <c r="JB21" s="0" t="n">
        <v>8887.9875</v>
      </c>
      <c r="JC21" s="0" t="n">
        <v>0</v>
      </c>
      <c r="JD21" s="0" t="n">
        <v>0</v>
      </c>
      <c r="JE21" s="0" t="n">
        <v>3234</v>
      </c>
      <c r="JF21" s="0" t="n">
        <v>2352</v>
      </c>
      <c r="JG21" s="0" t="n">
        <v>0</v>
      </c>
      <c r="JH21" s="0" t="n">
        <v>7239.456</v>
      </c>
      <c r="JI21" s="0" t="n">
        <v>5046.51</v>
      </c>
      <c r="JJ21" s="0" t="n">
        <v>0</v>
      </c>
      <c r="JK21" s="0" t="n">
        <v>0</v>
      </c>
      <c r="JL21" s="0" t="n">
        <v>0</v>
      </c>
      <c r="JM21" s="0" t="n">
        <v>0</v>
      </c>
      <c r="JN21" s="0" t="n">
        <v>0</v>
      </c>
      <c r="JO21" s="0" t="n">
        <v>0</v>
      </c>
      <c r="JP21" s="0" t="n">
        <v>0</v>
      </c>
      <c r="JQ21" s="0" t="n">
        <v>0</v>
      </c>
      <c r="JR21" s="0" t="n">
        <v>0</v>
      </c>
      <c r="JS21" s="0" t="n">
        <v>0</v>
      </c>
      <c r="JT21" s="0" t="n">
        <v>0</v>
      </c>
      <c r="JU21" s="0" t="n">
        <v>0</v>
      </c>
      <c r="JV21" s="0" t="n">
        <v>0</v>
      </c>
      <c r="JW21" s="0" t="n">
        <v>0</v>
      </c>
      <c r="JX21" s="0" t="n">
        <v>311</v>
      </c>
      <c r="JY21" s="0" t="n">
        <v>0</v>
      </c>
      <c r="JZ21" s="0" t="n">
        <v>0</v>
      </c>
      <c r="KA21" s="0" t="n">
        <v>0</v>
      </c>
      <c r="KB21" s="0" t="n">
        <v>0</v>
      </c>
      <c r="KC21" s="0" t="n">
        <v>9330</v>
      </c>
      <c r="KD21" s="0" t="n">
        <v>0</v>
      </c>
      <c r="KE21" s="0" t="n">
        <v>19169.2625</v>
      </c>
      <c r="KF21" s="0" t="n">
        <v>3775.54</v>
      </c>
      <c r="KG21" s="0" t="n">
        <v>0</v>
      </c>
      <c r="KH21" s="0" t="n">
        <v>0</v>
      </c>
      <c r="KI21" s="0" t="n">
        <v>5877.9</v>
      </c>
      <c r="KJ21" s="0" t="n">
        <v>18429.86</v>
      </c>
      <c r="KK21" s="0" t="n">
        <v>3421</v>
      </c>
      <c r="KL21" s="0" t="n">
        <v>0</v>
      </c>
      <c r="KM21" s="0" t="n">
        <v>9796.5</v>
      </c>
      <c r="KN21" s="0" t="n">
        <v>11631.4</v>
      </c>
      <c r="KO21" s="0" t="n">
        <v>3887.5</v>
      </c>
      <c r="KP21" s="0" t="n">
        <v>0</v>
      </c>
      <c r="KQ21" s="0" t="n">
        <v>0</v>
      </c>
      <c r="KR21" s="0" t="n">
        <v>14395.4125</v>
      </c>
      <c r="KS21" s="0" t="n">
        <v>2177</v>
      </c>
      <c r="KT21" s="0" t="n">
        <v>0</v>
      </c>
      <c r="KU21" s="0" t="n">
        <v>0</v>
      </c>
      <c r="KV21" s="0" t="n">
        <v>0</v>
      </c>
      <c r="KW21" s="0" t="n">
        <v>0</v>
      </c>
      <c r="KX21" s="0" t="n">
        <v>0</v>
      </c>
      <c r="KY21" s="0" t="n">
        <v>0</v>
      </c>
      <c r="KZ21" s="0" t="n">
        <v>0</v>
      </c>
      <c r="LA21" s="0" t="n">
        <v>342.1</v>
      </c>
      <c r="LB21" s="0" t="n">
        <v>0</v>
      </c>
      <c r="LC21" s="0" t="n">
        <v>0</v>
      </c>
      <c r="LD21" s="0" t="n">
        <v>18529.38</v>
      </c>
      <c r="LE21" s="0" t="n">
        <v>6157.8</v>
      </c>
      <c r="LF21" s="0" t="n">
        <v>0</v>
      </c>
      <c r="LG21" s="0" t="n">
        <v>0</v>
      </c>
      <c r="LH21" s="0" t="n">
        <v>0</v>
      </c>
      <c r="LI21" s="0" t="n">
        <v>0</v>
      </c>
      <c r="LJ21" s="0" t="n">
        <v>0</v>
      </c>
      <c r="LK21" s="0" t="n">
        <v>0</v>
      </c>
      <c r="LL21" s="0" t="n">
        <v>10502.47</v>
      </c>
      <c r="LM21" s="0" t="n">
        <v>0</v>
      </c>
      <c r="LN21" s="0" t="n">
        <v>9952</v>
      </c>
      <c r="LO21" s="0" t="n">
        <v>0</v>
      </c>
      <c r="LP21" s="0" t="n">
        <v>15043.07</v>
      </c>
      <c r="LQ21" s="0" t="n">
        <v>0</v>
      </c>
      <c r="LR21" s="0" t="n">
        <v>0</v>
      </c>
      <c r="LS21" s="0" t="n">
        <v>6842</v>
      </c>
      <c r="LT21" s="0" t="n">
        <v>4976</v>
      </c>
      <c r="LU21" s="0" t="n">
        <v>0</v>
      </c>
      <c r="LV21" s="0" t="n">
        <v>17017.92</v>
      </c>
      <c r="LW21" s="0" t="n">
        <v>10676.63</v>
      </c>
      <c r="LX21" s="0" t="n">
        <v>0</v>
      </c>
      <c r="LY21" s="0" t="n">
        <v>0</v>
      </c>
      <c r="LZ21" s="0" t="n">
        <v>0</v>
      </c>
      <c r="MA21" s="0" t="n">
        <v>0</v>
      </c>
      <c r="MB21" s="0" t="n">
        <v>0</v>
      </c>
      <c r="MC21" s="0" t="n">
        <v>0</v>
      </c>
      <c r="MD21" s="0" t="n">
        <v>0</v>
      </c>
      <c r="ME21" s="0" t="n">
        <v>0</v>
      </c>
      <c r="MF21" s="0" t="n">
        <v>0</v>
      </c>
      <c r="MG21" s="0" t="n">
        <v>0</v>
      </c>
      <c r="MH21" s="0" t="n">
        <v>0</v>
      </c>
      <c r="MI21" s="0" t="n">
        <v>0</v>
      </c>
      <c r="MJ21" s="0" t="n">
        <v>0</v>
      </c>
      <c r="MK21" s="0" t="n">
        <v>0</v>
      </c>
      <c r="ML21" s="0" t="n">
        <v>37</v>
      </c>
      <c r="MM21" s="0" t="n">
        <v>0</v>
      </c>
      <c r="MN21" s="0" t="n">
        <v>0</v>
      </c>
      <c r="MO21" s="0" t="n">
        <v>0</v>
      </c>
      <c r="MP21" s="0" t="n">
        <v>0</v>
      </c>
      <c r="MQ21" s="0" t="n">
        <v>1110</v>
      </c>
      <c r="MR21" s="0" t="n">
        <v>0</v>
      </c>
      <c r="MS21" s="0" t="n">
        <v>1824.47</v>
      </c>
      <c r="MT21" s="0" t="n">
        <v>449.18</v>
      </c>
      <c r="MU21" s="0" t="n">
        <v>0</v>
      </c>
      <c r="MV21" s="0" t="n">
        <v>0</v>
      </c>
      <c r="MW21" s="0" t="n">
        <v>777</v>
      </c>
      <c r="MX21" s="0" t="n">
        <v>2192.62</v>
      </c>
      <c r="MY21" s="0" t="n">
        <v>447.7</v>
      </c>
      <c r="MZ21" s="0" t="n">
        <v>0</v>
      </c>
      <c r="NA21" s="0" t="n">
        <v>1282.05</v>
      </c>
      <c r="NB21" s="0" t="n">
        <v>1258</v>
      </c>
      <c r="NC21" s="0" t="n">
        <v>462.5</v>
      </c>
      <c r="ND21" s="0" t="n">
        <v>0</v>
      </c>
      <c r="NE21" s="0" t="n">
        <v>0</v>
      </c>
      <c r="NF21" s="0" t="n">
        <v>1370.11</v>
      </c>
      <c r="NG21" s="0" t="n">
        <v>259</v>
      </c>
      <c r="NH21" s="0" t="n">
        <v>0</v>
      </c>
      <c r="NI21" s="0" t="n">
        <v>0</v>
      </c>
      <c r="NJ21" s="0" t="n">
        <v>0</v>
      </c>
      <c r="NK21" s="0" t="n">
        <v>0</v>
      </c>
      <c r="NL21" s="0" t="n">
        <v>0</v>
      </c>
      <c r="NM21" s="0" t="n">
        <v>0</v>
      </c>
      <c r="NN21" s="0" t="n">
        <v>0</v>
      </c>
      <c r="NO21" s="0" t="n">
        <v>33.3</v>
      </c>
      <c r="NP21" s="0" t="n">
        <v>0</v>
      </c>
      <c r="NQ21" s="0" t="n">
        <v>0</v>
      </c>
      <c r="NR21" s="0" t="n">
        <v>2204.46</v>
      </c>
      <c r="NS21" s="0" t="n">
        <v>666</v>
      </c>
      <c r="NT21" s="0" t="n">
        <v>0</v>
      </c>
      <c r="NU21" s="0" t="n">
        <v>0</v>
      </c>
      <c r="NV21" s="0" t="n">
        <v>0</v>
      </c>
      <c r="NW21" s="0" t="n">
        <v>0</v>
      </c>
      <c r="NX21" s="0" t="n">
        <v>0</v>
      </c>
      <c r="NY21" s="0" t="n">
        <v>0</v>
      </c>
      <c r="NZ21" s="0" t="n">
        <v>1249.49</v>
      </c>
      <c r="OA21" s="0" t="n">
        <v>0</v>
      </c>
      <c r="OB21" s="0" t="n">
        <v>1302.4</v>
      </c>
      <c r="OC21" s="0" t="n">
        <v>0</v>
      </c>
      <c r="OD21" s="0" t="n">
        <v>1610.721</v>
      </c>
      <c r="OE21" s="0" t="n">
        <v>0</v>
      </c>
      <c r="OF21" s="0" t="n">
        <v>0</v>
      </c>
      <c r="OG21" s="0" t="n">
        <v>1017.5</v>
      </c>
      <c r="OH21" s="0" t="n">
        <v>592</v>
      </c>
      <c r="OI21" s="0" t="n">
        <v>0</v>
      </c>
      <c r="OJ21" s="0" t="n">
        <v>2024.64</v>
      </c>
      <c r="OK21" s="0" t="n">
        <v>1270.21</v>
      </c>
      <c r="OL21" s="0" t="n">
        <v>0</v>
      </c>
      <c r="OM21" s="0" t="n">
        <v>0</v>
      </c>
      <c r="ON21" s="0" t="n">
        <v>0</v>
      </c>
      <c r="OO21" s="0" t="n">
        <v>0</v>
      </c>
      <c r="OP21" s="0" t="n">
        <v>0</v>
      </c>
      <c r="OQ21" s="0" t="n">
        <v>0</v>
      </c>
      <c r="OR21" s="0" t="n">
        <v>0</v>
      </c>
      <c r="OS21" s="0" t="n">
        <v>0</v>
      </c>
      <c r="OT21" s="0" t="n">
        <v>0</v>
      </c>
      <c r="OU21" s="0" t="n">
        <v>0</v>
      </c>
      <c r="OV21" s="0" t="n">
        <v>0</v>
      </c>
      <c r="OW21" s="0" t="n">
        <v>0</v>
      </c>
      <c r="OX21" s="0" t="n">
        <v>0</v>
      </c>
      <c r="OY21" s="0" t="n">
        <v>0</v>
      </c>
      <c r="OZ21" s="0" t="n">
        <v>60</v>
      </c>
      <c r="PA21" s="0" t="n">
        <v>0</v>
      </c>
      <c r="PB21" s="0" t="n">
        <v>0</v>
      </c>
      <c r="PC21" s="0" t="n">
        <v>0</v>
      </c>
      <c r="PD21" s="0" t="n">
        <v>0</v>
      </c>
      <c r="PE21" s="0" t="n">
        <v>1980</v>
      </c>
      <c r="PF21" s="0" t="n">
        <v>0</v>
      </c>
      <c r="PG21" s="0" t="n">
        <v>3254.46</v>
      </c>
      <c r="PH21" s="0" t="n">
        <v>728.4</v>
      </c>
      <c r="PI21" s="0" t="n">
        <v>0</v>
      </c>
      <c r="PJ21" s="0" t="n">
        <v>0</v>
      </c>
      <c r="PK21" s="0" t="n">
        <v>1260</v>
      </c>
      <c r="PL21" s="0" t="n">
        <v>3555.6</v>
      </c>
      <c r="PM21" s="0" t="n">
        <v>660</v>
      </c>
      <c r="PN21" s="0" t="n">
        <v>0</v>
      </c>
      <c r="PO21" s="0" t="n">
        <v>1890</v>
      </c>
      <c r="PP21" s="0" t="n">
        <v>2040</v>
      </c>
      <c r="PQ21" s="0" t="n">
        <v>600</v>
      </c>
      <c r="PR21" s="0" t="n">
        <v>0</v>
      </c>
      <c r="PS21" s="0" t="n">
        <v>0</v>
      </c>
      <c r="PT21" s="0" t="n">
        <v>2443.98</v>
      </c>
      <c r="PU21" s="0" t="n">
        <v>420</v>
      </c>
      <c r="PV21" s="0" t="n">
        <v>0</v>
      </c>
      <c r="PW21" s="0" t="n">
        <v>0</v>
      </c>
      <c r="PX21" s="0" t="n">
        <v>0</v>
      </c>
      <c r="PY21" s="0" t="n">
        <v>0</v>
      </c>
      <c r="PZ21" s="0" t="n">
        <v>0</v>
      </c>
      <c r="QA21" s="0" t="n">
        <v>0</v>
      </c>
      <c r="QB21" s="0" t="n">
        <v>0</v>
      </c>
      <c r="QC21" s="0" t="n">
        <v>75</v>
      </c>
      <c r="QD21" s="0" t="n">
        <v>0</v>
      </c>
      <c r="QE21" s="0" t="n">
        <v>0</v>
      </c>
      <c r="QF21" s="0" t="n">
        <v>3217.32</v>
      </c>
      <c r="QG21" s="0" t="n">
        <v>1080</v>
      </c>
      <c r="QH21" s="0" t="n">
        <v>0</v>
      </c>
      <c r="QI21" s="0" t="n">
        <v>0</v>
      </c>
      <c r="QJ21" s="0" t="n">
        <v>0</v>
      </c>
      <c r="QK21" s="0" t="n">
        <v>0</v>
      </c>
      <c r="QL21" s="0" t="n">
        <v>0</v>
      </c>
      <c r="QM21" s="0" t="n">
        <v>0</v>
      </c>
      <c r="QN21" s="0" t="n">
        <v>2026.2</v>
      </c>
      <c r="QO21" s="0" t="n">
        <v>0</v>
      </c>
      <c r="QP21" s="0" t="n">
        <v>1920</v>
      </c>
      <c r="QQ21" s="0" t="n">
        <v>0</v>
      </c>
      <c r="QR21" s="0" t="n">
        <v>3192.42</v>
      </c>
      <c r="QS21" s="0" t="n">
        <v>0</v>
      </c>
      <c r="QT21" s="0" t="n">
        <v>0</v>
      </c>
      <c r="QU21" s="0" t="n">
        <v>1320</v>
      </c>
      <c r="QV21" s="0" t="n">
        <v>960</v>
      </c>
      <c r="QW21" s="0" t="n">
        <v>0</v>
      </c>
      <c r="QX21" s="0" t="n">
        <v>4104</v>
      </c>
      <c r="QY21" s="0" t="n">
        <v>2059.8</v>
      </c>
      <c r="QZ21" s="0" t="n">
        <v>0</v>
      </c>
      <c r="RA21" s="0" t="n">
        <v>0</v>
      </c>
      <c r="RB21" s="0" t="n">
        <v>0</v>
      </c>
      <c r="RC21" s="0" t="n">
        <v>0</v>
      </c>
      <c r="RD21" s="0" t="n">
        <v>0</v>
      </c>
      <c r="RE21" s="0" t="n">
        <v>0</v>
      </c>
      <c r="RF21" s="0" t="n">
        <v>0</v>
      </c>
      <c r="RG21" s="0" t="n">
        <v>0</v>
      </c>
      <c r="RH21" s="0" t="n">
        <v>0</v>
      </c>
      <c r="RI21" s="0" t="n">
        <v>0</v>
      </c>
      <c r="RJ21" s="0" t="n">
        <v>0</v>
      </c>
      <c r="RK21" s="0" t="n">
        <v>0</v>
      </c>
      <c r="RL21" s="0" t="n">
        <v>0</v>
      </c>
      <c r="RM21" s="0" t="n">
        <v>0</v>
      </c>
      <c r="RN21" s="0" t="n">
        <v>262</v>
      </c>
      <c r="RO21" s="0" t="n">
        <v>0</v>
      </c>
      <c r="RP21" s="0" t="n">
        <v>0</v>
      </c>
      <c r="RQ21" s="0" t="n">
        <v>0</v>
      </c>
      <c r="RR21" s="0" t="n">
        <v>0</v>
      </c>
      <c r="RS21" s="0" t="n">
        <v>7860</v>
      </c>
      <c r="RT21" s="0" t="n">
        <v>0</v>
      </c>
      <c r="RU21" s="0" t="n">
        <v>12919.22</v>
      </c>
      <c r="RV21" s="0" t="n">
        <v>3180.68</v>
      </c>
      <c r="RW21" s="0" t="n">
        <v>0</v>
      </c>
      <c r="RX21" s="0" t="n">
        <v>0</v>
      </c>
      <c r="RY21" s="0" t="n">
        <v>5502</v>
      </c>
      <c r="RZ21" s="0" t="n">
        <v>15526.12</v>
      </c>
      <c r="SA21" s="0" t="n">
        <v>2882</v>
      </c>
      <c r="SB21" s="0" t="n">
        <v>0</v>
      </c>
      <c r="SC21" s="0" t="n">
        <v>9078.3</v>
      </c>
      <c r="SD21" s="0" t="n">
        <v>8908</v>
      </c>
      <c r="SE21" s="0" t="n">
        <v>3275</v>
      </c>
      <c r="SF21" s="0" t="n">
        <v>0</v>
      </c>
      <c r="SG21" s="0" t="n">
        <v>0</v>
      </c>
      <c r="SH21" s="0" t="n">
        <v>9701.86</v>
      </c>
      <c r="SI21" s="0" t="n">
        <v>1834</v>
      </c>
      <c r="SJ21" s="0" t="n">
        <v>0</v>
      </c>
      <c r="SK21" s="0" t="n">
        <v>0</v>
      </c>
      <c r="SL21" s="0" t="n">
        <v>0</v>
      </c>
      <c r="SM21" s="0" t="n">
        <v>0</v>
      </c>
      <c r="SN21" s="0" t="n">
        <v>0</v>
      </c>
      <c r="SO21" s="0" t="n">
        <v>0</v>
      </c>
      <c r="SP21" s="0" t="n">
        <v>0</v>
      </c>
      <c r="SQ21" s="0" t="n">
        <v>262</v>
      </c>
      <c r="SR21" s="0" t="n">
        <v>0</v>
      </c>
      <c r="SS21" s="0" t="n">
        <v>0</v>
      </c>
      <c r="ST21" s="0" t="n">
        <v>15609.96</v>
      </c>
      <c r="SU21" s="0" t="n">
        <v>4716</v>
      </c>
      <c r="SV21" s="0" t="n">
        <v>0</v>
      </c>
      <c r="SW21" s="0" t="n">
        <v>0</v>
      </c>
      <c r="SX21" s="0" t="n">
        <v>0</v>
      </c>
      <c r="SY21" s="0" t="n">
        <v>0</v>
      </c>
      <c r="SZ21" s="0" t="n">
        <v>0</v>
      </c>
      <c r="TA21" s="0" t="n">
        <v>0</v>
      </c>
      <c r="TB21" s="0" t="n">
        <v>8847.74</v>
      </c>
      <c r="TC21" s="0" t="n">
        <v>0</v>
      </c>
      <c r="TD21" s="0" t="n">
        <v>8384</v>
      </c>
      <c r="TE21" s="0" t="n">
        <v>0</v>
      </c>
      <c r="TF21" s="0" t="n">
        <v>12672.94</v>
      </c>
      <c r="TG21" s="0" t="n">
        <v>0</v>
      </c>
      <c r="TH21" s="0" t="n">
        <v>0</v>
      </c>
      <c r="TI21" s="0" t="n">
        <v>5764</v>
      </c>
      <c r="TJ21" s="0" t="n">
        <v>4192</v>
      </c>
      <c r="TK21" s="0" t="n">
        <v>0</v>
      </c>
      <c r="TL21" s="0" t="n">
        <v>14336.64</v>
      </c>
      <c r="TM21" s="0" t="n">
        <v>8994.46</v>
      </c>
      <c r="TN21" s="0" t="n">
        <v>0</v>
      </c>
      <c r="TO21" s="0" t="n">
        <v>0</v>
      </c>
      <c r="TP21" s="0" t="n">
        <v>0</v>
      </c>
      <c r="TQ21" s="0" t="n">
        <v>0</v>
      </c>
      <c r="TR21" s="0" t="n">
        <v>0</v>
      </c>
      <c r="TS21" s="0" t="n">
        <v>0</v>
      </c>
      <c r="TT21" s="0" t="n">
        <v>0</v>
      </c>
      <c r="TU21" s="0" t="n">
        <v>0</v>
      </c>
      <c r="TV21" s="0" t="n">
        <v>0</v>
      </c>
      <c r="TW21" s="0" t="n">
        <v>0</v>
      </c>
      <c r="TX21" s="0" t="n">
        <v>0</v>
      </c>
      <c r="TY21" s="0" t="n">
        <v>0</v>
      </c>
      <c r="TZ21" s="0" t="n">
        <v>0</v>
      </c>
      <c r="UA21" s="0" t="n">
        <v>0</v>
      </c>
      <c r="UB21" s="0" t="n">
        <v>214</v>
      </c>
      <c r="UC21" s="0" t="n">
        <v>0</v>
      </c>
      <c r="UD21" s="0" t="n">
        <v>0</v>
      </c>
      <c r="UE21" s="0" t="n">
        <v>0</v>
      </c>
      <c r="UF21" s="0" t="n">
        <v>0</v>
      </c>
      <c r="UG21" s="0" t="n">
        <v>6420</v>
      </c>
      <c r="UH21" s="0" t="n">
        <v>0</v>
      </c>
      <c r="UI21" s="0" t="n">
        <v>10552.34</v>
      </c>
      <c r="UJ21" s="0" t="n">
        <v>2857.756</v>
      </c>
      <c r="UK21" s="0" t="n">
        <v>0</v>
      </c>
      <c r="UL21" s="0" t="n">
        <v>0</v>
      </c>
      <c r="UM21" s="0" t="n">
        <v>4494</v>
      </c>
      <c r="UN21" s="0" t="n">
        <v>12681.64</v>
      </c>
      <c r="UO21" s="0" t="n">
        <v>2354</v>
      </c>
      <c r="UP21" s="0" t="n">
        <v>0</v>
      </c>
      <c r="UQ21" s="0" t="n">
        <v>8426.25</v>
      </c>
      <c r="UR21" s="0" t="n">
        <v>6548.4</v>
      </c>
      <c r="US21" s="0" t="n">
        <v>2140</v>
      </c>
      <c r="UT21" s="0" t="n">
        <v>0</v>
      </c>
      <c r="UU21" s="0" t="n">
        <v>0</v>
      </c>
      <c r="UV21" s="0" t="n">
        <v>7924.42</v>
      </c>
      <c r="UW21" s="0" t="n">
        <v>1647.8</v>
      </c>
      <c r="UX21" s="0" t="n">
        <v>0</v>
      </c>
      <c r="UY21" s="0" t="n">
        <v>0</v>
      </c>
      <c r="UZ21" s="0" t="n">
        <v>0</v>
      </c>
      <c r="VA21" s="0" t="n">
        <v>0</v>
      </c>
      <c r="VB21" s="0" t="n">
        <v>0</v>
      </c>
      <c r="VC21" s="0" t="n">
        <v>0</v>
      </c>
      <c r="VD21" s="0" t="n">
        <v>0</v>
      </c>
      <c r="VE21" s="0" t="n">
        <v>214</v>
      </c>
      <c r="VF21" s="0" t="n">
        <v>0</v>
      </c>
      <c r="VG21" s="0" t="n">
        <v>0</v>
      </c>
      <c r="VH21" s="0" t="n">
        <v>12750.12</v>
      </c>
      <c r="VI21" s="0" t="n">
        <v>3852</v>
      </c>
      <c r="VJ21" s="0" t="n">
        <v>0</v>
      </c>
      <c r="VK21" s="0" t="n">
        <v>0</v>
      </c>
      <c r="VL21" s="0" t="n">
        <v>0</v>
      </c>
      <c r="VM21" s="0" t="n">
        <v>0</v>
      </c>
      <c r="VN21" s="0" t="n">
        <v>0</v>
      </c>
      <c r="VO21" s="0" t="n">
        <v>0</v>
      </c>
      <c r="VP21" s="0" t="n">
        <v>7226.78</v>
      </c>
      <c r="VQ21" s="0" t="n">
        <v>0</v>
      </c>
      <c r="VR21" s="0" t="n">
        <v>6848</v>
      </c>
      <c r="VS21" s="0" t="n">
        <v>0</v>
      </c>
      <c r="VT21" s="0" t="n">
        <v>9316.062</v>
      </c>
      <c r="VU21" s="0" t="n">
        <v>0</v>
      </c>
      <c r="VV21" s="0" t="n">
        <v>0</v>
      </c>
      <c r="VW21" s="0" t="n">
        <v>4708</v>
      </c>
      <c r="VX21" s="0" t="n">
        <v>3424</v>
      </c>
      <c r="VY21" s="0" t="n">
        <v>0</v>
      </c>
      <c r="VZ21" s="0" t="n">
        <v>11710.08</v>
      </c>
      <c r="WA21" s="0" t="n">
        <v>7346.62</v>
      </c>
      <c r="WB21" s="0" t="n">
        <v>0</v>
      </c>
      <c r="WC21" s="0" t="n">
        <v>0</v>
      </c>
      <c r="WD21" s="0" t="n">
        <v>0</v>
      </c>
      <c r="WE21" s="0" t="n">
        <v>0</v>
      </c>
      <c r="WF21" s="0" t="n">
        <v>0</v>
      </c>
      <c r="WG21" s="0" t="n">
        <v>0</v>
      </c>
      <c r="WH21" s="0" t="n">
        <v>0</v>
      </c>
      <c r="WI21" s="0" t="n">
        <v>0</v>
      </c>
      <c r="WJ21" s="0" t="n">
        <v>0</v>
      </c>
      <c r="WK21" s="0" t="n">
        <v>0</v>
      </c>
      <c r="WL21" s="0" t="n">
        <v>0</v>
      </c>
      <c r="WM21" s="0" t="n">
        <v>0</v>
      </c>
      <c r="WN21" s="0" t="n">
        <v>0</v>
      </c>
      <c r="WO21" s="0" t="n">
        <v>0</v>
      </c>
      <c r="WP21" s="0" t="n">
        <v>84</v>
      </c>
      <c r="WQ21" s="0" t="n">
        <v>0</v>
      </c>
      <c r="WR21" s="0" t="n">
        <v>0</v>
      </c>
      <c r="WS21" s="0" t="n">
        <v>0</v>
      </c>
      <c r="WT21" s="0" t="n">
        <v>0</v>
      </c>
      <c r="WU21" s="0" t="n">
        <v>2520</v>
      </c>
      <c r="WV21" s="0" t="n">
        <v>0</v>
      </c>
      <c r="WW21" s="0" t="n">
        <v>4142.04</v>
      </c>
      <c r="WX21" s="0" t="n">
        <v>1019.76</v>
      </c>
      <c r="WY21" s="0" t="n">
        <v>0</v>
      </c>
      <c r="WZ21" s="0" t="n">
        <v>0</v>
      </c>
      <c r="XA21" s="0" t="n">
        <v>1764</v>
      </c>
      <c r="XB21" s="0" t="n">
        <v>4977.84</v>
      </c>
      <c r="XC21" s="0" t="n">
        <v>924</v>
      </c>
      <c r="XD21" s="0" t="n">
        <v>0</v>
      </c>
      <c r="XE21" s="0" t="n">
        <v>2646</v>
      </c>
      <c r="XF21" s="0" t="n">
        <v>2856</v>
      </c>
      <c r="XG21" s="0" t="n">
        <v>840</v>
      </c>
      <c r="XH21" s="0" t="n">
        <v>0</v>
      </c>
      <c r="XI21" s="0" t="n">
        <v>0</v>
      </c>
      <c r="XJ21" s="0" t="n">
        <v>3110.52</v>
      </c>
      <c r="XK21" s="0" t="n">
        <v>646.8</v>
      </c>
      <c r="XL21" s="0" t="n">
        <v>0</v>
      </c>
      <c r="XM21" s="0" t="n">
        <v>0</v>
      </c>
      <c r="XN21" s="0" t="n">
        <v>0</v>
      </c>
      <c r="XO21" s="0" t="n">
        <v>0</v>
      </c>
      <c r="XP21" s="0" t="n">
        <v>0</v>
      </c>
      <c r="XQ21" s="0" t="n">
        <v>0</v>
      </c>
      <c r="XR21" s="0" t="n">
        <v>0</v>
      </c>
      <c r="XS21" s="0" t="n">
        <v>105</v>
      </c>
      <c r="XT21" s="0" t="n">
        <v>0</v>
      </c>
      <c r="XU21" s="0" t="n">
        <v>0</v>
      </c>
      <c r="XV21" s="0" t="n">
        <v>4504.248</v>
      </c>
      <c r="XW21" s="0" t="n">
        <v>1512</v>
      </c>
      <c r="XX21" s="0" t="n">
        <v>0</v>
      </c>
      <c r="XY21" s="0" t="n">
        <v>0</v>
      </c>
      <c r="XZ21" s="0" t="n">
        <v>0</v>
      </c>
      <c r="YA21" s="0" t="n">
        <v>0</v>
      </c>
      <c r="YB21" s="0" t="n">
        <v>0</v>
      </c>
      <c r="YC21" s="0" t="n">
        <v>0</v>
      </c>
      <c r="YD21" s="0" t="n">
        <v>2836.68</v>
      </c>
      <c r="YE21" s="0" t="n">
        <v>0</v>
      </c>
      <c r="YF21" s="0" t="n">
        <v>2419.2</v>
      </c>
      <c r="YG21" s="0" t="n">
        <v>0</v>
      </c>
      <c r="YH21" s="0" t="n">
        <v>4063.08</v>
      </c>
      <c r="YI21" s="0" t="n">
        <v>0</v>
      </c>
      <c r="YJ21" s="0" t="n">
        <v>0</v>
      </c>
      <c r="YK21" s="0" t="n">
        <v>1848</v>
      </c>
      <c r="YL21" s="0" t="n">
        <v>1344</v>
      </c>
      <c r="YM21" s="0" t="n">
        <v>0</v>
      </c>
      <c r="YN21" s="0" t="n">
        <v>4596.48</v>
      </c>
      <c r="YO21" s="0" t="n">
        <v>2883.72</v>
      </c>
      <c r="YP21" s="0" t="n">
        <v>0</v>
      </c>
      <c r="YQ21" s="0" t="n">
        <v>0</v>
      </c>
      <c r="YR21" s="0" t="n">
        <v>0</v>
      </c>
      <c r="YS21" s="0" t="n">
        <v>0</v>
      </c>
      <c r="YT21" s="0" t="n">
        <v>0</v>
      </c>
      <c r="YU21" s="0" t="n">
        <v>0</v>
      </c>
      <c r="YV21" s="0" t="n">
        <v>0</v>
      </c>
      <c r="YW21" s="0" t="n">
        <v>0</v>
      </c>
      <c r="YX21" s="0" t="n">
        <v>0</v>
      </c>
      <c r="YY21" s="0" t="n">
        <v>0</v>
      </c>
      <c r="YZ21" s="0" t="n">
        <v>0</v>
      </c>
      <c r="ZA21" s="0" t="n">
        <v>0</v>
      </c>
      <c r="ZB21" s="0" t="n">
        <v>0</v>
      </c>
      <c r="ZC21" s="0" t="n">
        <v>0</v>
      </c>
      <c r="ZD21" s="0" t="n">
        <v>387</v>
      </c>
      <c r="ZE21" s="0" t="n">
        <v>0</v>
      </c>
      <c r="ZF21" s="0" t="n">
        <v>0</v>
      </c>
      <c r="ZG21" s="0" t="n">
        <v>0</v>
      </c>
      <c r="ZH21" s="0" t="n">
        <v>0</v>
      </c>
      <c r="ZI21" s="0" t="n">
        <v>10449</v>
      </c>
      <c r="ZJ21" s="0" t="n">
        <v>0</v>
      </c>
      <c r="ZK21" s="0" t="n">
        <v>19082.97</v>
      </c>
      <c r="ZL21" s="0" t="n">
        <v>5167.998</v>
      </c>
      <c r="ZM21" s="0" t="n">
        <v>0</v>
      </c>
      <c r="ZN21" s="0" t="n">
        <v>0</v>
      </c>
      <c r="ZO21" s="0" t="n">
        <v>8127</v>
      </c>
      <c r="ZP21" s="0" t="n">
        <v>22933.62</v>
      </c>
      <c r="ZQ21" s="0" t="n">
        <v>5321.25</v>
      </c>
      <c r="ZR21" s="0" t="n">
        <v>0</v>
      </c>
      <c r="ZS21" s="0" t="n">
        <v>12190.5</v>
      </c>
      <c r="ZT21" s="0" t="n">
        <v>11842.2</v>
      </c>
      <c r="ZU21" s="0" t="n">
        <v>3870</v>
      </c>
      <c r="ZV21" s="0" t="n">
        <v>0</v>
      </c>
      <c r="ZW21" s="0" t="n">
        <v>0</v>
      </c>
      <c r="ZX21" s="0" t="n">
        <v>12897.549</v>
      </c>
      <c r="ZY21" s="0" t="n">
        <v>2709</v>
      </c>
      <c r="ZZ21" s="0" t="n">
        <v>0</v>
      </c>
      <c r="AAA21" s="0" t="n">
        <v>0</v>
      </c>
      <c r="AAB21" s="0" t="n">
        <v>0</v>
      </c>
      <c r="AAC21" s="0" t="n">
        <v>0</v>
      </c>
      <c r="AAD21" s="0" t="n">
        <v>0</v>
      </c>
      <c r="AAE21" s="0" t="n">
        <v>0</v>
      </c>
      <c r="AAF21" s="0" t="n">
        <v>0</v>
      </c>
      <c r="AAG21" s="0" t="n">
        <v>387</v>
      </c>
      <c r="AAH21" s="0" t="n">
        <v>0</v>
      </c>
      <c r="AAI21" s="0" t="n">
        <v>0</v>
      </c>
      <c r="AAJ21" s="0" t="n">
        <v>28821.825</v>
      </c>
      <c r="AAK21" s="0" t="n">
        <v>6966</v>
      </c>
      <c r="AAL21" s="0" t="n">
        <v>0</v>
      </c>
      <c r="AAM21" s="0" t="n">
        <v>0</v>
      </c>
      <c r="AAN21" s="0" t="n">
        <v>0</v>
      </c>
      <c r="AAO21" s="0" t="n">
        <v>0</v>
      </c>
      <c r="AAP21" s="0" t="n">
        <v>0</v>
      </c>
      <c r="AAQ21" s="0" t="n">
        <v>0</v>
      </c>
      <c r="AAR21" s="0" t="n">
        <v>13068.99</v>
      </c>
      <c r="AAS21" s="0" t="n">
        <v>0</v>
      </c>
      <c r="AAT21" s="0" t="n">
        <v>15480</v>
      </c>
      <c r="AAU21" s="0" t="n">
        <v>0</v>
      </c>
      <c r="AAV21" s="0" t="n">
        <v>18719.19</v>
      </c>
      <c r="AAW21" s="0" t="n">
        <v>0</v>
      </c>
      <c r="AAX21" s="0" t="n">
        <v>0</v>
      </c>
      <c r="AAY21" s="0" t="n">
        <v>8514</v>
      </c>
      <c r="AAZ21" s="0" t="n">
        <v>7740</v>
      </c>
      <c r="ABA21" s="0" t="n">
        <v>0</v>
      </c>
      <c r="ABB21" s="0" t="n">
        <v>23294.304</v>
      </c>
      <c r="ABC21" s="0" t="n">
        <v>13285.71</v>
      </c>
      <c r="ABD21" s="0" t="n">
        <v>0</v>
      </c>
      <c r="ABE21" s="0" t="n">
        <v>0</v>
      </c>
      <c r="ABF21" s="0" t="n">
        <v>0</v>
      </c>
      <c r="ABG21" s="0" t="n">
        <v>0</v>
      </c>
      <c r="ABH21" s="0" t="n">
        <v>0</v>
      </c>
      <c r="ABI21" s="0" t="n">
        <v>0</v>
      </c>
      <c r="ABJ21" s="0" t="n">
        <v>0</v>
      </c>
      <c r="ABK21" s="0" t="n">
        <v>0</v>
      </c>
      <c r="ABL21" s="0" t="n">
        <v>0</v>
      </c>
      <c r="ABM21" s="0" t="n">
        <v>0</v>
      </c>
      <c r="ABN21" s="0" t="n">
        <v>0</v>
      </c>
      <c r="ABO21" s="0" t="n">
        <v>0</v>
      </c>
      <c r="ABP21" s="0" t="n">
        <v>0</v>
      </c>
      <c r="ABQ21" s="0" t="n">
        <v>0</v>
      </c>
      <c r="ABR21" s="0" t="n">
        <v>175</v>
      </c>
      <c r="ABS21" s="0" t="n">
        <v>0</v>
      </c>
      <c r="ABT21" s="0" t="n">
        <v>0</v>
      </c>
      <c r="ABU21" s="0" t="n">
        <v>0</v>
      </c>
      <c r="ABV21" s="0" t="n">
        <v>0</v>
      </c>
      <c r="ABW21" s="0" t="n">
        <v>5775</v>
      </c>
      <c r="ABX21" s="0" t="n">
        <v>0</v>
      </c>
      <c r="ABY21" s="0" t="n">
        <v>8629.25</v>
      </c>
      <c r="ABZ21" s="0" t="n">
        <v>2124.5</v>
      </c>
      <c r="ACA21" s="0" t="n">
        <v>0</v>
      </c>
      <c r="ACB21" s="0" t="n">
        <v>0</v>
      </c>
      <c r="ACC21" s="0" t="n">
        <v>4042.5</v>
      </c>
      <c r="ACD21" s="0" t="n">
        <v>10370.5</v>
      </c>
      <c r="ACE21" s="0" t="n">
        <v>1925</v>
      </c>
      <c r="ACF21" s="0" t="n">
        <v>0</v>
      </c>
      <c r="ACG21" s="0" t="n">
        <v>5512.5</v>
      </c>
      <c r="ACH21" s="0" t="n">
        <v>5950</v>
      </c>
      <c r="ACI21" s="0" t="n">
        <v>1575</v>
      </c>
      <c r="ACJ21" s="0" t="n">
        <v>0</v>
      </c>
      <c r="ACK21" s="0" t="n">
        <v>0</v>
      </c>
      <c r="ACL21" s="0" t="n">
        <v>8100.3125</v>
      </c>
      <c r="ACM21" s="0" t="n">
        <v>1225</v>
      </c>
      <c r="ACN21" s="0" t="n">
        <v>0</v>
      </c>
      <c r="ACO21" s="0" t="n">
        <v>0</v>
      </c>
      <c r="ACP21" s="0" t="n">
        <v>0</v>
      </c>
      <c r="ACQ21" s="0" t="n">
        <v>0</v>
      </c>
      <c r="ACR21" s="0" t="n">
        <v>0</v>
      </c>
      <c r="ACS21" s="0" t="n">
        <v>0</v>
      </c>
      <c r="ACT21" s="0" t="n">
        <v>0</v>
      </c>
      <c r="ACU21" s="0" t="n">
        <v>175</v>
      </c>
      <c r="ACV21" s="0" t="n">
        <v>0</v>
      </c>
      <c r="ACW21" s="0" t="n">
        <v>0</v>
      </c>
      <c r="ACX21" s="0" t="n">
        <v>11469.15</v>
      </c>
      <c r="ACY21" s="0" t="n">
        <v>2835</v>
      </c>
      <c r="ACZ21" s="0" t="n">
        <v>0</v>
      </c>
      <c r="ADA21" s="0" t="n">
        <v>0</v>
      </c>
      <c r="ADB21" s="0" t="n">
        <v>0</v>
      </c>
      <c r="ADC21" s="0" t="n">
        <v>0</v>
      </c>
      <c r="ADD21" s="0" t="n">
        <v>0</v>
      </c>
      <c r="ADE21" s="0" t="n">
        <v>0</v>
      </c>
      <c r="ADF21" s="0" t="n">
        <v>6500.725</v>
      </c>
      <c r="ADG21" s="0" t="n">
        <v>0</v>
      </c>
      <c r="ADH21" s="0" t="n">
        <v>5600</v>
      </c>
      <c r="ADI21" s="0" t="n">
        <v>0</v>
      </c>
      <c r="ADJ21" s="0" t="n">
        <v>8464.75</v>
      </c>
      <c r="ADK21" s="0" t="n">
        <v>0</v>
      </c>
      <c r="ADL21" s="0" t="n">
        <v>0</v>
      </c>
      <c r="ADM21" s="0" t="n">
        <v>3850</v>
      </c>
      <c r="ADN21" s="0" t="n">
        <v>3080</v>
      </c>
      <c r="ADO21" s="0" t="n">
        <v>0</v>
      </c>
      <c r="ADP21" s="0" t="n">
        <v>9576</v>
      </c>
      <c r="ADQ21" s="0" t="n">
        <v>6608.525</v>
      </c>
      <c r="ADR21" s="0" t="n">
        <v>0</v>
      </c>
      <c r="ADS21" s="0" t="n">
        <v>0</v>
      </c>
      <c r="ADT21" s="0" t="n">
        <v>0</v>
      </c>
      <c r="ADU21" s="0" t="n">
        <v>0</v>
      </c>
      <c r="ADV21" s="0" t="n">
        <v>0</v>
      </c>
      <c r="ADW21" s="0" t="n">
        <v>0</v>
      </c>
      <c r="ADX21" s="0" t="n">
        <v>0</v>
      </c>
      <c r="ADY21" s="0" t="n">
        <v>0</v>
      </c>
      <c r="ADZ21" s="0" t="n">
        <v>0</v>
      </c>
      <c r="AEA21" s="0" t="n">
        <v>0</v>
      </c>
      <c r="AEB21" s="0" t="n">
        <v>0</v>
      </c>
      <c r="AEC21" s="0" t="n">
        <v>0</v>
      </c>
      <c r="AED21" s="0" t="n">
        <v>0</v>
      </c>
      <c r="AEE21" s="0" t="n">
        <v>0</v>
      </c>
      <c r="AEF21" s="0" t="n">
        <v>77</v>
      </c>
      <c r="AEG21" s="0" t="n">
        <v>0</v>
      </c>
      <c r="AEH21" s="0" t="n">
        <v>0</v>
      </c>
      <c r="AEI21" s="0" t="n">
        <v>0</v>
      </c>
      <c r="AEJ21" s="0" t="n">
        <v>0</v>
      </c>
      <c r="AEK21" s="0" t="n">
        <v>2310</v>
      </c>
      <c r="AEL21" s="0" t="n">
        <v>0</v>
      </c>
      <c r="AEM21" s="0" t="n">
        <v>4746.0875</v>
      </c>
      <c r="AEN21" s="0" t="n">
        <v>934.78</v>
      </c>
      <c r="AEO21" s="0" t="n">
        <v>0</v>
      </c>
      <c r="AEP21" s="0" t="n">
        <v>0</v>
      </c>
      <c r="AEQ21" s="0" t="n">
        <v>1778.7</v>
      </c>
      <c r="AER21" s="0" t="n">
        <v>5703.775</v>
      </c>
      <c r="AES21" s="0" t="n">
        <v>847</v>
      </c>
      <c r="AET21" s="0" t="n">
        <v>0</v>
      </c>
      <c r="AEU21" s="0" t="n">
        <v>2425.5</v>
      </c>
      <c r="AEV21" s="0" t="n">
        <v>2356.2</v>
      </c>
      <c r="AEW21" s="0" t="n">
        <v>693</v>
      </c>
      <c r="AEX21" s="0" t="n">
        <v>0</v>
      </c>
      <c r="AEY21" s="0" t="n">
        <v>0</v>
      </c>
      <c r="AEZ21" s="0" t="n">
        <v>2566.179</v>
      </c>
      <c r="AFA21" s="0" t="n">
        <v>539</v>
      </c>
      <c r="AFB21" s="0" t="n">
        <v>0</v>
      </c>
      <c r="AFC21" s="0" t="n">
        <v>0</v>
      </c>
      <c r="AFD21" s="0" t="n">
        <v>0</v>
      </c>
      <c r="AFE21" s="0" t="n">
        <v>0</v>
      </c>
      <c r="AFF21" s="0" t="n">
        <v>0</v>
      </c>
      <c r="AFG21" s="0" t="n">
        <v>0</v>
      </c>
      <c r="AFH21" s="0" t="n">
        <v>0</v>
      </c>
      <c r="AFI21" s="0" t="n">
        <v>84.7</v>
      </c>
      <c r="AFJ21" s="0" t="n">
        <v>0</v>
      </c>
      <c r="AFK21" s="0" t="n">
        <v>0</v>
      </c>
      <c r="AFL21" s="0" t="n">
        <v>4587.66</v>
      </c>
      <c r="AFM21" s="0" t="n">
        <v>1386</v>
      </c>
      <c r="AFN21" s="0" t="n">
        <v>0</v>
      </c>
      <c r="AFO21" s="0" t="n">
        <v>0</v>
      </c>
      <c r="AFP21" s="0" t="n">
        <v>0</v>
      </c>
      <c r="AFQ21" s="0" t="n">
        <v>0</v>
      </c>
      <c r="AFR21" s="0" t="n">
        <v>0</v>
      </c>
      <c r="AFS21" s="0" t="n">
        <v>0</v>
      </c>
      <c r="AFT21" s="0" t="n">
        <v>2600.29</v>
      </c>
      <c r="AFU21" s="0" t="n">
        <v>0</v>
      </c>
      <c r="AFV21" s="0" t="n">
        <v>2464</v>
      </c>
      <c r="AFW21" s="0" t="n">
        <v>0</v>
      </c>
      <c r="AFX21" s="0" t="n">
        <v>4655.6125</v>
      </c>
      <c r="AFY21" s="0" t="n">
        <v>0</v>
      </c>
      <c r="AFZ21" s="0" t="n">
        <v>0</v>
      </c>
      <c r="AGA21" s="0" t="n">
        <v>1694</v>
      </c>
      <c r="AGB21" s="0" t="n">
        <v>1232</v>
      </c>
      <c r="AGC21" s="0" t="n">
        <v>0</v>
      </c>
      <c r="AGD21" s="0" t="n">
        <v>4213.44</v>
      </c>
      <c r="AGE21" s="0" t="n">
        <v>2643.41</v>
      </c>
      <c r="AGF21" s="0" t="n">
        <v>0</v>
      </c>
      <c r="AGG21" s="0" t="n">
        <v>0</v>
      </c>
      <c r="AGH21" s="0" t="n">
        <v>0</v>
      </c>
      <c r="AGI21" s="0" t="n">
        <v>0</v>
      </c>
      <c r="AGJ21" s="0" t="n">
        <v>0</v>
      </c>
      <c r="AGK21" s="0" t="n">
        <v>0</v>
      </c>
      <c r="AGL21" s="0" t="n">
        <v>0</v>
      </c>
      <c r="AGM21" s="0" t="n">
        <v>0</v>
      </c>
      <c r="AGN21" s="0" t="n">
        <v>0</v>
      </c>
      <c r="AGO21" s="0" t="n">
        <v>0</v>
      </c>
      <c r="AGP21" s="0" t="n">
        <v>0</v>
      </c>
      <c r="AGQ21" s="0" t="n">
        <v>0</v>
      </c>
      <c r="AGR21" s="0" t="n">
        <v>0</v>
      </c>
      <c r="AGS21" s="0" t="n">
        <v>0</v>
      </c>
      <c r="AGU21" s="0" t="n">
        <f aca="false">IF($P21&gt;0,CH21*$K21,0)</f>
        <v>373</v>
      </c>
      <c r="AGV21" s="0" t="n">
        <f aca="false">IF($P21&gt;0,EV21*$K21,0)</f>
        <v>229</v>
      </c>
      <c r="AGW21" s="0" t="n">
        <f aca="false">IF($P21&gt;0,HJ21*$K21,0)</f>
        <v>147</v>
      </c>
      <c r="AGX21" s="0" t="n">
        <f aca="false">IF($P21&gt;0,JX21*$K21,0)</f>
        <v>311</v>
      </c>
      <c r="AGY21" s="0" t="n">
        <f aca="false">IF($P21&gt;0,ML21*$K21,0)</f>
        <v>37</v>
      </c>
      <c r="AGZ21" s="0" t="n">
        <f aca="false">IF($P21&gt;0,OZ21*$K21,0)</f>
        <v>60</v>
      </c>
      <c r="AHA21" s="0" t="n">
        <f aca="false">IF($P21&gt;0,RN21*$K21,0)</f>
        <v>262</v>
      </c>
      <c r="AHB21" s="0" t="n">
        <f aca="false">IF($P21&gt;0,UB21*$K21,0)</f>
        <v>214</v>
      </c>
      <c r="AHC21" s="0" t="n">
        <f aca="false">IF($P21&gt;0,WP21*$K21,0)</f>
        <v>84</v>
      </c>
      <c r="AHD21" s="0" t="n">
        <f aca="false">IF($P21&gt;0,ZD21*$K21,0)</f>
        <v>387</v>
      </c>
      <c r="AHE21" s="0" t="n">
        <f aca="false">IF($P21&gt;0,ABR21*$K21,0)</f>
        <v>175</v>
      </c>
      <c r="AHF21" s="0" t="n">
        <f aca="false">IF($P21&gt;0,AEF21*$K21,0)</f>
        <v>77</v>
      </c>
    </row>
    <row r="22" customFormat="false" ht="15" hidden="false" customHeight="false" outlineLevel="0" collapsed="false">
      <c r="F22" s="0" t="s">
        <v>31</v>
      </c>
      <c r="H22" s="0" t="s">
        <v>189</v>
      </c>
      <c r="I22" s="0" t="s">
        <v>190</v>
      </c>
      <c r="K22" s="0" t="n">
        <v>1</v>
      </c>
      <c r="L22" s="0" t="n">
        <v>6.35</v>
      </c>
      <c r="P22" s="0" t="n">
        <v>1</v>
      </c>
      <c r="R22" s="0" t="n">
        <v>0</v>
      </c>
      <c r="S22" s="0" t="s">
        <v>61</v>
      </c>
      <c r="Y22" s="0" t="n">
        <v>25.85</v>
      </c>
      <c r="AB22" s="0" t="n">
        <v>45.04</v>
      </c>
      <c r="AC22" s="0" t="n">
        <v>22.63</v>
      </c>
      <c r="AD22" s="0" t="n">
        <v>11.36</v>
      </c>
      <c r="AE22" s="0" t="n">
        <v>56.19</v>
      </c>
      <c r="AG22" s="0" t="n">
        <v>14</v>
      </c>
      <c r="AH22" s="0" t="n">
        <v>38.18</v>
      </c>
      <c r="AI22" s="0" t="n">
        <v>3</v>
      </c>
      <c r="AJ22" s="0" t="n">
        <v>42.93</v>
      </c>
      <c r="AN22" s="0" t="n">
        <v>2.74</v>
      </c>
      <c r="AO22" s="0" t="n">
        <v>37</v>
      </c>
      <c r="AP22" s="0" t="n">
        <v>32.36</v>
      </c>
      <c r="AT22" s="0" t="n">
        <v>45.81</v>
      </c>
      <c r="AU22" s="0" t="n">
        <v>11.06</v>
      </c>
      <c r="AZ22" s="0" t="n">
        <v>46.46</v>
      </c>
      <c r="BA22" s="0" t="n">
        <v>23</v>
      </c>
      <c r="BB22" s="0" t="n">
        <v>38.09</v>
      </c>
      <c r="BE22" s="0" t="n">
        <v>37.82</v>
      </c>
      <c r="BF22" s="0" t="n">
        <v>24.36</v>
      </c>
      <c r="BH22" s="0" t="n">
        <v>15.06</v>
      </c>
      <c r="BI22" s="0" t="n">
        <v>35.63</v>
      </c>
      <c r="BJ22" s="0" t="n">
        <v>52.15</v>
      </c>
      <c r="BM22" s="0" t="n">
        <v>5</v>
      </c>
      <c r="BN22" s="0" t="n">
        <v>43.39</v>
      </c>
      <c r="BO22" s="0" t="n">
        <v>52.64</v>
      </c>
      <c r="BR22" s="0" t="n">
        <v>22.15</v>
      </c>
      <c r="BS22" s="0" t="n">
        <v>19</v>
      </c>
      <c r="BV22" s="0" t="n">
        <v>22</v>
      </c>
      <c r="BX22" s="0" t="n">
        <v>49.72</v>
      </c>
      <c r="BZ22" s="0" t="n">
        <v>17.73</v>
      </c>
      <c r="CA22" s="0" t="n">
        <v>40.19</v>
      </c>
      <c r="CB22" s="0" t="n">
        <v>42.65</v>
      </c>
      <c r="CC22" s="0" t="n">
        <v>50.27</v>
      </c>
      <c r="CD22" s="0" t="n">
        <v>50.34</v>
      </c>
      <c r="CF22" s="0" t="n">
        <v>43.63</v>
      </c>
      <c r="CH22" s="0" t="n">
        <v>378</v>
      </c>
      <c r="CI22" s="0" t="n">
        <v>0</v>
      </c>
      <c r="CJ22" s="0" t="n">
        <v>0</v>
      </c>
      <c r="CK22" s="0" t="n">
        <v>0</v>
      </c>
      <c r="CL22" s="0" t="n">
        <v>0</v>
      </c>
      <c r="CM22" s="0" t="n">
        <v>8794.17</v>
      </c>
      <c r="CN22" s="0" t="n">
        <v>0</v>
      </c>
      <c r="CO22" s="0" t="n">
        <v>0</v>
      </c>
      <c r="CP22" s="0" t="n">
        <v>17025.12</v>
      </c>
      <c r="CQ22" s="0" t="n">
        <v>9409.554</v>
      </c>
      <c r="CR22" s="0" t="n">
        <v>4294.08</v>
      </c>
      <c r="CS22" s="0" t="n">
        <v>21239.82</v>
      </c>
      <c r="CT22" s="0" t="n">
        <v>0</v>
      </c>
      <c r="CU22" s="0" t="n">
        <v>4762.8</v>
      </c>
      <c r="CV22" s="0" t="n">
        <v>14432.04</v>
      </c>
      <c r="CW22" s="0" t="n">
        <v>1134</v>
      </c>
      <c r="CX22" s="0" t="n">
        <v>16227.54</v>
      </c>
      <c r="CY22" s="0" t="n">
        <v>0</v>
      </c>
      <c r="CZ22" s="0" t="n">
        <v>0</v>
      </c>
      <c r="DA22" s="0" t="n">
        <v>0</v>
      </c>
      <c r="DB22" s="0" t="n">
        <v>1035.72</v>
      </c>
      <c r="DC22" s="0" t="n">
        <v>13986</v>
      </c>
      <c r="DD22" s="0" t="n">
        <v>12232.08</v>
      </c>
      <c r="DE22" s="0" t="n">
        <v>0</v>
      </c>
      <c r="DF22" s="0" t="n">
        <v>0</v>
      </c>
      <c r="DG22" s="0" t="n">
        <v>0</v>
      </c>
      <c r="DH22" s="0" t="n">
        <v>17316.18</v>
      </c>
      <c r="DI22" s="0" t="n">
        <v>4180.68</v>
      </c>
      <c r="DJ22" s="0" t="n">
        <v>0</v>
      </c>
      <c r="DK22" s="0" t="n">
        <v>0</v>
      </c>
      <c r="DL22" s="0" t="n">
        <v>0</v>
      </c>
      <c r="DM22" s="0" t="n">
        <v>0</v>
      </c>
      <c r="DN22" s="0" t="n">
        <v>17561.88</v>
      </c>
      <c r="DO22" s="0" t="n">
        <v>9563.4</v>
      </c>
      <c r="DP22" s="0" t="n">
        <v>14398.02</v>
      </c>
      <c r="DQ22" s="0" t="n">
        <v>0</v>
      </c>
      <c r="DR22" s="0" t="n">
        <v>0</v>
      </c>
      <c r="DS22" s="0" t="n">
        <v>14295.96</v>
      </c>
      <c r="DT22" s="0" t="n">
        <v>11510.1</v>
      </c>
      <c r="DU22" s="0" t="n">
        <v>0</v>
      </c>
      <c r="DV22" s="0" t="n">
        <v>5692.68</v>
      </c>
      <c r="DW22" s="0" t="n">
        <v>13468.14</v>
      </c>
      <c r="DX22" s="0" t="n">
        <v>19712.7</v>
      </c>
      <c r="DY22" s="0" t="n">
        <v>0</v>
      </c>
      <c r="DZ22" s="0" t="n">
        <v>0</v>
      </c>
      <c r="EA22" s="0" t="n">
        <v>1890</v>
      </c>
      <c r="EB22" s="0" t="n">
        <v>16401.42</v>
      </c>
      <c r="EC22" s="0" t="n">
        <v>19897.92</v>
      </c>
      <c r="ED22" s="0" t="n">
        <v>0</v>
      </c>
      <c r="EE22" s="0" t="n">
        <v>0</v>
      </c>
      <c r="EF22" s="0" t="n">
        <v>9209.97</v>
      </c>
      <c r="EG22" s="0" t="n">
        <v>7182</v>
      </c>
      <c r="EH22" s="0" t="n">
        <v>0</v>
      </c>
      <c r="EI22" s="0" t="n">
        <v>0</v>
      </c>
      <c r="EJ22" s="0" t="n">
        <v>8316</v>
      </c>
      <c r="EK22" s="0" t="n">
        <v>0</v>
      </c>
      <c r="EL22" s="0" t="n">
        <v>18794.16</v>
      </c>
      <c r="EM22" s="0" t="n">
        <v>0</v>
      </c>
      <c r="EN22" s="0" t="n">
        <v>6701.94</v>
      </c>
      <c r="EO22" s="0" t="n">
        <v>15191.82</v>
      </c>
      <c r="EP22" s="0" t="n">
        <v>16121.7</v>
      </c>
      <c r="EQ22" s="0" t="n">
        <v>19002.06</v>
      </c>
      <c r="ER22" s="0" t="n">
        <v>23785.65</v>
      </c>
      <c r="ES22" s="0" t="n">
        <v>0</v>
      </c>
      <c r="ET22" s="0" t="n">
        <v>16492.14</v>
      </c>
      <c r="EU22" s="0" t="n">
        <v>0</v>
      </c>
      <c r="EV22" s="0" t="n">
        <v>27</v>
      </c>
      <c r="EW22" s="0" t="n">
        <v>0</v>
      </c>
      <c r="EX22" s="0" t="n">
        <v>0</v>
      </c>
      <c r="EY22" s="0" t="n">
        <v>0</v>
      </c>
      <c r="EZ22" s="0" t="n">
        <v>0</v>
      </c>
      <c r="FA22" s="0" t="n">
        <v>872.4375</v>
      </c>
      <c r="FB22" s="0" t="n">
        <v>0</v>
      </c>
      <c r="FC22" s="0" t="n">
        <v>0</v>
      </c>
      <c r="FD22" s="0" t="n">
        <v>1216.08</v>
      </c>
      <c r="FE22" s="0" t="n">
        <v>549.909</v>
      </c>
      <c r="FF22" s="0" t="n">
        <v>306.72</v>
      </c>
      <c r="FG22" s="0" t="n">
        <v>1517.13</v>
      </c>
      <c r="FH22" s="0" t="n">
        <v>0</v>
      </c>
      <c r="FI22" s="0" t="n">
        <v>378</v>
      </c>
      <c r="FJ22" s="0" t="n">
        <v>1288.575</v>
      </c>
      <c r="FK22" s="0" t="n">
        <v>81</v>
      </c>
      <c r="FL22" s="0" t="n">
        <v>1159.11</v>
      </c>
      <c r="FM22" s="0" t="n">
        <v>0</v>
      </c>
      <c r="FN22" s="0" t="n">
        <v>0</v>
      </c>
      <c r="FO22" s="0" t="n">
        <v>0</v>
      </c>
      <c r="FP22" s="0" t="n">
        <v>66.582</v>
      </c>
      <c r="FQ22" s="0" t="n">
        <v>999</v>
      </c>
      <c r="FR22" s="0" t="n">
        <v>873.72</v>
      </c>
      <c r="FS22" s="0" t="n">
        <v>0</v>
      </c>
      <c r="FT22" s="0" t="n">
        <v>0</v>
      </c>
      <c r="FU22" s="0" t="n">
        <v>0</v>
      </c>
      <c r="FV22" s="0" t="n">
        <v>1236.87</v>
      </c>
      <c r="FW22" s="0" t="n">
        <v>298.62</v>
      </c>
      <c r="FX22" s="0" t="n">
        <v>0</v>
      </c>
      <c r="FY22" s="0" t="n">
        <v>0</v>
      </c>
      <c r="FZ22" s="0" t="n">
        <v>0</v>
      </c>
      <c r="GA22" s="0" t="n">
        <v>0</v>
      </c>
      <c r="GB22" s="0" t="n">
        <v>1254.42</v>
      </c>
      <c r="GC22" s="0" t="n">
        <v>621</v>
      </c>
      <c r="GD22" s="0" t="n">
        <v>1028.43</v>
      </c>
      <c r="GE22" s="0" t="n">
        <v>0</v>
      </c>
      <c r="GF22" s="0" t="n">
        <v>0</v>
      </c>
      <c r="GG22" s="0" t="n">
        <v>1021.14</v>
      </c>
      <c r="GH22" s="0" t="n">
        <v>657.72</v>
      </c>
      <c r="GI22" s="0" t="n">
        <v>0</v>
      </c>
      <c r="GJ22" s="0" t="n">
        <v>406.62</v>
      </c>
      <c r="GK22" s="0" t="n">
        <v>962.01</v>
      </c>
      <c r="GL22" s="0" t="n">
        <v>1408.05</v>
      </c>
      <c r="GM22" s="0" t="n">
        <v>0</v>
      </c>
      <c r="GN22" s="0" t="n">
        <v>0</v>
      </c>
      <c r="GO22" s="0" t="n">
        <v>121.5</v>
      </c>
      <c r="GP22" s="0" t="n">
        <v>1288.683</v>
      </c>
      <c r="GQ22" s="0" t="n">
        <v>1421.28</v>
      </c>
      <c r="GR22" s="0" t="n">
        <v>0</v>
      </c>
      <c r="GS22" s="0" t="n">
        <v>0</v>
      </c>
      <c r="GT22" s="0" t="n">
        <v>598.05</v>
      </c>
      <c r="GU22" s="0" t="n">
        <v>513</v>
      </c>
      <c r="GV22" s="0" t="n">
        <v>0</v>
      </c>
      <c r="GW22" s="0" t="n">
        <v>0</v>
      </c>
      <c r="GX22" s="0" t="n">
        <v>653.4</v>
      </c>
      <c r="GY22" s="0" t="n">
        <v>0</v>
      </c>
      <c r="GZ22" s="0" t="n">
        <v>1342.44</v>
      </c>
      <c r="HA22" s="0" t="n">
        <v>0</v>
      </c>
      <c r="HB22" s="0" t="n">
        <v>598.3875</v>
      </c>
      <c r="HC22" s="0" t="n">
        <v>1085.13</v>
      </c>
      <c r="HD22" s="0" t="n">
        <v>1151.55</v>
      </c>
      <c r="HE22" s="0" t="n">
        <v>1357.29</v>
      </c>
      <c r="HF22" s="0" t="n">
        <v>1698.975</v>
      </c>
      <c r="HG22" s="0" t="n">
        <v>0</v>
      </c>
      <c r="HH22" s="0" t="n">
        <v>1178.01</v>
      </c>
      <c r="HI22" s="0" t="n">
        <v>0</v>
      </c>
      <c r="HJ22" s="0" t="n">
        <v>233</v>
      </c>
      <c r="HK22" s="0" t="n">
        <v>0</v>
      </c>
      <c r="HL22" s="0" t="n">
        <v>0</v>
      </c>
      <c r="HM22" s="0" t="n">
        <v>0</v>
      </c>
      <c r="HN22" s="0" t="n">
        <v>0</v>
      </c>
      <c r="HO22" s="0" t="n">
        <v>6023.05</v>
      </c>
      <c r="HP22" s="0" t="n">
        <v>0</v>
      </c>
      <c r="HQ22" s="0" t="n">
        <v>0</v>
      </c>
      <c r="HR22" s="0" t="n">
        <v>11543.752</v>
      </c>
      <c r="HS22" s="0" t="n">
        <v>5272.79</v>
      </c>
      <c r="HT22" s="0" t="n">
        <v>2382.192</v>
      </c>
      <c r="HU22" s="0" t="n">
        <v>14401.497</v>
      </c>
      <c r="HV22" s="0" t="n">
        <v>0</v>
      </c>
      <c r="HW22" s="0" t="n">
        <v>4077.5</v>
      </c>
      <c r="HX22" s="0" t="n">
        <v>9785.534</v>
      </c>
      <c r="HY22" s="0" t="n">
        <v>699</v>
      </c>
      <c r="HZ22" s="0" t="n">
        <v>10002.69</v>
      </c>
      <c r="IA22" s="0" t="n">
        <v>0</v>
      </c>
      <c r="IB22" s="0" t="n">
        <v>0</v>
      </c>
      <c r="IC22" s="0" t="n">
        <v>0</v>
      </c>
      <c r="ID22" s="0" t="n">
        <v>798.025</v>
      </c>
      <c r="IE22" s="0" t="n">
        <v>8621</v>
      </c>
      <c r="IF22" s="0" t="n">
        <v>7539.88</v>
      </c>
      <c r="IG22" s="0" t="n">
        <v>0</v>
      </c>
      <c r="IH22" s="0" t="n">
        <v>0</v>
      </c>
      <c r="II22" s="0" t="n">
        <v>0</v>
      </c>
      <c r="IJ22" s="0" t="n">
        <v>10673.73</v>
      </c>
      <c r="IK22" s="0" t="n">
        <v>2576.98</v>
      </c>
      <c r="IL22" s="0" t="n">
        <v>0</v>
      </c>
      <c r="IM22" s="0" t="n">
        <v>0</v>
      </c>
      <c r="IN22" s="0" t="n">
        <v>0</v>
      </c>
      <c r="IO22" s="0" t="n">
        <v>0</v>
      </c>
      <c r="IP22" s="0" t="n">
        <v>10825.18</v>
      </c>
      <c r="IQ22" s="0" t="n">
        <v>5359</v>
      </c>
      <c r="IR22" s="0" t="n">
        <v>11093.7125</v>
      </c>
      <c r="IS22" s="0" t="n">
        <v>0</v>
      </c>
      <c r="IT22" s="0" t="n">
        <v>0</v>
      </c>
      <c r="IU22" s="0" t="n">
        <v>9693.266</v>
      </c>
      <c r="IV22" s="0" t="n">
        <v>5675.88</v>
      </c>
      <c r="IW22" s="0" t="n">
        <v>0</v>
      </c>
      <c r="IX22" s="0" t="n">
        <v>3508.98</v>
      </c>
      <c r="IY22" s="0" t="n">
        <v>8301.79</v>
      </c>
      <c r="IZ22" s="0" t="n">
        <v>12150.95</v>
      </c>
      <c r="JA22" s="0" t="n">
        <v>0</v>
      </c>
      <c r="JB22" s="0" t="n">
        <v>0</v>
      </c>
      <c r="JC22" s="0" t="n">
        <v>1165</v>
      </c>
      <c r="JD22" s="0" t="n">
        <v>11120.857</v>
      </c>
      <c r="JE22" s="0" t="n">
        <v>12265.12</v>
      </c>
      <c r="JF22" s="0" t="n">
        <v>0</v>
      </c>
      <c r="JG22" s="0" t="n">
        <v>0</v>
      </c>
      <c r="JH22" s="0" t="n">
        <v>4644.855</v>
      </c>
      <c r="JI22" s="0" t="n">
        <v>4427</v>
      </c>
      <c r="JJ22" s="0" t="n">
        <v>0</v>
      </c>
      <c r="JK22" s="0" t="n">
        <v>0</v>
      </c>
      <c r="JL22" s="0" t="n">
        <v>5126</v>
      </c>
      <c r="JM22" s="0" t="n">
        <v>0</v>
      </c>
      <c r="JN22" s="0" t="n">
        <v>11584.76</v>
      </c>
      <c r="JO22" s="0" t="n">
        <v>0</v>
      </c>
      <c r="JP22" s="0" t="n">
        <v>5163.8625</v>
      </c>
      <c r="JQ22" s="0" t="n">
        <v>9364.27</v>
      </c>
      <c r="JR22" s="0" t="n">
        <v>9937.45</v>
      </c>
      <c r="JS22" s="0" t="n">
        <v>11712.91</v>
      </c>
      <c r="JT22" s="0" t="n">
        <v>11729.22</v>
      </c>
      <c r="JU22" s="0" t="n">
        <v>0</v>
      </c>
      <c r="JV22" s="0" t="n">
        <v>10165.79</v>
      </c>
      <c r="JW22" s="0" t="n">
        <v>0</v>
      </c>
      <c r="JX22" s="0" t="n">
        <v>399</v>
      </c>
      <c r="JY22" s="0" t="n">
        <v>0</v>
      </c>
      <c r="JZ22" s="0" t="n">
        <v>0</v>
      </c>
      <c r="KA22" s="0" t="n">
        <v>0</v>
      </c>
      <c r="KB22" s="0" t="n">
        <v>0</v>
      </c>
      <c r="KC22" s="0" t="n">
        <v>10314.15</v>
      </c>
      <c r="KD22" s="0" t="n">
        <v>0</v>
      </c>
      <c r="KE22" s="0" t="n">
        <v>0</v>
      </c>
      <c r="KF22" s="0" t="n">
        <v>17970.96</v>
      </c>
      <c r="KG22" s="0" t="n">
        <v>8126.433</v>
      </c>
      <c r="KH22" s="0" t="n">
        <v>4985.904</v>
      </c>
      <c r="KI22" s="0" t="n">
        <v>20177.829</v>
      </c>
      <c r="KJ22" s="0" t="n">
        <v>0</v>
      </c>
      <c r="KK22" s="0" t="n">
        <v>5586</v>
      </c>
      <c r="KL22" s="0" t="n">
        <v>15233.82</v>
      </c>
      <c r="KM22" s="0" t="n">
        <v>1197</v>
      </c>
      <c r="KN22" s="0" t="n">
        <v>18841.977</v>
      </c>
      <c r="KO22" s="0" t="n">
        <v>0</v>
      </c>
      <c r="KP22" s="0" t="n">
        <v>0</v>
      </c>
      <c r="KQ22" s="0" t="n">
        <v>0</v>
      </c>
      <c r="KR22" s="0" t="n">
        <v>1366.575</v>
      </c>
      <c r="KS22" s="0" t="n">
        <v>14763</v>
      </c>
      <c r="KT22" s="0" t="n">
        <v>12911.64</v>
      </c>
      <c r="KU22" s="0" t="n">
        <v>0</v>
      </c>
      <c r="KV22" s="0" t="n">
        <v>0</v>
      </c>
      <c r="KW22" s="0" t="n">
        <v>0</v>
      </c>
      <c r="KX22" s="0" t="n">
        <v>22847.7375</v>
      </c>
      <c r="KY22" s="0" t="n">
        <v>4412.94</v>
      </c>
      <c r="KZ22" s="0" t="n">
        <v>0</v>
      </c>
      <c r="LA22" s="0" t="n">
        <v>0</v>
      </c>
      <c r="LB22" s="0" t="n">
        <v>0</v>
      </c>
      <c r="LC22" s="0" t="n">
        <v>0</v>
      </c>
      <c r="LD22" s="0" t="n">
        <v>18537.54</v>
      </c>
      <c r="LE22" s="0" t="n">
        <v>10094.7</v>
      </c>
      <c r="LF22" s="0" t="n">
        <v>15197.91</v>
      </c>
      <c r="LG22" s="0" t="n">
        <v>0</v>
      </c>
      <c r="LH22" s="0" t="n">
        <v>0</v>
      </c>
      <c r="LI22" s="0" t="n">
        <v>15090.18</v>
      </c>
      <c r="LJ22" s="0" t="n">
        <v>9719.64</v>
      </c>
      <c r="LK22" s="0" t="n">
        <v>0</v>
      </c>
      <c r="LL22" s="0" t="n">
        <v>6008.94</v>
      </c>
      <c r="LM22" s="0" t="n">
        <v>14216.37</v>
      </c>
      <c r="LN22" s="0" t="n">
        <v>20807.85</v>
      </c>
      <c r="LO22" s="0" t="n">
        <v>0</v>
      </c>
      <c r="LP22" s="0" t="n">
        <v>0</v>
      </c>
      <c r="LQ22" s="0" t="n">
        <v>2194.5</v>
      </c>
      <c r="LR22" s="0" t="n">
        <v>17312.61</v>
      </c>
      <c r="LS22" s="0" t="n">
        <v>21003.36</v>
      </c>
      <c r="LT22" s="0" t="n">
        <v>0</v>
      </c>
      <c r="LU22" s="0" t="n">
        <v>0</v>
      </c>
      <c r="LV22" s="0" t="n">
        <v>8837.85</v>
      </c>
      <c r="LW22" s="0" t="n">
        <v>7581</v>
      </c>
      <c r="LX22" s="0" t="n">
        <v>0</v>
      </c>
      <c r="LY22" s="0" t="n">
        <v>0</v>
      </c>
      <c r="LZ22" s="0" t="n">
        <v>7900.2</v>
      </c>
      <c r="MA22" s="0" t="n">
        <v>0</v>
      </c>
      <c r="MB22" s="0" t="n">
        <v>19838.28</v>
      </c>
      <c r="MC22" s="0" t="n">
        <v>0</v>
      </c>
      <c r="MD22" s="0" t="n">
        <v>7074.27</v>
      </c>
      <c r="ME22" s="0" t="n">
        <v>16035.81</v>
      </c>
      <c r="MF22" s="0" t="n">
        <v>17017.35</v>
      </c>
      <c r="MG22" s="0" t="n">
        <v>20057.73</v>
      </c>
      <c r="MH22" s="0" t="n">
        <v>20085.66</v>
      </c>
      <c r="MI22" s="0" t="n">
        <v>0</v>
      </c>
      <c r="MJ22" s="0" t="n">
        <v>21760.4625</v>
      </c>
      <c r="MK22" s="0" t="n">
        <v>0</v>
      </c>
      <c r="ML22" s="0" t="n">
        <v>348</v>
      </c>
      <c r="MM22" s="0" t="n">
        <v>0</v>
      </c>
      <c r="MN22" s="0" t="n">
        <v>0</v>
      </c>
      <c r="MO22" s="0" t="n">
        <v>0</v>
      </c>
      <c r="MP22" s="0" t="n">
        <v>0</v>
      </c>
      <c r="MQ22" s="0" t="n">
        <v>8995.8</v>
      </c>
      <c r="MR22" s="0" t="n">
        <v>0</v>
      </c>
      <c r="MS22" s="0" t="n">
        <v>0</v>
      </c>
      <c r="MT22" s="0" t="n">
        <v>15673.92</v>
      </c>
      <c r="MU22" s="0" t="n">
        <v>8662.764</v>
      </c>
      <c r="MV22" s="0" t="n">
        <v>4348.608</v>
      </c>
      <c r="MW22" s="0" t="n">
        <v>19554.12</v>
      </c>
      <c r="MX22" s="0" t="n">
        <v>0</v>
      </c>
      <c r="MY22" s="0" t="n">
        <v>5359.2</v>
      </c>
      <c r="MZ22" s="0" t="n">
        <v>11957.976</v>
      </c>
      <c r="NA22" s="0" t="n">
        <v>1148.4</v>
      </c>
      <c r="NB22" s="0" t="n">
        <v>14939.64</v>
      </c>
      <c r="NC22" s="0" t="n">
        <v>0</v>
      </c>
      <c r="ND22" s="0" t="n">
        <v>0</v>
      </c>
      <c r="NE22" s="0" t="n">
        <v>0</v>
      </c>
      <c r="NF22" s="0" t="n">
        <v>953.52</v>
      </c>
      <c r="NG22" s="0" t="n">
        <v>12876</v>
      </c>
      <c r="NH22" s="0" t="n">
        <v>11261.28</v>
      </c>
      <c r="NI22" s="0" t="n">
        <v>0</v>
      </c>
      <c r="NJ22" s="0" t="n">
        <v>0</v>
      </c>
      <c r="NK22" s="0" t="n">
        <v>0</v>
      </c>
      <c r="NL22" s="0" t="n">
        <v>14347.692</v>
      </c>
      <c r="NM22" s="0" t="n">
        <v>3848.88</v>
      </c>
      <c r="NN22" s="0" t="n">
        <v>0</v>
      </c>
      <c r="NO22" s="0" t="n">
        <v>0</v>
      </c>
      <c r="NP22" s="0" t="n">
        <v>0</v>
      </c>
      <c r="NQ22" s="0" t="n">
        <v>0</v>
      </c>
      <c r="NR22" s="0" t="n">
        <v>16168.08</v>
      </c>
      <c r="NS22" s="0" t="n">
        <v>8004</v>
      </c>
      <c r="NT22" s="0" t="n">
        <v>11929.788</v>
      </c>
      <c r="NU22" s="0" t="n">
        <v>0</v>
      </c>
      <c r="NV22" s="0" t="n">
        <v>0</v>
      </c>
      <c r="NW22" s="0" t="n">
        <v>16451.7</v>
      </c>
      <c r="NX22" s="0" t="n">
        <v>7629.552</v>
      </c>
      <c r="NY22" s="0" t="n">
        <v>0</v>
      </c>
      <c r="NZ22" s="0" t="n">
        <v>5240.88</v>
      </c>
      <c r="OA22" s="0" t="n">
        <v>12399.24</v>
      </c>
      <c r="OB22" s="0" t="n">
        <v>19963.02</v>
      </c>
      <c r="OC22" s="0" t="n">
        <v>0</v>
      </c>
      <c r="OD22" s="0" t="n">
        <v>0</v>
      </c>
      <c r="OE22" s="0" t="n">
        <v>1740</v>
      </c>
      <c r="OF22" s="0" t="n">
        <v>15099.72</v>
      </c>
      <c r="OG22" s="0" t="n">
        <v>22898.4</v>
      </c>
      <c r="OH22" s="0" t="n">
        <v>0</v>
      </c>
      <c r="OI22" s="0" t="n">
        <v>0</v>
      </c>
      <c r="OJ22" s="0" t="n">
        <v>7708.2</v>
      </c>
      <c r="OK22" s="0" t="n">
        <v>6612</v>
      </c>
      <c r="OL22" s="0" t="n">
        <v>0</v>
      </c>
      <c r="OM22" s="0" t="n">
        <v>0</v>
      </c>
      <c r="ON22" s="0" t="n">
        <v>7656</v>
      </c>
      <c r="OO22" s="0" t="n">
        <v>0</v>
      </c>
      <c r="OP22" s="0" t="n">
        <v>17302.56</v>
      </c>
      <c r="OQ22" s="0" t="n">
        <v>0</v>
      </c>
      <c r="OR22" s="0" t="n">
        <v>6170.04</v>
      </c>
      <c r="OS22" s="0" t="n">
        <v>13986.12</v>
      </c>
      <c r="OT22" s="0" t="n">
        <v>14842.2</v>
      </c>
      <c r="OU22" s="0" t="n">
        <v>17493.96</v>
      </c>
      <c r="OV22" s="0" t="n">
        <v>17518.32</v>
      </c>
      <c r="OW22" s="0" t="n">
        <v>0</v>
      </c>
      <c r="OX22" s="0" t="n">
        <v>13664.916</v>
      </c>
      <c r="OY22" s="0" t="n">
        <v>0</v>
      </c>
      <c r="OZ22" s="0" t="n">
        <v>286</v>
      </c>
      <c r="PA22" s="0" t="n">
        <v>0</v>
      </c>
      <c r="PB22" s="0" t="n">
        <v>0</v>
      </c>
      <c r="PC22" s="0" t="n">
        <v>0</v>
      </c>
      <c r="PD22" s="0" t="n">
        <v>0</v>
      </c>
      <c r="PE22" s="0" t="n">
        <v>8132.41</v>
      </c>
      <c r="PF22" s="0" t="n">
        <v>0</v>
      </c>
      <c r="PG22" s="0" t="n">
        <v>0</v>
      </c>
      <c r="PH22" s="0" t="n">
        <v>12881.44</v>
      </c>
      <c r="PI22" s="0" t="n">
        <v>6472.18</v>
      </c>
      <c r="PJ22" s="0" t="n">
        <v>3248.96</v>
      </c>
      <c r="PK22" s="0" t="n">
        <v>16070.34</v>
      </c>
      <c r="PL22" s="0" t="n">
        <v>0</v>
      </c>
      <c r="PM22" s="0" t="n">
        <v>4004</v>
      </c>
      <c r="PN22" s="0" t="n">
        <v>9827.532</v>
      </c>
      <c r="PO22" s="0" t="n">
        <v>858</v>
      </c>
      <c r="PP22" s="0" t="n">
        <v>12277.98</v>
      </c>
      <c r="PQ22" s="0" t="n">
        <v>0</v>
      </c>
      <c r="PR22" s="0" t="n">
        <v>0</v>
      </c>
      <c r="PS22" s="0" t="n">
        <v>0</v>
      </c>
      <c r="PT22" s="0" t="n">
        <v>862.004</v>
      </c>
      <c r="PU22" s="0" t="n">
        <v>10582</v>
      </c>
      <c r="PV22" s="0" t="n">
        <v>11568.7</v>
      </c>
      <c r="PW22" s="0" t="n">
        <v>0</v>
      </c>
      <c r="PX22" s="0" t="n">
        <v>0</v>
      </c>
      <c r="PY22" s="0" t="n">
        <v>0</v>
      </c>
      <c r="PZ22" s="0" t="n">
        <v>13101.66</v>
      </c>
      <c r="QA22" s="0" t="n">
        <v>3163.16</v>
      </c>
      <c r="QB22" s="0" t="n">
        <v>0</v>
      </c>
      <c r="QC22" s="0" t="n">
        <v>0</v>
      </c>
      <c r="QD22" s="0" t="n">
        <v>0</v>
      </c>
      <c r="QE22" s="0" t="n">
        <v>0</v>
      </c>
      <c r="QF22" s="0" t="n">
        <v>11958.804</v>
      </c>
      <c r="QG22" s="0" t="n">
        <v>6578</v>
      </c>
      <c r="QH22" s="0" t="n">
        <v>10893.74</v>
      </c>
      <c r="QI22" s="0" t="n">
        <v>0</v>
      </c>
      <c r="QJ22" s="0" t="n">
        <v>0</v>
      </c>
      <c r="QK22" s="0" t="n">
        <v>10816.52</v>
      </c>
      <c r="QL22" s="0" t="n">
        <v>7663.656</v>
      </c>
      <c r="QM22" s="0" t="n">
        <v>0</v>
      </c>
      <c r="QN22" s="0" t="n">
        <v>4307.16</v>
      </c>
      <c r="QO22" s="0" t="n">
        <v>11209.198</v>
      </c>
      <c r="QP22" s="0" t="n">
        <v>14914.9</v>
      </c>
      <c r="QQ22" s="0" t="n">
        <v>0</v>
      </c>
      <c r="QR22" s="0" t="n">
        <v>0</v>
      </c>
      <c r="QS22" s="0" t="n">
        <v>1573</v>
      </c>
      <c r="QT22" s="0" t="n">
        <v>11168.586</v>
      </c>
      <c r="QU22" s="0" t="n">
        <v>15055.04</v>
      </c>
      <c r="QV22" s="0" t="n">
        <v>0</v>
      </c>
      <c r="QW22" s="0" t="n">
        <v>0</v>
      </c>
      <c r="QX22" s="0" t="n">
        <v>7918.625</v>
      </c>
      <c r="QY22" s="0" t="n">
        <v>5434</v>
      </c>
      <c r="QZ22" s="0" t="n">
        <v>0</v>
      </c>
      <c r="RA22" s="0" t="n">
        <v>0</v>
      </c>
      <c r="RB22" s="0" t="n">
        <v>5662.8</v>
      </c>
      <c r="RC22" s="0" t="n">
        <v>0</v>
      </c>
      <c r="RD22" s="0" t="n">
        <v>14219.92</v>
      </c>
      <c r="RE22" s="0" t="n">
        <v>0</v>
      </c>
      <c r="RF22" s="0" t="n">
        <v>5070.78</v>
      </c>
      <c r="RG22" s="0" t="n">
        <v>10344.906</v>
      </c>
      <c r="RH22" s="0" t="n">
        <v>12197.9</v>
      </c>
      <c r="RI22" s="0" t="n">
        <v>14377.22</v>
      </c>
      <c r="RJ22" s="0" t="n">
        <v>14397.24</v>
      </c>
      <c r="RK22" s="0" t="n">
        <v>0</v>
      </c>
      <c r="RL22" s="0" t="n">
        <v>12478.18</v>
      </c>
      <c r="RM22" s="0" t="n">
        <v>0</v>
      </c>
      <c r="RN22" s="0" t="n">
        <v>200</v>
      </c>
      <c r="RO22" s="0" t="n">
        <v>0</v>
      </c>
      <c r="RP22" s="0" t="n">
        <v>0</v>
      </c>
      <c r="RQ22" s="0" t="n">
        <v>0</v>
      </c>
      <c r="RR22" s="0" t="n">
        <v>0</v>
      </c>
      <c r="RS22" s="0" t="n">
        <v>5170</v>
      </c>
      <c r="RT22" s="0" t="n">
        <v>0</v>
      </c>
      <c r="RU22" s="0" t="n">
        <v>0</v>
      </c>
      <c r="RV22" s="0" t="n">
        <v>9008</v>
      </c>
      <c r="RW22" s="0" t="n">
        <v>4073.4</v>
      </c>
      <c r="RX22" s="0" t="n">
        <v>2044.8</v>
      </c>
      <c r="RY22" s="0" t="n">
        <v>11238</v>
      </c>
      <c r="RZ22" s="0" t="n">
        <v>0</v>
      </c>
      <c r="SA22" s="0" t="n">
        <v>2800</v>
      </c>
      <c r="SB22" s="0" t="n">
        <v>7636</v>
      </c>
      <c r="SC22" s="0" t="n">
        <v>660</v>
      </c>
      <c r="SD22" s="0" t="n">
        <v>8586</v>
      </c>
      <c r="SE22" s="0" t="n">
        <v>0</v>
      </c>
      <c r="SF22" s="0" t="n">
        <v>0</v>
      </c>
      <c r="SG22" s="0" t="n">
        <v>0</v>
      </c>
      <c r="SH22" s="0" t="n">
        <v>548</v>
      </c>
      <c r="SI22" s="0" t="n">
        <v>7400</v>
      </c>
      <c r="SJ22" s="0" t="n">
        <v>6472</v>
      </c>
      <c r="SK22" s="0" t="n">
        <v>0</v>
      </c>
      <c r="SL22" s="0" t="n">
        <v>0</v>
      </c>
      <c r="SM22" s="0" t="n">
        <v>0</v>
      </c>
      <c r="SN22" s="0" t="n">
        <v>9162</v>
      </c>
      <c r="SO22" s="0" t="n">
        <v>2212</v>
      </c>
      <c r="SP22" s="0" t="n">
        <v>0</v>
      </c>
      <c r="SQ22" s="0" t="n">
        <v>0</v>
      </c>
      <c r="SR22" s="0" t="n">
        <v>0</v>
      </c>
      <c r="SS22" s="0" t="n">
        <v>0</v>
      </c>
      <c r="ST22" s="0" t="n">
        <v>9292</v>
      </c>
      <c r="SU22" s="0" t="n">
        <v>4600</v>
      </c>
      <c r="SV22" s="0" t="n">
        <v>7618</v>
      </c>
      <c r="SW22" s="0" t="n">
        <v>0</v>
      </c>
      <c r="SX22" s="0" t="n">
        <v>0</v>
      </c>
      <c r="SY22" s="0" t="n">
        <v>7564</v>
      </c>
      <c r="SZ22" s="0" t="n">
        <v>5359.2</v>
      </c>
      <c r="TA22" s="0" t="n">
        <v>0</v>
      </c>
      <c r="TB22" s="0" t="n">
        <v>3012</v>
      </c>
      <c r="TC22" s="0" t="n">
        <v>7126</v>
      </c>
      <c r="TD22" s="0" t="n">
        <v>10430</v>
      </c>
      <c r="TE22" s="0" t="n">
        <v>0</v>
      </c>
      <c r="TF22" s="0" t="n">
        <v>0</v>
      </c>
      <c r="TG22" s="0" t="n">
        <v>1250</v>
      </c>
      <c r="TH22" s="0" t="n">
        <v>9545.8</v>
      </c>
      <c r="TI22" s="0" t="n">
        <v>10528</v>
      </c>
      <c r="TJ22" s="0" t="n">
        <v>0</v>
      </c>
      <c r="TK22" s="0" t="n">
        <v>0</v>
      </c>
      <c r="TL22" s="0" t="n">
        <v>4430</v>
      </c>
      <c r="TM22" s="0" t="n">
        <v>3800</v>
      </c>
      <c r="TN22" s="0" t="n">
        <v>0</v>
      </c>
      <c r="TO22" s="0" t="n">
        <v>0</v>
      </c>
      <c r="TP22" s="0" t="n">
        <v>4400</v>
      </c>
      <c r="TQ22" s="0" t="n">
        <v>0</v>
      </c>
      <c r="TR22" s="0" t="n">
        <v>12430</v>
      </c>
      <c r="TS22" s="0" t="n">
        <v>0</v>
      </c>
      <c r="TT22" s="0" t="n">
        <v>3191.4</v>
      </c>
      <c r="TU22" s="0" t="n">
        <v>8038</v>
      </c>
      <c r="TV22" s="0" t="n">
        <v>8530</v>
      </c>
      <c r="TW22" s="0" t="n">
        <v>10054</v>
      </c>
      <c r="TX22" s="0" t="n">
        <v>10068</v>
      </c>
      <c r="TY22" s="0" t="n">
        <v>0</v>
      </c>
      <c r="TZ22" s="0" t="n">
        <v>8726</v>
      </c>
      <c r="UA22" s="0" t="n">
        <v>0</v>
      </c>
      <c r="UB22" s="0" t="n">
        <v>203</v>
      </c>
      <c r="UC22" s="0" t="n">
        <v>0</v>
      </c>
      <c r="UD22" s="0" t="n">
        <v>0</v>
      </c>
      <c r="UE22" s="0" t="n">
        <v>0</v>
      </c>
      <c r="UF22" s="0" t="n">
        <v>0</v>
      </c>
      <c r="UG22" s="0" t="n">
        <v>5247.55</v>
      </c>
      <c r="UH22" s="0" t="n">
        <v>0</v>
      </c>
      <c r="UI22" s="0" t="n">
        <v>0</v>
      </c>
      <c r="UJ22" s="0" t="n">
        <v>10057.432</v>
      </c>
      <c r="UK22" s="0" t="n">
        <v>4593.89</v>
      </c>
      <c r="UL22" s="0" t="n">
        <v>2536.688</v>
      </c>
      <c r="UM22" s="0" t="n">
        <v>11406.57</v>
      </c>
      <c r="UN22" s="0" t="n">
        <v>0</v>
      </c>
      <c r="UO22" s="0" t="n">
        <v>2842</v>
      </c>
      <c r="UP22" s="0" t="n">
        <v>7750.54</v>
      </c>
      <c r="UQ22" s="0" t="n">
        <v>761.25</v>
      </c>
      <c r="UR22" s="0" t="n">
        <v>7843.311</v>
      </c>
      <c r="US22" s="0" t="n">
        <v>0</v>
      </c>
      <c r="UT22" s="0" t="n">
        <v>0</v>
      </c>
      <c r="UU22" s="0" t="n">
        <v>0</v>
      </c>
      <c r="UV22" s="0" t="n">
        <v>556.22</v>
      </c>
      <c r="UW22" s="0" t="n">
        <v>8262.1</v>
      </c>
      <c r="UX22" s="0" t="n">
        <v>5912.172</v>
      </c>
      <c r="UY22" s="0" t="n">
        <v>0</v>
      </c>
      <c r="UZ22" s="0" t="n">
        <v>0</v>
      </c>
      <c r="VA22" s="0" t="n">
        <v>0</v>
      </c>
      <c r="VB22" s="0" t="n">
        <v>9299.43</v>
      </c>
      <c r="VC22" s="0" t="n">
        <v>2020.662</v>
      </c>
      <c r="VD22" s="0" t="n">
        <v>0</v>
      </c>
      <c r="VE22" s="0" t="n">
        <v>0</v>
      </c>
      <c r="VF22" s="0" t="n">
        <v>0</v>
      </c>
      <c r="VG22" s="0" t="n">
        <v>0</v>
      </c>
      <c r="VH22" s="0" t="n">
        <v>9431.38</v>
      </c>
      <c r="VI22" s="0" t="n">
        <v>4669</v>
      </c>
      <c r="VJ22" s="0" t="n">
        <v>7732.27</v>
      </c>
      <c r="VK22" s="0" t="n">
        <v>0</v>
      </c>
      <c r="VL22" s="0" t="n">
        <v>0</v>
      </c>
      <c r="VM22" s="0" t="n">
        <v>7677.46</v>
      </c>
      <c r="VN22" s="0" t="n">
        <v>4945.08</v>
      </c>
      <c r="VO22" s="0" t="n">
        <v>0</v>
      </c>
      <c r="VP22" s="0" t="n">
        <v>3057.18</v>
      </c>
      <c r="VQ22" s="0" t="n">
        <v>7232.89</v>
      </c>
      <c r="VR22" s="0" t="n">
        <v>10586.45</v>
      </c>
      <c r="VS22" s="0" t="n">
        <v>0</v>
      </c>
      <c r="VT22" s="0" t="n">
        <v>0</v>
      </c>
      <c r="VU22" s="0" t="n">
        <v>1015</v>
      </c>
      <c r="VV22" s="0" t="n">
        <v>8808.17</v>
      </c>
      <c r="VW22" s="0" t="n">
        <v>10685.92</v>
      </c>
      <c r="VX22" s="0" t="n">
        <v>0</v>
      </c>
      <c r="VY22" s="0" t="n">
        <v>0</v>
      </c>
      <c r="VZ22" s="0" t="n">
        <v>4496.45</v>
      </c>
      <c r="WA22" s="0" t="n">
        <v>3857</v>
      </c>
      <c r="WB22" s="0" t="n">
        <v>0</v>
      </c>
      <c r="WC22" s="0" t="n">
        <v>0</v>
      </c>
      <c r="WD22" s="0" t="n">
        <v>4466</v>
      </c>
      <c r="WE22" s="0" t="n">
        <v>0</v>
      </c>
      <c r="WF22" s="0" t="n">
        <v>10093.16</v>
      </c>
      <c r="WG22" s="0" t="n">
        <v>0</v>
      </c>
      <c r="WH22" s="0" t="n">
        <v>4498.9875</v>
      </c>
      <c r="WI22" s="0" t="n">
        <v>7342.713</v>
      </c>
      <c r="WJ22" s="0" t="n">
        <v>8657.95</v>
      </c>
      <c r="WK22" s="0" t="n">
        <v>11225.291</v>
      </c>
      <c r="WL22" s="0" t="n">
        <v>10219.02</v>
      </c>
      <c r="WM22" s="0" t="n">
        <v>0</v>
      </c>
      <c r="WN22" s="0" t="n">
        <v>8856.89</v>
      </c>
      <c r="WO22" s="0" t="n">
        <v>0</v>
      </c>
      <c r="WP22" s="0" t="n">
        <v>204</v>
      </c>
      <c r="WQ22" s="0" t="n">
        <v>0</v>
      </c>
      <c r="WR22" s="0" t="n">
        <v>0</v>
      </c>
      <c r="WS22" s="0" t="n">
        <v>0</v>
      </c>
      <c r="WT22" s="0" t="n">
        <v>0</v>
      </c>
      <c r="WU22" s="0" t="n">
        <v>5273.4</v>
      </c>
      <c r="WV22" s="0" t="n">
        <v>0</v>
      </c>
      <c r="WW22" s="0" t="n">
        <v>0</v>
      </c>
      <c r="WX22" s="0" t="n">
        <v>9188.16</v>
      </c>
      <c r="WY22" s="0" t="n">
        <v>4616.52</v>
      </c>
      <c r="WZ22" s="0" t="n">
        <v>2317.44</v>
      </c>
      <c r="XA22" s="0" t="n">
        <v>11462.76</v>
      </c>
      <c r="XB22" s="0" t="n">
        <v>0</v>
      </c>
      <c r="XC22" s="0" t="n">
        <v>2856</v>
      </c>
      <c r="XD22" s="0" t="n">
        <v>7788.72</v>
      </c>
      <c r="XE22" s="0" t="n">
        <v>612</v>
      </c>
      <c r="XF22" s="0" t="n">
        <v>8757.72</v>
      </c>
      <c r="XG22" s="0" t="n">
        <v>0</v>
      </c>
      <c r="XH22" s="0" t="n">
        <v>0</v>
      </c>
      <c r="XI22" s="0" t="n">
        <v>0</v>
      </c>
      <c r="XJ22" s="0" t="n">
        <v>558.96</v>
      </c>
      <c r="XK22" s="0" t="n">
        <v>8302.8</v>
      </c>
      <c r="XL22" s="0" t="n">
        <v>6601.44</v>
      </c>
      <c r="XM22" s="0" t="n">
        <v>0</v>
      </c>
      <c r="XN22" s="0" t="n">
        <v>0</v>
      </c>
      <c r="XO22" s="0" t="n">
        <v>0</v>
      </c>
      <c r="XP22" s="0" t="n">
        <v>9345.24</v>
      </c>
      <c r="XQ22" s="0" t="n">
        <v>2256.24</v>
      </c>
      <c r="XR22" s="0" t="n">
        <v>0</v>
      </c>
      <c r="XS22" s="0" t="n">
        <v>0</v>
      </c>
      <c r="XT22" s="0" t="n">
        <v>0</v>
      </c>
      <c r="XU22" s="0" t="n">
        <v>0</v>
      </c>
      <c r="XV22" s="0" t="n">
        <v>8530.056</v>
      </c>
      <c r="XW22" s="0" t="n">
        <v>4692</v>
      </c>
      <c r="XX22" s="0" t="n">
        <v>6993.324</v>
      </c>
      <c r="XY22" s="0" t="n">
        <v>0</v>
      </c>
      <c r="XZ22" s="0" t="n">
        <v>0</v>
      </c>
      <c r="YA22" s="0" t="n">
        <v>9644.1</v>
      </c>
      <c r="YB22" s="0" t="n">
        <v>4969.44</v>
      </c>
      <c r="YC22" s="0" t="n">
        <v>0</v>
      </c>
      <c r="YD22" s="0" t="n">
        <v>3072.24</v>
      </c>
      <c r="YE22" s="0" t="n">
        <v>7268.52</v>
      </c>
      <c r="YF22" s="0" t="n">
        <v>9574.74</v>
      </c>
      <c r="YG22" s="0" t="n">
        <v>0</v>
      </c>
      <c r="YH22" s="0" t="n">
        <v>0</v>
      </c>
      <c r="YI22" s="0" t="n">
        <v>1020</v>
      </c>
      <c r="YJ22" s="0" t="n">
        <v>7966.404</v>
      </c>
      <c r="YK22" s="0" t="n">
        <v>10738.56</v>
      </c>
      <c r="YL22" s="0" t="n">
        <v>0</v>
      </c>
      <c r="YM22" s="0" t="n">
        <v>0</v>
      </c>
      <c r="YN22" s="0" t="n">
        <v>4518.6</v>
      </c>
      <c r="YO22" s="0" t="n">
        <v>3876</v>
      </c>
      <c r="YP22" s="0" t="n">
        <v>0</v>
      </c>
      <c r="YQ22" s="0" t="n">
        <v>0</v>
      </c>
      <c r="YR22" s="0" t="n">
        <v>4488</v>
      </c>
      <c r="YS22" s="0" t="n">
        <v>0</v>
      </c>
      <c r="YT22" s="0" t="n">
        <v>9128.592</v>
      </c>
      <c r="YU22" s="0" t="n">
        <v>0</v>
      </c>
      <c r="YV22" s="0" t="n">
        <v>3616.92</v>
      </c>
      <c r="YW22" s="0" t="n">
        <v>8198.76</v>
      </c>
      <c r="YX22" s="0" t="n">
        <v>7830.54</v>
      </c>
      <c r="YY22" s="0" t="n">
        <v>12818.85</v>
      </c>
      <c r="YZ22" s="0" t="n">
        <v>11296.296</v>
      </c>
      <c r="ZA22" s="0" t="n">
        <v>0</v>
      </c>
      <c r="ZB22" s="0" t="n">
        <v>8900.52</v>
      </c>
      <c r="ZC22" s="0" t="n">
        <v>0</v>
      </c>
      <c r="ZD22" s="0" t="n">
        <v>201</v>
      </c>
      <c r="ZE22" s="0" t="n">
        <v>0</v>
      </c>
      <c r="ZF22" s="0" t="n">
        <v>0</v>
      </c>
      <c r="ZG22" s="0" t="n">
        <v>0</v>
      </c>
      <c r="ZH22" s="0" t="n">
        <v>0</v>
      </c>
      <c r="ZI22" s="0" t="n">
        <v>4676.265</v>
      </c>
      <c r="ZJ22" s="0" t="n">
        <v>0</v>
      </c>
      <c r="ZK22" s="0" t="n">
        <v>0</v>
      </c>
      <c r="ZL22" s="0" t="n">
        <v>9958.344</v>
      </c>
      <c r="ZM22" s="0" t="n">
        <v>4548.63</v>
      </c>
      <c r="ZN22" s="0" t="n">
        <v>2283.36</v>
      </c>
      <c r="ZO22" s="0" t="n">
        <v>11294.19</v>
      </c>
      <c r="ZP22" s="0" t="n">
        <v>0</v>
      </c>
      <c r="ZQ22" s="0" t="n">
        <v>3517.5</v>
      </c>
      <c r="ZR22" s="0" t="n">
        <v>7674.18</v>
      </c>
      <c r="ZS22" s="0" t="n">
        <v>603</v>
      </c>
      <c r="ZT22" s="0" t="n">
        <v>7766.037</v>
      </c>
      <c r="ZU22" s="0" t="n">
        <v>0</v>
      </c>
      <c r="ZV22" s="0" t="n">
        <v>0</v>
      </c>
      <c r="ZW22" s="0" t="n">
        <v>0</v>
      </c>
      <c r="ZX22" s="0" t="n">
        <v>495.666</v>
      </c>
      <c r="ZY22" s="0" t="n">
        <v>7437</v>
      </c>
      <c r="ZZ22" s="0" t="n">
        <v>5853.924</v>
      </c>
      <c r="AAA22" s="0" t="n">
        <v>0</v>
      </c>
      <c r="AAB22" s="0" t="n">
        <v>0</v>
      </c>
      <c r="AAC22" s="0" t="n">
        <v>0</v>
      </c>
      <c r="AAD22" s="0" t="n">
        <v>8287.029</v>
      </c>
      <c r="AAE22" s="0" t="n">
        <v>2000.754</v>
      </c>
      <c r="AAF22" s="0" t="n">
        <v>0</v>
      </c>
      <c r="AAG22" s="0" t="n">
        <v>0</v>
      </c>
      <c r="AAH22" s="0" t="n">
        <v>0</v>
      </c>
      <c r="AAI22" s="0" t="n">
        <v>0</v>
      </c>
      <c r="AAJ22" s="0" t="n">
        <v>11673.075</v>
      </c>
      <c r="AAK22" s="0" t="n">
        <v>4623</v>
      </c>
      <c r="AAL22" s="0" t="n">
        <v>7656.09</v>
      </c>
      <c r="AAM22" s="0" t="n">
        <v>0</v>
      </c>
      <c r="AAN22" s="0" t="n">
        <v>0</v>
      </c>
      <c r="AAO22" s="0" t="n">
        <v>7601.82</v>
      </c>
      <c r="AAP22" s="0" t="n">
        <v>4896.36</v>
      </c>
      <c r="AAQ22" s="0" t="n">
        <v>0</v>
      </c>
      <c r="AAR22" s="0" t="n">
        <v>3027.06</v>
      </c>
      <c r="AAS22" s="0" t="n">
        <v>7161.63</v>
      </c>
      <c r="AAT22" s="0" t="n">
        <v>13102.6875</v>
      </c>
      <c r="AAU22" s="0" t="n">
        <v>0</v>
      </c>
      <c r="AAV22" s="0" t="n">
        <v>0</v>
      </c>
      <c r="AAW22" s="0" t="n">
        <v>1005</v>
      </c>
      <c r="AAX22" s="0" t="n">
        <v>8721.39</v>
      </c>
      <c r="AAY22" s="0" t="n">
        <v>10580.64</v>
      </c>
      <c r="AAZ22" s="0" t="n">
        <v>0</v>
      </c>
      <c r="ABA22" s="0" t="n">
        <v>0</v>
      </c>
      <c r="ABB22" s="0" t="n">
        <v>4897.365</v>
      </c>
      <c r="ABC22" s="0" t="n">
        <v>3819</v>
      </c>
      <c r="ABD22" s="0" t="n">
        <v>0</v>
      </c>
      <c r="ABE22" s="0" t="n">
        <v>0</v>
      </c>
      <c r="ABF22" s="0" t="n">
        <v>5527.5</v>
      </c>
      <c r="ABG22" s="0" t="n">
        <v>0</v>
      </c>
      <c r="ABH22" s="0" t="n">
        <v>9993.72</v>
      </c>
      <c r="ABI22" s="0" t="n">
        <v>0</v>
      </c>
      <c r="ABJ22" s="0" t="n">
        <v>3207.357</v>
      </c>
      <c r="ABK22" s="0" t="n">
        <v>8078.19</v>
      </c>
      <c r="ABL22" s="0" t="n">
        <v>9429.915</v>
      </c>
      <c r="ABM22" s="0" t="n">
        <v>10104.27</v>
      </c>
      <c r="ABN22" s="0" t="n">
        <v>10118.34</v>
      </c>
      <c r="ABO22" s="0" t="n">
        <v>0</v>
      </c>
      <c r="ABP22" s="0" t="n">
        <v>8769.63</v>
      </c>
      <c r="ABQ22" s="0" t="n">
        <v>0</v>
      </c>
      <c r="ABR22" s="0" t="n">
        <v>53</v>
      </c>
      <c r="ABS22" s="0" t="n">
        <v>0</v>
      </c>
      <c r="ABT22" s="0" t="n">
        <v>0</v>
      </c>
      <c r="ABU22" s="0" t="n">
        <v>0</v>
      </c>
      <c r="ABV22" s="0" t="n">
        <v>0</v>
      </c>
      <c r="ABW22" s="0" t="n">
        <v>1507.055</v>
      </c>
      <c r="ABX22" s="0" t="n">
        <v>0</v>
      </c>
      <c r="ABY22" s="0" t="n">
        <v>0</v>
      </c>
      <c r="ABZ22" s="0" t="n">
        <v>2387.12</v>
      </c>
      <c r="ACA22" s="0" t="n">
        <v>1199.39</v>
      </c>
      <c r="ACB22" s="0" t="n">
        <v>602.08</v>
      </c>
      <c r="ACC22" s="0" t="n">
        <v>3275.877</v>
      </c>
      <c r="ACD22" s="0" t="n">
        <v>0</v>
      </c>
      <c r="ACE22" s="0" t="n">
        <v>742</v>
      </c>
      <c r="ACF22" s="0" t="n">
        <v>2529.425</v>
      </c>
      <c r="ACG22" s="0" t="n">
        <v>159</v>
      </c>
      <c r="ACH22" s="0" t="n">
        <v>2275.29</v>
      </c>
      <c r="ACI22" s="0" t="n">
        <v>0</v>
      </c>
      <c r="ACJ22" s="0" t="n">
        <v>0</v>
      </c>
      <c r="ACK22" s="0" t="n">
        <v>0</v>
      </c>
      <c r="ACL22" s="0" t="n">
        <v>181.525</v>
      </c>
      <c r="ACM22" s="0" t="n">
        <v>1961</v>
      </c>
      <c r="ACN22" s="0" t="n">
        <v>2143.85</v>
      </c>
      <c r="ACO22" s="0" t="n">
        <v>0</v>
      </c>
      <c r="ACP22" s="0" t="n">
        <v>0</v>
      </c>
      <c r="ACQ22" s="0" t="n">
        <v>0</v>
      </c>
      <c r="ACR22" s="0" t="n">
        <v>2427.93</v>
      </c>
      <c r="ACS22" s="0" t="n">
        <v>586.18</v>
      </c>
      <c r="ACT22" s="0" t="n">
        <v>0</v>
      </c>
      <c r="ACU22" s="0" t="n">
        <v>0</v>
      </c>
      <c r="ACV22" s="0" t="n">
        <v>0</v>
      </c>
      <c r="ACW22" s="0" t="n">
        <v>0</v>
      </c>
      <c r="ACX22" s="0" t="n">
        <v>2708.618</v>
      </c>
      <c r="ACY22" s="0" t="n">
        <v>1097.1</v>
      </c>
      <c r="ACZ22" s="0" t="n">
        <v>2018.77</v>
      </c>
      <c r="ADA22" s="0" t="n">
        <v>0</v>
      </c>
      <c r="ADB22" s="0" t="n">
        <v>0</v>
      </c>
      <c r="ADC22" s="0" t="n">
        <v>2004.46</v>
      </c>
      <c r="ADD22" s="0" t="n">
        <v>1291.08</v>
      </c>
      <c r="ADE22" s="0" t="n">
        <v>0</v>
      </c>
      <c r="ADF22" s="0" t="n">
        <v>877.998</v>
      </c>
      <c r="ADG22" s="0" t="n">
        <v>1888.39</v>
      </c>
      <c r="ADH22" s="0" t="n">
        <v>2763.95</v>
      </c>
      <c r="ADI22" s="0" t="n">
        <v>0</v>
      </c>
      <c r="ADJ22" s="0" t="n">
        <v>0</v>
      </c>
      <c r="ADK22" s="0" t="n">
        <v>265</v>
      </c>
      <c r="ADL22" s="0" t="n">
        <v>2299.67</v>
      </c>
      <c r="ADM22" s="0" t="n">
        <v>2789.92</v>
      </c>
      <c r="ADN22" s="0" t="n">
        <v>0</v>
      </c>
      <c r="ADO22" s="0" t="n">
        <v>0</v>
      </c>
      <c r="ADP22" s="0" t="n">
        <v>1173.95</v>
      </c>
      <c r="ADQ22" s="0" t="n">
        <v>1107.7</v>
      </c>
      <c r="ADR22" s="0" t="n">
        <v>0</v>
      </c>
      <c r="ADS22" s="0" t="n">
        <v>0</v>
      </c>
      <c r="ADT22" s="0" t="n">
        <v>1166</v>
      </c>
      <c r="ADU22" s="0" t="n">
        <v>0</v>
      </c>
      <c r="ADV22" s="0" t="n">
        <v>2371.644</v>
      </c>
      <c r="ADW22" s="0" t="n">
        <v>0</v>
      </c>
      <c r="ADX22" s="0" t="n">
        <v>939.69</v>
      </c>
      <c r="ADY22" s="0" t="n">
        <v>2343.077</v>
      </c>
      <c r="ADZ22" s="0" t="n">
        <v>2260.45</v>
      </c>
      <c r="AEA22" s="0" t="n">
        <v>2664.31</v>
      </c>
      <c r="AEB22" s="0" t="n">
        <v>2668.02</v>
      </c>
      <c r="AEC22" s="0" t="n">
        <v>0</v>
      </c>
      <c r="AED22" s="0" t="n">
        <v>2890.4875</v>
      </c>
      <c r="AEE22" s="0" t="n">
        <v>0</v>
      </c>
      <c r="AEF22" s="0" t="n">
        <v>246</v>
      </c>
      <c r="AEG22" s="0" t="n">
        <v>0</v>
      </c>
      <c r="AEH22" s="0" t="n">
        <v>0</v>
      </c>
      <c r="AEI22" s="0" t="n">
        <v>0</v>
      </c>
      <c r="AEJ22" s="0" t="n">
        <v>0</v>
      </c>
      <c r="AEK22" s="0" t="n">
        <v>6359.1</v>
      </c>
      <c r="AEL22" s="0" t="n">
        <v>0</v>
      </c>
      <c r="AEM22" s="0" t="n">
        <v>0</v>
      </c>
      <c r="AEN22" s="0" t="n">
        <v>11079.84</v>
      </c>
      <c r="AEO22" s="0" t="n">
        <v>5566.98</v>
      </c>
      <c r="AEP22" s="0" t="n">
        <v>3074.016</v>
      </c>
      <c r="AEQ22" s="0" t="n">
        <v>15205.014</v>
      </c>
      <c r="AER22" s="0" t="n">
        <v>0</v>
      </c>
      <c r="AES22" s="0" t="n">
        <v>3444</v>
      </c>
      <c r="AET22" s="0" t="n">
        <v>9392.28</v>
      </c>
      <c r="AEU22" s="0" t="n">
        <v>738</v>
      </c>
      <c r="AEV22" s="0" t="n">
        <v>9504.702</v>
      </c>
      <c r="AEW22" s="0" t="n">
        <v>0</v>
      </c>
      <c r="AEX22" s="0" t="n">
        <v>0</v>
      </c>
      <c r="AEY22" s="0" t="n">
        <v>0</v>
      </c>
      <c r="AEZ22" s="0" t="n">
        <v>606.636</v>
      </c>
      <c r="AFA22" s="0" t="n">
        <v>9102</v>
      </c>
      <c r="AFB22" s="0" t="n">
        <v>8756.616</v>
      </c>
      <c r="AFC22" s="0" t="n">
        <v>0</v>
      </c>
      <c r="AFD22" s="0" t="n">
        <v>0</v>
      </c>
      <c r="AFE22" s="0" t="n">
        <v>0</v>
      </c>
      <c r="AFF22" s="0" t="n">
        <v>11269.26</v>
      </c>
      <c r="AFG22" s="0" t="n">
        <v>2720.76</v>
      </c>
      <c r="AFH22" s="0" t="n">
        <v>0</v>
      </c>
      <c r="AFI22" s="0" t="n">
        <v>0</v>
      </c>
      <c r="AFJ22" s="0" t="n">
        <v>0</v>
      </c>
      <c r="AFK22" s="0" t="n">
        <v>0</v>
      </c>
      <c r="AFL22" s="0" t="n">
        <v>11429.16</v>
      </c>
      <c r="AFM22" s="0" t="n">
        <v>5658</v>
      </c>
      <c r="AFN22" s="0" t="n">
        <v>8433.126</v>
      </c>
      <c r="AFO22" s="0" t="n">
        <v>0</v>
      </c>
      <c r="AFP22" s="0" t="n">
        <v>0</v>
      </c>
      <c r="AFQ22" s="0" t="n">
        <v>9303.72</v>
      </c>
      <c r="AFR22" s="0" t="n">
        <v>5393.304</v>
      </c>
      <c r="AFS22" s="0" t="n">
        <v>0</v>
      </c>
      <c r="AFT22" s="0" t="n">
        <v>3704.76</v>
      </c>
      <c r="AFU22" s="0" t="n">
        <v>8764.98</v>
      </c>
      <c r="AFV22" s="0" t="n">
        <v>12828.9</v>
      </c>
      <c r="AFW22" s="0" t="n">
        <v>0</v>
      </c>
      <c r="AFX22" s="0" t="n">
        <v>0</v>
      </c>
      <c r="AFY22" s="0" t="n">
        <v>1230</v>
      </c>
      <c r="AFZ22" s="0" t="n">
        <v>9606.546</v>
      </c>
      <c r="AGA22" s="0" t="n">
        <v>12949.44</v>
      </c>
      <c r="AGB22" s="0" t="n">
        <v>0</v>
      </c>
      <c r="AGC22" s="0" t="n">
        <v>0</v>
      </c>
      <c r="AGD22" s="0" t="n">
        <v>5448.9</v>
      </c>
      <c r="AGE22" s="0" t="n">
        <v>4674</v>
      </c>
      <c r="AGF22" s="0" t="n">
        <v>0</v>
      </c>
      <c r="AGG22" s="0" t="n">
        <v>0</v>
      </c>
      <c r="AGH22" s="0" t="n">
        <v>5412</v>
      </c>
      <c r="AGI22" s="0" t="n">
        <v>0</v>
      </c>
      <c r="AGJ22" s="0" t="n">
        <v>15288.9</v>
      </c>
      <c r="AGK22" s="0" t="n">
        <v>0</v>
      </c>
      <c r="AGL22" s="0" t="n">
        <v>4797.738</v>
      </c>
      <c r="AGM22" s="0" t="n">
        <v>10875.414</v>
      </c>
      <c r="AGN22" s="0" t="n">
        <v>10491.9</v>
      </c>
      <c r="AGO22" s="0" t="n">
        <v>12366.42</v>
      </c>
      <c r="AGP22" s="0" t="n">
        <v>12383.64</v>
      </c>
      <c r="AGQ22" s="0" t="n">
        <v>0</v>
      </c>
      <c r="AGR22" s="0" t="n">
        <v>9659.682</v>
      </c>
      <c r="AGS22" s="0" t="n">
        <v>0</v>
      </c>
      <c r="AGU22" s="0" t="n">
        <f aca="false">IF($P22&gt;0,CH22*$K22,0)</f>
        <v>378</v>
      </c>
      <c r="AGV22" s="0" t="n">
        <f aca="false">IF($P22&gt;0,EV22*$K22,0)</f>
        <v>27</v>
      </c>
      <c r="AGW22" s="0" t="n">
        <f aca="false">IF($P22&gt;0,HJ22*$K22,0)</f>
        <v>233</v>
      </c>
      <c r="AGX22" s="0" t="n">
        <f aca="false">IF($P22&gt;0,JX22*$K22,0)</f>
        <v>399</v>
      </c>
      <c r="AGY22" s="0" t="n">
        <f aca="false">IF($P22&gt;0,ML22*$K22,0)</f>
        <v>348</v>
      </c>
      <c r="AGZ22" s="0" t="n">
        <f aca="false">IF($P22&gt;0,OZ22*$K22,0)</f>
        <v>286</v>
      </c>
      <c r="AHA22" s="0" t="n">
        <f aca="false">IF($P22&gt;0,RN22*$K22,0)</f>
        <v>200</v>
      </c>
      <c r="AHB22" s="0" t="n">
        <f aca="false">IF($P22&gt;0,UB22*$K22,0)</f>
        <v>203</v>
      </c>
      <c r="AHC22" s="0" t="n">
        <f aca="false">IF($P22&gt;0,WP22*$K22,0)</f>
        <v>204</v>
      </c>
      <c r="AHD22" s="0" t="n">
        <f aca="false">IF($P22&gt;0,ZD22*$K22,0)</f>
        <v>201</v>
      </c>
      <c r="AHE22" s="0" t="n">
        <f aca="false">IF($P22&gt;0,ABR22*$K22,0)</f>
        <v>53</v>
      </c>
      <c r="AHF22" s="0" t="n">
        <f aca="false">IF($P22&gt;0,AEF22*$K22,0)</f>
        <v>246</v>
      </c>
    </row>
    <row r="23" customFormat="false" ht="15" hidden="false" customHeight="false" outlineLevel="0" collapsed="false">
      <c r="F23" s="0" t="s">
        <v>33</v>
      </c>
      <c r="H23" s="0" t="s">
        <v>191</v>
      </c>
      <c r="I23" s="0" t="s">
        <v>192</v>
      </c>
      <c r="K23" s="0" t="n">
        <v>1</v>
      </c>
      <c r="L23" s="0" t="n">
        <v>9.52</v>
      </c>
      <c r="P23" s="0" t="n">
        <v>2</v>
      </c>
      <c r="R23" s="0" t="s">
        <v>58</v>
      </c>
      <c r="S23" s="0" t="n">
        <v>0</v>
      </c>
      <c r="W23" s="0" t="n">
        <v>8.73</v>
      </c>
      <c r="Y23" s="0" t="n">
        <v>38</v>
      </c>
      <c r="AB23" s="0" t="n">
        <v>45.29</v>
      </c>
      <c r="AC23" s="0" t="n">
        <v>25</v>
      </c>
      <c r="AD23" s="0" t="n">
        <v>10</v>
      </c>
      <c r="AE23" s="0" t="n">
        <v>6.08</v>
      </c>
      <c r="AF23" s="0" t="n">
        <v>21</v>
      </c>
      <c r="AG23" s="0" t="n">
        <v>5</v>
      </c>
      <c r="AH23" s="0" t="n">
        <v>18.52</v>
      </c>
      <c r="AI23" s="0" t="n">
        <v>14.36</v>
      </c>
      <c r="AJ23" s="0" t="n">
        <v>19</v>
      </c>
      <c r="AR23" s="0" t="n">
        <v>48.16</v>
      </c>
      <c r="AU23" s="0" t="n">
        <v>30</v>
      </c>
      <c r="AV23" s="0" t="n">
        <v>23</v>
      </c>
      <c r="AX23" s="0" t="n">
        <v>16.98</v>
      </c>
      <c r="AZ23" s="0" t="n">
        <v>24.88</v>
      </c>
      <c r="BD23" s="0" t="n">
        <v>36</v>
      </c>
      <c r="BE23" s="0" t="n">
        <v>11.6</v>
      </c>
      <c r="BI23" s="0" t="n">
        <v>41.38</v>
      </c>
      <c r="BJ23" s="0" t="n">
        <v>50.22</v>
      </c>
      <c r="BL23" s="0" t="n">
        <v>51.39</v>
      </c>
      <c r="BN23" s="0" t="n">
        <v>7.56</v>
      </c>
      <c r="BP23" s="0" t="n">
        <v>6</v>
      </c>
      <c r="BU23" s="0" t="n">
        <v>21.59</v>
      </c>
      <c r="BX23" s="0" t="n">
        <v>41.62</v>
      </c>
      <c r="CC23" s="0" t="n">
        <v>50.95</v>
      </c>
      <c r="CF23" s="0" t="n">
        <v>36</v>
      </c>
      <c r="CG23" s="0" t="n">
        <v>58.2</v>
      </c>
      <c r="CH23" s="0" t="n">
        <v>52</v>
      </c>
      <c r="CI23" s="0" t="n">
        <v>0</v>
      </c>
      <c r="CJ23" s="0" t="n">
        <v>0</v>
      </c>
      <c r="CK23" s="0" t="n">
        <v>453.96</v>
      </c>
      <c r="CL23" s="0" t="n">
        <v>0</v>
      </c>
      <c r="CM23" s="0" t="n">
        <v>1778.4</v>
      </c>
      <c r="CN23" s="0" t="n">
        <v>0</v>
      </c>
      <c r="CO23" s="0" t="n">
        <v>0</v>
      </c>
      <c r="CP23" s="0" t="n">
        <v>2355.08</v>
      </c>
      <c r="CQ23" s="0" t="n">
        <v>1430</v>
      </c>
      <c r="CR23" s="0" t="n">
        <v>520</v>
      </c>
      <c r="CS23" s="0" t="n">
        <v>316.16</v>
      </c>
      <c r="CT23" s="0" t="n">
        <v>1365</v>
      </c>
      <c r="CU23" s="0" t="n">
        <v>234</v>
      </c>
      <c r="CV23" s="0" t="n">
        <v>963.04</v>
      </c>
      <c r="CW23" s="0" t="n">
        <v>746.72</v>
      </c>
      <c r="CX23" s="0" t="n">
        <v>988</v>
      </c>
      <c r="CY23" s="0" t="n">
        <v>0</v>
      </c>
      <c r="CZ23" s="0" t="n">
        <v>0</v>
      </c>
      <c r="DA23" s="0" t="n">
        <v>0</v>
      </c>
      <c r="DB23" s="0" t="n">
        <v>0</v>
      </c>
      <c r="DC23" s="0" t="n">
        <v>0</v>
      </c>
      <c r="DD23" s="0" t="n">
        <v>0</v>
      </c>
      <c r="DE23" s="0" t="n">
        <v>0</v>
      </c>
      <c r="DF23" s="0" t="n">
        <v>2504.32</v>
      </c>
      <c r="DG23" s="0" t="n">
        <v>0</v>
      </c>
      <c r="DH23" s="0" t="n">
        <v>0</v>
      </c>
      <c r="DI23" s="0" t="n">
        <v>1560</v>
      </c>
      <c r="DJ23" s="0" t="n">
        <v>1495</v>
      </c>
      <c r="DK23" s="0" t="n">
        <v>0</v>
      </c>
      <c r="DL23" s="0" t="n">
        <v>971.256</v>
      </c>
      <c r="DM23" s="0" t="n">
        <v>0</v>
      </c>
      <c r="DN23" s="0" t="n">
        <v>1293.76</v>
      </c>
      <c r="DO23" s="0" t="n">
        <v>0</v>
      </c>
      <c r="DP23" s="0" t="n">
        <v>0</v>
      </c>
      <c r="DQ23" s="0" t="n">
        <v>0</v>
      </c>
      <c r="DR23" s="0" t="n">
        <v>1872</v>
      </c>
      <c r="DS23" s="0" t="n">
        <v>603.2</v>
      </c>
      <c r="DT23" s="0" t="n">
        <v>0</v>
      </c>
      <c r="DU23" s="0" t="n">
        <v>0</v>
      </c>
      <c r="DV23" s="0" t="n">
        <v>0</v>
      </c>
      <c r="DW23" s="0" t="n">
        <v>2151.76</v>
      </c>
      <c r="DX23" s="0" t="n">
        <v>2611.44</v>
      </c>
      <c r="DY23" s="0" t="n">
        <v>0</v>
      </c>
      <c r="DZ23" s="0" t="n">
        <v>2672.28</v>
      </c>
      <c r="EA23" s="0" t="n">
        <v>0</v>
      </c>
      <c r="EB23" s="0" t="n">
        <v>393.12</v>
      </c>
      <c r="EC23" s="0" t="n">
        <v>0</v>
      </c>
      <c r="ED23" s="0" t="n">
        <v>390</v>
      </c>
      <c r="EE23" s="0" t="n">
        <v>0</v>
      </c>
      <c r="EF23" s="0" t="n">
        <v>0</v>
      </c>
      <c r="EG23" s="0" t="n">
        <v>0</v>
      </c>
      <c r="EH23" s="0" t="n">
        <v>0</v>
      </c>
      <c r="EI23" s="0" t="n">
        <v>1122.68</v>
      </c>
      <c r="EJ23" s="0" t="n">
        <v>0</v>
      </c>
      <c r="EK23" s="0" t="n">
        <v>0</v>
      </c>
      <c r="EL23" s="0" t="n">
        <v>2164.24</v>
      </c>
      <c r="EM23" s="0" t="n">
        <v>0</v>
      </c>
      <c r="EN23" s="0" t="n">
        <v>0</v>
      </c>
      <c r="EO23" s="0" t="n">
        <v>0</v>
      </c>
      <c r="EP23" s="0" t="n">
        <v>0</v>
      </c>
      <c r="EQ23" s="0" t="n">
        <v>2649.4</v>
      </c>
      <c r="ER23" s="0" t="n">
        <v>0</v>
      </c>
      <c r="ES23" s="0" t="n">
        <v>0</v>
      </c>
      <c r="ET23" s="0" t="n">
        <v>1872</v>
      </c>
      <c r="EU23" s="0" t="n">
        <v>3783</v>
      </c>
      <c r="EV23" s="0" t="n">
        <v>0</v>
      </c>
      <c r="EW23" s="0" t="n">
        <v>0</v>
      </c>
      <c r="EX23" s="0" t="n">
        <v>0</v>
      </c>
      <c r="EY23" s="0" t="n">
        <v>0</v>
      </c>
      <c r="EZ23" s="0" t="n">
        <v>0</v>
      </c>
      <c r="FA23" s="0" t="n">
        <v>0</v>
      </c>
      <c r="FB23" s="0" t="n">
        <v>0</v>
      </c>
      <c r="FC23" s="0" t="n">
        <v>0</v>
      </c>
      <c r="FD23" s="0" t="n">
        <v>0</v>
      </c>
      <c r="FE23" s="0" t="n">
        <v>0</v>
      </c>
      <c r="FF23" s="0" t="n">
        <v>0</v>
      </c>
      <c r="FG23" s="0" t="n">
        <v>0</v>
      </c>
      <c r="FH23" s="0" t="n">
        <v>0</v>
      </c>
      <c r="FI23" s="0" t="n">
        <v>0</v>
      </c>
      <c r="FJ23" s="0" t="n">
        <v>0</v>
      </c>
      <c r="FK23" s="0" t="n">
        <v>0</v>
      </c>
      <c r="FL23" s="0" t="n">
        <v>0</v>
      </c>
      <c r="FM23" s="0" t="n">
        <v>0</v>
      </c>
      <c r="FN23" s="0" t="n">
        <v>0</v>
      </c>
      <c r="FO23" s="0" t="n">
        <v>0</v>
      </c>
      <c r="FP23" s="0" t="n">
        <v>0</v>
      </c>
      <c r="FQ23" s="0" t="n">
        <v>0</v>
      </c>
      <c r="FR23" s="0" t="n">
        <v>0</v>
      </c>
      <c r="FS23" s="0" t="n">
        <v>0</v>
      </c>
      <c r="FT23" s="0" t="n">
        <v>0</v>
      </c>
      <c r="FU23" s="0" t="n">
        <v>0</v>
      </c>
      <c r="FV23" s="0" t="n">
        <v>0</v>
      </c>
      <c r="FW23" s="0" t="n">
        <v>0</v>
      </c>
      <c r="FX23" s="0" t="n">
        <v>0</v>
      </c>
      <c r="FY23" s="0" t="n">
        <v>0</v>
      </c>
      <c r="FZ23" s="0" t="n">
        <v>0</v>
      </c>
      <c r="GA23" s="0" t="n">
        <v>0</v>
      </c>
      <c r="GB23" s="0" t="n">
        <v>0</v>
      </c>
      <c r="GC23" s="0" t="n">
        <v>0</v>
      </c>
      <c r="GD23" s="0" t="n">
        <v>0</v>
      </c>
      <c r="GE23" s="0" t="n">
        <v>0</v>
      </c>
      <c r="GF23" s="0" t="n">
        <v>0</v>
      </c>
      <c r="GG23" s="0" t="n">
        <v>0</v>
      </c>
      <c r="GH23" s="0" t="n">
        <v>0</v>
      </c>
      <c r="GI23" s="0" t="n">
        <v>0</v>
      </c>
      <c r="GJ23" s="0" t="n">
        <v>0</v>
      </c>
      <c r="GK23" s="0" t="n">
        <v>0</v>
      </c>
      <c r="GL23" s="0" t="n">
        <v>0</v>
      </c>
      <c r="GM23" s="0" t="n">
        <v>0</v>
      </c>
      <c r="GN23" s="0" t="n">
        <v>0</v>
      </c>
      <c r="GO23" s="0" t="n">
        <v>0</v>
      </c>
      <c r="GP23" s="0" t="n">
        <v>0</v>
      </c>
      <c r="GQ23" s="0" t="n">
        <v>0</v>
      </c>
      <c r="GR23" s="0" t="n">
        <v>0</v>
      </c>
      <c r="GS23" s="0" t="n">
        <v>0</v>
      </c>
      <c r="GT23" s="0" t="n">
        <v>0</v>
      </c>
      <c r="GU23" s="0" t="n">
        <v>0</v>
      </c>
      <c r="GV23" s="0" t="n">
        <v>0</v>
      </c>
      <c r="GW23" s="0" t="n">
        <v>0</v>
      </c>
      <c r="GX23" s="0" t="n">
        <v>0</v>
      </c>
      <c r="GY23" s="0" t="n">
        <v>0</v>
      </c>
      <c r="GZ23" s="0" t="n">
        <v>0</v>
      </c>
      <c r="HA23" s="0" t="n">
        <v>0</v>
      </c>
      <c r="HB23" s="0" t="n">
        <v>0</v>
      </c>
      <c r="HC23" s="0" t="n">
        <v>0</v>
      </c>
      <c r="HD23" s="0" t="n">
        <v>0</v>
      </c>
      <c r="HE23" s="0" t="n">
        <v>0</v>
      </c>
      <c r="HF23" s="0" t="n">
        <v>0</v>
      </c>
      <c r="HG23" s="0" t="n">
        <v>0</v>
      </c>
      <c r="HH23" s="0" t="n">
        <v>0</v>
      </c>
      <c r="HI23" s="0" t="n">
        <v>0</v>
      </c>
      <c r="HJ23" s="0" t="n">
        <v>290</v>
      </c>
      <c r="HK23" s="0" t="n">
        <v>0</v>
      </c>
      <c r="HL23" s="0" t="n">
        <v>0</v>
      </c>
      <c r="HM23" s="0" t="n">
        <v>2784.87</v>
      </c>
      <c r="HN23" s="0" t="n">
        <v>0</v>
      </c>
      <c r="HO23" s="0" t="n">
        <v>11020</v>
      </c>
      <c r="HP23" s="0" t="n">
        <v>0</v>
      </c>
      <c r="HQ23" s="0" t="n">
        <v>0</v>
      </c>
      <c r="HR23" s="0" t="n">
        <v>14447.51</v>
      </c>
      <c r="HS23" s="0" t="n">
        <v>7250</v>
      </c>
      <c r="HT23" s="0" t="n">
        <v>2610</v>
      </c>
      <c r="HU23" s="0" t="n">
        <v>1939.52</v>
      </c>
      <c r="HV23" s="0" t="n">
        <v>6090</v>
      </c>
      <c r="HW23" s="0" t="n">
        <v>1812.5</v>
      </c>
      <c r="HX23" s="0" t="n">
        <v>5907.88</v>
      </c>
      <c r="HY23" s="0" t="n">
        <v>4164.4</v>
      </c>
      <c r="HZ23" s="0" t="n">
        <v>5510</v>
      </c>
      <c r="IA23" s="0" t="n">
        <v>0</v>
      </c>
      <c r="IB23" s="0" t="n">
        <v>0</v>
      </c>
      <c r="IC23" s="0" t="n">
        <v>0</v>
      </c>
      <c r="ID23" s="0" t="n">
        <v>0</v>
      </c>
      <c r="IE23" s="0" t="n">
        <v>0</v>
      </c>
      <c r="IF23" s="0" t="n">
        <v>0</v>
      </c>
      <c r="IG23" s="0" t="n">
        <v>0</v>
      </c>
      <c r="IH23" s="0" t="n">
        <v>15363.04</v>
      </c>
      <c r="II23" s="0" t="n">
        <v>0</v>
      </c>
      <c r="IJ23" s="0" t="n">
        <v>0</v>
      </c>
      <c r="IK23" s="0" t="n">
        <v>8700</v>
      </c>
      <c r="IL23" s="0" t="n">
        <v>6670</v>
      </c>
      <c r="IM23" s="0" t="n">
        <v>0</v>
      </c>
      <c r="IN23" s="0" t="n">
        <v>6155.25</v>
      </c>
      <c r="IO23" s="0" t="n">
        <v>0</v>
      </c>
      <c r="IP23" s="0" t="n">
        <v>7215.2</v>
      </c>
      <c r="IQ23" s="0" t="n">
        <v>0</v>
      </c>
      <c r="IR23" s="0" t="n">
        <v>0</v>
      </c>
      <c r="IS23" s="0" t="n">
        <v>0</v>
      </c>
      <c r="IT23" s="0" t="n">
        <v>9396</v>
      </c>
      <c r="IU23" s="0" t="n">
        <v>3700.4</v>
      </c>
      <c r="IV23" s="0" t="n">
        <v>0</v>
      </c>
      <c r="IW23" s="0" t="n">
        <v>0</v>
      </c>
      <c r="IX23" s="0" t="n">
        <v>0</v>
      </c>
      <c r="IY23" s="0" t="n">
        <v>12000.2</v>
      </c>
      <c r="IZ23" s="0" t="n">
        <v>14563.8</v>
      </c>
      <c r="JA23" s="0" t="n">
        <v>0</v>
      </c>
      <c r="JB23" s="0" t="n">
        <v>18628.875</v>
      </c>
      <c r="JC23" s="0" t="n">
        <v>0</v>
      </c>
      <c r="JD23" s="0" t="n">
        <v>2411.64</v>
      </c>
      <c r="JE23" s="0" t="n">
        <v>0</v>
      </c>
      <c r="JF23" s="0" t="n">
        <v>1740</v>
      </c>
      <c r="JG23" s="0" t="n">
        <v>0</v>
      </c>
      <c r="JH23" s="0" t="n">
        <v>0</v>
      </c>
      <c r="JI23" s="0" t="n">
        <v>0</v>
      </c>
      <c r="JJ23" s="0" t="n">
        <v>0</v>
      </c>
      <c r="JK23" s="0" t="n">
        <v>6261.1</v>
      </c>
      <c r="JL23" s="0" t="n">
        <v>0</v>
      </c>
      <c r="JM23" s="0" t="n">
        <v>0</v>
      </c>
      <c r="JN23" s="0" t="n">
        <v>12069.8</v>
      </c>
      <c r="JO23" s="0" t="n">
        <v>0</v>
      </c>
      <c r="JP23" s="0" t="n">
        <v>0</v>
      </c>
      <c r="JQ23" s="0" t="n">
        <v>0</v>
      </c>
      <c r="JR23" s="0" t="n">
        <v>0</v>
      </c>
      <c r="JS23" s="0" t="n">
        <v>14775.5</v>
      </c>
      <c r="JT23" s="0" t="n">
        <v>0</v>
      </c>
      <c r="JU23" s="0" t="n">
        <v>0</v>
      </c>
      <c r="JV23" s="0" t="n">
        <v>10440</v>
      </c>
      <c r="JW23" s="0" t="n">
        <v>16878</v>
      </c>
      <c r="JX23" s="0" t="n">
        <v>77</v>
      </c>
      <c r="JY23" s="0" t="n">
        <v>0</v>
      </c>
      <c r="JZ23" s="0" t="n">
        <v>0</v>
      </c>
      <c r="KA23" s="0" t="n">
        <v>840.2625</v>
      </c>
      <c r="KB23" s="0" t="n">
        <v>0</v>
      </c>
      <c r="KC23" s="0" t="n">
        <v>2926</v>
      </c>
      <c r="KD23" s="0" t="n">
        <v>0</v>
      </c>
      <c r="KE23" s="0" t="n">
        <v>0</v>
      </c>
      <c r="KF23" s="0" t="n">
        <v>3487.33</v>
      </c>
      <c r="KG23" s="0" t="n">
        <v>1732.5</v>
      </c>
      <c r="KH23" s="0" t="n">
        <v>847</v>
      </c>
      <c r="KI23" s="0" t="n">
        <v>421.344</v>
      </c>
      <c r="KJ23" s="0" t="n">
        <v>1617</v>
      </c>
      <c r="KK23" s="0" t="n">
        <v>385</v>
      </c>
      <c r="KL23" s="0" t="n">
        <v>1426.04</v>
      </c>
      <c r="KM23" s="0" t="n">
        <v>1105.72</v>
      </c>
      <c r="KN23" s="0" t="n">
        <v>1609.3</v>
      </c>
      <c r="KO23" s="0" t="n">
        <v>0</v>
      </c>
      <c r="KP23" s="0" t="n">
        <v>0</v>
      </c>
      <c r="KQ23" s="0" t="n">
        <v>0</v>
      </c>
      <c r="KR23" s="0" t="n">
        <v>0</v>
      </c>
      <c r="KS23" s="0" t="n">
        <v>0</v>
      </c>
      <c r="KT23" s="0" t="n">
        <v>0</v>
      </c>
      <c r="KU23" s="0" t="n">
        <v>0</v>
      </c>
      <c r="KV23" s="0" t="n">
        <v>3708.32</v>
      </c>
      <c r="KW23" s="0" t="n">
        <v>0</v>
      </c>
      <c r="KX23" s="0" t="n">
        <v>0</v>
      </c>
      <c r="KY23" s="0" t="n">
        <v>2310</v>
      </c>
      <c r="KZ23" s="0" t="n">
        <v>1771</v>
      </c>
      <c r="LA23" s="0" t="n">
        <v>0</v>
      </c>
      <c r="LB23" s="0" t="n">
        <v>1307.46</v>
      </c>
      <c r="LC23" s="0" t="n">
        <v>0</v>
      </c>
      <c r="LD23" s="0" t="n">
        <v>1915.76</v>
      </c>
      <c r="LE23" s="0" t="n">
        <v>0</v>
      </c>
      <c r="LF23" s="0" t="n">
        <v>0</v>
      </c>
      <c r="LG23" s="0" t="n">
        <v>0</v>
      </c>
      <c r="LH23" s="0" t="n">
        <v>2772</v>
      </c>
      <c r="LI23" s="0" t="n">
        <v>893.2</v>
      </c>
      <c r="LJ23" s="0" t="n">
        <v>0</v>
      </c>
      <c r="LK23" s="0" t="n">
        <v>0</v>
      </c>
      <c r="LL23" s="0" t="n">
        <v>0</v>
      </c>
      <c r="LM23" s="0" t="n">
        <v>3186.26</v>
      </c>
      <c r="LN23" s="0" t="n">
        <v>3866.94</v>
      </c>
      <c r="LO23" s="0" t="n">
        <v>0</v>
      </c>
      <c r="LP23" s="0" t="n">
        <v>3957.03</v>
      </c>
      <c r="LQ23" s="0" t="n">
        <v>0</v>
      </c>
      <c r="LR23" s="0" t="n">
        <v>582.12</v>
      </c>
      <c r="LS23" s="0" t="n">
        <v>0</v>
      </c>
      <c r="LT23" s="0" t="n">
        <v>462</v>
      </c>
      <c r="LU23" s="0" t="n">
        <v>0</v>
      </c>
      <c r="LV23" s="0" t="n">
        <v>0</v>
      </c>
      <c r="LW23" s="0" t="n">
        <v>0</v>
      </c>
      <c r="LX23" s="0" t="n">
        <v>0</v>
      </c>
      <c r="LY23" s="0" t="n">
        <v>1662.43</v>
      </c>
      <c r="LZ23" s="0" t="n">
        <v>0</v>
      </c>
      <c r="MA23" s="0" t="n">
        <v>0</v>
      </c>
      <c r="MB23" s="0" t="n">
        <v>3204.74</v>
      </c>
      <c r="MC23" s="0" t="n">
        <v>0</v>
      </c>
      <c r="MD23" s="0" t="n">
        <v>0</v>
      </c>
      <c r="ME23" s="0" t="n">
        <v>0</v>
      </c>
      <c r="MF23" s="0" t="n">
        <v>0</v>
      </c>
      <c r="MG23" s="0" t="n">
        <v>3923.15</v>
      </c>
      <c r="MH23" s="0" t="n">
        <v>0</v>
      </c>
      <c r="MI23" s="0" t="n">
        <v>0</v>
      </c>
      <c r="MJ23" s="0" t="n">
        <v>3465</v>
      </c>
      <c r="MK23" s="0" t="n">
        <v>4033.26</v>
      </c>
      <c r="ML23" s="0" t="n">
        <v>274</v>
      </c>
      <c r="MM23" s="0" t="n">
        <v>0</v>
      </c>
      <c r="MN23" s="0" t="n">
        <v>0</v>
      </c>
      <c r="MO23" s="0" t="n">
        <v>2631.222</v>
      </c>
      <c r="MP23" s="0" t="n">
        <v>0</v>
      </c>
      <c r="MQ23" s="0" t="n">
        <v>10412</v>
      </c>
      <c r="MR23" s="0" t="n">
        <v>0</v>
      </c>
      <c r="MS23" s="0" t="n">
        <v>0</v>
      </c>
      <c r="MT23" s="0" t="n">
        <v>12409.46</v>
      </c>
      <c r="MU23" s="0" t="n">
        <v>7535</v>
      </c>
      <c r="MV23" s="0" t="n">
        <v>3014</v>
      </c>
      <c r="MW23" s="0" t="n">
        <v>1665.92</v>
      </c>
      <c r="MX23" s="0" t="n">
        <v>5754</v>
      </c>
      <c r="MY23" s="0" t="n">
        <v>1507</v>
      </c>
      <c r="MZ23" s="0" t="n">
        <v>4567.032</v>
      </c>
      <c r="NA23" s="0" t="n">
        <v>4328.104</v>
      </c>
      <c r="NB23" s="0" t="n">
        <v>5206</v>
      </c>
      <c r="NC23" s="0" t="n">
        <v>0</v>
      </c>
      <c r="ND23" s="0" t="n">
        <v>0</v>
      </c>
      <c r="NE23" s="0" t="n">
        <v>0</v>
      </c>
      <c r="NF23" s="0" t="n">
        <v>0</v>
      </c>
      <c r="NG23" s="0" t="n">
        <v>0</v>
      </c>
      <c r="NH23" s="0" t="n">
        <v>0</v>
      </c>
      <c r="NI23" s="0" t="n">
        <v>0</v>
      </c>
      <c r="NJ23" s="0" t="n">
        <v>13195.84</v>
      </c>
      <c r="NK23" s="0" t="n">
        <v>0</v>
      </c>
      <c r="NL23" s="0" t="n">
        <v>0</v>
      </c>
      <c r="NM23" s="0" t="n">
        <v>8220</v>
      </c>
      <c r="NN23" s="0" t="n">
        <v>6302</v>
      </c>
      <c r="NO23" s="0" t="n">
        <v>0</v>
      </c>
      <c r="NP23" s="0" t="n">
        <v>4187.268</v>
      </c>
      <c r="NQ23" s="0" t="n">
        <v>0</v>
      </c>
      <c r="NR23" s="0" t="n">
        <v>6817.12</v>
      </c>
      <c r="NS23" s="0" t="n">
        <v>0</v>
      </c>
      <c r="NT23" s="0" t="n">
        <v>0</v>
      </c>
      <c r="NU23" s="0" t="n">
        <v>0</v>
      </c>
      <c r="NV23" s="0" t="n">
        <v>12330</v>
      </c>
      <c r="NW23" s="0" t="n">
        <v>3973</v>
      </c>
      <c r="NX23" s="0" t="n">
        <v>0</v>
      </c>
      <c r="NY23" s="0" t="n">
        <v>0</v>
      </c>
      <c r="NZ23" s="0" t="n">
        <v>0</v>
      </c>
      <c r="OA23" s="0" t="n">
        <v>11338.12</v>
      </c>
      <c r="OB23" s="0" t="n">
        <v>15136.308</v>
      </c>
      <c r="OC23" s="0" t="n">
        <v>0</v>
      </c>
      <c r="OD23" s="0" t="n">
        <v>12672.774</v>
      </c>
      <c r="OE23" s="0" t="n">
        <v>0</v>
      </c>
      <c r="OF23" s="0" t="n">
        <v>2071.44</v>
      </c>
      <c r="OG23" s="0" t="n">
        <v>0</v>
      </c>
      <c r="OH23" s="0" t="n">
        <v>1644</v>
      </c>
      <c r="OI23" s="0" t="n">
        <v>0</v>
      </c>
      <c r="OJ23" s="0" t="n">
        <v>0</v>
      </c>
      <c r="OK23" s="0" t="n">
        <v>0</v>
      </c>
      <c r="OL23" s="0" t="n">
        <v>0</v>
      </c>
      <c r="OM23" s="0" t="n">
        <v>5324.094</v>
      </c>
      <c r="ON23" s="0" t="n">
        <v>0</v>
      </c>
      <c r="OO23" s="0" t="n">
        <v>0</v>
      </c>
      <c r="OP23" s="0" t="n">
        <v>11403.88</v>
      </c>
      <c r="OQ23" s="0" t="n">
        <v>0</v>
      </c>
      <c r="OR23" s="0" t="n">
        <v>0</v>
      </c>
      <c r="OS23" s="0" t="n">
        <v>0</v>
      </c>
      <c r="OT23" s="0" t="n">
        <v>0</v>
      </c>
      <c r="OU23" s="0" t="n">
        <v>13960.3</v>
      </c>
      <c r="OV23" s="0" t="n">
        <v>0</v>
      </c>
      <c r="OW23" s="0" t="n">
        <v>0</v>
      </c>
      <c r="OX23" s="0" t="n">
        <v>8877.6</v>
      </c>
      <c r="OY23" s="0" t="n">
        <v>15946.8</v>
      </c>
      <c r="OZ23" s="0" t="n">
        <v>51</v>
      </c>
      <c r="PA23" s="0" t="n">
        <v>0</v>
      </c>
      <c r="PB23" s="0" t="n">
        <v>0</v>
      </c>
      <c r="PC23" s="0" t="n">
        <v>445.23</v>
      </c>
      <c r="PD23" s="0" t="n">
        <v>0</v>
      </c>
      <c r="PE23" s="0" t="n">
        <v>2131.8</v>
      </c>
      <c r="PF23" s="0" t="n">
        <v>0</v>
      </c>
      <c r="PG23" s="0" t="n">
        <v>0</v>
      </c>
      <c r="PH23" s="0" t="n">
        <v>2309.79</v>
      </c>
      <c r="PI23" s="0" t="n">
        <v>1275</v>
      </c>
      <c r="PJ23" s="0" t="n">
        <v>510</v>
      </c>
      <c r="PK23" s="0" t="n">
        <v>310.08</v>
      </c>
      <c r="PL23" s="0" t="n">
        <v>1071</v>
      </c>
      <c r="PM23" s="0" t="n">
        <v>255</v>
      </c>
      <c r="PN23" s="0" t="n">
        <v>850.068</v>
      </c>
      <c r="PO23" s="0" t="n">
        <v>732.36</v>
      </c>
      <c r="PP23" s="0" t="n">
        <v>969</v>
      </c>
      <c r="PQ23" s="0" t="n">
        <v>0</v>
      </c>
      <c r="PR23" s="0" t="n">
        <v>0</v>
      </c>
      <c r="PS23" s="0" t="n">
        <v>0</v>
      </c>
      <c r="PT23" s="0" t="n">
        <v>0</v>
      </c>
      <c r="PU23" s="0" t="n">
        <v>0</v>
      </c>
      <c r="PV23" s="0" t="n">
        <v>0</v>
      </c>
      <c r="PW23" s="0" t="n">
        <v>0</v>
      </c>
      <c r="PX23" s="0" t="n">
        <v>2456.16</v>
      </c>
      <c r="PY23" s="0" t="n">
        <v>0</v>
      </c>
      <c r="PZ23" s="0" t="n">
        <v>0</v>
      </c>
      <c r="QA23" s="0" t="n">
        <v>1530</v>
      </c>
      <c r="QB23" s="0" t="n">
        <v>1173</v>
      </c>
      <c r="QC23" s="0" t="n">
        <v>0</v>
      </c>
      <c r="QD23" s="0" t="n">
        <v>865.98</v>
      </c>
      <c r="QE23" s="0" t="n">
        <v>0</v>
      </c>
      <c r="QF23" s="0" t="n">
        <v>1141.992</v>
      </c>
      <c r="QG23" s="0" t="n">
        <v>0</v>
      </c>
      <c r="QH23" s="0" t="n">
        <v>0</v>
      </c>
      <c r="QI23" s="0" t="n">
        <v>0</v>
      </c>
      <c r="QJ23" s="0" t="n">
        <v>1652.4</v>
      </c>
      <c r="QK23" s="0" t="n">
        <v>591.6</v>
      </c>
      <c r="QL23" s="0" t="n">
        <v>0</v>
      </c>
      <c r="QM23" s="0" t="n">
        <v>0</v>
      </c>
      <c r="QN23" s="0" t="n">
        <v>0</v>
      </c>
      <c r="QO23" s="0" t="n">
        <v>2321.418</v>
      </c>
      <c r="QP23" s="0" t="n">
        <v>2561.22</v>
      </c>
      <c r="QQ23" s="0" t="n">
        <v>0</v>
      </c>
      <c r="QR23" s="0" t="n">
        <v>2882.979</v>
      </c>
      <c r="QS23" s="0" t="n">
        <v>0</v>
      </c>
      <c r="QT23" s="0" t="n">
        <v>347.004</v>
      </c>
      <c r="QU23" s="0" t="n">
        <v>0</v>
      </c>
      <c r="QV23" s="0" t="n">
        <v>306</v>
      </c>
      <c r="QW23" s="0" t="n">
        <v>0</v>
      </c>
      <c r="QX23" s="0" t="n">
        <v>0</v>
      </c>
      <c r="QY23" s="0" t="n">
        <v>0</v>
      </c>
      <c r="QZ23" s="0" t="n">
        <v>0</v>
      </c>
      <c r="RA23" s="0" t="n">
        <v>1101.09</v>
      </c>
      <c r="RB23" s="0" t="n">
        <v>0</v>
      </c>
      <c r="RC23" s="0" t="n">
        <v>0</v>
      </c>
      <c r="RD23" s="0" t="n">
        <v>2122.62</v>
      </c>
      <c r="RE23" s="0" t="n">
        <v>0</v>
      </c>
      <c r="RF23" s="0" t="n">
        <v>0</v>
      </c>
      <c r="RG23" s="0" t="n">
        <v>0</v>
      </c>
      <c r="RH23" s="0" t="n">
        <v>0</v>
      </c>
      <c r="RI23" s="0" t="n">
        <v>2598.45</v>
      </c>
      <c r="RJ23" s="0" t="n">
        <v>0</v>
      </c>
      <c r="RK23" s="0" t="n">
        <v>0</v>
      </c>
      <c r="RL23" s="0" t="n">
        <v>1836</v>
      </c>
      <c r="RM23" s="0" t="n">
        <v>3265.02</v>
      </c>
      <c r="RN23" s="0" t="n">
        <v>186</v>
      </c>
      <c r="RO23" s="0" t="n">
        <v>0</v>
      </c>
      <c r="RP23" s="0" t="n">
        <v>0</v>
      </c>
      <c r="RQ23" s="0" t="n">
        <v>1623.78</v>
      </c>
      <c r="RR23" s="0" t="n">
        <v>0</v>
      </c>
      <c r="RS23" s="0" t="n">
        <v>7068</v>
      </c>
      <c r="RT23" s="0" t="n">
        <v>0</v>
      </c>
      <c r="RU23" s="0" t="n">
        <v>0</v>
      </c>
      <c r="RV23" s="0" t="n">
        <v>8423.94</v>
      </c>
      <c r="RW23" s="0" t="n">
        <v>4185</v>
      </c>
      <c r="RX23" s="0" t="n">
        <v>1674</v>
      </c>
      <c r="RY23" s="0" t="n">
        <v>1130.88</v>
      </c>
      <c r="RZ23" s="0" t="n">
        <v>3906</v>
      </c>
      <c r="SA23" s="0" t="n">
        <v>930</v>
      </c>
      <c r="SB23" s="0" t="n">
        <v>3444.72</v>
      </c>
      <c r="SC23" s="0" t="n">
        <v>2938.056</v>
      </c>
      <c r="SD23" s="0" t="n">
        <v>3534</v>
      </c>
      <c r="SE23" s="0" t="n">
        <v>0</v>
      </c>
      <c r="SF23" s="0" t="n">
        <v>0</v>
      </c>
      <c r="SG23" s="0" t="n">
        <v>0</v>
      </c>
      <c r="SH23" s="0" t="n">
        <v>0</v>
      </c>
      <c r="SI23" s="0" t="n">
        <v>0</v>
      </c>
      <c r="SJ23" s="0" t="n">
        <v>0</v>
      </c>
      <c r="SK23" s="0" t="n">
        <v>0</v>
      </c>
      <c r="SL23" s="0" t="n">
        <v>8957.76</v>
      </c>
      <c r="SM23" s="0" t="n">
        <v>0</v>
      </c>
      <c r="SN23" s="0" t="n">
        <v>0</v>
      </c>
      <c r="SO23" s="0" t="n">
        <v>5580</v>
      </c>
      <c r="SP23" s="0" t="n">
        <v>4278</v>
      </c>
      <c r="SQ23" s="0" t="n">
        <v>0</v>
      </c>
      <c r="SR23" s="0" t="n">
        <v>3158.28</v>
      </c>
      <c r="SS23" s="0" t="n">
        <v>0</v>
      </c>
      <c r="ST23" s="0" t="n">
        <v>4627.68</v>
      </c>
      <c r="SU23" s="0" t="n">
        <v>0</v>
      </c>
      <c r="SV23" s="0" t="n">
        <v>0</v>
      </c>
      <c r="SW23" s="0" t="n">
        <v>0</v>
      </c>
      <c r="SX23" s="0" t="n">
        <v>6026.4</v>
      </c>
      <c r="SY23" s="0" t="n">
        <v>2157.6</v>
      </c>
      <c r="SZ23" s="0" t="n">
        <v>0</v>
      </c>
      <c r="TA23" s="0" t="n">
        <v>0</v>
      </c>
      <c r="TB23" s="0" t="n">
        <v>0</v>
      </c>
      <c r="TC23" s="0" t="n">
        <v>7696.68</v>
      </c>
      <c r="TD23" s="0" t="n">
        <v>9340.92</v>
      </c>
      <c r="TE23" s="0" t="n">
        <v>0</v>
      </c>
      <c r="TF23" s="0" t="n">
        <v>9558.54</v>
      </c>
      <c r="TG23" s="0" t="n">
        <v>0</v>
      </c>
      <c r="TH23" s="0" t="n">
        <v>1546.776</v>
      </c>
      <c r="TI23" s="0" t="n">
        <v>0</v>
      </c>
      <c r="TJ23" s="0" t="n">
        <v>1116</v>
      </c>
      <c r="TK23" s="0" t="n">
        <v>0</v>
      </c>
      <c r="TL23" s="0" t="n">
        <v>0</v>
      </c>
      <c r="TM23" s="0" t="n">
        <v>0</v>
      </c>
      <c r="TN23" s="0" t="n">
        <v>0</v>
      </c>
      <c r="TO23" s="0" t="n">
        <v>4015.74</v>
      </c>
      <c r="TP23" s="0" t="n">
        <v>0</v>
      </c>
      <c r="TQ23" s="0" t="n">
        <v>0</v>
      </c>
      <c r="TR23" s="0" t="n">
        <v>9676.65</v>
      </c>
      <c r="TS23" s="0" t="n">
        <v>0</v>
      </c>
      <c r="TT23" s="0" t="n">
        <v>0</v>
      </c>
      <c r="TU23" s="0" t="n">
        <v>0</v>
      </c>
      <c r="TV23" s="0" t="n">
        <v>0</v>
      </c>
      <c r="TW23" s="0" t="n">
        <v>9476.7</v>
      </c>
      <c r="TX23" s="0" t="n">
        <v>0</v>
      </c>
      <c r="TY23" s="0" t="n">
        <v>0</v>
      </c>
      <c r="TZ23" s="0" t="n">
        <v>6696</v>
      </c>
      <c r="UA23" s="0" t="n">
        <v>10825.2</v>
      </c>
      <c r="UB23" s="0" t="n">
        <v>314</v>
      </c>
      <c r="UC23" s="0" t="n">
        <v>0</v>
      </c>
      <c r="UD23" s="0" t="n">
        <v>0</v>
      </c>
      <c r="UE23" s="0" t="n">
        <v>3015.342</v>
      </c>
      <c r="UF23" s="0" t="n">
        <v>0</v>
      </c>
      <c r="UG23" s="0" t="n">
        <v>11932</v>
      </c>
      <c r="UH23" s="0" t="n">
        <v>0</v>
      </c>
      <c r="UI23" s="0" t="n">
        <v>0</v>
      </c>
      <c r="UJ23" s="0" t="n">
        <v>15643.166</v>
      </c>
      <c r="UK23" s="0" t="n">
        <v>7850</v>
      </c>
      <c r="UL23" s="0" t="n">
        <v>3454</v>
      </c>
      <c r="UM23" s="0" t="n">
        <v>1909.12</v>
      </c>
      <c r="UN23" s="0" t="n">
        <v>6594</v>
      </c>
      <c r="UO23" s="0" t="n">
        <v>1570</v>
      </c>
      <c r="UP23" s="0" t="n">
        <v>5815.28</v>
      </c>
      <c r="UQ23" s="0" t="n">
        <v>5636.3</v>
      </c>
      <c r="UR23" s="0" t="n">
        <v>5369.4</v>
      </c>
      <c r="US23" s="0" t="n">
        <v>0</v>
      </c>
      <c r="UT23" s="0" t="n">
        <v>0</v>
      </c>
      <c r="UU23" s="0" t="n">
        <v>0</v>
      </c>
      <c r="UV23" s="0" t="n">
        <v>0</v>
      </c>
      <c r="UW23" s="0" t="n">
        <v>0</v>
      </c>
      <c r="UX23" s="0" t="n">
        <v>0</v>
      </c>
      <c r="UY23" s="0" t="n">
        <v>0</v>
      </c>
      <c r="UZ23" s="0" t="n">
        <v>13610.016</v>
      </c>
      <c r="VA23" s="0" t="n">
        <v>0</v>
      </c>
      <c r="VB23" s="0" t="n">
        <v>0</v>
      </c>
      <c r="VC23" s="0" t="n">
        <v>8478</v>
      </c>
      <c r="VD23" s="0" t="n">
        <v>7222</v>
      </c>
      <c r="VE23" s="0" t="n">
        <v>0</v>
      </c>
      <c r="VF23" s="0" t="n">
        <v>5331.72</v>
      </c>
      <c r="VG23" s="0" t="n">
        <v>0</v>
      </c>
      <c r="VH23" s="0" t="n">
        <v>7812.32</v>
      </c>
      <c r="VI23" s="0" t="n">
        <v>0</v>
      </c>
      <c r="VJ23" s="0" t="n">
        <v>0</v>
      </c>
      <c r="VK23" s="0" t="n">
        <v>0</v>
      </c>
      <c r="VL23" s="0" t="n">
        <v>11304</v>
      </c>
      <c r="VM23" s="0" t="n">
        <v>3642.4</v>
      </c>
      <c r="VN23" s="0" t="n">
        <v>0</v>
      </c>
      <c r="VO23" s="0" t="n">
        <v>0</v>
      </c>
      <c r="VP23" s="0" t="n">
        <v>0</v>
      </c>
      <c r="VQ23" s="0" t="n">
        <v>12993.32</v>
      </c>
      <c r="VR23" s="0" t="n">
        <v>15769.08</v>
      </c>
      <c r="VS23" s="0" t="n">
        <v>0</v>
      </c>
      <c r="VT23" s="0" t="n">
        <v>14522.814</v>
      </c>
      <c r="VU23" s="0" t="n">
        <v>0</v>
      </c>
      <c r="VV23" s="0" t="n">
        <v>2373.84</v>
      </c>
      <c r="VW23" s="0" t="n">
        <v>0</v>
      </c>
      <c r="VX23" s="0" t="n">
        <v>1884</v>
      </c>
      <c r="VY23" s="0" t="n">
        <v>0</v>
      </c>
      <c r="VZ23" s="0" t="n">
        <v>0</v>
      </c>
      <c r="WA23" s="0" t="n">
        <v>0</v>
      </c>
      <c r="WB23" s="0" t="n">
        <v>0</v>
      </c>
      <c r="WC23" s="0" t="n">
        <v>6779.26</v>
      </c>
      <c r="WD23" s="0" t="n">
        <v>0</v>
      </c>
      <c r="WE23" s="0" t="n">
        <v>0</v>
      </c>
      <c r="WF23" s="0" t="n">
        <v>13068.68</v>
      </c>
      <c r="WG23" s="0" t="n">
        <v>0</v>
      </c>
      <c r="WH23" s="0" t="n">
        <v>0</v>
      </c>
      <c r="WI23" s="0" t="n">
        <v>0</v>
      </c>
      <c r="WJ23" s="0" t="n">
        <v>0</v>
      </c>
      <c r="WK23" s="0" t="n">
        <v>17598.13</v>
      </c>
      <c r="WL23" s="0" t="n">
        <v>0</v>
      </c>
      <c r="WM23" s="0" t="n">
        <v>0</v>
      </c>
      <c r="WN23" s="0" t="n">
        <v>11304</v>
      </c>
      <c r="WO23" s="0" t="n">
        <v>18274.8</v>
      </c>
      <c r="WP23" s="0" t="n">
        <v>13</v>
      </c>
      <c r="WQ23" s="0" t="n">
        <v>0</v>
      </c>
      <c r="WR23" s="0" t="n">
        <v>0</v>
      </c>
      <c r="WS23" s="0" t="n">
        <v>113.49</v>
      </c>
      <c r="WT23" s="0" t="n">
        <v>0</v>
      </c>
      <c r="WU23" s="0" t="n">
        <v>494</v>
      </c>
      <c r="WV23" s="0" t="n">
        <v>0</v>
      </c>
      <c r="WW23" s="0" t="n">
        <v>0</v>
      </c>
      <c r="WX23" s="0" t="n">
        <v>588.77</v>
      </c>
      <c r="WY23" s="0" t="n">
        <v>325</v>
      </c>
      <c r="WZ23" s="0" t="n">
        <v>130</v>
      </c>
      <c r="XA23" s="0" t="n">
        <v>79.04</v>
      </c>
      <c r="XB23" s="0" t="n">
        <v>273</v>
      </c>
      <c r="XC23" s="0" t="n">
        <v>65</v>
      </c>
      <c r="XD23" s="0" t="n">
        <v>240.76</v>
      </c>
      <c r="XE23" s="0" t="n">
        <v>186.68</v>
      </c>
      <c r="XF23" s="0" t="n">
        <v>247</v>
      </c>
      <c r="XG23" s="0" t="n">
        <v>0</v>
      </c>
      <c r="XH23" s="0" t="n">
        <v>0</v>
      </c>
      <c r="XI23" s="0" t="n">
        <v>0</v>
      </c>
      <c r="XJ23" s="0" t="n">
        <v>0</v>
      </c>
      <c r="XK23" s="0" t="n">
        <v>0</v>
      </c>
      <c r="XL23" s="0" t="n">
        <v>0</v>
      </c>
      <c r="XM23" s="0" t="n">
        <v>0</v>
      </c>
      <c r="XN23" s="0" t="n">
        <v>626.08</v>
      </c>
      <c r="XO23" s="0" t="n">
        <v>0</v>
      </c>
      <c r="XP23" s="0" t="n">
        <v>0</v>
      </c>
      <c r="XQ23" s="0" t="n">
        <v>390</v>
      </c>
      <c r="XR23" s="0" t="n">
        <v>299</v>
      </c>
      <c r="XS23" s="0" t="n">
        <v>0</v>
      </c>
      <c r="XT23" s="0" t="n">
        <v>198.666</v>
      </c>
      <c r="XU23" s="0" t="n">
        <v>0</v>
      </c>
      <c r="XV23" s="0" t="n">
        <v>291.096</v>
      </c>
      <c r="XW23" s="0" t="n">
        <v>0</v>
      </c>
      <c r="XX23" s="0" t="n">
        <v>0</v>
      </c>
      <c r="XY23" s="0" t="n">
        <v>0</v>
      </c>
      <c r="XZ23" s="0" t="n">
        <v>468</v>
      </c>
      <c r="YA23" s="0" t="n">
        <v>188.5</v>
      </c>
      <c r="YB23" s="0" t="n">
        <v>0</v>
      </c>
      <c r="YC23" s="0" t="n">
        <v>0</v>
      </c>
      <c r="YD23" s="0" t="n">
        <v>0</v>
      </c>
      <c r="YE23" s="0" t="n">
        <v>537.94</v>
      </c>
      <c r="YF23" s="0" t="n">
        <v>587.574</v>
      </c>
      <c r="YG23" s="0" t="n">
        <v>0</v>
      </c>
      <c r="YH23" s="0" t="n">
        <v>668.07</v>
      </c>
      <c r="YI23" s="0" t="n">
        <v>0</v>
      </c>
      <c r="YJ23" s="0" t="n">
        <v>88.452</v>
      </c>
      <c r="YK23" s="0" t="n">
        <v>0</v>
      </c>
      <c r="YL23" s="0" t="n">
        <v>78</v>
      </c>
      <c r="YM23" s="0" t="n">
        <v>0</v>
      </c>
      <c r="YN23" s="0" t="n">
        <v>0</v>
      </c>
      <c r="YO23" s="0" t="n">
        <v>0</v>
      </c>
      <c r="YP23" s="0" t="n">
        <v>0</v>
      </c>
      <c r="YQ23" s="0" t="n">
        <v>280.67</v>
      </c>
      <c r="YR23" s="0" t="n">
        <v>0</v>
      </c>
      <c r="YS23" s="0" t="n">
        <v>0</v>
      </c>
      <c r="YT23" s="0" t="n">
        <v>486.954</v>
      </c>
      <c r="YU23" s="0" t="n">
        <v>0</v>
      </c>
      <c r="YV23" s="0" t="n">
        <v>0</v>
      </c>
      <c r="YW23" s="0" t="n">
        <v>0</v>
      </c>
      <c r="YX23" s="0" t="n">
        <v>0</v>
      </c>
      <c r="YY23" s="0" t="n">
        <v>827.9375</v>
      </c>
      <c r="YZ23" s="0" t="n">
        <v>0</v>
      </c>
      <c r="ZA23" s="0" t="n">
        <v>0</v>
      </c>
      <c r="ZB23" s="0" t="n">
        <v>468</v>
      </c>
      <c r="ZC23" s="0" t="n">
        <v>756.6</v>
      </c>
      <c r="ZD23" s="0" t="n">
        <v>36</v>
      </c>
      <c r="ZE23" s="0" t="n">
        <v>0</v>
      </c>
      <c r="ZF23" s="0" t="n">
        <v>0</v>
      </c>
      <c r="ZG23" s="0" t="n">
        <v>314.28</v>
      </c>
      <c r="ZH23" s="0" t="n">
        <v>0</v>
      </c>
      <c r="ZI23" s="0" t="n">
        <v>1231.2</v>
      </c>
      <c r="ZJ23" s="0" t="n">
        <v>0</v>
      </c>
      <c r="ZK23" s="0" t="n">
        <v>0</v>
      </c>
      <c r="ZL23" s="0" t="n">
        <v>1793.484</v>
      </c>
      <c r="ZM23" s="0" t="n">
        <v>900</v>
      </c>
      <c r="ZN23" s="0" t="n">
        <v>360</v>
      </c>
      <c r="ZO23" s="0" t="n">
        <v>218.88</v>
      </c>
      <c r="ZP23" s="0" t="n">
        <v>756</v>
      </c>
      <c r="ZQ23" s="0" t="n">
        <v>225</v>
      </c>
      <c r="ZR23" s="0" t="n">
        <v>666.72</v>
      </c>
      <c r="ZS23" s="0" t="n">
        <v>516.96</v>
      </c>
      <c r="ZT23" s="0" t="n">
        <v>615.6</v>
      </c>
      <c r="ZU23" s="0" t="n">
        <v>0</v>
      </c>
      <c r="ZV23" s="0" t="n">
        <v>0</v>
      </c>
      <c r="ZW23" s="0" t="n">
        <v>0</v>
      </c>
      <c r="ZX23" s="0" t="n">
        <v>0</v>
      </c>
      <c r="ZY23" s="0" t="n">
        <v>0</v>
      </c>
      <c r="ZZ23" s="0" t="n">
        <v>0</v>
      </c>
      <c r="AAA23" s="0" t="n">
        <v>0</v>
      </c>
      <c r="AAB23" s="0" t="n">
        <v>1907.136</v>
      </c>
      <c r="AAC23" s="0" t="n">
        <v>0</v>
      </c>
      <c r="AAD23" s="0" t="n">
        <v>0</v>
      </c>
      <c r="AAE23" s="0" t="n">
        <v>972</v>
      </c>
      <c r="AAF23" s="0" t="n">
        <v>1035</v>
      </c>
      <c r="AAG23" s="0" t="n">
        <v>0</v>
      </c>
      <c r="AAH23" s="0" t="n">
        <v>611.28</v>
      </c>
      <c r="AAI23" s="0" t="n">
        <v>0</v>
      </c>
      <c r="AAJ23" s="0" t="n">
        <v>1119.6</v>
      </c>
      <c r="AAK23" s="0" t="n">
        <v>0</v>
      </c>
      <c r="AAL23" s="0" t="n">
        <v>0</v>
      </c>
      <c r="AAM23" s="0" t="n">
        <v>0</v>
      </c>
      <c r="AAN23" s="0" t="n">
        <v>1296</v>
      </c>
      <c r="AAO23" s="0" t="n">
        <v>417.6</v>
      </c>
      <c r="AAP23" s="0" t="n">
        <v>0</v>
      </c>
      <c r="AAQ23" s="0" t="n">
        <v>0</v>
      </c>
      <c r="AAR23" s="0" t="n">
        <v>0</v>
      </c>
      <c r="AAS23" s="0" t="n">
        <v>1489.68</v>
      </c>
      <c r="AAT23" s="0" t="n">
        <v>2259.9</v>
      </c>
      <c r="AAU23" s="0" t="n">
        <v>0</v>
      </c>
      <c r="AAV23" s="0" t="n">
        <v>1850.04</v>
      </c>
      <c r="AAW23" s="0" t="n">
        <v>0</v>
      </c>
      <c r="AAX23" s="0" t="n">
        <v>272.16</v>
      </c>
      <c r="AAY23" s="0" t="n">
        <v>0</v>
      </c>
      <c r="AAZ23" s="0" t="n">
        <v>270</v>
      </c>
      <c r="ABA23" s="0" t="n">
        <v>0</v>
      </c>
      <c r="ABB23" s="0" t="n">
        <v>0</v>
      </c>
      <c r="ABC23" s="0" t="n">
        <v>0</v>
      </c>
      <c r="ABD23" s="0" t="n">
        <v>0</v>
      </c>
      <c r="ABE23" s="0" t="n">
        <v>777.24</v>
      </c>
      <c r="ABF23" s="0" t="n">
        <v>0</v>
      </c>
      <c r="ABG23" s="0" t="n">
        <v>0</v>
      </c>
      <c r="ABH23" s="0" t="n">
        <v>1498.32</v>
      </c>
      <c r="ABI23" s="0" t="n">
        <v>0</v>
      </c>
      <c r="ABJ23" s="0" t="n">
        <v>0</v>
      </c>
      <c r="ABK23" s="0" t="n">
        <v>0</v>
      </c>
      <c r="ABL23" s="0" t="n">
        <v>0</v>
      </c>
      <c r="ABM23" s="0" t="n">
        <v>1834.2</v>
      </c>
      <c r="ABN23" s="0" t="n">
        <v>0</v>
      </c>
      <c r="ABO23" s="0" t="n">
        <v>0</v>
      </c>
      <c r="ABP23" s="0" t="n">
        <v>1296</v>
      </c>
      <c r="ABQ23" s="0" t="n">
        <v>2095.2</v>
      </c>
      <c r="ABR23" s="0" t="n">
        <v>106</v>
      </c>
      <c r="ABS23" s="0" t="n">
        <v>0</v>
      </c>
      <c r="ABT23" s="0" t="n">
        <v>0</v>
      </c>
      <c r="ABU23" s="0" t="n">
        <v>832.842</v>
      </c>
      <c r="ABV23" s="0" t="n">
        <v>0</v>
      </c>
      <c r="ABW23" s="0" t="n">
        <v>4430.8</v>
      </c>
      <c r="ABX23" s="0" t="n">
        <v>0</v>
      </c>
      <c r="ABY23" s="0" t="n">
        <v>0</v>
      </c>
      <c r="ABZ23" s="0" t="n">
        <v>4800.74</v>
      </c>
      <c r="ACA23" s="0" t="n">
        <v>2650</v>
      </c>
      <c r="ACB23" s="0" t="n">
        <v>1060</v>
      </c>
      <c r="ACC23" s="0" t="n">
        <v>708.928</v>
      </c>
      <c r="ACD23" s="0" t="n">
        <v>2226</v>
      </c>
      <c r="ACE23" s="0" t="n">
        <v>530</v>
      </c>
      <c r="ACF23" s="0" t="n">
        <v>2453.9</v>
      </c>
      <c r="ACG23" s="0" t="n">
        <v>1522.16</v>
      </c>
      <c r="ACH23" s="0" t="n">
        <v>2014</v>
      </c>
      <c r="ACI23" s="0" t="n">
        <v>0</v>
      </c>
      <c r="ACJ23" s="0" t="n">
        <v>0</v>
      </c>
      <c r="ACK23" s="0" t="n">
        <v>0</v>
      </c>
      <c r="ACL23" s="0" t="n">
        <v>0</v>
      </c>
      <c r="ACM23" s="0" t="n">
        <v>0</v>
      </c>
      <c r="ACN23" s="0" t="n">
        <v>0</v>
      </c>
      <c r="ACO23" s="0" t="n">
        <v>0</v>
      </c>
      <c r="ACP23" s="0" t="n">
        <v>5104.96</v>
      </c>
      <c r="ACQ23" s="0" t="n">
        <v>0</v>
      </c>
      <c r="ACR23" s="0" t="n">
        <v>0</v>
      </c>
      <c r="ACS23" s="0" t="n">
        <v>3180</v>
      </c>
      <c r="ACT23" s="0" t="n">
        <v>2438</v>
      </c>
      <c r="ACU23" s="0" t="n">
        <v>0</v>
      </c>
      <c r="ACV23" s="0" t="n">
        <v>1799.88</v>
      </c>
      <c r="ACW23" s="0" t="n">
        <v>0</v>
      </c>
      <c r="ACX23" s="0" t="n">
        <v>2901.008</v>
      </c>
      <c r="ACY23" s="0" t="n">
        <v>0</v>
      </c>
      <c r="ACZ23" s="0" t="n">
        <v>0</v>
      </c>
      <c r="ADA23" s="0" t="n">
        <v>0</v>
      </c>
      <c r="ADB23" s="0" t="n">
        <v>3816</v>
      </c>
      <c r="ADC23" s="0" t="n">
        <v>1229.6</v>
      </c>
      <c r="ADD23" s="0" t="n">
        <v>0</v>
      </c>
      <c r="ADE23" s="0" t="n">
        <v>0</v>
      </c>
      <c r="ADF23" s="0" t="n">
        <v>0</v>
      </c>
      <c r="ADG23" s="0" t="n">
        <v>4386.28</v>
      </c>
      <c r="ADH23" s="0" t="n">
        <v>5323.32</v>
      </c>
      <c r="ADI23" s="0" t="n">
        <v>0</v>
      </c>
      <c r="ADJ23" s="0" t="n">
        <v>5447.34</v>
      </c>
      <c r="ADK23" s="0" t="n">
        <v>0</v>
      </c>
      <c r="ADL23" s="0" t="n">
        <v>801.36</v>
      </c>
      <c r="ADM23" s="0" t="n">
        <v>0</v>
      </c>
      <c r="ADN23" s="0" t="n">
        <v>699.6</v>
      </c>
      <c r="ADO23" s="0" t="n">
        <v>0</v>
      </c>
      <c r="ADP23" s="0" t="n">
        <v>0</v>
      </c>
      <c r="ADQ23" s="0" t="n">
        <v>0</v>
      </c>
      <c r="ADR23" s="0" t="n">
        <v>0</v>
      </c>
      <c r="ADS23" s="0" t="n">
        <v>2288.54</v>
      </c>
      <c r="ADT23" s="0" t="n">
        <v>0</v>
      </c>
      <c r="ADU23" s="0" t="n">
        <v>0</v>
      </c>
      <c r="ADV23" s="0" t="n">
        <v>3970.548</v>
      </c>
      <c r="ADW23" s="0" t="n">
        <v>0</v>
      </c>
      <c r="ADX23" s="0" t="n">
        <v>0</v>
      </c>
      <c r="ADY23" s="0" t="n">
        <v>0</v>
      </c>
      <c r="ADZ23" s="0" t="n">
        <v>0</v>
      </c>
      <c r="AEA23" s="0" t="n">
        <v>5400.7</v>
      </c>
      <c r="AEB23" s="0" t="n">
        <v>0</v>
      </c>
      <c r="AEC23" s="0" t="n">
        <v>0</v>
      </c>
      <c r="AED23" s="0" t="n">
        <v>4770</v>
      </c>
      <c r="AEE23" s="0" t="n">
        <v>6169.2</v>
      </c>
      <c r="AEF23" s="0" t="n">
        <v>314</v>
      </c>
      <c r="AEG23" s="0" t="n">
        <v>0</v>
      </c>
      <c r="AEH23" s="0" t="n">
        <v>0</v>
      </c>
      <c r="AEI23" s="0" t="n">
        <v>3015.342</v>
      </c>
      <c r="AEJ23" s="0" t="n">
        <v>0</v>
      </c>
      <c r="AEK23" s="0" t="n">
        <v>11932</v>
      </c>
      <c r="AEL23" s="0" t="n">
        <v>0</v>
      </c>
      <c r="AEM23" s="0" t="n">
        <v>0</v>
      </c>
      <c r="AEN23" s="0" t="n">
        <v>14221.06</v>
      </c>
      <c r="AEO23" s="0" t="n">
        <v>7850</v>
      </c>
      <c r="AEP23" s="0" t="n">
        <v>3454</v>
      </c>
      <c r="AEQ23" s="0" t="n">
        <v>2100.032</v>
      </c>
      <c r="AER23" s="0" t="n">
        <v>8242.5</v>
      </c>
      <c r="AES23" s="0" t="n">
        <v>1570</v>
      </c>
      <c r="AET23" s="0" t="n">
        <v>5815.28</v>
      </c>
      <c r="AEU23" s="0" t="n">
        <v>4509.04</v>
      </c>
      <c r="AEV23" s="0" t="n">
        <v>5369.4</v>
      </c>
      <c r="AEW23" s="0" t="n">
        <v>0</v>
      </c>
      <c r="AEX23" s="0" t="n">
        <v>0</v>
      </c>
      <c r="AEY23" s="0" t="n">
        <v>0</v>
      </c>
      <c r="AEZ23" s="0" t="n">
        <v>0</v>
      </c>
      <c r="AFA23" s="0" t="n">
        <v>0</v>
      </c>
      <c r="AFB23" s="0" t="n">
        <v>0</v>
      </c>
      <c r="AFC23" s="0" t="n">
        <v>0</v>
      </c>
      <c r="AFD23" s="0" t="n">
        <v>18902.8</v>
      </c>
      <c r="AFE23" s="0" t="n">
        <v>0</v>
      </c>
      <c r="AFF23" s="0" t="n">
        <v>0</v>
      </c>
      <c r="AFG23" s="0" t="n">
        <v>9420</v>
      </c>
      <c r="AFH23" s="0" t="n">
        <v>7222</v>
      </c>
      <c r="AFI23" s="0" t="n">
        <v>0</v>
      </c>
      <c r="AFJ23" s="0" t="n">
        <v>5331.72</v>
      </c>
      <c r="AFK23" s="0" t="n">
        <v>0</v>
      </c>
      <c r="AFL23" s="0" t="n">
        <v>7812.32</v>
      </c>
      <c r="AFM23" s="0" t="n">
        <v>0</v>
      </c>
      <c r="AFN23" s="0" t="n">
        <v>0</v>
      </c>
      <c r="AFO23" s="0" t="n">
        <v>0</v>
      </c>
      <c r="AFP23" s="0" t="n">
        <v>11304</v>
      </c>
      <c r="AFQ23" s="0" t="n">
        <v>3642.4</v>
      </c>
      <c r="AFR23" s="0" t="n">
        <v>0</v>
      </c>
      <c r="AFS23" s="0" t="n">
        <v>0</v>
      </c>
      <c r="AFT23" s="0" t="n">
        <v>0</v>
      </c>
      <c r="AFU23" s="0" t="n">
        <v>12993.32</v>
      </c>
      <c r="AFV23" s="0" t="n">
        <v>15769.08</v>
      </c>
      <c r="AFW23" s="0" t="n">
        <v>0</v>
      </c>
      <c r="AFX23" s="0" t="n">
        <v>20170.575</v>
      </c>
      <c r="AFY23" s="0" t="n">
        <v>0</v>
      </c>
      <c r="AFZ23" s="0" t="n">
        <v>2136.456</v>
      </c>
      <c r="AGA23" s="0" t="n">
        <v>0</v>
      </c>
      <c r="AGB23" s="0" t="n">
        <v>1884</v>
      </c>
      <c r="AGC23" s="0" t="n">
        <v>0</v>
      </c>
      <c r="AGD23" s="0" t="n">
        <v>0</v>
      </c>
      <c r="AGE23" s="0" t="n">
        <v>0</v>
      </c>
      <c r="AGF23" s="0" t="n">
        <v>0</v>
      </c>
      <c r="AGG23" s="0" t="n">
        <v>6101.334</v>
      </c>
      <c r="AGH23" s="0" t="n">
        <v>0</v>
      </c>
      <c r="AGI23" s="0" t="n">
        <v>0</v>
      </c>
      <c r="AGJ23" s="0" t="n">
        <v>16335.85</v>
      </c>
      <c r="AGK23" s="0" t="n">
        <v>0</v>
      </c>
      <c r="AGL23" s="0" t="n">
        <v>0</v>
      </c>
      <c r="AGM23" s="0" t="n">
        <v>0</v>
      </c>
      <c r="AGN23" s="0" t="n">
        <v>0</v>
      </c>
      <c r="AGO23" s="0" t="n">
        <v>15998.3</v>
      </c>
      <c r="AGP23" s="0" t="n">
        <v>0</v>
      </c>
      <c r="AGQ23" s="0" t="n">
        <v>0</v>
      </c>
      <c r="AGR23" s="0" t="n">
        <v>10173.6</v>
      </c>
      <c r="AGS23" s="0" t="n">
        <v>20102.28</v>
      </c>
      <c r="AGU23" s="0" t="n">
        <f aca="false">IF($P23&gt;0,CH23*$K23,0)</f>
        <v>52</v>
      </c>
      <c r="AGV23" s="0" t="n">
        <f aca="false">IF($P23&gt;0,EV23*$K23,0)</f>
        <v>0</v>
      </c>
      <c r="AGW23" s="0" t="n">
        <f aca="false">IF($P23&gt;0,HJ23*$K23,0)</f>
        <v>290</v>
      </c>
      <c r="AGX23" s="0" t="n">
        <f aca="false">IF($P23&gt;0,JX23*$K23,0)</f>
        <v>77</v>
      </c>
      <c r="AGY23" s="0" t="n">
        <f aca="false">IF($P23&gt;0,ML23*$K23,0)</f>
        <v>274</v>
      </c>
      <c r="AGZ23" s="0" t="n">
        <f aca="false">IF($P23&gt;0,OZ23*$K23,0)</f>
        <v>51</v>
      </c>
      <c r="AHA23" s="0" t="n">
        <f aca="false">IF($P23&gt;0,RN23*$K23,0)</f>
        <v>186</v>
      </c>
      <c r="AHB23" s="0" t="n">
        <f aca="false">IF($P23&gt;0,UB23*$K23,0)</f>
        <v>314</v>
      </c>
      <c r="AHC23" s="0" t="n">
        <f aca="false">IF($P23&gt;0,WP23*$K23,0)</f>
        <v>13</v>
      </c>
      <c r="AHD23" s="0" t="n">
        <f aca="false">IF($P23&gt;0,ZD23*$K23,0)</f>
        <v>36</v>
      </c>
      <c r="AHE23" s="0" t="n">
        <f aca="false">IF($P23&gt;0,ABR23*$K23,0)</f>
        <v>106</v>
      </c>
      <c r="AHF23" s="0" t="n">
        <f aca="false">IF($P23&gt;0,AEF23*$K23,0)</f>
        <v>314</v>
      </c>
    </row>
    <row r="24" customFormat="false" ht="15" hidden="false" customHeight="false" outlineLevel="0" collapsed="false">
      <c r="F24" s="0" t="s">
        <v>35</v>
      </c>
      <c r="H24" s="0" t="s">
        <v>193</v>
      </c>
      <c r="I24" s="0" t="s">
        <v>194</v>
      </c>
      <c r="K24" s="0" t="n">
        <v>1</v>
      </c>
      <c r="L24" s="0" t="n">
        <v>12.7</v>
      </c>
      <c r="P24" s="0" t="n">
        <v>2</v>
      </c>
      <c r="R24" s="0" t="s">
        <v>58</v>
      </c>
      <c r="S24" s="0" t="s">
        <v>61</v>
      </c>
      <c r="U24" s="0" t="n">
        <v>22.11</v>
      </c>
      <c r="W24" s="0" t="n">
        <v>9.06</v>
      </c>
      <c r="Z24" s="0" t="n">
        <v>31.41</v>
      </c>
      <c r="AB24" s="0" t="n">
        <v>53.2</v>
      </c>
      <c r="AC24" s="0" t="n">
        <v>20.68</v>
      </c>
      <c r="AD24" s="0" t="n">
        <v>11</v>
      </c>
      <c r="AE24" s="0" t="n">
        <v>26</v>
      </c>
      <c r="AF24" s="0" t="n">
        <v>22.27</v>
      </c>
      <c r="AG24" s="0" t="n">
        <v>17.57</v>
      </c>
      <c r="AH24" s="0" t="n">
        <v>29</v>
      </c>
      <c r="AI24" s="0" t="n">
        <v>34.58</v>
      </c>
      <c r="AJ24" s="0" t="n">
        <v>3.69</v>
      </c>
      <c r="AO24" s="0" t="n">
        <v>17</v>
      </c>
      <c r="AP24" s="0" t="n">
        <v>26.62</v>
      </c>
      <c r="AQ24" s="0" t="n">
        <v>1.49</v>
      </c>
      <c r="AW24" s="0" t="n">
        <v>9.18</v>
      </c>
      <c r="AX24" s="0" t="n">
        <v>10</v>
      </c>
      <c r="AY24" s="0" t="n">
        <v>38.65</v>
      </c>
      <c r="BB24" s="0" t="n">
        <v>20</v>
      </c>
      <c r="BD24" s="0" t="n">
        <v>49.69</v>
      </c>
      <c r="BE24" s="0" t="n">
        <v>33.52</v>
      </c>
      <c r="BH24" s="0" t="n">
        <v>34.45</v>
      </c>
      <c r="BP24" s="0" t="n">
        <v>35.29</v>
      </c>
      <c r="BQ24" s="0" t="n">
        <v>10.65</v>
      </c>
      <c r="BT24" s="0" t="n">
        <v>26.93</v>
      </c>
      <c r="BU24" s="0" t="n">
        <v>1</v>
      </c>
      <c r="BV24" s="0" t="n">
        <v>50.18</v>
      </c>
      <c r="BX24" s="0" t="n">
        <v>4.26</v>
      </c>
      <c r="CA24" s="0" t="n">
        <v>57.4</v>
      </c>
      <c r="CB24" s="0" t="n">
        <v>25</v>
      </c>
      <c r="CC24" s="0" t="n">
        <v>34.24</v>
      </c>
      <c r="CD24" s="0" t="n">
        <v>6.02</v>
      </c>
      <c r="CE24" s="0" t="n">
        <v>58.31</v>
      </c>
      <c r="CH24" s="0" t="n">
        <v>245</v>
      </c>
      <c r="CI24" s="0" t="n">
        <v>5416.95</v>
      </c>
      <c r="CJ24" s="0" t="n">
        <v>0</v>
      </c>
      <c r="CK24" s="0" t="n">
        <v>2219.7</v>
      </c>
      <c r="CL24" s="0" t="n">
        <v>0</v>
      </c>
      <c r="CM24" s="0" t="n">
        <v>0</v>
      </c>
      <c r="CN24" s="0" t="n">
        <v>7695.45</v>
      </c>
      <c r="CO24" s="0" t="n">
        <v>0</v>
      </c>
      <c r="CP24" s="0" t="n">
        <v>13034</v>
      </c>
      <c r="CQ24" s="0" t="n">
        <v>5573.26</v>
      </c>
      <c r="CR24" s="0" t="n">
        <v>2695</v>
      </c>
      <c r="CS24" s="0" t="n">
        <v>6370</v>
      </c>
      <c r="CT24" s="0" t="n">
        <v>6820.1875</v>
      </c>
      <c r="CU24" s="0" t="n">
        <v>3874.185</v>
      </c>
      <c r="CV24" s="0" t="n">
        <v>7105</v>
      </c>
      <c r="CW24" s="0" t="n">
        <v>8472.1</v>
      </c>
      <c r="CX24" s="0" t="n">
        <v>904.05</v>
      </c>
      <c r="CY24" s="0" t="n">
        <v>0</v>
      </c>
      <c r="CZ24" s="0" t="n">
        <v>0</v>
      </c>
      <c r="DA24" s="0" t="n">
        <v>0</v>
      </c>
      <c r="DB24" s="0" t="n">
        <v>0</v>
      </c>
      <c r="DC24" s="0" t="n">
        <v>4165</v>
      </c>
      <c r="DD24" s="0" t="n">
        <v>6521.9</v>
      </c>
      <c r="DE24" s="0" t="n">
        <v>365.05</v>
      </c>
      <c r="DF24" s="0" t="n">
        <v>0</v>
      </c>
      <c r="DG24" s="0" t="n">
        <v>0</v>
      </c>
      <c r="DH24" s="0" t="n">
        <v>0</v>
      </c>
      <c r="DI24" s="0" t="n">
        <v>0</v>
      </c>
      <c r="DJ24" s="0" t="n">
        <v>0</v>
      </c>
      <c r="DK24" s="0" t="n">
        <v>2249.1</v>
      </c>
      <c r="DL24" s="0" t="n">
        <v>2695</v>
      </c>
      <c r="DM24" s="0" t="n">
        <v>9469.25</v>
      </c>
      <c r="DN24" s="0" t="n">
        <v>0</v>
      </c>
      <c r="DO24" s="0" t="n">
        <v>0</v>
      </c>
      <c r="DP24" s="0" t="n">
        <v>4900</v>
      </c>
      <c r="DQ24" s="0" t="n">
        <v>0</v>
      </c>
      <c r="DR24" s="0" t="n">
        <v>12174.05</v>
      </c>
      <c r="DS24" s="0" t="n">
        <v>8212.4</v>
      </c>
      <c r="DT24" s="0" t="n">
        <v>0</v>
      </c>
      <c r="DU24" s="0" t="n">
        <v>0</v>
      </c>
      <c r="DV24" s="0" t="n">
        <v>8440.25</v>
      </c>
      <c r="DW24" s="0" t="n">
        <v>0</v>
      </c>
      <c r="DX24" s="0" t="n">
        <v>0</v>
      </c>
      <c r="DY24" s="0" t="n">
        <v>0</v>
      </c>
      <c r="DZ24" s="0" t="n">
        <v>0</v>
      </c>
      <c r="EA24" s="0" t="n">
        <v>0</v>
      </c>
      <c r="EB24" s="0" t="n">
        <v>0</v>
      </c>
      <c r="EC24" s="0" t="n">
        <v>0</v>
      </c>
      <c r="ED24" s="0" t="n">
        <v>10807.5625</v>
      </c>
      <c r="EE24" s="0" t="n">
        <v>2609.25</v>
      </c>
      <c r="EF24" s="0" t="n">
        <v>0</v>
      </c>
      <c r="EG24" s="0" t="n">
        <v>0</v>
      </c>
      <c r="EH24" s="0" t="n">
        <v>8247.3125</v>
      </c>
      <c r="EI24" s="0" t="n">
        <v>245</v>
      </c>
      <c r="EJ24" s="0" t="n">
        <v>12294.1</v>
      </c>
      <c r="EK24" s="0" t="n">
        <v>0</v>
      </c>
      <c r="EL24" s="0" t="n">
        <v>1043.7</v>
      </c>
      <c r="EM24" s="0" t="n">
        <v>0</v>
      </c>
      <c r="EN24" s="0" t="n">
        <v>0</v>
      </c>
      <c r="EO24" s="0" t="n">
        <v>14063</v>
      </c>
      <c r="EP24" s="0" t="n">
        <v>6125</v>
      </c>
      <c r="EQ24" s="0" t="n">
        <v>8388.8</v>
      </c>
      <c r="ER24" s="0" t="n">
        <v>1843.625</v>
      </c>
      <c r="ES24" s="0" t="n">
        <v>14285.95</v>
      </c>
      <c r="ET24" s="0" t="n">
        <v>0</v>
      </c>
      <c r="EU24" s="0" t="n">
        <v>0</v>
      </c>
      <c r="EV24" s="0" t="n">
        <v>247</v>
      </c>
      <c r="EW24" s="0" t="n">
        <v>5461.17</v>
      </c>
      <c r="EX24" s="0" t="n">
        <v>0</v>
      </c>
      <c r="EY24" s="0" t="n">
        <v>2237.82</v>
      </c>
      <c r="EZ24" s="0" t="n">
        <v>0</v>
      </c>
      <c r="FA24" s="0" t="n">
        <v>0</v>
      </c>
      <c r="FB24" s="0" t="n">
        <v>7758.27</v>
      </c>
      <c r="FC24" s="0" t="n">
        <v>0</v>
      </c>
      <c r="FD24" s="0" t="n">
        <v>13140.4</v>
      </c>
      <c r="FE24" s="0" t="n">
        <v>4597.164</v>
      </c>
      <c r="FF24" s="0" t="n">
        <v>2717</v>
      </c>
      <c r="FG24" s="0" t="n">
        <v>6422</v>
      </c>
      <c r="FH24" s="0" t="n">
        <v>5500.69</v>
      </c>
      <c r="FI24" s="0" t="n">
        <v>4339.79</v>
      </c>
      <c r="FJ24" s="0" t="n">
        <v>8953.75</v>
      </c>
      <c r="FK24" s="0" t="n">
        <v>8541.26</v>
      </c>
      <c r="FL24" s="0" t="n">
        <v>911.43</v>
      </c>
      <c r="FM24" s="0" t="n">
        <v>0</v>
      </c>
      <c r="FN24" s="0" t="n">
        <v>0</v>
      </c>
      <c r="FO24" s="0" t="n">
        <v>0</v>
      </c>
      <c r="FP24" s="0" t="n">
        <v>0</v>
      </c>
      <c r="FQ24" s="0" t="n">
        <v>4199</v>
      </c>
      <c r="FR24" s="0" t="n">
        <v>6575.14</v>
      </c>
      <c r="FS24" s="0" t="n">
        <v>460.0375</v>
      </c>
      <c r="FT24" s="0" t="n">
        <v>0</v>
      </c>
      <c r="FU24" s="0" t="n">
        <v>0</v>
      </c>
      <c r="FV24" s="0" t="n">
        <v>0</v>
      </c>
      <c r="FW24" s="0" t="n">
        <v>0</v>
      </c>
      <c r="FX24" s="0" t="n">
        <v>0</v>
      </c>
      <c r="FY24" s="0" t="n">
        <v>2834.325</v>
      </c>
      <c r="FZ24" s="0" t="n">
        <v>2717</v>
      </c>
      <c r="GA24" s="0" t="n">
        <v>10501.205</v>
      </c>
      <c r="GB24" s="0" t="n">
        <v>0</v>
      </c>
      <c r="GC24" s="0" t="n">
        <v>0</v>
      </c>
      <c r="GD24" s="0" t="n">
        <v>4940</v>
      </c>
      <c r="GE24" s="0" t="n">
        <v>0</v>
      </c>
      <c r="GF24" s="0" t="n">
        <v>12273.43</v>
      </c>
      <c r="GG24" s="0" t="n">
        <v>8279.44</v>
      </c>
      <c r="GH24" s="0" t="n">
        <v>0</v>
      </c>
      <c r="GI24" s="0" t="n">
        <v>0</v>
      </c>
      <c r="GJ24" s="0" t="n">
        <v>8509.15</v>
      </c>
      <c r="GK24" s="0" t="n">
        <v>0</v>
      </c>
      <c r="GL24" s="0" t="n">
        <v>0</v>
      </c>
      <c r="GM24" s="0" t="n">
        <v>0</v>
      </c>
      <c r="GN24" s="0" t="n">
        <v>0</v>
      </c>
      <c r="GO24" s="0" t="n">
        <v>0</v>
      </c>
      <c r="GP24" s="0" t="n">
        <v>0</v>
      </c>
      <c r="GQ24" s="0" t="n">
        <v>0</v>
      </c>
      <c r="GR24" s="0" t="n">
        <v>8716.63</v>
      </c>
      <c r="GS24" s="0" t="n">
        <v>3288.1875</v>
      </c>
      <c r="GT24" s="0" t="n">
        <v>0</v>
      </c>
      <c r="GU24" s="0" t="n">
        <v>0</v>
      </c>
      <c r="GV24" s="0" t="n">
        <v>6651.71</v>
      </c>
      <c r="GW24" s="0" t="n">
        <v>308.75</v>
      </c>
      <c r="GX24" s="0" t="n">
        <v>13633.906</v>
      </c>
      <c r="GY24" s="0" t="n">
        <v>0</v>
      </c>
      <c r="GZ24" s="0" t="n">
        <v>1052.22</v>
      </c>
      <c r="HA24" s="0" t="n">
        <v>0</v>
      </c>
      <c r="HB24" s="0" t="n">
        <v>0</v>
      </c>
      <c r="HC24" s="0" t="n">
        <v>14177.8</v>
      </c>
      <c r="HD24" s="0" t="n">
        <v>6175</v>
      </c>
      <c r="HE24" s="0" t="n">
        <v>8457.28</v>
      </c>
      <c r="HF24" s="0" t="n">
        <v>1858.675</v>
      </c>
      <c r="HG24" s="0" t="n">
        <v>14402.57</v>
      </c>
      <c r="HH24" s="0" t="n">
        <v>0</v>
      </c>
      <c r="HI24" s="0" t="n">
        <v>0</v>
      </c>
      <c r="HJ24" s="0" t="n">
        <v>159</v>
      </c>
      <c r="HK24" s="0" t="n">
        <v>3867.039</v>
      </c>
      <c r="HL24" s="0" t="n">
        <v>0</v>
      </c>
      <c r="HM24" s="0" t="n">
        <v>1584.594</v>
      </c>
      <c r="HN24" s="0" t="n">
        <v>0</v>
      </c>
      <c r="HO24" s="0" t="n">
        <v>0</v>
      </c>
      <c r="HP24" s="0" t="n">
        <v>4994.19</v>
      </c>
      <c r="HQ24" s="0" t="n">
        <v>0</v>
      </c>
      <c r="HR24" s="0" t="n">
        <v>9304.68</v>
      </c>
      <c r="HS24" s="0" t="n">
        <v>3288.12</v>
      </c>
      <c r="HT24" s="0" t="n">
        <v>1574.1</v>
      </c>
      <c r="HU24" s="0" t="n">
        <v>4547.4</v>
      </c>
      <c r="HV24" s="0" t="n">
        <v>3540.93</v>
      </c>
      <c r="HW24" s="0" t="n">
        <v>3492.0375</v>
      </c>
      <c r="HX24" s="0" t="n">
        <v>5072.1</v>
      </c>
      <c r="HY24" s="0" t="n">
        <v>5498.22</v>
      </c>
      <c r="HZ24" s="0" t="n">
        <v>586.71</v>
      </c>
      <c r="IA24" s="0" t="n">
        <v>0</v>
      </c>
      <c r="IB24" s="0" t="n">
        <v>0</v>
      </c>
      <c r="IC24" s="0" t="n">
        <v>0</v>
      </c>
      <c r="ID24" s="0" t="n">
        <v>0</v>
      </c>
      <c r="IE24" s="0" t="n">
        <v>2703</v>
      </c>
      <c r="IF24" s="0" t="n">
        <v>4232.58</v>
      </c>
      <c r="IG24" s="0" t="n">
        <v>296.1375</v>
      </c>
      <c r="IH24" s="0" t="n">
        <v>0</v>
      </c>
      <c r="II24" s="0" t="n">
        <v>0</v>
      </c>
      <c r="IJ24" s="0" t="n">
        <v>0</v>
      </c>
      <c r="IK24" s="0" t="n">
        <v>0</v>
      </c>
      <c r="IL24" s="0" t="n">
        <v>0</v>
      </c>
      <c r="IM24" s="0" t="n">
        <v>1459.62</v>
      </c>
      <c r="IN24" s="0" t="n">
        <v>1987.5</v>
      </c>
      <c r="IO24" s="0" t="n">
        <v>6145.35</v>
      </c>
      <c r="IP24" s="0" t="n">
        <v>0</v>
      </c>
      <c r="IQ24" s="0" t="n">
        <v>0</v>
      </c>
      <c r="IR24" s="0" t="n">
        <v>3975</v>
      </c>
      <c r="IS24" s="0" t="n">
        <v>0</v>
      </c>
      <c r="IT24" s="0" t="n">
        <v>7110.639</v>
      </c>
      <c r="IU24" s="0" t="n">
        <v>5862.648</v>
      </c>
      <c r="IV24" s="0" t="n">
        <v>0</v>
      </c>
      <c r="IW24" s="0" t="n">
        <v>0</v>
      </c>
      <c r="IX24" s="0" t="n">
        <v>5477.55</v>
      </c>
      <c r="IY24" s="0" t="n">
        <v>0</v>
      </c>
      <c r="IZ24" s="0" t="n">
        <v>0</v>
      </c>
      <c r="JA24" s="0" t="n">
        <v>0</v>
      </c>
      <c r="JB24" s="0" t="n">
        <v>0</v>
      </c>
      <c r="JC24" s="0" t="n">
        <v>0</v>
      </c>
      <c r="JD24" s="0" t="n">
        <v>0</v>
      </c>
      <c r="JE24" s="0" t="n">
        <v>0</v>
      </c>
      <c r="JF24" s="0" t="n">
        <v>5611.11</v>
      </c>
      <c r="JG24" s="0" t="n">
        <v>1693.35</v>
      </c>
      <c r="JH24" s="0" t="n">
        <v>0</v>
      </c>
      <c r="JI24" s="0" t="n">
        <v>0</v>
      </c>
      <c r="JJ24" s="0" t="n">
        <v>5352.3375</v>
      </c>
      <c r="JK24" s="0" t="n">
        <v>159</v>
      </c>
      <c r="JL24" s="0" t="n">
        <v>7978.62</v>
      </c>
      <c r="JM24" s="0" t="n">
        <v>0</v>
      </c>
      <c r="JN24" s="0" t="n">
        <v>677.34</v>
      </c>
      <c r="JO24" s="0" t="n">
        <v>0</v>
      </c>
      <c r="JP24" s="0" t="n">
        <v>0</v>
      </c>
      <c r="JQ24" s="0" t="n">
        <v>9126.6</v>
      </c>
      <c r="JR24" s="0" t="n">
        <v>3975</v>
      </c>
      <c r="JS24" s="0" t="n">
        <v>5444.16</v>
      </c>
      <c r="JT24" s="0" t="n">
        <v>957.18</v>
      </c>
      <c r="JU24" s="0" t="n">
        <v>10198.419</v>
      </c>
      <c r="JV24" s="0" t="n">
        <v>0</v>
      </c>
      <c r="JW24" s="0" t="n">
        <v>0</v>
      </c>
      <c r="JX24" s="0" t="n">
        <v>43</v>
      </c>
      <c r="JY24" s="0" t="n">
        <v>950.73</v>
      </c>
      <c r="JZ24" s="0" t="n">
        <v>0</v>
      </c>
      <c r="KA24" s="0" t="n">
        <v>486.975</v>
      </c>
      <c r="KB24" s="0" t="n">
        <v>0</v>
      </c>
      <c r="KC24" s="0" t="n">
        <v>0</v>
      </c>
      <c r="KD24" s="0" t="n">
        <v>1350.63</v>
      </c>
      <c r="KE24" s="0" t="n">
        <v>0</v>
      </c>
      <c r="KF24" s="0" t="n">
        <v>2287.6</v>
      </c>
      <c r="KG24" s="0" t="n">
        <v>800.316</v>
      </c>
      <c r="KH24" s="0" t="n">
        <v>520.3</v>
      </c>
      <c r="KI24" s="0" t="n">
        <v>1006.2</v>
      </c>
      <c r="KJ24" s="0" t="n">
        <v>957.61</v>
      </c>
      <c r="KK24" s="0" t="n">
        <v>755.51</v>
      </c>
      <c r="KL24" s="0" t="n">
        <v>1247</v>
      </c>
      <c r="KM24" s="0" t="n">
        <v>1486.94</v>
      </c>
      <c r="KN24" s="0" t="n">
        <v>174.537</v>
      </c>
      <c r="KO24" s="0" t="n">
        <v>0</v>
      </c>
      <c r="KP24" s="0" t="n">
        <v>0</v>
      </c>
      <c r="KQ24" s="0" t="n">
        <v>0</v>
      </c>
      <c r="KR24" s="0" t="n">
        <v>0</v>
      </c>
      <c r="KS24" s="0" t="n">
        <v>731</v>
      </c>
      <c r="KT24" s="0" t="n">
        <v>1144.66</v>
      </c>
      <c r="KU24" s="0" t="n">
        <v>64.07</v>
      </c>
      <c r="KV24" s="0" t="n">
        <v>0</v>
      </c>
      <c r="KW24" s="0" t="n">
        <v>0</v>
      </c>
      <c r="KX24" s="0" t="n">
        <v>0</v>
      </c>
      <c r="KY24" s="0" t="n">
        <v>0</v>
      </c>
      <c r="KZ24" s="0" t="n">
        <v>0</v>
      </c>
      <c r="LA24" s="0" t="n">
        <v>434.214</v>
      </c>
      <c r="LB24" s="0" t="n">
        <v>430</v>
      </c>
      <c r="LC24" s="0" t="n">
        <v>1661.95</v>
      </c>
      <c r="LD24" s="0" t="n">
        <v>0</v>
      </c>
      <c r="LE24" s="0" t="n">
        <v>0</v>
      </c>
      <c r="LF24" s="0" t="n">
        <v>860</v>
      </c>
      <c r="LG24" s="0" t="n">
        <v>0</v>
      </c>
      <c r="LH24" s="0" t="n">
        <v>2136.67</v>
      </c>
      <c r="LI24" s="0" t="n">
        <v>1441.36</v>
      </c>
      <c r="LJ24" s="0" t="n">
        <v>0</v>
      </c>
      <c r="LK24" s="0" t="n">
        <v>0</v>
      </c>
      <c r="LL24" s="0" t="n">
        <v>1481.35</v>
      </c>
      <c r="LM24" s="0" t="n">
        <v>0</v>
      </c>
      <c r="LN24" s="0" t="n">
        <v>0</v>
      </c>
      <c r="LO24" s="0" t="n">
        <v>0</v>
      </c>
      <c r="LP24" s="0" t="n">
        <v>0</v>
      </c>
      <c r="LQ24" s="0" t="n">
        <v>0</v>
      </c>
      <c r="LR24" s="0" t="n">
        <v>0</v>
      </c>
      <c r="LS24" s="0" t="n">
        <v>0</v>
      </c>
      <c r="LT24" s="0" t="n">
        <v>1517.47</v>
      </c>
      <c r="LU24" s="0" t="n">
        <v>457.95</v>
      </c>
      <c r="LV24" s="0" t="n">
        <v>0</v>
      </c>
      <c r="LW24" s="0" t="n">
        <v>0</v>
      </c>
      <c r="LX24" s="0" t="n">
        <v>1157.99</v>
      </c>
      <c r="LY24" s="0" t="n">
        <v>43</v>
      </c>
      <c r="LZ24" s="0" t="n">
        <v>1941.966</v>
      </c>
      <c r="MA24" s="0" t="n">
        <v>0</v>
      </c>
      <c r="MB24" s="0" t="n">
        <v>183.18</v>
      </c>
      <c r="MC24" s="0" t="n">
        <v>0</v>
      </c>
      <c r="MD24" s="0" t="n">
        <v>0</v>
      </c>
      <c r="ME24" s="0" t="n">
        <v>2468.2</v>
      </c>
      <c r="MF24" s="0" t="n">
        <v>1075</v>
      </c>
      <c r="MG24" s="0" t="n">
        <v>1472.32</v>
      </c>
      <c r="MH24" s="0" t="n">
        <v>258.86</v>
      </c>
      <c r="MI24" s="0" t="n">
        <v>2256.597</v>
      </c>
      <c r="MJ24" s="0" t="n">
        <v>0</v>
      </c>
      <c r="MK24" s="0" t="n">
        <v>0</v>
      </c>
      <c r="ML24" s="0" t="n">
        <v>73</v>
      </c>
      <c r="MM24" s="0" t="n">
        <v>1452.627</v>
      </c>
      <c r="MN24" s="0" t="n">
        <v>0</v>
      </c>
      <c r="MO24" s="0" t="n">
        <v>727.518</v>
      </c>
      <c r="MP24" s="0" t="n">
        <v>0</v>
      </c>
      <c r="MQ24" s="0" t="n">
        <v>0</v>
      </c>
      <c r="MR24" s="0" t="n">
        <v>2292.93</v>
      </c>
      <c r="MS24" s="0" t="n">
        <v>0</v>
      </c>
      <c r="MT24" s="0" t="n">
        <v>3883.6</v>
      </c>
      <c r="MU24" s="0" t="n">
        <v>1660.604</v>
      </c>
      <c r="MV24" s="0" t="n">
        <v>883.3</v>
      </c>
      <c r="MW24" s="0" t="n">
        <v>1898</v>
      </c>
      <c r="MX24" s="0" t="n">
        <v>1625.71</v>
      </c>
      <c r="MY24" s="0" t="n">
        <v>1410.871</v>
      </c>
      <c r="MZ24" s="0" t="n">
        <v>1905.3</v>
      </c>
      <c r="NA24" s="0" t="n">
        <v>2776.774</v>
      </c>
      <c r="NB24" s="0" t="n">
        <v>269.37</v>
      </c>
      <c r="NC24" s="0" t="n">
        <v>0</v>
      </c>
      <c r="ND24" s="0" t="n">
        <v>0</v>
      </c>
      <c r="NE24" s="0" t="n">
        <v>0</v>
      </c>
      <c r="NF24" s="0" t="n">
        <v>0</v>
      </c>
      <c r="NG24" s="0" t="n">
        <v>1241</v>
      </c>
      <c r="NH24" s="0" t="n">
        <v>1943.26</v>
      </c>
      <c r="NI24" s="0" t="n">
        <v>108.77</v>
      </c>
      <c r="NJ24" s="0" t="n">
        <v>0</v>
      </c>
      <c r="NK24" s="0" t="n">
        <v>0</v>
      </c>
      <c r="NL24" s="0" t="n">
        <v>0</v>
      </c>
      <c r="NM24" s="0" t="n">
        <v>0</v>
      </c>
      <c r="NN24" s="0" t="n">
        <v>0</v>
      </c>
      <c r="NO24" s="0" t="n">
        <v>603.126</v>
      </c>
      <c r="NP24" s="0" t="n">
        <v>657</v>
      </c>
      <c r="NQ24" s="0" t="n">
        <v>2821.45</v>
      </c>
      <c r="NR24" s="0" t="n">
        <v>0</v>
      </c>
      <c r="NS24" s="0" t="n">
        <v>0</v>
      </c>
      <c r="NT24" s="0" t="n">
        <v>1314</v>
      </c>
      <c r="NU24" s="0" t="n">
        <v>0</v>
      </c>
      <c r="NV24" s="0" t="n">
        <v>4534.2125</v>
      </c>
      <c r="NW24" s="0" t="n">
        <v>3058.7</v>
      </c>
      <c r="NX24" s="0" t="n">
        <v>0</v>
      </c>
      <c r="NY24" s="0" t="n">
        <v>0</v>
      </c>
      <c r="NZ24" s="0" t="n">
        <v>2514.85</v>
      </c>
      <c r="OA24" s="0" t="n">
        <v>0</v>
      </c>
      <c r="OB24" s="0" t="n">
        <v>0</v>
      </c>
      <c r="OC24" s="0" t="n">
        <v>0</v>
      </c>
      <c r="OD24" s="0" t="n">
        <v>0</v>
      </c>
      <c r="OE24" s="0" t="n">
        <v>0</v>
      </c>
      <c r="OF24" s="0" t="n">
        <v>0</v>
      </c>
      <c r="OG24" s="0" t="n">
        <v>0</v>
      </c>
      <c r="OH24" s="0" t="n">
        <v>2576.17</v>
      </c>
      <c r="OI24" s="0" t="n">
        <v>855.195</v>
      </c>
      <c r="OJ24" s="0" t="n">
        <v>0</v>
      </c>
      <c r="OK24" s="0" t="n">
        <v>0</v>
      </c>
      <c r="OL24" s="0" t="n">
        <v>1965.89</v>
      </c>
      <c r="OM24" s="0" t="n">
        <v>65.7</v>
      </c>
      <c r="ON24" s="0" t="n">
        <v>3663.14</v>
      </c>
      <c r="OO24" s="0" t="n">
        <v>0</v>
      </c>
      <c r="OP24" s="0" t="n">
        <v>310.98</v>
      </c>
      <c r="OQ24" s="0" t="n">
        <v>0</v>
      </c>
      <c r="OR24" s="0" t="n">
        <v>0</v>
      </c>
      <c r="OS24" s="0" t="n">
        <v>4190.2</v>
      </c>
      <c r="OT24" s="0" t="n">
        <v>1825</v>
      </c>
      <c r="OU24" s="0" t="n">
        <v>2499.52</v>
      </c>
      <c r="OV24" s="0" t="n">
        <v>439.46</v>
      </c>
      <c r="OW24" s="0" t="n">
        <v>3830.967</v>
      </c>
      <c r="OX24" s="0" t="n">
        <v>0</v>
      </c>
      <c r="OY24" s="0" t="n">
        <v>0</v>
      </c>
      <c r="OZ24" s="0" t="n">
        <v>52</v>
      </c>
      <c r="PA24" s="0" t="n">
        <v>1034.748</v>
      </c>
      <c r="PB24" s="0" t="n">
        <v>0</v>
      </c>
      <c r="PC24" s="0" t="n">
        <v>471.12</v>
      </c>
      <c r="PD24" s="0" t="n">
        <v>0</v>
      </c>
      <c r="PE24" s="0" t="n">
        <v>0</v>
      </c>
      <c r="PF24" s="0" t="n">
        <v>1633.32</v>
      </c>
      <c r="PG24" s="0" t="n">
        <v>0</v>
      </c>
      <c r="PH24" s="0" t="n">
        <v>2766.4</v>
      </c>
      <c r="PI24" s="0" t="n">
        <v>1075.36</v>
      </c>
      <c r="PJ24" s="0" t="n">
        <v>572</v>
      </c>
      <c r="PK24" s="0" t="n">
        <v>1352</v>
      </c>
      <c r="PL24" s="0" t="n">
        <v>1158.04</v>
      </c>
      <c r="PM24" s="0" t="n">
        <v>913.64</v>
      </c>
      <c r="PN24" s="0" t="n">
        <v>1357.2</v>
      </c>
      <c r="PO24" s="0" t="n">
        <v>1798.16</v>
      </c>
      <c r="PP24" s="0" t="n">
        <v>191.88</v>
      </c>
      <c r="PQ24" s="0" t="n">
        <v>0</v>
      </c>
      <c r="PR24" s="0" t="n">
        <v>0</v>
      </c>
      <c r="PS24" s="0" t="n">
        <v>0</v>
      </c>
      <c r="PT24" s="0" t="n">
        <v>0</v>
      </c>
      <c r="PU24" s="0" t="n">
        <v>884</v>
      </c>
      <c r="PV24" s="0" t="n">
        <v>1730.3</v>
      </c>
      <c r="PW24" s="0" t="n">
        <v>77.48</v>
      </c>
      <c r="PX24" s="0" t="n">
        <v>0</v>
      </c>
      <c r="PY24" s="0" t="n">
        <v>0</v>
      </c>
      <c r="PZ24" s="0" t="n">
        <v>0</v>
      </c>
      <c r="QA24" s="0" t="n">
        <v>0</v>
      </c>
      <c r="QB24" s="0" t="n">
        <v>0</v>
      </c>
      <c r="QC24" s="0" t="n">
        <v>596.7</v>
      </c>
      <c r="QD24" s="0" t="n">
        <v>520</v>
      </c>
      <c r="QE24" s="0" t="n">
        <v>2009.8</v>
      </c>
      <c r="QF24" s="0" t="n">
        <v>0</v>
      </c>
      <c r="QG24" s="0" t="n">
        <v>0</v>
      </c>
      <c r="QH24" s="0" t="n">
        <v>1040</v>
      </c>
      <c r="QI24" s="0" t="n">
        <v>0</v>
      </c>
      <c r="QJ24" s="0" t="n">
        <v>2325.492</v>
      </c>
      <c r="QK24" s="0" t="n">
        <v>1743.04</v>
      </c>
      <c r="QL24" s="0" t="n">
        <v>0</v>
      </c>
      <c r="QM24" s="0" t="n">
        <v>0</v>
      </c>
      <c r="QN24" s="0" t="n">
        <v>1791.4</v>
      </c>
      <c r="QO24" s="0" t="n">
        <v>0</v>
      </c>
      <c r="QP24" s="0" t="n">
        <v>0</v>
      </c>
      <c r="QQ24" s="0" t="n">
        <v>0</v>
      </c>
      <c r="QR24" s="0" t="n">
        <v>0</v>
      </c>
      <c r="QS24" s="0" t="n">
        <v>0</v>
      </c>
      <c r="QT24" s="0" t="n">
        <v>0</v>
      </c>
      <c r="QU24" s="0" t="n">
        <v>0</v>
      </c>
      <c r="QV24" s="0" t="n">
        <v>1835.08</v>
      </c>
      <c r="QW24" s="0" t="n">
        <v>553.8</v>
      </c>
      <c r="QX24" s="0" t="n">
        <v>0</v>
      </c>
      <c r="QY24" s="0" t="n">
        <v>0</v>
      </c>
      <c r="QZ24" s="0" t="n">
        <v>1400.36</v>
      </c>
      <c r="RA24" s="0" t="n">
        <v>52</v>
      </c>
      <c r="RB24" s="0" t="n">
        <v>2348.424</v>
      </c>
      <c r="RC24" s="0" t="n">
        <v>0</v>
      </c>
      <c r="RD24" s="0" t="n">
        <v>221.52</v>
      </c>
      <c r="RE24" s="0" t="n">
        <v>0</v>
      </c>
      <c r="RF24" s="0" t="n">
        <v>0</v>
      </c>
      <c r="RG24" s="0" t="n">
        <v>2686.32</v>
      </c>
      <c r="RH24" s="0" t="n">
        <v>1300</v>
      </c>
      <c r="RI24" s="0" t="n">
        <v>1780.48</v>
      </c>
      <c r="RJ24" s="0" t="n">
        <v>313.04</v>
      </c>
      <c r="RK24" s="0" t="n">
        <v>3790.15</v>
      </c>
      <c r="RL24" s="0" t="n">
        <v>0</v>
      </c>
      <c r="RM24" s="0" t="n">
        <v>0</v>
      </c>
      <c r="RN24" s="0" t="n">
        <v>383</v>
      </c>
      <c r="RO24" s="0" t="n">
        <v>8468.13</v>
      </c>
      <c r="RP24" s="0" t="n">
        <v>0</v>
      </c>
      <c r="RQ24" s="0" t="n">
        <v>3469.98</v>
      </c>
      <c r="RR24" s="0" t="n">
        <v>0</v>
      </c>
      <c r="RS24" s="0" t="n">
        <v>0</v>
      </c>
      <c r="RT24" s="0" t="n">
        <v>12030.03</v>
      </c>
      <c r="RU24" s="0" t="n">
        <v>0</v>
      </c>
      <c r="RV24" s="0" t="n">
        <v>20375.6</v>
      </c>
      <c r="RW24" s="0" t="n">
        <v>7128.396</v>
      </c>
      <c r="RX24" s="0" t="n">
        <v>3791.7</v>
      </c>
      <c r="RY24" s="0" t="n">
        <v>9958</v>
      </c>
      <c r="RZ24" s="0" t="n">
        <v>8529.41</v>
      </c>
      <c r="SA24" s="0" t="n">
        <v>6729.31</v>
      </c>
      <c r="SB24" s="0" t="n">
        <v>11107</v>
      </c>
      <c r="SC24" s="0" t="n">
        <v>14568.554</v>
      </c>
      <c r="SD24" s="0" t="n">
        <v>1413.27</v>
      </c>
      <c r="SE24" s="0" t="n">
        <v>0</v>
      </c>
      <c r="SF24" s="0" t="n">
        <v>0</v>
      </c>
      <c r="SG24" s="0" t="n">
        <v>0</v>
      </c>
      <c r="SH24" s="0" t="n">
        <v>0</v>
      </c>
      <c r="SI24" s="0" t="n">
        <v>6511</v>
      </c>
      <c r="SJ24" s="0" t="n">
        <v>10195.46</v>
      </c>
      <c r="SK24" s="0" t="n">
        <v>570.67</v>
      </c>
      <c r="SL24" s="0" t="n">
        <v>0</v>
      </c>
      <c r="SM24" s="0" t="n">
        <v>0</v>
      </c>
      <c r="SN24" s="0" t="n">
        <v>0</v>
      </c>
      <c r="SO24" s="0" t="n">
        <v>0</v>
      </c>
      <c r="SP24" s="0" t="n">
        <v>0</v>
      </c>
      <c r="SQ24" s="0" t="n">
        <v>3515.94</v>
      </c>
      <c r="SR24" s="0" t="n">
        <v>3830</v>
      </c>
      <c r="SS24" s="0" t="n">
        <v>18503.6875</v>
      </c>
      <c r="ST24" s="0" t="n">
        <v>0</v>
      </c>
      <c r="SU24" s="0" t="n">
        <v>0</v>
      </c>
      <c r="SV24" s="0" t="n">
        <v>7660</v>
      </c>
      <c r="SW24" s="0" t="n">
        <v>0</v>
      </c>
      <c r="SX24" s="0" t="n">
        <v>17128.143</v>
      </c>
      <c r="SY24" s="0" t="n">
        <v>12838.16</v>
      </c>
      <c r="SZ24" s="0" t="n">
        <v>0</v>
      </c>
      <c r="TA24" s="0" t="n">
        <v>0</v>
      </c>
      <c r="TB24" s="0" t="n">
        <v>13194.35</v>
      </c>
      <c r="TC24" s="0" t="n">
        <v>0</v>
      </c>
      <c r="TD24" s="0" t="n">
        <v>0</v>
      </c>
      <c r="TE24" s="0" t="n">
        <v>0</v>
      </c>
      <c r="TF24" s="0" t="n">
        <v>0</v>
      </c>
      <c r="TG24" s="0" t="n">
        <v>0</v>
      </c>
      <c r="TH24" s="0" t="n">
        <v>0</v>
      </c>
      <c r="TI24" s="0" t="n">
        <v>0</v>
      </c>
      <c r="TJ24" s="0" t="n">
        <v>13516.07</v>
      </c>
      <c r="TK24" s="0" t="n">
        <v>5098.6875</v>
      </c>
      <c r="TL24" s="0" t="n">
        <v>0</v>
      </c>
      <c r="TM24" s="0" t="n">
        <v>0</v>
      </c>
      <c r="TN24" s="0" t="n">
        <v>10314.19</v>
      </c>
      <c r="TO24" s="0" t="n">
        <v>383</v>
      </c>
      <c r="TP24" s="0" t="n">
        <v>19218.94</v>
      </c>
      <c r="TQ24" s="0" t="n">
        <v>0</v>
      </c>
      <c r="TR24" s="0" t="n">
        <v>2039.475</v>
      </c>
      <c r="TS24" s="0" t="n">
        <v>0</v>
      </c>
      <c r="TT24" s="0" t="n">
        <v>0</v>
      </c>
      <c r="TU24" s="0" t="n">
        <v>21984.2</v>
      </c>
      <c r="TV24" s="0" t="n">
        <v>9575</v>
      </c>
      <c r="TW24" s="0" t="n">
        <v>13113.92</v>
      </c>
      <c r="TX24" s="0" t="n">
        <v>2305.66</v>
      </c>
      <c r="TY24" s="0" t="n">
        <v>22332.73</v>
      </c>
      <c r="TZ24" s="0" t="n">
        <v>0</v>
      </c>
      <c r="UA24" s="0" t="n">
        <v>0</v>
      </c>
      <c r="UB24" s="0" t="n">
        <v>175</v>
      </c>
      <c r="UC24" s="0" t="n">
        <v>3869.25</v>
      </c>
      <c r="UD24" s="0" t="n">
        <v>0</v>
      </c>
      <c r="UE24" s="0" t="n">
        <v>1744.05</v>
      </c>
      <c r="UF24" s="0" t="n">
        <v>0</v>
      </c>
      <c r="UG24" s="0" t="n">
        <v>0</v>
      </c>
      <c r="UH24" s="0" t="n">
        <v>5496.75</v>
      </c>
      <c r="UI24" s="0" t="n">
        <v>0</v>
      </c>
      <c r="UJ24" s="0" t="n">
        <v>10241</v>
      </c>
      <c r="UK24" s="0" t="n">
        <v>3619</v>
      </c>
      <c r="UL24" s="0" t="n">
        <v>2117.5</v>
      </c>
      <c r="UM24" s="0" t="n">
        <v>4550</v>
      </c>
      <c r="UN24" s="0" t="n">
        <v>3897.25</v>
      </c>
      <c r="UO24" s="0" t="n">
        <v>3074.75</v>
      </c>
      <c r="UP24" s="0" t="n">
        <v>5075</v>
      </c>
      <c r="UQ24" s="0" t="n">
        <v>7564.375</v>
      </c>
      <c r="UR24" s="0" t="n">
        <v>581.175</v>
      </c>
      <c r="US24" s="0" t="n">
        <v>0</v>
      </c>
      <c r="UT24" s="0" t="n">
        <v>0</v>
      </c>
      <c r="UU24" s="0" t="n">
        <v>0</v>
      </c>
      <c r="UV24" s="0" t="n">
        <v>0</v>
      </c>
      <c r="UW24" s="0" t="n">
        <v>3272.5</v>
      </c>
      <c r="UX24" s="0" t="n">
        <v>4192.65</v>
      </c>
      <c r="UY24" s="0" t="n">
        <v>260.75</v>
      </c>
      <c r="UZ24" s="0" t="n">
        <v>0</v>
      </c>
      <c r="VA24" s="0" t="n">
        <v>0</v>
      </c>
      <c r="VB24" s="0" t="n">
        <v>0</v>
      </c>
      <c r="VC24" s="0" t="n">
        <v>0</v>
      </c>
      <c r="VD24" s="0" t="n">
        <v>0</v>
      </c>
      <c r="VE24" s="0" t="n">
        <v>1606.5</v>
      </c>
      <c r="VF24" s="0" t="n">
        <v>1750</v>
      </c>
      <c r="VG24" s="0" t="n">
        <v>6087.375</v>
      </c>
      <c r="VH24" s="0" t="n">
        <v>0</v>
      </c>
      <c r="VI24" s="0" t="n">
        <v>0</v>
      </c>
      <c r="VJ24" s="0" t="n">
        <v>3500</v>
      </c>
      <c r="VK24" s="0" t="n">
        <v>0</v>
      </c>
      <c r="VL24" s="0" t="n">
        <v>8695.75</v>
      </c>
      <c r="VM24" s="0" t="n">
        <v>5866</v>
      </c>
      <c r="VN24" s="0" t="n">
        <v>0</v>
      </c>
      <c r="VO24" s="0" t="n">
        <v>0</v>
      </c>
      <c r="VP24" s="0" t="n">
        <v>6028.75</v>
      </c>
      <c r="VQ24" s="0" t="n">
        <v>0</v>
      </c>
      <c r="VR24" s="0" t="n">
        <v>0</v>
      </c>
      <c r="VS24" s="0" t="n">
        <v>0</v>
      </c>
      <c r="VT24" s="0" t="n">
        <v>0</v>
      </c>
      <c r="VU24" s="0" t="n">
        <v>0</v>
      </c>
      <c r="VV24" s="0" t="n">
        <v>0</v>
      </c>
      <c r="VW24" s="0" t="n">
        <v>0</v>
      </c>
      <c r="VX24" s="0" t="n">
        <v>6175.75</v>
      </c>
      <c r="VY24" s="0" t="n">
        <v>1863.75</v>
      </c>
      <c r="VZ24" s="0" t="n">
        <v>0</v>
      </c>
      <c r="WA24" s="0" t="n">
        <v>0</v>
      </c>
      <c r="WB24" s="0" t="n">
        <v>4712.75</v>
      </c>
      <c r="WC24" s="0" t="n">
        <v>175</v>
      </c>
      <c r="WD24" s="0" t="n">
        <v>8781.5</v>
      </c>
      <c r="WE24" s="0" t="n">
        <v>0</v>
      </c>
      <c r="WF24" s="0" t="n">
        <v>745.5</v>
      </c>
      <c r="WG24" s="0" t="n">
        <v>0</v>
      </c>
      <c r="WH24" s="0" t="n">
        <v>0</v>
      </c>
      <c r="WI24" s="0" t="n">
        <v>9040.5</v>
      </c>
      <c r="WJ24" s="0" t="n">
        <v>4375</v>
      </c>
      <c r="WK24" s="0" t="n">
        <v>6591.2</v>
      </c>
      <c r="WL24" s="0" t="n">
        <v>1053.5</v>
      </c>
      <c r="WM24" s="0" t="n">
        <v>10204.25</v>
      </c>
      <c r="WN24" s="0" t="n">
        <v>0</v>
      </c>
      <c r="WO24" s="0" t="n">
        <v>0</v>
      </c>
      <c r="WP24" s="0" t="n">
        <v>379</v>
      </c>
      <c r="WQ24" s="0" t="n">
        <v>8379.69</v>
      </c>
      <c r="WR24" s="0" t="n">
        <v>0</v>
      </c>
      <c r="WS24" s="0" t="n">
        <v>3433.74</v>
      </c>
      <c r="WT24" s="0" t="n">
        <v>0</v>
      </c>
      <c r="WU24" s="0" t="n">
        <v>0</v>
      </c>
      <c r="WV24" s="0" t="n">
        <v>11904.39</v>
      </c>
      <c r="WW24" s="0" t="n">
        <v>0</v>
      </c>
      <c r="WX24" s="0" t="n">
        <v>20162.8</v>
      </c>
      <c r="WY24" s="0" t="n">
        <v>7837.72</v>
      </c>
      <c r="WZ24" s="0" t="n">
        <v>4169</v>
      </c>
      <c r="XA24" s="0" t="n">
        <v>9854</v>
      </c>
      <c r="XB24" s="0" t="n">
        <v>8440.33</v>
      </c>
      <c r="XC24" s="0" t="n">
        <v>6659.03</v>
      </c>
      <c r="XD24" s="0" t="n">
        <v>10991</v>
      </c>
      <c r="XE24" s="0" t="n">
        <v>13105.82</v>
      </c>
      <c r="XF24" s="0" t="n">
        <v>1398.51</v>
      </c>
      <c r="XG24" s="0" t="n">
        <v>0</v>
      </c>
      <c r="XH24" s="0" t="n">
        <v>0</v>
      </c>
      <c r="XI24" s="0" t="n">
        <v>0</v>
      </c>
      <c r="XJ24" s="0" t="n">
        <v>0</v>
      </c>
      <c r="XK24" s="0" t="n">
        <v>7087.3</v>
      </c>
      <c r="XL24" s="0" t="n">
        <v>10088.98</v>
      </c>
      <c r="XM24" s="0" t="n">
        <v>564.71</v>
      </c>
      <c r="XN24" s="0" t="n">
        <v>0</v>
      </c>
      <c r="XO24" s="0" t="n">
        <v>0</v>
      </c>
      <c r="XP24" s="0" t="n">
        <v>0</v>
      </c>
      <c r="XQ24" s="0" t="n">
        <v>0</v>
      </c>
      <c r="XR24" s="0" t="n">
        <v>0</v>
      </c>
      <c r="XS24" s="0" t="n">
        <v>4349.025</v>
      </c>
      <c r="XT24" s="0" t="n">
        <v>3411</v>
      </c>
      <c r="XU24" s="0" t="n">
        <v>14648.35</v>
      </c>
      <c r="XV24" s="0" t="n">
        <v>0</v>
      </c>
      <c r="XW24" s="0" t="n">
        <v>0</v>
      </c>
      <c r="XX24" s="0" t="n">
        <v>6822</v>
      </c>
      <c r="XY24" s="0" t="n">
        <v>0</v>
      </c>
      <c r="XZ24" s="0" t="n">
        <v>18832.51</v>
      </c>
      <c r="YA24" s="0" t="n">
        <v>15880.1</v>
      </c>
      <c r="YB24" s="0" t="n">
        <v>0</v>
      </c>
      <c r="YC24" s="0" t="n">
        <v>0</v>
      </c>
      <c r="YD24" s="0" t="n">
        <v>13056.55</v>
      </c>
      <c r="YE24" s="0" t="n">
        <v>0</v>
      </c>
      <c r="YF24" s="0" t="n">
        <v>0</v>
      </c>
      <c r="YG24" s="0" t="n">
        <v>0</v>
      </c>
      <c r="YH24" s="0" t="n">
        <v>0</v>
      </c>
      <c r="YI24" s="0" t="n">
        <v>0</v>
      </c>
      <c r="YJ24" s="0" t="n">
        <v>0</v>
      </c>
      <c r="YK24" s="0" t="n">
        <v>0</v>
      </c>
      <c r="YL24" s="0" t="n">
        <v>13374.91</v>
      </c>
      <c r="YM24" s="0" t="n">
        <v>3632.715</v>
      </c>
      <c r="YN24" s="0" t="n">
        <v>0</v>
      </c>
      <c r="YO24" s="0" t="n">
        <v>0</v>
      </c>
      <c r="YP24" s="0" t="n">
        <v>9185.823</v>
      </c>
      <c r="YQ24" s="0" t="n">
        <v>379</v>
      </c>
      <c r="YR24" s="0" t="n">
        <v>19018.22</v>
      </c>
      <c r="YS24" s="0" t="n">
        <v>0</v>
      </c>
      <c r="YT24" s="0" t="n">
        <v>1453.086</v>
      </c>
      <c r="YU24" s="0" t="n">
        <v>0</v>
      </c>
      <c r="YV24" s="0" t="n">
        <v>0</v>
      </c>
      <c r="YW24" s="0" t="n">
        <v>21754.6</v>
      </c>
      <c r="YX24" s="0" t="n">
        <v>8527.5</v>
      </c>
      <c r="YY24" s="0" t="n">
        <v>16221.2</v>
      </c>
      <c r="YZ24" s="0" t="n">
        <v>2509.738</v>
      </c>
      <c r="ZA24" s="0" t="n">
        <v>27624.3625</v>
      </c>
      <c r="ZB24" s="0" t="n">
        <v>0</v>
      </c>
      <c r="ZC24" s="0" t="n">
        <v>0</v>
      </c>
      <c r="ZD24" s="0" t="n">
        <v>135</v>
      </c>
      <c r="ZE24" s="0" t="n">
        <v>2984.85</v>
      </c>
      <c r="ZF24" s="0" t="n">
        <v>0</v>
      </c>
      <c r="ZG24" s="0" t="n">
        <v>1223.1</v>
      </c>
      <c r="ZH24" s="0" t="n">
        <v>0</v>
      </c>
      <c r="ZI24" s="0" t="n">
        <v>0</v>
      </c>
      <c r="ZJ24" s="0" t="n">
        <v>4240.35</v>
      </c>
      <c r="ZK24" s="0" t="n">
        <v>0</v>
      </c>
      <c r="ZL24" s="0" t="n">
        <v>7900.2</v>
      </c>
      <c r="ZM24" s="0" t="n">
        <v>2791.8</v>
      </c>
      <c r="ZN24" s="0" t="n">
        <v>1485</v>
      </c>
      <c r="ZO24" s="0" t="n">
        <v>3510</v>
      </c>
      <c r="ZP24" s="0" t="n">
        <v>3006.45</v>
      </c>
      <c r="ZQ24" s="0" t="n">
        <v>2964.9375</v>
      </c>
      <c r="ZR24" s="0" t="n">
        <v>3915</v>
      </c>
      <c r="ZS24" s="0" t="n">
        <v>4668.3</v>
      </c>
      <c r="ZT24" s="0" t="n">
        <v>448.335</v>
      </c>
      <c r="ZU24" s="0" t="n">
        <v>0</v>
      </c>
      <c r="ZV24" s="0" t="n">
        <v>0</v>
      </c>
      <c r="ZW24" s="0" t="n">
        <v>0</v>
      </c>
      <c r="ZX24" s="0" t="n">
        <v>0</v>
      </c>
      <c r="ZY24" s="0" t="n">
        <v>2295</v>
      </c>
      <c r="ZZ24" s="0" t="n">
        <v>3234.33</v>
      </c>
      <c r="AAA24" s="0" t="n">
        <v>201.15</v>
      </c>
      <c r="AAB24" s="0" t="n">
        <v>0</v>
      </c>
      <c r="AAC24" s="0" t="n">
        <v>0</v>
      </c>
      <c r="AAD24" s="0" t="n">
        <v>0</v>
      </c>
      <c r="AAE24" s="0" t="n">
        <v>0</v>
      </c>
      <c r="AAF24" s="0" t="n">
        <v>0</v>
      </c>
      <c r="AAG24" s="0" t="n">
        <v>1239.3</v>
      </c>
      <c r="AAH24" s="0" t="n">
        <v>1350</v>
      </c>
      <c r="AAI24" s="0" t="n">
        <v>5739.525</v>
      </c>
      <c r="AAJ24" s="0" t="n">
        <v>0</v>
      </c>
      <c r="AAK24" s="0" t="n">
        <v>0</v>
      </c>
      <c r="AAL24" s="0" t="n">
        <v>2700</v>
      </c>
      <c r="AAM24" s="0" t="n">
        <v>0</v>
      </c>
      <c r="AAN24" s="0" t="n">
        <v>6708.15</v>
      </c>
      <c r="AAO24" s="0" t="n">
        <v>4525.2</v>
      </c>
      <c r="AAP24" s="0" t="n">
        <v>0</v>
      </c>
      <c r="AAQ24" s="0" t="n">
        <v>0</v>
      </c>
      <c r="AAR24" s="0" t="n">
        <v>4650.75</v>
      </c>
      <c r="AAS24" s="0" t="n">
        <v>0</v>
      </c>
      <c r="AAT24" s="0" t="n">
        <v>0</v>
      </c>
      <c r="AAU24" s="0" t="n">
        <v>0</v>
      </c>
      <c r="AAV24" s="0" t="n">
        <v>0</v>
      </c>
      <c r="AAW24" s="0" t="n">
        <v>0</v>
      </c>
      <c r="AAX24" s="0" t="n">
        <v>0</v>
      </c>
      <c r="AAY24" s="0" t="n">
        <v>0</v>
      </c>
      <c r="AAZ24" s="0" t="n">
        <v>5955.1875</v>
      </c>
      <c r="ABA24" s="0" t="n">
        <v>1437.75</v>
      </c>
      <c r="ABB24" s="0" t="n">
        <v>0</v>
      </c>
      <c r="ABC24" s="0" t="n">
        <v>0</v>
      </c>
      <c r="ABD24" s="0" t="n">
        <v>3635.55</v>
      </c>
      <c r="ABE24" s="0" t="n">
        <v>135</v>
      </c>
      <c r="ABF24" s="0" t="n">
        <v>8467.875</v>
      </c>
      <c r="ABG24" s="0" t="n">
        <v>0</v>
      </c>
      <c r="ABH24" s="0" t="n">
        <v>575.1</v>
      </c>
      <c r="ABI24" s="0" t="n">
        <v>0</v>
      </c>
      <c r="ABJ24" s="0" t="n">
        <v>0</v>
      </c>
      <c r="ABK24" s="0" t="n">
        <v>7749</v>
      </c>
      <c r="ABL24" s="0" t="n">
        <v>3712.5</v>
      </c>
      <c r="ABM24" s="0" t="n">
        <v>4622.4</v>
      </c>
      <c r="ABN24" s="0" t="n">
        <v>812.7</v>
      </c>
      <c r="ABO24" s="0" t="n">
        <v>9839.8125</v>
      </c>
      <c r="ABP24" s="0" t="n">
        <v>0</v>
      </c>
      <c r="ABQ24" s="0" t="n">
        <v>0</v>
      </c>
      <c r="ABR24" s="0" t="n">
        <v>245</v>
      </c>
      <c r="ABS24" s="0" t="n">
        <v>6771.1875</v>
      </c>
      <c r="ABT24" s="0" t="n">
        <v>0</v>
      </c>
      <c r="ABU24" s="0" t="n">
        <v>1997.73</v>
      </c>
      <c r="ABV24" s="0" t="n">
        <v>0</v>
      </c>
      <c r="ABW24" s="0" t="n">
        <v>0</v>
      </c>
      <c r="ABX24" s="0" t="n">
        <v>7695.45</v>
      </c>
      <c r="ABY24" s="0" t="n">
        <v>0</v>
      </c>
      <c r="ABZ24" s="0" t="n">
        <v>13034</v>
      </c>
      <c r="ACA24" s="0" t="n">
        <v>5066.6</v>
      </c>
      <c r="ACB24" s="0" t="n">
        <v>2695</v>
      </c>
      <c r="ACC24" s="0" t="n">
        <v>7007</v>
      </c>
      <c r="ACD24" s="0" t="n">
        <v>5456.15</v>
      </c>
      <c r="ACE24" s="0" t="n">
        <v>4304.65</v>
      </c>
      <c r="ACF24" s="0" t="n">
        <v>8881.25</v>
      </c>
      <c r="ACG24" s="0" t="n">
        <v>8472.1</v>
      </c>
      <c r="ACH24" s="0" t="n">
        <v>904.05</v>
      </c>
      <c r="ACI24" s="0" t="n">
        <v>0</v>
      </c>
      <c r="ACJ24" s="0" t="n">
        <v>0</v>
      </c>
      <c r="ACK24" s="0" t="n">
        <v>0</v>
      </c>
      <c r="ACL24" s="0" t="n">
        <v>0</v>
      </c>
      <c r="ACM24" s="0" t="n">
        <v>4165</v>
      </c>
      <c r="ACN24" s="0" t="n">
        <v>8152.375</v>
      </c>
      <c r="ACO24" s="0" t="n">
        <v>365.05</v>
      </c>
      <c r="ACP24" s="0" t="n">
        <v>0</v>
      </c>
      <c r="ACQ24" s="0" t="n">
        <v>0</v>
      </c>
      <c r="ACR24" s="0" t="n">
        <v>0</v>
      </c>
      <c r="ACS24" s="0" t="n">
        <v>0</v>
      </c>
      <c r="ACT24" s="0" t="n">
        <v>0</v>
      </c>
      <c r="ACU24" s="0" t="n">
        <v>2249.1</v>
      </c>
      <c r="ACV24" s="0" t="n">
        <v>2450</v>
      </c>
      <c r="ACW24" s="0" t="n">
        <v>8522.325</v>
      </c>
      <c r="ACX24" s="0" t="n">
        <v>0</v>
      </c>
      <c r="ACY24" s="0" t="n">
        <v>0</v>
      </c>
      <c r="ACZ24" s="0" t="n">
        <v>4900</v>
      </c>
      <c r="ADA24" s="0" t="n">
        <v>0</v>
      </c>
      <c r="ADB24" s="0" t="n">
        <v>12174.05</v>
      </c>
      <c r="ADC24" s="0" t="n">
        <v>8212.4</v>
      </c>
      <c r="ADD24" s="0" t="n">
        <v>0</v>
      </c>
      <c r="ADE24" s="0" t="n">
        <v>0</v>
      </c>
      <c r="ADF24" s="0" t="n">
        <v>9284.275</v>
      </c>
      <c r="ADG24" s="0" t="n">
        <v>0</v>
      </c>
      <c r="ADH24" s="0" t="n">
        <v>0</v>
      </c>
      <c r="ADI24" s="0" t="n">
        <v>0</v>
      </c>
      <c r="ADJ24" s="0" t="n">
        <v>0</v>
      </c>
      <c r="ADK24" s="0" t="n">
        <v>0</v>
      </c>
      <c r="ADL24" s="0" t="n">
        <v>0</v>
      </c>
      <c r="ADM24" s="0" t="n">
        <v>0</v>
      </c>
      <c r="ADN24" s="0" t="n">
        <v>9510.655</v>
      </c>
      <c r="ADO24" s="0" t="n">
        <v>2609.25</v>
      </c>
      <c r="ADP24" s="0" t="n">
        <v>0</v>
      </c>
      <c r="ADQ24" s="0" t="n">
        <v>0</v>
      </c>
      <c r="ADR24" s="0" t="n">
        <v>6597.85</v>
      </c>
      <c r="ADS24" s="0" t="n">
        <v>245</v>
      </c>
      <c r="ADT24" s="0" t="n">
        <v>12294.1</v>
      </c>
      <c r="ADU24" s="0" t="n">
        <v>0</v>
      </c>
      <c r="ADV24" s="0" t="n">
        <v>939.33</v>
      </c>
      <c r="ADW24" s="0" t="n">
        <v>0</v>
      </c>
      <c r="ADX24" s="0" t="n">
        <v>0</v>
      </c>
      <c r="ADY24" s="0" t="n">
        <v>15469.3</v>
      </c>
      <c r="ADZ24" s="0" t="n">
        <v>6125</v>
      </c>
      <c r="AEA24" s="0" t="n">
        <v>8388.8</v>
      </c>
      <c r="AEB24" s="0" t="n">
        <v>1474.9</v>
      </c>
      <c r="AEC24" s="0" t="n">
        <v>14285.95</v>
      </c>
      <c r="AED24" s="0" t="n">
        <v>0</v>
      </c>
      <c r="AEE24" s="0" t="n">
        <v>0</v>
      </c>
      <c r="AEF24" s="0" t="n">
        <v>354</v>
      </c>
      <c r="AEG24" s="0" t="n">
        <v>7826.94</v>
      </c>
      <c r="AEH24" s="0" t="n">
        <v>0</v>
      </c>
      <c r="AEI24" s="0" t="n">
        <v>3527.964</v>
      </c>
      <c r="AEJ24" s="0" t="n">
        <v>0</v>
      </c>
      <c r="AEK24" s="0" t="n">
        <v>0</v>
      </c>
      <c r="AEL24" s="0" t="n">
        <v>11119.14</v>
      </c>
      <c r="AEM24" s="0" t="n">
        <v>0</v>
      </c>
      <c r="AEN24" s="0" t="n">
        <v>18832.8</v>
      </c>
      <c r="AEO24" s="0" t="n">
        <v>7320.72</v>
      </c>
      <c r="AEP24" s="0" t="n">
        <v>4283.4</v>
      </c>
      <c r="AEQ24" s="0" t="n">
        <v>10124.4</v>
      </c>
      <c r="AER24" s="0" t="n">
        <v>9854.475</v>
      </c>
      <c r="AES24" s="0" t="n">
        <v>6219.78</v>
      </c>
      <c r="AET24" s="0" t="n">
        <v>10266</v>
      </c>
      <c r="AEU24" s="0" t="n">
        <v>12241.32</v>
      </c>
      <c r="AEV24" s="0" t="n">
        <v>1175.634</v>
      </c>
      <c r="AEW24" s="0" t="n">
        <v>0</v>
      </c>
      <c r="AEX24" s="0" t="n">
        <v>0</v>
      </c>
      <c r="AEY24" s="0" t="n">
        <v>0</v>
      </c>
      <c r="AEZ24" s="0" t="n">
        <v>0</v>
      </c>
      <c r="AFA24" s="0" t="n">
        <v>6018</v>
      </c>
      <c r="AFB24" s="0" t="n">
        <v>10365.828</v>
      </c>
      <c r="AFC24" s="0" t="n">
        <v>527.46</v>
      </c>
      <c r="AFD24" s="0" t="n">
        <v>0</v>
      </c>
      <c r="AFE24" s="0" t="n">
        <v>0</v>
      </c>
      <c r="AFF24" s="0" t="n">
        <v>0</v>
      </c>
      <c r="AFG24" s="0" t="n">
        <v>0</v>
      </c>
      <c r="AFH24" s="0" t="n">
        <v>0</v>
      </c>
      <c r="AFI24" s="0" t="n">
        <v>3574.692</v>
      </c>
      <c r="AFJ24" s="0" t="n">
        <v>3540</v>
      </c>
      <c r="AFK24" s="0" t="n">
        <v>13682.1</v>
      </c>
      <c r="AFL24" s="0" t="n">
        <v>0</v>
      </c>
      <c r="AFM24" s="0" t="n">
        <v>0</v>
      </c>
      <c r="AFN24" s="0" t="n">
        <v>6372</v>
      </c>
      <c r="AFO24" s="0" t="n">
        <v>0</v>
      </c>
      <c r="AFP24" s="0" t="n">
        <v>17590.26</v>
      </c>
      <c r="AFQ24" s="0" t="n">
        <v>11866.08</v>
      </c>
      <c r="AFR24" s="0" t="n">
        <v>0</v>
      </c>
      <c r="AFS24" s="0" t="n">
        <v>0</v>
      </c>
      <c r="AFT24" s="0" t="n">
        <v>12195.3</v>
      </c>
      <c r="AFU24" s="0" t="n">
        <v>0</v>
      </c>
      <c r="AFV24" s="0" t="n">
        <v>0</v>
      </c>
      <c r="AFW24" s="0" t="n">
        <v>0</v>
      </c>
      <c r="AFX24" s="0" t="n">
        <v>0</v>
      </c>
      <c r="AFY24" s="0" t="n">
        <v>0</v>
      </c>
      <c r="AFZ24" s="0" t="n">
        <v>0</v>
      </c>
      <c r="AGA24" s="0" t="n">
        <v>0</v>
      </c>
      <c r="AGB24" s="0" t="n">
        <v>12492.66</v>
      </c>
      <c r="AGC24" s="0" t="n">
        <v>3770.1</v>
      </c>
      <c r="AGD24" s="0" t="n">
        <v>0</v>
      </c>
      <c r="AGE24" s="0" t="n">
        <v>0</v>
      </c>
      <c r="AGF24" s="0" t="n">
        <v>8579.898</v>
      </c>
      <c r="AGG24" s="0" t="n">
        <v>318.6</v>
      </c>
      <c r="AGH24" s="0" t="n">
        <v>17763.72</v>
      </c>
      <c r="AGI24" s="0" t="n">
        <v>0</v>
      </c>
      <c r="AGJ24" s="0" t="n">
        <v>1885.05</v>
      </c>
      <c r="AGK24" s="0" t="n">
        <v>0</v>
      </c>
      <c r="AGL24" s="0" t="n">
        <v>0</v>
      </c>
      <c r="AGM24" s="0" t="n">
        <v>22351.56</v>
      </c>
      <c r="AGN24" s="0" t="n">
        <v>8850</v>
      </c>
      <c r="AGO24" s="0" t="n">
        <v>12120.96</v>
      </c>
      <c r="AGP24" s="0" t="n">
        <v>2131.08</v>
      </c>
      <c r="AGQ24" s="0" t="n">
        <v>20641.74</v>
      </c>
      <c r="AGR24" s="0" t="n">
        <v>0</v>
      </c>
      <c r="AGS24" s="0" t="n">
        <v>0</v>
      </c>
      <c r="AGU24" s="0" t="n">
        <f aca="false">IF($P24&gt;0,CH24*$K24,0)</f>
        <v>245</v>
      </c>
      <c r="AGV24" s="0" t="n">
        <f aca="false">IF($P24&gt;0,EV24*$K24,0)</f>
        <v>247</v>
      </c>
      <c r="AGW24" s="0" t="n">
        <f aca="false">IF($P24&gt;0,HJ24*$K24,0)</f>
        <v>159</v>
      </c>
      <c r="AGX24" s="0" t="n">
        <f aca="false">IF($P24&gt;0,JX24*$K24,0)</f>
        <v>43</v>
      </c>
      <c r="AGY24" s="0" t="n">
        <f aca="false">IF($P24&gt;0,ML24*$K24,0)</f>
        <v>73</v>
      </c>
      <c r="AGZ24" s="0" t="n">
        <f aca="false">IF($P24&gt;0,OZ24*$K24,0)</f>
        <v>52</v>
      </c>
      <c r="AHA24" s="0" t="n">
        <f aca="false">IF($P24&gt;0,RN24*$K24,0)</f>
        <v>383</v>
      </c>
      <c r="AHB24" s="0" t="n">
        <f aca="false">IF($P24&gt;0,UB24*$K24,0)</f>
        <v>175</v>
      </c>
      <c r="AHC24" s="0" t="n">
        <f aca="false">IF($P24&gt;0,WP24*$K24,0)</f>
        <v>379</v>
      </c>
      <c r="AHD24" s="0" t="n">
        <f aca="false">IF($P24&gt;0,ZD24*$K24,0)</f>
        <v>135</v>
      </c>
      <c r="AHE24" s="0" t="n">
        <f aca="false">IF($P24&gt;0,ABR24*$K24,0)</f>
        <v>245</v>
      </c>
      <c r="AHF24" s="0" t="n">
        <f aca="false">IF($P24&gt;0,AEF24*$K24,0)</f>
        <v>354</v>
      </c>
    </row>
    <row r="25" customFormat="false" ht="15" hidden="false" customHeight="false" outlineLevel="0" collapsed="false">
      <c r="F25" s="0" t="s">
        <v>27</v>
      </c>
      <c r="H25" s="0" t="s">
        <v>195</v>
      </c>
      <c r="I25" s="0" t="s">
        <v>196</v>
      </c>
      <c r="K25" s="0" t="n">
        <v>4</v>
      </c>
      <c r="L25" s="0" t="s">
        <v>167</v>
      </c>
      <c r="P25" s="0" t="n">
        <v>1</v>
      </c>
      <c r="R25" s="0" t="n">
        <v>0</v>
      </c>
      <c r="S25" s="0" t="s">
        <v>61</v>
      </c>
      <c r="V25" s="0" t="n">
        <v>36.94</v>
      </c>
      <c r="W25" s="0" t="n">
        <v>57.22</v>
      </c>
      <c r="Z25" s="0" t="n">
        <v>53.22</v>
      </c>
      <c r="AA25" s="0" t="n">
        <v>41.04</v>
      </c>
      <c r="AB25" s="0" t="n">
        <v>22.95</v>
      </c>
      <c r="AC25" s="0" t="n">
        <v>34.32</v>
      </c>
      <c r="AD25" s="0" t="n">
        <v>53.51</v>
      </c>
      <c r="AE25" s="0" t="n">
        <v>17</v>
      </c>
      <c r="AF25" s="0" t="n">
        <v>42.84</v>
      </c>
      <c r="AG25" s="0" t="n">
        <v>32.93</v>
      </c>
      <c r="AI25" s="0" t="n">
        <v>5</v>
      </c>
      <c r="AJ25" s="0" t="n">
        <v>30.93</v>
      </c>
      <c r="AT25" s="0" t="n">
        <v>6.49</v>
      </c>
      <c r="AX25" s="0" t="n">
        <v>42.41</v>
      </c>
      <c r="BA25" s="0" t="n">
        <v>54.6</v>
      </c>
      <c r="BB25" s="0" t="n">
        <v>13</v>
      </c>
      <c r="BF25" s="0" t="n">
        <v>22</v>
      </c>
      <c r="BI25" s="0" t="n">
        <v>15.12</v>
      </c>
      <c r="BQ25" s="0" t="n">
        <v>3.01</v>
      </c>
      <c r="BS25" s="0" t="n">
        <v>41.94</v>
      </c>
      <c r="BT25" s="0" t="n">
        <v>29</v>
      </c>
      <c r="BU25" s="0" t="n">
        <v>7.51</v>
      </c>
      <c r="BW25" s="0" t="n">
        <v>18.11</v>
      </c>
      <c r="BZ25" s="0" t="n">
        <v>35</v>
      </c>
      <c r="CC25" s="0" t="n">
        <v>2.46</v>
      </c>
      <c r="CG25" s="0" t="n">
        <v>5</v>
      </c>
      <c r="CH25" s="0" t="n">
        <v>378</v>
      </c>
      <c r="CI25" s="0" t="n">
        <v>0</v>
      </c>
      <c r="CJ25" s="0" t="n">
        <v>13963.32</v>
      </c>
      <c r="CK25" s="0" t="n">
        <v>21629.16</v>
      </c>
      <c r="CL25" s="0" t="n">
        <v>0</v>
      </c>
      <c r="CM25" s="0" t="n">
        <v>0</v>
      </c>
      <c r="CN25" s="0" t="n">
        <v>20117.16</v>
      </c>
      <c r="CO25" s="0" t="n">
        <v>19391.4</v>
      </c>
      <c r="CP25" s="0" t="n">
        <v>8675.1</v>
      </c>
      <c r="CQ25" s="0" t="n">
        <v>14270.256</v>
      </c>
      <c r="CR25" s="0" t="n">
        <v>20226.78</v>
      </c>
      <c r="CS25" s="0" t="n">
        <v>6426</v>
      </c>
      <c r="CT25" s="0" t="n">
        <v>20241.9</v>
      </c>
      <c r="CU25" s="0" t="n">
        <v>11202.786</v>
      </c>
      <c r="CV25" s="0" t="n">
        <v>0</v>
      </c>
      <c r="CW25" s="0" t="n">
        <v>1890</v>
      </c>
      <c r="CX25" s="0" t="n">
        <v>11691.54</v>
      </c>
      <c r="CY25" s="0" t="n">
        <v>0</v>
      </c>
      <c r="CZ25" s="0" t="n">
        <v>0</v>
      </c>
      <c r="DA25" s="0" t="n">
        <v>0</v>
      </c>
      <c r="DB25" s="0" t="n">
        <v>0</v>
      </c>
      <c r="DC25" s="0" t="n">
        <v>0</v>
      </c>
      <c r="DD25" s="0" t="n">
        <v>0</v>
      </c>
      <c r="DE25" s="0" t="n">
        <v>0</v>
      </c>
      <c r="DF25" s="0" t="n">
        <v>0</v>
      </c>
      <c r="DG25" s="0" t="n">
        <v>0</v>
      </c>
      <c r="DH25" s="0" t="n">
        <v>2453.22</v>
      </c>
      <c r="DI25" s="0" t="n">
        <v>0</v>
      </c>
      <c r="DJ25" s="0" t="n">
        <v>0</v>
      </c>
      <c r="DK25" s="0" t="n">
        <v>0</v>
      </c>
      <c r="DL25" s="0" t="n">
        <v>17634.078</v>
      </c>
      <c r="DM25" s="0" t="n">
        <v>0</v>
      </c>
      <c r="DN25" s="0" t="n">
        <v>0</v>
      </c>
      <c r="DO25" s="0" t="n">
        <v>22702.68</v>
      </c>
      <c r="DP25" s="0" t="n">
        <v>4914</v>
      </c>
      <c r="DQ25" s="0" t="n">
        <v>0</v>
      </c>
      <c r="DR25" s="0" t="n">
        <v>0</v>
      </c>
      <c r="DS25" s="0" t="n">
        <v>0</v>
      </c>
      <c r="DT25" s="0" t="n">
        <v>10395</v>
      </c>
      <c r="DU25" s="0" t="n">
        <v>0</v>
      </c>
      <c r="DV25" s="0" t="n">
        <v>0</v>
      </c>
      <c r="DW25" s="0" t="n">
        <v>5715.36</v>
      </c>
      <c r="DX25" s="0" t="n">
        <v>0</v>
      </c>
      <c r="DY25" s="0" t="n">
        <v>0</v>
      </c>
      <c r="DZ25" s="0" t="n">
        <v>0</v>
      </c>
      <c r="EA25" s="0" t="n">
        <v>0</v>
      </c>
      <c r="EB25" s="0" t="n">
        <v>0</v>
      </c>
      <c r="EC25" s="0" t="n">
        <v>0</v>
      </c>
      <c r="ED25" s="0" t="n">
        <v>0</v>
      </c>
      <c r="EE25" s="0" t="n">
        <v>1137.78</v>
      </c>
      <c r="EF25" s="0" t="n">
        <v>0</v>
      </c>
      <c r="EG25" s="0" t="n">
        <v>15853.32</v>
      </c>
      <c r="EH25" s="0" t="n">
        <v>13702.5</v>
      </c>
      <c r="EI25" s="0" t="n">
        <v>2838.78</v>
      </c>
      <c r="EJ25" s="0" t="n">
        <v>0</v>
      </c>
      <c r="EK25" s="0" t="n">
        <v>8556.975</v>
      </c>
      <c r="EL25" s="0" t="n">
        <v>0</v>
      </c>
      <c r="EM25" s="0" t="n">
        <v>0</v>
      </c>
      <c r="EN25" s="0" t="n">
        <v>13230</v>
      </c>
      <c r="EO25" s="0" t="n">
        <v>0</v>
      </c>
      <c r="EP25" s="0" t="n">
        <v>0</v>
      </c>
      <c r="EQ25" s="0" t="n">
        <v>929.88</v>
      </c>
      <c r="ER25" s="0" t="n">
        <v>0</v>
      </c>
      <c r="ES25" s="0" t="n">
        <v>0</v>
      </c>
      <c r="ET25" s="0" t="n">
        <v>0</v>
      </c>
      <c r="EU25" s="0" t="n">
        <v>2362.5</v>
      </c>
      <c r="EV25" s="0" t="n">
        <v>126</v>
      </c>
      <c r="EW25" s="0" t="n">
        <v>0</v>
      </c>
      <c r="EX25" s="0" t="n">
        <v>4654.44</v>
      </c>
      <c r="EY25" s="0" t="n">
        <v>7209.72</v>
      </c>
      <c r="EZ25" s="0" t="n">
        <v>0</v>
      </c>
      <c r="FA25" s="0" t="n">
        <v>0</v>
      </c>
      <c r="FB25" s="0" t="n">
        <v>6705.72</v>
      </c>
      <c r="FC25" s="0" t="n">
        <v>5171.04</v>
      </c>
      <c r="FD25" s="0" t="n">
        <v>2891.7</v>
      </c>
      <c r="FE25" s="0" t="n">
        <v>3891.888</v>
      </c>
      <c r="FF25" s="0" t="n">
        <v>6742.26</v>
      </c>
      <c r="FG25" s="0" t="n">
        <v>2142</v>
      </c>
      <c r="FH25" s="0" t="n">
        <v>5397.84</v>
      </c>
      <c r="FI25" s="0" t="n">
        <v>4149.18</v>
      </c>
      <c r="FJ25" s="0" t="n">
        <v>0</v>
      </c>
      <c r="FK25" s="0" t="n">
        <v>630</v>
      </c>
      <c r="FL25" s="0" t="n">
        <v>3897.18</v>
      </c>
      <c r="FM25" s="0" t="n">
        <v>0</v>
      </c>
      <c r="FN25" s="0" t="n">
        <v>0</v>
      </c>
      <c r="FO25" s="0" t="n">
        <v>0</v>
      </c>
      <c r="FP25" s="0" t="n">
        <v>0</v>
      </c>
      <c r="FQ25" s="0" t="n">
        <v>0</v>
      </c>
      <c r="FR25" s="0" t="n">
        <v>0</v>
      </c>
      <c r="FS25" s="0" t="n">
        <v>0</v>
      </c>
      <c r="FT25" s="0" t="n">
        <v>0</v>
      </c>
      <c r="FU25" s="0" t="n">
        <v>0</v>
      </c>
      <c r="FV25" s="0" t="n">
        <v>817.74</v>
      </c>
      <c r="FW25" s="0" t="n">
        <v>0</v>
      </c>
      <c r="FX25" s="0" t="n">
        <v>0</v>
      </c>
      <c r="FY25" s="0" t="n">
        <v>0</v>
      </c>
      <c r="FZ25" s="0" t="n">
        <v>5878.026</v>
      </c>
      <c r="GA25" s="0" t="n">
        <v>0</v>
      </c>
      <c r="GB25" s="0" t="n">
        <v>0</v>
      </c>
      <c r="GC25" s="0" t="n">
        <v>6879.6</v>
      </c>
      <c r="GD25" s="0" t="n">
        <v>1638</v>
      </c>
      <c r="GE25" s="0" t="n">
        <v>0</v>
      </c>
      <c r="GF25" s="0" t="n">
        <v>0</v>
      </c>
      <c r="GG25" s="0" t="n">
        <v>0</v>
      </c>
      <c r="GH25" s="0" t="n">
        <v>2772</v>
      </c>
      <c r="GI25" s="0" t="n">
        <v>0</v>
      </c>
      <c r="GJ25" s="0" t="n">
        <v>0</v>
      </c>
      <c r="GK25" s="0" t="n">
        <v>1905.12</v>
      </c>
      <c r="GL25" s="0" t="n">
        <v>0</v>
      </c>
      <c r="GM25" s="0" t="n">
        <v>0</v>
      </c>
      <c r="GN25" s="0" t="n">
        <v>0</v>
      </c>
      <c r="GO25" s="0" t="n">
        <v>0</v>
      </c>
      <c r="GP25" s="0" t="n">
        <v>0</v>
      </c>
      <c r="GQ25" s="0" t="n">
        <v>0</v>
      </c>
      <c r="GR25" s="0" t="n">
        <v>0</v>
      </c>
      <c r="GS25" s="0" t="n">
        <v>474.075</v>
      </c>
      <c r="GT25" s="0" t="n">
        <v>0</v>
      </c>
      <c r="GU25" s="0" t="n">
        <v>5284.44</v>
      </c>
      <c r="GV25" s="0" t="n">
        <v>3654</v>
      </c>
      <c r="GW25" s="0" t="n">
        <v>1182.825</v>
      </c>
      <c r="GX25" s="0" t="n">
        <v>0</v>
      </c>
      <c r="GY25" s="0" t="n">
        <v>2281.86</v>
      </c>
      <c r="GZ25" s="0" t="n">
        <v>0</v>
      </c>
      <c r="HA25" s="0" t="n">
        <v>0</v>
      </c>
      <c r="HB25" s="0" t="n">
        <v>5512.5</v>
      </c>
      <c r="HC25" s="0" t="n">
        <v>0</v>
      </c>
      <c r="HD25" s="0" t="n">
        <v>0</v>
      </c>
      <c r="HE25" s="0" t="n">
        <v>309.96</v>
      </c>
      <c r="HF25" s="0" t="n">
        <v>0</v>
      </c>
      <c r="HG25" s="0" t="n">
        <v>0</v>
      </c>
      <c r="HH25" s="0" t="n">
        <v>0</v>
      </c>
      <c r="HI25" s="0" t="n">
        <v>630</v>
      </c>
      <c r="HJ25" s="0" t="n">
        <v>203</v>
      </c>
      <c r="HK25" s="0" t="n">
        <v>0</v>
      </c>
      <c r="HL25" s="0" t="n">
        <v>7498.82</v>
      </c>
      <c r="HM25" s="0" t="n">
        <v>12777.226</v>
      </c>
      <c r="HN25" s="0" t="n">
        <v>0</v>
      </c>
      <c r="HO25" s="0" t="n">
        <v>0</v>
      </c>
      <c r="HP25" s="0" t="n">
        <v>10803.66</v>
      </c>
      <c r="HQ25" s="0" t="n">
        <v>8331.12</v>
      </c>
      <c r="HR25" s="0" t="n">
        <v>5124.735</v>
      </c>
      <c r="HS25" s="0" t="n">
        <v>6966.96</v>
      </c>
      <c r="HT25" s="0" t="n">
        <v>9776.277</v>
      </c>
      <c r="HU25" s="0" t="n">
        <v>3796.1</v>
      </c>
      <c r="HV25" s="0" t="n">
        <v>8696.52</v>
      </c>
      <c r="HW25" s="0" t="n">
        <v>8355.9875</v>
      </c>
      <c r="HX25" s="0" t="n">
        <v>0</v>
      </c>
      <c r="HY25" s="0" t="n">
        <v>1015</v>
      </c>
      <c r="HZ25" s="0" t="n">
        <v>6278.79</v>
      </c>
      <c r="IA25" s="0" t="n">
        <v>0</v>
      </c>
      <c r="IB25" s="0" t="n">
        <v>0</v>
      </c>
      <c r="IC25" s="0" t="n">
        <v>0</v>
      </c>
      <c r="ID25" s="0" t="n">
        <v>0</v>
      </c>
      <c r="IE25" s="0" t="n">
        <v>0</v>
      </c>
      <c r="IF25" s="0" t="n">
        <v>0</v>
      </c>
      <c r="IG25" s="0" t="n">
        <v>0</v>
      </c>
      <c r="IH25" s="0" t="n">
        <v>0</v>
      </c>
      <c r="II25" s="0" t="n">
        <v>0</v>
      </c>
      <c r="IJ25" s="0" t="n">
        <v>1317.47</v>
      </c>
      <c r="IK25" s="0" t="n">
        <v>0</v>
      </c>
      <c r="IL25" s="0" t="n">
        <v>0</v>
      </c>
      <c r="IM25" s="0" t="n">
        <v>0</v>
      </c>
      <c r="IN25" s="0" t="n">
        <v>10761.5375</v>
      </c>
      <c r="IO25" s="0" t="n">
        <v>0</v>
      </c>
      <c r="IP25" s="0" t="n">
        <v>0</v>
      </c>
      <c r="IQ25" s="0" t="n">
        <v>11083.8</v>
      </c>
      <c r="IR25" s="0" t="n">
        <v>3298.75</v>
      </c>
      <c r="IS25" s="0" t="n">
        <v>0</v>
      </c>
      <c r="IT25" s="0" t="n">
        <v>0</v>
      </c>
      <c r="IU25" s="0" t="n">
        <v>0</v>
      </c>
      <c r="IV25" s="0" t="n">
        <v>4466</v>
      </c>
      <c r="IW25" s="0" t="n">
        <v>0</v>
      </c>
      <c r="IX25" s="0" t="n">
        <v>0</v>
      </c>
      <c r="IY25" s="0" t="n">
        <v>3069.36</v>
      </c>
      <c r="IZ25" s="0" t="n">
        <v>0</v>
      </c>
      <c r="JA25" s="0" t="n">
        <v>0</v>
      </c>
      <c r="JB25" s="0" t="n">
        <v>0</v>
      </c>
      <c r="JC25" s="0" t="n">
        <v>0</v>
      </c>
      <c r="JD25" s="0" t="n">
        <v>0</v>
      </c>
      <c r="JE25" s="0" t="n">
        <v>0</v>
      </c>
      <c r="JF25" s="0" t="n">
        <v>0</v>
      </c>
      <c r="JG25" s="0" t="n">
        <v>611.03</v>
      </c>
      <c r="JH25" s="0" t="n">
        <v>0</v>
      </c>
      <c r="JI25" s="0" t="n">
        <v>8513.82</v>
      </c>
      <c r="JJ25" s="0" t="n">
        <v>7358.75</v>
      </c>
      <c r="JK25" s="0" t="n">
        <v>1524.53</v>
      </c>
      <c r="JL25" s="0" t="n">
        <v>0</v>
      </c>
      <c r="JM25" s="0" t="n">
        <v>4043.963</v>
      </c>
      <c r="JN25" s="0" t="n">
        <v>0</v>
      </c>
      <c r="JO25" s="0" t="n">
        <v>0</v>
      </c>
      <c r="JP25" s="0" t="n">
        <v>8881.25</v>
      </c>
      <c r="JQ25" s="0" t="n">
        <v>0</v>
      </c>
      <c r="JR25" s="0" t="n">
        <v>0</v>
      </c>
      <c r="JS25" s="0" t="n">
        <v>499.38</v>
      </c>
      <c r="JT25" s="0" t="n">
        <v>0</v>
      </c>
      <c r="JU25" s="0" t="n">
        <v>0</v>
      </c>
      <c r="JV25" s="0" t="n">
        <v>0</v>
      </c>
      <c r="JW25" s="0" t="n">
        <v>1015</v>
      </c>
      <c r="JX25" s="0" t="n">
        <v>200</v>
      </c>
      <c r="JY25" s="0" t="n">
        <v>0</v>
      </c>
      <c r="JZ25" s="0" t="n">
        <v>7388</v>
      </c>
      <c r="KA25" s="0" t="n">
        <v>14305</v>
      </c>
      <c r="KB25" s="0" t="n">
        <v>0</v>
      </c>
      <c r="KC25" s="0" t="n">
        <v>0</v>
      </c>
      <c r="KD25" s="0" t="n">
        <v>10644</v>
      </c>
      <c r="KE25" s="0" t="n">
        <v>10260</v>
      </c>
      <c r="KF25" s="0" t="n">
        <v>4590</v>
      </c>
      <c r="KG25" s="0" t="n">
        <v>6177.6</v>
      </c>
      <c r="KH25" s="0" t="n">
        <v>11772.2</v>
      </c>
      <c r="KI25" s="0" t="n">
        <v>3060</v>
      </c>
      <c r="KJ25" s="0" t="n">
        <v>8568</v>
      </c>
      <c r="KK25" s="0" t="n">
        <v>6586</v>
      </c>
      <c r="KL25" s="0" t="n">
        <v>0</v>
      </c>
      <c r="KM25" s="0" t="n">
        <v>1000</v>
      </c>
      <c r="KN25" s="0" t="n">
        <v>6804.6</v>
      </c>
      <c r="KO25" s="0" t="n">
        <v>0</v>
      </c>
      <c r="KP25" s="0" t="n">
        <v>0</v>
      </c>
      <c r="KQ25" s="0" t="n">
        <v>0</v>
      </c>
      <c r="KR25" s="0" t="n">
        <v>0</v>
      </c>
      <c r="KS25" s="0" t="n">
        <v>0</v>
      </c>
      <c r="KT25" s="0" t="n">
        <v>0</v>
      </c>
      <c r="KU25" s="0" t="n">
        <v>0</v>
      </c>
      <c r="KV25" s="0" t="n">
        <v>0</v>
      </c>
      <c r="KW25" s="0" t="n">
        <v>0</v>
      </c>
      <c r="KX25" s="0" t="n">
        <v>1622.5</v>
      </c>
      <c r="KY25" s="0" t="n">
        <v>0</v>
      </c>
      <c r="KZ25" s="0" t="n">
        <v>0</v>
      </c>
      <c r="LA25" s="0" t="n">
        <v>0</v>
      </c>
      <c r="LB25" s="0" t="n">
        <v>8482</v>
      </c>
      <c r="LC25" s="0" t="n">
        <v>0</v>
      </c>
      <c r="LD25" s="0" t="n">
        <v>0</v>
      </c>
      <c r="LE25" s="0" t="n">
        <v>12012</v>
      </c>
      <c r="LF25" s="0" t="n">
        <v>2600</v>
      </c>
      <c r="LG25" s="0" t="n">
        <v>0</v>
      </c>
      <c r="LH25" s="0" t="n">
        <v>0</v>
      </c>
      <c r="LI25" s="0" t="n">
        <v>0</v>
      </c>
      <c r="LJ25" s="0" t="n">
        <v>4400</v>
      </c>
      <c r="LK25" s="0" t="n">
        <v>0</v>
      </c>
      <c r="LL25" s="0" t="n">
        <v>0</v>
      </c>
      <c r="LM25" s="0" t="n">
        <v>3024</v>
      </c>
      <c r="LN25" s="0" t="n">
        <v>0</v>
      </c>
      <c r="LO25" s="0" t="n">
        <v>0</v>
      </c>
      <c r="LP25" s="0" t="n">
        <v>0</v>
      </c>
      <c r="LQ25" s="0" t="n">
        <v>0</v>
      </c>
      <c r="LR25" s="0" t="n">
        <v>0</v>
      </c>
      <c r="LS25" s="0" t="n">
        <v>0</v>
      </c>
      <c r="LT25" s="0" t="n">
        <v>0</v>
      </c>
      <c r="LU25" s="0" t="n">
        <v>602</v>
      </c>
      <c r="LV25" s="0" t="n">
        <v>0</v>
      </c>
      <c r="LW25" s="0" t="n">
        <v>8388</v>
      </c>
      <c r="LX25" s="0" t="n">
        <v>5800</v>
      </c>
      <c r="LY25" s="0" t="n">
        <v>1502</v>
      </c>
      <c r="LZ25" s="0" t="n">
        <v>0</v>
      </c>
      <c r="MA25" s="0" t="n">
        <v>4527.5</v>
      </c>
      <c r="MB25" s="0" t="n">
        <v>0</v>
      </c>
      <c r="MC25" s="0" t="n">
        <v>0</v>
      </c>
      <c r="MD25" s="0" t="n">
        <v>7000</v>
      </c>
      <c r="ME25" s="0" t="n">
        <v>0</v>
      </c>
      <c r="MF25" s="0" t="n">
        <v>0</v>
      </c>
      <c r="MG25" s="0" t="n">
        <v>492</v>
      </c>
      <c r="MH25" s="0" t="n">
        <v>0</v>
      </c>
      <c r="MI25" s="0" t="n">
        <v>0</v>
      </c>
      <c r="MJ25" s="0" t="n">
        <v>0</v>
      </c>
      <c r="MK25" s="0" t="n">
        <v>900</v>
      </c>
      <c r="ML25" s="0" t="n">
        <v>254</v>
      </c>
      <c r="MM25" s="0" t="n">
        <v>0</v>
      </c>
      <c r="MN25" s="0" t="n">
        <v>9382.76</v>
      </c>
      <c r="MO25" s="0" t="n">
        <v>15987.268</v>
      </c>
      <c r="MP25" s="0" t="n">
        <v>0</v>
      </c>
      <c r="MQ25" s="0" t="n">
        <v>0</v>
      </c>
      <c r="MR25" s="0" t="n">
        <v>13517.88</v>
      </c>
      <c r="MS25" s="0" t="n">
        <v>10424.16</v>
      </c>
      <c r="MT25" s="0" t="n">
        <v>5829.3</v>
      </c>
      <c r="MU25" s="0" t="n">
        <v>9589.008</v>
      </c>
      <c r="MV25" s="0" t="n">
        <v>14950.694</v>
      </c>
      <c r="MW25" s="0" t="n">
        <v>4318</v>
      </c>
      <c r="MX25" s="0" t="n">
        <v>10881.36</v>
      </c>
      <c r="MY25" s="0" t="n">
        <v>9200.642</v>
      </c>
      <c r="MZ25" s="0" t="n">
        <v>0</v>
      </c>
      <c r="NA25" s="0" t="n">
        <v>1397</v>
      </c>
      <c r="NB25" s="0" t="n">
        <v>7856.22</v>
      </c>
      <c r="NC25" s="0" t="n">
        <v>0</v>
      </c>
      <c r="ND25" s="0" t="n">
        <v>0</v>
      </c>
      <c r="NE25" s="0" t="n">
        <v>0</v>
      </c>
      <c r="NF25" s="0" t="n">
        <v>0</v>
      </c>
      <c r="NG25" s="0" t="n">
        <v>0</v>
      </c>
      <c r="NH25" s="0" t="n">
        <v>0</v>
      </c>
      <c r="NI25" s="0" t="n">
        <v>0</v>
      </c>
      <c r="NJ25" s="0" t="n">
        <v>0</v>
      </c>
      <c r="NK25" s="0" t="n">
        <v>0</v>
      </c>
      <c r="NL25" s="0" t="n">
        <v>1483.614</v>
      </c>
      <c r="NM25" s="0" t="n">
        <v>0</v>
      </c>
      <c r="NN25" s="0" t="n">
        <v>0</v>
      </c>
      <c r="NO25" s="0" t="n">
        <v>0</v>
      </c>
      <c r="NP25" s="0" t="n">
        <v>9694.926</v>
      </c>
      <c r="NQ25" s="0" t="n">
        <v>0</v>
      </c>
      <c r="NR25" s="0" t="n">
        <v>0</v>
      </c>
      <c r="NS25" s="0" t="n">
        <v>13868.4</v>
      </c>
      <c r="NT25" s="0" t="n">
        <v>2971.8</v>
      </c>
      <c r="NU25" s="0" t="n">
        <v>0</v>
      </c>
      <c r="NV25" s="0" t="n">
        <v>0</v>
      </c>
      <c r="NW25" s="0" t="n">
        <v>0</v>
      </c>
      <c r="NX25" s="0" t="n">
        <v>5029.2</v>
      </c>
      <c r="NY25" s="0" t="n">
        <v>0</v>
      </c>
      <c r="NZ25" s="0" t="n">
        <v>0</v>
      </c>
      <c r="OA25" s="0" t="n">
        <v>3840.48</v>
      </c>
      <c r="OB25" s="0" t="n">
        <v>0</v>
      </c>
      <c r="OC25" s="0" t="n">
        <v>0</v>
      </c>
      <c r="OD25" s="0" t="n">
        <v>0</v>
      </c>
      <c r="OE25" s="0" t="n">
        <v>0</v>
      </c>
      <c r="OF25" s="0" t="n">
        <v>0</v>
      </c>
      <c r="OG25" s="0" t="n">
        <v>0</v>
      </c>
      <c r="OH25" s="0" t="n">
        <v>0</v>
      </c>
      <c r="OI25" s="0" t="n">
        <v>840.994</v>
      </c>
      <c r="OJ25" s="0" t="n">
        <v>0</v>
      </c>
      <c r="OK25" s="0" t="n">
        <v>10652.76</v>
      </c>
      <c r="OL25" s="0" t="n">
        <v>7366</v>
      </c>
      <c r="OM25" s="0" t="n">
        <v>1716.786</v>
      </c>
      <c r="ON25" s="0" t="n">
        <v>0</v>
      </c>
      <c r="OO25" s="0" t="n">
        <v>4139.946</v>
      </c>
      <c r="OP25" s="0" t="n">
        <v>0</v>
      </c>
      <c r="OQ25" s="0" t="n">
        <v>0</v>
      </c>
      <c r="OR25" s="0" t="n">
        <v>8890</v>
      </c>
      <c r="OS25" s="0" t="n">
        <v>0</v>
      </c>
      <c r="OT25" s="0" t="n">
        <v>0</v>
      </c>
      <c r="OU25" s="0" t="n">
        <v>624.84</v>
      </c>
      <c r="OV25" s="0" t="n">
        <v>0</v>
      </c>
      <c r="OW25" s="0" t="n">
        <v>0</v>
      </c>
      <c r="OX25" s="0" t="n">
        <v>0</v>
      </c>
      <c r="OY25" s="0" t="n">
        <v>1270</v>
      </c>
      <c r="OZ25" s="0" t="n">
        <v>41</v>
      </c>
      <c r="PA25" s="0" t="n">
        <v>0</v>
      </c>
      <c r="PB25" s="0" t="n">
        <v>1514.54</v>
      </c>
      <c r="PC25" s="0" t="n">
        <v>2346.02</v>
      </c>
      <c r="PD25" s="0" t="n">
        <v>0</v>
      </c>
      <c r="PE25" s="0" t="n">
        <v>0</v>
      </c>
      <c r="PF25" s="0" t="n">
        <v>2182.02</v>
      </c>
      <c r="PG25" s="0" t="n">
        <v>1850.904</v>
      </c>
      <c r="PH25" s="0" t="n">
        <v>940.95</v>
      </c>
      <c r="PI25" s="0" t="n">
        <v>1407.12</v>
      </c>
      <c r="PJ25" s="0" t="n">
        <v>2193.91</v>
      </c>
      <c r="PK25" s="0" t="n">
        <v>697</v>
      </c>
      <c r="PL25" s="0" t="n">
        <v>1756.44</v>
      </c>
      <c r="PM25" s="0" t="n">
        <v>1350.13</v>
      </c>
      <c r="PN25" s="0" t="n">
        <v>0</v>
      </c>
      <c r="PO25" s="0" t="n">
        <v>205</v>
      </c>
      <c r="PP25" s="0" t="n">
        <v>1268.13</v>
      </c>
      <c r="PQ25" s="0" t="n">
        <v>0</v>
      </c>
      <c r="PR25" s="0" t="n">
        <v>0</v>
      </c>
      <c r="PS25" s="0" t="n">
        <v>0</v>
      </c>
      <c r="PT25" s="0" t="n">
        <v>0</v>
      </c>
      <c r="PU25" s="0" t="n">
        <v>0</v>
      </c>
      <c r="PV25" s="0" t="n">
        <v>0</v>
      </c>
      <c r="PW25" s="0" t="n">
        <v>0</v>
      </c>
      <c r="PX25" s="0" t="n">
        <v>0</v>
      </c>
      <c r="PY25" s="0" t="n">
        <v>0</v>
      </c>
      <c r="PZ25" s="0" t="n">
        <v>266.09</v>
      </c>
      <c r="QA25" s="0" t="n">
        <v>0</v>
      </c>
      <c r="QB25" s="0" t="n">
        <v>0</v>
      </c>
      <c r="QC25" s="0" t="n">
        <v>0</v>
      </c>
      <c r="QD25" s="0" t="n">
        <v>1738.81</v>
      </c>
      <c r="QE25" s="0" t="n">
        <v>0</v>
      </c>
      <c r="QF25" s="0" t="n">
        <v>0</v>
      </c>
      <c r="QG25" s="0" t="n">
        <v>2238.6</v>
      </c>
      <c r="QH25" s="0" t="n">
        <v>533</v>
      </c>
      <c r="QI25" s="0" t="n">
        <v>0</v>
      </c>
      <c r="QJ25" s="0" t="n">
        <v>0</v>
      </c>
      <c r="QK25" s="0" t="n">
        <v>0</v>
      </c>
      <c r="QL25" s="0" t="n">
        <v>992.2</v>
      </c>
      <c r="QM25" s="0" t="n">
        <v>0</v>
      </c>
      <c r="QN25" s="0" t="n">
        <v>0</v>
      </c>
      <c r="QO25" s="0" t="n">
        <v>681.912</v>
      </c>
      <c r="QP25" s="0" t="n">
        <v>0</v>
      </c>
      <c r="QQ25" s="0" t="n">
        <v>0</v>
      </c>
      <c r="QR25" s="0" t="n">
        <v>0</v>
      </c>
      <c r="QS25" s="0" t="n">
        <v>0</v>
      </c>
      <c r="QT25" s="0" t="n">
        <v>0</v>
      </c>
      <c r="QU25" s="0" t="n">
        <v>0</v>
      </c>
      <c r="QV25" s="0" t="n">
        <v>0</v>
      </c>
      <c r="QW25" s="0" t="n">
        <v>123.41</v>
      </c>
      <c r="QX25" s="0" t="n">
        <v>0</v>
      </c>
      <c r="QY25" s="0" t="n">
        <v>1719.54</v>
      </c>
      <c r="QZ25" s="0" t="n">
        <v>1189</v>
      </c>
      <c r="RA25" s="0" t="n">
        <v>307.91</v>
      </c>
      <c r="RB25" s="0" t="n">
        <v>0</v>
      </c>
      <c r="RC25" s="0" t="n">
        <v>742.51</v>
      </c>
      <c r="RD25" s="0" t="n">
        <v>0</v>
      </c>
      <c r="RE25" s="0" t="n">
        <v>0</v>
      </c>
      <c r="RF25" s="0" t="n">
        <v>1435</v>
      </c>
      <c r="RG25" s="0" t="n">
        <v>0</v>
      </c>
      <c r="RH25" s="0" t="n">
        <v>0</v>
      </c>
      <c r="RI25" s="0" t="n">
        <v>100.86</v>
      </c>
      <c r="RJ25" s="0" t="n">
        <v>0</v>
      </c>
      <c r="RK25" s="0" t="n">
        <v>0</v>
      </c>
      <c r="RL25" s="0" t="n">
        <v>0</v>
      </c>
      <c r="RM25" s="0" t="n">
        <v>225.5</v>
      </c>
      <c r="RN25" s="0" t="n">
        <v>85</v>
      </c>
      <c r="RO25" s="0" t="n">
        <v>0</v>
      </c>
      <c r="RP25" s="0" t="n">
        <v>3139.9</v>
      </c>
      <c r="RQ25" s="0" t="n">
        <v>4863.7</v>
      </c>
      <c r="RR25" s="0" t="n">
        <v>0</v>
      </c>
      <c r="RS25" s="0" t="n">
        <v>0</v>
      </c>
      <c r="RT25" s="0" t="n">
        <v>4523.7</v>
      </c>
      <c r="RU25" s="0" t="n">
        <v>3488.4</v>
      </c>
      <c r="RV25" s="0" t="n">
        <v>1950.75</v>
      </c>
      <c r="RW25" s="0" t="n">
        <v>2625.48</v>
      </c>
      <c r="RX25" s="0" t="n">
        <v>4093.515</v>
      </c>
      <c r="RY25" s="0" t="n">
        <v>1445</v>
      </c>
      <c r="RZ25" s="0" t="n">
        <v>3641.4</v>
      </c>
      <c r="SA25" s="0" t="n">
        <v>2799.05</v>
      </c>
      <c r="SB25" s="0" t="n">
        <v>0</v>
      </c>
      <c r="SC25" s="0" t="n">
        <v>467.5</v>
      </c>
      <c r="SD25" s="0" t="n">
        <v>2629.05</v>
      </c>
      <c r="SE25" s="0" t="n">
        <v>0</v>
      </c>
      <c r="SF25" s="0" t="n">
        <v>0</v>
      </c>
      <c r="SG25" s="0" t="n">
        <v>0</v>
      </c>
      <c r="SH25" s="0" t="n">
        <v>0</v>
      </c>
      <c r="SI25" s="0" t="n">
        <v>0</v>
      </c>
      <c r="SJ25" s="0" t="n">
        <v>0</v>
      </c>
      <c r="SK25" s="0" t="n">
        <v>0</v>
      </c>
      <c r="SL25" s="0" t="n">
        <v>0</v>
      </c>
      <c r="SM25" s="0" t="n">
        <v>0</v>
      </c>
      <c r="SN25" s="0" t="n">
        <v>551.65</v>
      </c>
      <c r="SO25" s="0" t="n">
        <v>0</v>
      </c>
      <c r="SP25" s="0" t="n">
        <v>0</v>
      </c>
      <c r="SQ25" s="0" t="n">
        <v>0</v>
      </c>
      <c r="SR25" s="0" t="n">
        <v>3604.85</v>
      </c>
      <c r="SS25" s="0" t="n">
        <v>0</v>
      </c>
      <c r="ST25" s="0" t="n">
        <v>0</v>
      </c>
      <c r="SU25" s="0" t="n">
        <v>4641</v>
      </c>
      <c r="SV25" s="0" t="n">
        <v>1105</v>
      </c>
      <c r="SW25" s="0" t="n">
        <v>0</v>
      </c>
      <c r="SX25" s="0" t="n">
        <v>0</v>
      </c>
      <c r="SY25" s="0" t="n">
        <v>0</v>
      </c>
      <c r="SZ25" s="0" t="n">
        <v>2057</v>
      </c>
      <c r="TA25" s="0" t="n">
        <v>0</v>
      </c>
      <c r="TB25" s="0" t="n">
        <v>0</v>
      </c>
      <c r="TC25" s="0" t="n">
        <v>1285.2</v>
      </c>
      <c r="TD25" s="0" t="n">
        <v>0</v>
      </c>
      <c r="TE25" s="0" t="n">
        <v>0</v>
      </c>
      <c r="TF25" s="0" t="n">
        <v>0</v>
      </c>
      <c r="TG25" s="0" t="n">
        <v>0</v>
      </c>
      <c r="TH25" s="0" t="n">
        <v>0</v>
      </c>
      <c r="TI25" s="0" t="n">
        <v>0</v>
      </c>
      <c r="TJ25" s="0" t="n">
        <v>0</v>
      </c>
      <c r="TK25" s="0" t="n">
        <v>319.8125</v>
      </c>
      <c r="TL25" s="0" t="n">
        <v>0</v>
      </c>
      <c r="TM25" s="0" t="n">
        <v>3564.9</v>
      </c>
      <c r="TN25" s="0" t="n">
        <v>2465</v>
      </c>
      <c r="TO25" s="0" t="n">
        <v>638.35</v>
      </c>
      <c r="TP25" s="0" t="n">
        <v>0</v>
      </c>
      <c r="TQ25" s="0" t="n">
        <v>1539.35</v>
      </c>
      <c r="TR25" s="0" t="n">
        <v>0</v>
      </c>
      <c r="TS25" s="0" t="n">
        <v>0</v>
      </c>
      <c r="TT25" s="0" t="n">
        <v>2677.5</v>
      </c>
      <c r="TU25" s="0" t="n">
        <v>0</v>
      </c>
      <c r="TV25" s="0" t="n">
        <v>0</v>
      </c>
      <c r="TW25" s="0" t="n">
        <v>209.1</v>
      </c>
      <c r="TX25" s="0" t="n">
        <v>0</v>
      </c>
      <c r="TY25" s="0" t="n">
        <v>0</v>
      </c>
      <c r="TZ25" s="0" t="n">
        <v>0</v>
      </c>
      <c r="UA25" s="0" t="n">
        <v>425</v>
      </c>
      <c r="UB25" s="0" t="n">
        <v>229</v>
      </c>
      <c r="UC25" s="0" t="n">
        <v>0</v>
      </c>
      <c r="UD25" s="0" t="n">
        <v>8459.26</v>
      </c>
      <c r="UE25" s="0" t="n">
        <v>14413.718</v>
      </c>
      <c r="UF25" s="0" t="n">
        <v>0</v>
      </c>
      <c r="UG25" s="0" t="n">
        <v>0</v>
      </c>
      <c r="UH25" s="0" t="n">
        <v>12187.38</v>
      </c>
      <c r="UI25" s="0" t="n">
        <v>9398.16</v>
      </c>
      <c r="UJ25" s="0" t="n">
        <v>5781.105</v>
      </c>
      <c r="UK25" s="0" t="n">
        <v>7859.28</v>
      </c>
      <c r="UL25" s="0" t="n">
        <v>13479.169</v>
      </c>
      <c r="UM25" s="0" t="n">
        <v>3893</v>
      </c>
      <c r="UN25" s="0" t="n">
        <v>9810.36</v>
      </c>
      <c r="UO25" s="0" t="n">
        <v>7540.97</v>
      </c>
      <c r="UP25" s="0" t="n">
        <v>0</v>
      </c>
      <c r="UQ25" s="0" t="n">
        <v>1431.25</v>
      </c>
      <c r="UR25" s="0" t="n">
        <v>6374.673</v>
      </c>
      <c r="US25" s="0" t="n">
        <v>0</v>
      </c>
      <c r="UT25" s="0" t="n">
        <v>0</v>
      </c>
      <c r="UU25" s="0" t="n">
        <v>0</v>
      </c>
      <c r="UV25" s="0" t="n">
        <v>0</v>
      </c>
      <c r="UW25" s="0" t="n">
        <v>0</v>
      </c>
      <c r="UX25" s="0" t="n">
        <v>0</v>
      </c>
      <c r="UY25" s="0" t="n">
        <v>0</v>
      </c>
      <c r="UZ25" s="0" t="n">
        <v>0</v>
      </c>
      <c r="VA25" s="0" t="n">
        <v>0</v>
      </c>
      <c r="VB25" s="0" t="n">
        <v>1486.21</v>
      </c>
      <c r="VC25" s="0" t="n">
        <v>0</v>
      </c>
      <c r="VD25" s="0" t="n">
        <v>0</v>
      </c>
      <c r="VE25" s="0" t="n">
        <v>0</v>
      </c>
      <c r="VF25" s="0" t="n">
        <v>9711.89</v>
      </c>
      <c r="VG25" s="0" t="n">
        <v>0</v>
      </c>
      <c r="VH25" s="0" t="n">
        <v>0</v>
      </c>
      <c r="VI25" s="0" t="n">
        <v>12503.4</v>
      </c>
      <c r="VJ25" s="0" t="n">
        <v>2977</v>
      </c>
      <c r="VK25" s="0" t="n">
        <v>0</v>
      </c>
      <c r="VL25" s="0" t="n">
        <v>0</v>
      </c>
      <c r="VM25" s="0" t="n">
        <v>0</v>
      </c>
      <c r="VN25" s="0" t="n">
        <v>5038</v>
      </c>
      <c r="VO25" s="0" t="n">
        <v>0</v>
      </c>
      <c r="VP25" s="0" t="n">
        <v>0</v>
      </c>
      <c r="VQ25" s="0" t="n">
        <v>3462.48</v>
      </c>
      <c r="VR25" s="0" t="n">
        <v>0</v>
      </c>
      <c r="VS25" s="0" t="n">
        <v>0</v>
      </c>
      <c r="VT25" s="0" t="n">
        <v>0</v>
      </c>
      <c r="VU25" s="0" t="n">
        <v>0</v>
      </c>
      <c r="VV25" s="0" t="n">
        <v>0</v>
      </c>
      <c r="VW25" s="0" t="n">
        <v>0</v>
      </c>
      <c r="VX25" s="0" t="n">
        <v>0</v>
      </c>
      <c r="VY25" s="0" t="n">
        <v>689.29</v>
      </c>
      <c r="VZ25" s="0" t="n">
        <v>0</v>
      </c>
      <c r="WA25" s="0" t="n">
        <v>9604.26</v>
      </c>
      <c r="WB25" s="0" t="n">
        <v>6641</v>
      </c>
      <c r="WC25" s="0" t="n">
        <v>1719.79</v>
      </c>
      <c r="WD25" s="0" t="n">
        <v>0</v>
      </c>
      <c r="WE25" s="0" t="n">
        <v>5183.9875</v>
      </c>
      <c r="WF25" s="0" t="n">
        <v>0</v>
      </c>
      <c r="WG25" s="0" t="n">
        <v>0</v>
      </c>
      <c r="WH25" s="0" t="n">
        <v>10018.75</v>
      </c>
      <c r="WI25" s="0" t="n">
        <v>0</v>
      </c>
      <c r="WJ25" s="0" t="n">
        <v>0</v>
      </c>
      <c r="WK25" s="0" t="n">
        <v>619.674</v>
      </c>
      <c r="WL25" s="0" t="n">
        <v>0</v>
      </c>
      <c r="WM25" s="0" t="n">
        <v>0</v>
      </c>
      <c r="WN25" s="0" t="n">
        <v>0</v>
      </c>
      <c r="WO25" s="0" t="n">
        <v>1145</v>
      </c>
      <c r="WP25" s="0" t="n">
        <v>205</v>
      </c>
      <c r="WQ25" s="0" t="n">
        <v>0</v>
      </c>
      <c r="WR25" s="0" t="n">
        <v>6815.43</v>
      </c>
      <c r="WS25" s="0" t="n">
        <v>11730.1</v>
      </c>
      <c r="WT25" s="0" t="n">
        <v>0</v>
      </c>
      <c r="WU25" s="0" t="n">
        <v>0</v>
      </c>
      <c r="WV25" s="0" t="n">
        <v>10910.1</v>
      </c>
      <c r="WW25" s="0" t="n">
        <v>8413.2</v>
      </c>
      <c r="WX25" s="0" t="n">
        <v>4704.75</v>
      </c>
      <c r="WY25" s="0" t="n">
        <v>7035.6</v>
      </c>
      <c r="WZ25" s="0" t="n">
        <v>10969.55</v>
      </c>
      <c r="XA25" s="0" t="n">
        <v>3485</v>
      </c>
      <c r="XB25" s="0" t="n">
        <v>8782.2</v>
      </c>
      <c r="XC25" s="0" t="n">
        <v>6750.65</v>
      </c>
      <c r="XD25" s="0" t="n">
        <v>0</v>
      </c>
      <c r="XE25" s="0" t="n">
        <v>1025</v>
      </c>
      <c r="XF25" s="0" t="n">
        <v>6340.65</v>
      </c>
      <c r="XG25" s="0" t="n">
        <v>0</v>
      </c>
      <c r="XH25" s="0" t="n">
        <v>0</v>
      </c>
      <c r="XI25" s="0" t="n">
        <v>0</v>
      </c>
      <c r="XJ25" s="0" t="n">
        <v>0</v>
      </c>
      <c r="XK25" s="0" t="n">
        <v>0</v>
      </c>
      <c r="XL25" s="0" t="n">
        <v>0</v>
      </c>
      <c r="XM25" s="0" t="n">
        <v>0</v>
      </c>
      <c r="XN25" s="0" t="n">
        <v>0</v>
      </c>
      <c r="XO25" s="0" t="n">
        <v>0</v>
      </c>
      <c r="XP25" s="0" t="n">
        <v>1330.45</v>
      </c>
      <c r="XQ25" s="0" t="n">
        <v>0</v>
      </c>
      <c r="XR25" s="0" t="n">
        <v>0</v>
      </c>
      <c r="XS25" s="0" t="n">
        <v>0</v>
      </c>
      <c r="XT25" s="0" t="n">
        <v>7824.645</v>
      </c>
      <c r="XU25" s="0" t="n">
        <v>0</v>
      </c>
      <c r="XV25" s="0" t="n">
        <v>0</v>
      </c>
      <c r="XW25" s="0" t="n">
        <v>11193</v>
      </c>
      <c r="XX25" s="0" t="n">
        <v>2398.5</v>
      </c>
      <c r="XY25" s="0" t="n">
        <v>0</v>
      </c>
      <c r="XZ25" s="0" t="n">
        <v>0</v>
      </c>
      <c r="YA25" s="0" t="n">
        <v>0</v>
      </c>
      <c r="YB25" s="0" t="n">
        <v>4510</v>
      </c>
      <c r="YC25" s="0" t="n">
        <v>0</v>
      </c>
      <c r="YD25" s="0" t="n">
        <v>0</v>
      </c>
      <c r="YE25" s="0" t="n">
        <v>3099.6</v>
      </c>
      <c r="YF25" s="0" t="n">
        <v>0</v>
      </c>
      <c r="YG25" s="0" t="n">
        <v>0</v>
      </c>
      <c r="YH25" s="0" t="n">
        <v>0</v>
      </c>
      <c r="YI25" s="0" t="n">
        <v>0</v>
      </c>
      <c r="YJ25" s="0" t="n">
        <v>0</v>
      </c>
      <c r="YK25" s="0" t="n">
        <v>0</v>
      </c>
      <c r="YL25" s="0" t="n">
        <v>0</v>
      </c>
      <c r="YM25" s="0" t="n">
        <v>555.345</v>
      </c>
      <c r="YN25" s="0" t="n">
        <v>0</v>
      </c>
      <c r="YO25" s="0" t="n">
        <v>8597.7</v>
      </c>
      <c r="YP25" s="0" t="n">
        <v>5350.5</v>
      </c>
      <c r="YQ25" s="0" t="n">
        <v>1539.55</v>
      </c>
      <c r="YR25" s="0" t="n">
        <v>0</v>
      </c>
      <c r="YS25" s="0" t="n">
        <v>4083.805</v>
      </c>
      <c r="YT25" s="0" t="n">
        <v>0</v>
      </c>
      <c r="YU25" s="0" t="n">
        <v>0</v>
      </c>
      <c r="YV25" s="0" t="n">
        <v>7175</v>
      </c>
      <c r="YW25" s="0" t="n">
        <v>0</v>
      </c>
      <c r="YX25" s="0" t="n">
        <v>0</v>
      </c>
      <c r="YY25" s="0" t="n">
        <v>630.375</v>
      </c>
      <c r="YZ25" s="0" t="n">
        <v>0</v>
      </c>
      <c r="ZA25" s="0" t="n">
        <v>0</v>
      </c>
      <c r="ZB25" s="0" t="n">
        <v>0</v>
      </c>
      <c r="ZC25" s="0" t="n">
        <v>1025</v>
      </c>
      <c r="ZD25" s="0" t="n">
        <v>281</v>
      </c>
      <c r="ZE25" s="0" t="n">
        <v>0</v>
      </c>
      <c r="ZF25" s="0" t="n">
        <v>10380.14</v>
      </c>
      <c r="ZG25" s="0" t="n">
        <v>16078.82</v>
      </c>
      <c r="ZH25" s="0" t="n">
        <v>0</v>
      </c>
      <c r="ZI25" s="0" t="n">
        <v>0</v>
      </c>
      <c r="ZJ25" s="0" t="n">
        <v>14954.82</v>
      </c>
      <c r="ZK25" s="0" t="n">
        <v>11532.24</v>
      </c>
      <c r="ZL25" s="0" t="n">
        <v>7093.845</v>
      </c>
      <c r="ZM25" s="0" t="n">
        <v>9643.92</v>
      </c>
      <c r="ZN25" s="0" t="n">
        <v>15036.31</v>
      </c>
      <c r="ZO25" s="0" t="n">
        <v>4777</v>
      </c>
      <c r="ZP25" s="0" t="n">
        <v>12038.04</v>
      </c>
      <c r="ZQ25" s="0" t="n">
        <v>11566.6625</v>
      </c>
      <c r="ZR25" s="0" t="n">
        <v>0</v>
      </c>
      <c r="ZS25" s="0" t="n">
        <v>1405</v>
      </c>
      <c r="ZT25" s="0" t="n">
        <v>7822.197</v>
      </c>
      <c r="ZU25" s="0" t="n">
        <v>0</v>
      </c>
      <c r="ZV25" s="0" t="n">
        <v>0</v>
      </c>
      <c r="ZW25" s="0" t="n">
        <v>0</v>
      </c>
      <c r="ZX25" s="0" t="n">
        <v>0</v>
      </c>
      <c r="ZY25" s="0" t="n">
        <v>0</v>
      </c>
      <c r="ZZ25" s="0" t="n">
        <v>0</v>
      </c>
      <c r="AAA25" s="0" t="n">
        <v>0</v>
      </c>
      <c r="AAB25" s="0" t="n">
        <v>0</v>
      </c>
      <c r="AAC25" s="0" t="n">
        <v>0</v>
      </c>
      <c r="AAD25" s="0" t="n">
        <v>1641.321</v>
      </c>
      <c r="AAE25" s="0" t="n">
        <v>0</v>
      </c>
      <c r="AAF25" s="0" t="n">
        <v>0</v>
      </c>
      <c r="AAG25" s="0" t="n">
        <v>0</v>
      </c>
      <c r="AAH25" s="0" t="n">
        <v>11917.21</v>
      </c>
      <c r="AAI25" s="0" t="n">
        <v>0</v>
      </c>
      <c r="AAJ25" s="0" t="n">
        <v>0</v>
      </c>
      <c r="AAK25" s="0" t="n">
        <v>15342.6</v>
      </c>
      <c r="AAL25" s="0" t="n">
        <v>3653</v>
      </c>
      <c r="AAM25" s="0" t="n">
        <v>0</v>
      </c>
      <c r="AAN25" s="0" t="n">
        <v>0</v>
      </c>
      <c r="AAO25" s="0" t="n">
        <v>0</v>
      </c>
      <c r="AAP25" s="0" t="n">
        <v>6182</v>
      </c>
      <c r="AAQ25" s="0" t="n">
        <v>0</v>
      </c>
      <c r="AAR25" s="0" t="n">
        <v>0</v>
      </c>
      <c r="AAS25" s="0" t="n">
        <v>4248.72</v>
      </c>
      <c r="AAT25" s="0" t="n">
        <v>0</v>
      </c>
      <c r="AAU25" s="0" t="n">
        <v>0</v>
      </c>
      <c r="AAV25" s="0" t="n">
        <v>0</v>
      </c>
      <c r="AAW25" s="0" t="n">
        <v>0</v>
      </c>
      <c r="AAX25" s="0" t="n">
        <v>0</v>
      </c>
      <c r="AAY25" s="0" t="n">
        <v>0</v>
      </c>
      <c r="AAZ25" s="0" t="n">
        <v>0</v>
      </c>
      <c r="ABA25" s="0" t="n">
        <v>845.81</v>
      </c>
      <c r="ABB25" s="0" t="n">
        <v>0</v>
      </c>
      <c r="ABC25" s="0" t="n">
        <v>11785.14</v>
      </c>
      <c r="ABD25" s="0" t="n">
        <v>8149</v>
      </c>
      <c r="ABE25" s="0" t="n">
        <v>2110.31</v>
      </c>
      <c r="ABF25" s="0" t="n">
        <v>0</v>
      </c>
      <c r="ABG25" s="0" t="n">
        <v>4580.019</v>
      </c>
      <c r="ABH25" s="0" t="n">
        <v>0</v>
      </c>
      <c r="ABI25" s="0" t="n">
        <v>0</v>
      </c>
      <c r="ABJ25" s="0" t="n">
        <v>8851.5</v>
      </c>
      <c r="ABK25" s="0" t="n">
        <v>0</v>
      </c>
      <c r="ABL25" s="0" t="n">
        <v>0</v>
      </c>
      <c r="ABM25" s="0" t="n">
        <v>691.26</v>
      </c>
      <c r="ABN25" s="0" t="n">
        <v>0</v>
      </c>
      <c r="ABO25" s="0" t="n">
        <v>0</v>
      </c>
      <c r="ABP25" s="0" t="n">
        <v>0</v>
      </c>
      <c r="ABQ25" s="0" t="n">
        <v>1405</v>
      </c>
      <c r="ABR25" s="0" t="n">
        <v>142</v>
      </c>
      <c r="ABS25" s="0" t="n">
        <v>0</v>
      </c>
      <c r="ABT25" s="0" t="n">
        <v>5245.48</v>
      </c>
      <c r="ABU25" s="0" t="n">
        <v>7312.716</v>
      </c>
      <c r="ABV25" s="0" t="n">
        <v>0</v>
      </c>
      <c r="ABW25" s="0" t="n">
        <v>0</v>
      </c>
      <c r="ABX25" s="0" t="n">
        <v>7557.24</v>
      </c>
      <c r="ABY25" s="0" t="n">
        <v>5827.68</v>
      </c>
      <c r="ABZ25" s="0" t="n">
        <v>3258.9</v>
      </c>
      <c r="ACA25" s="0" t="n">
        <v>4873.44</v>
      </c>
      <c r="ACB25" s="0" t="n">
        <v>7598.42</v>
      </c>
      <c r="ACC25" s="0" t="n">
        <v>2655.4</v>
      </c>
      <c r="ACD25" s="0" t="n">
        <v>6083.28</v>
      </c>
      <c r="ACE25" s="0" t="n">
        <v>4676.06</v>
      </c>
      <c r="ACF25" s="0" t="n">
        <v>0</v>
      </c>
      <c r="ACG25" s="0" t="n">
        <v>710</v>
      </c>
      <c r="ACH25" s="0" t="n">
        <v>4392.06</v>
      </c>
      <c r="ACI25" s="0" t="n">
        <v>0</v>
      </c>
      <c r="ACJ25" s="0" t="n">
        <v>0</v>
      </c>
      <c r="ACK25" s="0" t="n">
        <v>0</v>
      </c>
      <c r="ACL25" s="0" t="n">
        <v>0</v>
      </c>
      <c r="ACM25" s="0" t="n">
        <v>0</v>
      </c>
      <c r="ACN25" s="0" t="n">
        <v>0</v>
      </c>
      <c r="ACO25" s="0" t="n">
        <v>0</v>
      </c>
      <c r="ACP25" s="0" t="n">
        <v>0</v>
      </c>
      <c r="ACQ25" s="0" t="n">
        <v>0</v>
      </c>
      <c r="ACR25" s="0" t="n">
        <v>921.58</v>
      </c>
      <c r="ACS25" s="0" t="n">
        <v>0</v>
      </c>
      <c r="ACT25" s="0" t="n">
        <v>0</v>
      </c>
      <c r="ACU25" s="0" t="n">
        <v>0</v>
      </c>
      <c r="ACV25" s="0" t="n">
        <v>6022.22</v>
      </c>
      <c r="ACW25" s="0" t="n">
        <v>0</v>
      </c>
      <c r="ACX25" s="0" t="n">
        <v>0</v>
      </c>
      <c r="ACY25" s="0" t="n">
        <v>6977.88</v>
      </c>
      <c r="ACZ25" s="0" t="n">
        <v>1846</v>
      </c>
      <c r="ADA25" s="0" t="n">
        <v>0</v>
      </c>
      <c r="ADB25" s="0" t="n">
        <v>0</v>
      </c>
      <c r="ADC25" s="0" t="n">
        <v>0</v>
      </c>
      <c r="ADD25" s="0" t="n">
        <v>3124</v>
      </c>
      <c r="ADE25" s="0" t="n">
        <v>0</v>
      </c>
      <c r="ADF25" s="0" t="n">
        <v>0</v>
      </c>
      <c r="ADG25" s="0" t="n">
        <v>2147.04</v>
      </c>
      <c r="ADH25" s="0" t="n">
        <v>0</v>
      </c>
      <c r="ADI25" s="0" t="n">
        <v>0</v>
      </c>
      <c r="ADJ25" s="0" t="n">
        <v>0</v>
      </c>
      <c r="ADK25" s="0" t="n">
        <v>0</v>
      </c>
      <c r="ADL25" s="0" t="n">
        <v>0</v>
      </c>
      <c r="ADM25" s="0" t="n">
        <v>0</v>
      </c>
      <c r="ADN25" s="0" t="n">
        <v>0</v>
      </c>
      <c r="ADO25" s="0" t="n">
        <v>427.42</v>
      </c>
      <c r="ADP25" s="0" t="n">
        <v>0</v>
      </c>
      <c r="ADQ25" s="0" t="n">
        <v>6551.028</v>
      </c>
      <c r="ADR25" s="0" t="n">
        <v>4118</v>
      </c>
      <c r="ADS25" s="0" t="n">
        <v>1066.42</v>
      </c>
      <c r="ADT25" s="0" t="n">
        <v>0</v>
      </c>
      <c r="ADU25" s="0" t="n">
        <v>2571.62</v>
      </c>
      <c r="ADV25" s="0" t="n">
        <v>0</v>
      </c>
      <c r="ADW25" s="0" t="n">
        <v>0</v>
      </c>
      <c r="ADX25" s="0" t="n">
        <v>4970</v>
      </c>
      <c r="ADY25" s="0" t="n">
        <v>0</v>
      </c>
      <c r="ADZ25" s="0" t="n">
        <v>0</v>
      </c>
      <c r="AEA25" s="0" t="n">
        <v>349.32</v>
      </c>
      <c r="AEB25" s="0" t="n">
        <v>0</v>
      </c>
      <c r="AEC25" s="0" t="n">
        <v>0</v>
      </c>
      <c r="AED25" s="0" t="n">
        <v>0</v>
      </c>
      <c r="AEE25" s="0" t="n">
        <v>710</v>
      </c>
      <c r="AEF25" s="0" t="n">
        <v>70</v>
      </c>
      <c r="AEG25" s="0" t="n">
        <v>0</v>
      </c>
      <c r="AEH25" s="0" t="n">
        <v>2585.8</v>
      </c>
      <c r="AEI25" s="0" t="n">
        <v>4405.94</v>
      </c>
      <c r="AEJ25" s="0" t="n">
        <v>0</v>
      </c>
      <c r="AEK25" s="0" t="n">
        <v>0</v>
      </c>
      <c r="AEL25" s="0" t="n">
        <v>3725.4</v>
      </c>
      <c r="AEM25" s="0" t="n">
        <v>3591</v>
      </c>
      <c r="AEN25" s="0" t="n">
        <v>1606.5</v>
      </c>
      <c r="AEO25" s="0" t="n">
        <v>2402.4</v>
      </c>
      <c r="AEP25" s="0" t="n">
        <v>4120.27</v>
      </c>
      <c r="AEQ25" s="0" t="n">
        <v>1309</v>
      </c>
      <c r="AER25" s="0" t="n">
        <v>3748.5</v>
      </c>
      <c r="AES25" s="0" t="n">
        <v>2305.1</v>
      </c>
      <c r="AET25" s="0" t="n">
        <v>0</v>
      </c>
      <c r="AEU25" s="0" t="n">
        <v>350</v>
      </c>
      <c r="AEV25" s="0" t="n">
        <v>1948.59</v>
      </c>
      <c r="AEW25" s="0" t="n">
        <v>0</v>
      </c>
      <c r="AEX25" s="0" t="n">
        <v>0</v>
      </c>
      <c r="AEY25" s="0" t="n">
        <v>0</v>
      </c>
      <c r="AEZ25" s="0" t="n">
        <v>0</v>
      </c>
      <c r="AFA25" s="0" t="n">
        <v>0</v>
      </c>
      <c r="AFB25" s="0" t="n">
        <v>0</v>
      </c>
      <c r="AFC25" s="0" t="n">
        <v>0</v>
      </c>
      <c r="AFD25" s="0" t="n">
        <v>0</v>
      </c>
      <c r="AFE25" s="0" t="n">
        <v>0</v>
      </c>
      <c r="AFF25" s="0" t="n">
        <v>454.3</v>
      </c>
      <c r="AFG25" s="0" t="n">
        <v>0</v>
      </c>
      <c r="AFH25" s="0" t="n">
        <v>0</v>
      </c>
      <c r="AFI25" s="0" t="n">
        <v>0</v>
      </c>
      <c r="AFJ25" s="0" t="n">
        <v>2968.7</v>
      </c>
      <c r="AFK25" s="0" t="n">
        <v>0</v>
      </c>
      <c r="AFL25" s="0" t="n">
        <v>0</v>
      </c>
      <c r="AFM25" s="0" t="n">
        <v>3822</v>
      </c>
      <c r="AFN25" s="0" t="n">
        <v>819</v>
      </c>
      <c r="AFO25" s="0" t="n">
        <v>0</v>
      </c>
      <c r="AFP25" s="0" t="n">
        <v>0</v>
      </c>
      <c r="AFQ25" s="0" t="n">
        <v>0</v>
      </c>
      <c r="AFR25" s="0" t="n">
        <v>1386</v>
      </c>
      <c r="AFS25" s="0" t="n">
        <v>0</v>
      </c>
      <c r="AFT25" s="0" t="n">
        <v>0</v>
      </c>
      <c r="AFU25" s="0" t="n">
        <v>1058.4</v>
      </c>
      <c r="AFV25" s="0" t="n">
        <v>0</v>
      </c>
      <c r="AFW25" s="0" t="n">
        <v>0</v>
      </c>
      <c r="AFX25" s="0" t="n">
        <v>0</v>
      </c>
      <c r="AFY25" s="0" t="n">
        <v>0</v>
      </c>
      <c r="AFZ25" s="0" t="n">
        <v>0</v>
      </c>
      <c r="AGA25" s="0" t="n">
        <v>0</v>
      </c>
      <c r="AGB25" s="0" t="n">
        <v>0</v>
      </c>
      <c r="AGC25" s="0" t="n">
        <v>210.7</v>
      </c>
      <c r="AGD25" s="0" t="n">
        <v>0</v>
      </c>
      <c r="AGE25" s="0" t="n">
        <v>2935.8</v>
      </c>
      <c r="AGF25" s="0" t="n">
        <v>1827</v>
      </c>
      <c r="AGG25" s="0" t="n">
        <v>473.13</v>
      </c>
      <c r="AGH25" s="0" t="n">
        <v>0</v>
      </c>
      <c r="AGI25" s="0" t="n">
        <v>1267.7</v>
      </c>
      <c r="AGJ25" s="0" t="n">
        <v>0</v>
      </c>
      <c r="AGK25" s="0" t="n">
        <v>0</v>
      </c>
      <c r="AGL25" s="0" t="n">
        <v>2695</v>
      </c>
      <c r="AGM25" s="0" t="n">
        <v>0</v>
      </c>
      <c r="AGN25" s="0" t="n">
        <v>0</v>
      </c>
      <c r="AGO25" s="0" t="n">
        <v>172.2</v>
      </c>
      <c r="AGP25" s="0" t="n">
        <v>0</v>
      </c>
      <c r="AGQ25" s="0" t="n">
        <v>0</v>
      </c>
      <c r="AGR25" s="0" t="n">
        <v>0</v>
      </c>
      <c r="AGS25" s="0" t="n">
        <v>385</v>
      </c>
      <c r="AGU25" s="0" t="n">
        <f aca="false">IF($P25&gt;0,CH25*$K25,0)</f>
        <v>1512</v>
      </c>
      <c r="AGV25" s="0" t="n">
        <f aca="false">IF($P25&gt;0,EV25*$K25,0)</f>
        <v>504</v>
      </c>
      <c r="AGW25" s="0" t="n">
        <f aca="false">IF($P25&gt;0,HJ25*$K25,0)</f>
        <v>812</v>
      </c>
      <c r="AGX25" s="0" t="n">
        <f aca="false">IF($P25&gt;0,JX25*$K25,0)</f>
        <v>800</v>
      </c>
      <c r="AGY25" s="0" t="n">
        <f aca="false">IF($P25&gt;0,ML25*$K25,0)</f>
        <v>1016</v>
      </c>
      <c r="AGZ25" s="0" t="n">
        <f aca="false">IF($P25&gt;0,OZ25*$K25,0)</f>
        <v>164</v>
      </c>
      <c r="AHA25" s="0" t="n">
        <f aca="false">IF($P25&gt;0,RN25*$K25,0)</f>
        <v>340</v>
      </c>
      <c r="AHB25" s="0" t="n">
        <f aca="false">IF($P25&gt;0,UB25*$K25,0)</f>
        <v>916</v>
      </c>
      <c r="AHC25" s="0" t="n">
        <f aca="false">IF($P25&gt;0,WP25*$K25,0)</f>
        <v>820</v>
      </c>
      <c r="AHD25" s="0" t="n">
        <f aca="false">IF($P25&gt;0,ZD25*$K25,0)</f>
        <v>1124</v>
      </c>
      <c r="AHE25" s="0" t="n">
        <f aca="false">IF($P25&gt;0,ABR25*$K25,0)</f>
        <v>568</v>
      </c>
      <c r="AHF25" s="0" t="n">
        <f aca="false">IF($P25&gt;0,AEF25*$K25,0)</f>
        <v>280</v>
      </c>
    </row>
    <row r="26" customFormat="false" ht="15" hidden="false" customHeight="false" outlineLevel="0" collapsed="false">
      <c r="F26" s="0" t="s">
        <v>19</v>
      </c>
      <c r="H26" s="0" t="s">
        <v>197</v>
      </c>
      <c r="I26" s="0" t="s">
        <v>198</v>
      </c>
      <c r="K26" s="0" t="n">
        <v>4</v>
      </c>
      <c r="L26" s="0" t="n">
        <v>15.88</v>
      </c>
      <c r="P26" s="0" t="n">
        <v>2</v>
      </c>
      <c r="R26" s="0" t="s">
        <v>58</v>
      </c>
      <c r="S26" s="0" t="s">
        <v>61</v>
      </c>
      <c r="Y26" s="0" t="n">
        <v>34</v>
      </c>
      <c r="Z26" s="0" t="n">
        <v>13.76</v>
      </c>
      <c r="AB26" s="0" t="n">
        <v>22.3</v>
      </c>
      <c r="AC26" s="0" t="n">
        <v>21.87</v>
      </c>
      <c r="AD26" s="0" t="n">
        <v>20.69</v>
      </c>
      <c r="AE26" s="0" t="n">
        <v>59.2</v>
      </c>
      <c r="AF26" s="0" t="n">
        <v>40.59</v>
      </c>
      <c r="AG26" s="0" t="n">
        <v>30.5</v>
      </c>
      <c r="AH26" s="0" t="n">
        <v>32.16</v>
      </c>
      <c r="AJ26" s="0" t="n">
        <v>46.48</v>
      </c>
      <c r="AP26" s="0" t="n">
        <v>10</v>
      </c>
      <c r="AR26" s="0" t="n">
        <v>24</v>
      </c>
      <c r="AX26" s="0" t="n">
        <v>20.07</v>
      </c>
      <c r="BB26" s="0" t="n">
        <v>21.6</v>
      </c>
      <c r="BC26" s="0" t="n">
        <v>52.39</v>
      </c>
      <c r="BG26" s="0" t="n">
        <v>4.91</v>
      </c>
      <c r="BH26" s="0" t="n">
        <v>43.87</v>
      </c>
      <c r="BK26" s="0" t="n">
        <v>38</v>
      </c>
      <c r="BN26" s="0" t="n">
        <v>28.6</v>
      </c>
      <c r="BT26" s="0" t="n">
        <v>53.97</v>
      </c>
      <c r="BX26" s="0" t="n">
        <v>3.81</v>
      </c>
      <c r="CA26" s="0" t="n">
        <v>6.87</v>
      </c>
      <c r="CB26" s="0" t="n">
        <v>8.61</v>
      </c>
      <c r="CC26" s="0" t="n">
        <v>49.17</v>
      </c>
      <c r="CF26" s="0" t="n">
        <v>38.91</v>
      </c>
      <c r="CG26" s="0" t="n">
        <v>2.63</v>
      </c>
      <c r="CH26" s="0" t="n">
        <v>316</v>
      </c>
      <c r="CI26" s="0" t="n">
        <v>0</v>
      </c>
      <c r="CJ26" s="0" t="n">
        <v>0</v>
      </c>
      <c r="CK26" s="0" t="n">
        <v>0</v>
      </c>
      <c r="CL26" s="0" t="n">
        <v>0</v>
      </c>
      <c r="CM26" s="0" t="n">
        <v>9669.6</v>
      </c>
      <c r="CN26" s="0" t="n">
        <v>4348.16</v>
      </c>
      <c r="CO26" s="0" t="n">
        <v>0</v>
      </c>
      <c r="CP26" s="0" t="n">
        <v>7046.8</v>
      </c>
      <c r="CQ26" s="0" t="n">
        <v>7602.012</v>
      </c>
      <c r="CR26" s="0" t="n">
        <v>6538.04</v>
      </c>
      <c r="CS26" s="0" t="n">
        <v>18707.2</v>
      </c>
      <c r="CT26" s="0" t="n">
        <v>16033.05</v>
      </c>
      <c r="CU26" s="0" t="n">
        <v>8674.2</v>
      </c>
      <c r="CV26" s="0" t="n">
        <v>10162.56</v>
      </c>
      <c r="CW26" s="0" t="n">
        <v>0</v>
      </c>
      <c r="CX26" s="0" t="n">
        <v>14687.68</v>
      </c>
      <c r="CY26" s="0" t="n">
        <v>0</v>
      </c>
      <c r="CZ26" s="0" t="n">
        <v>0</v>
      </c>
      <c r="DA26" s="0" t="n">
        <v>0</v>
      </c>
      <c r="DB26" s="0" t="n">
        <v>0</v>
      </c>
      <c r="DC26" s="0" t="n">
        <v>0</v>
      </c>
      <c r="DD26" s="0" t="n">
        <v>3160</v>
      </c>
      <c r="DE26" s="0" t="n">
        <v>0</v>
      </c>
      <c r="DF26" s="0" t="n">
        <v>7584</v>
      </c>
      <c r="DG26" s="0" t="n">
        <v>0</v>
      </c>
      <c r="DH26" s="0" t="n">
        <v>0</v>
      </c>
      <c r="DI26" s="0" t="n">
        <v>0</v>
      </c>
      <c r="DJ26" s="0" t="n">
        <v>0</v>
      </c>
      <c r="DK26" s="0" t="n">
        <v>0</v>
      </c>
      <c r="DL26" s="0" t="n">
        <v>6976.332</v>
      </c>
      <c r="DM26" s="0" t="n">
        <v>0</v>
      </c>
      <c r="DN26" s="0" t="n">
        <v>0</v>
      </c>
      <c r="DO26" s="0" t="n">
        <v>0</v>
      </c>
      <c r="DP26" s="0" t="n">
        <v>6825.6</v>
      </c>
      <c r="DQ26" s="0" t="n">
        <v>16555.24</v>
      </c>
      <c r="DR26" s="0" t="n">
        <v>0</v>
      </c>
      <c r="DS26" s="0" t="n">
        <v>0</v>
      </c>
      <c r="DT26" s="0" t="n">
        <v>0</v>
      </c>
      <c r="DU26" s="0" t="n">
        <v>1551.56</v>
      </c>
      <c r="DV26" s="0" t="n">
        <v>13862.92</v>
      </c>
      <c r="DW26" s="0" t="n">
        <v>0</v>
      </c>
      <c r="DX26" s="0" t="n">
        <v>0</v>
      </c>
      <c r="DY26" s="0" t="n">
        <v>12008</v>
      </c>
      <c r="DZ26" s="0" t="n">
        <v>0</v>
      </c>
      <c r="EA26" s="0" t="n">
        <v>0</v>
      </c>
      <c r="EB26" s="0" t="n">
        <v>9037.6</v>
      </c>
      <c r="EC26" s="0" t="n">
        <v>0</v>
      </c>
      <c r="ED26" s="0" t="n">
        <v>0</v>
      </c>
      <c r="EE26" s="0" t="n">
        <v>0</v>
      </c>
      <c r="EF26" s="0" t="n">
        <v>0</v>
      </c>
      <c r="EG26" s="0" t="n">
        <v>0</v>
      </c>
      <c r="EH26" s="0" t="n">
        <v>21318.15</v>
      </c>
      <c r="EI26" s="0" t="n">
        <v>0</v>
      </c>
      <c r="EJ26" s="0" t="n">
        <v>0</v>
      </c>
      <c r="EK26" s="0" t="n">
        <v>0</v>
      </c>
      <c r="EL26" s="0" t="n">
        <v>1203.96</v>
      </c>
      <c r="EM26" s="0" t="n">
        <v>0</v>
      </c>
      <c r="EN26" s="0" t="n">
        <v>0</v>
      </c>
      <c r="EO26" s="0" t="n">
        <v>2170.92</v>
      </c>
      <c r="EP26" s="0" t="n">
        <v>2720.76</v>
      </c>
      <c r="EQ26" s="0" t="n">
        <v>15537.72</v>
      </c>
      <c r="ER26" s="0" t="n">
        <v>0</v>
      </c>
      <c r="ES26" s="0" t="n">
        <v>0</v>
      </c>
      <c r="ET26" s="0" t="n">
        <v>12295.56</v>
      </c>
      <c r="EU26" s="0" t="n">
        <v>1038.85</v>
      </c>
      <c r="EV26" s="0" t="n">
        <v>105</v>
      </c>
      <c r="EW26" s="0" t="n">
        <v>0</v>
      </c>
      <c r="EX26" s="0" t="n">
        <v>0</v>
      </c>
      <c r="EY26" s="0" t="n">
        <v>0</v>
      </c>
      <c r="EZ26" s="0" t="n">
        <v>0</v>
      </c>
      <c r="FA26" s="0" t="n">
        <v>4462.5</v>
      </c>
      <c r="FB26" s="0" t="n">
        <v>1444.8</v>
      </c>
      <c r="FC26" s="0" t="n">
        <v>0</v>
      </c>
      <c r="FD26" s="0" t="n">
        <v>2341.5</v>
      </c>
      <c r="FE26" s="0" t="n">
        <v>2066.715</v>
      </c>
      <c r="FF26" s="0" t="n">
        <v>2172.45</v>
      </c>
      <c r="FG26" s="0" t="n">
        <v>6216</v>
      </c>
      <c r="FH26" s="0" t="n">
        <v>4261.95</v>
      </c>
      <c r="FI26" s="0" t="n">
        <v>3202.5</v>
      </c>
      <c r="FJ26" s="0" t="n">
        <v>4221</v>
      </c>
      <c r="FK26" s="0" t="n">
        <v>0</v>
      </c>
      <c r="FL26" s="0" t="n">
        <v>4880.4</v>
      </c>
      <c r="FM26" s="0" t="n">
        <v>0</v>
      </c>
      <c r="FN26" s="0" t="n">
        <v>0</v>
      </c>
      <c r="FO26" s="0" t="n">
        <v>0</v>
      </c>
      <c r="FP26" s="0" t="n">
        <v>0</v>
      </c>
      <c r="FQ26" s="0" t="n">
        <v>0</v>
      </c>
      <c r="FR26" s="0" t="n">
        <v>1050</v>
      </c>
      <c r="FS26" s="0" t="n">
        <v>0</v>
      </c>
      <c r="FT26" s="0" t="n">
        <v>2520</v>
      </c>
      <c r="FU26" s="0" t="n">
        <v>0</v>
      </c>
      <c r="FV26" s="0" t="n">
        <v>0</v>
      </c>
      <c r="FW26" s="0" t="n">
        <v>0</v>
      </c>
      <c r="FX26" s="0" t="n">
        <v>0</v>
      </c>
      <c r="FY26" s="0" t="n">
        <v>0</v>
      </c>
      <c r="FZ26" s="0" t="n">
        <v>2318.085</v>
      </c>
      <c r="GA26" s="0" t="n">
        <v>0</v>
      </c>
      <c r="GB26" s="0" t="n">
        <v>0</v>
      </c>
      <c r="GC26" s="0" t="n">
        <v>0</v>
      </c>
      <c r="GD26" s="0" t="n">
        <v>2268</v>
      </c>
      <c r="GE26" s="0" t="n">
        <v>5500.95</v>
      </c>
      <c r="GF26" s="0" t="n">
        <v>0</v>
      </c>
      <c r="GG26" s="0" t="n">
        <v>0</v>
      </c>
      <c r="GH26" s="0" t="n">
        <v>0</v>
      </c>
      <c r="GI26" s="0" t="n">
        <v>515.55</v>
      </c>
      <c r="GJ26" s="0" t="n">
        <v>4606.35</v>
      </c>
      <c r="GK26" s="0" t="n">
        <v>0</v>
      </c>
      <c r="GL26" s="0" t="n">
        <v>0</v>
      </c>
      <c r="GM26" s="0" t="n">
        <v>3990</v>
      </c>
      <c r="GN26" s="0" t="n">
        <v>0</v>
      </c>
      <c r="GO26" s="0" t="n">
        <v>0</v>
      </c>
      <c r="GP26" s="0" t="n">
        <v>3303.3</v>
      </c>
      <c r="GQ26" s="0" t="n">
        <v>0</v>
      </c>
      <c r="GR26" s="0" t="n">
        <v>0</v>
      </c>
      <c r="GS26" s="0" t="n">
        <v>0</v>
      </c>
      <c r="GT26" s="0" t="n">
        <v>0</v>
      </c>
      <c r="GU26" s="0" t="n">
        <v>0</v>
      </c>
      <c r="GV26" s="0" t="n">
        <v>5666.85</v>
      </c>
      <c r="GW26" s="0" t="n">
        <v>0</v>
      </c>
      <c r="GX26" s="0" t="n">
        <v>0</v>
      </c>
      <c r="GY26" s="0" t="n">
        <v>0</v>
      </c>
      <c r="GZ26" s="0" t="n">
        <v>400.05</v>
      </c>
      <c r="HA26" s="0" t="n">
        <v>0</v>
      </c>
      <c r="HB26" s="0" t="n">
        <v>0</v>
      </c>
      <c r="HC26" s="0" t="n">
        <v>721.35</v>
      </c>
      <c r="HD26" s="0" t="n">
        <v>904.05</v>
      </c>
      <c r="HE26" s="0" t="n">
        <v>5162.85</v>
      </c>
      <c r="HF26" s="0" t="n">
        <v>0</v>
      </c>
      <c r="HG26" s="0" t="n">
        <v>0</v>
      </c>
      <c r="HH26" s="0" t="n">
        <v>4085.55</v>
      </c>
      <c r="HI26" s="0" t="n">
        <v>276.15</v>
      </c>
      <c r="HJ26" s="0" t="n">
        <v>254</v>
      </c>
      <c r="HK26" s="0" t="n">
        <v>0</v>
      </c>
      <c r="HL26" s="0" t="n">
        <v>0</v>
      </c>
      <c r="HM26" s="0" t="n">
        <v>0</v>
      </c>
      <c r="HN26" s="0" t="n">
        <v>0</v>
      </c>
      <c r="HO26" s="0" t="n">
        <v>8636</v>
      </c>
      <c r="HP26" s="0" t="n">
        <v>3495.04</v>
      </c>
      <c r="HQ26" s="0" t="n">
        <v>0</v>
      </c>
      <c r="HR26" s="0" t="n">
        <v>6230.62</v>
      </c>
      <c r="HS26" s="0" t="n">
        <v>5554.98</v>
      </c>
      <c r="HT26" s="0" t="n">
        <v>4729.734</v>
      </c>
      <c r="HU26" s="0" t="n">
        <v>16540.48</v>
      </c>
      <c r="HV26" s="0" t="n">
        <v>10309.86</v>
      </c>
      <c r="HW26" s="0" t="n">
        <v>9683.75</v>
      </c>
      <c r="HX26" s="0" t="n">
        <v>8985.504</v>
      </c>
      <c r="HY26" s="0" t="n">
        <v>0</v>
      </c>
      <c r="HZ26" s="0" t="n">
        <v>11805.92</v>
      </c>
      <c r="IA26" s="0" t="n">
        <v>0</v>
      </c>
      <c r="IB26" s="0" t="n">
        <v>0</v>
      </c>
      <c r="IC26" s="0" t="n">
        <v>0</v>
      </c>
      <c r="ID26" s="0" t="n">
        <v>0</v>
      </c>
      <c r="IE26" s="0" t="n">
        <v>0</v>
      </c>
      <c r="IF26" s="0" t="n">
        <v>2540</v>
      </c>
      <c r="IG26" s="0" t="n">
        <v>0</v>
      </c>
      <c r="IH26" s="0" t="n">
        <v>6705.6</v>
      </c>
      <c r="II26" s="0" t="n">
        <v>0</v>
      </c>
      <c r="IJ26" s="0" t="n">
        <v>0</v>
      </c>
      <c r="IK26" s="0" t="n">
        <v>0</v>
      </c>
      <c r="IL26" s="0" t="n">
        <v>0</v>
      </c>
      <c r="IM26" s="0" t="n">
        <v>0</v>
      </c>
      <c r="IN26" s="0" t="n">
        <v>6372.225</v>
      </c>
      <c r="IO26" s="0" t="n">
        <v>0</v>
      </c>
      <c r="IP26" s="0" t="n">
        <v>0</v>
      </c>
      <c r="IQ26" s="0" t="n">
        <v>0</v>
      </c>
      <c r="IR26" s="0" t="n">
        <v>6858</v>
      </c>
      <c r="IS26" s="0" t="n">
        <v>11976.354</v>
      </c>
      <c r="IT26" s="0" t="n">
        <v>0</v>
      </c>
      <c r="IU26" s="0" t="n">
        <v>0</v>
      </c>
      <c r="IV26" s="0" t="n">
        <v>0</v>
      </c>
      <c r="IW26" s="0" t="n">
        <v>1247.14</v>
      </c>
      <c r="IX26" s="0" t="n">
        <v>11142.98</v>
      </c>
      <c r="IY26" s="0" t="n">
        <v>0</v>
      </c>
      <c r="IZ26" s="0" t="n">
        <v>0</v>
      </c>
      <c r="JA26" s="0" t="n">
        <v>9652</v>
      </c>
      <c r="JB26" s="0" t="n">
        <v>0</v>
      </c>
      <c r="JC26" s="0" t="n">
        <v>0</v>
      </c>
      <c r="JD26" s="0" t="n">
        <v>7990.84</v>
      </c>
      <c r="JE26" s="0" t="n">
        <v>0</v>
      </c>
      <c r="JF26" s="0" t="n">
        <v>0</v>
      </c>
      <c r="JG26" s="0" t="n">
        <v>0</v>
      </c>
      <c r="JH26" s="0" t="n">
        <v>0</v>
      </c>
      <c r="JI26" s="0" t="n">
        <v>0</v>
      </c>
      <c r="JJ26" s="0" t="n">
        <v>17135.475</v>
      </c>
      <c r="JK26" s="0" t="n">
        <v>0</v>
      </c>
      <c r="JL26" s="0" t="n">
        <v>0</v>
      </c>
      <c r="JM26" s="0" t="n">
        <v>0</v>
      </c>
      <c r="JN26" s="0" t="n">
        <v>967.74</v>
      </c>
      <c r="JO26" s="0" t="n">
        <v>0</v>
      </c>
      <c r="JP26" s="0" t="n">
        <v>0</v>
      </c>
      <c r="JQ26" s="0" t="n">
        <v>1744.98</v>
      </c>
      <c r="JR26" s="0" t="n">
        <v>2186.94</v>
      </c>
      <c r="JS26" s="0" t="n">
        <v>12489.18</v>
      </c>
      <c r="JT26" s="0" t="n">
        <v>0</v>
      </c>
      <c r="JU26" s="0" t="n">
        <v>0</v>
      </c>
      <c r="JV26" s="0" t="n">
        <v>9883.14</v>
      </c>
      <c r="JW26" s="0" t="n">
        <v>668.02</v>
      </c>
      <c r="JX26" s="0" t="n">
        <v>348</v>
      </c>
      <c r="JY26" s="0" t="n">
        <v>0</v>
      </c>
      <c r="JZ26" s="0" t="n">
        <v>0</v>
      </c>
      <c r="KA26" s="0" t="n">
        <v>0</v>
      </c>
      <c r="KB26" s="0" t="n">
        <v>0</v>
      </c>
      <c r="KC26" s="0" t="n">
        <v>11832</v>
      </c>
      <c r="KD26" s="0" t="n">
        <v>4788.48</v>
      </c>
      <c r="KE26" s="0" t="n">
        <v>0</v>
      </c>
      <c r="KF26" s="0" t="n">
        <v>7760.4</v>
      </c>
      <c r="KG26" s="0" t="n">
        <v>6849.684</v>
      </c>
      <c r="KH26" s="0" t="n">
        <v>7920.132</v>
      </c>
      <c r="KI26" s="0" t="n">
        <v>18541.44</v>
      </c>
      <c r="KJ26" s="0" t="n">
        <v>14125.32</v>
      </c>
      <c r="KK26" s="0" t="n">
        <v>10614</v>
      </c>
      <c r="KL26" s="0" t="n">
        <v>11191.68</v>
      </c>
      <c r="KM26" s="0" t="n">
        <v>0</v>
      </c>
      <c r="KN26" s="0" t="n">
        <v>17792.544</v>
      </c>
      <c r="KO26" s="0" t="n">
        <v>0</v>
      </c>
      <c r="KP26" s="0" t="n">
        <v>0</v>
      </c>
      <c r="KQ26" s="0" t="n">
        <v>0</v>
      </c>
      <c r="KR26" s="0" t="n">
        <v>0</v>
      </c>
      <c r="KS26" s="0" t="n">
        <v>0</v>
      </c>
      <c r="KT26" s="0" t="n">
        <v>3480</v>
      </c>
      <c r="KU26" s="0" t="n">
        <v>0</v>
      </c>
      <c r="KV26" s="0" t="n">
        <v>8352</v>
      </c>
      <c r="KW26" s="0" t="n">
        <v>0</v>
      </c>
      <c r="KX26" s="0" t="n">
        <v>0</v>
      </c>
      <c r="KY26" s="0" t="n">
        <v>0</v>
      </c>
      <c r="KZ26" s="0" t="n">
        <v>0</v>
      </c>
      <c r="LA26" s="0" t="n">
        <v>0</v>
      </c>
      <c r="LB26" s="0" t="n">
        <v>6984.36</v>
      </c>
      <c r="LC26" s="0" t="n">
        <v>0</v>
      </c>
      <c r="LD26" s="0" t="n">
        <v>0</v>
      </c>
      <c r="LE26" s="0" t="n">
        <v>0</v>
      </c>
      <c r="LF26" s="0" t="n">
        <v>7516.8</v>
      </c>
      <c r="LG26" s="0" t="n">
        <v>18231.72</v>
      </c>
      <c r="LH26" s="0" t="n">
        <v>0</v>
      </c>
      <c r="LI26" s="0" t="n">
        <v>0</v>
      </c>
      <c r="LJ26" s="0" t="n">
        <v>0</v>
      </c>
      <c r="LK26" s="0" t="n">
        <v>1708.68</v>
      </c>
      <c r="LL26" s="0" t="n">
        <v>15266.76</v>
      </c>
      <c r="LM26" s="0" t="n">
        <v>0</v>
      </c>
      <c r="LN26" s="0" t="n">
        <v>0</v>
      </c>
      <c r="LO26" s="0" t="n">
        <v>13224</v>
      </c>
      <c r="LP26" s="0" t="n">
        <v>0</v>
      </c>
      <c r="LQ26" s="0" t="n">
        <v>0</v>
      </c>
      <c r="LR26" s="0" t="n">
        <v>9952.8</v>
      </c>
      <c r="LS26" s="0" t="n">
        <v>0</v>
      </c>
      <c r="LT26" s="0" t="n">
        <v>0</v>
      </c>
      <c r="LU26" s="0" t="n">
        <v>0</v>
      </c>
      <c r="LV26" s="0" t="n">
        <v>0</v>
      </c>
      <c r="LW26" s="0" t="n">
        <v>0</v>
      </c>
      <c r="LX26" s="0" t="n">
        <v>18781.56</v>
      </c>
      <c r="LY26" s="0" t="n">
        <v>0</v>
      </c>
      <c r="LZ26" s="0" t="n">
        <v>0</v>
      </c>
      <c r="MA26" s="0" t="n">
        <v>0</v>
      </c>
      <c r="MB26" s="0" t="n">
        <v>1325.88</v>
      </c>
      <c r="MC26" s="0" t="n">
        <v>0</v>
      </c>
      <c r="MD26" s="0" t="n">
        <v>0</v>
      </c>
      <c r="ME26" s="0" t="n">
        <v>2390.76</v>
      </c>
      <c r="MF26" s="0" t="n">
        <v>2996.28</v>
      </c>
      <c r="MG26" s="0" t="n">
        <v>17111.16</v>
      </c>
      <c r="MH26" s="0" t="n">
        <v>0</v>
      </c>
      <c r="MI26" s="0" t="n">
        <v>0</v>
      </c>
      <c r="MJ26" s="0" t="n">
        <v>16925.85</v>
      </c>
      <c r="MK26" s="0" t="n">
        <v>823.716</v>
      </c>
      <c r="ML26" s="0" t="n">
        <v>272</v>
      </c>
      <c r="MM26" s="0" t="n">
        <v>0</v>
      </c>
      <c r="MN26" s="0" t="n">
        <v>0</v>
      </c>
      <c r="MO26" s="0" t="n">
        <v>0</v>
      </c>
      <c r="MP26" s="0" t="n">
        <v>0</v>
      </c>
      <c r="MQ26" s="0" t="n">
        <v>9248</v>
      </c>
      <c r="MR26" s="0" t="n">
        <v>3742.72</v>
      </c>
      <c r="MS26" s="0" t="n">
        <v>0</v>
      </c>
      <c r="MT26" s="0" t="n">
        <v>6065.6</v>
      </c>
      <c r="MU26" s="0" t="n">
        <v>6543.504</v>
      </c>
      <c r="MV26" s="0" t="n">
        <v>6190.448</v>
      </c>
      <c r="MW26" s="0" t="n">
        <v>16102.4</v>
      </c>
      <c r="MX26" s="0" t="n">
        <v>11040.48</v>
      </c>
      <c r="MY26" s="0" t="n">
        <v>9125.6</v>
      </c>
      <c r="MZ26" s="0" t="n">
        <v>7872.768</v>
      </c>
      <c r="NA26" s="0" t="n">
        <v>0</v>
      </c>
      <c r="NB26" s="0" t="n">
        <v>12642.56</v>
      </c>
      <c r="NC26" s="0" t="n">
        <v>0</v>
      </c>
      <c r="ND26" s="0" t="n">
        <v>0</v>
      </c>
      <c r="NE26" s="0" t="n">
        <v>0</v>
      </c>
      <c r="NF26" s="0" t="n">
        <v>0</v>
      </c>
      <c r="NG26" s="0" t="n">
        <v>0</v>
      </c>
      <c r="NH26" s="0" t="n">
        <v>2720</v>
      </c>
      <c r="NI26" s="0" t="n">
        <v>0</v>
      </c>
      <c r="NJ26" s="0" t="n">
        <v>6528</v>
      </c>
      <c r="NK26" s="0" t="n">
        <v>0</v>
      </c>
      <c r="NL26" s="0" t="n">
        <v>0</v>
      </c>
      <c r="NM26" s="0" t="n">
        <v>0</v>
      </c>
      <c r="NN26" s="0" t="n">
        <v>0</v>
      </c>
      <c r="NO26" s="0" t="n">
        <v>0</v>
      </c>
      <c r="NP26" s="0" t="n">
        <v>4913.136</v>
      </c>
      <c r="NQ26" s="0" t="n">
        <v>0</v>
      </c>
      <c r="NR26" s="0" t="n">
        <v>0</v>
      </c>
      <c r="NS26" s="0" t="n">
        <v>0</v>
      </c>
      <c r="NT26" s="0" t="n">
        <v>5287.68</v>
      </c>
      <c r="NU26" s="0" t="n">
        <v>14250.08</v>
      </c>
      <c r="NV26" s="0" t="n">
        <v>0</v>
      </c>
      <c r="NW26" s="0" t="n">
        <v>0</v>
      </c>
      <c r="NX26" s="0" t="n">
        <v>0</v>
      </c>
      <c r="NY26" s="0" t="n">
        <v>1335.52</v>
      </c>
      <c r="NZ26" s="0" t="n">
        <v>11932.64</v>
      </c>
      <c r="OA26" s="0" t="n">
        <v>0</v>
      </c>
      <c r="OB26" s="0" t="n">
        <v>0</v>
      </c>
      <c r="OC26" s="0" t="n">
        <v>10336</v>
      </c>
      <c r="OD26" s="0" t="n">
        <v>0</v>
      </c>
      <c r="OE26" s="0" t="n">
        <v>0</v>
      </c>
      <c r="OF26" s="0" t="n">
        <v>7779.2</v>
      </c>
      <c r="OG26" s="0" t="n">
        <v>0</v>
      </c>
      <c r="OH26" s="0" t="n">
        <v>0</v>
      </c>
      <c r="OI26" s="0" t="n">
        <v>0</v>
      </c>
      <c r="OJ26" s="0" t="n">
        <v>0</v>
      </c>
      <c r="OK26" s="0" t="n">
        <v>0</v>
      </c>
      <c r="OL26" s="0" t="n">
        <v>14679.84</v>
      </c>
      <c r="OM26" s="0" t="n">
        <v>0</v>
      </c>
      <c r="ON26" s="0" t="n">
        <v>0</v>
      </c>
      <c r="OO26" s="0" t="n">
        <v>0</v>
      </c>
      <c r="OP26" s="0" t="n">
        <v>1036.32</v>
      </c>
      <c r="OQ26" s="0" t="n">
        <v>0</v>
      </c>
      <c r="OR26" s="0" t="n">
        <v>0</v>
      </c>
      <c r="OS26" s="0" t="n">
        <v>1868.64</v>
      </c>
      <c r="OT26" s="0" t="n">
        <v>2341.92</v>
      </c>
      <c r="OU26" s="0" t="n">
        <v>13374.24</v>
      </c>
      <c r="OV26" s="0" t="n">
        <v>0</v>
      </c>
      <c r="OW26" s="0" t="n">
        <v>0</v>
      </c>
      <c r="OX26" s="0" t="n">
        <v>9525.168</v>
      </c>
      <c r="OY26" s="0" t="n">
        <v>715.36</v>
      </c>
      <c r="OZ26" s="0" t="n">
        <v>218</v>
      </c>
      <c r="PA26" s="0" t="n">
        <v>0</v>
      </c>
      <c r="PB26" s="0" t="n">
        <v>0</v>
      </c>
      <c r="PC26" s="0" t="n">
        <v>0</v>
      </c>
      <c r="PD26" s="0" t="n">
        <v>0</v>
      </c>
      <c r="PE26" s="0" t="n">
        <v>8153.2</v>
      </c>
      <c r="PF26" s="0" t="n">
        <v>2999.68</v>
      </c>
      <c r="PG26" s="0" t="n">
        <v>0</v>
      </c>
      <c r="PH26" s="0" t="n">
        <v>4861.4</v>
      </c>
      <c r="PI26" s="0" t="n">
        <v>4767.66</v>
      </c>
      <c r="PJ26" s="0" t="n">
        <v>4510.42</v>
      </c>
      <c r="PK26" s="0" t="n">
        <v>12905.6</v>
      </c>
      <c r="PL26" s="0" t="n">
        <v>8848.62</v>
      </c>
      <c r="PM26" s="0" t="n">
        <v>6649</v>
      </c>
      <c r="PN26" s="0" t="n">
        <v>6309.792</v>
      </c>
      <c r="PO26" s="0" t="n">
        <v>0</v>
      </c>
      <c r="PP26" s="0" t="n">
        <v>10132.64</v>
      </c>
      <c r="PQ26" s="0" t="n">
        <v>0</v>
      </c>
      <c r="PR26" s="0" t="n">
        <v>0</v>
      </c>
      <c r="PS26" s="0" t="n">
        <v>0</v>
      </c>
      <c r="PT26" s="0" t="n">
        <v>0</v>
      </c>
      <c r="PU26" s="0" t="n">
        <v>0</v>
      </c>
      <c r="PV26" s="0" t="n">
        <v>2725</v>
      </c>
      <c r="PW26" s="0" t="n">
        <v>0</v>
      </c>
      <c r="PX26" s="0" t="n">
        <v>5232</v>
      </c>
      <c r="PY26" s="0" t="n">
        <v>0</v>
      </c>
      <c r="PZ26" s="0" t="n">
        <v>0</v>
      </c>
      <c r="QA26" s="0" t="n">
        <v>0</v>
      </c>
      <c r="QB26" s="0" t="n">
        <v>0</v>
      </c>
      <c r="QC26" s="0" t="n">
        <v>0</v>
      </c>
      <c r="QD26" s="0" t="n">
        <v>4375.26</v>
      </c>
      <c r="QE26" s="0" t="n">
        <v>0</v>
      </c>
      <c r="QF26" s="0" t="n">
        <v>0</v>
      </c>
      <c r="QG26" s="0" t="n">
        <v>0</v>
      </c>
      <c r="QH26" s="0" t="n">
        <v>4708.8</v>
      </c>
      <c r="QI26" s="0" t="n">
        <v>12563.122</v>
      </c>
      <c r="QJ26" s="0" t="n">
        <v>0</v>
      </c>
      <c r="QK26" s="0" t="n">
        <v>0</v>
      </c>
      <c r="QL26" s="0" t="n">
        <v>0</v>
      </c>
      <c r="QM26" s="0" t="n">
        <v>1177.418</v>
      </c>
      <c r="QN26" s="0" t="n">
        <v>9563.66</v>
      </c>
      <c r="QO26" s="0" t="n">
        <v>0</v>
      </c>
      <c r="QP26" s="0" t="n">
        <v>0</v>
      </c>
      <c r="QQ26" s="0" t="n">
        <v>8284</v>
      </c>
      <c r="QR26" s="0" t="n">
        <v>0</v>
      </c>
      <c r="QS26" s="0" t="n">
        <v>0</v>
      </c>
      <c r="QT26" s="0" t="n">
        <v>5611.32</v>
      </c>
      <c r="QU26" s="0" t="n">
        <v>0</v>
      </c>
      <c r="QV26" s="0" t="n">
        <v>0</v>
      </c>
      <c r="QW26" s="0" t="n">
        <v>0</v>
      </c>
      <c r="QX26" s="0" t="n">
        <v>0</v>
      </c>
      <c r="QY26" s="0" t="n">
        <v>0</v>
      </c>
      <c r="QZ26" s="0" t="n">
        <v>11765.46</v>
      </c>
      <c r="RA26" s="0" t="n">
        <v>0</v>
      </c>
      <c r="RB26" s="0" t="n">
        <v>0</v>
      </c>
      <c r="RC26" s="0" t="n">
        <v>0</v>
      </c>
      <c r="RD26" s="0" t="n">
        <v>830.58</v>
      </c>
      <c r="RE26" s="0" t="n">
        <v>0</v>
      </c>
      <c r="RF26" s="0" t="n">
        <v>0</v>
      </c>
      <c r="RG26" s="0" t="n">
        <v>1347.894</v>
      </c>
      <c r="RH26" s="0" t="n">
        <v>1876.98</v>
      </c>
      <c r="RI26" s="0" t="n">
        <v>10719.06</v>
      </c>
      <c r="RJ26" s="0" t="n">
        <v>0</v>
      </c>
      <c r="RK26" s="0" t="n">
        <v>0</v>
      </c>
      <c r="RL26" s="0" t="n">
        <v>8482.38</v>
      </c>
      <c r="RM26" s="0" t="n">
        <v>630.674</v>
      </c>
      <c r="RN26" s="0" t="n">
        <v>397</v>
      </c>
      <c r="RO26" s="0" t="n">
        <v>0</v>
      </c>
      <c r="RP26" s="0" t="n">
        <v>0</v>
      </c>
      <c r="RQ26" s="0" t="n">
        <v>0</v>
      </c>
      <c r="RR26" s="0" t="n">
        <v>0</v>
      </c>
      <c r="RS26" s="0" t="n">
        <v>13498</v>
      </c>
      <c r="RT26" s="0" t="n">
        <v>5462.72</v>
      </c>
      <c r="RU26" s="0" t="n">
        <v>0</v>
      </c>
      <c r="RV26" s="0" t="n">
        <v>8853.1</v>
      </c>
      <c r="RW26" s="0" t="n">
        <v>7814.151</v>
      </c>
      <c r="RX26" s="0" t="n">
        <v>7392.537</v>
      </c>
      <c r="RY26" s="0" t="n">
        <v>23502.4</v>
      </c>
      <c r="RZ26" s="0" t="n">
        <v>16114.23</v>
      </c>
      <c r="SA26" s="0" t="n">
        <v>12108.5</v>
      </c>
      <c r="SB26" s="0" t="n">
        <v>12767.52</v>
      </c>
      <c r="SC26" s="0" t="n">
        <v>0</v>
      </c>
      <c r="SD26" s="0" t="n">
        <v>18452.56</v>
      </c>
      <c r="SE26" s="0" t="n">
        <v>0</v>
      </c>
      <c r="SF26" s="0" t="n">
        <v>0</v>
      </c>
      <c r="SG26" s="0" t="n">
        <v>0</v>
      </c>
      <c r="SH26" s="0" t="n">
        <v>0</v>
      </c>
      <c r="SI26" s="0" t="n">
        <v>0</v>
      </c>
      <c r="SJ26" s="0" t="n">
        <v>3970</v>
      </c>
      <c r="SK26" s="0" t="n">
        <v>0</v>
      </c>
      <c r="SL26" s="0" t="n">
        <v>9528</v>
      </c>
      <c r="SM26" s="0" t="n">
        <v>0</v>
      </c>
      <c r="SN26" s="0" t="n">
        <v>0</v>
      </c>
      <c r="SO26" s="0" t="n">
        <v>0</v>
      </c>
      <c r="SP26" s="0" t="n">
        <v>0</v>
      </c>
      <c r="SQ26" s="0" t="n">
        <v>0</v>
      </c>
      <c r="SR26" s="0" t="n">
        <v>7967.79</v>
      </c>
      <c r="SS26" s="0" t="n">
        <v>0</v>
      </c>
      <c r="ST26" s="0" t="n">
        <v>0</v>
      </c>
      <c r="SU26" s="0" t="n">
        <v>0</v>
      </c>
      <c r="SV26" s="0" t="n">
        <v>8575.2</v>
      </c>
      <c r="SW26" s="0" t="n">
        <v>20798.83</v>
      </c>
      <c r="SX26" s="0" t="n">
        <v>0</v>
      </c>
      <c r="SY26" s="0" t="n">
        <v>0</v>
      </c>
      <c r="SZ26" s="0" t="n">
        <v>0</v>
      </c>
      <c r="TA26" s="0" t="n">
        <v>1949.27</v>
      </c>
      <c r="TB26" s="0" t="n">
        <v>17416.39</v>
      </c>
      <c r="TC26" s="0" t="n">
        <v>0</v>
      </c>
      <c r="TD26" s="0" t="n">
        <v>0</v>
      </c>
      <c r="TE26" s="0" t="n">
        <v>15086</v>
      </c>
      <c r="TF26" s="0" t="n">
        <v>0</v>
      </c>
      <c r="TG26" s="0" t="n">
        <v>0</v>
      </c>
      <c r="TH26" s="0" t="n">
        <v>12489.62</v>
      </c>
      <c r="TI26" s="0" t="n">
        <v>0</v>
      </c>
      <c r="TJ26" s="0" t="n">
        <v>0</v>
      </c>
      <c r="TK26" s="0" t="n">
        <v>0</v>
      </c>
      <c r="TL26" s="0" t="n">
        <v>0</v>
      </c>
      <c r="TM26" s="0" t="n">
        <v>0</v>
      </c>
      <c r="TN26" s="0" t="n">
        <v>21426.09</v>
      </c>
      <c r="TO26" s="0" t="n">
        <v>0</v>
      </c>
      <c r="TP26" s="0" t="n">
        <v>0</v>
      </c>
      <c r="TQ26" s="0" t="n">
        <v>0</v>
      </c>
      <c r="TR26" s="0" t="n">
        <v>1890.7125</v>
      </c>
      <c r="TS26" s="0" t="n">
        <v>0</v>
      </c>
      <c r="TT26" s="0" t="n">
        <v>0</v>
      </c>
      <c r="TU26" s="0" t="n">
        <v>2727.39</v>
      </c>
      <c r="TV26" s="0" t="n">
        <v>3418.17</v>
      </c>
      <c r="TW26" s="0" t="n">
        <v>19520.49</v>
      </c>
      <c r="TX26" s="0" t="n">
        <v>0</v>
      </c>
      <c r="TY26" s="0" t="n">
        <v>0</v>
      </c>
      <c r="TZ26" s="0" t="n">
        <v>15447.27</v>
      </c>
      <c r="UA26" s="0" t="n">
        <v>1044.11</v>
      </c>
      <c r="UB26" s="0" t="n">
        <v>160</v>
      </c>
      <c r="UC26" s="0" t="n">
        <v>0</v>
      </c>
      <c r="UD26" s="0" t="n">
        <v>0</v>
      </c>
      <c r="UE26" s="0" t="n">
        <v>0</v>
      </c>
      <c r="UF26" s="0" t="n">
        <v>0</v>
      </c>
      <c r="UG26" s="0" t="n">
        <v>5440</v>
      </c>
      <c r="UH26" s="0" t="n">
        <v>2201.6</v>
      </c>
      <c r="UI26" s="0" t="n">
        <v>0</v>
      </c>
      <c r="UJ26" s="0" t="n">
        <v>3924.8</v>
      </c>
      <c r="UK26" s="0" t="n">
        <v>3499.2</v>
      </c>
      <c r="UL26" s="0" t="n">
        <v>3641.44</v>
      </c>
      <c r="UM26" s="0" t="n">
        <v>9472</v>
      </c>
      <c r="UN26" s="0" t="n">
        <v>6494.4</v>
      </c>
      <c r="UO26" s="0" t="n">
        <v>4880</v>
      </c>
      <c r="UP26" s="0" t="n">
        <v>5145.6</v>
      </c>
      <c r="UQ26" s="0" t="n">
        <v>0</v>
      </c>
      <c r="UR26" s="0" t="n">
        <v>6693.12</v>
      </c>
      <c r="US26" s="0" t="n">
        <v>0</v>
      </c>
      <c r="UT26" s="0" t="n">
        <v>0</v>
      </c>
      <c r="UU26" s="0" t="n">
        <v>0</v>
      </c>
      <c r="UV26" s="0" t="n">
        <v>0</v>
      </c>
      <c r="UW26" s="0" t="n">
        <v>0</v>
      </c>
      <c r="UX26" s="0" t="n">
        <v>1440</v>
      </c>
      <c r="UY26" s="0" t="n">
        <v>0</v>
      </c>
      <c r="UZ26" s="0" t="n">
        <v>3456</v>
      </c>
      <c r="VA26" s="0" t="n">
        <v>0</v>
      </c>
      <c r="VB26" s="0" t="n">
        <v>0</v>
      </c>
      <c r="VC26" s="0" t="n">
        <v>0</v>
      </c>
      <c r="VD26" s="0" t="n">
        <v>0</v>
      </c>
      <c r="VE26" s="0" t="n">
        <v>0</v>
      </c>
      <c r="VF26" s="0" t="n">
        <v>3211.2</v>
      </c>
      <c r="VG26" s="0" t="n">
        <v>0</v>
      </c>
      <c r="VH26" s="0" t="n">
        <v>0</v>
      </c>
      <c r="VI26" s="0" t="n">
        <v>0</v>
      </c>
      <c r="VJ26" s="0" t="n">
        <v>3456</v>
      </c>
      <c r="VK26" s="0" t="n">
        <v>8382.4</v>
      </c>
      <c r="VL26" s="0" t="n">
        <v>0</v>
      </c>
      <c r="VM26" s="0" t="n">
        <v>0</v>
      </c>
      <c r="VN26" s="0" t="n">
        <v>0</v>
      </c>
      <c r="VO26" s="0" t="n">
        <v>707.04</v>
      </c>
      <c r="VP26" s="0" t="n">
        <v>7019.2</v>
      </c>
      <c r="VQ26" s="0" t="n">
        <v>0</v>
      </c>
      <c r="VR26" s="0" t="n">
        <v>0</v>
      </c>
      <c r="VS26" s="0" t="n">
        <v>7600</v>
      </c>
      <c r="VT26" s="0" t="n">
        <v>0</v>
      </c>
      <c r="VU26" s="0" t="n">
        <v>0</v>
      </c>
      <c r="VV26" s="0" t="n">
        <v>4576</v>
      </c>
      <c r="VW26" s="0" t="n">
        <v>0</v>
      </c>
      <c r="VX26" s="0" t="n">
        <v>0</v>
      </c>
      <c r="VY26" s="0" t="n">
        <v>0</v>
      </c>
      <c r="VZ26" s="0" t="n">
        <v>0</v>
      </c>
      <c r="WA26" s="0" t="n">
        <v>0</v>
      </c>
      <c r="WB26" s="0" t="n">
        <v>8635.2</v>
      </c>
      <c r="WC26" s="0" t="n">
        <v>0</v>
      </c>
      <c r="WD26" s="0" t="n">
        <v>0</v>
      </c>
      <c r="WE26" s="0" t="n">
        <v>0</v>
      </c>
      <c r="WF26" s="0" t="n">
        <v>609.6</v>
      </c>
      <c r="WG26" s="0" t="n">
        <v>0</v>
      </c>
      <c r="WH26" s="0" t="n">
        <v>0</v>
      </c>
      <c r="WI26" s="0" t="n">
        <v>989.28</v>
      </c>
      <c r="WJ26" s="0" t="n">
        <v>1377.6</v>
      </c>
      <c r="WK26" s="0" t="n">
        <v>8653.92</v>
      </c>
      <c r="WL26" s="0" t="n">
        <v>0</v>
      </c>
      <c r="WM26" s="0" t="n">
        <v>0</v>
      </c>
      <c r="WN26" s="0" t="n">
        <v>6225.6</v>
      </c>
      <c r="WO26" s="0" t="n">
        <v>420.8</v>
      </c>
      <c r="WP26" s="0" t="n">
        <v>238</v>
      </c>
      <c r="WQ26" s="0" t="n">
        <v>0</v>
      </c>
      <c r="WR26" s="0" t="n">
        <v>0</v>
      </c>
      <c r="WS26" s="0" t="n">
        <v>0</v>
      </c>
      <c r="WT26" s="0" t="n">
        <v>0</v>
      </c>
      <c r="WU26" s="0" t="n">
        <v>8092</v>
      </c>
      <c r="WV26" s="0" t="n">
        <v>3274.88</v>
      </c>
      <c r="WW26" s="0" t="n">
        <v>0</v>
      </c>
      <c r="WX26" s="0" t="n">
        <v>5307.4</v>
      </c>
      <c r="WY26" s="0" t="n">
        <v>5205.06</v>
      </c>
      <c r="WZ26" s="0" t="n">
        <v>4924.22</v>
      </c>
      <c r="XA26" s="0" t="n">
        <v>14089.6</v>
      </c>
      <c r="XB26" s="0" t="n">
        <v>9660.42</v>
      </c>
      <c r="XC26" s="0" t="n">
        <v>7259</v>
      </c>
      <c r="XD26" s="0" t="n">
        <v>7654.08</v>
      </c>
      <c r="XE26" s="0" t="n">
        <v>0</v>
      </c>
      <c r="XF26" s="0" t="n">
        <v>11062.24</v>
      </c>
      <c r="XG26" s="0" t="n">
        <v>0</v>
      </c>
      <c r="XH26" s="0" t="n">
        <v>0</v>
      </c>
      <c r="XI26" s="0" t="n">
        <v>0</v>
      </c>
      <c r="XJ26" s="0" t="n">
        <v>0</v>
      </c>
      <c r="XK26" s="0" t="n">
        <v>0</v>
      </c>
      <c r="XL26" s="0" t="n">
        <v>2380</v>
      </c>
      <c r="XM26" s="0" t="n">
        <v>0</v>
      </c>
      <c r="XN26" s="0" t="n">
        <v>5712</v>
      </c>
      <c r="XO26" s="0" t="n">
        <v>0</v>
      </c>
      <c r="XP26" s="0" t="n">
        <v>0</v>
      </c>
      <c r="XQ26" s="0" t="n">
        <v>0</v>
      </c>
      <c r="XR26" s="0" t="n">
        <v>0</v>
      </c>
      <c r="XS26" s="0" t="n">
        <v>0</v>
      </c>
      <c r="XT26" s="0" t="n">
        <v>4298.994</v>
      </c>
      <c r="XU26" s="0" t="n">
        <v>0</v>
      </c>
      <c r="XV26" s="0" t="n">
        <v>0</v>
      </c>
      <c r="XW26" s="0" t="n">
        <v>0</v>
      </c>
      <c r="XX26" s="0" t="n">
        <v>4626.72</v>
      </c>
      <c r="XY26" s="0" t="n">
        <v>12468.82</v>
      </c>
      <c r="XZ26" s="0" t="n">
        <v>0</v>
      </c>
      <c r="YA26" s="0" t="n">
        <v>0</v>
      </c>
      <c r="YB26" s="0" t="n">
        <v>0</v>
      </c>
      <c r="YC26" s="0" t="n">
        <v>1460.725</v>
      </c>
      <c r="YD26" s="0" t="n">
        <v>10441.06</v>
      </c>
      <c r="YE26" s="0" t="n">
        <v>0</v>
      </c>
      <c r="YF26" s="0" t="n">
        <v>0</v>
      </c>
      <c r="YG26" s="0" t="n">
        <v>9044</v>
      </c>
      <c r="YH26" s="0" t="n">
        <v>0</v>
      </c>
      <c r="YI26" s="0" t="n">
        <v>0</v>
      </c>
      <c r="YJ26" s="0" t="n">
        <v>6126.12</v>
      </c>
      <c r="YK26" s="0" t="n">
        <v>0</v>
      </c>
      <c r="YL26" s="0" t="n">
        <v>0</v>
      </c>
      <c r="YM26" s="0" t="n">
        <v>0</v>
      </c>
      <c r="YN26" s="0" t="n">
        <v>0</v>
      </c>
      <c r="YO26" s="0" t="n">
        <v>0</v>
      </c>
      <c r="YP26" s="0" t="n">
        <v>11560.374</v>
      </c>
      <c r="YQ26" s="0" t="n">
        <v>0</v>
      </c>
      <c r="YR26" s="0" t="n">
        <v>0</v>
      </c>
      <c r="YS26" s="0" t="n">
        <v>0</v>
      </c>
      <c r="YT26" s="0" t="n">
        <v>816.102</v>
      </c>
      <c r="YU26" s="0" t="n">
        <v>0</v>
      </c>
      <c r="YV26" s="0" t="n">
        <v>0</v>
      </c>
      <c r="YW26" s="0" t="n">
        <v>1635.06</v>
      </c>
      <c r="YX26" s="0" t="n">
        <v>1844.262</v>
      </c>
      <c r="YY26" s="0" t="n">
        <v>14628.075</v>
      </c>
      <c r="YZ26" s="0" t="n">
        <v>0</v>
      </c>
      <c r="ZA26" s="0" t="n">
        <v>0</v>
      </c>
      <c r="ZB26" s="0" t="n">
        <v>9260.58</v>
      </c>
      <c r="ZC26" s="0" t="n">
        <v>625.94</v>
      </c>
      <c r="ZD26" s="0" t="n">
        <v>299</v>
      </c>
      <c r="ZE26" s="0" t="n">
        <v>0</v>
      </c>
      <c r="ZF26" s="0" t="n">
        <v>0</v>
      </c>
      <c r="ZG26" s="0" t="n">
        <v>0</v>
      </c>
      <c r="ZH26" s="0" t="n">
        <v>0</v>
      </c>
      <c r="ZI26" s="0" t="n">
        <v>9149.4</v>
      </c>
      <c r="ZJ26" s="0" t="n">
        <v>4114.24</v>
      </c>
      <c r="ZK26" s="0" t="n">
        <v>0</v>
      </c>
      <c r="ZL26" s="0" t="n">
        <v>7334.47</v>
      </c>
      <c r="ZM26" s="0" t="n">
        <v>6539.13</v>
      </c>
      <c r="ZN26" s="0" t="n">
        <v>6186.31</v>
      </c>
      <c r="ZO26" s="0" t="n">
        <v>17700.8</v>
      </c>
      <c r="ZP26" s="0" t="n">
        <v>12136.41</v>
      </c>
      <c r="ZQ26" s="0" t="n">
        <v>11399.375</v>
      </c>
      <c r="ZR26" s="0" t="n">
        <v>9615.84</v>
      </c>
      <c r="ZS26" s="0" t="n">
        <v>0</v>
      </c>
      <c r="ZT26" s="0" t="n">
        <v>12507.768</v>
      </c>
      <c r="ZU26" s="0" t="n">
        <v>0</v>
      </c>
      <c r="ZV26" s="0" t="n">
        <v>0</v>
      </c>
      <c r="ZW26" s="0" t="n">
        <v>0</v>
      </c>
      <c r="ZX26" s="0" t="n">
        <v>0</v>
      </c>
      <c r="ZY26" s="0" t="n">
        <v>0</v>
      </c>
      <c r="ZZ26" s="0" t="n">
        <v>2691</v>
      </c>
      <c r="AAA26" s="0" t="n">
        <v>0</v>
      </c>
      <c r="AAB26" s="0" t="n">
        <v>7893.6</v>
      </c>
      <c r="AAC26" s="0" t="n">
        <v>0</v>
      </c>
      <c r="AAD26" s="0" t="n">
        <v>0</v>
      </c>
      <c r="AAE26" s="0" t="n">
        <v>0</v>
      </c>
      <c r="AAF26" s="0" t="n">
        <v>0</v>
      </c>
      <c r="AAG26" s="0" t="n">
        <v>0</v>
      </c>
      <c r="AAH26" s="0" t="n">
        <v>6000.93</v>
      </c>
      <c r="AAI26" s="0" t="n">
        <v>0</v>
      </c>
      <c r="AAJ26" s="0" t="n">
        <v>0</v>
      </c>
      <c r="AAK26" s="0" t="n">
        <v>0</v>
      </c>
      <c r="AAL26" s="0" t="n">
        <v>6458.4</v>
      </c>
      <c r="AAM26" s="0" t="n">
        <v>15664.61</v>
      </c>
      <c r="AAN26" s="0" t="n">
        <v>0</v>
      </c>
      <c r="AAO26" s="0" t="n">
        <v>0</v>
      </c>
      <c r="AAP26" s="0" t="n">
        <v>0</v>
      </c>
      <c r="AAQ26" s="0" t="n">
        <v>1468.09</v>
      </c>
      <c r="AAR26" s="0" t="n">
        <v>13117.13</v>
      </c>
      <c r="AAS26" s="0" t="n">
        <v>0</v>
      </c>
      <c r="AAT26" s="0" t="n">
        <v>0</v>
      </c>
      <c r="AAU26" s="0" t="n">
        <v>11362</v>
      </c>
      <c r="AAV26" s="0" t="n">
        <v>0</v>
      </c>
      <c r="AAW26" s="0" t="n">
        <v>0</v>
      </c>
      <c r="AAX26" s="0" t="n">
        <v>8551.4</v>
      </c>
      <c r="AAY26" s="0" t="n">
        <v>0</v>
      </c>
      <c r="AAZ26" s="0" t="n">
        <v>0</v>
      </c>
      <c r="ABA26" s="0" t="n">
        <v>0</v>
      </c>
      <c r="ABB26" s="0" t="n">
        <v>0</v>
      </c>
      <c r="ABC26" s="0" t="n">
        <v>0</v>
      </c>
      <c r="ABD26" s="0" t="n">
        <v>16137.03</v>
      </c>
      <c r="ABE26" s="0" t="n">
        <v>0</v>
      </c>
      <c r="ABF26" s="0" t="n">
        <v>0</v>
      </c>
      <c r="ABG26" s="0" t="n">
        <v>0</v>
      </c>
      <c r="ABH26" s="0" t="n">
        <v>1139.19</v>
      </c>
      <c r="ABI26" s="0" t="n">
        <v>0</v>
      </c>
      <c r="ABJ26" s="0" t="n">
        <v>0</v>
      </c>
      <c r="ABK26" s="0" t="n">
        <v>2054.13</v>
      </c>
      <c r="ABL26" s="0" t="n">
        <v>2831.829</v>
      </c>
      <c r="ABM26" s="0" t="n">
        <v>14701.83</v>
      </c>
      <c r="ABN26" s="0" t="n">
        <v>0</v>
      </c>
      <c r="ABO26" s="0" t="n">
        <v>0</v>
      </c>
      <c r="ABP26" s="0" t="n">
        <v>11634.09</v>
      </c>
      <c r="ABQ26" s="0" t="n">
        <v>786.37</v>
      </c>
      <c r="ABR26" s="0" t="n">
        <v>232</v>
      </c>
      <c r="ABS26" s="0" t="n">
        <v>0</v>
      </c>
      <c r="ABT26" s="0" t="n">
        <v>0</v>
      </c>
      <c r="ABU26" s="0" t="n">
        <v>0</v>
      </c>
      <c r="ABV26" s="0" t="n">
        <v>0</v>
      </c>
      <c r="ABW26" s="0" t="n">
        <v>8676.8</v>
      </c>
      <c r="ABX26" s="0" t="n">
        <v>3192.32</v>
      </c>
      <c r="ABY26" s="0" t="n">
        <v>0</v>
      </c>
      <c r="ABZ26" s="0" t="n">
        <v>5173.6</v>
      </c>
      <c r="ACA26" s="0" t="n">
        <v>5073.84</v>
      </c>
      <c r="ACB26" s="0" t="n">
        <v>4800.08</v>
      </c>
      <c r="ACC26" s="0" t="n">
        <v>15107.84</v>
      </c>
      <c r="ACD26" s="0" t="n">
        <v>9416.88</v>
      </c>
      <c r="ACE26" s="0" t="n">
        <v>7076</v>
      </c>
      <c r="ACF26" s="0" t="n">
        <v>9326.4</v>
      </c>
      <c r="ACG26" s="0" t="n">
        <v>0</v>
      </c>
      <c r="ACH26" s="0" t="n">
        <v>10783.36</v>
      </c>
      <c r="ACI26" s="0" t="n">
        <v>0</v>
      </c>
      <c r="ACJ26" s="0" t="n">
        <v>0</v>
      </c>
      <c r="ACK26" s="0" t="n">
        <v>0</v>
      </c>
      <c r="ACL26" s="0" t="n">
        <v>0</v>
      </c>
      <c r="ACM26" s="0" t="n">
        <v>0</v>
      </c>
      <c r="ACN26" s="0" t="n">
        <v>2900</v>
      </c>
      <c r="ACO26" s="0" t="n">
        <v>0</v>
      </c>
      <c r="ACP26" s="0" t="n">
        <v>5568</v>
      </c>
      <c r="ACQ26" s="0" t="n">
        <v>0</v>
      </c>
      <c r="ACR26" s="0" t="n">
        <v>0</v>
      </c>
      <c r="ACS26" s="0" t="n">
        <v>0</v>
      </c>
      <c r="ACT26" s="0" t="n">
        <v>0</v>
      </c>
      <c r="ACU26" s="0" t="n">
        <v>0</v>
      </c>
      <c r="ACV26" s="0" t="n">
        <v>4656.24</v>
      </c>
      <c r="ACW26" s="0" t="n">
        <v>0</v>
      </c>
      <c r="ACX26" s="0" t="n">
        <v>0</v>
      </c>
      <c r="ACY26" s="0" t="n">
        <v>0</v>
      </c>
      <c r="ACZ26" s="0" t="n">
        <v>5011.2</v>
      </c>
      <c r="ADA26" s="0" t="n">
        <v>12154.48</v>
      </c>
      <c r="ADB26" s="0" t="n">
        <v>0</v>
      </c>
      <c r="ADC26" s="0" t="n">
        <v>0</v>
      </c>
      <c r="ADD26" s="0" t="n">
        <v>0</v>
      </c>
      <c r="ADE26" s="0" t="n">
        <v>1423.9</v>
      </c>
      <c r="ADF26" s="0" t="n">
        <v>11195.624</v>
      </c>
      <c r="ADG26" s="0" t="n">
        <v>0</v>
      </c>
      <c r="ADH26" s="0" t="n">
        <v>0</v>
      </c>
      <c r="ADI26" s="0" t="n">
        <v>8816</v>
      </c>
      <c r="ADJ26" s="0" t="n">
        <v>0</v>
      </c>
      <c r="ADK26" s="0" t="n">
        <v>0</v>
      </c>
      <c r="ADL26" s="0" t="n">
        <v>6635.2</v>
      </c>
      <c r="ADM26" s="0" t="n">
        <v>0</v>
      </c>
      <c r="ADN26" s="0" t="n">
        <v>0</v>
      </c>
      <c r="ADO26" s="0" t="n">
        <v>0</v>
      </c>
      <c r="ADP26" s="0" t="n">
        <v>0</v>
      </c>
      <c r="ADQ26" s="0" t="n">
        <v>0</v>
      </c>
      <c r="ADR26" s="0" t="n">
        <v>12521.04</v>
      </c>
      <c r="ADS26" s="0" t="n">
        <v>0</v>
      </c>
      <c r="ADT26" s="0" t="n">
        <v>0</v>
      </c>
      <c r="ADU26" s="0" t="n">
        <v>0</v>
      </c>
      <c r="ADV26" s="0" t="n">
        <v>795.528</v>
      </c>
      <c r="ADW26" s="0" t="n">
        <v>0</v>
      </c>
      <c r="ADX26" s="0" t="n">
        <v>0</v>
      </c>
      <c r="ADY26" s="0" t="n">
        <v>1753.224</v>
      </c>
      <c r="ADZ26" s="0" t="n">
        <v>1997.52</v>
      </c>
      <c r="AEA26" s="0" t="n">
        <v>11407.44</v>
      </c>
      <c r="AEB26" s="0" t="n">
        <v>0</v>
      </c>
      <c r="AEC26" s="0" t="n">
        <v>0</v>
      </c>
      <c r="AED26" s="0" t="n">
        <v>11283.9</v>
      </c>
      <c r="AEE26" s="0" t="n">
        <v>610.16</v>
      </c>
      <c r="AEF26" s="0" t="n">
        <v>185</v>
      </c>
      <c r="AEG26" s="0" t="n">
        <v>0</v>
      </c>
      <c r="AEH26" s="0" t="n">
        <v>0</v>
      </c>
      <c r="AEI26" s="0" t="n">
        <v>0</v>
      </c>
      <c r="AEJ26" s="0" t="n">
        <v>0</v>
      </c>
      <c r="AEK26" s="0" t="n">
        <v>6290</v>
      </c>
      <c r="AEL26" s="0" t="n">
        <v>2545.6</v>
      </c>
      <c r="AEM26" s="0" t="n">
        <v>0</v>
      </c>
      <c r="AEN26" s="0" t="n">
        <v>4125.5</v>
      </c>
      <c r="AEO26" s="0" t="n">
        <v>4045.95</v>
      </c>
      <c r="AEP26" s="0" t="n">
        <v>4210.415</v>
      </c>
      <c r="AEQ26" s="0" t="n">
        <v>12047.2</v>
      </c>
      <c r="AER26" s="0" t="n">
        <v>9386.4375</v>
      </c>
      <c r="AES26" s="0" t="n">
        <v>5642.5</v>
      </c>
      <c r="AET26" s="0" t="n">
        <v>5949.6</v>
      </c>
      <c r="AEU26" s="0" t="n">
        <v>0</v>
      </c>
      <c r="AEV26" s="0" t="n">
        <v>7738.92</v>
      </c>
      <c r="AEW26" s="0" t="n">
        <v>0</v>
      </c>
      <c r="AEX26" s="0" t="n">
        <v>0</v>
      </c>
      <c r="AEY26" s="0" t="n">
        <v>0</v>
      </c>
      <c r="AEZ26" s="0" t="n">
        <v>0</v>
      </c>
      <c r="AFA26" s="0" t="n">
        <v>0</v>
      </c>
      <c r="AFB26" s="0" t="n">
        <v>2035</v>
      </c>
      <c r="AFC26" s="0" t="n">
        <v>0</v>
      </c>
      <c r="AFD26" s="0" t="n">
        <v>5550</v>
      </c>
      <c r="AFE26" s="0" t="n">
        <v>0</v>
      </c>
      <c r="AFF26" s="0" t="n">
        <v>0</v>
      </c>
      <c r="AFG26" s="0" t="n">
        <v>0</v>
      </c>
      <c r="AFH26" s="0" t="n">
        <v>0</v>
      </c>
      <c r="AFI26" s="0" t="n">
        <v>0</v>
      </c>
      <c r="AFJ26" s="0" t="n">
        <v>3712.95</v>
      </c>
      <c r="AFK26" s="0" t="n">
        <v>0</v>
      </c>
      <c r="AFL26" s="0" t="n">
        <v>0</v>
      </c>
      <c r="AFM26" s="0" t="n">
        <v>0</v>
      </c>
      <c r="AFN26" s="0" t="n">
        <v>3596.4</v>
      </c>
      <c r="AFO26" s="0" t="n">
        <v>9692.15</v>
      </c>
      <c r="AFP26" s="0" t="n">
        <v>0</v>
      </c>
      <c r="AFQ26" s="0" t="n">
        <v>0</v>
      </c>
      <c r="AFR26" s="0" t="n">
        <v>0</v>
      </c>
      <c r="AFS26" s="0" t="n">
        <v>908.35</v>
      </c>
      <c r="AFT26" s="0" t="n">
        <v>8115.95</v>
      </c>
      <c r="AFU26" s="0" t="n">
        <v>0</v>
      </c>
      <c r="AFV26" s="0" t="n">
        <v>0</v>
      </c>
      <c r="AFW26" s="0" t="n">
        <v>7733</v>
      </c>
      <c r="AFX26" s="0" t="n">
        <v>0</v>
      </c>
      <c r="AFY26" s="0" t="n">
        <v>0</v>
      </c>
      <c r="AFZ26" s="0" t="n">
        <v>4761.9</v>
      </c>
      <c r="AGA26" s="0" t="n">
        <v>0</v>
      </c>
      <c r="AGB26" s="0" t="n">
        <v>0</v>
      </c>
      <c r="AGC26" s="0" t="n">
        <v>0</v>
      </c>
      <c r="AGD26" s="0" t="n">
        <v>0</v>
      </c>
      <c r="AGE26" s="0" t="n">
        <v>0</v>
      </c>
      <c r="AGF26" s="0" t="n">
        <v>8986.005</v>
      </c>
      <c r="AGG26" s="0" t="n">
        <v>0</v>
      </c>
      <c r="AGH26" s="0" t="n">
        <v>0</v>
      </c>
      <c r="AGI26" s="0" t="n">
        <v>0</v>
      </c>
      <c r="AGJ26" s="0" t="n">
        <v>881.0625</v>
      </c>
      <c r="AGK26" s="0" t="n">
        <v>0</v>
      </c>
      <c r="AGL26" s="0" t="n">
        <v>0</v>
      </c>
      <c r="AGM26" s="0" t="n">
        <v>1398.045</v>
      </c>
      <c r="AGN26" s="0" t="n">
        <v>1592.85</v>
      </c>
      <c r="AGO26" s="0" t="n">
        <v>9096.45</v>
      </c>
      <c r="AGP26" s="0" t="n">
        <v>0</v>
      </c>
      <c r="AGQ26" s="0" t="n">
        <v>0</v>
      </c>
      <c r="AGR26" s="0" t="n">
        <v>6478.515</v>
      </c>
      <c r="AGS26" s="0" t="n">
        <v>535.205</v>
      </c>
      <c r="AGU26" s="0" t="n">
        <f aca="false">IF($P26&gt;0,CH26*$K26,0)</f>
        <v>1264</v>
      </c>
      <c r="AGV26" s="0" t="n">
        <f aca="false">IF($P26&gt;0,EV26*$K26,0)</f>
        <v>420</v>
      </c>
      <c r="AGW26" s="0" t="n">
        <f aca="false">IF($P26&gt;0,HJ26*$K26,0)</f>
        <v>1016</v>
      </c>
      <c r="AGX26" s="0" t="n">
        <f aca="false">IF($P26&gt;0,JX26*$K26,0)</f>
        <v>1392</v>
      </c>
      <c r="AGY26" s="0" t="n">
        <f aca="false">IF($P26&gt;0,ML26*$K26,0)</f>
        <v>1088</v>
      </c>
      <c r="AGZ26" s="0" t="n">
        <f aca="false">IF($P26&gt;0,OZ26*$K26,0)</f>
        <v>872</v>
      </c>
      <c r="AHA26" s="0" t="n">
        <f aca="false">IF($P26&gt;0,RN26*$K26,0)</f>
        <v>1588</v>
      </c>
      <c r="AHB26" s="0" t="n">
        <f aca="false">IF($P26&gt;0,UB26*$K26,0)</f>
        <v>640</v>
      </c>
      <c r="AHC26" s="0" t="n">
        <f aca="false">IF($P26&gt;0,WP26*$K26,0)</f>
        <v>952</v>
      </c>
      <c r="AHD26" s="0" t="n">
        <f aca="false">IF($P26&gt;0,ZD26*$K26,0)</f>
        <v>1196</v>
      </c>
      <c r="AHE26" s="0" t="n">
        <f aca="false">IF($P26&gt;0,ABR26*$K26,0)</f>
        <v>928</v>
      </c>
      <c r="AHF26" s="0" t="n">
        <f aca="false">IF($P26&gt;0,AEF26*$K26,0)</f>
        <v>740</v>
      </c>
    </row>
    <row r="27" customFormat="false" ht="15" hidden="false" customHeight="false" outlineLevel="0" collapsed="false">
      <c r="F27" s="0" t="s">
        <v>25</v>
      </c>
      <c r="H27" s="0" t="s">
        <v>199</v>
      </c>
      <c r="I27" s="0" t="s">
        <v>200</v>
      </c>
      <c r="K27" s="0" t="n">
        <v>2</v>
      </c>
      <c r="L27" s="0" t="n">
        <v>6.35</v>
      </c>
      <c r="P27" s="0" t="n">
        <v>1</v>
      </c>
      <c r="R27" s="0" t="s">
        <v>58</v>
      </c>
      <c r="S27" s="0" t="n">
        <v>0</v>
      </c>
      <c r="X27" s="0" t="n">
        <v>25.44</v>
      </c>
      <c r="Y27" s="0" t="n">
        <v>20.74</v>
      </c>
      <c r="AB27" s="0" t="n">
        <v>1.8</v>
      </c>
      <c r="AC27" s="0" t="n">
        <v>4</v>
      </c>
      <c r="AE27" s="0" t="n">
        <v>13.42</v>
      </c>
      <c r="AG27" s="0" t="n">
        <v>41.13</v>
      </c>
      <c r="AH27" s="0" t="n">
        <v>37</v>
      </c>
      <c r="AI27" s="0" t="n">
        <v>17</v>
      </c>
      <c r="AJ27" s="0" t="n">
        <v>39.19</v>
      </c>
      <c r="AQ27" s="0" t="n">
        <v>33.93</v>
      </c>
      <c r="AR27" s="0" t="n">
        <v>24</v>
      </c>
      <c r="AS27" s="0" t="n">
        <v>24.65</v>
      </c>
      <c r="AW27" s="0" t="n">
        <v>13.09</v>
      </c>
      <c r="AY27" s="0" t="n">
        <v>44.52</v>
      </c>
      <c r="BI27" s="0" t="n">
        <v>25</v>
      </c>
      <c r="BK27" s="0" t="n">
        <v>7</v>
      </c>
      <c r="BM27" s="0" t="n">
        <v>26</v>
      </c>
      <c r="BP27" s="0" t="n">
        <v>54.51</v>
      </c>
      <c r="BT27" s="0" t="n">
        <v>42.85</v>
      </c>
      <c r="BU27" s="0" t="n">
        <v>20.24</v>
      </c>
      <c r="BW27" s="0" t="n">
        <v>32</v>
      </c>
      <c r="BX27" s="0" t="n">
        <v>10.25</v>
      </c>
      <c r="CA27" s="0" t="n">
        <v>20</v>
      </c>
      <c r="CB27" s="0" t="n">
        <v>29.65</v>
      </c>
      <c r="CD27" s="0" t="n">
        <v>36.26</v>
      </c>
      <c r="CH27" s="0" t="n">
        <v>374</v>
      </c>
      <c r="CI27" s="0" t="n">
        <v>0</v>
      </c>
      <c r="CJ27" s="0" t="n">
        <v>0</v>
      </c>
      <c r="CK27" s="0" t="n">
        <v>0</v>
      </c>
      <c r="CL27" s="0" t="n">
        <v>9514.56</v>
      </c>
      <c r="CM27" s="0" t="n">
        <v>6981.084</v>
      </c>
      <c r="CN27" s="0" t="n">
        <v>0</v>
      </c>
      <c r="CO27" s="0" t="n">
        <v>0</v>
      </c>
      <c r="CP27" s="0" t="n">
        <v>673.2</v>
      </c>
      <c r="CQ27" s="0" t="n">
        <v>1645.6</v>
      </c>
      <c r="CR27" s="0" t="n">
        <v>0</v>
      </c>
      <c r="CS27" s="0" t="n">
        <v>5019.08</v>
      </c>
      <c r="CT27" s="0" t="n">
        <v>0</v>
      </c>
      <c r="CU27" s="0" t="n">
        <v>13844.358</v>
      </c>
      <c r="CV27" s="0" t="n">
        <v>13838</v>
      </c>
      <c r="CW27" s="0" t="n">
        <v>6358</v>
      </c>
      <c r="CX27" s="0" t="n">
        <v>14657.06</v>
      </c>
      <c r="CY27" s="0" t="n">
        <v>0</v>
      </c>
      <c r="CZ27" s="0" t="n">
        <v>0</v>
      </c>
      <c r="DA27" s="0" t="n">
        <v>0</v>
      </c>
      <c r="DB27" s="0" t="n">
        <v>0</v>
      </c>
      <c r="DC27" s="0" t="n">
        <v>0</v>
      </c>
      <c r="DD27" s="0" t="n">
        <v>0</v>
      </c>
      <c r="DE27" s="0" t="n">
        <v>12689.82</v>
      </c>
      <c r="DF27" s="0" t="n">
        <v>8976</v>
      </c>
      <c r="DG27" s="0" t="n">
        <v>9219.1</v>
      </c>
      <c r="DH27" s="0" t="n">
        <v>0</v>
      </c>
      <c r="DI27" s="0" t="n">
        <v>0</v>
      </c>
      <c r="DJ27" s="0" t="n">
        <v>0</v>
      </c>
      <c r="DK27" s="0" t="n">
        <v>4895.66</v>
      </c>
      <c r="DL27" s="0" t="n">
        <v>0</v>
      </c>
      <c r="DM27" s="0" t="n">
        <v>16650.48</v>
      </c>
      <c r="DN27" s="0" t="n">
        <v>0</v>
      </c>
      <c r="DO27" s="0" t="n">
        <v>0</v>
      </c>
      <c r="DP27" s="0" t="n">
        <v>0</v>
      </c>
      <c r="DQ27" s="0" t="n">
        <v>0</v>
      </c>
      <c r="DR27" s="0" t="n">
        <v>0</v>
      </c>
      <c r="DS27" s="0" t="n">
        <v>0</v>
      </c>
      <c r="DT27" s="0" t="n">
        <v>0</v>
      </c>
      <c r="DU27" s="0" t="n">
        <v>0</v>
      </c>
      <c r="DV27" s="0" t="n">
        <v>0</v>
      </c>
      <c r="DW27" s="0" t="n">
        <v>9350</v>
      </c>
      <c r="DX27" s="0" t="n">
        <v>0</v>
      </c>
      <c r="DY27" s="0" t="n">
        <v>2618</v>
      </c>
      <c r="DZ27" s="0" t="n">
        <v>0</v>
      </c>
      <c r="EA27" s="0" t="n">
        <v>9724</v>
      </c>
      <c r="EB27" s="0" t="n">
        <v>0</v>
      </c>
      <c r="EC27" s="0" t="n">
        <v>0</v>
      </c>
      <c r="ED27" s="0" t="n">
        <v>25483.425</v>
      </c>
      <c r="EE27" s="0" t="n">
        <v>0</v>
      </c>
      <c r="EF27" s="0" t="n">
        <v>0</v>
      </c>
      <c r="EG27" s="0" t="n">
        <v>0</v>
      </c>
      <c r="EH27" s="0" t="n">
        <v>20032.375</v>
      </c>
      <c r="EI27" s="0" t="n">
        <v>7569.76</v>
      </c>
      <c r="EJ27" s="0" t="n">
        <v>0</v>
      </c>
      <c r="EK27" s="0" t="n">
        <v>14960</v>
      </c>
      <c r="EL27" s="0" t="n">
        <v>3833.5</v>
      </c>
      <c r="EM27" s="0" t="n">
        <v>0</v>
      </c>
      <c r="EN27" s="0" t="n">
        <v>0</v>
      </c>
      <c r="EO27" s="0" t="n">
        <v>7480</v>
      </c>
      <c r="EP27" s="0" t="n">
        <v>11089.1</v>
      </c>
      <c r="EQ27" s="0" t="n">
        <v>0</v>
      </c>
      <c r="ER27" s="0" t="n">
        <v>16951.55</v>
      </c>
      <c r="ES27" s="0" t="n">
        <v>0</v>
      </c>
      <c r="ET27" s="0" t="n">
        <v>0</v>
      </c>
      <c r="EU27" s="0" t="n">
        <v>0</v>
      </c>
      <c r="EV27" s="0" t="n">
        <v>359</v>
      </c>
      <c r="EW27" s="0" t="n">
        <v>0</v>
      </c>
      <c r="EX27" s="0" t="n">
        <v>0</v>
      </c>
      <c r="EY27" s="0" t="n">
        <v>0</v>
      </c>
      <c r="EZ27" s="0" t="n">
        <v>9132.96</v>
      </c>
      <c r="FA27" s="0" t="n">
        <v>9307.075</v>
      </c>
      <c r="FB27" s="0" t="n">
        <v>0</v>
      </c>
      <c r="FC27" s="0" t="n">
        <v>0</v>
      </c>
      <c r="FD27" s="0" t="n">
        <v>646.2</v>
      </c>
      <c r="FE27" s="0" t="n">
        <v>1292.4</v>
      </c>
      <c r="FF27" s="0" t="n">
        <v>0</v>
      </c>
      <c r="FG27" s="0" t="n">
        <v>4817.78</v>
      </c>
      <c r="FH27" s="0" t="n">
        <v>0</v>
      </c>
      <c r="FI27" s="0" t="n">
        <v>14765.67</v>
      </c>
      <c r="FJ27" s="0" t="n">
        <v>16603.75</v>
      </c>
      <c r="FK27" s="0" t="n">
        <v>6103</v>
      </c>
      <c r="FL27" s="0" t="n">
        <v>14069.21</v>
      </c>
      <c r="FM27" s="0" t="n">
        <v>0</v>
      </c>
      <c r="FN27" s="0" t="n">
        <v>0</v>
      </c>
      <c r="FO27" s="0" t="n">
        <v>0</v>
      </c>
      <c r="FP27" s="0" t="n">
        <v>0</v>
      </c>
      <c r="FQ27" s="0" t="n">
        <v>0</v>
      </c>
      <c r="FR27" s="0" t="n">
        <v>0</v>
      </c>
      <c r="FS27" s="0" t="n">
        <v>15226.0875</v>
      </c>
      <c r="FT27" s="0" t="n">
        <v>8616</v>
      </c>
      <c r="FU27" s="0" t="n">
        <v>7964.415</v>
      </c>
      <c r="FV27" s="0" t="n">
        <v>0</v>
      </c>
      <c r="FW27" s="0" t="n">
        <v>0</v>
      </c>
      <c r="FX27" s="0" t="n">
        <v>0</v>
      </c>
      <c r="FY27" s="0" t="n">
        <v>5874.1375</v>
      </c>
      <c r="FZ27" s="0" t="n">
        <v>0</v>
      </c>
      <c r="GA27" s="0" t="n">
        <v>17580.948</v>
      </c>
      <c r="GB27" s="0" t="n">
        <v>0</v>
      </c>
      <c r="GC27" s="0" t="n">
        <v>0</v>
      </c>
      <c r="GD27" s="0" t="n">
        <v>0</v>
      </c>
      <c r="GE27" s="0" t="n">
        <v>0</v>
      </c>
      <c r="GF27" s="0" t="n">
        <v>0</v>
      </c>
      <c r="GG27" s="0" t="n">
        <v>0</v>
      </c>
      <c r="GH27" s="0" t="n">
        <v>0</v>
      </c>
      <c r="GI27" s="0" t="n">
        <v>0</v>
      </c>
      <c r="GJ27" s="0" t="n">
        <v>0</v>
      </c>
      <c r="GK27" s="0" t="n">
        <v>8975</v>
      </c>
      <c r="GL27" s="0" t="n">
        <v>0</v>
      </c>
      <c r="GM27" s="0" t="n">
        <v>2513</v>
      </c>
      <c r="GN27" s="0" t="n">
        <v>0</v>
      </c>
      <c r="GO27" s="0" t="n">
        <v>8400.6</v>
      </c>
      <c r="GP27" s="0" t="n">
        <v>0</v>
      </c>
      <c r="GQ27" s="0" t="n">
        <v>0</v>
      </c>
      <c r="GR27" s="0" t="n">
        <v>19569.09</v>
      </c>
      <c r="GS27" s="0" t="n">
        <v>0</v>
      </c>
      <c r="GT27" s="0" t="n">
        <v>0</v>
      </c>
      <c r="GU27" s="0" t="n">
        <v>0</v>
      </c>
      <c r="GV27" s="0" t="n">
        <v>15383.15</v>
      </c>
      <c r="GW27" s="0" t="n">
        <v>9082.7</v>
      </c>
      <c r="GX27" s="0" t="n">
        <v>0</v>
      </c>
      <c r="GY27" s="0" t="n">
        <v>11488</v>
      </c>
      <c r="GZ27" s="0" t="n">
        <v>3679.75</v>
      </c>
      <c r="HA27" s="0" t="n">
        <v>0</v>
      </c>
      <c r="HB27" s="0" t="n">
        <v>0</v>
      </c>
      <c r="HC27" s="0" t="n">
        <v>7180</v>
      </c>
      <c r="HD27" s="0" t="n">
        <v>10644.35</v>
      </c>
      <c r="HE27" s="0" t="n">
        <v>0</v>
      </c>
      <c r="HF27" s="0" t="n">
        <v>16271.675</v>
      </c>
      <c r="HG27" s="0" t="n">
        <v>0</v>
      </c>
      <c r="HH27" s="0" t="n">
        <v>0</v>
      </c>
      <c r="HI27" s="0" t="n">
        <v>0</v>
      </c>
      <c r="HJ27" s="0" t="n">
        <v>158</v>
      </c>
      <c r="HK27" s="0" t="n">
        <v>0</v>
      </c>
      <c r="HL27" s="0" t="n">
        <v>0</v>
      </c>
      <c r="HM27" s="0" t="n">
        <v>0</v>
      </c>
      <c r="HN27" s="0" t="n">
        <v>4019.52</v>
      </c>
      <c r="HO27" s="0" t="n">
        <v>3276.92</v>
      </c>
      <c r="HP27" s="0" t="n">
        <v>0</v>
      </c>
      <c r="HQ27" s="0" t="n">
        <v>0</v>
      </c>
      <c r="HR27" s="0" t="n">
        <v>312.84</v>
      </c>
      <c r="HS27" s="0" t="n">
        <v>632</v>
      </c>
      <c r="HT27" s="0" t="n">
        <v>0</v>
      </c>
      <c r="HU27" s="0" t="n">
        <v>2332.396</v>
      </c>
      <c r="HV27" s="0" t="n">
        <v>0</v>
      </c>
      <c r="HW27" s="0" t="n">
        <v>8123.175</v>
      </c>
      <c r="HX27" s="0" t="n">
        <v>6430.6</v>
      </c>
      <c r="HY27" s="0" t="n">
        <v>2686</v>
      </c>
      <c r="HZ27" s="0" t="n">
        <v>6192.02</v>
      </c>
      <c r="IA27" s="0" t="n">
        <v>0</v>
      </c>
      <c r="IB27" s="0" t="n">
        <v>0</v>
      </c>
      <c r="IC27" s="0" t="n">
        <v>0</v>
      </c>
      <c r="ID27" s="0" t="n">
        <v>0</v>
      </c>
      <c r="IE27" s="0" t="n">
        <v>0</v>
      </c>
      <c r="IF27" s="0" t="n">
        <v>0</v>
      </c>
      <c r="IG27" s="0" t="n">
        <v>6701.175</v>
      </c>
      <c r="IH27" s="0" t="n">
        <v>4171.2</v>
      </c>
      <c r="II27" s="0" t="n">
        <v>3894.7</v>
      </c>
      <c r="IJ27" s="0" t="n">
        <v>0</v>
      </c>
      <c r="IK27" s="0" t="n">
        <v>0</v>
      </c>
      <c r="IL27" s="0" t="n">
        <v>0</v>
      </c>
      <c r="IM27" s="0" t="n">
        <v>2068.22</v>
      </c>
      <c r="IN27" s="0" t="n">
        <v>0</v>
      </c>
      <c r="IO27" s="0" t="n">
        <v>7034.16</v>
      </c>
      <c r="IP27" s="0" t="n">
        <v>0</v>
      </c>
      <c r="IQ27" s="0" t="n">
        <v>0</v>
      </c>
      <c r="IR27" s="0" t="n">
        <v>0</v>
      </c>
      <c r="IS27" s="0" t="n">
        <v>0</v>
      </c>
      <c r="IT27" s="0" t="n">
        <v>0</v>
      </c>
      <c r="IU27" s="0" t="n">
        <v>0</v>
      </c>
      <c r="IV27" s="0" t="n">
        <v>0</v>
      </c>
      <c r="IW27" s="0" t="n">
        <v>0</v>
      </c>
      <c r="IX27" s="0" t="n">
        <v>0</v>
      </c>
      <c r="IY27" s="0" t="n">
        <v>3950</v>
      </c>
      <c r="IZ27" s="0" t="n">
        <v>0</v>
      </c>
      <c r="JA27" s="0" t="n">
        <v>1106</v>
      </c>
      <c r="JB27" s="0" t="n">
        <v>0</v>
      </c>
      <c r="JC27" s="0" t="n">
        <v>4108</v>
      </c>
      <c r="JD27" s="0" t="n">
        <v>0</v>
      </c>
      <c r="JE27" s="0" t="n">
        <v>0</v>
      </c>
      <c r="JF27" s="0" t="n">
        <v>8612.58</v>
      </c>
      <c r="JG27" s="0" t="n">
        <v>0</v>
      </c>
      <c r="JH27" s="0" t="n">
        <v>0</v>
      </c>
      <c r="JI27" s="0" t="n">
        <v>0</v>
      </c>
      <c r="JJ27" s="0" t="n">
        <v>8462.875</v>
      </c>
      <c r="JK27" s="0" t="n">
        <v>3197.92</v>
      </c>
      <c r="JL27" s="0" t="n">
        <v>0</v>
      </c>
      <c r="JM27" s="0" t="n">
        <v>5561.6</v>
      </c>
      <c r="JN27" s="0" t="n">
        <v>1619.5</v>
      </c>
      <c r="JO27" s="0" t="n">
        <v>0</v>
      </c>
      <c r="JP27" s="0" t="n">
        <v>0</v>
      </c>
      <c r="JQ27" s="0" t="n">
        <v>3160</v>
      </c>
      <c r="JR27" s="0" t="n">
        <v>4684.7</v>
      </c>
      <c r="JS27" s="0" t="n">
        <v>0</v>
      </c>
      <c r="JT27" s="0" t="n">
        <v>5729.08</v>
      </c>
      <c r="JU27" s="0" t="n">
        <v>0</v>
      </c>
      <c r="JV27" s="0" t="n">
        <v>0</v>
      </c>
      <c r="JW27" s="0" t="n">
        <v>0</v>
      </c>
      <c r="JX27" s="0" t="n">
        <v>331</v>
      </c>
      <c r="JY27" s="0" t="n">
        <v>0</v>
      </c>
      <c r="JZ27" s="0" t="n">
        <v>0</v>
      </c>
      <c r="KA27" s="0" t="n">
        <v>0</v>
      </c>
      <c r="KB27" s="0" t="n">
        <v>10525.8</v>
      </c>
      <c r="KC27" s="0" t="n">
        <v>6864.94</v>
      </c>
      <c r="KD27" s="0" t="n">
        <v>0</v>
      </c>
      <c r="KE27" s="0" t="n">
        <v>0</v>
      </c>
      <c r="KF27" s="0" t="n">
        <v>595.8</v>
      </c>
      <c r="KG27" s="0" t="n">
        <v>1191.6</v>
      </c>
      <c r="KH27" s="0" t="n">
        <v>0</v>
      </c>
      <c r="KI27" s="0" t="n">
        <v>3997.818</v>
      </c>
      <c r="KJ27" s="0" t="n">
        <v>0</v>
      </c>
      <c r="KK27" s="0" t="n">
        <v>13614.03</v>
      </c>
      <c r="KL27" s="0" t="n">
        <v>12247</v>
      </c>
      <c r="KM27" s="0" t="n">
        <v>5627</v>
      </c>
      <c r="KN27" s="0" t="n">
        <v>14269.079</v>
      </c>
      <c r="KO27" s="0" t="n">
        <v>0</v>
      </c>
      <c r="KP27" s="0" t="n">
        <v>0</v>
      </c>
      <c r="KQ27" s="0" t="n">
        <v>0</v>
      </c>
      <c r="KR27" s="0" t="n">
        <v>0</v>
      </c>
      <c r="KS27" s="0" t="n">
        <v>0</v>
      </c>
      <c r="KT27" s="0" t="n">
        <v>0</v>
      </c>
      <c r="KU27" s="0" t="n">
        <v>11230.83</v>
      </c>
      <c r="KV27" s="0" t="n">
        <v>7944</v>
      </c>
      <c r="KW27" s="0" t="n">
        <v>8159.15</v>
      </c>
      <c r="KX27" s="0" t="n">
        <v>0</v>
      </c>
      <c r="KY27" s="0" t="n">
        <v>0</v>
      </c>
      <c r="KZ27" s="0" t="n">
        <v>0</v>
      </c>
      <c r="LA27" s="0" t="n">
        <v>4766.069</v>
      </c>
      <c r="LB27" s="0" t="n">
        <v>0</v>
      </c>
      <c r="LC27" s="0" t="n">
        <v>14736.12</v>
      </c>
      <c r="LD27" s="0" t="n">
        <v>0</v>
      </c>
      <c r="LE27" s="0" t="n">
        <v>0</v>
      </c>
      <c r="LF27" s="0" t="n">
        <v>0</v>
      </c>
      <c r="LG27" s="0" t="n">
        <v>0</v>
      </c>
      <c r="LH27" s="0" t="n">
        <v>0</v>
      </c>
      <c r="LI27" s="0" t="n">
        <v>0</v>
      </c>
      <c r="LJ27" s="0" t="n">
        <v>0</v>
      </c>
      <c r="LK27" s="0" t="n">
        <v>0</v>
      </c>
      <c r="LL27" s="0" t="n">
        <v>0</v>
      </c>
      <c r="LM27" s="0" t="n">
        <v>8275</v>
      </c>
      <c r="LN27" s="0" t="n">
        <v>0</v>
      </c>
      <c r="LO27" s="0" t="n">
        <v>2317</v>
      </c>
      <c r="LP27" s="0" t="n">
        <v>0</v>
      </c>
      <c r="LQ27" s="0" t="n">
        <v>9466.6</v>
      </c>
      <c r="LR27" s="0" t="n">
        <v>0</v>
      </c>
      <c r="LS27" s="0" t="n">
        <v>0</v>
      </c>
      <c r="LT27" s="0" t="n">
        <v>18042.81</v>
      </c>
      <c r="LU27" s="0" t="n">
        <v>0</v>
      </c>
      <c r="LV27" s="0" t="n">
        <v>0</v>
      </c>
      <c r="LW27" s="0" t="n">
        <v>0</v>
      </c>
      <c r="LX27" s="0" t="n">
        <v>14183.35</v>
      </c>
      <c r="LY27" s="0" t="n">
        <v>6699.44</v>
      </c>
      <c r="LZ27" s="0" t="n">
        <v>0</v>
      </c>
      <c r="MA27" s="0" t="n">
        <v>13240</v>
      </c>
      <c r="MB27" s="0" t="n">
        <v>3392.75</v>
      </c>
      <c r="MC27" s="0" t="n">
        <v>0</v>
      </c>
      <c r="MD27" s="0" t="n">
        <v>0</v>
      </c>
      <c r="ME27" s="0" t="n">
        <v>6620</v>
      </c>
      <c r="MF27" s="0" t="n">
        <v>9814.15</v>
      </c>
      <c r="MG27" s="0" t="n">
        <v>0</v>
      </c>
      <c r="MH27" s="0" t="n">
        <v>12002.06</v>
      </c>
      <c r="MI27" s="0" t="n">
        <v>0</v>
      </c>
      <c r="MJ27" s="0" t="n">
        <v>0</v>
      </c>
      <c r="MK27" s="0" t="n">
        <v>0</v>
      </c>
      <c r="ML27" s="0" t="n">
        <v>295</v>
      </c>
      <c r="MM27" s="0" t="n">
        <v>0</v>
      </c>
      <c r="MN27" s="0" t="n">
        <v>0</v>
      </c>
      <c r="MO27" s="0" t="n">
        <v>0</v>
      </c>
      <c r="MP27" s="0" t="n">
        <v>7504.8</v>
      </c>
      <c r="MQ27" s="0" t="n">
        <v>6118.3</v>
      </c>
      <c r="MR27" s="0" t="n">
        <v>0</v>
      </c>
      <c r="MS27" s="0" t="n">
        <v>0</v>
      </c>
      <c r="MT27" s="0" t="n">
        <v>531</v>
      </c>
      <c r="MU27" s="0" t="n">
        <v>1298</v>
      </c>
      <c r="MV27" s="0" t="n">
        <v>0</v>
      </c>
      <c r="MW27" s="0" t="n">
        <v>3958.9</v>
      </c>
      <c r="MX27" s="0" t="n">
        <v>0</v>
      </c>
      <c r="MY27" s="0" t="n">
        <v>13346.685</v>
      </c>
      <c r="MZ27" s="0" t="n">
        <v>9823.5</v>
      </c>
      <c r="NA27" s="0" t="n">
        <v>5516.5</v>
      </c>
      <c r="NB27" s="0" t="n">
        <v>11561.05</v>
      </c>
      <c r="NC27" s="0" t="n">
        <v>0</v>
      </c>
      <c r="ND27" s="0" t="n">
        <v>0</v>
      </c>
      <c r="NE27" s="0" t="n">
        <v>0</v>
      </c>
      <c r="NF27" s="0" t="n">
        <v>0</v>
      </c>
      <c r="NG27" s="0" t="n">
        <v>0</v>
      </c>
      <c r="NH27" s="0" t="n">
        <v>0</v>
      </c>
      <c r="NI27" s="0" t="n">
        <v>10009.35</v>
      </c>
      <c r="NJ27" s="0" t="n">
        <v>7080</v>
      </c>
      <c r="NK27" s="0" t="n">
        <v>6544.575</v>
      </c>
      <c r="NL27" s="0" t="n">
        <v>0</v>
      </c>
      <c r="NM27" s="0" t="n">
        <v>0</v>
      </c>
      <c r="NN27" s="0" t="n">
        <v>0</v>
      </c>
      <c r="NO27" s="0" t="n">
        <v>3475.395</v>
      </c>
      <c r="NP27" s="0" t="n">
        <v>0</v>
      </c>
      <c r="NQ27" s="0" t="n">
        <v>13133.4</v>
      </c>
      <c r="NR27" s="0" t="n">
        <v>0</v>
      </c>
      <c r="NS27" s="0" t="n">
        <v>0</v>
      </c>
      <c r="NT27" s="0" t="n">
        <v>0</v>
      </c>
      <c r="NU27" s="0" t="n">
        <v>0</v>
      </c>
      <c r="NV27" s="0" t="n">
        <v>0</v>
      </c>
      <c r="NW27" s="0" t="n">
        <v>0</v>
      </c>
      <c r="NX27" s="0" t="n">
        <v>0</v>
      </c>
      <c r="NY27" s="0" t="n">
        <v>0</v>
      </c>
      <c r="NZ27" s="0" t="n">
        <v>0</v>
      </c>
      <c r="OA27" s="0" t="n">
        <v>7375</v>
      </c>
      <c r="OB27" s="0" t="n">
        <v>0</v>
      </c>
      <c r="OC27" s="0" t="n">
        <v>2065</v>
      </c>
      <c r="OD27" s="0" t="n">
        <v>0</v>
      </c>
      <c r="OE27" s="0" t="n">
        <v>7670</v>
      </c>
      <c r="OF27" s="0" t="n">
        <v>0</v>
      </c>
      <c r="OG27" s="0" t="n">
        <v>0</v>
      </c>
      <c r="OH27" s="0" t="n">
        <v>16080.45</v>
      </c>
      <c r="OI27" s="0" t="n">
        <v>0</v>
      </c>
      <c r="OJ27" s="0" t="n">
        <v>0</v>
      </c>
      <c r="OK27" s="0" t="n">
        <v>0</v>
      </c>
      <c r="OL27" s="0" t="n">
        <v>12640.75</v>
      </c>
      <c r="OM27" s="0" t="n">
        <v>5373.72</v>
      </c>
      <c r="ON27" s="0" t="n">
        <v>0</v>
      </c>
      <c r="OO27" s="0" t="n">
        <v>8496</v>
      </c>
      <c r="OP27" s="0" t="n">
        <v>3023.75</v>
      </c>
      <c r="OQ27" s="0" t="n">
        <v>0</v>
      </c>
      <c r="OR27" s="0" t="n">
        <v>0</v>
      </c>
      <c r="OS27" s="0" t="n">
        <v>5900</v>
      </c>
      <c r="OT27" s="0" t="n">
        <v>8746.75</v>
      </c>
      <c r="OU27" s="0" t="n">
        <v>0</v>
      </c>
      <c r="OV27" s="0" t="n">
        <v>10696.7</v>
      </c>
      <c r="OW27" s="0" t="n">
        <v>0</v>
      </c>
      <c r="OX27" s="0" t="n">
        <v>0</v>
      </c>
      <c r="OY27" s="0" t="n">
        <v>0</v>
      </c>
      <c r="OZ27" s="0" t="n">
        <v>348</v>
      </c>
      <c r="PA27" s="0" t="n">
        <v>0</v>
      </c>
      <c r="PB27" s="0" t="n">
        <v>0</v>
      </c>
      <c r="PC27" s="0" t="n">
        <v>0</v>
      </c>
      <c r="PD27" s="0" t="n">
        <v>8853.12</v>
      </c>
      <c r="PE27" s="0" t="n">
        <v>7939.272</v>
      </c>
      <c r="PF27" s="0" t="n">
        <v>0</v>
      </c>
      <c r="PG27" s="0" t="n">
        <v>0</v>
      </c>
      <c r="PH27" s="0" t="n">
        <v>626.4</v>
      </c>
      <c r="PI27" s="0" t="n">
        <v>1392</v>
      </c>
      <c r="PJ27" s="0" t="n">
        <v>0</v>
      </c>
      <c r="PK27" s="0" t="n">
        <v>4670.16</v>
      </c>
      <c r="PL27" s="0" t="n">
        <v>0</v>
      </c>
      <c r="PM27" s="0" t="n">
        <v>14313.24</v>
      </c>
      <c r="PN27" s="0" t="n">
        <v>11588.4</v>
      </c>
      <c r="PO27" s="0" t="n">
        <v>5916</v>
      </c>
      <c r="PP27" s="0" t="n">
        <v>13638.12</v>
      </c>
      <c r="PQ27" s="0" t="n">
        <v>0</v>
      </c>
      <c r="PR27" s="0" t="n">
        <v>0</v>
      </c>
      <c r="PS27" s="0" t="n">
        <v>0</v>
      </c>
      <c r="PT27" s="0" t="n">
        <v>0</v>
      </c>
      <c r="PU27" s="0" t="n">
        <v>0</v>
      </c>
      <c r="PV27" s="0" t="n">
        <v>0</v>
      </c>
      <c r="PW27" s="0" t="n">
        <v>11807.64</v>
      </c>
      <c r="PX27" s="0" t="n">
        <v>8352</v>
      </c>
      <c r="PY27" s="0" t="n">
        <v>10722.75</v>
      </c>
      <c r="PZ27" s="0" t="n">
        <v>0</v>
      </c>
      <c r="QA27" s="0" t="n">
        <v>0</v>
      </c>
      <c r="QB27" s="0" t="n">
        <v>0</v>
      </c>
      <c r="QC27" s="0" t="n">
        <v>5694.15</v>
      </c>
      <c r="QD27" s="0" t="n">
        <v>0</v>
      </c>
      <c r="QE27" s="0" t="n">
        <v>15492.96</v>
      </c>
      <c r="QF27" s="0" t="n">
        <v>0</v>
      </c>
      <c r="QG27" s="0" t="n">
        <v>0</v>
      </c>
      <c r="QH27" s="0" t="n">
        <v>0</v>
      </c>
      <c r="QI27" s="0" t="n">
        <v>0</v>
      </c>
      <c r="QJ27" s="0" t="n">
        <v>0</v>
      </c>
      <c r="QK27" s="0" t="n">
        <v>0</v>
      </c>
      <c r="QL27" s="0" t="n">
        <v>0</v>
      </c>
      <c r="QM27" s="0" t="n">
        <v>0</v>
      </c>
      <c r="QN27" s="0" t="n">
        <v>0</v>
      </c>
      <c r="QO27" s="0" t="n">
        <v>9570</v>
      </c>
      <c r="QP27" s="0" t="n">
        <v>0</v>
      </c>
      <c r="QQ27" s="0" t="n">
        <v>2436</v>
      </c>
      <c r="QR27" s="0" t="n">
        <v>0</v>
      </c>
      <c r="QS27" s="0" t="n">
        <v>9952.8</v>
      </c>
      <c r="QT27" s="0" t="n">
        <v>0</v>
      </c>
      <c r="QU27" s="0" t="n">
        <v>0</v>
      </c>
      <c r="QV27" s="0" t="n">
        <v>18969.48</v>
      </c>
      <c r="QW27" s="0" t="n">
        <v>0</v>
      </c>
      <c r="QX27" s="0" t="n">
        <v>0</v>
      </c>
      <c r="QY27" s="0" t="n">
        <v>0</v>
      </c>
      <c r="QZ27" s="0" t="n">
        <v>14911.8</v>
      </c>
      <c r="RA27" s="0" t="n">
        <v>7043.52</v>
      </c>
      <c r="RB27" s="0" t="n">
        <v>0</v>
      </c>
      <c r="RC27" s="0" t="n">
        <v>11136</v>
      </c>
      <c r="RD27" s="0" t="n">
        <v>3567</v>
      </c>
      <c r="RE27" s="0" t="n">
        <v>0</v>
      </c>
      <c r="RF27" s="0" t="n">
        <v>0</v>
      </c>
      <c r="RG27" s="0" t="n">
        <v>6264</v>
      </c>
      <c r="RH27" s="0" t="n">
        <v>10318.2</v>
      </c>
      <c r="RI27" s="0" t="n">
        <v>0</v>
      </c>
      <c r="RJ27" s="0" t="n">
        <v>12618.48</v>
      </c>
      <c r="RK27" s="0" t="n">
        <v>0</v>
      </c>
      <c r="RL27" s="0" t="n">
        <v>0</v>
      </c>
      <c r="RM27" s="0" t="n">
        <v>0</v>
      </c>
      <c r="RN27" s="0" t="n">
        <v>228</v>
      </c>
      <c r="RO27" s="0" t="n">
        <v>0</v>
      </c>
      <c r="RP27" s="0" t="n">
        <v>0</v>
      </c>
      <c r="RQ27" s="0" t="n">
        <v>0</v>
      </c>
      <c r="RR27" s="0" t="n">
        <v>5220.288</v>
      </c>
      <c r="RS27" s="0" t="n">
        <v>4728.72</v>
      </c>
      <c r="RT27" s="0" t="n">
        <v>0</v>
      </c>
      <c r="RU27" s="0" t="n">
        <v>0</v>
      </c>
      <c r="RV27" s="0" t="n">
        <v>410.4</v>
      </c>
      <c r="RW27" s="0" t="n">
        <v>820.8</v>
      </c>
      <c r="RX27" s="0" t="n">
        <v>0</v>
      </c>
      <c r="RY27" s="0" t="n">
        <v>3059.76</v>
      </c>
      <c r="RZ27" s="0" t="n">
        <v>0</v>
      </c>
      <c r="SA27" s="0" t="n">
        <v>9377.64</v>
      </c>
      <c r="SB27" s="0" t="n">
        <v>8436</v>
      </c>
      <c r="SC27" s="0" t="n">
        <v>4263.6</v>
      </c>
      <c r="SD27" s="0" t="n">
        <v>8935.32</v>
      </c>
      <c r="SE27" s="0" t="n">
        <v>0</v>
      </c>
      <c r="SF27" s="0" t="n">
        <v>0</v>
      </c>
      <c r="SG27" s="0" t="n">
        <v>0</v>
      </c>
      <c r="SH27" s="0" t="n">
        <v>0</v>
      </c>
      <c r="SI27" s="0" t="n">
        <v>0</v>
      </c>
      <c r="SJ27" s="0" t="n">
        <v>0</v>
      </c>
      <c r="SK27" s="0" t="n">
        <v>7736.04</v>
      </c>
      <c r="SL27" s="0" t="n">
        <v>5472</v>
      </c>
      <c r="SM27" s="0" t="n">
        <v>5620.2</v>
      </c>
      <c r="SN27" s="0" t="n">
        <v>0</v>
      </c>
      <c r="SO27" s="0" t="n">
        <v>0</v>
      </c>
      <c r="SP27" s="0" t="n">
        <v>0</v>
      </c>
      <c r="SQ27" s="0" t="n">
        <v>2984.52</v>
      </c>
      <c r="SR27" s="0" t="n">
        <v>0</v>
      </c>
      <c r="SS27" s="0" t="n">
        <v>12688.2</v>
      </c>
      <c r="ST27" s="0" t="n">
        <v>0</v>
      </c>
      <c r="SU27" s="0" t="n">
        <v>0</v>
      </c>
      <c r="SV27" s="0" t="n">
        <v>0</v>
      </c>
      <c r="SW27" s="0" t="n">
        <v>0</v>
      </c>
      <c r="SX27" s="0" t="n">
        <v>0</v>
      </c>
      <c r="SY27" s="0" t="n">
        <v>0</v>
      </c>
      <c r="SZ27" s="0" t="n">
        <v>0</v>
      </c>
      <c r="TA27" s="0" t="n">
        <v>0</v>
      </c>
      <c r="TB27" s="0" t="n">
        <v>0</v>
      </c>
      <c r="TC27" s="0" t="n">
        <v>5700</v>
      </c>
      <c r="TD27" s="0" t="n">
        <v>0</v>
      </c>
      <c r="TE27" s="0" t="n">
        <v>1596</v>
      </c>
      <c r="TF27" s="0" t="n">
        <v>0</v>
      </c>
      <c r="TG27" s="0" t="n">
        <v>7410</v>
      </c>
      <c r="TH27" s="0" t="n">
        <v>0</v>
      </c>
      <c r="TI27" s="0" t="n">
        <v>0</v>
      </c>
      <c r="TJ27" s="0" t="n">
        <v>12428.28</v>
      </c>
      <c r="TK27" s="0" t="n">
        <v>0</v>
      </c>
      <c r="TL27" s="0" t="n">
        <v>0</v>
      </c>
      <c r="TM27" s="0" t="n">
        <v>0</v>
      </c>
      <c r="TN27" s="0" t="n">
        <v>9769.8</v>
      </c>
      <c r="TO27" s="0" t="n">
        <v>4614.72</v>
      </c>
      <c r="TP27" s="0" t="n">
        <v>0</v>
      </c>
      <c r="TQ27" s="0" t="n">
        <v>7296</v>
      </c>
      <c r="TR27" s="0" t="n">
        <v>2921.25</v>
      </c>
      <c r="TS27" s="0" t="n">
        <v>0</v>
      </c>
      <c r="TT27" s="0" t="n">
        <v>0</v>
      </c>
      <c r="TU27" s="0" t="n">
        <v>4560</v>
      </c>
      <c r="TV27" s="0" t="n">
        <v>6760.2</v>
      </c>
      <c r="TW27" s="0" t="n">
        <v>0</v>
      </c>
      <c r="TX27" s="0" t="n">
        <v>8267.28</v>
      </c>
      <c r="TY27" s="0" t="n">
        <v>0</v>
      </c>
      <c r="TZ27" s="0" t="n">
        <v>0</v>
      </c>
      <c r="UA27" s="0" t="n">
        <v>0</v>
      </c>
      <c r="UB27" s="0" t="n">
        <v>145</v>
      </c>
      <c r="UC27" s="0" t="n">
        <v>0</v>
      </c>
      <c r="UD27" s="0" t="n">
        <v>0</v>
      </c>
      <c r="UE27" s="0" t="n">
        <v>0</v>
      </c>
      <c r="UF27" s="0" t="n">
        <v>3688.8</v>
      </c>
      <c r="UG27" s="0" t="n">
        <v>3007.3</v>
      </c>
      <c r="UH27" s="0" t="n">
        <v>0</v>
      </c>
      <c r="UI27" s="0" t="n">
        <v>0</v>
      </c>
      <c r="UJ27" s="0" t="n">
        <v>287.1</v>
      </c>
      <c r="UK27" s="0" t="n">
        <v>580</v>
      </c>
      <c r="UL27" s="0" t="n">
        <v>0</v>
      </c>
      <c r="UM27" s="0" t="n">
        <v>1945.9</v>
      </c>
      <c r="UN27" s="0" t="n">
        <v>0</v>
      </c>
      <c r="UO27" s="0" t="n">
        <v>5963.85</v>
      </c>
      <c r="UP27" s="0" t="n">
        <v>5365</v>
      </c>
      <c r="UQ27" s="0" t="n">
        <v>3081.25</v>
      </c>
      <c r="UR27" s="0" t="n">
        <v>5114.295</v>
      </c>
      <c r="US27" s="0" t="n">
        <v>0</v>
      </c>
      <c r="UT27" s="0" t="n">
        <v>0</v>
      </c>
      <c r="UU27" s="0" t="n">
        <v>0</v>
      </c>
      <c r="UV27" s="0" t="n">
        <v>0</v>
      </c>
      <c r="UW27" s="0" t="n">
        <v>0</v>
      </c>
      <c r="UX27" s="0" t="n">
        <v>0</v>
      </c>
      <c r="UY27" s="0" t="n">
        <v>4919.85</v>
      </c>
      <c r="UZ27" s="0" t="n">
        <v>3132</v>
      </c>
      <c r="VA27" s="0" t="n">
        <v>3574.25</v>
      </c>
      <c r="VB27" s="0" t="n">
        <v>0</v>
      </c>
      <c r="VC27" s="0" t="n">
        <v>0</v>
      </c>
      <c r="VD27" s="0" t="n">
        <v>0</v>
      </c>
      <c r="VE27" s="0" t="n">
        <v>1898.05</v>
      </c>
      <c r="VF27" s="0" t="n">
        <v>0</v>
      </c>
      <c r="VG27" s="0" t="n">
        <v>5809.86</v>
      </c>
      <c r="VH27" s="0" t="n">
        <v>0</v>
      </c>
      <c r="VI27" s="0" t="n">
        <v>0</v>
      </c>
      <c r="VJ27" s="0" t="n">
        <v>0</v>
      </c>
      <c r="VK27" s="0" t="n">
        <v>0</v>
      </c>
      <c r="VL27" s="0" t="n">
        <v>0</v>
      </c>
      <c r="VM27" s="0" t="n">
        <v>0</v>
      </c>
      <c r="VN27" s="0" t="n">
        <v>0</v>
      </c>
      <c r="VO27" s="0" t="n">
        <v>0</v>
      </c>
      <c r="VP27" s="0" t="n">
        <v>0</v>
      </c>
      <c r="VQ27" s="0" t="n">
        <v>3625</v>
      </c>
      <c r="VR27" s="0" t="n">
        <v>0</v>
      </c>
      <c r="VS27" s="0" t="n">
        <v>1268.75</v>
      </c>
      <c r="VT27" s="0" t="n">
        <v>0</v>
      </c>
      <c r="VU27" s="0" t="n">
        <v>3770</v>
      </c>
      <c r="VV27" s="0" t="n">
        <v>0</v>
      </c>
      <c r="VW27" s="0" t="n">
        <v>0</v>
      </c>
      <c r="VX27" s="0" t="n">
        <v>7903.95</v>
      </c>
      <c r="VY27" s="0" t="n">
        <v>0</v>
      </c>
      <c r="VZ27" s="0" t="n">
        <v>0</v>
      </c>
      <c r="WA27" s="0" t="n">
        <v>0</v>
      </c>
      <c r="WB27" s="0" t="n">
        <v>6213.25</v>
      </c>
      <c r="WC27" s="0" t="n">
        <v>2934.8</v>
      </c>
      <c r="WD27" s="0" t="n">
        <v>0</v>
      </c>
      <c r="WE27" s="0" t="n">
        <v>5800</v>
      </c>
      <c r="WF27" s="0" t="n">
        <v>1486.25</v>
      </c>
      <c r="WG27" s="0" t="n">
        <v>0</v>
      </c>
      <c r="WH27" s="0" t="n">
        <v>0</v>
      </c>
      <c r="WI27" s="0" t="n">
        <v>2610</v>
      </c>
      <c r="WJ27" s="0" t="n">
        <v>4299.25</v>
      </c>
      <c r="WK27" s="0" t="n">
        <v>0</v>
      </c>
      <c r="WL27" s="0" t="n">
        <v>5257.7</v>
      </c>
      <c r="WM27" s="0" t="n">
        <v>0</v>
      </c>
      <c r="WN27" s="0" t="n">
        <v>0</v>
      </c>
      <c r="WO27" s="0" t="n">
        <v>0</v>
      </c>
      <c r="WP27" s="0" t="n">
        <v>366</v>
      </c>
      <c r="WQ27" s="0" t="n">
        <v>0</v>
      </c>
      <c r="WR27" s="0" t="n">
        <v>0</v>
      </c>
      <c r="WS27" s="0" t="n">
        <v>0</v>
      </c>
      <c r="WT27" s="0" t="n">
        <v>9311.04</v>
      </c>
      <c r="WU27" s="0" t="n">
        <v>7590.84</v>
      </c>
      <c r="WV27" s="0" t="n">
        <v>0</v>
      </c>
      <c r="WW27" s="0" t="n">
        <v>0</v>
      </c>
      <c r="WX27" s="0" t="n">
        <v>658.8</v>
      </c>
      <c r="WY27" s="0" t="n">
        <v>1464</v>
      </c>
      <c r="WZ27" s="0" t="n">
        <v>0</v>
      </c>
      <c r="XA27" s="0" t="n">
        <v>4911.72</v>
      </c>
      <c r="XB27" s="0" t="n">
        <v>0</v>
      </c>
      <c r="XC27" s="0" t="n">
        <v>15053.58</v>
      </c>
      <c r="XD27" s="0" t="n">
        <v>13542</v>
      </c>
      <c r="XE27" s="0" t="n">
        <v>6222</v>
      </c>
      <c r="XF27" s="0" t="n">
        <v>14343.54</v>
      </c>
      <c r="XG27" s="0" t="n">
        <v>0</v>
      </c>
      <c r="XH27" s="0" t="n">
        <v>0</v>
      </c>
      <c r="XI27" s="0" t="n">
        <v>0</v>
      </c>
      <c r="XJ27" s="0" t="n">
        <v>0</v>
      </c>
      <c r="XK27" s="0" t="n">
        <v>0</v>
      </c>
      <c r="XL27" s="0" t="n">
        <v>0</v>
      </c>
      <c r="XM27" s="0" t="n">
        <v>12418.38</v>
      </c>
      <c r="XN27" s="0" t="n">
        <v>8784</v>
      </c>
      <c r="XO27" s="0" t="n">
        <v>9021.9</v>
      </c>
      <c r="XP27" s="0" t="n">
        <v>0</v>
      </c>
      <c r="XQ27" s="0" t="n">
        <v>0</v>
      </c>
      <c r="XR27" s="0" t="n">
        <v>0</v>
      </c>
      <c r="XS27" s="0" t="n">
        <v>5988.675</v>
      </c>
      <c r="XT27" s="0" t="n">
        <v>0</v>
      </c>
      <c r="XU27" s="0" t="n">
        <v>16294.32</v>
      </c>
      <c r="XV27" s="0" t="n">
        <v>0</v>
      </c>
      <c r="XW27" s="0" t="n">
        <v>0</v>
      </c>
      <c r="XX27" s="0" t="n">
        <v>0</v>
      </c>
      <c r="XY27" s="0" t="n">
        <v>0</v>
      </c>
      <c r="XZ27" s="0" t="n">
        <v>0</v>
      </c>
      <c r="YA27" s="0" t="n">
        <v>0</v>
      </c>
      <c r="YB27" s="0" t="n">
        <v>0</v>
      </c>
      <c r="YC27" s="0" t="n">
        <v>0</v>
      </c>
      <c r="YD27" s="0" t="n">
        <v>0</v>
      </c>
      <c r="YE27" s="0" t="n">
        <v>9150</v>
      </c>
      <c r="YF27" s="0" t="n">
        <v>0</v>
      </c>
      <c r="YG27" s="0" t="n">
        <v>2562</v>
      </c>
      <c r="YH27" s="0" t="n">
        <v>0</v>
      </c>
      <c r="YI27" s="0" t="n">
        <v>9516</v>
      </c>
      <c r="YJ27" s="0" t="n">
        <v>0</v>
      </c>
      <c r="YK27" s="0" t="n">
        <v>0</v>
      </c>
      <c r="YL27" s="0" t="n">
        <v>19950.66</v>
      </c>
      <c r="YM27" s="0" t="n">
        <v>0</v>
      </c>
      <c r="YN27" s="0" t="n">
        <v>0</v>
      </c>
      <c r="YO27" s="0" t="n">
        <v>0</v>
      </c>
      <c r="YP27" s="0" t="n">
        <v>14114.79</v>
      </c>
      <c r="YQ27" s="0" t="n">
        <v>7407.84</v>
      </c>
      <c r="YR27" s="0" t="n">
        <v>0</v>
      </c>
      <c r="YS27" s="0" t="n">
        <v>12883.2</v>
      </c>
      <c r="YT27" s="0" t="n">
        <v>3376.35</v>
      </c>
      <c r="YU27" s="0" t="n">
        <v>0</v>
      </c>
      <c r="YV27" s="0" t="n">
        <v>0</v>
      </c>
      <c r="YW27" s="0" t="n">
        <v>7320</v>
      </c>
      <c r="YX27" s="0" t="n">
        <v>9766.71</v>
      </c>
      <c r="YY27" s="0" t="n">
        <v>0</v>
      </c>
      <c r="YZ27" s="0" t="n">
        <v>14598.276</v>
      </c>
      <c r="ZA27" s="0" t="n">
        <v>0</v>
      </c>
      <c r="ZB27" s="0" t="n">
        <v>0</v>
      </c>
      <c r="ZC27" s="0" t="n">
        <v>0</v>
      </c>
      <c r="ZD27" s="0" t="n">
        <v>197</v>
      </c>
      <c r="ZE27" s="0" t="n">
        <v>0</v>
      </c>
      <c r="ZF27" s="0" t="n">
        <v>0</v>
      </c>
      <c r="ZG27" s="0" t="n">
        <v>0</v>
      </c>
      <c r="ZH27" s="0" t="n">
        <v>5011.68</v>
      </c>
      <c r="ZI27" s="0" t="n">
        <v>3677.202</v>
      </c>
      <c r="ZJ27" s="0" t="n">
        <v>0</v>
      </c>
      <c r="ZK27" s="0" t="n">
        <v>0</v>
      </c>
      <c r="ZL27" s="0" t="n">
        <v>390.06</v>
      </c>
      <c r="ZM27" s="0" t="n">
        <v>788</v>
      </c>
      <c r="ZN27" s="0" t="n">
        <v>0</v>
      </c>
      <c r="ZO27" s="0" t="n">
        <v>2643.74</v>
      </c>
      <c r="ZP27" s="0" t="n">
        <v>0</v>
      </c>
      <c r="ZQ27" s="0" t="n">
        <v>10128.2625</v>
      </c>
      <c r="ZR27" s="0" t="n">
        <v>7289</v>
      </c>
      <c r="ZS27" s="0" t="n">
        <v>3349</v>
      </c>
      <c r="ZT27" s="0" t="n">
        <v>6948.387</v>
      </c>
      <c r="ZU27" s="0" t="n">
        <v>0</v>
      </c>
      <c r="ZV27" s="0" t="n">
        <v>0</v>
      </c>
      <c r="ZW27" s="0" t="n">
        <v>0</v>
      </c>
      <c r="ZX27" s="0" t="n">
        <v>0</v>
      </c>
      <c r="ZY27" s="0" t="n">
        <v>0</v>
      </c>
      <c r="ZZ27" s="0" t="n">
        <v>0</v>
      </c>
      <c r="AAA27" s="0" t="n">
        <v>6684.21</v>
      </c>
      <c r="AAB27" s="0" t="n">
        <v>5200.8</v>
      </c>
      <c r="AAC27" s="0" t="n">
        <v>6070.0625</v>
      </c>
      <c r="AAD27" s="0" t="n">
        <v>0</v>
      </c>
      <c r="AAE27" s="0" t="n">
        <v>0</v>
      </c>
      <c r="AAF27" s="0" t="n">
        <v>0</v>
      </c>
      <c r="AAG27" s="0" t="n">
        <v>2578.73</v>
      </c>
      <c r="AAH27" s="0" t="n">
        <v>0</v>
      </c>
      <c r="AAI27" s="0" t="n">
        <v>9647.484</v>
      </c>
      <c r="AAJ27" s="0" t="n">
        <v>0</v>
      </c>
      <c r="AAK27" s="0" t="n">
        <v>0</v>
      </c>
      <c r="AAL27" s="0" t="n">
        <v>0</v>
      </c>
      <c r="AAM27" s="0" t="n">
        <v>0</v>
      </c>
      <c r="AAN27" s="0" t="n">
        <v>0</v>
      </c>
      <c r="AAO27" s="0" t="n">
        <v>0</v>
      </c>
      <c r="AAP27" s="0" t="n">
        <v>0</v>
      </c>
      <c r="AAQ27" s="0" t="n">
        <v>0</v>
      </c>
      <c r="AAR27" s="0" t="n">
        <v>0</v>
      </c>
      <c r="AAS27" s="0" t="n">
        <v>4925</v>
      </c>
      <c r="AAT27" s="0" t="n">
        <v>0</v>
      </c>
      <c r="AAU27" s="0" t="n">
        <v>1379</v>
      </c>
      <c r="AAV27" s="0" t="n">
        <v>0</v>
      </c>
      <c r="AAW27" s="0" t="n">
        <v>5122</v>
      </c>
      <c r="AAX27" s="0" t="n">
        <v>0</v>
      </c>
      <c r="AAY27" s="0" t="n">
        <v>0</v>
      </c>
      <c r="AAZ27" s="0" t="n">
        <v>13423.0875</v>
      </c>
      <c r="ABA27" s="0" t="n">
        <v>0</v>
      </c>
      <c r="ABB27" s="0" t="n">
        <v>0</v>
      </c>
      <c r="ABC27" s="0" t="n">
        <v>0</v>
      </c>
      <c r="ABD27" s="0" t="n">
        <v>8441.45</v>
      </c>
      <c r="ABE27" s="0" t="n">
        <v>3987.28</v>
      </c>
      <c r="ABF27" s="0" t="n">
        <v>0</v>
      </c>
      <c r="ABG27" s="0" t="n">
        <v>5673.6</v>
      </c>
      <c r="ABH27" s="0" t="n">
        <v>2019.25</v>
      </c>
      <c r="ABI27" s="0" t="n">
        <v>0</v>
      </c>
      <c r="ABJ27" s="0" t="n">
        <v>0</v>
      </c>
      <c r="ABK27" s="0" t="n">
        <v>3940</v>
      </c>
      <c r="ABL27" s="0" t="n">
        <v>6425.155</v>
      </c>
      <c r="ABM27" s="0" t="n">
        <v>0</v>
      </c>
      <c r="ABN27" s="0" t="n">
        <v>7143.22</v>
      </c>
      <c r="ABO27" s="0" t="n">
        <v>0</v>
      </c>
      <c r="ABP27" s="0" t="n">
        <v>0</v>
      </c>
      <c r="ABQ27" s="0" t="n">
        <v>0</v>
      </c>
      <c r="ABR27" s="0" t="n">
        <v>342</v>
      </c>
      <c r="ABS27" s="0" t="n">
        <v>0</v>
      </c>
      <c r="ABT27" s="0" t="n">
        <v>0</v>
      </c>
      <c r="ABU27" s="0" t="n">
        <v>0</v>
      </c>
      <c r="ABV27" s="0" t="n">
        <v>8700.48</v>
      </c>
      <c r="ABW27" s="0" t="n">
        <v>7802.388</v>
      </c>
      <c r="ABX27" s="0" t="n">
        <v>0</v>
      </c>
      <c r="ABY27" s="0" t="n">
        <v>0</v>
      </c>
      <c r="ABZ27" s="0" t="n">
        <v>615.6</v>
      </c>
      <c r="ACA27" s="0" t="n">
        <v>1368</v>
      </c>
      <c r="ACB27" s="0" t="n">
        <v>0</v>
      </c>
      <c r="ACC27" s="0" t="n">
        <v>5048.604</v>
      </c>
      <c r="ACD27" s="0" t="n">
        <v>0</v>
      </c>
      <c r="ACE27" s="0" t="n">
        <v>14066.46</v>
      </c>
      <c r="ACF27" s="0" t="n">
        <v>15817.5</v>
      </c>
      <c r="ACG27" s="0" t="n">
        <v>5814</v>
      </c>
      <c r="ACH27" s="0" t="n">
        <v>13402.98</v>
      </c>
      <c r="ACI27" s="0" t="n">
        <v>0</v>
      </c>
      <c r="ACJ27" s="0" t="n">
        <v>0</v>
      </c>
      <c r="ACK27" s="0" t="n">
        <v>0</v>
      </c>
      <c r="ACL27" s="0" t="n">
        <v>0</v>
      </c>
      <c r="ACM27" s="0" t="n">
        <v>0</v>
      </c>
      <c r="ACN27" s="0" t="n">
        <v>0</v>
      </c>
      <c r="ACO27" s="0" t="n">
        <v>11604.06</v>
      </c>
      <c r="ACP27" s="0" t="n">
        <v>8208</v>
      </c>
      <c r="ACQ27" s="0" t="n">
        <v>8430.3</v>
      </c>
      <c r="ACR27" s="0" t="n">
        <v>0</v>
      </c>
      <c r="ACS27" s="0" t="n">
        <v>0</v>
      </c>
      <c r="ACT27" s="0" t="n">
        <v>0</v>
      </c>
      <c r="ACU27" s="0" t="n">
        <v>4476.78</v>
      </c>
      <c r="ACV27" s="0" t="n">
        <v>0</v>
      </c>
      <c r="ACW27" s="0" t="n">
        <v>13703.256</v>
      </c>
      <c r="ACX27" s="0" t="n">
        <v>0</v>
      </c>
      <c r="ACY27" s="0" t="n">
        <v>0</v>
      </c>
      <c r="ACZ27" s="0" t="n">
        <v>0</v>
      </c>
      <c r="ADA27" s="0" t="n">
        <v>0</v>
      </c>
      <c r="ADB27" s="0" t="n">
        <v>0</v>
      </c>
      <c r="ADC27" s="0" t="n">
        <v>0</v>
      </c>
      <c r="ADD27" s="0" t="n">
        <v>0</v>
      </c>
      <c r="ADE27" s="0" t="n">
        <v>0</v>
      </c>
      <c r="ADF27" s="0" t="n">
        <v>0</v>
      </c>
      <c r="ADG27" s="0" t="n">
        <v>8550</v>
      </c>
      <c r="ADH27" s="0" t="n">
        <v>0</v>
      </c>
      <c r="ADI27" s="0" t="n">
        <v>2394</v>
      </c>
      <c r="ADJ27" s="0" t="n">
        <v>0</v>
      </c>
      <c r="ADK27" s="0" t="n">
        <v>8892</v>
      </c>
      <c r="ADL27" s="0" t="n">
        <v>0</v>
      </c>
      <c r="ADM27" s="0" t="n">
        <v>0</v>
      </c>
      <c r="ADN27" s="0" t="n">
        <v>20506.662</v>
      </c>
      <c r="ADO27" s="0" t="n">
        <v>0</v>
      </c>
      <c r="ADP27" s="0" t="n">
        <v>0</v>
      </c>
      <c r="ADQ27" s="0" t="n">
        <v>0</v>
      </c>
      <c r="ADR27" s="0" t="n">
        <v>14654.7</v>
      </c>
      <c r="ADS27" s="0" t="n">
        <v>6922.08</v>
      </c>
      <c r="ADT27" s="0" t="n">
        <v>0</v>
      </c>
      <c r="ADU27" s="0" t="n">
        <v>10944</v>
      </c>
      <c r="ADV27" s="0" t="n">
        <v>3154.95</v>
      </c>
      <c r="ADW27" s="0" t="n">
        <v>0</v>
      </c>
      <c r="ADX27" s="0" t="n">
        <v>0</v>
      </c>
      <c r="ADY27" s="0" t="n">
        <v>7524</v>
      </c>
      <c r="ADZ27" s="0" t="n">
        <v>10140.3</v>
      </c>
      <c r="AEA27" s="0" t="n">
        <v>0</v>
      </c>
      <c r="AEB27" s="0" t="n">
        <v>12400.92</v>
      </c>
      <c r="AEC27" s="0" t="n">
        <v>0</v>
      </c>
      <c r="AED27" s="0" t="n">
        <v>0</v>
      </c>
      <c r="AEE27" s="0" t="n">
        <v>0</v>
      </c>
      <c r="AEF27" s="0" t="n">
        <v>177</v>
      </c>
      <c r="AEG27" s="0" t="n">
        <v>0</v>
      </c>
      <c r="AEH27" s="0" t="n">
        <v>0</v>
      </c>
      <c r="AEI27" s="0" t="n">
        <v>0</v>
      </c>
      <c r="AEJ27" s="0" t="n">
        <v>4052.592</v>
      </c>
      <c r="AEK27" s="0" t="n">
        <v>3670.98</v>
      </c>
      <c r="AEL27" s="0" t="n">
        <v>0</v>
      </c>
      <c r="AEM27" s="0" t="n">
        <v>0</v>
      </c>
      <c r="AEN27" s="0" t="n">
        <v>318.6</v>
      </c>
      <c r="AEO27" s="0" t="n">
        <v>708</v>
      </c>
      <c r="AEP27" s="0" t="n">
        <v>0</v>
      </c>
      <c r="AEQ27" s="0" t="n">
        <v>2612.874</v>
      </c>
      <c r="AER27" s="0" t="n">
        <v>0</v>
      </c>
      <c r="AES27" s="0" t="n">
        <v>7280.01</v>
      </c>
      <c r="AET27" s="0" t="n">
        <v>6549</v>
      </c>
      <c r="AEU27" s="0" t="n">
        <v>3009</v>
      </c>
      <c r="AEV27" s="0" t="n">
        <v>6242.967</v>
      </c>
      <c r="AEW27" s="0" t="n">
        <v>0</v>
      </c>
      <c r="AEX27" s="0" t="n">
        <v>0</v>
      </c>
      <c r="AEY27" s="0" t="n">
        <v>0</v>
      </c>
      <c r="AEZ27" s="0" t="n">
        <v>0</v>
      </c>
      <c r="AFA27" s="0" t="n">
        <v>0</v>
      </c>
      <c r="AFB27" s="0" t="n">
        <v>0</v>
      </c>
      <c r="AFC27" s="0" t="n">
        <v>6005.61</v>
      </c>
      <c r="AFD27" s="0" t="n">
        <v>5310</v>
      </c>
      <c r="AFE27" s="0" t="n">
        <v>4363.05</v>
      </c>
      <c r="AFF27" s="0" t="n">
        <v>0</v>
      </c>
      <c r="AFG27" s="0" t="n">
        <v>0</v>
      </c>
      <c r="AFH27" s="0" t="n">
        <v>0</v>
      </c>
      <c r="AFI27" s="0" t="n">
        <v>2548.623</v>
      </c>
      <c r="AFJ27" s="0" t="n">
        <v>0</v>
      </c>
      <c r="AFK27" s="0" t="n">
        <v>7880.04</v>
      </c>
      <c r="AFL27" s="0" t="n">
        <v>0</v>
      </c>
      <c r="AFM27" s="0" t="n">
        <v>0</v>
      </c>
      <c r="AFN27" s="0" t="n">
        <v>0</v>
      </c>
      <c r="AFO27" s="0" t="n">
        <v>0</v>
      </c>
      <c r="AFP27" s="0" t="n">
        <v>0</v>
      </c>
      <c r="AFQ27" s="0" t="n">
        <v>0</v>
      </c>
      <c r="AFR27" s="0" t="n">
        <v>0</v>
      </c>
      <c r="AFS27" s="0" t="n">
        <v>0</v>
      </c>
      <c r="AFT27" s="0" t="n">
        <v>0</v>
      </c>
      <c r="AFU27" s="0" t="n">
        <v>4425</v>
      </c>
      <c r="AFV27" s="0" t="n">
        <v>0</v>
      </c>
      <c r="AFW27" s="0" t="n">
        <v>1362.9</v>
      </c>
      <c r="AFX27" s="0" t="n">
        <v>0</v>
      </c>
      <c r="AFY27" s="0" t="n">
        <v>4602</v>
      </c>
      <c r="AFZ27" s="0" t="n">
        <v>0</v>
      </c>
      <c r="AGA27" s="0" t="n">
        <v>0</v>
      </c>
      <c r="AGB27" s="0" t="n">
        <v>9648.27</v>
      </c>
      <c r="AGC27" s="0" t="n">
        <v>0</v>
      </c>
      <c r="AGD27" s="0" t="n">
        <v>0</v>
      </c>
      <c r="AGE27" s="0" t="n">
        <v>0</v>
      </c>
      <c r="AGF27" s="0" t="n">
        <v>6826.005</v>
      </c>
      <c r="AGG27" s="0" t="n">
        <v>3224.232</v>
      </c>
      <c r="AGH27" s="0" t="n">
        <v>0</v>
      </c>
      <c r="AGI27" s="0" t="n">
        <v>5664</v>
      </c>
      <c r="AGJ27" s="0" t="n">
        <v>2267.8125</v>
      </c>
      <c r="AGK27" s="0" t="n">
        <v>0</v>
      </c>
      <c r="AGL27" s="0" t="n">
        <v>0</v>
      </c>
      <c r="AGM27" s="0" t="n">
        <v>3894</v>
      </c>
      <c r="AGN27" s="0" t="n">
        <v>5248.05</v>
      </c>
      <c r="AGO27" s="0" t="n">
        <v>0</v>
      </c>
      <c r="AGP27" s="0" t="n">
        <v>6418.02</v>
      </c>
      <c r="AGQ27" s="0" t="n">
        <v>0</v>
      </c>
      <c r="AGR27" s="0" t="n">
        <v>0</v>
      </c>
      <c r="AGS27" s="0" t="n">
        <v>0</v>
      </c>
      <c r="AGU27" s="0" t="n">
        <f aca="false">IF($P27&gt;0,CH27*$K27,0)</f>
        <v>748</v>
      </c>
      <c r="AGV27" s="0" t="n">
        <f aca="false">IF($P27&gt;0,EV27*$K27,0)</f>
        <v>718</v>
      </c>
      <c r="AGW27" s="0" t="n">
        <f aca="false">IF($P27&gt;0,HJ27*$K27,0)</f>
        <v>316</v>
      </c>
      <c r="AGX27" s="0" t="n">
        <f aca="false">IF($P27&gt;0,JX27*$K27,0)</f>
        <v>662</v>
      </c>
      <c r="AGY27" s="0" t="n">
        <f aca="false">IF($P27&gt;0,ML27*$K27,0)</f>
        <v>590</v>
      </c>
      <c r="AGZ27" s="0" t="n">
        <f aca="false">IF($P27&gt;0,OZ27*$K27,0)</f>
        <v>696</v>
      </c>
      <c r="AHA27" s="0" t="n">
        <f aca="false">IF($P27&gt;0,RN27*$K27,0)</f>
        <v>456</v>
      </c>
      <c r="AHB27" s="0" t="n">
        <f aca="false">IF($P27&gt;0,UB27*$K27,0)</f>
        <v>290</v>
      </c>
      <c r="AHC27" s="0" t="n">
        <f aca="false">IF($P27&gt;0,WP27*$K27,0)</f>
        <v>732</v>
      </c>
      <c r="AHD27" s="0" t="n">
        <f aca="false">IF($P27&gt;0,ZD27*$K27,0)</f>
        <v>394</v>
      </c>
      <c r="AHE27" s="0" t="n">
        <f aca="false">IF($P27&gt;0,ABR27*$K27,0)</f>
        <v>684</v>
      </c>
      <c r="AHF27" s="0" t="n">
        <f aca="false">IF($P27&gt;0,AEF27*$K27,0)</f>
        <v>354</v>
      </c>
    </row>
    <row r="28" customFormat="false" ht="15" hidden="false" customHeight="false" outlineLevel="0" collapsed="false">
      <c r="F28" s="0" t="s">
        <v>20</v>
      </c>
      <c r="H28" s="0" t="s">
        <v>201</v>
      </c>
      <c r="I28" s="0" t="s">
        <v>202</v>
      </c>
      <c r="K28" s="0" t="n">
        <v>2</v>
      </c>
      <c r="L28" s="0" t="n">
        <v>9.52</v>
      </c>
      <c r="P28" s="0" t="n">
        <v>1</v>
      </c>
      <c r="R28" s="0" t="n">
        <v>0</v>
      </c>
      <c r="S28" s="0" t="s">
        <v>61</v>
      </c>
      <c r="W28" s="0" t="n">
        <v>20</v>
      </c>
      <c r="Z28" s="0" t="n">
        <v>9</v>
      </c>
      <c r="AB28" s="0" t="n">
        <v>7</v>
      </c>
      <c r="AC28" s="0" t="n">
        <v>25.44</v>
      </c>
      <c r="AE28" s="0" t="n">
        <v>38</v>
      </c>
      <c r="AF28" s="0" t="n">
        <v>1</v>
      </c>
      <c r="AG28" s="0" t="n">
        <v>14.67</v>
      </c>
      <c r="AH28" s="0" t="n">
        <v>59.46</v>
      </c>
      <c r="AI28" s="0" t="n">
        <v>8</v>
      </c>
      <c r="AL28" s="0" t="n">
        <v>32.89</v>
      </c>
      <c r="AS28" s="0" t="n">
        <v>15</v>
      </c>
      <c r="AU28" s="0" t="n">
        <v>16.61</v>
      </c>
      <c r="AV28" s="0" t="n">
        <v>31.02</v>
      </c>
      <c r="AZ28" s="0" t="n">
        <v>39.53</v>
      </c>
      <c r="BH28" s="0" t="n">
        <v>58.4</v>
      </c>
      <c r="BL28" s="0" t="n">
        <v>1</v>
      </c>
      <c r="BM28" s="0" t="n">
        <v>59.33</v>
      </c>
      <c r="BS28" s="0" t="n">
        <v>2.99</v>
      </c>
      <c r="CE28" s="0" t="n">
        <v>23.41</v>
      </c>
      <c r="CH28" s="0" t="n">
        <v>153</v>
      </c>
      <c r="CI28" s="0" t="n">
        <v>0</v>
      </c>
      <c r="CJ28" s="0" t="n">
        <v>0</v>
      </c>
      <c r="CK28" s="0" t="n">
        <v>3060</v>
      </c>
      <c r="CL28" s="0" t="n">
        <v>0</v>
      </c>
      <c r="CM28" s="0" t="n">
        <v>0</v>
      </c>
      <c r="CN28" s="0" t="n">
        <v>1377</v>
      </c>
      <c r="CO28" s="0" t="n">
        <v>0</v>
      </c>
      <c r="CP28" s="0" t="n">
        <v>1071</v>
      </c>
      <c r="CQ28" s="0" t="n">
        <v>4281.552</v>
      </c>
      <c r="CR28" s="0" t="n">
        <v>0</v>
      </c>
      <c r="CS28" s="0" t="n">
        <v>5814</v>
      </c>
      <c r="CT28" s="0" t="n">
        <v>191.25</v>
      </c>
      <c r="CU28" s="0" t="n">
        <v>2020.059</v>
      </c>
      <c r="CV28" s="0" t="n">
        <v>9097.38</v>
      </c>
      <c r="CW28" s="0" t="n">
        <v>1224</v>
      </c>
      <c r="CX28" s="0" t="n">
        <v>0</v>
      </c>
      <c r="CY28" s="0" t="n">
        <v>0</v>
      </c>
      <c r="CZ28" s="0" t="n">
        <v>5032.17</v>
      </c>
      <c r="DA28" s="0" t="n">
        <v>0</v>
      </c>
      <c r="DB28" s="0" t="n">
        <v>0</v>
      </c>
      <c r="DC28" s="0" t="n">
        <v>0</v>
      </c>
      <c r="DD28" s="0" t="n">
        <v>0</v>
      </c>
      <c r="DE28" s="0" t="n">
        <v>0</v>
      </c>
      <c r="DF28" s="0" t="n">
        <v>0</v>
      </c>
      <c r="DG28" s="0" t="n">
        <v>2295</v>
      </c>
      <c r="DH28" s="0" t="n">
        <v>0</v>
      </c>
      <c r="DI28" s="0" t="n">
        <v>2541.33</v>
      </c>
      <c r="DJ28" s="0" t="n">
        <v>5932.575</v>
      </c>
      <c r="DK28" s="0" t="n">
        <v>0</v>
      </c>
      <c r="DL28" s="0" t="n">
        <v>0</v>
      </c>
      <c r="DM28" s="0" t="n">
        <v>0</v>
      </c>
      <c r="DN28" s="0" t="n">
        <v>6048.09</v>
      </c>
      <c r="DO28" s="0" t="n">
        <v>0</v>
      </c>
      <c r="DP28" s="0" t="n">
        <v>0</v>
      </c>
      <c r="DQ28" s="0" t="n">
        <v>0</v>
      </c>
      <c r="DR28" s="0" t="n">
        <v>0</v>
      </c>
      <c r="DS28" s="0" t="n">
        <v>0</v>
      </c>
      <c r="DT28" s="0" t="n">
        <v>0</v>
      </c>
      <c r="DU28" s="0" t="n">
        <v>0</v>
      </c>
      <c r="DV28" s="0" t="n">
        <v>8935.2</v>
      </c>
      <c r="DW28" s="0" t="n">
        <v>0</v>
      </c>
      <c r="DX28" s="0" t="n">
        <v>0</v>
      </c>
      <c r="DY28" s="0" t="n">
        <v>0</v>
      </c>
      <c r="DZ28" s="0" t="n">
        <v>153</v>
      </c>
      <c r="EA28" s="0" t="n">
        <v>9077.49</v>
      </c>
      <c r="EB28" s="0" t="n">
        <v>0</v>
      </c>
      <c r="EC28" s="0" t="n">
        <v>0</v>
      </c>
      <c r="ED28" s="0" t="n">
        <v>0</v>
      </c>
      <c r="EE28" s="0" t="n">
        <v>0</v>
      </c>
      <c r="EF28" s="0" t="n">
        <v>0</v>
      </c>
      <c r="EG28" s="0" t="n">
        <v>457.47</v>
      </c>
      <c r="EH28" s="0" t="n">
        <v>0</v>
      </c>
      <c r="EI28" s="0" t="n">
        <v>0</v>
      </c>
      <c r="EJ28" s="0" t="n">
        <v>0</v>
      </c>
      <c r="EK28" s="0" t="n">
        <v>0</v>
      </c>
      <c r="EL28" s="0" t="n">
        <v>0</v>
      </c>
      <c r="EM28" s="0" t="n">
        <v>0</v>
      </c>
      <c r="EN28" s="0" t="n">
        <v>0</v>
      </c>
      <c r="EO28" s="0" t="n">
        <v>0</v>
      </c>
      <c r="EP28" s="0" t="n">
        <v>0</v>
      </c>
      <c r="EQ28" s="0" t="n">
        <v>0</v>
      </c>
      <c r="ER28" s="0" t="n">
        <v>0</v>
      </c>
      <c r="ES28" s="0" t="n">
        <v>3581.73</v>
      </c>
      <c r="ET28" s="0" t="n">
        <v>0</v>
      </c>
      <c r="EU28" s="0" t="n">
        <v>0</v>
      </c>
      <c r="EV28" s="0" t="n">
        <v>127</v>
      </c>
      <c r="EW28" s="0" t="n">
        <v>0</v>
      </c>
      <c r="EX28" s="0" t="n">
        <v>0</v>
      </c>
      <c r="EY28" s="0" t="n">
        <v>2540</v>
      </c>
      <c r="EZ28" s="0" t="n">
        <v>0</v>
      </c>
      <c r="FA28" s="0" t="n">
        <v>0</v>
      </c>
      <c r="FB28" s="0" t="n">
        <v>1143</v>
      </c>
      <c r="FC28" s="0" t="n">
        <v>0</v>
      </c>
      <c r="FD28" s="0" t="n">
        <v>889</v>
      </c>
      <c r="FE28" s="0" t="n">
        <v>2907.792</v>
      </c>
      <c r="FF28" s="0" t="n">
        <v>0</v>
      </c>
      <c r="FG28" s="0" t="n">
        <v>4826</v>
      </c>
      <c r="FH28" s="0" t="n">
        <v>127</v>
      </c>
      <c r="FI28" s="0" t="n">
        <v>1863.09</v>
      </c>
      <c r="FJ28" s="0" t="n">
        <v>9439.275</v>
      </c>
      <c r="FK28" s="0" t="n">
        <v>1016</v>
      </c>
      <c r="FL28" s="0" t="n">
        <v>0</v>
      </c>
      <c r="FM28" s="0" t="n">
        <v>0</v>
      </c>
      <c r="FN28" s="0" t="n">
        <v>4177.03</v>
      </c>
      <c r="FO28" s="0" t="n">
        <v>0</v>
      </c>
      <c r="FP28" s="0" t="n">
        <v>0</v>
      </c>
      <c r="FQ28" s="0" t="n">
        <v>0</v>
      </c>
      <c r="FR28" s="0" t="n">
        <v>0</v>
      </c>
      <c r="FS28" s="0" t="n">
        <v>0</v>
      </c>
      <c r="FT28" s="0" t="n">
        <v>0</v>
      </c>
      <c r="FU28" s="0" t="n">
        <v>1714.5</v>
      </c>
      <c r="FV28" s="0" t="n">
        <v>0</v>
      </c>
      <c r="FW28" s="0" t="n">
        <v>2109.47</v>
      </c>
      <c r="FX28" s="0" t="n">
        <v>3545.586</v>
      </c>
      <c r="FY28" s="0" t="n">
        <v>0</v>
      </c>
      <c r="FZ28" s="0" t="n">
        <v>0</v>
      </c>
      <c r="GA28" s="0" t="n">
        <v>0</v>
      </c>
      <c r="GB28" s="0" t="n">
        <v>5020.31</v>
      </c>
      <c r="GC28" s="0" t="n">
        <v>0</v>
      </c>
      <c r="GD28" s="0" t="n">
        <v>0</v>
      </c>
      <c r="GE28" s="0" t="n">
        <v>0</v>
      </c>
      <c r="GF28" s="0" t="n">
        <v>0</v>
      </c>
      <c r="GG28" s="0" t="n">
        <v>0</v>
      </c>
      <c r="GH28" s="0" t="n">
        <v>0</v>
      </c>
      <c r="GI28" s="0" t="n">
        <v>0</v>
      </c>
      <c r="GJ28" s="0" t="n">
        <v>7416.8</v>
      </c>
      <c r="GK28" s="0" t="n">
        <v>0</v>
      </c>
      <c r="GL28" s="0" t="n">
        <v>0</v>
      </c>
      <c r="GM28" s="0" t="n">
        <v>0</v>
      </c>
      <c r="GN28" s="0" t="n">
        <v>158.75</v>
      </c>
      <c r="GO28" s="0" t="n">
        <v>6781.419</v>
      </c>
      <c r="GP28" s="0" t="n">
        <v>0</v>
      </c>
      <c r="GQ28" s="0" t="n">
        <v>0</v>
      </c>
      <c r="GR28" s="0" t="n">
        <v>0</v>
      </c>
      <c r="GS28" s="0" t="n">
        <v>0</v>
      </c>
      <c r="GT28" s="0" t="n">
        <v>0</v>
      </c>
      <c r="GU28" s="0" t="n">
        <v>379.73</v>
      </c>
      <c r="GV28" s="0" t="n">
        <v>0</v>
      </c>
      <c r="GW28" s="0" t="n">
        <v>0</v>
      </c>
      <c r="GX28" s="0" t="n">
        <v>0</v>
      </c>
      <c r="GY28" s="0" t="n">
        <v>0</v>
      </c>
      <c r="GZ28" s="0" t="n">
        <v>0</v>
      </c>
      <c r="HA28" s="0" t="n">
        <v>0</v>
      </c>
      <c r="HB28" s="0" t="n">
        <v>0</v>
      </c>
      <c r="HC28" s="0" t="n">
        <v>0</v>
      </c>
      <c r="HD28" s="0" t="n">
        <v>0</v>
      </c>
      <c r="HE28" s="0" t="n">
        <v>0</v>
      </c>
      <c r="HF28" s="0" t="n">
        <v>0</v>
      </c>
      <c r="HG28" s="0" t="n">
        <v>2973.07</v>
      </c>
      <c r="HH28" s="0" t="n">
        <v>0</v>
      </c>
      <c r="HI28" s="0" t="n">
        <v>0</v>
      </c>
      <c r="HJ28" s="0" t="n">
        <v>0</v>
      </c>
      <c r="HK28" s="0" t="n">
        <v>0</v>
      </c>
      <c r="HL28" s="0" t="n">
        <v>0</v>
      </c>
      <c r="HM28" s="0" t="n">
        <v>0</v>
      </c>
      <c r="HN28" s="0" t="n">
        <v>0</v>
      </c>
      <c r="HO28" s="0" t="n">
        <v>0</v>
      </c>
      <c r="HP28" s="0" t="n">
        <v>0</v>
      </c>
      <c r="HQ28" s="0" t="n">
        <v>0</v>
      </c>
      <c r="HR28" s="0" t="n">
        <v>0</v>
      </c>
      <c r="HS28" s="0" t="n">
        <v>0</v>
      </c>
      <c r="HT28" s="0" t="n">
        <v>0</v>
      </c>
      <c r="HU28" s="0" t="n">
        <v>0</v>
      </c>
      <c r="HV28" s="0" t="n">
        <v>0</v>
      </c>
      <c r="HW28" s="0" t="n">
        <v>0</v>
      </c>
      <c r="HX28" s="0" t="n">
        <v>0</v>
      </c>
      <c r="HY28" s="0" t="n">
        <v>0</v>
      </c>
      <c r="HZ28" s="0" t="n">
        <v>0</v>
      </c>
      <c r="IA28" s="0" t="n">
        <v>0</v>
      </c>
      <c r="IB28" s="0" t="n">
        <v>0</v>
      </c>
      <c r="IC28" s="0" t="n">
        <v>0</v>
      </c>
      <c r="ID28" s="0" t="n">
        <v>0</v>
      </c>
      <c r="IE28" s="0" t="n">
        <v>0</v>
      </c>
      <c r="IF28" s="0" t="n">
        <v>0</v>
      </c>
      <c r="IG28" s="0" t="n">
        <v>0</v>
      </c>
      <c r="IH28" s="0" t="n">
        <v>0</v>
      </c>
      <c r="II28" s="0" t="n">
        <v>0</v>
      </c>
      <c r="IJ28" s="0" t="n">
        <v>0</v>
      </c>
      <c r="IK28" s="0" t="n">
        <v>0</v>
      </c>
      <c r="IL28" s="0" t="n">
        <v>0</v>
      </c>
      <c r="IM28" s="0" t="n">
        <v>0</v>
      </c>
      <c r="IN28" s="0" t="n">
        <v>0</v>
      </c>
      <c r="IO28" s="0" t="n">
        <v>0</v>
      </c>
      <c r="IP28" s="0" t="n">
        <v>0</v>
      </c>
      <c r="IQ28" s="0" t="n">
        <v>0</v>
      </c>
      <c r="IR28" s="0" t="n">
        <v>0</v>
      </c>
      <c r="IS28" s="0" t="n">
        <v>0</v>
      </c>
      <c r="IT28" s="0" t="n">
        <v>0</v>
      </c>
      <c r="IU28" s="0" t="n">
        <v>0</v>
      </c>
      <c r="IV28" s="0" t="n">
        <v>0</v>
      </c>
      <c r="IW28" s="0" t="n">
        <v>0</v>
      </c>
      <c r="IX28" s="0" t="n">
        <v>0</v>
      </c>
      <c r="IY28" s="0" t="n">
        <v>0</v>
      </c>
      <c r="IZ28" s="0" t="n">
        <v>0</v>
      </c>
      <c r="JA28" s="0" t="n">
        <v>0</v>
      </c>
      <c r="JB28" s="0" t="n">
        <v>0</v>
      </c>
      <c r="JC28" s="0" t="n">
        <v>0</v>
      </c>
      <c r="JD28" s="0" t="n">
        <v>0</v>
      </c>
      <c r="JE28" s="0" t="n">
        <v>0</v>
      </c>
      <c r="JF28" s="0" t="n">
        <v>0</v>
      </c>
      <c r="JG28" s="0" t="n">
        <v>0</v>
      </c>
      <c r="JH28" s="0" t="n">
        <v>0</v>
      </c>
      <c r="JI28" s="0" t="n">
        <v>0</v>
      </c>
      <c r="JJ28" s="0" t="n">
        <v>0</v>
      </c>
      <c r="JK28" s="0" t="n">
        <v>0</v>
      </c>
      <c r="JL28" s="0" t="n">
        <v>0</v>
      </c>
      <c r="JM28" s="0" t="n">
        <v>0</v>
      </c>
      <c r="JN28" s="0" t="n">
        <v>0</v>
      </c>
      <c r="JO28" s="0" t="n">
        <v>0</v>
      </c>
      <c r="JP28" s="0" t="n">
        <v>0</v>
      </c>
      <c r="JQ28" s="0" t="n">
        <v>0</v>
      </c>
      <c r="JR28" s="0" t="n">
        <v>0</v>
      </c>
      <c r="JS28" s="0" t="n">
        <v>0</v>
      </c>
      <c r="JT28" s="0" t="n">
        <v>0</v>
      </c>
      <c r="JU28" s="0" t="n">
        <v>0</v>
      </c>
      <c r="JV28" s="0" t="n">
        <v>0</v>
      </c>
      <c r="JW28" s="0" t="n">
        <v>0</v>
      </c>
      <c r="JX28" s="0" t="n">
        <v>357</v>
      </c>
      <c r="JY28" s="0" t="n">
        <v>0</v>
      </c>
      <c r="JZ28" s="0" t="n">
        <v>0</v>
      </c>
      <c r="KA28" s="0" t="n">
        <v>8925</v>
      </c>
      <c r="KB28" s="0" t="n">
        <v>0</v>
      </c>
      <c r="KC28" s="0" t="n">
        <v>0</v>
      </c>
      <c r="KD28" s="0" t="n">
        <v>3213</v>
      </c>
      <c r="KE28" s="0" t="n">
        <v>0</v>
      </c>
      <c r="KF28" s="0" t="n">
        <v>2499</v>
      </c>
      <c r="KG28" s="0" t="n">
        <v>8173.872</v>
      </c>
      <c r="KH28" s="0" t="n">
        <v>0</v>
      </c>
      <c r="KI28" s="0" t="n">
        <v>12209.4</v>
      </c>
      <c r="KJ28" s="0" t="n">
        <v>357</v>
      </c>
      <c r="KK28" s="0" t="n">
        <v>5237.19</v>
      </c>
      <c r="KL28" s="0" t="n">
        <v>21227.22</v>
      </c>
      <c r="KM28" s="0" t="n">
        <v>2856</v>
      </c>
      <c r="KN28" s="0" t="n">
        <v>0</v>
      </c>
      <c r="KO28" s="0" t="n">
        <v>0</v>
      </c>
      <c r="KP28" s="0" t="n">
        <v>12915.903</v>
      </c>
      <c r="KQ28" s="0" t="n">
        <v>0</v>
      </c>
      <c r="KR28" s="0" t="n">
        <v>0</v>
      </c>
      <c r="KS28" s="0" t="n">
        <v>0</v>
      </c>
      <c r="KT28" s="0" t="n">
        <v>0</v>
      </c>
      <c r="KU28" s="0" t="n">
        <v>0</v>
      </c>
      <c r="KV28" s="0" t="n">
        <v>0</v>
      </c>
      <c r="KW28" s="0" t="n">
        <v>5355</v>
      </c>
      <c r="KX28" s="0" t="n">
        <v>0</v>
      </c>
      <c r="KY28" s="0" t="n">
        <v>5929.77</v>
      </c>
      <c r="KZ28" s="0" t="n">
        <v>11074.14</v>
      </c>
      <c r="LA28" s="0" t="n">
        <v>0</v>
      </c>
      <c r="LB28" s="0" t="n">
        <v>0</v>
      </c>
      <c r="LC28" s="0" t="n">
        <v>0</v>
      </c>
      <c r="LD28" s="0" t="n">
        <v>14112.21</v>
      </c>
      <c r="LE28" s="0" t="n">
        <v>0</v>
      </c>
      <c r="LF28" s="0" t="n">
        <v>0</v>
      </c>
      <c r="LG28" s="0" t="n">
        <v>0</v>
      </c>
      <c r="LH28" s="0" t="n">
        <v>0</v>
      </c>
      <c r="LI28" s="0" t="n">
        <v>0</v>
      </c>
      <c r="LJ28" s="0" t="n">
        <v>0</v>
      </c>
      <c r="LK28" s="0" t="n">
        <v>0</v>
      </c>
      <c r="LL28" s="0" t="n">
        <v>20848.8</v>
      </c>
      <c r="LM28" s="0" t="n">
        <v>0</v>
      </c>
      <c r="LN28" s="0" t="n">
        <v>0</v>
      </c>
      <c r="LO28" s="0" t="n">
        <v>0</v>
      </c>
      <c r="LP28" s="0" t="n">
        <v>357</v>
      </c>
      <c r="LQ28" s="0" t="n">
        <v>23298.891</v>
      </c>
      <c r="LR28" s="0" t="n">
        <v>0</v>
      </c>
      <c r="LS28" s="0" t="n">
        <v>0</v>
      </c>
      <c r="LT28" s="0" t="n">
        <v>0</v>
      </c>
      <c r="LU28" s="0" t="n">
        <v>0</v>
      </c>
      <c r="LV28" s="0" t="n">
        <v>0</v>
      </c>
      <c r="LW28" s="0" t="n">
        <v>1067.43</v>
      </c>
      <c r="LX28" s="0" t="n">
        <v>0</v>
      </c>
      <c r="LY28" s="0" t="n">
        <v>0</v>
      </c>
      <c r="LZ28" s="0" t="n">
        <v>0</v>
      </c>
      <c r="MA28" s="0" t="n">
        <v>0</v>
      </c>
      <c r="MB28" s="0" t="n">
        <v>0</v>
      </c>
      <c r="MC28" s="0" t="n">
        <v>0</v>
      </c>
      <c r="MD28" s="0" t="n">
        <v>0</v>
      </c>
      <c r="ME28" s="0" t="n">
        <v>0</v>
      </c>
      <c r="MF28" s="0" t="n">
        <v>0</v>
      </c>
      <c r="MG28" s="0" t="n">
        <v>0</v>
      </c>
      <c r="MH28" s="0" t="n">
        <v>0</v>
      </c>
      <c r="MI28" s="0" t="n">
        <v>7521.633</v>
      </c>
      <c r="MJ28" s="0" t="n">
        <v>0</v>
      </c>
      <c r="MK28" s="0" t="n">
        <v>0</v>
      </c>
      <c r="ML28" s="0" t="n">
        <v>399</v>
      </c>
      <c r="MM28" s="0" t="n">
        <v>0</v>
      </c>
      <c r="MN28" s="0" t="n">
        <v>0</v>
      </c>
      <c r="MO28" s="0" t="n">
        <v>8778</v>
      </c>
      <c r="MP28" s="0" t="n">
        <v>0</v>
      </c>
      <c r="MQ28" s="0" t="n">
        <v>0</v>
      </c>
      <c r="MR28" s="0" t="n">
        <v>3591</v>
      </c>
      <c r="MS28" s="0" t="n">
        <v>0</v>
      </c>
      <c r="MT28" s="0" t="n">
        <v>2793</v>
      </c>
      <c r="MU28" s="0" t="n">
        <v>11165.616</v>
      </c>
      <c r="MV28" s="0" t="n">
        <v>0</v>
      </c>
      <c r="MW28" s="0" t="n">
        <v>15162</v>
      </c>
      <c r="MX28" s="0" t="n">
        <v>399</v>
      </c>
      <c r="MY28" s="0" t="n">
        <v>6438.663</v>
      </c>
      <c r="MZ28" s="0" t="n">
        <v>21352.086</v>
      </c>
      <c r="NA28" s="0" t="n">
        <v>3511.2</v>
      </c>
      <c r="NB28" s="0" t="n">
        <v>0</v>
      </c>
      <c r="NC28" s="0" t="n">
        <v>0</v>
      </c>
      <c r="ND28" s="0" t="n">
        <v>13123.11</v>
      </c>
      <c r="NE28" s="0" t="n">
        <v>0</v>
      </c>
      <c r="NF28" s="0" t="n">
        <v>0</v>
      </c>
      <c r="NG28" s="0" t="n">
        <v>0</v>
      </c>
      <c r="NH28" s="0" t="n">
        <v>0</v>
      </c>
      <c r="NI28" s="0" t="n">
        <v>0</v>
      </c>
      <c r="NJ28" s="0" t="n">
        <v>0</v>
      </c>
      <c r="NK28" s="0" t="n">
        <v>5386.5</v>
      </c>
      <c r="NL28" s="0" t="n">
        <v>0</v>
      </c>
      <c r="NM28" s="0" t="n">
        <v>6627.39</v>
      </c>
      <c r="NN28" s="0" t="n">
        <v>12376.98</v>
      </c>
      <c r="NO28" s="0" t="n">
        <v>0</v>
      </c>
      <c r="NP28" s="0" t="n">
        <v>0</v>
      </c>
      <c r="NQ28" s="0" t="n">
        <v>0</v>
      </c>
      <c r="NR28" s="0" t="n">
        <v>15772.47</v>
      </c>
      <c r="NS28" s="0" t="n">
        <v>0</v>
      </c>
      <c r="NT28" s="0" t="n">
        <v>0</v>
      </c>
      <c r="NU28" s="0" t="n">
        <v>0</v>
      </c>
      <c r="NV28" s="0" t="n">
        <v>0</v>
      </c>
      <c r="NW28" s="0" t="n">
        <v>0</v>
      </c>
      <c r="NX28" s="0" t="n">
        <v>0</v>
      </c>
      <c r="NY28" s="0" t="n">
        <v>0</v>
      </c>
      <c r="NZ28" s="0" t="n">
        <v>23301.6</v>
      </c>
      <c r="OA28" s="0" t="n">
        <v>0</v>
      </c>
      <c r="OB28" s="0" t="n">
        <v>0</v>
      </c>
      <c r="OC28" s="0" t="n">
        <v>0</v>
      </c>
      <c r="OD28" s="0" t="n">
        <v>359.1</v>
      </c>
      <c r="OE28" s="0" t="n">
        <v>23672.67</v>
      </c>
      <c r="OF28" s="0" t="n">
        <v>0</v>
      </c>
      <c r="OG28" s="0" t="n">
        <v>0</v>
      </c>
      <c r="OH28" s="0" t="n">
        <v>0</v>
      </c>
      <c r="OI28" s="0" t="n">
        <v>0</v>
      </c>
      <c r="OJ28" s="0" t="n">
        <v>0</v>
      </c>
      <c r="OK28" s="0" t="n">
        <v>1193.01</v>
      </c>
      <c r="OL28" s="0" t="n">
        <v>0</v>
      </c>
      <c r="OM28" s="0" t="n">
        <v>0</v>
      </c>
      <c r="ON28" s="0" t="n">
        <v>0</v>
      </c>
      <c r="OO28" s="0" t="n">
        <v>0</v>
      </c>
      <c r="OP28" s="0" t="n">
        <v>0</v>
      </c>
      <c r="OQ28" s="0" t="n">
        <v>0</v>
      </c>
      <c r="OR28" s="0" t="n">
        <v>0</v>
      </c>
      <c r="OS28" s="0" t="n">
        <v>0</v>
      </c>
      <c r="OT28" s="0" t="n">
        <v>0</v>
      </c>
      <c r="OU28" s="0" t="n">
        <v>0</v>
      </c>
      <c r="OV28" s="0" t="n">
        <v>0</v>
      </c>
      <c r="OW28" s="0" t="n">
        <v>8406.531</v>
      </c>
      <c r="OX28" s="0" t="n">
        <v>0</v>
      </c>
      <c r="OY28" s="0" t="n">
        <v>0</v>
      </c>
      <c r="OZ28" s="0" t="n">
        <v>124</v>
      </c>
      <c r="PA28" s="0" t="n">
        <v>0</v>
      </c>
      <c r="PB28" s="0" t="n">
        <v>0</v>
      </c>
      <c r="PC28" s="0" t="n">
        <v>2480</v>
      </c>
      <c r="PD28" s="0" t="n">
        <v>0</v>
      </c>
      <c r="PE28" s="0" t="n">
        <v>0</v>
      </c>
      <c r="PF28" s="0" t="n">
        <v>1116</v>
      </c>
      <c r="PG28" s="0" t="n">
        <v>0</v>
      </c>
      <c r="PH28" s="0" t="n">
        <v>868</v>
      </c>
      <c r="PI28" s="0" t="n">
        <v>3154.56</v>
      </c>
      <c r="PJ28" s="0" t="n">
        <v>0</v>
      </c>
      <c r="PK28" s="0" t="n">
        <v>4712</v>
      </c>
      <c r="PL28" s="0" t="n">
        <v>124</v>
      </c>
      <c r="PM28" s="0" t="n">
        <v>1819.08</v>
      </c>
      <c r="PN28" s="0" t="n">
        <v>6635.736</v>
      </c>
      <c r="PO28" s="0" t="n">
        <v>992</v>
      </c>
      <c r="PP28" s="0" t="n">
        <v>0</v>
      </c>
      <c r="PQ28" s="0" t="n">
        <v>0</v>
      </c>
      <c r="PR28" s="0" t="n">
        <v>4078.36</v>
      </c>
      <c r="PS28" s="0" t="n">
        <v>0</v>
      </c>
      <c r="PT28" s="0" t="n">
        <v>0</v>
      </c>
      <c r="PU28" s="0" t="n">
        <v>0</v>
      </c>
      <c r="PV28" s="0" t="n">
        <v>0</v>
      </c>
      <c r="PW28" s="0" t="n">
        <v>0</v>
      </c>
      <c r="PX28" s="0" t="n">
        <v>0</v>
      </c>
      <c r="PY28" s="0" t="n">
        <v>2325</v>
      </c>
      <c r="PZ28" s="0" t="n">
        <v>0</v>
      </c>
      <c r="QA28" s="0" t="n">
        <v>2059.64</v>
      </c>
      <c r="QB28" s="0" t="n">
        <v>3846.48</v>
      </c>
      <c r="QC28" s="0" t="n">
        <v>0</v>
      </c>
      <c r="QD28" s="0" t="n">
        <v>0</v>
      </c>
      <c r="QE28" s="0" t="n">
        <v>0</v>
      </c>
      <c r="QF28" s="0" t="n">
        <v>4411.548</v>
      </c>
      <c r="QG28" s="0" t="n">
        <v>0</v>
      </c>
      <c r="QH28" s="0" t="n">
        <v>0</v>
      </c>
      <c r="QI28" s="0" t="n">
        <v>0</v>
      </c>
      <c r="QJ28" s="0" t="n">
        <v>0</v>
      </c>
      <c r="QK28" s="0" t="n">
        <v>0</v>
      </c>
      <c r="QL28" s="0" t="n">
        <v>0</v>
      </c>
      <c r="QM28" s="0" t="n">
        <v>0</v>
      </c>
      <c r="QN28" s="0" t="n">
        <v>7241.6</v>
      </c>
      <c r="QO28" s="0" t="n">
        <v>0</v>
      </c>
      <c r="QP28" s="0" t="n">
        <v>0</v>
      </c>
      <c r="QQ28" s="0" t="n">
        <v>0</v>
      </c>
      <c r="QR28" s="0" t="n">
        <v>136.4</v>
      </c>
      <c r="QS28" s="0" t="n">
        <v>8092.612</v>
      </c>
      <c r="QT28" s="0" t="n">
        <v>0</v>
      </c>
      <c r="QU28" s="0" t="n">
        <v>0</v>
      </c>
      <c r="QV28" s="0" t="n">
        <v>0</v>
      </c>
      <c r="QW28" s="0" t="n">
        <v>0</v>
      </c>
      <c r="QX28" s="0" t="n">
        <v>0</v>
      </c>
      <c r="QY28" s="0" t="n">
        <v>370.76</v>
      </c>
      <c r="QZ28" s="0" t="n">
        <v>0</v>
      </c>
      <c r="RA28" s="0" t="n">
        <v>0</v>
      </c>
      <c r="RB28" s="0" t="n">
        <v>0</v>
      </c>
      <c r="RC28" s="0" t="n">
        <v>0</v>
      </c>
      <c r="RD28" s="0" t="n">
        <v>0</v>
      </c>
      <c r="RE28" s="0" t="n">
        <v>0</v>
      </c>
      <c r="RF28" s="0" t="n">
        <v>0</v>
      </c>
      <c r="RG28" s="0" t="n">
        <v>0</v>
      </c>
      <c r="RH28" s="0" t="n">
        <v>0</v>
      </c>
      <c r="RI28" s="0" t="n">
        <v>0</v>
      </c>
      <c r="RJ28" s="0" t="n">
        <v>0</v>
      </c>
      <c r="RK28" s="0" t="n">
        <v>3628.55</v>
      </c>
      <c r="RL28" s="0" t="n">
        <v>0</v>
      </c>
      <c r="RM28" s="0" t="n">
        <v>0</v>
      </c>
      <c r="RN28" s="0" t="n">
        <v>41</v>
      </c>
      <c r="RO28" s="0" t="n">
        <v>0</v>
      </c>
      <c r="RP28" s="0" t="n">
        <v>0</v>
      </c>
      <c r="RQ28" s="0" t="n">
        <v>820</v>
      </c>
      <c r="RR28" s="0" t="n">
        <v>0</v>
      </c>
      <c r="RS28" s="0" t="n">
        <v>0</v>
      </c>
      <c r="RT28" s="0" t="n">
        <v>369</v>
      </c>
      <c r="RU28" s="0" t="n">
        <v>0</v>
      </c>
      <c r="RV28" s="0" t="n">
        <v>287</v>
      </c>
      <c r="RW28" s="0" t="n">
        <v>938.736</v>
      </c>
      <c r="RX28" s="0" t="n">
        <v>0</v>
      </c>
      <c r="RY28" s="0" t="n">
        <v>1558</v>
      </c>
      <c r="RZ28" s="0" t="n">
        <v>41</v>
      </c>
      <c r="SA28" s="0" t="n">
        <v>601.47</v>
      </c>
      <c r="SB28" s="0" t="n">
        <v>2437.86</v>
      </c>
      <c r="SC28" s="0" t="n">
        <v>360.8</v>
      </c>
      <c r="SD28" s="0" t="n">
        <v>0</v>
      </c>
      <c r="SE28" s="0" t="n">
        <v>0</v>
      </c>
      <c r="SF28" s="0" t="n">
        <v>1348.49</v>
      </c>
      <c r="SG28" s="0" t="n">
        <v>0</v>
      </c>
      <c r="SH28" s="0" t="n">
        <v>0</v>
      </c>
      <c r="SI28" s="0" t="n">
        <v>0</v>
      </c>
      <c r="SJ28" s="0" t="n">
        <v>0</v>
      </c>
      <c r="SK28" s="0" t="n">
        <v>0</v>
      </c>
      <c r="SL28" s="0" t="n">
        <v>0</v>
      </c>
      <c r="SM28" s="0" t="n">
        <v>615</v>
      </c>
      <c r="SN28" s="0" t="n">
        <v>0</v>
      </c>
      <c r="SO28" s="0" t="n">
        <v>681.01</v>
      </c>
      <c r="SP28" s="0" t="n">
        <v>1271.82</v>
      </c>
      <c r="SQ28" s="0" t="n">
        <v>0</v>
      </c>
      <c r="SR28" s="0" t="n">
        <v>0</v>
      </c>
      <c r="SS28" s="0" t="n">
        <v>0</v>
      </c>
      <c r="ST28" s="0" t="n">
        <v>1620.73</v>
      </c>
      <c r="SU28" s="0" t="n">
        <v>0</v>
      </c>
      <c r="SV28" s="0" t="n">
        <v>0</v>
      </c>
      <c r="SW28" s="0" t="n">
        <v>0</v>
      </c>
      <c r="SX28" s="0" t="n">
        <v>0</v>
      </c>
      <c r="SY28" s="0" t="n">
        <v>0</v>
      </c>
      <c r="SZ28" s="0" t="n">
        <v>0</v>
      </c>
      <c r="TA28" s="0" t="n">
        <v>0</v>
      </c>
      <c r="TB28" s="0" t="n">
        <v>2394.4</v>
      </c>
      <c r="TC28" s="0" t="n">
        <v>0</v>
      </c>
      <c r="TD28" s="0" t="n">
        <v>0</v>
      </c>
      <c r="TE28" s="0" t="n">
        <v>0</v>
      </c>
      <c r="TF28" s="0" t="n">
        <v>41</v>
      </c>
      <c r="TG28" s="0" t="n">
        <v>3040.6625</v>
      </c>
      <c r="TH28" s="0" t="n">
        <v>0</v>
      </c>
      <c r="TI28" s="0" t="n">
        <v>0</v>
      </c>
      <c r="TJ28" s="0" t="n">
        <v>0</v>
      </c>
      <c r="TK28" s="0" t="n">
        <v>0</v>
      </c>
      <c r="TL28" s="0" t="n">
        <v>0</v>
      </c>
      <c r="TM28" s="0" t="n">
        <v>122.59</v>
      </c>
      <c r="TN28" s="0" t="n">
        <v>0</v>
      </c>
      <c r="TO28" s="0" t="n">
        <v>0</v>
      </c>
      <c r="TP28" s="0" t="n">
        <v>0</v>
      </c>
      <c r="TQ28" s="0" t="n">
        <v>0</v>
      </c>
      <c r="TR28" s="0" t="n">
        <v>0</v>
      </c>
      <c r="TS28" s="0" t="n">
        <v>0</v>
      </c>
      <c r="TT28" s="0" t="n">
        <v>0</v>
      </c>
      <c r="TU28" s="0" t="n">
        <v>0</v>
      </c>
      <c r="TV28" s="0" t="n">
        <v>0</v>
      </c>
      <c r="TW28" s="0" t="n">
        <v>0</v>
      </c>
      <c r="TX28" s="0" t="n">
        <v>0</v>
      </c>
      <c r="TY28" s="0" t="n">
        <v>959.81</v>
      </c>
      <c r="TZ28" s="0" t="n">
        <v>0</v>
      </c>
      <c r="UA28" s="0" t="n">
        <v>0</v>
      </c>
      <c r="UB28" s="0" t="n">
        <v>294</v>
      </c>
      <c r="UC28" s="0" t="n">
        <v>0</v>
      </c>
      <c r="UD28" s="0" t="n">
        <v>0</v>
      </c>
      <c r="UE28" s="0" t="n">
        <v>6468</v>
      </c>
      <c r="UF28" s="0" t="n">
        <v>0</v>
      </c>
      <c r="UG28" s="0" t="n">
        <v>0</v>
      </c>
      <c r="UH28" s="0" t="n">
        <v>2646</v>
      </c>
      <c r="UI28" s="0" t="n">
        <v>0</v>
      </c>
      <c r="UJ28" s="0" t="n">
        <v>2263.8</v>
      </c>
      <c r="UK28" s="0" t="n">
        <v>7479.36</v>
      </c>
      <c r="UL28" s="0" t="n">
        <v>0</v>
      </c>
      <c r="UM28" s="0" t="n">
        <v>11172</v>
      </c>
      <c r="UN28" s="0" t="n">
        <v>294</v>
      </c>
      <c r="UO28" s="0" t="n">
        <v>4312.98</v>
      </c>
      <c r="UP28" s="0" t="n">
        <v>17481.24</v>
      </c>
      <c r="UQ28" s="0" t="n">
        <v>2940</v>
      </c>
      <c r="UR28" s="0" t="n">
        <v>0</v>
      </c>
      <c r="US28" s="0" t="n">
        <v>0</v>
      </c>
      <c r="UT28" s="0" t="n">
        <v>9669.66</v>
      </c>
      <c r="UU28" s="0" t="n">
        <v>0</v>
      </c>
      <c r="UV28" s="0" t="n">
        <v>0</v>
      </c>
      <c r="UW28" s="0" t="n">
        <v>0</v>
      </c>
      <c r="UX28" s="0" t="n">
        <v>0</v>
      </c>
      <c r="UY28" s="0" t="n">
        <v>0</v>
      </c>
      <c r="UZ28" s="0" t="n">
        <v>0</v>
      </c>
      <c r="VA28" s="0" t="n">
        <v>4410</v>
      </c>
      <c r="VB28" s="0" t="n">
        <v>0</v>
      </c>
      <c r="VC28" s="0" t="n">
        <v>4395.006</v>
      </c>
      <c r="VD28" s="0" t="n">
        <v>9119.88</v>
      </c>
      <c r="VE28" s="0" t="n">
        <v>0</v>
      </c>
      <c r="VF28" s="0" t="n">
        <v>0</v>
      </c>
      <c r="VG28" s="0" t="n">
        <v>0</v>
      </c>
      <c r="VH28" s="0" t="n">
        <v>11621.82</v>
      </c>
      <c r="VI28" s="0" t="n">
        <v>0</v>
      </c>
      <c r="VJ28" s="0" t="n">
        <v>0</v>
      </c>
      <c r="VK28" s="0" t="n">
        <v>0</v>
      </c>
      <c r="VL28" s="0" t="n">
        <v>0</v>
      </c>
      <c r="VM28" s="0" t="n">
        <v>0</v>
      </c>
      <c r="VN28" s="0" t="n">
        <v>0</v>
      </c>
      <c r="VO28" s="0" t="n">
        <v>0</v>
      </c>
      <c r="VP28" s="0" t="n">
        <v>17169.6</v>
      </c>
      <c r="VQ28" s="0" t="n">
        <v>0</v>
      </c>
      <c r="VR28" s="0" t="n">
        <v>0</v>
      </c>
      <c r="VS28" s="0" t="n">
        <v>0</v>
      </c>
      <c r="VT28" s="0" t="n">
        <v>264.6</v>
      </c>
      <c r="VU28" s="0" t="n">
        <v>17443.02</v>
      </c>
      <c r="VV28" s="0" t="n">
        <v>0</v>
      </c>
      <c r="VW28" s="0" t="n">
        <v>0</v>
      </c>
      <c r="VX28" s="0" t="n">
        <v>0</v>
      </c>
      <c r="VY28" s="0" t="n">
        <v>0</v>
      </c>
      <c r="VZ28" s="0" t="n">
        <v>0</v>
      </c>
      <c r="WA28" s="0" t="n">
        <v>879.06</v>
      </c>
      <c r="WB28" s="0" t="n">
        <v>0</v>
      </c>
      <c r="WC28" s="0" t="n">
        <v>0</v>
      </c>
      <c r="WD28" s="0" t="n">
        <v>0</v>
      </c>
      <c r="WE28" s="0" t="n">
        <v>0</v>
      </c>
      <c r="WF28" s="0" t="n">
        <v>0</v>
      </c>
      <c r="WG28" s="0" t="n">
        <v>0</v>
      </c>
      <c r="WH28" s="0" t="n">
        <v>0</v>
      </c>
      <c r="WI28" s="0" t="n">
        <v>0</v>
      </c>
      <c r="WJ28" s="0" t="n">
        <v>0</v>
      </c>
      <c r="WK28" s="0" t="n">
        <v>0</v>
      </c>
      <c r="WL28" s="0" t="n">
        <v>0</v>
      </c>
      <c r="WM28" s="0" t="n">
        <v>6882.54</v>
      </c>
      <c r="WN28" s="0" t="n">
        <v>0</v>
      </c>
      <c r="WO28" s="0" t="n">
        <v>0</v>
      </c>
      <c r="WP28" s="0" t="n">
        <v>153</v>
      </c>
      <c r="WQ28" s="0" t="n">
        <v>0</v>
      </c>
      <c r="WR28" s="0" t="n">
        <v>0</v>
      </c>
      <c r="WS28" s="0" t="n">
        <v>3060</v>
      </c>
      <c r="WT28" s="0" t="n">
        <v>0</v>
      </c>
      <c r="WU28" s="0" t="n">
        <v>0</v>
      </c>
      <c r="WV28" s="0" t="n">
        <v>1377</v>
      </c>
      <c r="WW28" s="0" t="n">
        <v>0</v>
      </c>
      <c r="WX28" s="0" t="n">
        <v>1071</v>
      </c>
      <c r="WY28" s="0" t="n">
        <v>3892.32</v>
      </c>
      <c r="WZ28" s="0" t="n">
        <v>0</v>
      </c>
      <c r="XA28" s="0" t="n">
        <v>5814</v>
      </c>
      <c r="XB28" s="0" t="n">
        <v>153</v>
      </c>
      <c r="XC28" s="0" t="n">
        <v>2244.51</v>
      </c>
      <c r="XD28" s="0" t="n">
        <v>9097.38</v>
      </c>
      <c r="XE28" s="0" t="n">
        <v>1224</v>
      </c>
      <c r="XF28" s="0" t="n">
        <v>0</v>
      </c>
      <c r="XG28" s="0" t="n">
        <v>0</v>
      </c>
      <c r="XH28" s="0" t="n">
        <v>5032.17</v>
      </c>
      <c r="XI28" s="0" t="n">
        <v>0</v>
      </c>
      <c r="XJ28" s="0" t="n">
        <v>0</v>
      </c>
      <c r="XK28" s="0" t="n">
        <v>0</v>
      </c>
      <c r="XL28" s="0" t="n">
        <v>0</v>
      </c>
      <c r="XM28" s="0" t="n">
        <v>0</v>
      </c>
      <c r="XN28" s="0" t="n">
        <v>0</v>
      </c>
      <c r="XO28" s="0" t="n">
        <v>2295</v>
      </c>
      <c r="XP28" s="0" t="n">
        <v>0</v>
      </c>
      <c r="XQ28" s="0" t="n">
        <v>2541.33</v>
      </c>
      <c r="XR28" s="0" t="n">
        <v>4746.06</v>
      </c>
      <c r="XS28" s="0" t="n">
        <v>0</v>
      </c>
      <c r="XT28" s="0" t="n">
        <v>0</v>
      </c>
      <c r="XU28" s="0" t="n">
        <v>0</v>
      </c>
      <c r="XV28" s="0" t="n">
        <v>5443.281</v>
      </c>
      <c r="XW28" s="0" t="n">
        <v>0</v>
      </c>
      <c r="XX28" s="0" t="n">
        <v>0</v>
      </c>
      <c r="XY28" s="0" t="n">
        <v>0</v>
      </c>
      <c r="XZ28" s="0" t="n">
        <v>0</v>
      </c>
      <c r="YA28" s="0" t="n">
        <v>0</v>
      </c>
      <c r="YB28" s="0" t="n">
        <v>0</v>
      </c>
      <c r="YC28" s="0" t="n">
        <v>0</v>
      </c>
      <c r="YD28" s="0" t="n">
        <v>8935.2</v>
      </c>
      <c r="YE28" s="0" t="n">
        <v>0</v>
      </c>
      <c r="YF28" s="0" t="n">
        <v>0</v>
      </c>
      <c r="YG28" s="0" t="n">
        <v>0</v>
      </c>
      <c r="YH28" s="0" t="n">
        <v>153</v>
      </c>
      <c r="YI28" s="0" t="n">
        <v>9077.49</v>
      </c>
      <c r="YJ28" s="0" t="n">
        <v>0</v>
      </c>
      <c r="YK28" s="0" t="n">
        <v>0</v>
      </c>
      <c r="YL28" s="0" t="n">
        <v>0</v>
      </c>
      <c r="YM28" s="0" t="n">
        <v>0</v>
      </c>
      <c r="YN28" s="0" t="n">
        <v>0</v>
      </c>
      <c r="YO28" s="0" t="n">
        <v>457.47</v>
      </c>
      <c r="YP28" s="0" t="n">
        <v>0</v>
      </c>
      <c r="YQ28" s="0" t="n">
        <v>0</v>
      </c>
      <c r="YR28" s="0" t="n">
        <v>0</v>
      </c>
      <c r="YS28" s="0" t="n">
        <v>0</v>
      </c>
      <c r="YT28" s="0" t="n">
        <v>0</v>
      </c>
      <c r="YU28" s="0" t="n">
        <v>0</v>
      </c>
      <c r="YV28" s="0" t="n">
        <v>0</v>
      </c>
      <c r="YW28" s="0" t="n">
        <v>0</v>
      </c>
      <c r="YX28" s="0" t="n">
        <v>0</v>
      </c>
      <c r="YY28" s="0" t="n">
        <v>0</v>
      </c>
      <c r="YZ28" s="0" t="n">
        <v>0</v>
      </c>
      <c r="ZA28" s="0" t="n">
        <v>4477.1625</v>
      </c>
      <c r="ZB28" s="0" t="n">
        <v>0</v>
      </c>
      <c r="ZC28" s="0" t="n">
        <v>0</v>
      </c>
      <c r="ZD28" s="0" t="n">
        <v>268</v>
      </c>
      <c r="ZE28" s="0" t="n">
        <v>0</v>
      </c>
      <c r="ZF28" s="0" t="n">
        <v>0</v>
      </c>
      <c r="ZG28" s="0" t="n">
        <v>5360</v>
      </c>
      <c r="ZH28" s="0" t="n">
        <v>0</v>
      </c>
      <c r="ZI28" s="0" t="n">
        <v>0</v>
      </c>
      <c r="ZJ28" s="0" t="n">
        <v>2412</v>
      </c>
      <c r="ZK28" s="0" t="n">
        <v>0</v>
      </c>
      <c r="ZL28" s="0" t="n">
        <v>2063.6</v>
      </c>
      <c r="ZM28" s="0" t="n">
        <v>6817.92</v>
      </c>
      <c r="ZN28" s="0" t="n">
        <v>0</v>
      </c>
      <c r="ZO28" s="0" t="n">
        <v>10184</v>
      </c>
      <c r="ZP28" s="0" t="n">
        <v>268</v>
      </c>
      <c r="ZQ28" s="0" t="n">
        <v>4914.45</v>
      </c>
      <c r="ZR28" s="0" t="n">
        <v>15935.28</v>
      </c>
      <c r="ZS28" s="0" t="n">
        <v>2144</v>
      </c>
      <c r="ZT28" s="0" t="n">
        <v>0</v>
      </c>
      <c r="ZU28" s="0" t="n">
        <v>0</v>
      </c>
      <c r="ZV28" s="0" t="n">
        <v>8814.52</v>
      </c>
      <c r="ZW28" s="0" t="n">
        <v>0</v>
      </c>
      <c r="ZX28" s="0" t="n">
        <v>0</v>
      </c>
      <c r="ZY28" s="0" t="n">
        <v>0</v>
      </c>
      <c r="ZZ28" s="0" t="n">
        <v>0</v>
      </c>
      <c r="AAA28" s="0" t="n">
        <v>0</v>
      </c>
      <c r="AAB28" s="0" t="n">
        <v>0</v>
      </c>
      <c r="AAC28" s="0" t="n">
        <v>5025</v>
      </c>
      <c r="AAD28" s="0" t="n">
        <v>0</v>
      </c>
      <c r="AAE28" s="0" t="n">
        <v>4006.332</v>
      </c>
      <c r="AAF28" s="0" t="n">
        <v>10391.7</v>
      </c>
      <c r="AAG28" s="0" t="n">
        <v>0</v>
      </c>
      <c r="AAH28" s="0" t="n">
        <v>0</v>
      </c>
      <c r="AAI28" s="0" t="n">
        <v>0</v>
      </c>
      <c r="AAJ28" s="0" t="n">
        <v>13242.55</v>
      </c>
      <c r="AAK28" s="0" t="n">
        <v>0</v>
      </c>
      <c r="AAL28" s="0" t="n">
        <v>0</v>
      </c>
      <c r="AAM28" s="0" t="n">
        <v>0</v>
      </c>
      <c r="AAN28" s="0" t="n">
        <v>0</v>
      </c>
      <c r="AAO28" s="0" t="n">
        <v>0</v>
      </c>
      <c r="AAP28" s="0" t="n">
        <v>0</v>
      </c>
      <c r="AAQ28" s="0" t="n">
        <v>0</v>
      </c>
      <c r="AAR28" s="0" t="n">
        <v>15651.2</v>
      </c>
      <c r="AAS28" s="0" t="n">
        <v>0</v>
      </c>
      <c r="AAT28" s="0" t="n">
        <v>0</v>
      </c>
      <c r="AAU28" s="0" t="n">
        <v>0</v>
      </c>
      <c r="AAV28" s="0" t="n">
        <v>268</v>
      </c>
      <c r="AAW28" s="0" t="n">
        <v>15900.44</v>
      </c>
      <c r="AAX28" s="0" t="n">
        <v>0</v>
      </c>
      <c r="AAY28" s="0" t="n">
        <v>0</v>
      </c>
      <c r="AAZ28" s="0" t="n">
        <v>0</v>
      </c>
      <c r="ABA28" s="0" t="n">
        <v>0</v>
      </c>
      <c r="ABB28" s="0" t="n">
        <v>0</v>
      </c>
      <c r="ABC28" s="0" t="n">
        <v>801.32</v>
      </c>
      <c r="ABD28" s="0" t="n">
        <v>0</v>
      </c>
      <c r="ABE28" s="0" t="n">
        <v>0</v>
      </c>
      <c r="ABF28" s="0" t="n">
        <v>0</v>
      </c>
      <c r="ABG28" s="0" t="n">
        <v>0</v>
      </c>
      <c r="ABH28" s="0" t="n">
        <v>0</v>
      </c>
      <c r="ABI28" s="0" t="n">
        <v>0</v>
      </c>
      <c r="ABJ28" s="0" t="n">
        <v>0</v>
      </c>
      <c r="ABK28" s="0" t="n">
        <v>0</v>
      </c>
      <c r="ABL28" s="0" t="n">
        <v>0</v>
      </c>
      <c r="ABM28" s="0" t="n">
        <v>0</v>
      </c>
      <c r="ABN28" s="0" t="n">
        <v>0</v>
      </c>
      <c r="ABO28" s="0" t="n">
        <v>7842.35</v>
      </c>
      <c r="ABP28" s="0" t="n">
        <v>0</v>
      </c>
      <c r="ABQ28" s="0" t="n">
        <v>0</v>
      </c>
      <c r="ABR28" s="0" t="n">
        <v>253</v>
      </c>
      <c r="ABS28" s="0" t="n">
        <v>0</v>
      </c>
      <c r="ABT28" s="0" t="n">
        <v>0</v>
      </c>
      <c r="ABU28" s="0" t="n">
        <v>4554</v>
      </c>
      <c r="ABV28" s="0" t="n">
        <v>0</v>
      </c>
      <c r="ABW28" s="0" t="n">
        <v>0</v>
      </c>
      <c r="ABX28" s="0" t="n">
        <v>2277</v>
      </c>
      <c r="ABY28" s="0" t="n">
        <v>0</v>
      </c>
      <c r="ABZ28" s="0" t="n">
        <v>1771</v>
      </c>
      <c r="ACA28" s="0" t="n">
        <v>6436.32</v>
      </c>
      <c r="ACB28" s="0" t="n">
        <v>0</v>
      </c>
      <c r="ACC28" s="0" t="n">
        <v>10575.4</v>
      </c>
      <c r="ACD28" s="0" t="n">
        <v>253</v>
      </c>
      <c r="ACE28" s="0" t="n">
        <v>3711.51</v>
      </c>
      <c r="ACF28" s="0" t="n">
        <v>18804.225</v>
      </c>
      <c r="ACG28" s="0" t="n">
        <v>2024</v>
      </c>
      <c r="ACH28" s="0" t="n">
        <v>0</v>
      </c>
      <c r="ACI28" s="0" t="n">
        <v>0</v>
      </c>
      <c r="ACJ28" s="0" t="n">
        <v>9153.287</v>
      </c>
      <c r="ACK28" s="0" t="n">
        <v>0</v>
      </c>
      <c r="ACL28" s="0" t="n">
        <v>0</v>
      </c>
      <c r="ACM28" s="0" t="n">
        <v>0</v>
      </c>
      <c r="ACN28" s="0" t="n">
        <v>0</v>
      </c>
      <c r="ACO28" s="0" t="n">
        <v>0</v>
      </c>
      <c r="ACP28" s="0" t="n">
        <v>0</v>
      </c>
      <c r="ACQ28" s="0" t="n">
        <v>3795</v>
      </c>
      <c r="ACR28" s="0" t="n">
        <v>0</v>
      </c>
      <c r="ACS28" s="0" t="n">
        <v>4202.33</v>
      </c>
      <c r="ACT28" s="0" t="n">
        <v>7848.06</v>
      </c>
      <c r="ACU28" s="0" t="n">
        <v>0</v>
      </c>
      <c r="ACV28" s="0" t="n">
        <v>0</v>
      </c>
      <c r="ACW28" s="0" t="n">
        <v>0</v>
      </c>
      <c r="ACX28" s="0" t="n">
        <v>11001.199</v>
      </c>
      <c r="ACY28" s="0" t="n">
        <v>0</v>
      </c>
      <c r="ACZ28" s="0" t="n">
        <v>0</v>
      </c>
      <c r="ADA28" s="0" t="n">
        <v>0</v>
      </c>
      <c r="ADB28" s="0" t="n">
        <v>0</v>
      </c>
      <c r="ADC28" s="0" t="n">
        <v>0</v>
      </c>
      <c r="ADD28" s="0" t="n">
        <v>0</v>
      </c>
      <c r="ADE28" s="0" t="n">
        <v>0</v>
      </c>
      <c r="ADF28" s="0" t="n">
        <v>16252.72</v>
      </c>
      <c r="ADG28" s="0" t="n">
        <v>0</v>
      </c>
      <c r="ADH28" s="0" t="n">
        <v>0</v>
      </c>
      <c r="ADI28" s="0" t="n">
        <v>0</v>
      </c>
      <c r="ADJ28" s="0" t="n">
        <v>253</v>
      </c>
      <c r="ADK28" s="0" t="n">
        <v>15010.49</v>
      </c>
      <c r="ADL28" s="0" t="n">
        <v>0</v>
      </c>
      <c r="ADM28" s="0" t="n">
        <v>0</v>
      </c>
      <c r="ADN28" s="0" t="n">
        <v>0</v>
      </c>
      <c r="ADO28" s="0" t="n">
        <v>0</v>
      </c>
      <c r="ADP28" s="0" t="n">
        <v>0</v>
      </c>
      <c r="ADQ28" s="0" t="n">
        <v>832.117</v>
      </c>
      <c r="ADR28" s="0" t="n">
        <v>0</v>
      </c>
      <c r="ADS28" s="0" t="n">
        <v>0</v>
      </c>
      <c r="ADT28" s="0" t="n">
        <v>0</v>
      </c>
      <c r="ADU28" s="0" t="n">
        <v>0</v>
      </c>
      <c r="ADV28" s="0" t="n">
        <v>0</v>
      </c>
      <c r="ADW28" s="0" t="n">
        <v>0</v>
      </c>
      <c r="ADX28" s="0" t="n">
        <v>0</v>
      </c>
      <c r="ADY28" s="0" t="n">
        <v>0</v>
      </c>
      <c r="ADZ28" s="0" t="n">
        <v>0</v>
      </c>
      <c r="AEA28" s="0" t="n">
        <v>0</v>
      </c>
      <c r="AEB28" s="0" t="n">
        <v>0</v>
      </c>
      <c r="AEC28" s="0" t="n">
        <v>5922.73</v>
      </c>
      <c r="AED28" s="0" t="n">
        <v>0</v>
      </c>
      <c r="AEE28" s="0" t="n">
        <v>0</v>
      </c>
      <c r="AEF28" s="0" t="n">
        <v>175</v>
      </c>
      <c r="AEG28" s="0" t="n">
        <v>0</v>
      </c>
      <c r="AEH28" s="0" t="n">
        <v>0</v>
      </c>
      <c r="AEI28" s="0" t="n">
        <v>3850</v>
      </c>
      <c r="AEJ28" s="0" t="n">
        <v>0</v>
      </c>
      <c r="AEK28" s="0" t="n">
        <v>0</v>
      </c>
      <c r="AEL28" s="0" t="n">
        <v>1575</v>
      </c>
      <c r="AEM28" s="0" t="n">
        <v>0</v>
      </c>
      <c r="AEN28" s="0" t="n">
        <v>1225</v>
      </c>
      <c r="AEO28" s="0" t="n">
        <v>4452</v>
      </c>
      <c r="AEP28" s="0" t="n">
        <v>0</v>
      </c>
      <c r="AEQ28" s="0" t="n">
        <v>7315</v>
      </c>
      <c r="AER28" s="0" t="n">
        <v>218.75</v>
      </c>
      <c r="AES28" s="0" t="n">
        <v>2567.25</v>
      </c>
      <c r="AET28" s="0" t="n">
        <v>10405.5</v>
      </c>
      <c r="AEU28" s="0" t="n">
        <v>1400</v>
      </c>
      <c r="AEV28" s="0" t="n">
        <v>0</v>
      </c>
      <c r="AEW28" s="0" t="n">
        <v>0</v>
      </c>
      <c r="AEX28" s="0" t="n">
        <v>7194.6875</v>
      </c>
      <c r="AEY28" s="0" t="n">
        <v>0</v>
      </c>
      <c r="AEZ28" s="0" t="n">
        <v>0</v>
      </c>
      <c r="AFA28" s="0" t="n">
        <v>0</v>
      </c>
      <c r="AFB28" s="0" t="n">
        <v>0</v>
      </c>
      <c r="AFC28" s="0" t="n">
        <v>0</v>
      </c>
      <c r="AFD28" s="0" t="n">
        <v>0</v>
      </c>
      <c r="AFE28" s="0" t="n">
        <v>2625</v>
      </c>
      <c r="AFF28" s="0" t="n">
        <v>0</v>
      </c>
      <c r="AFG28" s="0" t="n">
        <v>2906.75</v>
      </c>
      <c r="AFH28" s="0" t="n">
        <v>5428.5</v>
      </c>
      <c r="AFI28" s="0" t="n">
        <v>0</v>
      </c>
      <c r="AFJ28" s="0" t="n">
        <v>0</v>
      </c>
      <c r="AFK28" s="0" t="n">
        <v>0</v>
      </c>
      <c r="AFL28" s="0" t="n">
        <v>6917.75</v>
      </c>
      <c r="AFM28" s="0" t="n">
        <v>0</v>
      </c>
      <c r="AFN28" s="0" t="n">
        <v>0</v>
      </c>
      <c r="AFO28" s="0" t="n">
        <v>0</v>
      </c>
      <c r="AFP28" s="0" t="n">
        <v>0</v>
      </c>
      <c r="AFQ28" s="0" t="n">
        <v>0</v>
      </c>
      <c r="AFR28" s="0" t="n">
        <v>0</v>
      </c>
      <c r="AFS28" s="0" t="n">
        <v>0</v>
      </c>
      <c r="AFT28" s="0" t="n">
        <v>10220</v>
      </c>
      <c r="AFU28" s="0" t="n">
        <v>0</v>
      </c>
      <c r="AFV28" s="0" t="n">
        <v>0</v>
      </c>
      <c r="AFW28" s="0" t="n">
        <v>0</v>
      </c>
      <c r="AFX28" s="0" t="n">
        <v>218.75</v>
      </c>
      <c r="AFY28" s="0" t="n">
        <v>10382.75</v>
      </c>
      <c r="AFZ28" s="0" t="n">
        <v>0</v>
      </c>
      <c r="AGA28" s="0" t="n">
        <v>0</v>
      </c>
      <c r="AGB28" s="0" t="n">
        <v>0</v>
      </c>
      <c r="AGC28" s="0" t="n">
        <v>0</v>
      </c>
      <c r="AGD28" s="0" t="n">
        <v>0</v>
      </c>
      <c r="AGE28" s="0" t="n">
        <v>523.25</v>
      </c>
      <c r="AGF28" s="0" t="n">
        <v>0</v>
      </c>
      <c r="AGG28" s="0" t="n">
        <v>0</v>
      </c>
      <c r="AGH28" s="0" t="n">
        <v>0</v>
      </c>
      <c r="AGI28" s="0" t="n">
        <v>0</v>
      </c>
      <c r="AGJ28" s="0" t="n">
        <v>0</v>
      </c>
      <c r="AGK28" s="0" t="n">
        <v>0</v>
      </c>
      <c r="AGL28" s="0" t="n">
        <v>0</v>
      </c>
      <c r="AGM28" s="0" t="n">
        <v>0</v>
      </c>
      <c r="AGN28" s="0" t="n">
        <v>0</v>
      </c>
      <c r="AGO28" s="0" t="n">
        <v>0</v>
      </c>
      <c r="AGP28" s="0" t="n">
        <v>0</v>
      </c>
      <c r="AGQ28" s="0" t="n">
        <v>4096.75</v>
      </c>
      <c r="AGR28" s="0" t="n">
        <v>0</v>
      </c>
      <c r="AGS28" s="0" t="n">
        <v>0</v>
      </c>
      <c r="AGU28" s="0" t="n">
        <f aca="false">IF($P28&gt;0,CH28*$K28,0)</f>
        <v>306</v>
      </c>
      <c r="AGV28" s="0" t="n">
        <f aca="false">IF($P28&gt;0,EV28*$K28,0)</f>
        <v>254</v>
      </c>
      <c r="AGW28" s="0" t="n">
        <f aca="false">IF($P28&gt;0,HJ28*$K28,0)</f>
        <v>0</v>
      </c>
      <c r="AGX28" s="0" t="n">
        <f aca="false">IF($P28&gt;0,JX28*$K28,0)</f>
        <v>714</v>
      </c>
      <c r="AGY28" s="0" t="n">
        <f aca="false">IF($P28&gt;0,ML28*$K28,0)</f>
        <v>798</v>
      </c>
      <c r="AGZ28" s="0" t="n">
        <f aca="false">IF($P28&gt;0,OZ28*$K28,0)</f>
        <v>248</v>
      </c>
      <c r="AHA28" s="0" t="n">
        <f aca="false">IF($P28&gt;0,RN28*$K28,0)</f>
        <v>82</v>
      </c>
      <c r="AHB28" s="0" t="n">
        <f aca="false">IF($P28&gt;0,UB28*$K28,0)</f>
        <v>588</v>
      </c>
      <c r="AHC28" s="0" t="n">
        <f aca="false">IF($P28&gt;0,WP28*$K28,0)</f>
        <v>306</v>
      </c>
      <c r="AHD28" s="0" t="n">
        <f aca="false">IF($P28&gt;0,ZD28*$K28,0)</f>
        <v>536</v>
      </c>
      <c r="AHE28" s="0" t="n">
        <f aca="false">IF($P28&gt;0,ABR28*$K28,0)</f>
        <v>506</v>
      </c>
      <c r="AHF28" s="0" t="n">
        <f aca="false">IF($P28&gt;0,AEF28*$K28,0)</f>
        <v>350</v>
      </c>
    </row>
    <row r="29" customFormat="false" ht="15" hidden="false" customHeight="false" outlineLevel="0" collapsed="false">
      <c r="F29" s="0" t="s">
        <v>161</v>
      </c>
      <c r="H29" s="0" t="s">
        <v>203</v>
      </c>
      <c r="I29" s="0" t="s">
        <v>204</v>
      </c>
      <c r="K29" s="0" t="n">
        <v>3</v>
      </c>
      <c r="L29" s="0" t="n">
        <v>12.7</v>
      </c>
      <c r="P29" s="0" t="n">
        <v>0</v>
      </c>
      <c r="R29" s="0" t="s">
        <v>58</v>
      </c>
      <c r="S29" s="0" t="s">
        <v>61</v>
      </c>
      <c r="V29" s="0" t="n">
        <v>18</v>
      </c>
      <c r="Y29" s="0" t="n">
        <v>33.04</v>
      </c>
      <c r="Z29" s="0" t="n">
        <v>16.63</v>
      </c>
      <c r="AC29" s="0" t="n">
        <v>9.38</v>
      </c>
      <c r="AD29" s="0" t="n">
        <v>32.12</v>
      </c>
      <c r="AE29" s="0" t="n">
        <v>49.49</v>
      </c>
      <c r="AH29" s="0" t="n">
        <v>50.1</v>
      </c>
      <c r="AI29" s="0" t="n">
        <v>15.84</v>
      </c>
      <c r="AJ29" s="0" t="n">
        <v>48.39</v>
      </c>
      <c r="AM29" s="0" t="n">
        <v>59.82</v>
      </c>
      <c r="AS29" s="0" t="n">
        <v>22.65</v>
      </c>
      <c r="AU29" s="0" t="n">
        <v>21.07</v>
      </c>
      <c r="AW29" s="0" t="n">
        <v>34.66</v>
      </c>
      <c r="AX29" s="0" t="n">
        <v>43.37</v>
      </c>
      <c r="AY29" s="0" t="n">
        <v>15.27</v>
      </c>
      <c r="BA29" s="0" t="n">
        <v>51.67</v>
      </c>
      <c r="BB29" s="0" t="n">
        <v>47.75</v>
      </c>
      <c r="BE29" s="0" t="n">
        <v>22.66</v>
      </c>
      <c r="BG29" s="0" t="n">
        <v>39.24</v>
      </c>
      <c r="BM29" s="0" t="n">
        <v>38</v>
      </c>
      <c r="BP29" s="0" t="n">
        <v>45.61</v>
      </c>
      <c r="BV29" s="0" t="n">
        <v>28.29</v>
      </c>
      <c r="CH29" s="0" t="n">
        <v>0</v>
      </c>
      <c r="CI29" s="0" t="n">
        <v>0</v>
      </c>
      <c r="CJ29" s="0" t="n">
        <v>0</v>
      </c>
      <c r="CK29" s="0" t="n">
        <v>0</v>
      </c>
      <c r="CL29" s="0" t="n">
        <v>0</v>
      </c>
      <c r="CM29" s="0" t="n">
        <v>0</v>
      </c>
      <c r="CN29" s="0" t="n">
        <v>0</v>
      </c>
      <c r="CO29" s="0" t="n">
        <v>0</v>
      </c>
      <c r="CP29" s="0" t="n">
        <v>0</v>
      </c>
      <c r="CQ29" s="0" t="n">
        <v>0</v>
      </c>
      <c r="CR29" s="0" t="n">
        <v>0</v>
      </c>
      <c r="CS29" s="0" t="n">
        <v>0</v>
      </c>
      <c r="CT29" s="0" t="n">
        <v>0</v>
      </c>
      <c r="CU29" s="0" t="n">
        <v>0</v>
      </c>
      <c r="CV29" s="0" t="n">
        <v>0</v>
      </c>
      <c r="CW29" s="0" t="n">
        <v>0</v>
      </c>
      <c r="CX29" s="0" t="n">
        <v>0</v>
      </c>
      <c r="CY29" s="0" t="n">
        <v>0</v>
      </c>
      <c r="CZ29" s="0" t="n">
        <v>0</v>
      </c>
      <c r="DA29" s="0" t="n">
        <v>0</v>
      </c>
      <c r="DB29" s="0" t="n">
        <v>0</v>
      </c>
      <c r="DC29" s="0" t="n">
        <v>0</v>
      </c>
      <c r="DD29" s="0" t="n">
        <v>0</v>
      </c>
      <c r="DE29" s="0" t="n">
        <v>0</v>
      </c>
      <c r="DF29" s="0" t="n">
        <v>0</v>
      </c>
      <c r="DG29" s="0" t="n">
        <v>0</v>
      </c>
      <c r="DH29" s="0" t="n">
        <v>0</v>
      </c>
      <c r="DI29" s="0" t="n">
        <v>0</v>
      </c>
      <c r="DJ29" s="0" t="n">
        <v>0</v>
      </c>
      <c r="DK29" s="0" t="n">
        <v>0</v>
      </c>
      <c r="DL29" s="0" t="n">
        <v>0</v>
      </c>
      <c r="DM29" s="0" t="n">
        <v>0</v>
      </c>
      <c r="DN29" s="0" t="n">
        <v>0</v>
      </c>
      <c r="DO29" s="0" t="n">
        <v>0</v>
      </c>
      <c r="DP29" s="0" t="n">
        <v>0</v>
      </c>
      <c r="DQ29" s="0" t="n">
        <v>0</v>
      </c>
      <c r="DR29" s="0" t="n">
        <v>0</v>
      </c>
      <c r="DS29" s="0" t="n">
        <v>0</v>
      </c>
      <c r="DT29" s="0" t="n">
        <v>0</v>
      </c>
      <c r="DU29" s="0" t="n">
        <v>0</v>
      </c>
      <c r="DV29" s="0" t="n">
        <v>0</v>
      </c>
      <c r="DW29" s="0" t="n">
        <v>0</v>
      </c>
      <c r="DX29" s="0" t="n">
        <v>0</v>
      </c>
      <c r="DY29" s="0" t="n">
        <v>0</v>
      </c>
      <c r="DZ29" s="0" t="n">
        <v>0</v>
      </c>
      <c r="EA29" s="0" t="n">
        <v>0</v>
      </c>
      <c r="EB29" s="0" t="n">
        <v>0</v>
      </c>
      <c r="EC29" s="0" t="n">
        <v>0</v>
      </c>
      <c r="ED29" s="0" t="n">
        <v>0</v>
      </c>
      <c r="EE29" s="0" t="n">
        <v>0</v>
      </c>
      <c r="EF29" s="0" t="n">
        <v>0</v>
      </c>
      <c r="EG29" s="0" t="n">
        <v>0</v>
      </c>
      <c r="EH29" s="0" t="n">
        <v>0</v>
      </c>
      <c r="EI29" s="0" t="n">
        <v>0</v>
      </c>
      <c r="EJ29" s="0" t="n">
        <v>0</v>
      </c>
      <c r="EK29" s="0" t="n">
        <v>0</v>
      </c>
      <c r="EL29" s="0" t="n">
        <v>0</v>
      </c>
      <c r="EM29" s="0" t="n">
        <v>0</v>
      </c>
      <c r="EN29" s="0" t="n">
        <v>0</v>
      </c>
      <c r="EO29" s="0" t="n">
        <v>0</v>
      </c>
      <c r="EP29" s="0" t="n">
        <v>0</v>
      </c>
      <c r="EQ29" s="0" t="n">
        <v>0</v>
      </c>
      <c r="ER29" s="0" t="n">
        <v>0</v>
      </c>
      <c r="ES29" s="0" t="n">
        <v>0</v>
      </c>
      <c r="ET29" s="0" t="n">
        <v>0</v>
      </c>
      <c r="EU29" s="0" t="n">
        <v>0</v>
      </c>
      <c r="EV29" s="0" t="n">
        <v>0</v>
      </c>
      <c r="EW29" s="0" t="n">
        <v>0</v>
      </c>
      <c r="EX29" s="0" t="n">
        <v>0</v>
      </c>
      <c r="EY29" s="0" t="n">
        <v>0</v>
      </c>
      <c r="EZ29" s="0" t="n">
        <v>0</v>
      </c>
      <c r="FA29" s="0" t="n">
        <v>0</v>
      </c>
      <c r="FB29" s="0" t="n">
        <v>0</v>
      </c>
      <c r="FC29" s="0" t="n">
        <v>0</v>
      </c>
      <c r="FD29" s="0" t="n">
        <v>0</v>
      </c>
      <c r="FE29" s="0" t="n">
        <v>0</v>
      </c>
      <c r="FF29" s="0" t="n">
        <v>0</v>
      </c>
      <c r="FG29" s="0" t="n">
        <v>0</v>
      </c>
      <c r="FH29" s="0" t="n">
        <v>0</v>
      </c>
      <c r="FI29" s="0" t="n">
        <v>0</v>
      </c>
      <c r="FJ29" s="0" t="n">
        <v>0</v>
      </c>
      <c r="FK29" s="0" t="n">
        <v>0</v>
      </c>
      <c r="FL29" s="0" t="n">
        <v>0</v>
      </c>
      <c r="FM29" s="0" t="n">
        <v>0</v>
      </c>
      <c r="FN29" s="0" t="n">
        <v>0</v>
      </c>
      <c r="FO29" s="0" t="n">
        <v>0</v>
      </c>
      <c r="FP29" s="0" t="n">
        <v>0</v>
      </c>
      <c r="FQ29" s="0" t="n">
        <v>0</v>
      </c>
      <c r="FR29" s="0" t="n">
        <v>0</v>
      </c>
      <c r="FS29" s="0" t="n">
        <v>0</v>
      </c>
      <c r="FT29" s="0" t="n">
        <v>0</v>
      </c>
      <c r="FU29" s="0" t="n">
        <v>0</v>
      </c>
      <c r="FV29" s="0" t="n">
        <v>0</v>
      </c>
      <c r="FW29" s="0" t="n">
        <v>0</v>
      </c>
      <c r="FX29" s="0" t="n">
        <v>0</v>
      </c>
      <c r="FY29" s="0" t="n">
        <v>0</v>
      </c>
      <c r="FZ29" s="0" t="n">
        <v>0</v>
      </c>
      <c r="GA29" s="0" t="n">
        <v>0</v>
      </c>
      <c r="GB29" s="0" t="n">
        <v>0</v>
      </c>
      <c r="GC29" s="0" t="n">
        <v>0</v>
      </c>
      <c r="GD29" s="0" t="n">
        <v>0</v>
      </c>
      <c r="GE29" s="0" t="n">
        <v>0</v>
      </c>
      <c r="GF29" s="0" t="n">
        <v>0</v>
      </c>
      <c r="GG29" s="0" t="n">
        <v>0</v>
      </c>
      <c r="GH29" s="0" t="n">
        <v>0</v>
      </c>
      <c r="GI29" s="0" t="n">
        <v>0</v>
      </c>
      <c r="GJ29" s="0" t="n">
        <v>0</v>
      </c>
      <c r="GK29" s="0" t="n">
        <v>0</v>
      </c>
      <c r="GL29" s="0" t="n">
        <v>0</v>
      </c>
      <c r="GM29" s="0" t="n">
        <v>0</v>
      </c>
      <c r="GN29" s="0" t="n">
        <v>0</v>
      </c>
      <c r="GO29" s="0" t="n">
        <v>0</v>
      </c>
      <c r="GP29" s="0" t="n">
        <v>0</v>
      </c>
      <c r="GQ29" s="0" t="n">
        <v>0</v>
      </c>
      <c r="GR29" s="0" t="n">
        <v>0</v>
      </c>
      <c r="GS29" s="0" t="n">
        <v>0</v>
      </c>
      <c r="GT29" s="0" t="n">
        <v>0</v>
      </c>
      <c r="GU29" s="0" t="n">
        <v>0</v>
      </c>
      <c r="GV29" s="0" t="n">
        <v>0</v>
      </c>
      <c r="GW29" s="0" t="n">
        <v>0</v>
      </c>
      <c r="GX29" s="0" t="n">
        <v>0</v>
      </c>
      <c r="GY29" s="0" t="n">
        <v>0</v>
      </c>
      <c r="GZ29" s="0" t="n">
        <v>0</v>
      </c>
      <c r="HA29" s="0" t="n">
        <v>0</v>
      </c>
      <c r="HB29" s="0" t="n">
        <v>0</v>
      </c>
      <c r="HC29" s="0" t="n">
        <v>0</v>
      </c>
      <c r="HD29" s="0" t="n">
        <v>0</v>
      </c>
      <c r="HE29" s="0" t="n">
        <v>0</v>
      </c>
      <c r="HF29" s="0" t="n">
        <v>0</v>
      </c>
      <c r="HG29" s="0" t="n">
        <v>0</v>
      </c>
      <c r="HH29" s="0" t="n">
        <v>0</v>
      </c>
      <c r="HI29" s="0" t="n">
        <v>0</v>
      </c>
      <c r="HJ29" s="0" t="n">
        <v>0</v>
      </c>
      <c r="HK29" s="0" t="n">
        <v>0</v>
      </c>
      <c r="HL29" s="0" t="n">
        <v>0</v>
      </c>
      <c r="HM29" s="0" t="n">
        <v>0</v>
      </c>
      <c r="HN29" s="0" t="n">
        <v>0</v>
      </c>
      <c r="HO29" s="0" t="n">
        <v>0</v>
      </c>
      <c r="HP29" s="0" t="n">
        <v>0</v>
      </c>
      <c r="HQ29" s="0" t="n">
        <v>0</v>
      </c>
      <c r="HR29" s="0" t="n">
        <v>0</v>
      </c>
      <c r="HS29" s="0" t="n">
        <v>0</v>
      </c>
      <c r="HT29" s="0" t="n">
        <v>0</v>
      </c>
      <c r="HU29" s="0" t="n">
        <v>0</v>
      </c>
      <c r="HV29" s="0" t="n">
        <v>0</v>
      </c>
      <c r="HW29" s="0" t="n">
        <v>0</v>
      </c>
      <c r="HX29" s="0" t="n">
        <v>0</v>
      </c>
      <c r="HY29" s="0" t="n">
        <v>0</v>
      </c>
      <c r="HZ29" s="0" t="n">
        <v>0</v>
      </c>
      <c r="IA29" s="0" t="n">
        <v>0</v>
      </c>
      <c r="IB29" s="0" t="n">
        <v>0</v>
      </c>
      <c r="IC29" s="0" t="n">
        <v>0</v>
      </c>
      <c r="ID29" s="0" t="n">
        <v>0</v>
      </c>
      <c r="IE29" s="0" t="n">
        <v>0</v>
      </c>
      <c r="IF29" s="0" t="n">
        <v>0</v>
      </c>
      <c r="IG29" s="0" t="n">
        <v>0</v>
      </c>
      <c r="IH29" s="0" t="n">
        <v>0</v>
      </c>
      <c r="II29" s="0" t="n">
        <v>0</v>
      </c>
      <c r="IJ29" s="0" t="n">
        <v>0</v>
      </c>
      <c r="IK29" s="0" t="n">
        <v>0</v>
      </c>
      <c r="IL29" s="0" t="n">
        <v>0</v>
      </c>
      <c r="IM29" s="0" t="n">
        <v>0</v>
      </c>
      <c r="IN29" s="0" t="n">
        <v>0</v>
      </c>
      <c r="IO29" s="0" t="n">
        <v>0</v>
      </c>
      <c r="IP29" s="0" t="n">
        <v>0</v>
      </c>
      <c r="IQ29" s="0" t="n">
        <v>0</v>
      </c>
      <c r="IR29" s="0" t="n">
        <v>0</v>
      </c>
      <c r="IS29" s="0" t="n">
        <v>0</v>
      </c>
      <c r="IT29" s="0" t="n">
        <v>0</v>
      </c>
      <c r="IU29" s="0" t="n">
        <v>0</v>
      </c>
      <c r="IV29" s="0" t="n">
        <v>0</v>
      </c>
      <c r="IW29" s="0" t="n">
        <v>0</v>
      </c>
      <c r="IX29" s="0" t="n">
        <v>0</v>
      </c>
      <c r="IY29" s="0" t="n">
        <v>0</v>
      </c>
      <c r="IZ29" s="0" t="n">
        <v>0</v>
      </c>
      <c r="JA29" s="0" t="n">
        <v>0</v>
      </c>
      <c r="JB29" s="0" t="n">
        <v>0</v>
      </c>
      <c r="JC29" s="0" t="n">
        <v>0</v>
      </c>
      <c r="JD29" s="0" t="n">
        <v>0</v>
      </c>
      <c r="JE29" s="0" t="n">
        <v>0</v>
      </c>
      <c r="JF29" s="0" t="n">
        <v>0</v>
      </c>
      <c r="JG29" s="0" t="n">
        <v>0</v>
      </c>
      <c r="JH29" s="0" t="n">
        <v>0</v>
      </c>
      <c r="JI29" s="0" t="n">
        <v>0</v>
      </c>
      <c r="JJ29" s="0" t="n">
        <v>0</v>
      </c>
      <c r="JK29" s="0" t="n">
        <v>0</v>
      </c>
      <c r="JL29" s="0" t="n">
        <v>0</v>
      </c>
      <c r="JM29" s="0" t="n">
        <v>0</v>
      </c>
      <c r="JN29" s="0" t="n">
        <v>0</v>
      </c>
      <c r="JO29" s="0" t="n">
        <v>0</v>
      </c>
      <c r="JP29" s="0" t="n">
        <v>0</v>
      </c>
      <c r="JQ29" s="0" t="n">
        <v>0</v>
      </c>
      <c r="JR29" s="0" t="n">
        <v>0</v>
      </c>
      <c r="JS29" s="0" t="n">
        <v>0</v>
      </c>
      <c r="JT29" s="0" t="n">
        <v>0</v>
      </c>
      <c r="JU29" s="0" t="n">
        <v>0</v>
      </c>
      <c r="JV29" s="0" t="n">
        <v>0</v>
      </c>
      <c r="JW29" s="0" t="n">
        <v>0</v>
      </c>
      <c r="JX29" s="0" t="n">
        <v>0</v>
      </c>
      <c r="JY29" s="0" t="n">
        <v>0</v>
      </c>
      <c r="JZ29" s="0" t="n">
        <v>0</v>
      </c>
      <c r="KA29" s="0" t="n">
        <v>0</v>
      </c>
      <c r="KB29" s="0" t="n">
        <v>0</v>
      </c>
      <c r="KC29" s="0" t="n">
        <v>0</v>
      </c>
      <c r="KD29" s="0" t="n">
        <v>0</v>
      </c>
      <c r="KE29" s="0" t="n">
        <v>0</v>
      </c>
      <c r="KF29" s="0" t="n">
        <v>0</v>
      </c>
      <c r="KG29" s="0" t="n">
        <v>0</v>
      </c>
      <c r="KH29" s="0" t="n">
        <v>0</v>
      </c>
      <c r="KI29" s="0" t="n">
        <v>0</v>
      </c>
      <c r="KJ29" s="0" t="n">
        <v>0</v>
      </c>
      <c r="KK29" s="0" t="n">
        <v>0</v>
      </c>
      <c r="KL29" s="0" t="n">
        <v>0</v>
      </c>
      <c r="KM29" s="0" t="n">
        <v>0</v>
      </c>
      <c r="KN29" s="0" t="n">
        <v>0</v>
      </c>
      <c r="KO29" s="0" t="n">
        <v>0</v>
      </c>
      <c r="KP29" s="0" t="n">
        <v>0</v>
      </c>
      <c r="KQ29" s="0" t="n">
        <v>0</v>
      </c>
      <c r="KR29" s="0" t="n">
        <v>0</v>
      </c>
      <c r="KS29" s="0" t="n">
        <v>0</v>
      </c>
      <c r="KT29" s="0" t="n">
        <v>0</v>
      </c>
      <c r="KU29" s="0" t="n">
        <v>0</v>
      </c>
      <c r="KV29" s="0" t="n">
        <v>0</v>
      </c>
      <c r="KW29" s="0" t="n">
        <v>0</v>
      </c>
      <c r="KX29" s="0" t="n">
        <v>0</v>
      </c>
      <c r="KY29" s="0" t="n">
        <v>0</v>
      </c>
      <c r="KZ29" s="0" t="n">
        <v>0</v>
      </c>
      <c r="LA29" s="0" t="n">
        <v>0</v>
      </c>
      <c r="LB29" s="0" t="n">
        <v>0</v>
      </c>
      <c r="LC29" s="0" t="n">
        <v>0</v>
      </c>
      <c r="LD29" s="0" t="n">
        <v>0</v>
      </c>
      <c r="LE29" s="0" t="n">
        <v>0</v>
      </c>
      <c r="LF29" s="0" t="n">
        <v>0</v>
      </c>
      <c r="LG29" s="0" t="n">
        <v>0</v>
      </c>
      <c r="LH29" s="0" t="n">
        <v>0</v>
      </c>
      <c r="LI29" s="0" t="n">
        <v>0</v>
      </c>
      <c r="LJ29" s="0" t="n">
        <v>0</v>
      </c>
      <c r="LK29" s="0" t="n">
        <v>0</v>
      </c>
      <c r="LL29" s="0" t="n">
        <v>0</v>
      </c>
      <c r="LM29" s="0" t="n">
        <v>0</v>
      </c>
      <c r="LN29" s="0" t="n">
        <v>0</v>
      </c>
      <c r="LO29" s="0" t="n">
        <v>0</v>
      </c>
      <c r="LP29" s="0" t="n">
        <v>0</v>
      </c>
      <c r="LQ29" s="0" t="n">
        <v>0</v>
      </c>
      <c r="LR29" s="0" t="n">
        <v>0</v>
      </c>
      <c r="LS29" s="0" t="n">
        <v>0</v>
      </c>
      <c r="LT29" s="0" t="n">
        <v>0</v>
      </c>
      <c r="LU29" s="0" t="n">
        <v>0</v>
      </c>
      <c r="LV29" s="0" t="n">
        <v>0</v>
      </c>
      <c r="LW29" s="0" t="n">
        <v>0</v>
      </c>
      <c r="LX29" s="0" t="n">
        <v>0</v>
      </c>
      <c r="LY29" s="0" t="n">
        <v>0</v>
      </c>
      <c r="LZ29" s="0" t="n">
        <v>0</v>
      </c>
      <c r="MA29" s="0" t="n">
        <v>0</v>
      </c>
      <c r="MB29" s="0" t="n">
        <v>0</v>
      </c>
      <c r="MC29" s="0" t="n">
        <v>0</v>
      </c>
      <c r="MD29" s="0" t="n">
        <v>0</v>
      </c>
      <c r="ME29" s="0" t="n">
        <v>0</v>
      </c>
      <c r="MF29" s="0" t="n">
        <v>0</v>
      </c>
      <c r="MG29" s="0" t="n">
        <v>0</v>
      </c>
      <c r="MH29" s="0" t="n">
        <v>0</v>
      </c>
      <c r="MI29" s="0" t="n">
        <v>0</v>
      </c>
      <c r="MJ29" s="0" t="n">
        <v>0</v>
      </c>
      <c r="MK29" s="0" t="n">
        <v>0</v>
      </c>
      <c r="ML29" s="0" t="n">
        <v>0</v>
      </c>
      <c r="MM29" s="0" t="n">
        <v>0</v>
      </c>
      <c r="MN29" s="0" t="n">
        <v>0</v>
      </c>
      <c r="MO29" s="0" t="n">
        <v>0</v>
      </c>
      <c r="MP29" s="0" t="n">
        <v>0</v>
      </c>
      <c r="MQ29" s="0" t="n">
        <v>0</v>
      </c>
      <c r="MR29" s="0" t="n">
        <v>0</v>
      </c>
      <c r="MS29" s="0" t="n">
        <v>0</v>
      </c>
      <c r="MT29" s="0" t="n">
        <v>0</v>
      </c>
      <c r="MU29" s="0" t="n">
        <v>0</v>
      </c>
      <c r="MV29" s="0" t="n">
        <v>0</v>
      </c>
      <c r="MW29" s="0" t="n">
        <v>0</v>
      </c>
      <c r="MX29" s="0" t="n">
        <v>0</v>
      </c>
      <c r="MY29" s="0" t="n">
        <v>0</v>
      </c>
      <c r="MZ29" s="0" t="n">
        <v>0</v>
      </c>
      <c r="NA29" s="0" t="n">
        <v>0</v>
      </c>
      <c r="NB29" s="0" t="n">
        <v>0</v>
      </c>
      <c r="NC29" s="0" t="n">
        <v>0</v>
      </c>
      <c r="ND29" s="0" t="n">
        <v>0</v>
      </c>
      <c r="NE29" s="0" t="n">
        <v>0</v>
      </c>
      <c r="NF29" s="0" t="n">
        <v>0</v>
      </c>
      <c r="NG29" s="0" t="n">
        <v>0</v>
      </c>
      <c r="NH29" s="0" t="n">
        <v>0</v>
      </c>
      <c r="NI29" s="0" t="n">
        <v>0</v>
      </c>
      <c r="NJ29" s="0" t="n">
        <v>0</v>
      </c>
      <c r="NK29" s="0" t="n">
        <v>0</v>
      </c>
      <c r="NL29" s="0" t="n">
        <v>0</v>
      </c>
      <c r="NM29" s="0" t="n">
        <v>0</v>
      </c>
      <c r="NN29" s="0" t="n">
        <v>0</v>
      </c>
      <c r="NO29" s="0" t="n">
        <v>0</v>
      </c>
      <c r="NP29" s="0" t="n">
        <v>0</v>
      </c>
      <c r="NQ29" s="0" t="n">
        <v>0</v>
      </c>
      <c r="NR29" s="0" t="n">
        <v>0</v>
      </c>
      <c r="NS29" s="0" t="n">
        <v>0</v>
      </c>
      <c r="NT29" s="0" t="n">
        <v>0</v>
      </c>
      <c r="NU29" s="0" t="n">
        <v>0</v>
      </c>
      <c r="NV29" s="0" t="n">
        <v>0</v>
      </c>
      <c r="NW29" s="0" t="n">
        <v>0</v>
      </c>
      <c r="NX29" s="0" t="n">
        <v>0</v>
      </c>
      <c r="NY29" s="0" t="n">
        <v>0</v>
      </c>
      <c r="NZ29" s="0" t="n">
        <v>0</v>
      </c>
      <c r="OA29" s="0" t="n">
        <v>0</v>
      </c>
      <c r="OB29" s="0" t="n">
        <v>0</v>
      </c>
      <c r="OC29" s="0" t="n">
        <v>0</v>
      </c>
      <c r="OD29" s="0" t="n">
        <v>0</v>
      </c>
      <c r="OE29" s="0" t="n">
        <v>0</v>
      </c>
      <c r="OF29" s="0" t="n">
        <v>0</v>
      </c>
      <c r="OG29" s="0" t="n">
        <v>0</v>
      </c>
      <c r="OH29" s="0" t="n">
        <v>0</v>
      </c>
      <c r="OI29" s="0" t="n">
        <v>0</v>
      </c>
      <c r="OJ29" s="0" t="n">
        <v>0</v>
      </c>
      <c r="OK29" s="0" t="n">
        <v>0</v>
      </c>
      <c r="OL29" s="0" t="n">
        <v>0</v>
      </c>
      <c r="OM29" s="0" t="n">
        <v>0</v>
      </c>
      <c r="ON29" s="0" t="n">
        <v>0</v>
      </c>
      <c r="OO29" s="0" t="n">
        <v>0</v>
      </c>
      <c r="OP29" s="0" t="n">
        <v>0</v>
      </c>
      <c r="OQ29" s="0" t="n">
        <v>0</v>
      </c>
      <c r="OR29" s="0" t="n">
        <v>0</v>
      </c>
      <c r="OS29" s="0" t="n">
        <v>0</v>
      </c>
      <c r="OT29" s="0" t="n">
        <v>0</v>
      </c>
      <c r="OU29" s="0" t="n">
        <v>0</v>
      </c>
      <c r="OV29" s="0" t="n">
        <v>0</v>
      </c>
      <c r="OW29" s="0" t="n">
        <v>0</v>
      </c>
      <c r="OX29" s="0" t="n">
        <v>0</v>
      </c>
      <c r="OY29" s="0" t="n">
        <v>0</v>
      </c>
      <c r="OZ29" s="0" t="n">
        <v>0</v>
      </c>
      <c r="PA29" s="0" t="n">
        <v>0</v>
      </c>
      <c r="PB29" s="0" t="n">
        <v>0</v>
      </c>
      <c r="PC29" s="0" t="n">
        <v>0</v>
      </c>
      <c r="PD29" s="0" t="n">
        <v>0</v>
      </c>
      <c r="PE29" s="0" t="n">
        <v>0</v>
      </c>
      <c r="PF29" s="0" t="n">
        <v>0</v>
      </c>
      <c r="PG29" s="0" t="n">
        <v>0</v>
      </c>
      <c r="PH29" s="0" t="n">
        <v>0</v>
      </c>
      <c r="PI29" s="0" t="n">
        <v>0</v>
      </c>
      <c r="PJ29" s="0" t="n">
        <v>0</v>
      </c>
      <c r="PK29" s="0" t="n">
        <v>0</v>
      </c>
      <c r="PL29" s="0" t="n">
        <v>0</v>
      </c>
      <c r="PM29" s="0" t="n">
        <v>0</v>
      </c>
      <c r="PN29" s="0" t="n">
        <v>0</v>
      </c>
      <c r="PO29" s="0" t="n">
        <v>0</v>
      </c>
      <c r="PP29" s="0" t="n">
        <v>0</v>
      </c>
      <c r="PQ29" s="0" t="n">
        <v>0</v>
      </c>
      <c r="PR29" s="0" t="n">
        <v>0</v>
      </c>
      <c r="PS29" s="0" t="n">
        <v>0</v>
      </c>
      <c r="PT29" s="0" t="n">
        <v>0</v>
      </c>
      <c r="PU29" s="0" t="n">
        <v>0</v>
      </c>
      <c r="PV29" s="0" t="n">
        <v>0</v>
      </c>
      <c r="PW29" s="0" t="n">
        <v>0</v>
      </c>
      <c r="PX29" s="0" t="n">
        <v>0</v>
      </c>
      <c r="PY29" s="0" t="n">
        <v>0</v>
      </c>
      <c r="PZ29" s="0" t="n">
        <v>0</v>
      </c>
      <c r="QA29" s="0" t="n">
        <v>0</v>
      </c>
      <c r="QB29" s="0" t="n">
        <v>0</v>
      </c>
      <c r="QC29" s="0" t="n">
        <v>0</v>
      </c>
      <c r="QD29" s="0" t="n">
        <v>0</v>
      </c>
      <c r="QE29" s="0" t="n">
        <v>0</v>
      </c>
      <c r="QF29" s="0" t="n">
        <v>0</v>
      </c>
      <c r="QG29" s="0" t="n">
        <v>0</v>
      </c>
      <c r="QH29" s="0" t="n">
        <v>0</v>
      </c>
      <c r="QI29" s="0" t="n">
        <v>0</v>
      </c>
      <c r="QJ29" s="0" t="n">
        <v>0</v>
      </c>
      <c r="QK29" s="0" t="n">
        <v>0</v>
      </c>
      <c r="QL29" s="0" t="n">
        <v>0</v>
      </c>
      <c r="QM29" s="0" t="n">
        <v>0</v>
      </c>
      <c r="QN29" s="0" t="n">
        <v>0</v>
      </c>
      <c r="QO29" s="0" t="n">
        <v>0</v>
      </c>
      <c r="QP29" s="0" t="n">
        <v>0</v>
      </c>
      <c r="QQ29" s="0" t="n">
        <v>0</v>
      </c>
      <c r="QR29" s="0" t="n">
        <v>0</v>
      </c>
      <c r="QS29" s="0" t="n">
        <v>0</v>
      </c>
      <c r="QT29" s="0" t="n">
        <v>0</v>
      </c>
      <c r="QU29" s="0" t="n">
        <v>0</v>
      </c>
      <c r="QV29" s="0" t="n">
        <v>0</v>
      </c>
      <c r="QW29" s="0" t="n">
        <v>0</v>
      </c>
      <c r="QX29" s="0" t="n">
        <v>0</v>
      </c>
      <c r="QY29" s="0" t="n">
        <v>0</v>
      </c>
      <c r="QZ29" s="0" t="n">
        <v>0</v>
      </c>
      <c r="RA29" s="0" t="n">
        <v>0</v>
      </c>
      <c r="RB29" s="0" t="n">
        <v>0</v>
      </c>
      <c r="RC29" s="0" t="n">
        <v>0</v>
      </c>
      <c r="RD29" s="0" t="n">
        <v>0</v>
      </c>
      <c r="RE29" s="0" t="n">
        <v>0</v>
      </c>
      <c r="RF29" s="0" t="n">
        <v>0</v>
      </c>
      <c r="RG29" s="0" t="n">
        <v>0</v>
      </c>
      <c r="RH29" s="0" t="n">
        <v>0</v>
      </c>
      <c r="RI29" s="0" t="n">
        <v>0</v>
      </c>
      <c r="RJ29" s="0" t="n">
        <v>0</v>
      </c>
      <c r="RK29" s="0" t="n">
        <v>0</v>
      </c>
      <c r="RL29" s="0" t="n">
        <v>0</v>
      </c>
      <c r="RM29" s="0" t="n">
        <v>0</v>
      </c>
      <c r="RN29" s="0" t="n">
        <v>0</v>
      </c>
      <c r="RO29" s="0" t="n">
        <v>0</v>
      </c>
      <c r="RP29" s="0" t="n">
        <v>0</v>
      </c>
      <c r="RQ29" s="0" t="n">
        <v>0</v>
      </c>
      <c r="RR29" s="0" t="n">
        <v>0</v>
      </c>
      <c r="RS29" s="0" t="n">
        <v>0</v>
      </c>
      <c r="RT29" s="0" t="n">
        <v>0</v>
      </c>
      <c r="RU29" s="0" t="n">
        <v>0</v>
      </c>
      <c r="RV29" s="0" t="n">
        <v>0</v>
      </c>
      <c r="RW29" s="0" t="n">
        <v>0</v>
      </c>
      <c r="RX29" s="0" t="n">
        <v>0</v>
      </c>
      <c r="RY29" s="0" t="n">
        <v>0</v>
      </c>
      <c r="RZ29" s="0" t="n">
        <v>0</v>
      </c>
      <c r="SA29" s="0" t="n">
        <v>0</v>
      </c>
      <c r="SB29" s="0" t="n">
        <v>0</v>
      </c>
      <c r="SC29" s="0" t="n">
        <v>0</v>
      </c>
      <c r="SD29" s="0" t="n">
        <v>0</v>
      </c>
      <c r="SE29" s="0" t="n">
        <v>0</v>
      </c>
      <c r="SF29" s="0" t="n">
        <v>0</v>
      </c>
      <c r="SG29" s="0" t="n">
        <v>0</v>
      </c>
      <c r="SH29" s="0" t="n">
        <v>0</v>
      </c>
      <c r="SI29" s="0" t="n">
        <v>0</v>
      </c>
      <c r="SJ29" s="0" t="n">
        <v>0</v>
      </c>
      <c r="SK29" s="0" t="n">
        <v>0</v>
      </c>
      <c r="SL29" s="0" t="n">
        <v>0</v>
      </c>
      <c r="SM29" s="0" t="n">
        <v>0</v>
      </c>
      <c r="SN29" s="0" t="n">
        <v>0</v>
      </c>
      <c r="SO29" s="0" t="n">
        <v>0</v>
      </c>
      <c r="SP29" s="0" t="n">
        <v>0</v>
      </c>
      <c r="SQ29" s="0" t="n">
        <v>0</v>
      </c>
      <c r="SR29" s="0" t="n">
        <v>0</v>
      </c>
      <c r="SS29" s="0" t="n">
        <v>0</v>
      </c>
      <c r="ST29" s="0" t="n">
        <v>0</v>
      </c>
      <c r="SU29" s="0" t="n">
        <v>0</v>
      </c>
      <c r="SV29" s="0" t="n">
        <v>0</v>
      </c>
      <c r="SW29" s="0" t="n">
        <v>0</v>
      </c>
      <c r="SX29" s="0" t="n">
        <v>0</v>
      </c>
      <c r="SY29" s="0" t="n">
        <v>0</v>
      </c>
      <c r="SZ29" s="0" t="n">
        <v>0</v>
      </c>
      <c r="TA29" s="0" t="n">
        <v>0</v>
      </c>
      <c r="TB29" s="0" t="n">
        <v>0</v>
      </c>
      <c r="TC29" s="0" t="n">
        <v>0</v>
      </c>
      <c r="TD29" s="0" t="n">
        <v>0</v>
      </c>
      <c r="TE29" s="0" t="n">
        <v>0</v>
      </c>
      <c r="TF29" s="0" t="n">
        <v>0</v>
      </c>
      <c r="TG29" s="0" t="n">
        <v>0</v>
      </c>
      <c r="TH29" s="0" t="n">
        <v>0</v>
      </c>
      <c r="TI29" s="0" t="n">
        <v>0</v>
      </c>
      <c r="TJ29" s="0" t="n">
        <v>0</v>
      </c>
      <c r="TK29" s="0" t="n">
        <v>0</v>
      </c>
      <c r="TL29" s="0" t="n">
        <v>0</v>
      </c>
      <c r="TM29" s="0" t="n">
        <v>0</v>
      </c>
      <c r="TN29" s="0" t="n">
        <v>0</v>
      </c>
      <c r="TO29" s="0" t="n">
        <v>0</v>
      </c>
      <c r="TP29" s="0" t="n">
        <v>0</v>
      </c>
      <c r="TQ29" s="0" t="n">
        <v>0</v>
      </c>
      <c r="TR29" s="0" t="n">
        <v>0</v>
      </c>
      <c r="TS29" s="0" t="n">
        <v>0</v>
      </c>
      <c r="TT29" s="0" t="n">
        <v>0</v>
      </c>
      <c r="TU29" s="0" t="n">
        <v>0</v>
      </c>
      <c r="TV29" s="0" t="n">
        <v>0</v>
      </c>
      <c r="TW29" s="0" t="n">
        <v>0</v>
      </c>
      <c r="TX29" s="0" t="n">
        <v>0</v>
      </c>
      <c r="TY29" s="0" t="n">
        <v>0</v>
      </c>
      <c r="TZ29" s="0" t="n">
        <v>0</v>
      </c>
      <c r="UA29" s="0" t="n">
        <v>0</v>
      </c>
      <c r="UB29" s="0" t="n">
        <v>0</v>
      </c>
      <c r="UC29" s="0" t="n">
        <v>0</v>
      </c>
      <c r="UD29" s="0" t="n">
        <v>0</v>
      </c>
      <c r="UE29" s="0" t="n">
        <v>0</v>
      </c>
      <c r="UF29" s="0" t="n">
        <v>0</v>
      </c>
      <c r="UG29" s="0" t="n">
        <v>0</v>
      </c>
      <c r="UH29" s="0" t="n">
        <v>0</v>
      </c>
      <c r="UI29" s="0" t="n">
        <v>0</v>
      </c>
      <c r="UJ29" s="0" t="n">
        <v>0</v>
      </c>
      <c r="UK29" s="0" t="n">
        <v>0</v>
      </c>
      <c r="UL29" s="0" t="n">
        <v>0</v>
      </c>
      <c r="UM29" s="0" t="n">
        <v>0</v>
      </c>
      <c r="UN29" s="0" t="n">
        <v>0</v>
      </c>
      <c r="UO29" s="0" t="n">
        <v>0</v>
      </c>
      <c r="UP29" s="0" t="n">
        <v>0</v>
      </c>
      <c r="UQ29" s="0" t="n">
        <v>0</v>
      </c>
      <c r="UR29" s="0" t="n">
        <v>0</v>
      </c>
      <c r="US29" s="0" t="n">
        <v>0</v>
      </c>
      <c r="UT29" s="0" t="n">
        <v>0</v>
      </c>
      <c r="UU29" s="0" t="n">
        <v>0</v>
      </c>
      <c r="UV29" s="0" t="n">
        <v>0</v>
      </c>
      <c r="UW29" s="0" t="n">
        <v>0</v>
      </c>
      <c r="UX29" s="0" t="n">
        <v>0</v>
      </c>
      <c r="UY29" s="0" t="n">
        <v>0</v>
      </c>
      <c r="UZ29" s="0" t="n">
        <v>0</v>
      </c>
      <c r="VA29" s="0" t="n">
        <v>0</v>
      </c>
      <c r="VB29" s="0" t="n">
        <v>0</v>
      </c>
      <c r="VC29" s="0" t="n">
        <v>0</v>
      </c>
      <c r="VD29" s="0" t="n">
        <v>0</v>
      </c>
      <c r="VE29" s="0" t="n">
        <v>0</v>
      </c>
      <c r="VF29" s="0" t="n">
        <v>0</v>
      </c>
      <c r="VG29" s="0" t="n">
        <v>0</v>
      </c>
      <c r="VH29" s="0" t="n">
        <v>0</v>
      </c>
      <c r="VI29" s="0" t="n">
        <v>0</v>
      </c>
      <c r="VJ29" s="0" t="n">
        <v>0</v>
      </c>
      <c r="VK29" s="0" t="n">
        <v>0</v>
      </c>
      <c r="VL29" s="0" t="n">
        <v>0</v>
      </c>
      <c r="VM29" s="0" t="n">
        <v>0</v>
      </c>
      <c r="VN29" s="0" t="n">
        <v>0</v>
      </c>
      <c r="VO29" s="0" t="n">
        <v>0</v>
      </c>
      <c r="VP29" s="0" t="n">
        <v>0</v>
      </c>
      <c r="VQ29" s="0" t="n">
        <v>0</v>
      </c>
      <c r="VR29" s="0" t="n">
        <v>0</v>
      </c>
      <c r="VS29" s="0" t="n">
        <v>0</v>
      </c>
      <c r="VT29" s="0" t="n">
        <v>0</v>
      </c>
      <c r="VU29" s="0" t="n">
        <v>0</v>
      </c>
      <c r="VV29" s="0" t="n">
        <v>0</v>
      </c>
      <c r="VW29" s="0" t="n">
        <v>0</v>
      </c>
      <c r="VX29" s="0" t="n">
        <v>0</v>
      </c>
      <c r="VY29" s="0" t="n">
        <v>0</v>
      </c>
      <c r="VZ29" s="0" t="n">
        <v>0</v>
      </c>
      <c r="WA29" s="0" t="n">
        <v>0</v>
      </c>
      <c r="WB29" s="0" t="n">
        <v>0</v>
      </c>
      <c r="WC29" s="0" t="n">
        <v>0</v>
      </c>
      <c r="WD29" s="0" t="n">
        <v>0</v>
      </c>
      <c r="WE29" s="0" t="n">
        <v>0</v>
      </c>
      <c r="WF29" s="0" t="n">
        <v>0</v>
      </c>
      <c r="WG29" s="0" t="n">
        <v>0</v>
      </c>
      <c r="WH29" s="0" t="n">
        <v>0</v>
      </c>
      <c r="WI29" s="0" t="n">
        <v>0</v>
      </c>
      <c r="WJ29" s="0" t="n">
        <v>0</v>
      </c>
      <c r="WK29" s="0" t="n">
        <v>0</v>
      </c>
      <c r="WL29" s="0" t="n">
        <v>0</v>
      </c>
      <c r="WM29" s="0" t="n">
        <v>0</v>
      </c>
      <c r="WN29" s="0" t="n">
        <v>0</v>
      </c>
      <c r="WO29" s="0" t="n">
        <v>0</v>
      </c>
      <c r="WP29" s="0" t="n">
        <v>0</v>
      </c>
      <c r="WQ29" s="0" t="n">
        <v>0</v>
      </c>
      <c r="WR29" s="0" t="n">
        <v>0</v>
      </c>
      <c r="WS29" s="0" t="n">
        <v>0</v>
      </c>
      <c r="WT29" s="0" t="n">
        <v>0</v>
      </c>
      <c r="WU29" s="0" t="n">
        <v>0</v>
      </c>
      <c r="WV29" s="0" t="n">
        <v>0</v>
      </c>
      <c r="WW29" s="0" t="n">
        <v>0</v>
      </c>
      <c r="WX29" s="0" t="n">
        <v>0</v>
      </c>
      <c r="WY29" s="0" t="n">
        <v>0</v>
      </c>
      <c r="WZ29" s="0" t="n">
        <v>0</v>
      </c>
      <c r="XA29" s="0" t="n">
        <v>0</v>
      </c>
      <c r="XB29" s="0" t="n">
        <v>0</v>
      </c>
      <c r="XC29" s="0" t="n">
        <v>0</v>
      </c>
      <c r="XD29" s="0" t="n">
        <v>0</v>
      </c>
      <c r="XE29" s="0" t="n">
        <v>0</v>
      </c>
      <c r="XF29" s="0" t="n">
        <v>0</v>
      </c>
      <c r="XG29" s="0" t="n">
        <v>0</v>
      </c>
      <c r="XH29" s="0" t="n">
        <v>0</v>
      </c>
      <c r="XI29" s="0" t="n">
        <v>0</v>
      </c>
      <c r="XJ29" s="0" t="n">
        <v>0</v>
      </c>
      <c r="XK29" s="0" t="n">
        <v>0</v>
      </c>
      <c r="XL29" s="0" t="n">
        <v>0</v>
      </c>
      <c r="XM29" s="0" t="n">
        <v>0</v>
      </c>
      <c r="XN29" s="0" t="n">
        <v>0</v>
      </c>
      <c r="XO29" s="0" t="n">
        <v>0</v>
      </c>
      <c r="XP29" s="0" t="n">
        <v>0</v>
      </c>
      <c r="XQ29" s="0" t="n">
        <v>0</v>
      </c>
      <c r="XR29" s="0" t="n">
        <v>0</v>
      </c>
      <c r="XS29" s="0" t="n">
        <v>0</v>
      </c>
      <c r="XT29" s="0" t="n">
        <v>0</v>
      </c>
      <c r="XU29" s="0" t="n">
        <v>0</v>
      </c>
      <c r="XV29" s="0" t="n">
        <v>0</v>
      </c>
      <c r="XW29" s="0" t="n">
        <v>0</v>
      </c>
      <c r="XX29" s="0" t="n">
        <v>0</v>
      </c>
      <c r="XY29" s="0" t="n">
        <v>0</v>
      </c>
      <c r="XZ29" s="0" t="n">
        <v>0</v>
      </c>
      <c r="YA29" s="0" t="n">
        <v>0</v>
      </c>
      <c r="YB29" s="0" t="n">
        <v>0</v>
      </c>
      <c r="YC29" s="0" t="n">
        <v>0</v>
      </c>
      <c r="YD29" s="0" t="n">
        <v>0</v>
      </c>
      <c r="YE29" s="0" t="n">
        <v>0</v>
      </c>
      <c r="YF29" s="0" t="n">
        <v>0</v>
      </c>
      <c r="YG29" s="0" t="n">
        <v>0</v>
      </c>
      <c r="YH29" s="0" t="n">
        <v>0</v>
      </c>
      <c r="YI29" s="0" t="n">
        <v>0</v>
      </c>
      <c r="YJ29" s="0" t="n">
        <v>0</v>
      </c>
      <c r="YK29" s="0" t="n">
        <v>0</v>
      </c>
      <c r="YL29" s="0" t="n">
        <v>0</v>
      </c>
      <c r="YM29" s="0" t="n">
        <v>0</v>
      </c>
      <c r="YN29" s="0" t="n">
        <v>0</v>
      </c>
      <c r="YO29" s="0" t="n">
        <v>0</v>
      </c>
      <c r="YP29" s="0" t="n">
        <v>0</v>
      </c>
      <c r="YQ29" s="0" t="n">
        <v>0</v>
      </c>
      <c r="YR29" s="0" t="n">
        <v>0</v>
      </c>
      <c r="YS29" s="0" t="n">
        <v>0</v>
      </c>
      <c r="YT29" s="0" t="n">
        <v>0</v>
      </c>
      <c r="YU29" s="0" t="n">
        <v>0</v>
      </c>
      <c r="YV29" s="0" t="n">
        <v>0</v>
      </c>
      <c r="YW29" s="0" t="n">
        <v>0</v>
      </c>
      <c r="YX29" s="0" t="n">
        <v>0</v>
      </c>
      <c r="YY29" s="0" t="n">
        <v>0</v>
      </c>
      <c r="YZ29" s="0" t="n">
        <v>0</v>
      </c>
      <c r="ZA29" s="0" t="n">
        <v>0</v>
      </c>
      <c r="ZB29" s="0" t="n">
        <v>0</v>
      </c>
      <c r="ZC29" s="0" t="n">
        <v>0</v>
      </c>
      <c r="ZD29" s="0" t="n">
        <v>0</v>
      </c>
      <c r="ZE29" s="0" t="n">
        <v>0</v>
      </c>
      <c r="ZF29" s="0" t="n">
        <v>0</v>
      </c>
      <c r="ZG29" s="0" t="n">
        <v>0</v>
      </c>
      <c r="ZH29" s="0" t="n">
        <v>0</v>
      </c>
      <c r="ZI29" s="0" t="n">
        <v>0</v>
      </c>
      <c r="ZJ29" s="0" t="n">
        <v>0</v>
      </c>
      <c r="ZK29" s="0" t="n">
        <v>0</v>
      </c>
      <c r="ZL29" s="0" t="n">
        <v>0</v>
      </c>
      <c r="ZM29" s="0" t="n">
        <v>0</v>
      </c>
      <c r="ZN29" s="0" t="n">
        <v>0</v>
      </c>
      <c r="ZO29" s="0" t="n">
        <v>0</v>
      </c>
      <c r="ZP29" s="0" t="n">
        <v>0</v>
      </c>
      <c r="ZQ29" s="0" t="n">
        <v>0</v>
      </c>
      <c r="ZR29" s="0" t="n">
        <v>0</v>
      </c>
      <c r="ZS29" s="0" t="n">
        <v>0</v>
      </c>
      <c r="ZT29" s="0" t="n">
        <v>0</v>
      </c>
      <c r="ZU29" s="0" t="n">
        <v>0</v>
      </c>
      <c r="ZV29" s="0" t="n">
        <v>0</v>
      </c>
      <c r="ZW29" s="0" t="n">
        <v>0</v>
      </c>
      <c r="ZX29" s="0" t="n">
        <v>0</v>
      </c>
      <c r="ZY29" s="0" t="n">
        <v>0</v>
      </c>
      <c r="ZZ29" s="0" t="n">
        <v>0</v>
      </c>
      <c r="AAA29" s="0" t="n">
        <v>0</v>
      </c>
      <c r="AAB29" s="0" t="n">
        <v>0</v>
      </c>
      <c r="AAC29" s="0" t="n">
        <v>0</v>
      </c>
      <c r="AAD29" s="0" t="n">
        <v>0</v>
      </c>
      <c r="AAE29" s="0" t="n">
        <v>0</v>
      </c>
      <c r="AAF29" s="0" t="n">
        <v>0</v>
      </c>
      <c r="AAG29" s="0" t="n">
        <v>0</v>
      </c>
      <c r="AAH29" s="0" t="n">
        <v>0</v>
      </c>
      <c r="AAI29" s="0" t="n">
        <v>0</v>
      </c>
      <c r="AAJ29" s="0" t="n">
        <v>0</v>
      </c>
      <c r="AAK29" s="0" t="n">
        <v>0</v>
      </c>
      <c r="AAL29" s="0" t="n">
        <v>0</v>
      </c>
      <c r="AAM29" s="0" t="n">
        <v>0</v>
      </c>
      <c r="AAN29" s="0" t="n">
        <v>0</v>
      </c>
      <c r="AAO29" s="0" t="n">
        <v>0</v>
      </c>
      <c r="AAP29" s="0" t="n">
        <v>0</v>
      </c>
      <c r="AAQ29" s="0" t="n">
        <v>0</v>
      </c>
      <c r="AAR29" s="0" t="n">
        <v>0</v>
      </c>
      <c r="AAS29" s="0" t="n">
        <v>0</v>
      </c>
      <c r="AAT29" s="0" t="n">
        <v>0</v>
      </c>
      <c r="AAU29" s="0" t="n">
        <v>0</v>
      </c>
      <c r="AAV29" s="0" t="n">
        <v>0</v>
      </c>
      <c r="AAW29" s="0" t="n">
        <v>0</v>
      </c>
      <c r="AAX29" s="0" t="n">
        <v>0</v>
      </c>
      <c r="AAY29" s="0" t="n">
        <v>0</v>
      </c>
      <c r="AAZ29" s="0" t="n">
        <v>0</v>
      </c>
      <c r="ABA29" s="0" t="n">
        <v>0</v>
      </c>
      <c r="ABB29" s="0" t="n">
        <v>0</v>
      </c>
      <c r="ABC29" s="0" t="n">
        <v>0</v>
      </c>
      <c r="ABD29" s="0" t="n">
        <v>0</v>
      </c>
      <c r="ABE29" s="0" t="n">
        <v>0</v>
      </c>
      <c r="ABF29" s="0" t="n">
        <v>0</v>
      </c>
      <c r="ABG29" s="0" t="n">
        <v>0</v>
      </c>
      <c r="ABH29" s="0" t="n">
        <v>0</v>
      </c>
      <c r="ABI29" s="0" t="n">
        <v>0</v>
      </c>
      <c r="ABJ29" s="0" t="n">
        <v>0</v>
      </c>
      <c r="ABK29" s="0" t="n">
        <v>0</v>
      </c>
      <c r="ABL29" s="0" t="n">
        <v>0</v>
      </c>
      <c r="ABM29" s="0" t="n">
        <v>0</v>
      </c>
      <c r="ABN29" s="0" t="n">
        <v>0</v>
      </c>
      <c r="ABO29" s="0" t="n">
        <v>0</v>
      </c>
      <c r="ABP29" s="0" t="n">
        <v>0</v>
      </c>
      <c r="ABQ29" s="0" t="n">
        <v>0</v>
      </c>
      <c r="ABR29" s="0" t="n">
        <v>0</v>
      </c>
      <c r="ABS29" s="0" t="n">
        <v>0</v>
      </c>
      <c r="ABT29" s="0" t="n">
        <v>0</v>
      </c>
      <c r="ABU29" s="0" t="n">
        <v>0</v>
      </c>
      <c r="ABV29" s="0" t="n">
        <v>0</v>
      </c>
      <c r="ABW29" s="0" t="n">
        <v>0</v>
      </c>
      <c r="ABX29" s="0" t="n">
        <v>0</v>
      </c>
      <c r="ABY29" s="0" t="n">
        <v>0</v>
      </c>
      <c r="ABZ29" s="0" t="n">
        <v>0</v>
      </c>
      <c r="ACA29" s="0" t="n">
        <v>0</v>
      </c>
      <c r="ACB29" s="0" t="n">
        <v>0</v>
      </c>
      <c r="ACC29" s="0" t="n">
        <v>0</v>
      </c>
      <c r="ACD29" s="0" t="n">
        <v>0</v>
      </c>
      <c r="ACE29" s="0" t="n">
        <v>0</v>
      </c>
      <c r="ACF29" s="0" t="n">
        <v>0</v>
      </c>
      <c r="ACG29" s="0" t="n">
        <v>0</v>
      </c>
      <c r="ACH29" s="0" t="n">
        <v>0</v>
      </c>
      <c r="ACI29" s="0" t="n">
        <v>0</v>
      </c>
      <c r="ACJ29" s="0" t="n">
        <v>0</v>
      </c>
      <c r="ACK29" s="0" t="n">
        <v>0</v>
      </c>
      <c r="ACL29" s="0" t="n">
        <v>0</v>
      </c>
      <c r="ACM29" s="0" t="n">
        <v>0</v>
      </c>
      <c r="ACN29" s="0" t="n">
        <v>0</v>
      </c>
      <c r="ACO29" s="0" t="n">
        <v>0</v>
      </c>
      <c r="ACP29" s="0" t="n">
        <v>0</v>
      </c>
      <c r="ACQ29" s="0" t="n">
        <v>0</v>
      </c>
      <c r="ACR29" s="0" t="n">
        <v>0</v>
      </c>
      <c r="ACS29" s="0" t="n">
        <v>0</v>
      </c>
      <c r="ACT29" s="0" t="n">
        <v>0</v>
      </c>
      <c r="ACU29" s="0" t="n">
        <v>0</v>
      </c>
      <c r="ACV29" s="0" t="n">
        <v>0</v>
      </c>
      <c r="ACW29" s="0" t="n">
        <v>0</v>
      </c>
      <c r="ACX29" s="0" t="n">
        <v>0</v>
      </c>
      <c r="ACY29" s="0" t="n">
        <v>0</v>
      </c>
      <c r="ACZ29" s="0" t="n">
        <v>0</v>
      </c>
      <c r="ADA29" s="0" t="n">
        <v>0</v>
      </c>
      <c r="ADB29" s="0" t="n">
        <v>0</v>
      </c>
      <c r="ADC29" s="0" t="n">
        <v>0</v>
      </c>
      <c r="ADD29" s="0" t="n">
        <v>0</v>
      </c>
      <c r="ADE29" s="0" t="n">
        <v>0</v>
      </c>
      <c r="ADF29" s="0" t="n">
        <v>0</v>
      </c>
      <c r="ADG29" s="0" t="n">
        <v>0</v>
      </c>
      <c r="ADH29" s="0" t="n">
        <v>0</v>
      </c>
      <c r="ADI29" s="0" t="n">
        <v>0</v>
      </c>
      <c r="ADJ29" s="0" t="n">
        <v>0</v>
      </c>
      <c r="ADK29" s="0" t="n">
        <v>0</v>
      </c>
      <c r="ADL29" s="0" t="n">
        <v>0</v>
      </c>
      <c r="ADM29" s="0" t="n">
        <v>0</v>
      </c>
      <c r="ADN29" s="0" t="n">
        <v>0</v>
      </c>
      <c r="ADO29" s="0" t="n">
        <v>0</v>
      </c>
      <c r="ADP29" s="0" t="n">
        <v>0</v>
      </c>
      <c r="ADQ29" s="0" t="n">
        <v>0</v>
      </c>
      <c r="ADR29" s="0" t="n">
        <v>0</v>
      </c>
      <c r="ADS29" s="0" t="n">
        <v>0</v>
      </c>
      <c r="ADT29" s="0" t="n">
        <v>0</v>
      </c>
      <c r="ADU29" s="0" t="n">
        <v>0</v>
      </c>
      <c r="ADV29" s="0" t="n">
        <v>0</v>
      </c>
      <c r="ADW29" s="0" t="n">
        <v>0</v>
      </c>
      <c r="ADX29" s="0" t="n">
        <v>0</v>
      </c>
      <c r="ADY29" s="0" t="n">
        <v>0</v>
      </c>
      <c r="ADZ29" s="0" t="n">
        <v>0</v>
      </c>
      <c r="AEA29" s="0" t="n">
        <v>0</v>
      </c>
      <c r="AEB29" s="0" t="n">
        <v>0</v>
      </c>
      <c r="AEC29" s="0" t="n">
        <v>0</v>
      </c>
      <c r="AED29" s="0" t="n">
        <v>0</v>
      </c>
      <c r="AEE29" s="0" t="n">
        <v>0</v>
      </c>
      <c r="AEF29" s="0" t="n">
        <v>0</v>
      </c>
      <c r="AEG29" s="0" t="n">
        <v>0</v>
      </c>
      <c r="AEH29" s="0" t="n">
        <v>0</v>
      </c>
      <c r="AEI29" s="0" t="n">
        <v>0</v>
      </c>
      <c r="AEJ29" s="0" t="n">
        <v>0</v>
      </c>
      <c r="AEK29" s="0" t="n">
        <v>0</v>
      </c>
      <c r="AEL29" s="0" t="n">
        <v>0</v>
      </c>
      <c r="AEM29" s="0" t="n">
        <v>0</v>
      </c>
      <c r="AEN29" s="0" t="n">
        <v>0</v>
      </c>
      <c r="AEO29" s="0" t="n">
        <v>0</v>
      </c>
      <c r="AEP29" s="0" t="n">
        <v>0</v>
      </c>
      <c r="AEQ29" s="0" t="n">
        <v>0</v>
      </c>
      <c r="AER29" s="0" t="n">
        <v>0</v>
      </c>
      <c r="AES29" s="0" t="n">
        <v>0</v>
      </c>
      <c r="AET29" s="0" t="n">
        <v>0</v>
      </c>
      <c r="AEU29" s="0" t="n">
        <v>0</v>
      </c>
      <c r="AEV29" s="0" t="n">
        <v>0</v>
      </c>
      <c r="AEW29" s="0" t="n">
        <v>0</v>
      </c>
      <c r="AEX29" s="0" t="n">
        <v>0</v>
      </c>
      <c r="AEY29" s="0" t="n">
        <v>0</v>
      </c>
      <c r="AEZ29" s="0" t="n">
        <v>0</v>
      </c>
      <c r="AFA29" s="0" t="n">
        <v>0</v>
      </c>
      <c r="AFB29" s="0" t="n">
        <v>0</v>
      </c>
      <c r="AFC29" s="0" t="n">
        <v>0</v>
      </c>
      <c r="AFD29" s="0" t="n">
        <v>0</v>
      </c>
      <c r="AFE29" s="0" t="n">
        <v>0</v>
      </c>
      <c r="AFF29" s="0" t="n">
        <v>0</v>
      </c>
      <c r="AFG29" s="0" t="n">
        <v>0</v>
      </c>
      <c r="AFH29" s="0" t="n">
        <v>0</v>
      </c>
      <c r="AFI29" s="0" t="n">
        <v>0</v>
      </c>
      <c r="AFJ29" s="0" t="n">
        <v>0</v>
      </c>
      <c r="AFK29" s="0" t="n">
        <v>0</v>
      </c>
      <c r="AFL29" s="0" t="n">
        <v>0</v>
      </c>
      <c r="AFM29" s="0" t="n">
        <v>0</v>
      </c>
      <c r="AFN29" s="0" t="n">
        <v>0</v>
      </c>
      <c r="AFO29" s="0" t="n">
        <v>0</v>
      </c>
      <c r="AFP29" s="0" t="n">
        <v>0</v>
      </c>
      <c r="AFQ29" s="0" t="n">
        <v>0</v>
      </c>
      <c r="AFR29" s="0" t="n">
        <v>0</v>
      </c>
      <c r="AFS29" s="0" t="n">
        <v>0</v>
      </c>
      <c r="AFT29" s="0" t="n">
        <v>0</v>
      </c>
      <c r="AFU29" s="0" t="n">
        <v>0</v>
      </c>
      <c r="AFV29" s="0" t="n">
        <v>0</v>
      </c>
      <c r="AFW29" s="0" t="n">
        <v>0</v>
      </c>
      <c r="AFX29" s="0" t="n">
        <v>0</v>
      </c>
      <c r="AFY29" s="0" t="n">
        <v>0</v>
      </c>
      <c r="AFZ29" s="0" t="n">
        <v>0</v>
      </c>
      <c r="AGA29" s="0" t="n">
        <v>0</v>
      </c>
      <c r="AGB29" s="0" t="n">
        <v>0</v>
      </c>
      <c r="AGC29" s="0" t="n">
        <v>0</v>
      </c>
      <c r="AGD29" s="0" t="n">
        <v>0</v>
      </c>
      <c r="AGE29" s="0" t="n">
        <v>0</v>
      </c>
      <c r="AGF29" s="0" t="n">
        <v>0</v>
      </c>
      <c r="AGG29" s="0" t="n">
        <v>0</v>
      </c>
      <c r="AGH29" s="0" t="n">
        <v>0</v>
      </c>
      <c r="AGI29" s="0" t="n">
        <v>0</v>
      </c>
      <c r="AGJ29" s="0" t="n">
        <v>0</v>
      </c>
      <c r="AGK29" s="0" t="n">
        <v>0</v>
      </c>
      <c r="AGL29" s="0" t="n">
        <v>0</v>
      </c>
      <c r="AGM29" s="0" t="n">
        <v>0</v>
      </c>
      <c r="AGN29" s="0" t="n">
        <v>0</v>
      </c>
      <c r="AGO29" s="0" t="n">
        <v>0</v>
      </c>
      <c r="AGP29" s="0" t="n">
        <v>0</v>
      </c>
      <c r="AGQ29" s="0" t="n">
        <v>0</v>
      </c>
      <c r="AGR29" s="0" t="n">
        <v>0</v>
      </c>
      <c r="AGS29" s="0" t="n">
        <v>0</v>
      </c>
      <c r="AGU29" s="0" t="n">
        <f aca="false">IF($P29&gt;0,CH29*$K29,0)</f>
        <v>0</v>
      </c>
      <c r="AGV29" s="0" t="n">
        <f aca="false">IF($P29&gt;0,EV29*$K29,0)</f>
        <v>0</v>
      </c>
      <c r="AGW29" s="0" t="n">
        <f aca="false">IF($P29&gt;0,HJ29*$K29,0)</f>
        <v>0</v>
      </c>
      <c r="AGX29" s="0" t="n">
        <f aca="false">IF($P29&gt;0,JX29*$K29,0)</f>
        <v>0</v>
      </c>
      <c r="AGY29" s="0" t="n">
        <f aca="false">IF($P29&gt;0,ML29*$K29,0)</f>
        <v>0</v>
      </c>
      <c r="AGZ29" s="0" t="n">
        <f aca="false">IF($P29&gt;0,OZ29*$K29,0)</f>
        <v>0</v>
      </c>
      <c r="AHA29" s="0" t="n">
        <f aca="false">IF($P29&gt;0,RN29*$K29,0)</f>
        <v>0</v>
      </c>
      <c r="AHB29" s="0" t="n">
        <f aca="false">IF($P29&gt;0,UB29*$K29,0)</f>
        <v>0</v>
      </c>
      <c r="AHC29" s="0" t="n">
        <f aca="false">IF($P29&gt;0,WP29*$K29,0)</f>
        <v>0</v>
      </c>
      <c r="AHD29" s="0" t="n">
        <f aca="false">IF($P29&gt;0,ZD29*$K29,0)</f>
        <v>0</v>
      </c>
      <c r="AHE29" s="0" t="n">
        <f aca="false">IF($P29&gt;0,ABR29*$K29,0)</f>
        <v>0</v>
      </c>
      <c r="AHF29" s="0" t="n">
        <f aca="false">IF($P29&gt;0,AEF29*$K29,0)</f>
        <v>0</v>
      </c>
    </row>
    <row r="30" customFormat="false" ht="15" hidden="false" customHeight="false" outlineLevel="0" collapsed="false">
      <c r="F30" s="0" t="s">
        <v>27</v>
      </c>
      <c r="H30" s="0" t="s">
        <v>205</v>
      </c>
      <c r="I30" s="0" t="s">
        <v>206</v>
      </c>
      <c r="K30" s="0" t="n">
        <v>4</v>
      </c>
      <c r="L30" s="0" t="s">
        <v>167</v>
      </c>
      <c r="P30" s="0" t="n">
        <v>1</v>
      </c>
      <c r="R30" s="0" t="s">
        <v>58</v>
      </c>
      <c r="S30" s="0" t="s">
        <v>61</v>
      </c>
      <c r="V30" s="0" t="n">
        <v>23.86</v>
      </c>
      <c r="X30" s="0" t="n">
        <v>37</v>
      </c>
      <c r="Z30" s="0" t="n">
        <v>45.45</v>
      </c>
      <c r="AB30" s="0" t="n">
        <v>42.95</v>
      </c>
      <c r="AC30" s="0" t="n">
        <v>25.66</v>
      </c>
      <c r="AF30" s="0" t="n">
        <v>31.57</v>
      </c>
      <c r="AG30" s="0" t="n">
        <v>18</v>
      </c>
      <c r="AH30" s="0" t="n">
        <v>40.17</v>
      </c>
      <c r="AI30" s="0" t="n">
        <v>53.26</v>
      </c>
      <c r="AJ30" s="0" t="n">
        <v>23.43</v>
      </c>
      <c r="AM30" s="0" t="n">
        <v>13.24</v>
      </c>
      <c r="AR30" s="0" t="n">
        <v>22</v>
      </c>
      <c r="AS30" s="0" t="n">
        <v>36</v>
      </c>
      <c r="AV30" s="0" t="n">
        <v>57.13</v>
      </c>
      <c r="AX30" s="0" t="n">
        <v>26.91</v>
      </c>
      <c r="AY30" s="0" t="n">
        <v>58.42</v>
      </c>
      <c r="BC30" s="0" t="n">
        <v>11.63</v>
      </c>
      <c r="BE30" s="0" t="n">
        <v>52.92</v>
      </c>
      <c r="BH30" s="0" t="n">
        <v>11</v>
      </c>
      <c r="BL30" s="0" t="n">
        <v>50.46</v>
      </c>
      <c r="BM30" s="0" t="n">
        <v>14</v>
      </c>
      <c r="BP30" s="0" t="n">
        <v>3.97</v>
      </c>
      <c r="BQ30" s="0" t="n">
        <v>29</v>
      </c>
      <c r="BS30" s="0" t="n">
        <v>42.05</v>
      </c>
      <c r="BT30" s="0" t="n">
        <v>19</v>
      </c>
      <c r="BZ30" s="0" t="n">
        <v>33.38</v>
      </c>
      <c r="CA30" s="0" t="n">
        <v>15</v>
      </c>
      <c r="CC30" s="0" t="n">
        <v>38.81</v>
      </c>
      <c r="CD30" s="0" t="n">
        <v>6.52</v>
      </c>
      <c r="CH30" s="0" t="n">
        <v>378</v>
      </c>
      <c r="CI30" s="0" t="n">
        <v>0</v>
      </c>
      <c r="CJ30" s="0" t="n">
        <v>9019.08</v>
      </c>
      <c r="CK30" s="0" t="n">
        <v>0</v>
      </c>
      <c r="CL30" s="0" t="n">
        <v>13986</v>
      </c>
      <c r="CM30" s="0" t="n">
        <v>0</v>
      </c>
      <c r="CN30" s="0" t="n">
        <v>17180.1</v>
      </c>
      <c r="CO30" s="0" t="n">
        <v>0</v>
      </c>
      <c r="CP30" s="0" t="n">
        <v>16235.1</v>
      </c>
      <c r="CQ30" s="0" t="n">
        <v>10669.428</v>
      </c>
      <c r="CR30" s="0" t="n">
        <v>0</v>
      </c>
      <c r="CS30" s="0" t="n">
        <v>0</v>
      </c>
      <c r="CT30" s="0" t="n">
        <v>14916.825</v>
      </c>
      <c r="CU30" s="0" t="n">
        <v>6123.6</v>
      </c>
      <c r="CV30" s="0" t="n">
        <v>15184.26</v>
      </c>
      <c r="CW30" s="0" t="n">
        <v>20132.28</v>
      </c>
      <c r="CX30" s="0" t="n">
        <v>8856.54</v>
      </c>
      <c r="CY30" s="0" t="n">
        <v>0</v>
      </c>
      <c r="CZ30" s="0" t="n">
        <v>0</v>
      </c>
      <c r="DA30" s="0" t="n">
        <v>5004.72</v>
      </c>
      <c r="DB30" s="0" t="n">
        <v>0</v>
      </c>
      <c r="DC30" s="0" t="n">
        <v>0</v>
      </c>
      <c r="DD30" s="0" t="n">
        <v>0</v>
      </c>
      <c r="DE30" s="0" t="n">
        <v>0</v>
      </c>
      <c r="DF30" s="0" t="n">
        <v>8316</v>
      </c>
      <c r="DG30" s="0" t="n">
        <v>13608</v>
      </c>
      <c r="DH30" s="0" t="n">
        <v>0</v>
      </c>
      <c r="DI30" s="0" t="n">
        <v>0</v>
      </c>
      <c r="DJ30" s="0" t="n">
        <v>26993.925</v>
      </c>
      <c r="DK30" s="0" t="n">
        <v>0</v>
      </c>
      <c r="DL30" s="0" t="n">
        <v>11189.178</v>
      </c>
      <c r="DM30" s="0" t="n">
        <v>22082.76</v>
      </c>
      <c r="DN30" s="0" t="n">
        <v>0</v>
      </c>
      <c r="DO30" s="0" t="n">
        <v>0</v>
      </c>
      <c r="DP30" s="0" t="n">
        <v>0</v>
      </c>
      <c r="DQ30" s="0" t="n">
        <v>4396.14</v>
      </c>
      <c r="DR30" s="0" t="n">
        <v>0</v>
      </c>
      <c r="DS30" s="0" t="n">
        <v>20003.76</v>
      </c>
      <c r="DT30" s="0" t="n">
        <v>0</v>
      </c>
      <c r="DU30" s="0" t="n">
        <v>0</v>
      </c>
      <c r="DV30" s="0" t="n">
        <v>4158</v>
      </c>
      <c r="DW30" s="0" t="n">
        <v>0</v>
      </c>
      <c r="DX30" s="0" t="n">
        <v>0</v>
      </c>
      <c r="DY30" s="0" t="n">
        <v>0</v>
      </c>
      <c r="DZ30" s="0" t="n">
        <v>19073.88</v>
      </c>
      <c r="EA30" s="0" t="n">
        <v>5292</v>
      </c>
      <c r="EB30" s="0" t="n">
        <v>0</v>
      </c>
      <c r="EC30" s="0" t="n">
        <v>0</v>
      </c>
      <c r="ED30" s="0" t="n">
        <v>1875.825</v>
      </c>
      <c r="EE30" s="0" t="n">
        <v>10962</v>
      </c>
      <c r="EF30" s="0" t="n">
        <v>0</v>
      </c>
      <c r="EG30" s="0" t="n">
        <v>15894.9</v>
      </c>
      <c r="EH30" s="0" t="n">
        <v>8977.5</v>
      </c>
      <c r="EI30" s="0" t="n">
        <v>0</v>
      </c>
      <c r="EJ30" s="0" t="n">
        <v>0</v>
      </c>
      <c r="EK30" s="0" t="n">
        <v>0</v>
      </c>
      <c r="EL30" s="0" t="n">
        <v>0</v>
      </c>
      <c r="EM30" s="0" t="n">
        <v>0</v>
      </c>
      <c r="EN30" s="0" t="n">
        <v>12617.64</v>
      </c>
      <c r="EO30" s="0" t="n">
        <v>5670</v>
      </c>
      <c r="EP30" s="0" t="n">
        <v>0</v>
      </c>
      <c r="EQ30" s="0" t="n">
        <v>14670.18</v>
      </c>
      <c r="ER30" s="0" t="n">
        <v>3080.7</v>
      </c>
      <c r="ES30" s="0" t="n">
        <v>0</v>
      </c>
      <c r="ET30" s="0" t="n">
        <v>0</v>
      </c>
      <c r="EU30" s="0" t="n">
        <v>0</v>
      </c>
      <c r="EV30" s="0" t="n">
        <v>126</v>
      </c>
      <c r="EW30" s="0" t="n">
        <v>0</v>
      </c>
      <c r="EX30" s="0" t="n">
        <v>3006.36</v>
      </c>
      <c r="EY30" s="0" t="n">
        <v>0</v>
      </c>
      <c r="EZ30" s="0" t="n">
        <v>4662</v>
      </c>
      <c r="FA30" s="0" t="n">
        <v>0</v>
      </c>
      <c r="FB30" s="0" t="n">
        <v>5726.7</v>
      </c>
      <c r="FC30" s="0" t="n">
        <v>0</v>
      </c>
      <c r="FD30" s="0" t="n">
        <v>5411.7</v>
      </c>
      <c r="FE30" s="0" t="n">
        <v>2909.844</v>
      </c>
      <c r="FF30" s="0" t="n">
        <v>0</v>
      </c>
      <c r="FG30" s="0" t="n">
        <v>0</v>
      </c>
      <c r="FH30" s="0" t="n">
        <v>3977.82</v>
      </c>
      <c r="FI30" s="0" t="n">
        <v>2268</v>
      </c>
      <c r="FJ30" s="0" t="n">
        <v>6326.775</v>
      </c>
      <c r="FK30" s="0" t="n">
        <v>6710.76</v>
      </c>
      <c r="FL30" s="0" t="n">
        <v>2952.18</v>
      </c>
      <c r="FM30" s="0" t="n">
        <v>0</v>
      </c>
      <c r="FN30" s="0" t="n">
        <v>0</v>
      </c>
      <c r="FO30" s="0" t="n">
        <v>1501.416</v>
      </c>
      <c r="FP30" s="0" t="n">
        <v>0</v>
      </c>
      <c r="FQ30" s="0" t="n">
        <v>0</v>
      </c>
      <c r="FR30" s="0" t="n">
        <v>0</v>
      </c>
      <c r="FS30" s="0" t="n">
        <v>0</v>
      </c>
      <c r="FT30" s="0" t="n">
        <v>2772</v>
      </c>
      <c r="FU30" s="0" t="n">
        <v>4082.4</v>
      </c>
      <c r="FV30" s="0" t="n">
        <v>0</v>
      </c>
      <c r="FW30" s="0" t="n">
        <v>0</v>
      </c>
      <c r="FX30" s="0" t="n">
        <v>6478.542</v>
      </c>
      <c r="FY30" s="0" t="n">
        <v>0</v>
      </c>
      <c r="FZ30" s="0" t="n">
        <v>3729.726</v>
      </c>
      <c r="GA30" s="0" t="n">
        <v>8097.012</v>
      </c>
      <c r="GB30" s="0" t="n">
        <v>0</v>
      </c>
      <c r="GC30" s="0" t="n">
        <v>0</v>
      </c>
      <c r="GD30" s="0" t="n">
        <v>0</v>
      </c>
      <c r="GE30" s="0" t="n">
        <v>1465.38</v>
      </c>
      <c r="GF30" s="0" t="n">
        <v>0</v>
      </c>
      <c r="GG30" s="0" t="n">
        <v>6667.92</v>
      </c>
      <c r="GH30" s="0" t="n">
        <v>0</v>
      </c>
      <c r="GI30" s="0" t="n">
        <v>0</v>
      </c>
      <c r="GJ30" s="0" t="n">
        <v>1386</v>
      </c>
      <c r="GK30" s="0" t="n">
        <v>0</v>
      </c>
      <c r="GL30" s="0" t="n">
        <v>0</v>
      </c>
      <c r="GM30" s="0" t="n">
        <v>0</v>
      </c>
      <c r="GN30" s="0" t="n">
        <v>7947.45</v>
      </c>
      <c r="GO30" s="0" t="n">
        <v>1587.6</v>
      </c>
      <c r="GP30" s="0" t="n">
        <v>0</v>
      </c>
      <c r="GQ30" s="0" t="n">
        <v>0</v>
      </c>
      <c r="GR30" s="0" t="n">
        <v>500.22</v>
      </c>
      <c r="GS30" s="0" t="n">
        <v>4567.5</v>
      </c>
      <c r="GT30" s="0" t="n">
        <v>0</v>
      </c>
      <c r="GU30" s="0" t="n">
        <v>5298.3</v>
      </c>
      <c r="GV30" s="0" t="n">
        <v>2394</v>
      </c>
      <c r="GW30" s="0" t="n">
        <v>0</v>
      </c>
      <c r="GX30" s="0" t="n">
        <v>0</v>
      </c>
      <c r="GY30" s="0" t="n">
        <v>0</v>
      </c>
      <c r="GZ30" s="0" t="n">
        <v>0</v>
      </c>
      <c r="HA30" s="0" t="n">
        <v>0</v>
      </c>
      <c r="HB30" s="0" t="n">
        <v>5257.35</v>
      </c>
      <c r="HC30" s="0" t="n">
        <v>1890</v>
      </c>
      <c r="HD30" s="0" t="n">
        <v>0</v>
      </c>
      <c r="HE30" s="0" t="n">
        <v>4890.06</v>
      </c>
      <c r="HF30" s="0" t="n">
        <v>1026.9</v>
      </c>
      <c r="HG30" s="0" t="n">
        <v>0</v>
      </c>
      <c r="HH30" s="0" t="n">
        <v>0</v>
      </c>
      <c r="HI30" s="0" t="n">
        <v>0</v>
      </c>
      <c r="HJ30" s="0" t="n">
        <v>203</v>
      </c>
      <c r="HK30" s="0" t="n">
        <v>0</v>
      </c>
      <c r="HL30" s="0" t="n">
        <v>4843.58</v>
      </c>
      <c r="HM30" s="0" t="n">
        <v>0</v>
      </c>
      <c r="HN30" s="0" t="n">
        <v>7511</v>
      </c>
      <c r="HO30" s="0" t="n">
        <v>0</v>
      </c>
      <c r="HP30" s="0" t="n">
        <v>9226.35</v>
      </c>
      <c r="HQ30" s="0" t="n">
        <v>0</v>
      </c>
      <c r="HR30" s="0" t="n">
        <v>9590.735</v>
      </c>
      <c r="HS30" s="0" t="n">
        <v>5208.98</v>
      </c>
      <c r="HT30" s="0" t="n">
        <v>0</v>
      </c>
      <c r="HU30" s="0" t="n">
        <v>0</v>
      </c>
      <c r="HV30" s="0" t="n">
        <v>6408.71</v>
      </c>
      <c r="HW30" s="0" t="n">
        <v>4567.5</v>
      </c>
      <c r="HX30" s="0" t="n">
        <v>8969.961</v>
      </c>
      <c r="HY30" s="0" t="n">
        <v>10811.78</v>
      </c>
      <c r="HZ30" s="0" t="n">
        <v>4756.29</v>
      </c>
      <c r="IA30" s="0" t="n">
        <v>0</v>
      </c>
      <c r="IB30" s="0" t="n">
        <v>0</v>
      </c>
      <c r="IC30" s="0" t="n">
        <v>2687.72</v>
      </c>
      <c r="ID30" s="0" t="n">
        <v>0</v>
      </c>
      <c r="IE30" s="0" t="n">
        <v>0</v>
      </c>
      <c r="IF30" s="0" t="n">
        <v>0</v>
      </c>
      <c r="IG30" s="0" t="n">
        <v>0</v>
      </c>
      <c r="IH30" s="0" t="n">
        <v>4912.6</v>
      </c>
      <c r="II30" s="0" t="n">
        <v>7308</v>
      </c>
      <c r="IJ30" s="0" t="n">
        <v>0</v>
      </c>
      <c r="IK30" s="0" t="n">
        <v>0</v>
      </c>
      <c r="IL30" s="0" t="n">
        <v>11597.39</v>
      </c>
      <c r="IM30" s="0" t="n">
        <v>0</v>
      </c>
      <c r="IN30" s="0" t="n">
        <v>6828.4125</v>
      </c>
      <c r="IO30" s="0" t="n">
        <v>11859.26</v>
      </c>
      <c r="IP30" s="0" t="n">
        <v>0</v>
      </c>
      <c r="IQ30" s="0" t="n">
        <v>0</v>
      </c>
      <c r="IR30" s="0" t="n">
        <v>0</v>
      </c>
      <c r="IS30" s="0" t="n">
        <v>2124.801</v>
      </c>
      <c r="IT30" s="0" t="n">
        <v>0</v>
      </c>
      <c r="IU30" s="0" t="n">
        <v>11817.036</v>
      </c>
      <c r="IV30" s="0" t="n">
        <v>0</v>
      </c>
      <c r="IW30" s="0" t="n">
        <v>0</v>
      </c>
      <c r="IX30" s="0" t="n">
        <v>2233</v>
      </c>
      <c r="IY30" s="0" t="n">
        <v>0</v>
      </c>
      <c r="IZ30" s="0" t="n">
        <v>0</v>
      </c>
      <c r="JA30" s="0" t="n">
        <v>0</v>
      </c>
      <c r="JB30" s="0" t="n">
        <v>12804.225</v>
      </c>
      <c r="JC30" s="0" t="n">
        <v>2842</v>
      </c>
      <c r="JD30" s="0" t="n">
        <v>0</v>
      </c>
      <c r="JE30" s="0" t="n">
        <v>0</v>
      </c>
      <c r="JF30" s="0" t="n">
        <v>805.91</v>
      </c>
      <c r="JG30" s="0" t="n">
        <v>5887</v>
      </c>
      <c r="JH30" s="0" t="n">
        <v>0</v>
      </c>
      <c r="JI30" s="0" t="n">
        <v>8536.15</v>
      </c>
      <c r="JJ30" s="0" t="n">
        <v>4821.25</v>
      </c>
      <c r="JK30" s="0" t="n">
        <v>0</v>
      </c>
      <c r="JL30" s="0" t="n">
        <v>0</v>
      </c>
      <c r="JM30" s="0" t="n">
        <v>0</v>
      </c>
      <c r="JN30" s="0" t="n">
        <v>0</v>
      </c>
      <c r="JO30" s="0" t="n">
        <v>0</v>
      </c>
      <c r="JP30" s="0" t="n">
        <v>8470.175</v>
      </c>
      <c r="JQ30" s="0" t="n">
        <v>3045</v>
      </c>
      <c r="JR30" s="0" t="n">
        <v>0</v>
      </c>
      <c r="JS30" s="0" t="n">
        <v>7878.43</v>
      </c>
      <c r="JT30" s="0" t="n">
        <v>1323.56</v>
      </c>
      <c r="JU30" s="0" t="n">
        <v>0</v>
      </c>
      <c r="JV30" s="0" t="n">
        <v>0</v>
      </c>
      <c r="JW30" s="0" t="n">
        <v>0</v>
      </c>
      <c r="JX30" s="0" t="n">
        <v>200</v>
      </c>
      <c r="JY30" s="0" t="n">
        <v>0</v>
      </c>
      <c r="JZ30" s="0" t="n">
        <v>4772</v>
      </c>
      <c r="KA30" s="0" t="n">
        <v>0</v>
      </c>
      <c r="KB30" s="0" t="n">
        <v>9250</v>
      </c>
      <c r="KC30" s="0" t="n">
        <v>0</v>
      </c>
      <c r="KD30" s="0" t="n">
        <v>9090</v>
      </c>
      <c r="KE30" s="0" t="n">
        <v>0</v>
      </c>
      <c r="KF30" s="0" t="n">
        <v>8590</v>
      </c>
      <c r="KG30" s="0" t="n">
        <v>4618.8</v>
      </c>
      <c r="KH30" s="0" t="n">
        <v>0</v>
      </c>
      <c r="KI30" s="0" t="n">
        <v>0</v>
      </c>
      <c r="KJ30" s="0" t="n">
        <v>6314</v>
      </c>
      <c r="KK30" s="0" t="n">
        <v>3600</v>
      </c>
      <c r="KL30" s="0" t="n">
        <v>8034</v>
      </c>
      <c r="KM30" s="0" t="n">
        <v>10652</v>
      </c>
      <c r="KN30" s="0" t="n">
        <v>5154.6</v>
      </c>
      <c r="KO30" s="0" t="n">
        <v>0</v>
      </c>
      <c r="KP30" s="0" t="n">
        <v>0</v>
      </c>
      <c r="KQ30" s="0" t="n">
        <v>2648</v>
      </c>
      <c r="KR30" s="0" t="n">
        <v>0</v>
      </c>
      <c r="KS30" s="0" t="n">
        <v>0</v>
      </c>
      <c r="KT30" s="0" t="n">
        <v>0</v>
      </c>
      <c r="KU30" s="0" t="n">
        <v>0</v>
      </c>
      <c r="KV30" s="0" t="n">
        <v>4400</v>
      </c>
      <c r="KW30" s="0" t="n">
        <v>7200</v>
      </c>
      <c r="KX30" s="0" t="n">
        <v>0</v>
      </c>
      <c r="KY30" s="0" t="n">
        <v>0</v>
      </c>
      <c r="KZ30" s="0" t="n">
        <v>11426</v>
      </c>
      <c r="LA30" s="0" t="n">
        <v>0</v>
      </c>
      <c r="LB30" s="0" t="n">
        <v>5382</v>
      </c>
      <c r="LC30" s="0" t="n">
        <v>11684</v>
      </c>
      <c r="LD30" s="0" t="n">
        <v>0</v>
      </c>
      <c r="LE30" s="0" t="n">
        <v>0</v>
      </c>
      <c r="LF30" s="0" t="n">
        <v>0</v>
      </c>
      <c r="LG30" s="0" t="n">
        <v>2326</v>
      </c>
      <c r="LH30" s="0" t="n">
        <v>0</v>
      </c>
      <c r="LI30" s="0" t="n">
        <v>10584</v>
      </c>
      <c r="LJ30" s="0" t="n">
        <v>0</v>
      </c>
      <c r="LK30" s="0" t="n">
        <v>0</v>
      </c>
      <c r="LL30" s="0" t="n">
        <v>2200</v>
      </c>
      <c r="LM30" s="0" t="n">
        <v>0</v>
      </c>
      <c r="LN30" s="0" t="n">
        <v>0</v>
      </c>
      <c r="LO30" s="0" t="n">
        <v>0</v>
      </c>
      <c r="LP30" s="0" t="n">
        <v>10092</v>
      </c>
      <c r="LQ30" s="0" t="n">
        <v>3080</v>
      </c>
      <c r="LR30" s="0" t="n">
        <v>0</v>
      </c>
      <c r="LS30" s="0" t="n">
        <v>0</v>
      </c>
      <c r="LT30" s="0" t="n">
        <v>794</v>
      </c>
      <c r="LU30" s="0" t="n">
        <v>5800</v>
      </c>
      <c r="LV30" s="0" t="n">
        <v>0</v>
      </c>
      <c r="LW30" s="0" t="n">
        <v>8410</v>
      </c>
      <c r="LX30" s="0" t="n">
        <v>3800</v>
      </c>
      <c r="LY30" s="0" t="n">
        <v>0</v>
      </c>
      <c r="LZ30" s="0" t="n">
        <v>0</v>
      </c>
      <c r="MA30" s="0" t="n">
        <v>0</v>
      </c>
      <c r="MB30" s="0" t="n">
        <v>0</v>
      </c>
      <c r="MC30" s="0" t="n">
        <v>0</v>
      </c>
      <c r="MD30" s="0" t="n">
        <v>6676</v>
      </c>
      <c r="ME30" s="0" t="n">
        <v>3000</v>
      </c>
      <c r="MF30" s="0" t="n">
        <v>0</v>
      </c>
      <c r="MG30" s="0" t="n">
        <v>7762</v>
      </c>
      <c r="MH30" s="0" t="n">
        <v>1304</v>
      </c>
      <c r="MI30" s="0" t="n">
        <v>0</v>
      </c>
      <c r="MJ30" s="0" t="n">
        <v>0</v>
      </c>
      <c r="MK30" s="0" t="n">
        <v>0</v>
      </c>
      <c r="ML30" s="0" t="n">
        <v>254</v>
      </c>
      <c r="MM30" s="0" t="n">
        <v>0</v>
      </c>
      <c r="MN30" s="0" t="n">
        <v>6060.44</v>
      </c>
      <c r="MO30" s="0" t="n">
        <v>0</v>
      </c>
      <c r="MP30" s="0" t="n">
        <v>9398</v>
      </c>
      <c r="MQ30" s="0" t="n">
        <v>0</v>
      </c>
      <c r="MR30" s="0" t="n">
        <v>11544.3</v>
      </c>
      <c r="MS30" s="0" t="n">
        <v>0</v>
      </c>
      <c r="MT30" s="0" t="n">
        <v>10909.3</v>
      </c>
      <c r="MU30" s="0" t="n">
        <v>7169.404</v>
      </c>
      <c r="MV30" s="0" t="n">
        <v>0</v>
      </c>
      <c r="MW30" s="0" t="n">
        <v>0</v>
      </c>
      <c r="MX30" s="0" t="n">
        <v>8018.78</v>
      </c>
      <c r="MY30" s="0" t="n">
        <v>5029.2</v>
      </c>
      <c r="MZ30" s="0" t="n">
        <v>9182.862</v>
      </c>
      <c r="NA30" s="0" t="n">
        <v>14880.844</v>
      </c>
      <c r="NB30" s="0" t="n">
        <v>5951.22</v>
      </c>
      <c r="NC30" s="0" t="n">
        <v>0</v>
      </c>
      <c r="ND30" s="0" t="n">
        <v>0</v>
      </c>
      <c r="NE30" s="0" t="n">
        <v>3362.96</v>
      </c>
      <c r="NF30" s="0" t="n">
        <v>0</v>
      </c>
      <c r="NG30" s="0" t="n">
        <v>0</v>
      </c>
      <c r="NH30" s="0" t="n">
        <v>0</v>
      </c>
      <c r="NI30" s="0" t="n">
        <v>0</v>
      </c>
      <c r="NJ30" s="0" t="n">
        <v>5588</v>
      </c>
      <c r="NK30" s="0" t="n">
        <v>8229.6</v>
      </c>
      <c r="NL30" s="0" t="n">
        <v>0</v>
      </c>
      <c r="NM30" s="0" t="n">
        <v>0</v>
      </c>
      <c r="NN30" s="0" t="n">
        <v>14511.02</v>
      </c>
      <c r="NO30" s="0" t="n">
        <v>0</v>
      </c>
      <c r="NP30" s="0" t="n">
        <v>6151.626</v>
      </c>
      <c r="NQ30" s="0" t="n">
        <v>14838.68</v>
      </c>
      <c r="NR30" s="0" t="n">
        <v>0</v>
      </c>
      <c r="NS30" s="0" t="n">
        <v>0</v>
      </c>
      <c r="NT30" s="0" t="n">
        <v>0</v>
      </c>
      <c r="NU30" s="0" t="n">
        <v>2954.02</v>
      </c>
      <c r="NV30" s="0" t="n">
        <v>0</v>
      </c>
      <c r="NW30" s="0" t="n">
        <v>16802.1</v>
      </c>
      <c r="NX30" s="0" t="n">
        <v>0</v>
      </c>
      <c r="NY30" s="0" t="n">
        <v>0</v>
      </c>
      <c r="NZ30" s="0" t="n">
        <v>2794</v>
      </c>
      <c r="OA30" s="0" t="n">
        <v>0</v>
      </c>
      <c r="OB30" s="0" t="n">
        <v>0</v>
      </c>
      <c r="OC30" s="0" t="n">
        <v>0</v>
      </c>
      <c r="OD30" s="0" t="n">
        <v>11535.156</v>
      </c>
      <c r="OE30" s="0" t="n">
        <v>3556</v>
      </c>
      <c r="OF30" s="0" t="n">
        <v>0</v>
      </c>
      <c r="OG30" s="0" t="n">
        <v>0</v>
      </c>
      <c r="OH30" s="0" t="n">
        <v>1008.38</v>
      </c>
      <c r="OI30" s="0" t="n">
        <v>8102.6</v>
      </c>
      <c r="OJ30" s="0" t="n">
        <v>0</v>
      </c>
      <c r="OK30" s="0" t="n">
        <v>10680.7</v>
      </c>
      <c r="OL30" s="0" t="n">
        <v>4826</v>
      </c>
      <c r="OM30" s="0" t="n">
        <v>0</v>
      </c>
      <c r="ON30" s="0" t="n">
        <v>0</v>
      </c>
      <c r="OO30" s="0" t="n">
        <v>0</v>
      </c>
      <c r="OP30" s="0" t="n">
        <v>0</v>
      </c>
      <c r="OQ30" s="0" t="n">
        <v>0</v>
      </c>
      <c r="OR30" s="0" t="n">
        <v>8478.52</v>
      </c>
      <c r="OS30" s="0" t="n">
        <v>3810</v>
      </c>
      <c r="OT30" s="0" t="n">
        <v>0</v>
      </c>
      <c r="OU30" s="0" t="n">
        <v>9857.74</v>
      </c>
      <c r="OV30" s="0" t="n">
        <v>1656.08</v>
      </c>
      <c r="OW30" s="0" t="n">
        <v>0</v>
      </c>
      <c r="OX30" s="0" t="n">
        <v>0</v>
      </c>
      <c r="OY30" s="0" t="n">
        <v>0</v>
      </c>
      <c r="OZ30" s="0" t="n">
        <v>41</v>
      </c>
      <c r="PA30" s="0" t="n">
        <v>0</v>
      </c>
      <c r="PB30" s="0" t="n">
        <v>978.26</v>
      </c>
      <c r="PC30" s="0" t="n">
        <v>0</v>
      </c>
      <c r="PD30" s="0" t="n">
        <v>1517</v>
      </c>
      <c r="PE30" s="0" t="n">
        <v>0</v>
      </c>
      <c r="PF30" s="0" t="n">
        <v>1863.45</v>
      </c>
      <c r="PG30" s="0" t="n">
        <v>0</v>
      </c>
      <c r="PH30" s="0" t="n">
        <v>1760.95</v>
      </c>
      <c r="PI30" s="0" t="n">
        <v>1052.06</v>
      </c>
      <c r="PJ30" s="0" t="n">
        <v>0</v>
      </c>
      <c r="PK30" s="0" t="n">
        <v>0</v>
      </c>
      <c r="PL30" s="0" t="n">
        <v>1294.37</v>
      </c>
      <c r="PM30" s="0" t="n">
        <v>738</v>
      </c>
      <c r="PN30" s="0" t="n">
        <v>1482.273</v>
      </c>
      <c r="PO30" s="0" t="n">
        <v>2183.66</v>
      </c>
      <c r="PP30" s="0" t="n">
        <v>960.63</v>
      </c>
      <c r="PQ30" s="0" t="n">
        <v>0</v>
      </c>
      <c r="PR30" s="0" t="n">
        <v>0</v>
      </c>
      <c r="PS30" s="0" t="n">
        <v>542.84</v>
      </c>
      <c r="PT30" s="0" t="n">
        <v>0</v>
      </c>
      <c r="PU30" s="0" t="n">
        <v>0</v>
      </c>
      <c r="PV30" s="0" t="n">
        <v>0</v>
      </c>
      <c r="PW30" s="0" t="n">
        <v>0</v>
      </c>
      <c r="PX30" s="0" t="n">
        <v>902</v>
      </c>
      <c r="PY30" s="0" t="n">
        <v>1845</v>
      </c>
      <c r="PZ30" s="0" t="n">
        <v>0</v>
      </c>
      <c r="QA30" s="0" t="n">
        <v>0</v>
      </c>
      <c r="QB30" s="0" t="n">
        <v>2342.33</v>
      </c>
      <c r="QC30" s="0" t="n">
        <v>0</v>
      </c>
      <c r="QD30" s="0" t="n">
        <v>1103.31</v>
      </c>
      <c r="QE30" s="0" t="n">
        <v>2395.22</v>
      </c>
      <c r="QF30" s="0" t="n">
        <v>0</v>
      </c>
      <c r="QG30" s="0" t="n">
        <v>0</v>
      </c>
      <c r="QH30" s="0" t="n">
        <v>0</v>
      </c>
      <c r="QI30" s="0" t="n">
        <v>524.513</v>
      </c>
      <c r="QJ30" s="0" t="n">
        <v>0</v>
      </c>
      <c r="QK30" s="0" t="n">
        <v>2169.72</v>
      </c>
      <c r="QL30" s="0" t="n">
        <v>0</v>
      </c>
      <c r="QM30" s="0" t="n">
        <v>0</v>
      </c>
      <c r="QN30" s="0" t="n">
        <v>451</v>
      </c>
      <c r="QO30" s="0" t="n">
        <v>0</v>
      </c>
      <c r="QP30" s="0" t="n">
        <v>0</v>
      </c>
      <c r="QQ30" s="0" t="n">
        <v>0</v>
      </c>
      <c r="QR30" s="0" t="n">
        <v>2275.746</v>
      </c>
      <c r="QS30" s="0" t="n">
        <v>631.4</v>
      </c>
      <c r="QT30" s="0" t="n">
        <v>0</v>
      </c>
      <c r="QU30" s="0" t="n">
        <v>0</v>
      </c>
      <c r="QV30" s="0" t="n">
        <v>162.77</v>
      </c>
      <c r="QW30" s="0" t="n">
        <v>1189</v>
      </c>
      <c r="QX30" s="0" t="n">
        <v>0</v>
      </c>
      <c r="QY30" s="0" t="n">
        <v>1724.05</v>
      </c>
      <c r="QZ30" s="0" t="n">
        <v>779</v>
      </c>
      <c r="RA30" s="0" t="n">
        <v>0</v>
      </c>
      <c r="RB30" s="0" t="n">
        <v>0</v>
      </c>
      <c r="RC30" s="0" t="n">
        <v>0</v>
      </c>
      <c r="RD30" s="0" t="n">
        <v>0</v>
      </c>
      <c r="RE30" s="0" t="n">
        <v>0</v>
      </c>
      <c r="RF30" s="0" t="n">
        <v>1368.58</v>
      </c>
      <c r="RG30" s="0" t="n">
        <v>553.5</v>
      </c>
      <c r="RH30" s="0" t="n">
        <v>0</v>
      </c>
      <c r="RI30" s="0" t="n">
        <v>1591.21</v>
      </c>
      <c r="RJ30" s="0" t="n">
        <v>267.32</v>
      </c>
      <c r="RK30" s="0" t="n">
        <v>0</v>
      </c>
      <c r="RL30" s="0" t="n">
        <v>0</v>
      </c>
      <c r="RM30" s="0" t="n">
        <v>0</v>
      </c>
      <c r="RN30" s="0" t="n">
        <v>85</v>
      </c>
      <c r="RO30" s="0" t="n">
        <v>0</v>
      </c>
      <c r="RP30" s="0" t="n">
        <v>2028.1</v>
      </c>
      <c r="RQ30" s="0" t="n">
        <v>0</v>
      </c>
      <c r="RR30" s="0" t="n">
        <v>2830.5</v>
      </c>
      <c r="RS30" s="0" t="n">
        <v>0</v>
      </c>
      <c r="RT30" s="0" t="n">
        <v>3863.25</v>
      </c>
      <c r="RU30" s="0" t="n">
        <v>0</v>
      </c>
      <c r="RV30" s="0" t="n">
        <v>3650.75</v>
      </c>
      <c r="RW30" s="0" t="n">
        <v>1962.99</v>
      </c>
      <c r="RX30" s="0" t="n">
        <v>0</v>
      </c>
      <c r="RY30" s="0" t="n">
        <v>0</v>
      </c>
      <c r="RZ30" s="0" t="n">
        <v>2683.45</v>
      </c>
      <c r="SA30" s="0" t="n">
        <v>1530</v>
      </c>
      <c r="SB30" s="0" t="n">
        <v>3414.45</v>
      </c>
      <c r="SC30" s="0" t="n">
        <v>4979.81</v>
      </c>
      <c r="SD30" s="0" t="n">
        <v>1991.55</v>
      </c>
      <c r="SE30" s="0" t="n">
        <v>0</v>
      </c>
      <c r="SF30" s="0" t="n">
        <v>0</v>
      </c>
      <c r="SG30" s="0" t="n">
        <v>1125.4</v>
      </c>
      <c r="SH30" s="0" t="n">
        <v>0</v>
      </c>
      <c r="SI30" s="0" t="n">
        <v>0</v>
      </c>
      <c r="SJ30" s="0" t="n">
        <v>0</v>
      </c>
      <c r="SK30" s="0" t="n">
        <v>0</v>
      </c>
      <c r="SL30" s="0" t="n">
        <v>1870</v>
      </c>
      <c r="SM30" s="0" t="n">
        <v>3060</v>
      </c>
      <c r="SN30" s="0" t="n">
        <v>0</v>
      </c>
      <c r="SO30" s="0" t="n">
        <v>0</v>
      </c>
      <c r="SP30" s="0" t="n">
        <v>4856.05</v>
      </c>
      <c r="SQ30" s="0" t="n">
        <v>0</v>
      </c>
      <c r="SR30" s="0" t="n">
        <v>2287.35</v>
      </c>
      <c r="SS30" s="0" t="n">
        <v>6207.125</v>
      </c>
      <c r="ST30" s="0" t="n">
        <v>0</v>
      </c>
      <c r="SU30" s="0" t="n">
        <v>0</v>
      </c>
      <c r="SV30" s="0" t="n">
        <v>0</v>
      </c>
      <c r="SW30" s="0" t="n">
        <v>988.55</v>
      </c>
      <c r="SX30" s="0" t="n">
        <v>0</v>
      </c>
      <c r="SY30" s="0" t="n">
        <v>4498.2</v>
      </c>
      <c r="SZ30" s="0" t="n">
        <v>0</v>
      </c>
      <c r="TA30" s="0" t="n">
        <v>0</v>
      </c>
      <c r="TB30" s="0" t="n">
        <v>935</v>
      </c>
      <c r="TC30" s="0" t="n">
        <v>0</v>
      </c>
      <c r="TD30" s="0" t="n">
        <v>0</v>
      </c>
      <c r="TE30" s="0" t="n">
        <v>0</v>
      </c>
      <c r="TF30" s="0" t="n">
        <v>4289.1</v>
      </c>
      <c r="TG30" s="0" t="n">
        <v>1487.5</v>
      </c>
      <c r="TH30" s="0" t="n">
        <v>0</v>
      </c>
      <c r="TI30" s="0" t="n">
        <v>0</v>
      </c>
      <c r="TJ30" s="0" t="n">
        <v>337.45</v>
      </c>
      <c r="TK30" s="0" t="n">
        <v>3081.25</v>
      </c>
      <c r="TL30" s="0" t="n">
        <v>0</v>
      </c>
      <c r="TM30" s="0" t="n">
        <v>3574.25</v>
      </c>
      <c r="TN30" s="0" t="n">
        <v>1615</v>
      </c>
      <c r="TO30" s="0" t="n">
        <v>0</v>
      </c>
      <c r="TP30" s="0" t="n">
        <v>0</v>
      </c>
      <c r="TQ30" s="0" t="n">
        <v>0</v>
      </c>
      <c r="TR30" s="0" t="n">
        <v>0</v>
      </c>
      <c r="TS30" s="0" t="n">
        <v>0</v>
      </c>
      <c r="TT30" s="0" t="n">
        <v>2553.57</v>
      </c>
      <c r="TU30" s="0" t="n">
        <v>1275</v>
      </c>
      <c r="TV30" s="0" t="n">
        <v>0</v>
      </c>
      <c r="TW30" s="0" t="n">
        <v>3298.85</v>
      </c>
      <c r="TX30" s="0" t="n">
        <v>554.2</v>
      </c>
      <c r="TY30" s="0" t="n">
        <v>0</v>
      </c>
      <c r="TZ30" s="0" t="n">
        <v>0</v>
      </c>
      <c r="UA30" s="0" t="n">
        <v>0</v>
      </c>
      <c r="UB30" s="0" t="n">
        <v>229</v>
      </c>
      <c r="UC30" s="0" t="n">
        <v>0</v>
      </c>
      <c r="UD30" s="0" t="n">
        <v>5463.94</v>
      </c>
      <c r="UE30" s="0" t="n">
        <v>0</v>
      </c>
      <c r="UF30" s="0" t="n">
        <v>8473</v>
      </c>
      <c r="UG30" s="0" t="n">
        <v>0</v>
      </c>
      <c r="UH30" s="0" t="n">
        <v>10408.05</v>
      </c>
      <c r="UI30" s="0" t="n">
        <v>0</v>
      </c>
      <c r="UJ30" s="0" t="n">
        <v>10819.105</v>
      </c>
      <c r="UK30" s="0" t="n">
        <v>5876.14</v>
      </c>
      <c r="UL30" s="0" t="n">
        <v>0</v>
      </c>
      <c r="UM30" s="0" t="n">
        <v>0</v>
      </c>
      <c r="UN30" s="0" t="n">
        <v>7229.53</v>
      </c>
      <c r="UO30" s="0" t="n">
        <v>4122</v>
      </c>
      <c r="UP30" s="0" t="n">
        <v>9198.93</v>
      </c>
      <c r="UQ30" s="0" t="n">
        <v>15245.675</v>
      </c>
      <c r="UR30" s="0" t="n">
        <v>4828.923</v>
      </c>
      <c r="US30" s="0" t="n">
        <v>0</v>
      </c>
      <c r="UT30" s="0" t="n">
        <v>0</v>
      </c>
      <c r="UU30" s="0" t="n">
        <v>3031.96</v>
      </c>
      <c r="UV30" s="0" t="n">
        <v>0</v>
      </c>
      <c r="UW30" s="0" t="n">
        <v>0</v>
      </c>
      <c r="UX30" s="0" t="n">
        <v>0</v>
      </c>
      <c r="UY30" s="0" t="n">
        <v>0</v>
      </c>
      <c r="UZ30" s="0" t="n">
        <v>4534.2</v>
      </c>
      <c r="VA30" s="0" t="n">
        <v>8244</v>
      </c>
      <c r="VB30" s="0" t="n">
        <v>0</v>
      </c>
      <c r="VC30" s="0" t="n">
        <v>0</v>
      </c>
      <c r="VD30" s="0" t="n">
        <v>13082.77</v>
      </c>
      <c r="VE30" s="0" t="n">
        <v>0</v>
      </c>
      <c r="VF30" s="0" t="n">
        <v>6162.39</v>
      </c>
      <c r="VG30" s="0" t="n">
        <v>12040.362</v>
      </c>
      <c r="VH30" s="0" t="n">
        <v>0</v>
      </c>
      <c r="VI30" s="0" t="n">
        <v>0</v>
      </c>
      <c r="VJ30" s="0" t="n">
        <v>0</v>
      </c>
      <c r="VK30" s="0" t="n">
        <v>2663.27</v>
      </c>
      <c r="VL30" s="0" t="n">
        <v>0</v>
      </c>
      <c r="VM30" s="0" t="n">
        <v>12118.68</v>
      </c>
      <c r="VN30" s="0" t="n">
        <v>0</v>
      </c>
      <c r="VO30" s="0" t="n">
        <v>0</v>
      </c>
      <c r="VP30" s="0" t="n">
        <v>2519</v>
      </c>
      <c r="VQ30" s="0" t="n">
        <v>0</v>
      </c>
      <c r="VR30" s="0" t="n">
        <v>0</v>
      </c>
      <c r="VS30" s="0" t="n">
        <v>0</v>
      </c>
      <c r="VT30" s="0" t="n">
        <v>10399.806</v>
      </c>
      <c r="VU30" s="0" t="n">
        <v>3206</v>
      </c>
      <c r="VV30" s="0" t="n">
        <v>0</v>
      </c>
      <c r="VW30" s="0" t="n">
        <v>0</v>
      </c>
      <c r="VX30" s="0" t="n">
        <v>909.13</v>
      </c>
      <c r="VY30" s="0" t="n">
        <v>6641</v>
      </c>
      <c r="VZ30" s="0" t="n">
        <v>0</v>
      </c>
      <c r="WA30" s="0" t="n">
        <v>9629.45</v>
      </c>
      <c r="WB30" s="0" t="n">
        <v>4351</v>
      </c>
      <c r="WC30" s="0" t="n">
        <v>0</v>
      </c>
      <c r="WD30" s="0" t="n">
        <v>0</v>
      </c>
      <c r="WE30" s="0" t="n">
        <v>0</v>
      </c>
      <c r="WF30" s="0" t="n">
        <v>0</v>
      </c>
      <c r="WG30" s="0" t="n">
        <v>0</v>
      </c>
      <c r="WH30" s="0" t="n">
        <v>9555.025</v>
      </c>
      <c r="WI30" s="0" t="n">
        <v>3091.5</v>
      </c>
      <c r="WJ30" s="0" t="n">
        <v>0</v>
      </c>
      <c r="WK30" s="0" t="n">
        <v>9776.239</v>
      </c>
      <c r="WL30" s="0" t="n">
        <v>1493.08</v>
      </c>
      <c r="WM30" s="0" t="n">
        <v>0</v>
      </c>
      <c r="WN30" s="0" t="n">
        <v>0</v>
      </c>
      <c r="WO30" s="0" t="n">
        <v>0</v>
      </c>
      <c r="WP30" s="0" t="n">
        <v>205</v>
      </c>
      <c r="WQ30" s="0" t="n">
        <v>0</v>
      </c>
      <c r="WR30" s="0" t="n">
        <v>4402.17</v>
      </c>
      <c r="WS30" s="0" t="n">
        <v>0</v>
      </c>
      <c r="WT30" s="0" t="n">
        <v>7585</v>
      </c>
      <c r="WU30" s="0" t="n">
        <v>0</v>
      </c>
      <c r="WV30" s="0" t="n">
        <v>9317.25</v>
      </c>
      <c r="WW30" s="0" t="n">
        <v>0</v>
      </c>
      <c r="WX30" s="0" t="n">
        <v>8804.75</v>
      </c>
      <c r="WY30" s="0" t="n">
        <v>5260.3</v>
      </c>
      <c r="WZ30" s="0" t="n">
        <v>0</v>
      </c>
      <c r="XA30" s="0" t="n">
        <v>0</v>
      </c>
      <c r="XB30" s="0" t="n">
        <v>6471.85</v>
      </c>
      <c r="XC30" s="0" t="n">
        <v>3690</v>
      </c>
      <c r="XD30" s="0" t="n">
        <v>8234.85</v>
      </c>
      <c r="XE30" s="0" t="n">
        <v>10918.3</v>
      </c>
      <c r="XF30" s="0" t="n">
        <v>4803.15</v>
      </c>
      <c r="XG30" s="0" t="n">
        <v>0</v>
      </c>
      <c r="XH30" s="0" t="n">
        <v>0</v>
      </c>
      <c r="XI30" s="0" t="n">
        <v>3392.75</v>
      </c>
      <c r="XJ30" s="0" t="n">
        <v>0</v>
      </c>
      <c r="XK30" s="0" t="n">
        <v>0</v>
      </c>
      <c r="XL30" s="0" t="n">
        <v>0</v>
      </c>
      <c r="XM30" s="0" t="n">
        <v>0</v>
      </c>
      <c r="XN30" s="0" t="n">
        <v>4510</v>
      </c>
      <c r="XO30" s="0" t="n">
        <v>7380</v>
      </c>
      <c r="XP30" s="0" t="n">
        <v>0</v>
      </c>
      <c r="XQ30" s="0" t="n">
        <v>0</v>
      </c>
      <c r="XR30" s="0" t="n">
        <v>11711.65</v>
      </c>
      <c r="XS30" s="0" t="n">
        <v>0</v>
      </c>
      <c r="XT30" s="0" t="n">
        <v>4964.895</v>
      </c>
      <c r="XU30" s="0" t="n">
        <v>11976.1</v>
      </c>
      <c r="XV30" s="0" t="n">
        <v>0</v>
      </c>
      <c r="XW30" s="0" t="n">
        <v>0</v>
      </c>
      <c r="XX30" s="0" t="n">
        <v>0</v>
      </c>
      <c r="XY30" s="0" t="n">
        <v>2384.15</v>
      </c>
      <c r="XZ30" s="0" t="n">
        <v>0</v>
      </c>
      <c r="YA30" s="0" t="n">
        <v>13560.75</v>
      </c>
      <c r="YB30" s="0" t="n">
        <v>0</v>
      </c>
      <c r="YC30" s="0" t="n">
        <v>0</v>
      </c>
      <c r="YD30" s="0" t="n">
        <v>2255</v>
      </c>
      <c r="YE30" s="0" t="n">
        <v>0</v>
      </c>
      <c r="YF30" s="0" t="n">
        <v>0</v>
      </c>
      <c r="YG30" s="0" t="n">
        <v>0</v>
      </c>
      <c r="YH30" s="0" t="n">
        <v>10344.3</v>
      </c>
      <c r="YI30" s="0" t="n">
        <v>2870</v>
      </c>
      <c r="YJ30" s="0" t="n">
        <v>0</v>
      </c>
      <c r="YK30" s="0" t="n">
        <v>0</v>
      </c>
      <c r="YL30" s="0" t="n">
        <v>813.85</v>
      </c>
      <c r="YM30" s="0" t="n">
        <v>5350.5</v>
      </c>
      <c r="YN30" s="0" t="n">
        <v>0</v>
      </c>
      <c r="YO30" s="0" t="n">
        <v>8620.25</v>
      </c>
      <c r="YP30" s="0" t="n">
        <v>3505.5</v>
      </c>
      <c r="YQ30" s="0" t="n">
        <v>0</v>
      </c>
      <c r="YR30" s="0" t="n">
        <v>0</v>
      </c>
      <c r="YS30" s="0" t="n">
        <v>0</v>
      </c>
      <c r="YT30" s="0" t="n">
        <v>0</v>
      </c>
      <c r="YU30" s="0" t="n">
        <v>0</v>
      </c>
      <c r="YV30" s="0" t="n">
        <v>6842.9</v>
      </c>
      <c r="YW30" s="0" t="n">
        <v>3075</v>
      </c>
      <c r="YX30" s="0" t="n">
        <v>0</v>
      </c>
      <c r="YY30" s="0" t="n">
        <v>9945.0625</v>
      </c>
      <c r="YZ30" s="0" t="n">
        <v>1470.26</v>
      </c>
      <c r="ZA30" s="0" t="n">
        <v>0</v>
      </c>
      <c r="ZB30" s="0" t="n">
        <v>0</v>
      </c>
      <c r="ZC30" s="0" t="n">
        <v>0</v>
      </c>
      <c r="ZD30" s="0" t="n">
        <v>281</v>
      </c>
      <c r="ZE30" s="0" t="n">
        <v>0</v>
      </c>
      <c r="ZF30" s="0" t="n">
        <v>6704.66</v>
      </c>
      <c r="ZG30" s="0" t="n">
        <v>0</v>
      </c>
      <c r="ZH30" s="0" t="n">
        <v>10397</v>
      </c>
      <c r="ZI30" s="0" t="n">
        <v>0</v>
      </c>
      <c r="ZJ30" s="0" t="n">
        <v>12771.45</v>
      </c>
      <c r="ZK30" s="0" t="n">
        <v>0</v>
      </c>
      <c r="ZL30" s="0" t="n">
        <v>13275.845</v>
      </c>
      <c r="ZM30" s="0" t="n">
        <v>7210.46</v>
      </c>
      <c r="ZN30" s="0" t="n">
        <v>0</v>
      </c>
      <c r="ZO30" s="0" t="n">
        <v>0</v>
      </c>
      <c r="ZP30" s="0" t="n">
        <v>8871.17</v>
      </c>
      <c r="ZQ30" s="0" t="n">
        <v>6322.5</v>
      </c>
      <c r="ZR30" s="0" t="n">
        <v>11287.77</v>
      </c>
      <c r="ZS30" s="0" t="n">
        <v>14966.06</v>
      </c>
      <c r="ZT30" s="0" t="n">
        <v>5925.447</v>
      </c>
      <c r="ZU30" s="0" t="n">
        <v>0</v>
      </c>
      <c r="ZV30" s="0" t="n">
        <v>0</v>
      </c>
      <c r="ZW30" s="0" t="n">
        <v>3720.44</v>
      </c>
      <c r="ZX30" s="0" t="n">
        <v>0</v>
      </c>
      <c r="ZY30" s="0" t="n">
        <v>0</v>
      </c>
      <c r="ZZ30" s="0" t="n">
        <v>0</v>
      </c>
      <c r="AAA30" s="0" t="n">
        <v>0</v>
      </c>
      <c r="AAB30" s="0" t="n">
        <v>6800.2</v>
      </c>
      <c r="AAC30" s="0" t="n">
        <v>12645</v>
      </c>
      <c r="AAD30" s="0" t="n">
        <v>0</v>
      </c>
      <c r="AAE30" s="0" t="n">
        <v>0</v>
      </c>
      <c r="AAF30" s="0" t="n">
        <v>20066.9125</v>
      </c>
      <c r="AAG30" s="0" t="n">
        <v>0</v>
      </c>
      <c r="AAH30" s="0" t="n">
        <v>7561.71</v>
      </c>
      <c r="AAI30" s="0" t="n">
        <v>18057.622</v>
      </c>
      <c r="AAJ30" s="0" t="n">
        <v>0</v>
      </c>
      <c r="AAK30" s="0" t="n">
        <v>0</v>
      </c>
      <c r="AAL30" s="0" t="n">
        <v>0</v>
      </c>
      <c r="AAM30" s="0" t="n">
        <v>3268.03</v>
      </c>
      <c r="AAN30" s="0" t="n">
        <v>0</v>
      </c>
      <c r="AAO30" s="0" t="n">
        <v>14870.52</v>
      </c>
      <c r="AAP30" s="0" t="n">
        <v>0</v>
      </c>
      <c r="AAQ30" s="0" t="n">
        <v>0</v>
      </c>
      <c r="AAR30" s="0" t="n">
        <v>3091</v>
      </c>
      <c r="AAS30" s="0" t="n">
        <v>0</v>
      </c>
      <c r="AAT30" s="0" t="n">
        <v>0</v>
      </c>
      <c r="AAU30" s="0" t="n">
        <v>0</v>
      </c>
      <c r="AAV30" s="0" t="n">
        <v>14179.26</v>
      </c>
      <c r="AAW30" s="0" t="n">
        <v>3934</v>
      </c>
      <c r="AAX30" s="0" t="n">
        <v>0</v>
      </c>
      <c r="AAY30" s="0" t="n">
        <v>0</v>
      </c>
      <c r="AAZ30" s="0" t="n">
        <v>1394.4625</v>
      </c>
      <c r="ABA30" s="0" t="n">
        <v>8149</v>
      </c>
      <c r="ABB30" s="0" t="n">
        <v>0</v>
      </c>
      <c r="ABC30" s="0" t="n">
        <v>11816.05</v>
      </c>
      <c r="ABD30" s="0" t="n">
        <v>5339</v>
      </c>
      <c r="ABE30" s="0" t="n">
        <v>0</v>
      </c>
      <c r="ABF30" s="0" t="n">
        <v>0</v>
      </c>
      <c r="ABG30" s="0" t="n">
        <v>0</v>
      </c>
      <c r="ABH30" s="0" t="n">
        <v>0</v>
      </c>
      <c r="ABI30" s="0" t="n">
        <v>0</v>
      </c>
      <c r="ABJ30" s="0" t="n">
        <v>8441.802</v>
      </c>
      <c r="ABK30" s="0" t="n">
        <v>4215</v>
      </c>
      <c r="ABL30" s="0" t="n">
        <v>0</v>
      </c>
      <c r="ABM30" s="0" t="n">
        <v>10905.61</v>
      </c>
      <c r="ABN30" s="0" t="n">
        <v>1832.12</v>
      </c>
      <c r="ABO30" s="0" t="n">
        <v>0</v>
      </c>
      <c r="ABP30" s="0" t="n">
        <v>0</v>
      </c>
      <c r="ABQ30" s="0" t="n">
        <v>0</v>
      </c>
      <c r="ABR30" s="0" t="n">
        <v>142</v>
      </c>
      <c r="ABS30" s="0" t="n">
        <v>0</v>
      </c>
      <c r="ABT30" s="0" t="n">
        <v>3388.12</v>
      </c>
      <c r="ABU30" s="0" t="n">
        <v>0</v>
      </c>
      <c r="ABV30" s="0" t="n">
        <v>5254</v>
      </c>
      <c r="ABW30" s="0" t="n">
        <v>0</v>
      </c>
      <c r="ABX30" s="0" t="n">
        <v>6453.9</v>
      </c>
      <c r="ABY30" s="0" t="n">
        <v>0</v>
      </c>
      <c r="ABZ30" s="0" t="n">
        <v>6098.9</v>
      </c>
      <c r="ACA30" s="0" t="n">
        <v>3643.72</v>
      </c>
      <c r="ACB30" s="0" t="n">
        <v>0</v>
      </c>
      <c r="ACC30" s="0" t="n">
        <v>0</v>
      </c>
      <c r="ACD30" s="0" t="n">
        <v>4482.94</v>
      </c>
      <c r="ACE30" s="0" t="n">
        <v>2556</v>
      </c>
      <c r="ACF30" s="0" t="n">
        <v>7130.175</v>
      </c>
      <c r="ACG30" s="0" t="n">
        <v>7562.92</v>
      </c>
      <c r="ACH30" s="0" t="n">
        <v>3327.06</v>
      </c>
      <c r="ACI30" s="0" t="n">
        <v>0</v>
      </c>
      <c r="ACJ30" s="0" t="n">
        <v>0</v>
      </c>
      <c r="ACK30" s="0" t="n">
        <v>2068.088</v>
      </c>
      <c r="ACL30" s="0" t="n">
        <v>0</v>
      </c>
      <c r="ACM30" s="0" t="n">
        <v>0</v>
      </c>
      <c r="ACN30" s="0" t="n">
        <v>0</v>
      </c>
      <c r="ACO30" s="0" t="n">
        <v>0</v>
      </c>
      <c r="ACP30" s="0" t="n">
        <v>3124</v>
      </c>
      <c r="ACQ30" s="0" t="n">
        <v>5112</v>
      </c>
      <c r="ACR30" s="0" t="n">
        <v>0</v>
      </c>
      <c r="ACS30" s="0" t="n">
        <v>0</v>
      </c>
      <c r="ACT30" s="0" t="n">
        <v>8112.46</v>
      </c>
      <c r="ACU30" s="0" t="n">
        <v>0</v>
      </c>
      <c r="ACV30" s="0" t="n">
        <v>3821.22</v>
      </c>
      <c r="ACW30" s="0" t="n">
        <v>7466.076</v>
      </c>
      <c r="ACX30" s="0" t="n">
        <v>0</v>
      </c>
      <c r="ACY30" s="0" t="n">
        <v>0</v>
      </c>
      <c r="ACZ30" s="0" t="n">
        <v>0</v>
      </c>
      <c r="ADA30" s="0" t="n">
        <v>1651.46</v>
      </c>
      <c r="ADB30" s="0" t="n">
        <v>0</v>
      </c>
      <c r="ADC30" s="0" t="n">
        <v>7514.64</v>
      </c>
      <c r="ADD30" s="0" t="n">
        <v>0</v>
      </c>
      <c r="ADE30" s="0" t="n">
        <v>0</v>
      </c>
      <c r="ADF30" s="0" t="n">
        <v>1718.2</v>
      </c>
      <c r="ADG30" s="0" t="n">
        <v>0</v>
      </c>
      <c r="ADH30" s="0" t="n">
        <v>0</v>
      </c>
      <c r="ADI30" s="0" t="n">
        <v>0</v>
      </c>
      <c r="ADJ30" s="0" t="n">
        <v>7165.32</v>
      </c>
      <c r="ADK30" s="0" t="n">
        <v>1988</v>
      </c>
      <c r="ADL30" s="0" t="n">
        <v>0</v>
      </c>
      <c r="ADM30" s="0" t="n">
        <v>0</v>
      </c>
      <c r="ADN30" s="0" t="n">
        <v>620.114</v>
      </c>
      <c r="ADO30" s="0" t="n">
        <v>4118</v>
      </c>
      <c r="ADP30" s="0" t="n">
        <v>0</v>
      </c>
      <c r="ADQ30" s="0" t="n">
        <v>6568.21</v>
      </c>
      <c r="ADR30" s="0" t="n">
        <v>2698</v>
      </c>
      <c r="ADS30" s="0" t="n">
        <v>0</v>
      </c>
      <c r="ADT30" s="0" t="n">
        <v>0</v>
      </c>
      <c r="ADU30" s="0" t="n">
        <v>0</v>
      </c>
      <c r="ADV30" s="0" t="n">
        <v>0</v>
      </c>
      <c r="ADW30" s="0" t="n">
        <v>0</v>
      </c>
      <c r="ADX30" s="0" t="n">
        <v>4739.96</v>
      </c>
      <c r="ADY30" s="0" t="n">
        <v>2343</v>
      </c>
      <c r="ADZ30" s="0" t="n">
        <v>0</v>
      </c>
      <c r="AEA30" s="0" t="n">
        <v>5511.02</v>
      </c>
      <c r="AEB30" s="0" t="n">
        <v>925.84</v>
      </c>
      <c r="AEC30" s="0" t="n">
        <v>0</v>
      </c>
      <c r="AED30" s="0" t="n">
        <v>0</v>
      </c>
      <c r="AEE30" s="0" t="n">
        <v>0</v>
      </c>
      <c r="AEF30" s="0" t="n">
        <v>70</v>
      </c>
      <c r="AEG30" s="0" t="n">
        <v>0</v>
      </c>
      <c r="AEH30" s="0" t="n">
        <v>1670.2</v>
      </c>
      <c r="AEI30" s="0" t="n">
        <v>0</v>
      </c>
      <c r="AEJ30" s="0" t="n">
        <v>2331</v>
      </c>
      <c r="AEK30" s="0" t="n">
        <v>0</v>
      </c>
      <c r="AEL30" s="0" t="n">
        <v>3181.5</v>
      </c>
      <c r="AEM30" s="0" t="n">
        <v>0</v>
      </c>
      <c r="AEN30" s="0" t="n">
        <v>3006.5</v>
      </c>
      <c r="AEO30" s="0" t="n">
        <v>1796.2</v>
      </c>
      <c r="AEP30" s="0" t="n">
        <v>0</v>
      </c>
      <c r="AEQ30" s="0" t="n">
        <v>0</v>
      </c>
      <c r="AER30" s="0" t="n">
        <v>2762.375</v>
      </c>
      <c r="AES30" s="0" t="n">
        <v>1260</v>
      </c>
      <c r="AET30" s="0" t="n">
        <v>2811.9</v>
      </c>
      <c r="AEU30" s="0" t="n">
        <v>3728.2</v>
      </c>
      <c r="AEV30" s="0" t="n">
        <v>1476.09</v>
      </c>
      <c r="AEW30" s="0" t="n">
        <v>0</v>
      </c>
      <c r="AEX30" s="0" t="n">
        <v>0</v>
      </c>
      <c r="AEY30" s="0" t="n">
        <v>926.8</v>
      </c>
      <c r="AEZ30" s="0" t="n">
        <v>0</v>
      </c>
      <c r="AFA30" s="0" t="n">
        <v>0</v>
      </c>
      <c r="AFB30" s="0" t="n">
        <v>0</v>
      </c>
      <c r="AFC30" s="0" t="n">
        <v>0</v>
      </c>
      <c r="AFD30" s="0" t="n">
        <v>1925</v>
      </c>
      <c r="AFE30" s="0" t="n">
        <v>2520</v>
      </c>
      <c r="AFF30" s="0" t="n">
        <v>0</v>
      </c>
      <c r="AFG30" s="0" t="n">
        <v>0</v>
      </c>
      <c r="AFH30" s="0" t="n">
        <v>3999.1</v>
      </c>
      <c r="AFI30" s="0" t="n">
        <v>0</v>
      </c>
      <c r="AFJ30" s="0" t="n">
        <v>1883.7</v>
      </c>
      <c r="AFK30" s="0" t="n">
        <v>4089.4</v>
      </c>
      <c r="AFL30" s="0" t="n">
        <v>0</v>
      </c>
      <c r="AFM30" s="0" t="n">
        <v>0</v>
      </c>
      <c r="AFN30" s="0" t="n">
        <v>0</v>
      </c>
      <c r="AFO30" s="0" t="n">
        <v>814.1</v>
      </c>
      <c r="AFP30" s="0" t="n">
        <v>0</v>
      </c>
      <c r="AFQ30" s="0" t="n">
        <v>3704.4</v>
      </c>
      <c r="AFR30" s="0" t="n">
        <v>0</v>
      </c>
      <c r="AFS30" s="0" t="n">
        <v>0</v>
      </c>
      <c r="AFT30" s="0" t="n">
        <v>770</v>
      </c>
      <c r="AFU30" s="0" t="n">
        <v>0</v>
      </c>
      <c r="AFV30" s="0" t="n">
        <v>0</v>
      </c>
      <c r="AFW30" s="0" t="n">
        <v>0</v>
      </c>
      <c r="AFX30" s="0" t="n">
        <v>4415.25</v>
      </c>
      <c r="AFY30" s="0" t="n">
        <v>980</v>
      </c>
      <c r="AFZ30" s="0" t="n">
        <v>0</v>
      </c>
      <c r="AGA30" s="0" t="n">
        <v>0</v>
      </c>
      <c r="AGB30" s="0" t="n">
        <v>277.9</v>
      </c>
      <c r="AGC30" s="0" t="n">
        <v>2030</v>
      </c>
      <c r="AGD30" s="0" t="n">
        <v>0</v>
      </c>
      <c r="AGE30" s="0" t="n">
        <v>2943.5</v>
      </c>
      <c r="AGF30" s="0" t="n">
        <v>1197</v>
      </c>
      <c r="AGG30" s="0" t="n">
        <v>0</v>
      </c>
      <c r="AGH30" s="0" t="n">
        <v>0</v>
      </c>
      <c r="AGI30" s="0" t="n">
        <v>0</v>
      </c>
      <c r="AGJ30" s="0" t="n">
        <v>0</v>
      </c>
      <c r="AGK30" s="0" t="n">
        <v>0</v>
      </c>
      <c r="AGL30" s="0" t="n">
        <v>2570.26</v>
      </c>
      <c r="AGM30" s="0" t="n">
        <v>1155</v>
      </c>
      <c r="AGN30" s="0" t="n">
        <v>0</v>
      </c>
      <c r="AGO30" s="0" t="n">
        <v>2716.7</v>
      </c>
      <c r="AGP30" s="0" t="n">
        <v>456.4</v>
      </c>
      <c r="AGQ30" s="0" t="n">
        <v>0</v>
      </c>
      <c r="AGR30" s="0" t="n">
        <v>0</v>
      </c>
      <c r="AGS30" s="0" t="n">
        <v>0</v>
      </c>
      <c r="AGU30" s="0" t="n">
        <f aca="false">IF($P30&gt;0,CH30*$K30,0)</f>
        <v>1512</v>
      </c>
      <c r="AGV30" s="0" t="n">
        <f aca="false">IF($P30&gt;0,EV30*$K30,0)</f>
        <v>504</v>
      </c>
      <c r="AGW30" s="0" t="n">
        <f aca="false">IF($P30&gt;0,HJ30*$K30,0)</f>
        <v>812</v>
      </c>
      <c r="AGX30" s="0" t="n">
        <f aca="false">IF($P30&gt;0,JX30*$K30,0)</f>
        <v>800</v>
      </c>
      <c r="AGY30" s="0" t="n">
        <f aca="false">IF($P30&gt;0,ML30*$K30,0)</f>
        <v>1016</v>
      </c>
      <c r="AGZ30" s="0" t="n">
        <f aca="false">IF($P30&gt;0,OZ30*$K30,0)</f>
        <v>164</v>
      </c>
      <c r="AHA30" s="0" t="n">
        <f aca="false">IF($P30&gt;0,RN30*$K30,0)</f>
        <v>340</v>
      </c>
      <c r="AHB30" s="0" t="n">
        <f aca="false">IF($P30&gt;0,UB30*$K30,0)</f>
        <v>916</v>
      </c>
      <c r="AHC30" s="0" t="n">
        <f aca="false">IF($P30&gt;0,WP30*$K30,0)</f>
        <v>820</v>
      </c>
      <c r="AHD30" s="0" t="n">
        <f aca="false">IF($P30&gt;0,ZD30*$K30,0)</f>
        <v>1124</v>
      </c>
      <c r="AHE30" s="0" t="n">
        <f aca="false">IF($P30&gt;0,ABR30*$K30,0)</f>
        <v>568</v>
      </c>
      <c r="AHF30" s="0" t="n">
        <f aca="false">IF($P30&gt;0,AEF30*$K30,0)</f>
        <v>280</v>
      </c>
    </row>
    <row r="31" customFormat="false" ht="15" hidden="false" customHeight="false" outlineLevel="0" collapsed="false">
      <c r="F31" s="0" t="s">
        <v>36</v>
      </c>
      <c r="H31" s="0" t="s">
        <v>207</v>
      </c>
      <c r="I31" s="0" t="s">
        <v>208</v>
      </c>
      <c r="K31" s="0" t="n">
        <v>3</v>
      </c>
      <c r="L31" s="0" t="s">
        <v>209</v>
      </c>
      <c r="P31" s="0" t="n">
        <v>1</v>
      </c>
      <c r="R31" s="0" t="n">
        <v>0</v>
      </c>
      <c r="S31" s="0" t="n">
        <v>0</v>
      </c>
      <c r="U31" s="0" t="n">
        <v>39.79</v>
      </c>
      <c r="V31" s="0" t="n">
        <v>31.93</v>
      </c>
      <c r="W31" s="0" t="n">
        <v>2.05</v>
      </c>
      <c r="AA31" s="0" t="n">
        <v>18.87</v>
      </c>
      <c r="AC31" s="0" t="n">
        <v>46.3</v>
      </c>
      <c r="AE31" s="0" t="n">
        <v>6.94</v>
      </c>
      <c r="AF31" s="0" t="n">
        <v>9.98</v>
      </c>
      <c r="AG31" s="0" t="n">
        <v>21.66</v>
      </c>
      <c r="AH31" s="0" t="n">
        <v>7.47</v>
      </c>
      <c r="AJ31" s="0" t="n">
        <v>8</v>
      </c>
      <c r="AN31" s="0" t="n">
        <v>6.74</v>
      </c>
      <c r="AP31" s="0" t="n">
        <v>21.82</v>
      </c>
      <c r="AS31" s="0" t="n">
        <v>56.55</v>
      </c>
      <c r="AT31" s="0" t="n">
        <v>31</v>
      </c>
      <c r="AU31" s="0" t="n">
        <v>7.29</v>
      </c>
      <c r="AV31" s="0" t="n">
        <v>16.96</v>
      </c>
      <c r="AX31" s="0" t="n">
        <v>34.53</v>
      </c>
      <c r="AY31" s="0" t="n">
        <v>57.01</v>
      </c>
      <c r="AZ31" s="0" t="n">
        <v>59.29</v>
      </c>
      <c r="BD31" s="0" t="n">
        <v>7.24</v>
      </c>
      <c r="BE31" s="0" t="n">
        <v>37</v>
      </c>
      <c r="BF31" s="0" t="n">
        <v>6</v>
      </c>
      <c r="BH31" s="0" t="n">
        <v>2.82</v>
      </c>
      <c r="BK31" s="0" t="n">
        <v>6</v>
      </c>
      <c r="BM31" s="0" t="n">
        <v>46.72</v>
      </c>
      <c r="BQ31" s="0" t="n">
        <v>6.79</v>
      </c>
      <c r="BR31" s="0" t="n">
        <v>12</v>
      </c>
      <c r="BT31" s="0" t="n">
        <v>30</v>
      </c>
      <c r="BV31" s="0" t="n">
        <v>55.95</v>
      </c>
      <c r="BX31" s="0" t="n">
        <v>10</v>
      </c>
      <c r="CA31" s="0" t="n">
        <v>9.28</v>
      </c>
      <c r="CB31" s="0" t="n">
        <v>20.53</v>
      </c>
      <c r="CH31" s="0" t="n">
        <v>82</v>
      </c>
      <c r="CI31" s="0" t="n">
        <v>3262.78</v>
      </c>
      <c r="CJ31" s="0" t="n">
        <v>2618.26</v>
      </c>
      <c r="CK31" s="0" t="n">
        <v>168.1</v>
      </c>
      <c r="CL31" s="0" t="n">
        <v>0</v>
      </c>
      <c r="CM31" s="0" t="n">
        <v>0</v>
      </c>
      <c r="CN31" s="0" t="n">
        <v>0</v>
      </c>
      <c r="CO31" s="0" t="n">
        <v>1934.175</v>
      </c>
      <c r="CP31" s="0" t="n">
        <v>0</v>
      </c>
      <c r="CQ31" s="0" t="n">
        <v>4176.26</v>
      </c>
      <c r="CR31" s="0" t="n">
        <v>0</v>
      </c>
      <c r="CS31" s="0" t="n">
        <v>569.08</v>
      </c>
      <c r="CT31" s="0" t="n">
        <v>1022.95</v>
      </c>
      <c r="CU31" s="0" t="n">
        <v>1598.508</v>
      </c>
      <c r="CV31" s="0" t="n">
        <v>612.54</v>
      </c>
      <c r="CW31" s="0" t="n">
        <v>0</v>
      </c>
      <c r="CX31" s="0" t="n">
        <v>656</v>
      </c>
      <c r="CY31" s="0" t="n">
        <v>0</v>
      </c>
      <c r="CZ31" s="0" t="n">
        <v>0</v>
      </c>
      <c r="DA31" s="0" t="n">
        <v>0</v>
      </c>
      <c r="DB31" s="0" t="n">
        <v>552.68</v>
      </c>
      <c r="DC31" s="0" t="n">
        <v>0</v>
      </c>
      <c r="DD31" s="0" t="n">
        <v>1789.24</v>
      </c>
      <c r="DE31" s="0" t="n">
        <v>0</v>
      </c>
      <c r="DF31" s="0" t="n">
        <v>0</v>
      </c>
      <c r="DG31" s="0" t="n">
        <v>4637.1</v>
      </c>
      <c r="DH31" s="0" t="n">
        <v>2542</v>
      </c>
      <c r="DI31" s="0" t="n">
        <v>597.78</v>
      </c>
      <c r="DJ31" s="0" t="n">
        <v>1738.4</v>
      </c>
      <c r="DK31" s="0" t="n">
        <v>0</v>
      </c>
      <c r="DL31" s="0" t="n">
        <v>3114.606</v>
      </c>
      <c r="DM31" s="0" t="n">
        <v>4674.82</v>
      </c>
      <c r="DN31" s="0" t="n">
        <v>4861.78</v>
      </c>
      <c r="DO31" s="0" t="n">
        <v>0</v>
      </c>
      <c r="DP31" s="0" t="n">
        <v>0</v>
      </c>
      <c r="DQ31" s="0" t="n">
        <v>0</v>
      </c>
      <c r="DR31" s="0" t="n">
        <v>593.68</v>
      </c>
      <c r="DS31" s="0" t="n">
        <v>3034</v>
      </c>
      <c r="DT31" s="0" t="n">
        <v>615</v>
      </c>
      <c r="DU31" s="0" t="n">
        <v>0</v>
      </c>
      <c r="DV31" s="0" t="n">
        <v>231.24</v>
      </c>
      <c r="DW31" s="0" t="n">
        <v>0</v>
      </c>
      <c r="DX31" s="0" t="n">
        <v>0</v>
      </c>
      <c r="DY31" s="0" t="n">
        <v>492</v>
      </c>
      <c r="DZ31" s="0" t="n">
        <v>0</v>
      </c>
      <c r="EA31" s="0" t="n">
        <v>3831.04</v>
      </c>
      <c r="EB31" s="0" t="n">
        <v>0</v>
      </c>
      <c r="EC31" s="0" t="n">
        <v>0</v>
      </c>
      <c r="ED31" s="0" t="n">
        <v>0</v>
      </c>
      <c r="EE31" s="0" t="n">
        <v>556.78</v>
      </c>
      <c r="EF31" s="0" t="n">
        <v>1082.4</v>
      </c>
      <c r="EG31" s="0" t="n">
        <v>0</v>
      </c>
      <c r="EH31" s="0" t="n">
        <v>3075</v>
      </c>
      <c r="EI31" s="0" t="n">
        <v>0</v>
      </c>
      <c r="EJ31" s="0" t="n">
        <v>4587.9</v>
      </c>
      <c r="EK31" s="0" t="n">
        <v>0</v>
      </c>
      <c r="EL31" s="0" t="n">
        <v>820</v>
      </c>
      <c r="EM31" s="0" t="n">
        <v>0</v>
      </c>
      <c r="EN31" s="0" t="n">
        <v>0</v>
      </c>
      <c r="EO31" s="0" t="n">
        <v>760.96</v>
      </c>
      <c r="EP31" s="0" t="n">
        <v>1683.46</v>
      </c>
      <c r="EQ31" s="0" t="n">
        <v>0</v>
      </c>
      <c r="ER31" s="0" t="n">
        <v>0</v>
      </c>
      <c r="ES31" s="0" t="n">
        <v>0</v>
      </c>
      <c r="ET31" s="0" t="n">
        <v>0</v>
      </c>
      <c r="EU31" s="0" t="n">
        <v>0</v>
      </c>
      <c r="EV31" s="0" t="n">
        <v>264</v>
      </c>
      <c r="EW31" s="0" t="n">
        <v>10504.56</v>
      </c>
      <c r="EX31" s="0" t="n">
        <v>8429.52</v>
      </c>
      <c r="EY31" s="0" t="n">
        <v>541.2</v>
      </c>
      <c r="EZ31" s="0" t="n">
        <v>0</v>
      </c>
      <c r="FA31" s="0" t="n">
        <v>0</v>
      </c>
      <c r="FB31" s="0" t="n">
        <v>0</v>
      </c>
      <c r="FC31" s="0" t="n">
        <v>4981.68</v>
      </c>
      <c r="FD31" s="0" t="n">
        <v>0</v>
      </c>
      <c r="FE31" s="0" t="n">
        <v>11000.88</v>
      </c>
      <c r="FF31" s="0" t="n">
        <v>0</v>
      </c>
      <c r="FG31" s="0" t="n">
        <v>1832.16</v>
      </c>
      <c r="FH31" s="0" t="n">
        <v>2634.72</v>
      </c>
      <c r="FI31" s="0" t="n">
        <v>5718.24</v>
      </c>
      <c r="FJ31" s="0" t="n">
        <v>2465.1</v>
      </c>
      <c r="FK31" s="0" t="n">
        <v>0</v>
      </c>
      <c r="FL31" s="0" t="n">
        <v>2112</v>
      </c>
      <c r="FM31" s="0" t="n">
        <v>0</v>
      </c>
      <c r="FN31" s="0" t="n">
        <v>0</v>
      </c>
      <c r="FO31" s="0" t="n">
        <v>0</v>
      </c>
      <c r="FP31" s="0" t="n">
        <v>1601.424</v>
      </c>
      <c r="FQ31" s="0" t="n">
        <v>0</v>
      </c>
      <c r="FR31" s="0" t="n">
        <v>5760.48</v>
      </c>
      <c r="FS31" s="0" t="n">
        <v>0</v>
      </c>
      <c r="FT31" s="0" t="n">
        <v>0</v>
      </c>
      <c r="FU31" s="0" t="n">
        <v>13436.28</v>
      </c>
      <c r="FV31" s="0" t="n">
        <v>8184</v>
      </c>
      <c r="FW31" s="0" t="n">
        <v>1924.56</v>
      </c>
      <c r="FX31" s="0" t="n">
        <v>4029.696</v>
      </c>
      <c r="FY31" s="0" t="n">
        <v>0</v>
      </c>
      <c r="FZ31" s="0" t="n">
        <v>10027.512</v>
      </c>
      <c r="GA31" s="0" t="n">
        <v>16555.704</v>
      </c>
      <c r="GB31" s="0" t="n">
        <v>15652.56</v>
      </c>
      <c r="GC31" s="0" t="n">
        <v>0</v>
      </c>
      <c r="GD31" s="0" t="n">
        <v>0</v>
      </c>
      <c r="GE31" s="0" t="n">
        <v>0</v>
      </c>
      <c r="GF31" s="0" t="n">
        <v>1911.36</v>
      </c>
      <c r="GG31" s="0" t="n">
        <v>9768</v>
      </c>
      <c r="GH31" s="0" t="n">
        <v>1584</v>
      </c>
      <c r="GI31" s="0" t="n">
        <v>0</v>
      </c>
      <c r="GJ31" s="0" t="n">
        <v>744.48</v>
      </c>
      <c r="GK31" s="0" t="n">
        <v>0</v>
      </c>
      <c r="GL31" s="0" t="n">
        <v>0</v>
      </c>
      <c r="GM31" s="0" t="n">
        <v>1584</v>
      </c>
      <c r="GN31" s="0" t="n">
        <v>0</v>
      </c>
      <c r="GO31" s="0" t="n">
        <v>11100.672</v>
      </c>
      <c r="GP31" s="0" t="n">
        <v>0</v>
      </c>
      <c r="GQ31" s="0" t="n">
        <v>0</v>
      </c>
      <c r="GR31" s="0" t="n">
        <v>0</v>
      </c>
      <c r="GS31" s="0" t="n">
        <v>2240.7</v>
      </c>
      <c r="GT31" s="0" t="n">
        <v>3168</v>
      </c>
      <c r="GU31" s="0" t="n">
        <v>0</v>
      </c>
      <c r="GV31" s="0" t="n">
        <v>7920</v>
      </c>
      <c r="GW31" s="0" t="n">
        <v>0</v>
      </c>
      <c r="GX31" s="0" t="n">
        <v>16247.88</v>
      </c>
      <c r="GY31" s="0" t="n">
        <v>0</v>
      </c>
      <c r="GZ31" s="0" t="n">
        <v>2640</v>
      </c>
      <c r="HA31" s="0" t="n">
        <v>0</v>
      </c>
      <c r="HB31" s="0" t="n">
        <v>0</v>
      </c>
      <c r="HC31" s="0" t="n">
        <v>2449.92</v>
      </c>
      <c r="HD31" s="0" t="n">
        <v>5419.92</v>
      </c>
      <c r="HE31" s="0" t="n">
        <v>0</v>
      </c>
      <c r="HF31" s="0" t="n">
        <v>0</v>
      </c>
      <c r="HG31" s="0" t="n">
        <v>0</v>
      </c>
      <c r="HH31" s="0" t="n">
        <v>0</v>
      </c>
      <c r="HI31" s="0" t="n">
        <v>0</v>
      </c>
      <c r="HJ31" s="0" t="n">
        <v>11</v>
      </c>
      <c r="HK31" s="0" t="n">
        <v>481.459</v>
      </c>
      <c r="HL31" s="0" t="n">
        <v>351.23</v>
      </c>
      <c r="HM31" s="0" t="n">
        <v>24.805</v>
      </c>
      <c r="HN31" s="0" t="n">
        <v>0</v>
      </c>
      <c r="HO31" s="0" t="n">
        <v>0</v>
      </c>
      <c r="HP31" s="0" t="n">
        <v>0</v>
      </c>
      <c r="HQ31" s="0" t="n">
        <v>207.57</v>
      </c>
      <c r="HR31" s="0" t="n">
        <v>0</v>
      </c>
      <c r="HS31" s="0" t="n">
        <v>509.3</v>
      </c>
      <c r="HT31" s="0" t="n">
        <v>0</v>
      </c>
      <c r="HU31" s="0" t="n">
        <v>83.974</v>
      </c>
      <c r="HV31" s="0" t="n">
        <v>109.78</v>
      </c>
      <c r="HW31" s="0" t="n">
        <v>297.825</v>
      </c>
      <c r="HX31" s="0" t="n">
        <v>90.387</v>
      </c>
      <c r="HY31" s="0" t="n">
        <v>0</v>
      </c>
      <c r="HZ31" s="0" t="n">
        <v>88</v>
      </c>
      <c r="IA31" s="0" t="n">
        <v>0</v>
      </c>
      <c r="IB31" s="0" t="n">
        <v>0</v>
      </c>
      <c r="IC31" s="0" t="n">
        <v>0</v>
      </c>
      <c r="ID31" s="0" t="n">
        <v>92.675</v>
      </c>
      <c r="IE31" s="0" t="n">
        <v>0</v>
      </c>
      <c r="IF31" s="0" t="n">
        <v>240.02</v>
      </c>
      <c r="IG31" s="0" t="n">
        <v>0</v>
      </c>
      <c r="IH31" s="0" t="n">
        <v>0</v>
      </c>
      <c r="II31" s="0" t="n">
        <v>622.05</v>
      </c>
      <c r="IJ31" s="0" t="n">
        <v>341</v>
      </c>
      <c r="IK31" s="0" t="n">
        <v>80.19</v>
      </c>
      <c r="IL31" s="0" t="n">
        <v>186.56</v>
      </c>
      <c r="IM31" s="0" t="n">
        <v>0</v>
      </c>
      <c r="IN31" s="0" t="n">
        <v>474.7875</v>
      </c>
      <c r="IO31" s="0" t="n">
        <v>627.11</v>
      </c>
      <c r="IP31" s="0" t="n">
        <v>652.19</v>
      </c>
      <c r="IQ31" s="0" t="n">
        <v>0</v>
      </c>
      <c r="IR31" s="0" t="n">
        <v>0</v>
      </c>
      <c r="IS31" s="0" t="n">
        <v>0</v>
      </c>
      <c r="IT31" s="0" t="n">
        <v>71.676</v>
      </c>
      <c r="IU31" s="0" t="n">
        <v>447.7</v>
      </c>
      <c r="IV31" s="0" t="n">
        <v>66</v>
      </c>
      <c r="IW31" s="0" t="n">
        <v>0</v>
      </c>
      <c r="IX31" s="0" t="n">
        <v>31.02</v>
      </c>
      <c r="IY31" s="0" t="n">
        <v>0</v>
      </c>
      <c r="IZ31" s="0" t="n">
        <v>0</v>
      </c>
      <c r="JA31" s="0" t="n">
        <v>66</v>
      </c>
      <c r="JB31" s="0" t="n">
        <v>0</v>
      </c>
      <c r="JC31" s="0" t="n">
        <v>513.92</v>
      </c>
      <c r="JD31" s="0" t="n">
        <v>0</v>
      </c>
      <c r="JE31" s="0" t="n">
        <v>0</v>
      </c>
      <c r="JF31" s="0" t="n">
        <v>0</v>
      </c>
      <c r="JG31" s="0" t="n">
        <v>74.69</v>
      </c>
      <c r="JH31" s="0" t="n">
        <v>118.8</v>
      </c>
      <c r="JI31" s="0" t="n">
        <v>0</v>
      </c>
      <c r="JJ31" s="0" t="n">
        <v>412.5</v>
      </c>
      <c r="JK31" s="0" t="n">
        <v>0</v>
      </c>
      <c r="JL31" s="0" t="n">
        <v>615.45</v>
      </c>
      <c r="JM31" s="0" t="n">
        <v>0</v>
      </c>
      <c r="JN31" s="0" t="n">
        <v>110</v>
      </c>
      <c r="JO31" s="0" t="n">
        <v>0</v>
      </c>
      <c r="JP31" s="0" t="n">
        <v>0</v>
      </c>
      <c r="JQ31" s="0" t="n">
        <v>102.08</v>
      </c>
      <c r="JR31" s="0" t="n">
        <v>225.83</v>
      </c>
      <c r="JS31" s="0" t="n">
        <v>0</v>
      </c>
      <c r="JT31" s="0" t="n">
        <v>0</v>
      </c>
      <c r="JU31" s="0" t="n">
        <v>0</v>
      </c>
      <c r="JV31" s="0" t="n">
        <v>0</v>
      </c>
      <c r="JW31" s="0" t="n">
        <v>0</v>
      </c>
      <c r="JX31" s="0" t="n">
        <v>105</v>
      </c>
      <c r="JY31" s="0" t="n">
        <v>4177.95</v>
      </c>
      <c r="JZ31" s="0" t="n">
        <v>3352.65</v>
      </c>
      <c r="KA31" s="0" t="n">
        <v>269.0625</v>
      </c>
      <c r="KB31" s="0" t="n">
        <v>0</v>
      </c>
      <c r="KC31" s="0" t="n">
        <v>0</v>
      </c>
      <c r="KD31" s="0" t="n">
        <v>0</v>
      </c>
      <c r="KE31" s="0" t="n">
        <v>2476.6875</v>
      </c>
      <c r="KF31" s="0" t="n">
        <v>0</v>
      </c>
      <c r="KG31" s="0" t="n">
        <v>4375.35</v>
      </c>
      <c r="KH31" s="0" t="n">
        <v>0</v>
      </c>
      <c r="KI31" s="0" t="n">
        <v>655.83</v>
      </c>
      <c r="KJ31" s="0" t="n">
        <v>1047.9</v>
      </c>
      <c r="KK31" s="0" t="n">
        <v>2274.3</v>
      </c>
      <c r="KL31" s="0" t="n">
        <v>784.35</v>
      </c>
      <c r="KM31" s="0" t="n">
        <v>0</v>
      </c>
      <c r="KN31" s="0" t="n">
        <v>924</v>
      </c>
      <c r="KO31" s="0" t="n">
        <v>0</v>
      </c>
      <c r="KP31" s="0" t="n">
        <v>0</v>
      </c>
      <c r="KQ31" s="0" t="n">
        <v>0</v>
      </c>
      <c r="KR31" s="0" t="n">
        <v>884.625</v>
      </c>
      <c r="KS31" s="0" t="n">
        <v>0</v>
      </c>
      <c r="KT31" s="0" t="n">
        <v>2291.1</v>
      </c>
      <c r="KU31" s="0" t="n">
        <v>0</v>
      </c>
      <c r="KV31" s="0" t="n">
        <v>0</v>
      </c>
      <c r="KW31" s="0" t="n">
        <v>5937.75</v>
      </c>
      <c r="KX31" s="0" t="n">
        <v>4068.75</v>
      </c>
      <c r="KY31" s="0" t="n">
        <v>765.45</v>
      </c>
      <c r="KZ31" s="0" t="n">
        <v>1780.8</v>
      </c>
      <c r="LA31" s="0" t="n">
        <v>0</v>
      </c>
      <c r="LB31" s="0" t="n">
        <v>3625.65</v>
      </c>
      <c r="LC31" s="0" t="n">
        <v>5986.05</v>
      </c>
      <c r="LD31" s="0" t="n">
        <v>6225.45</v>
      </c>
      <c r="LE31" s="0" t="n">
        <v>0</v>
      </c>
      <c r="LF31" s="0" t="n">
        <v>0</v>
      </c>
      <c r="LG31" s="0" t="n">
        <v>0</v>
      </c>
      <c r="LH31" s="0" t="n">
        <v>760.2</v>
      </c>
      <c r="LI31" s="0" t="n">
        <v>3885</v>
      </c>
      <c r="LJ31" s="0" t="n">
        <v>630</v>
      </c>
      <c r="LK31" s="0" t="n">
        <v>0</v>
      </c>
      <c r="LL31" s="0" t="n">
        <v>296.1</v>
      </c>
      <c r="LM31" s="0" t="n">
        <v>0</v>
      </c>
      <c r="LN31" s="0" t="n">
        <v>0</v>
      </c>
      <c r="LO31" s="0" t="n">
        <v>630</v>
      </c>
      <c r="LP31" s="0" t="n">
        <v>0</v>
      </c>
      <c r="LQ31" s="0" t="n">
        <v>5396.16</v>
      </c>
      <c r="LR31" s="0" t="n">
        <v>0</v>
      </c>
      <c r="LS31" s="0" t="n">
        <v>0</v>
      </c>
      <c r="LT31" s="0" t="n">
        <v>0</v>
      </c>
      <c r="LU31" s="0" t="n">
        <v>712.95</v>
      </c>
      <c r="LV31" s="0" t="n">
        <v>1260</v>
      </c>
      <c r="LW31" s="0" t="n">
        <v>0</v>
      </c>
      <c r="LX31" s="0" t="n">
        <v>3150</v>
      </c>
      <c r="LY31" s="0" t="n">
        <v>0</v>
      </c>
      <c r="LZ31" s="0" t="n">
        <v>5287.275</v>
      </c>
      <c r="MA31" s="0" t="n">
        <v>0</v>
      </c>
      <c r="MB31" s="0" t="n">
        <v>1050</v>
      </c>
      <c r="MC31" s="0" t="n">
        <v>0</v>
      </c>
      <c r="MD31" s="0" t="n">
        <v>0</v>
      </c>
      <c r="ME31" s="0" t="n">
        <v>974.4</v>
      </c>
      <c r="MF31" s="0" t="n">
        <v>2155.65</v>
      </c>
      <c r="MG31" s="0" t="n">
        <v>0</v>
      </c>
      <c r="MH31" s="0" t="n">
        <v>0</v>
      </c>
      <c r="MI31" s="0" t="n">
        <v>0</v>
      </c>
      <c r="MJ31" s="0" t="n">
        <v>0</v>
      </c>
      <c r="MK31" s="0" t="n">
        <v>0</v>
      </c>
      <c r="ML31" s="0" t="n">
        <v>270</v>
      </c>
      <c r="MM31" s="0" t="n">
        <v>9668.97</v>
      </c>
      <c r="MN31" s="0" t="n">
        <v>8621.1</v>
      </c>
      <c r="MO31" s="0" t="n">
        <v>608.85</v>
      </c>
      <c r="MP31" s="0" t="n">
        <v>0</v>
      </c>
      <c r="MQ31" s="0" t="n">
        <v>0</v>
      </c>
      <c r="MR31" s="0" t="n">
        <v>0</v>
      </c>
      <c r="MS31" s="0" t="n">
        <v>5094.9</v>
      </c>
      <c r="MT31" s="0" t="n">
        <v>0</v>
      </c>
      <c r="MU31" s="0" t="n">
        <v>13751.1</v>
      </c>
      <c r="MV31" s="0" t="n">
        <v>0</v>
      </c>
      <c r="MW31" s="0" t="n">
        <v>1873.8</v>
      </c>
      <c r="MX31" s="0" t="n">
        <v>2694.6</v>
      </c>
      <c r="MY31" s="0" t="n">
        <v>6433.02</v>
      </c>
      <c r="MZ31" s="0" t="n">
        <v>1815.21</v>
      </c>
      <c r="NA31" s="0" t="n">
        <v>0</v>
      </c>
      <c r="NB31" s="0" t="n">
        <v>2160</v>
      </c>
      <c r="NC31" s="0" t="n">
        <v>0</v>
      </c>
      <c r="ND31" s="0" t="n">
        <v>0</v>
      </c>
      <c r="NE31" s="0" t="n">
        <v>0</v>
      </c>
      <c r="NF31" s="0" t="n">
        <v>1819.8</v>
      </c>
      <c r="NG31" s="0" t="n">
        <v>0</v>
      </c>
      <c r="NH31" s="0" t="n">
        <v>5891.4</v>
      </c>
      <c r="NI31" s="0" t="n">
        <v>0</v>
      </c>
      <c r="NJ31" s="0" t="n">
        <v>0</v>
      </c>
      <c r="NK31" s="0" t="n">
        <v>13741.65</v>
      </c>
      <c r="NL31" s="0" t="n">
        <v>7533</v>
      </c>
      <c r="NM31" s="0" t="n">
        <v>1968.3</v>
      </c>
      <c r="NN31" s="0" t="n">
        <v>4579.2</v>
      </c>
      <c r="NO31" s="0" t="n">
        <v>0</v>
      </c>
      <c r="NP31" s="0" t="n">
        <v>8390.79</v>
      </c>
      <c r="NQ31" s="0" t="n">
        <v>15392.7</v>
      </c>
      <c r="NR31" s="0" t="n">
        <v>16008.3</v>
      </c>
      <c r="NS31" s="0" t="n">
        <v>0</v>
      </c>
      <c r="NT31" s="0" t="n">
        <v>0</v>
      </c>
      <c r="NU31" s="0" t="n">
        <v>0</v>
      </c>
      <c r="NV31" s="0" t="n">
        <v>2443.5</v>
      </c>
      <c r="NW31" s="0" t="n">
        <v>12487.5</v>
      </c>
      <c r="NX31" s="0" t="n">
        <v>1458</v>
      </c>
      <c r="NY31" s="0" t="n">
        <v>0</v>
      </c>
      <c r="NZ31" s="0" t="n">
        <v>761.4</v>
      </c>
      <c r="OA31" s="0" t="n">
        <v>0</v>
      </c>
      <c r="OB31" s="0" t="n">
        <v>0</v>
      </c>
      <c r="OC31" s="0" t="n">
        <v>1620</v>
      </c>
      <c r="OD31" s="0" t="n">
        <v>0</v>
      </c>
      <c r="OE31" s="0" t="n">
        <v>12614.4</v>
      </c>
      <c r="OF31" s="0" t="n">
        <v>0</v>
      </c>
      <c r="OG31" s="0" t="n">
        <v>0</v>
      </c>
      <c r="OH31" s="0" t="n">
        <v>0</v>
      </c>
      <c r="OI31" s="0" t="n">
        <v>2016.63</v>
      </c>
      <c r="OJ31" s="0" t="n">
        <v>3240</v>
      </c>
      <c r="OK31" s="0" t="n">
        <v>0</v>
      </c>
      <c r="OL31" s="0" t="n">
        <v>8100</v>
      </c>
      <c r="OM31" s="0" t="n">
        <v>0</v>
      </c>
      <c r="ON31" s="0" t="n">
        <v>15106.5</v>
      </c>
      <c r="OO31" s="0" t="n">
        <v>0</v>
      </c>
      <c r="OP31" s="0" t="n">
        <v>2700</v>
      </c>
      <c r="OQ31" s="0" t="n">
        <v>0</v>
      </c>
      <c r="OR31" s="0" t="n">
        <v>0</v>
      </c>
      <c r="OS31" s="0" t="n">
        <v>2505.6</v>
      </c>
      <c r="OT31" s="0" t="n">
        <v>5543.1</v>
      </c>
      <c r="OU31" s="0" t="n">
        <v>0</v>
      </c>
      <c r="OV31" s="0" t="n">
        <v>0</v>
      </c>
      <c r="OW31" s="0" t="n">
        <v>0</v>
      </c>
      <c r="OX31" s="0" t="n">
        <v>0</v>
      </c>
      <c r="OY31" s="0" t="n">
        <v>0</v>
      </c>
      <c r="OZ31" s="0" t="n">
        <v>185</v>
      </c>
      <c r="PA31" s="0" t="n">
        <v>6625.035</v>
      </c>
      <c r="PB31" s="0" t="n">
        <v>5907.05</v>
      </c>
      <c r="PC31" s="0" t="n">
        <v>379.25</v>
      </c>
      <c r="PD31" s="0" t="n">
        <v>0</v>
      </c>
      <c r="PE31" s="0" t="n">
        <v>0</v>
      </c>
      <c r="PF31" s="0" t="n">
        <v>0</v>
      </c>
      <c r="PG31" s="0" t="n">
        <v>3840.045</v>
      </c>
      <c r="PH31" s="0" t="n">
        <v>0</v>
      </c>
      <c r="PI31" s="0" t="n">
        <v>8565.5</v>
      </c>
      <c r="PJ31" s="0" t="n">
        <v>0</v>
      </c>
      <c r="PK31" s="0" t="n">
        <v>1283.9</v>
      </c>
      <c r="PL31" s="0" t="n">
        <v>1846.3</v>
      </c>
      <c r="PM31" s="0" t="n">
        <v>4007.1</v>
      </c>
      <c r="PN31" s="0" t="n">
        <v>1243.755</v>
      </c>
      <c r="PO31" s="0" t="n">
        <v>0</v>
      </c>
      <c r="PP31" s="0" t="n">
        <v>1480</v>
      </c>
      <c r="PQ31" s="0" t="n">
        <v>0</v>
      </c>
      <c r="PR31" s="0" t="n">
        <v>0</v>
      </c>
      <c r="PS31" s="0" t="n">
        <v>0</v>
      </c>
      <c r="PT31" s="0" t="n">
        <v>1371.59</v>
      </c>
      <c r="PU31" s="0" t="n">
        <v>0</v>
      </c>
      <c r="PV31" s="0" t="n">
        <v>5045.875</v>
      </c>
      <c r="PW31" s="0" t="n">
        <v>0</v>
      </c>
      <c r="PX31" s="0" t="n">
        <v>0</v>
      </c>
      <c r="PY31" s="0" t="n">
        <v>13077.1875</v>
      </c>
      <c r="PZ31" s="0" t="n">
        <v>5735</v>
      </c>
      <c r="QA31" s="0" t="n">
        <v>1348.65</v>
      </c>
      <c r="QB31" s="0" t="n">
        <v>3137.6</v>
      </c>
      <c r="QC31" s="0" t="n">
        <v>0</v>
      </c>
      <c r="QD31" s="0" t="n">
        <v>6388.05</v>
      </c>
      <c r="QE31" s="0" t="n">
        <v>10546.85</v>
      </c>
      <c r="QF31" s="0" t="n">
        <v>9871.785</v>
      </c>
      <c r="QG31" s="0" t="n">
        <v>0</v>
      </c>
      <c r="QH31" s="0" t="n">
        <v>0</v>
      </c>
      <c r="QI31" s="0" t="n">
        <v>0</v>
      </c>
      <c r="QJ31" s="0" t="n">
        <v>1205.46</v>
      </c>
      <c r="QK31" s="0" t="n">
        <v>6845</v>
      </c>
      <c r="QL31" s="0" t="n">
        <v>1221</v>
      </c>
      <c r="QM31" s="0" t="n">
        <v>0</v>
      </c>
      <c r="QN31" s="0" t="n">
        <v>521.7</v>
      </c>
      <c r="QO31" s="0" t="n">
        <v>0</v>
      </c>
      <c r="QP31" s="0" t="n">
        <v>0</v>
      </c>
      <c r="QQ31" s="0" t="n">
        <v>1110</v>
      </c>
      <c r="QR31" s="0" t="n">
        <v>0</v>
      </c>
      <c r="QS31" s="0" t="n">
        <v>9507.52</v>
      </c>
      <c r="QT31" s="0" t="n">
        <v>0</v>
      </c>
      <c r="QU31" s="0" t="n">
        <v>0</v>
      </c>
      <c r="QV31" s="0" t="n">
        <v>0</v>
      </c>
      <c r="QW31" s="0" t="n">
        <v>1256.15</v>
      </c>
      <c r="QX31" s="0" t="n">
        <v>2775</v>
      </c>
      <c r="QY31" s="0" t="n">
        <v>0</v>
      </c>
      <c r="QZ31" s="0" t="n">
        <v>5550</v>
      </c>
      <c r="RA31" s="0" t="n">
        <v>0</v>
      </c>
      <c r="RB31" s="0" t="n">
        <v>9315.675</v>
      </c>
      <c r="RC31" s="0" t="n">
        <v>0</v>
      </c>
      <c r="RD31" s="0" t="n">
        <v>1850</v>
      </c>
      <c r="RE31" s="0" t="n">
        <v>0</v>
      </c>
      <c r="RF31" s="0" t="n">
        <v>0</v>
      </c>
      <c r="RG31" s="0" t="n">
        <v>1545.12</v>
      </c>
      <c r="RH31" s="0" t="n">
        <v>3798.05</v>
      </c>
      <c r="RI31" s="0" t="n">
        <v>0</v>
      </c>
      <c r="RJ31" s="0" t="n">
        <v>0</v>
      </c>
      <c r="RK31" s="0" t="n">
        <v>0</v>
      </c>
      <c r="RL31" s="0" t="n">
        <v>0</v>
      </c>
      <c r="RM31" s="0" t="n">
        <v>0</v>
      </c>
      <c r="RN31" s="0" t="n">
        <v>75</v>
      </c>
      <c r="RO31" s="0" t="n">
        <v>2984.25</v>
      </c>
      <c r="RP31" s="0" t="n">
        <v>2394.75</v>
      </c>
      <c r="RQ31" s="0" t="n">
        <v>153.75</v>
      </c>
      <c r="RR31" s="0" t="n">
        <v>0</v>
      </c>
      <c r="RS31" s="0" t="n">
        <v>0</v>
      </c>
      <c r="RT31" s="0" t="n">
        <v>0</v>
      </c>
      <c r="RU31" s="0" t="n">
        <v>1415.25</v>
      </c>
      <c r="RV31" s="0" t="n">
        <v>0</v>
      </c>
      <c r="RW31" s="0" t="n">
        <v>3125.25</v>
      </c>
      <c r="RX31" s="0" t="n">
        <v>0</v>
      </c>
      <c r="RY31" s="0" t="n">
        <v>520.5</v>
      </c>
      <c r="RZ31" s="0" t="n">
        <v>748.5</v>
      </c>
      <c r="SA31" s="0" t="n">
        <v>1624.5</v>
      </c>
      <c r="SB31" s="0" t="n">
        <v>560.25</v>
      </c>
      <c r="SC31" s="0" t="n">
        <v>0</v>
      </c>
      <c r="SD31" s="0" t="n">
        <v>600</v>
      </c>
      <c r="SE31" s="0" t="n">
        <v>0</v>
      </c>
      <c r="SF31" s="0" t="n">
        <v>0</v>
      </c>
      <c r="SG31" s="0" t="n">
        <v>0</v>
      </c>
      <c r="SH31" s="0" t="n">
        <v>505.5</v>
      </c>
      <c r="SI31" s="0" t="n">
        <v>0</v>
      </c>
      <c r="SJ31" s="0" t="n">
        <v>1636.5</v>
      </c>
      <c r="SK31" s="0" t="n">
        <v>0</v>
      </c>
      <c r="SL31" s="0" t="n">
        <v>0</v>
      </c>
      <c r="SM31" s="0" t="n">
        <v>4241.25</v>
      </c>
      <c r="SN31" s="0" t="n">
        <v>2325</v>
      </c>
      <c r="SO31" s="0" t="n">
        <v>546.75</v>
      </c>
      <c r="SP31" s="0" t="n">
        <v>1272</v>
      </c>
      <c r="SQ31" s="0" t="n">
        <v>0</v>
      </c>
      <c r="SR31" s="0" t="n">
        <v>2589.75</v>
      </c>
      <c r="SS31" s="0" t="n">
        <v>5344.6875</v>
      </c>
      <c r="ST31" s="0" t="n">
        <v>4446.75</v>
      </c>
      <c r="SU31" s="0" t="n">
        <v>0</v>
      </c>
      <c r="SV31" s="0" t="n">
        <v>0</v>
      </c>
      <c r="SW31" s="0" t="n">
        <v>0</v>
      </c>
      <c r="SX31" s="0" t="n">
        <v>488.7</v>
      </c>
      <c r="SY31" s="0" t="n">
        <v>2775</v>
      </c>
      <c r="SZ31" s="0" t="n">
        <v>495</v>
      </c>
      <c r="TA31" s="0" t="n">
        <v>0</v>
      </c>
      <c r="TB31" s="0" t="n">
        <v>211.5</v>
      </c>
      <c r="TC31" s="0" t="n">
        <v>0</v>
      </c>
      <c r="TD31" s="0" t="n">
        <v>0</v>
      </c>
      <c r="TE31" s="0" t="n">
        <v>450</v>
      </c>
      <c r="TF31" s="0" t="n">
        <v>0</v>
      </c>
      <c r="TG31" s="0" t="n">
        <v>4380</v>
      </c>
      <c r="TH31" s="0" t="n">
        <v>0</v>
      </c>
      <c r="TI31" s="0" t="n">
        <v>0</v>
      </c>
      <c r="TJ31" s="0" t="n">
        <v>0</v>
      </c>
      <c r="TK31" s="0" t="n">
        <v>636.5625</v>
      </c>
      <c r="TL31" s="0" t="n">
        <v>900</v>
      </c>
      <c r="TM31" s="0" t="n">
        <v>0</v>
      </c>
      <c r="TN31" s="0" t="n">
        <v>2250</v>
      </c>
      <c r="TO31" s="0" t="n">
        <v>0</v>
      </c>
      <c r="TP31" s="0" t="n">
        <v>4196.25</v>
      </c>
      <c r="TQ31" s="0" t="n">
        <v>0</v>
      </c>
      <c r="TR31" s="0" t="n">
        <v>937.5</v>
      </c>
      <c r="TS31" s="0" t="n">
        <v>0</v>
      </c>
      <c r="TT31" s="0" t="n">
        <v>0</v>
      </c>
      <c r="TU31" s="0" t="n">
        <v>696</v>
      </c>
      <c r="TV31" s="0" t="n">
        <v>1539.75</v>
      </c>
      <c r="TW31" s="0" t="n">
        <v>0</v>
      </c>
      <c r="TX31" s="0" t="n">
        <v>0</v>
      </c>
      <c r="TY31" s="0" t="n">
        <v>0</v>
      </c>
      <c r="TZ31" s="0" t="n">
        <v>0</v>
      </c>
      <c r="UA31" s="0" t="n">
        <v>0</v>
      </c>
      <c r="UB31" s="0" t="n">
        <v>353</v>
      </c>
      <c r="UC31" s="0" t="n">
        <v>14045.87</v>
      </c>
      <c r="UD31" s="0" t="n">
        <v>11271.29</v>
      </c>
      <c r="UE31" s="0" t="n">
        <v>796.015</v>
      </c>
      <c r="UF31" s="0" t="n">
        <v>0</v>
      </c>
      <c r="UG31" s="0" t="n">
        <v>0</v>
      </c>
      <c r="UH31" s="0" t="n">
        <v>0</v>
      </c>
      <c r="UI31" s="0" t="n">
        <v>6661.11</v>
      </c>
      <c r="UJ31" s="0" t="n">
        <v>0</v>
      </c>
      <c r="UK31" s="0" t="n">
        <v>16343.9</v>
      </c>
      <c r="UL31" s="0" t="n">
        <v>0</v>
      </c>
      <c r="UM31" s="0" t="n">
        <v>2449.82</v>
      </c>
      <c r="UN31" s="0" t="n">
        <v>3522.94</v>
      </c>
      <c r="UO31" s="0" t="n">
        <v>7645.98</v>
      </c>
      <c r="UP31" s="0" t="n">
        <v>2636.91</v>
      </c>
      <c r="UQ31" s="0" t="n">
        <v>0</v>
      </c>
      <c r="UR31" s="0" t="n">
        <v>2541.6</v>
      </c>
      <c r="US31" s="0" t="n">
        <v>0</v>
      </c>
      <c r="UT31" s="0" t="n">
        <v>0</v>
      </c>
      <c r="UU31" s="0" t="n">
        <v>0</v>
      </c>
      <c r="UV31" s="0" t="n">
        <v>2379.22</v>
      </c>
      <c r="UW31" s="0" t="n">
        <v>0</v>
      </c>
      <c r="UX31" s="0" t="n">
        <v>6932.214</v>
      </c>
      <c r="UY31" s="0" t="n">
        <v>0</v>
      </c>
      <c r="UZ31" s="0" t="n">
        <v>0</v>
      </c>
      <c r="VA31" s="0" t="n">
        <v>19962.15</v>
      </c>
      <c r="VB31" s="0" t="n">
        <v>10943</v>
      </c>
      <c r="VC31" s="0" t="n">
        <v>2316.033</v>
      </c>
      <c r="VD31" s="0" t="n">
        <v>5986.88</v>
      </c>
      <c r="VE31" s="0" t="n">
        <v>0</v>
      </c>
      <c r="VF31" s="0" t="n">
        <v>12189.09</v>
      </c>
      <c r="VG31" s="0" t="n">
        <v>18112.077</v>
      </c>
      <c r="VH31" s="0" t="n">
        <v>20929.37</v>
      </c>
      <c r="VI31" s="0" t="n">
        <v>0</v>
      </c>
      <c r="VJ31" s="0" t="n">
        <v>0</v>
      </c>
      <c r="VK31" s="0" t="n">
        <v>0</v>
      </c>
      <c r="VL31" s="0" t="n">
        <v>2555.72</v>
      </c>
      <c r="VM31" s="0" t="n">
        <v>13061</v>
      </c>
      <c r="VN31" s="0" t="n">
        <v>2118</v>
      </c>
      <c r="VO31" s="0" t="n">
        <v>0</v>
      </c>
      <c r="VP31" s="0" t="n">
        <v>995.46</v>
      </c>
      <c r="VQ31" s="0" t="n">
        <v>0</v>
      </c>
      <c r="VR31" s="0" t="n">
        <v>0</v>
      </c>
      <c r="VS31" s="0" t="n">
        <v>2647.5</v>
      </c>
      <c r="VT31" s="0" t="n">
        <v>0</v>
      </c>
      <c r="VU31" s="0" t="n">
        <v>16492.16</v>
      </c>
      <c r="VV31" s="0" t="n">
        <v>0</v>
      </c>
      <c r="VW31" s="0" t="n">
        <v>0</v>
      </c>
      <c r="VX31" s="0" t="n">
        <v>0</v>
      </c>
      <c r="VY31" s="0" t="n">
        <v>2396.87</v>
      </c>
      <c r="VZ31" s="0" t="n">
        <v>4236</v>
      </c>
      <c r="WA31" s="0" t="n">
        <v>0</v>
      </c>
      <c r="WB31" s="0" t="n">
        <v>10590</v>
      </c>
      <c r="WC31" s="0" t="n">
        <v>0</v>
      </c>
      <c r="WD31" s="0" t="n">
        <v>19750.35</v>
      </c>
      <c r="WE31" s="0" t="n">
        <v>0</v>
      </c>
      <c r="WF31" s="0" t="n">
        <v>3530</v>
      </c>
      <c r="WG31" s="0" t="n">
        <v>0</v>
      </c>
      <c r="WH31" s="0" t="n">
        <v>0</v>
      </c>
      <c r="WI31" s="0" t="n">
        <v>2948.256</v>
      </c>
      <c r="WJ31" s="0" t="n">
        <v>7247.09</v>
      </c>
      <c r="WK31" s="0" t="n">
        <v>0</v>
      </c>
      <c r="WL31" s="0" t="n">
        <v>0</v>
      </c>
      <c r="WM31" s="0" t="n">
        <v>0</v>
      </c>
      <c r="WN31" s="0" t="n">
        <v>0</v>
      </c>
      <c r="WO31" s="0" t="n">
        <v>0</v>
      </c>
      <c r="WP31" s="0" t="n">
        <v>278</v>
      </c>
      <c r="WQ31" s="0" t="n">
        <v>11061.62</v>
      </c>
      <c r="WR31" s="0" t="n">
        <v>7988.886</v>
      </c>
      <c r="WS31" s="0" t="n">
        <v>569.9</v>
      </c>
      <c r="WT31" s="0" t="n">
        <v>0</v>
      </c>
      <c r="WU31" s="0" t="n">
        <v>0</v>
      </c>
      <c r="WV31" s="0" t="n">
        <v>0</v>
      </c>
      <c r="WW31" s="0" t="n">
        <v>5245.86</v>
      </c>
      <c r="WX31" s="0" t="n">
        <v>0</v>
      </c>
      <c r="WY31" s="0" t="n">
        <v>12871.4</v>
      </c>
      <c r="WZ31" s="0" t="n">
        <v>0</v>
      </c>
      <c r="XA31" s="0" t="n">
        <v>1929.32</v>
      </c>
      <c r="XB31" s="0" t="n">
        <v>2774.44</v>
      </c>
      <c r="XC31" s="0" t="n">
        <v>6021.48</v>
      </c>
      <c r="XD31" s="0" t="n">
        <v>2076.66</v>
      </c>
      <c r="XE31" s="0" t="n">
        <v>0</v>
      </c>
      <c r="XF31" s="0" t="n">
        <v>2224</v>
      </c>
      <c r="XG31" s="0" t="n">
        <v>0</v>
      </c>
      <c r="XH31" s="0" t="n">
        <v>0</v>
      </c>
      <c r="XI31" s="0" t="n">
        <v>0</v>
      </c>
      <c r="XJ31" s="0" t="n">
        <v>1873.72</v>
      </c>
      <c r="XK31" s="0" t="n">
        <v>0</v>
      </c>
      <c r="XL31" s="0" t="n">
        <v>6065.96</v>
      </c>
      <c r="XM31" s="0" t="n">
        <v>0</v>
      </c>
      <c r="XN31" s="0" t="n">
        <v>0</v>
      </c>
      <c r="XO31" s="0" t="n">
        <v>15720.9</v>
      </c>
      <c r="XP31" s="0" t="n">
        <v>8618</v>
      </c>
      <c r="XQ31" s="0" t="n">
        <v>2026.62</v>
      </c>
      <c r="XR31" s="0" t="n">
        <v>4714.88</v>
      </c>
      <c r="XS31" s="0" t="n">
        <v>0</v>
      </c>
      <c r="XT31" s="0" t="n">
        <v>8639.406</v>
      </c>
      <c r="XU31" s="0" t="n">
        <v>15848.78</v>
      </c>
      <c r="XV31" s="0" t="n">
        <v>14834.358</v>
      </c>
      <c r="XW31" s="0" t="n">
        <v>0</v>
      </c>
      <c r="XX31" s="0" t="n">
        <v>0</v>
      </c>
      <c r="XY31" s="0" t="n">
        <v>0</v>
      </c>
      <c r="XZ31" s="0" t="n">
        <v>2012.72</v>
      </c>
      <c r="YA31" s="0" t="n">
        <v>12857.5</v>
      </c>
      <c r="YB31" s="0" t="n">
        <v>1668</v>
      </c>
      <c r="YC31" s="0" t="n">
        <v>0</v>
      </c>
      <c r="YD31" s="0" t="n">
        <v>783.96</v>
      </c>
      <c r="YE31" s="0" t="n">
        <v>0</v>
      </c>
      <c r="YF31" s="0" t="n">
        <v>0</v>
      </c>
      <c r="YG31" s="0" t="n">
        <v>1668</v>
      </c>
      <c r="YH31" s="0" t="n">
        <v>0</v>
      </c>
      <c r="YI31" s="0" t="n">
        <v>12988.16</v>
      </c>
      <c r="YJ31" s="0" t="n">
        <v>0</v>
      </c>
      <c r="YK31" s="0" t="n">
        <v>0</v>
      </c>
      <c r="YL31" s="0" t="n">
        <v>0</v>
      </c>
      <c r="YM31" s="0" t="n">
        <v>1698.858</v>
      </c>
      <c r="YN31" s="0" t="n">
        <v>3336</v>
      </c>
      <c r="YO31" s="0" t="n">
        <v>0</v>
      </c>
      <c r="YP31" s="0" t="n">
        <v>7506</v>
      </c>
      <c r="YQ31" s="0" t="n">
        <v>0</v>
      </c>
      <c r="YR31" s="0" t="n">
        <v>15554.1</v>
      </c>
      <c r="YS31" s="0" t="n">
        <v>0</v>
      </c>
      <c r="YT31" s="0" t="n">
        <v>2502</v>
      </c>
      <c r="YU31" s="0" t="n">
        <v>0</v>
      </c>
      <c r="YV31" s="0" t="n">
        <v>0</v>
      </c>
      <c r="YW31" s="0" t="n">
        <v>2579.84</v>
      </c>
      <c r="YX31" s="0" t="n">
        <v>5136.606</v>
      </c>
      <c r="YY31" s="0" t="n">
        <v>0</v>
      </c>
      <c r="YZ31" s="0" t="n">
        <v>0</v>
      </c>
      <c r="ZA31" s="0" t="n">
        <v>0</v>
      </c>
      <c r="ZB31" s="0" t="n">
        <v>0</v>
      </c>
      <c r="ZC31" s="0" t="n">
        <v>0</v>
      </c>
      <c r="ZD31" s="0" t="n">
        <v>13</v>
      </c>
      <c r="ZE31" s="0" t="n">
        <v>517.27</v>
      </c>
      <c r="ZF31" s="0" t="n">
        <v>415.09</v>
      </c>
      <c r="ZG31" s="0" t="n">
        <v>26.65</v>
      </c>
      <c r="ZH31" s="0" t="n">
        <v>0</v>
      </c>
      <c r="ZI31" s="0" t="n">
        <v>0</v>
      </c>
      <c r="ZJ31" s="0" t="n">
        <v>0</v>
      </c>
      <c r="ZK31" s="0" t="n">
        <v>245.31</v>
      </c>
      <c r="ZL31" s="0" t="n">
        <v>0</v>
      </c>
      <c r="ZM31" s="0" t="n">
        <v>601.9</v>
      </c>
      <c r="ZN31" s="0" t="n">
        <v>0</v>
      </c>
      <c r="ZO31" s="0" t="n">
        <v>90.22</v>
      </c>
      <c r="ZP31" s="0" t="n">
        <v>129.74</v>
      </c>
      <c r="ZQ31" s="0" t="n">
        <v>351.975</v>
      </c>
      <c r="ZR31" s="0" t="n">
        <v>97.11</v>
      </c>
      <c r="ZS31" s="0" t="n">
        <v>0</v>
      </c>
      <c r="ZT31" s="0" t="n">
        <v>93.6</v>
      </c>
      <c r="ZU31" s="0" t="n">
        <v>0</v>
      </c>
      <c r="ZV31" s="0" t="n">
        <v>0</v>
      </c>
      <c r="ZW31" s="0" t="n">
        <v>0</v>
      </c>
      <c r="ZX31" s="0" t="n">
        <v>78.858</v>
      </c>
      <c r="ZY31" s="0" t="n">
        <v>0</v>
      </c>
      <c r="ZZ31" s="0" t="n">
        <v>255.294</v>
      </c>
      <c r="AAA31" s="0" t="n">
        <v>0</v>
      </c>
      <c r="AAB31" s="0" t="n">
        <v>0</v>
      </c>
      <c r="AAC31" s="0" t="n">
        <v>918.9375</v>
      </c>
      <c r="AAD31" s="0" t="n">
        <v>362.7</v>
      </c>
      <c r="AAE31" s="0" t="n">
        <v>85.293</v>
      </c>
      <c r="AAF31" s="0" t="n">
        <v>275.6</v>
      </c>
      <c r="AAG31" s="0" t="n">
        <v>0</v>
      </c>
      <c r="AAH31" s="0" t="n">
        <v>448.89</v>
      </c>
      <c r="AAI31" s="0" t="n">
        <v>815.243</v>
      </c>
      <c r="AAJ31" s="0" t="n">
        <v>963.4625</v>
      </c>
      <c r="AAK31" s="0" t="n">
        <v>0</v>
      </c>
      <c r="AAL31" s="0" t="n">
        <v>0</v>
      </c>
      <c r="AAM31" s="0" t="n">
        <v>0</v>
      </c>
      <c r="AAN31" s="0" t="n">
        <v>94.12</v>
      </c>
      <c r="AAO31" s="0" t="n">
        <v>481</v>
      </c>
      <c r="AAP31" s="0" t="n">
        <v>78</v>
      </c>
      <c r="AAQ31" s="0" t="n">
        <v>0</v>
      </c>
      <c r="AAR31" s="0" t="n">
        <v>36.66</v>
      </c>
      <c r="AAS31" s="0" t="n">
        <v>0</v>
      </c>
      <c r="AAT31" s="0" t="n">
        <v>0</v>
      </c>
      <c r="AAU31" s="0" t="n">
        <v>78</v>
      </c>
      <c r="AAV31" s="0" t="n">
        <v>0</v>
      </c>
      <c r="AAW31" s="0" t="n">
        <v>607.36</v>
      </c>
      <c r="AAX31" s="0" t="n">
        <v>0</v>
      </c>
      <c r="AAY31" s="0" t="n">
        <v>0</v>
      </c>
      <c r="AAZ31" s="0" t="n">
        <v>0</v>
      </c>
      <c r="ABA31" s="0" t="n">
        <v>88.27</v>
      </c>
      <c r="ABB31" s="0" t="n">
        <v>171.6</v>
      </c>
      <c r="ABC31" s="0" t="n">
        <v>0</v>
      </c>
      <c r="ABD31" s="0" t="n">
        <v>390</v>
      </c>
      <c r="ABE31" s="0" t="n">
        <v>0</v>
      </c>
      <c r="ABF31" s="0" t="n">
        <v>909.1875</v>
      </c>
      <c r="ABG31" s="0" t="n">
        <v>0</v>
      </c>
      <c r="ABH31" s="0" t="n">
        <v>130</v>
      </c>
      <c r="ABI31" s="0" t="n">
        <v>0</v>
      </c>
      <c r="ABJ31" s="0" t="n">
        <v>0</v>
      </c>
      <c r="ABK31" s="0" t="n">
        <v>120.64</v>
      </c>
      <c r="ABL31" s="0" t="n">
        <v>293.579</v>
      </c>
      <c r="ABM31" s="0" t="n">
        <v>0</v>
      </c>
      <c r="ABN31" s="0" t="n">
        <v>0</v>
      </c>
      <c r="ABO31" s="0" t="n">
        <v>0</v>
      </c>
      <c r="ABP31" s="0" t="n">
        <v>0</v>
      </c>
      <c r="ABQ31" s="0" t="n">
        <v>0</v>
      </c>
      <c r="ABR31" s="0" t="n">
        <v>388</v>
      </c>
      <c r="ABS31" s="0" t="n">
        <v>19298.15</v>
      </c>
      <c r="ABT31" s="0" t="n">
        <v>12388.84</v>
      </c>
      <c r="ABU31" s="0" t="n">
        <v>715.86</v>
      </c>
      <c r="ABV31" s="0" t="n">
        <v>0</v>
      </c>
      <c r="ABW31" s="0" t="n">
        <v>0</v>
      </c>
      <c r="ABX31" s="0" t="n">
        <v>0</v>
      </c>
      <c r="ABY31" s="0" t="n">
        <v>7321.56</v>
      </c>
      <c r="ABZ31" s="0" t="n">
        <v>0</v>
      </c>
      <c r="ACA31" s="0" t="n">
        <v>17964.4</v>
      </c>
      <c r="ACB31" s="0" t="n">
        <v>0</v>
      </c>
      <c r="ACC31" s="0" t="n">
        <v>2961.992</v>
      </c>
      <c r="ACD31" s="0" t="n">
        <v>3872.24</v>
      </c>
      <c r="ACE31" s="0" t="n">
        <v>8404.08</v>
      </c>
      <c r="ACF31" s="0" t="n">
        <v>3622.95</v>
      </c>
      <c r="ACG31" s="0" t="n">
        <v>0</v>
      </c>
      <c r="ACH31" s="0" t="n">
        <v>3104</v>
      </c>
      <c r="ACI31" s="0" t="n">
        <v>0</v>
      </c>
      <c r="ACJ31" s="0" t="n">
        <v>0</v>
      </c>
      <c r="ACK31" s="0" t="n">
        <v>0</v>
      </c>
      <c r="ACL31" s="0" t="n">
        <v>3268.9</v>
      </c>
      <c r="ACM31" s="0" t="n">
        <v>0</v>
      </c>
      <c r="ACN31" s="0" t="n">
        <v>10582.7</v>
      </c>
      <c r="ACO31" s="0" t="n">
        <v>0</v>
      </c>
      <c r="ACP31" s="0" t="n">
        <v>0</v>
      </c>
      <c r="ACQ31" s="0" t="n">
        <v>21941.4</v>
      </c>
      <c r="ACR31" s="0" t="n">
        <v>12028</v>
      </c>
      <c r="ACS31" s="0" t="n">
        <v>2828.52</v>
      </c>
      <c r="ACT31" s="0" t="n">
        <v>6580.48</v>
      </c>
      <c r="ACU31" s="0" t="n">
        <v>0</v>
      </c>
      <c r="ACV31" s="0" t="n">
        <v>13397.64</v>
      </c>
      <c r="ACW31" s="0" t="n">
        <v>19907.892</v>
      </c>
      <c r="ACX31" s="0" t="n">
        <v>25304.972</v>
      </c>
      <c r="ACY31" s="0" t="n">
        <v>0</v>
      </c>
      <c r="ACZ31" s="0" t="n">
        <v>0</v>
      </c>
      <c r="ADA31" s="0" t="n">
        <v>0</v>
      </c>
      <c r="ADB31" s="0" t="n">
        <v>2809.12</v>
      </c>
      <c r="ADC31" s="0" t="n">
        <v>14356</v>
      </c>
      <c r="ADD31" s="0" t="n">
        <v>2328</v>
      </c>
      <c r="ADE31" s="0" t="n">
        <v>0</v>
      </c>
      <c r="ADF31" s="0" t="n">
        <v>1203.576</v>
      </c>
      <c r="ADG31" s="0" t="n">
        <v>0</v>
      </c>
      <c r="ADH31" s="0" t="n">
        <v>0</v>
      </c>
      <c r="ADI31" s="0" t="n">
        <v>2328</v>
      </c>
      <c r="ADJ31" s="0" t="n">
        <v>0</v>
      </c>
      <c r="ADK31" s="0" t="n">
        <v>18127.36</v>
      </c>
      <c r="ADL31" s="0" t="n">
        <v>0</v>
      </c>
      <c r="ADM31" s="0" t="n">
        <v>0</v>
      </c>
      <c r="ADN31" s="0" t="n">
        <v>0</v>
      </c>
      <c r="ADO31" s="0" t="n">
        <v>2634.52</v>
      </c>
      <c r="ADP31" s="0" t="n">
        <v>4656</v>
      </c>
      <c r="ADQ31" s="0" t="n">
        <v>0</v>
      </c>
      <c r="ADR31" s="0" t="n">
        <v>11640</v>
      </c>
      <c r="ADS31" s="0" t="n">
        <v>0</v>
      </c>
      <c r="ADT31" s="0" t="n">
        <v>21708.6</v>
      </c>
      <c r="ADU31" s="0" t="n">
        <v>0</v>
      </c>
      <c r="ADV31" s="0" t="n">
        <v>3492</v>
      </c>
      <c r="ADW31" s="0" t="n">
        <v>0</v>
      </c>
      <c r="ADX31" s="0" t="n">
        <v>0</v>
      </c>
      <c r="ADY31" s="0" t="n">
        <v>3960.704</v>
      </c>
      <c r="ADZ31" s="0" t="n">
        <v>7965.64</v>
      </c>
      <c r="AEA31" s="0" t="n">
        <v>0</v>
      </c>
      <c r="AEB31" s="0" t="n">
        <v>0</v>
      </c>
      <c r="AEC31" s="0" t="n">
        <v>0</v>
      </c>
      <c r="AED31" s="0" t="n">
        <v>0</v>
      </c>
      <c r="AEE31" s="0" t="n">
        <v>0</v>
      </c>
      <c r="AEF31" s="0" t="n">
        <v>270</v>
      </c>
      <c r="AEG31" s="0" t="n">
        <v>10743.3</v>
      </c>
      <c r="AEH31" s="0" t="n">
        <v>8621.1</v>
      </c>
      <c r="AEI31" s="0" t="n">
        <v>608.85</v>
      </c>
      <c r="AEJ31" s="0" t="n">
        <v>0</v>
      </c>
      <c r="AEK31" s="0" t="n">
        <v>0</v>
      </c>
      <c r="AEL31" s="0" t="n">
        <v>0</v>
      </c>
      <c r="AEM31" s="0" t="n">
        <v>6368.625</v>
      </c>
      <c r="AEN31" s="0" t="n">
        <v>0</v>
      </c>
      <c r="AEO31" s="0" t="n">
        <v>12501</v>
      </c>
      <c r="AEP31" s="0" t="n">
        <v>0</v>
      </c>
      <c r="AEQ31" s="0" t="n">
        <v>2061.18</v>
      </c>
      <c r="AER31" s="0" t="n">
        <v>3368.25</v>
      </c>
      <c r="AES31" s="0" t="n">
        <v>5848.2</v>
      </c>
      <c r="AET31" s="0" t="n">
        <v>2016.9</v>
      </c>
      <c r="AEU31" s="0" t="n">
        <v>0</v>
      </c>
      <c r="AEV31" s="0" t="n">
        <v>1944</v>
      </c>
      <c r="AEW31" s="0" t="n">
        <v>0</v>
      </c>
      <c r="AEX31" s="0" t="n">
        <v>0</v>
      </c>
      <c r="AEY31" s="0" t="n">
        <v>0</v>
      </c>
      <c r="AEZ31" s="0" t="n">
        <v>1637.82</v>
      </c>
      <c r="AFA31" s="0" t="n">
        <v>0</v>
      </c>
      <c r="AFB31" s="0" t="n">
        <v>6480.54</v>
      </c>
      <c r="AFC31" s="0" t="n">
        <v>0</v>
      </c>
      <c r="AFD31" s="0" t="n">
        <v>0</v>
      </c>
      <c r="AFE31" s="0" t="n">
        <v>15268.5</v>
      </c>
      <c r="AFF31" s="0" t="n">
        <v>8370</v>
      </c>
      <c r="AFG31" s="0" t="n">
        <v>1968.3</v>
      </c>
      <c r="AFH31" s="0" t="n">
        <v>4579.2</v>
      </c>
      <c r="AFI31" s="0" t="n">
        <v>0</v>
      </c>
      <c r="AFJ31" s="0" t="n">
        <v>9323.1</v>
      </c>
      <c r="AFK31" s="0" t="n">
        <v>15392.7</v>
      </c>
      <c r="AFL31" s="0" t="n">
        <v>16008.3</v>
      </c>
      <c r="AFM31" s="0" t="n">
        <v>0</v>
      </c>
      <c r="AFN31" s="0" t="n">
        <v>0</v>
      </c>
      <c r="AFO31" s="0" t="n">
        <v>0</v>
      </c>
      <c r="AFP31" s="0" t="n">
        <v>1954.8</v>
      </c>
      <c r="AFQ31" s="0" t="n">
        <v>9990</v>
      </c>
      <c r="AFR31" s="0" t="n">
        <v>1458</v>
      </c>
      <c r="AFS31" s="0" t="n">
        <v>0</v>
      </c>
      <c r="AFT31" s="0" t="n">
        <v>761.4</v>
      </c>
      <c r="AFU31" s="0" t="n">
        <v>0</v>
      </c>
      <c r="AFV31" s="0" t="n">
        <v>0</v>
      </c>
      <c r="AFW31" s="0" t="n">
        <v>1782</v>
      </c>
      <c r="AFX31" s="0" t="n">
        <v>0</v>
      </c>
      <c r="AFY31" s="0" t="n">
        <v>12614.4</v>
      </c>
      <c r="AFZ31" s="0" t="n">
        <v>0</v>
      </c>
      <c r="AGA31" s="0" t="n">
        <v>0</v>
      </c>
      <c r="AGB31" s="0" t="n">
        <v>0</v>
      </c>
      <c r="AGC31" s="0" t="n">
        <v>1833.3</v>
      </c>
      <c r="AGD31" s="0" t="n">
        <v>3240</v>
      </c>
      <c r="AGE31" s="0" t="n">
        <v>0</v>
      </c>
      <c r="AGF31" s="0" t="n">
        <v>7290</v>
      </c>
      <c r="AGG31" s="0" t="n">
        <v>0</v>
      </c>
      <c r="AGH31" s="0" t="n">
        <v>15106.5</v>
      </c>
      <c r="AGI31" s="0" t="n">
        <v>0</v>
      </c>
      <c r="AGJ31" s="0" t="n">
        <v>3375</v>
      </c>
      <c r="AGK31" s="0" t="n">
        <v>0</v>
      </c>
      <c r="AGL31" s="0" t="n">
        <v>0</v>
      </c>
      <c r="AGM31" s="0" t="n">
        <v>2756.16</v>
      </c>
      <c r="AGN31" s="0" t="n">
        <v>5543.1</v>
      </c>
      <c r="AGO31" s="0" t="n">
        <v>0</v>
      </c>
      <c r="AGP31" s="0" t="n">
        <v>0</v>
      </c>
      <c r="AGQ31" s="0" t="n">
        <v>0</v>
      </c>
      <c r="AGR31" s="0" t="n">
        <v>0</v>
      </c>
      <c r="AGS31" s="0" t="n">
        <v>0</v>
      </c>
      <c r="AGU31" s="0" t="n">
        <f aca="false">IF($P31&gt;0,CH31*$K31,0)</f>
        <v>246</v>
      </c>
      <c r="AGV31" s="0" t="n">
        <f aca="false">IF($P31&gt;0,EV31*$K31,0)</f>
        <v>792</v>
      </c>
      <c r="AGW31" s="0" t="n">
        <f aca="false">IF($P31&gt;0,HJ31*$K31,0)</f>
        <v>33</v>
      </c>
      <c r="AGX31" s="0" t="n">
        <f aca="false">IF($P31&gt;0,JX31*$K31,0)</f>
        <v>315</v>
      </c>
      <c r="AGY31" s="0" t="n">
        <f aca="false">IF($P31&gt;0,ML31*$K31,0)</f>
        <v>810</v>
      </c>
      <c r="AGZ31" s="0" t="n">
        <f aca="false">IF($P31&gt;0,OZ31*$K31,0)</f>
        <v>555</v>
      </c>
      <c r="AHA31" s="0" t="n">
        <f aca="false">IF($P31&gt;0,RN31*$K31,0)</f>
        <v>225</v>
      </c>
      <c r="AHB31" s="0" t="n">
        <f aca="false">IF($P31&gt;0,UB31*$K31,0)</f>
        <v>1059</v>
      </c>
      <c r="AHC31" s="0" t="n">
        <f aca="false">IF($P31&gt;0,WP31*$K31,0)</f>
        <v>834</v>
      </c>
      <c r="AHD31" s="0" t="n">
        <f aca="false">IF($P31&gt;0,ZD31*$K31,0)</f>
        <v>39</v>
      </c>
      <c r="AHE31" s="0" t="n">
        <f aca="false">IF($P31&gt;0,ABR31*$K31,0)</f>
        <v>1164</v>
      </c>
      <c r="AHF31" s="0" t="n">
        <f aca="false">IF($P31&gt;0,AEF31*$K31,0)</f>
        <v>810</v>
      </c>
    </row>
    <row r="32" customFormat="false" ht="15" hidden="false" customHeight="false" outlineLevel="0" collapsed="false">
      <c r="F32" s="0" t="s">
        <v>39</v>
      </c>
      <c r="H32" s="0" t="s">
        <v>162</v>
      </c>
      <c r="I32" s="0" t="s">
        <v>210</v>
      </c>
      <c r="K32" s="0" t="n">
        <v>2</v>
      </c>
      <c r="L32" s="0" t="n">
        <v>6.35</v>
      </c>
      <c r="P32" s="0" t="n">
        <v>1</v>
      </c>
      <c r="R32" s="0" t="s">
        <v>58</v>
      </c>
      <c r="S32" s="0" t="s">
        <v>61</v>
      </c>
      <c r="W32" s="0" t="n">
        <v>50.9</v>
      </c>
      <c r="Y32" s="0" t="n">
        <v>23</v>
      </c>
      <c r="AC32" s="0" t="n">
        <v>18.88</v>
      </c>
      <c r="AD32" s="0" t="n">
        <v>47.52</v>
      </c>
      <c r="AE32" s="0" t="n">
        <v>38.75</v>
      </c>
      <c r="AF32" s="0" t="n">
        <v>38</v>
      </c>
      <c r="AH32" s="0" t="n">
        <v>17</v>
      </c>
      <c r="AJ32" s="0" t="n">
        <v>34.13</v>
      </c>
      <c r="AO32" s="0" t="n">
        <v>24.29</v>
      </c>
      <c r="AR32" s="0" t="n">
        <v>56.94</v>
      </c>
      <c r="AS32" s="0" t="n">
        <v>47.72</v>
      </c>
      <c r="AW32" s="0" t="n">
        <v>36.63</v>
      </c>
      <c r="BB32" s="0" t="n">
        <v>33.18</v>
      </c>
      <c r="BC32" s="0" t="n">
        <v>28.49</v>
      </c>
      <c r="BD32" s="0" t="n">
        <v>59.56</v>
      </c>
      <c r="BE32" s="0" t="n">
        <v>27</v>
      </c>
      <c r="BH32" s="0" t="n">
        <v>3.45</v>
      </c>
      <c r="BJ32" s="0" t="n">
        <v>57.5</v>
      </c>
      <c r="BL32" s="0" t="n">
        <v>40</v>
      </c>
      <c r="BO32" s="0" t="n">
        <v>52.7</v>
      </c>
      <c r="BU32" s="0" t="n">
        <v>7</v>
      </c>
      <c r="BY32" s="0" t="n">
        <v>6.95</v>
      </c>
      <c r="CG32" s="0" t="n">
        <v>27.2</v>
      </c>
      <c r="CH32" s="0" t="n">
        <v>116</v>
      </c>
      <c r="CI32" s="0" t="n">
        <v>0</v>
      </c>
      <c r="CJ32" s="0" t="n">
        <v>0</v>
      </c>
      <c r="CK32" s="0" t="n">
        <v>5904.4</v>
      </c>
      <c r="CL32" s="0" t="n">
        <v>0</v>
      </c>
      <c r="CM32" s="0" t="n">
        <v>2401.2</v>
      </c>
      <c r="CN32" s="0" t="n">
        <v>0</v>
      </c>
      <c r="CO32" s="0" t="n">
        <v>0</v>
      </c>
      <c r="CP32" s="0" t="n">
        <v>0</v>
      </c>
      <c r="CQ32" s="0" t="n">
        <v>2409.088</v>
      </c>
      <c r="CR32" s="0" t="n">
        <v>5512.32</v>
      </c>
      <c r="CS32" s="0" t="n">
        <v>4495</v>
      </c>
      <c r="CT32" s="0" t="n">
        <v>5510</v>
      </c>
      <c r="CU32" s="0" t="n">
        <v>0</v>
      </c>
      <c r="CV32" s="0" t="n">
        <v>1972</v>
      </c>
      <c r="CW32" s="0" t="n">
        <v>0</v>
      </c>
      <c r="CX32" s="0" t="n">
        <v>3959.08</v>
      </c>
      <c r="CY32" s="0" t="n">
        <v>0</v>
      </c>
      <c r="CZ32" s="0" t="n">
        <v>0</v>
      </c>
      <c r="DA32" s="0" t="n">
        <v>0</v>
      </c>
      <c r="DB32" s="0" t="n">
        <v>0</v>
      </c>
      <c r="DC32" s="0" t="n">
        <v>2817.64</v>
      </c>
      <c r="DD32" s="0" t="n">
        <v>0</v>
      </c>
      <c r="DE32" s="0" t="n">
        <v>0</v>
      </c>
      <c r="DF32" s="0" t="n">
        <v>6605.04</v>
      </c>
      <c r="DG32" s="0" t="n">
        <v>5535.52</v>
      </c>
      <c r="DH32" s="0" t="n">
        <v>0</v>
      </c>
      <c r="DI32" s="0" t="n">
        <v>0</v>
      </c>
      <c r="DJ32" s="0" t="n">
        <v>0</v>
      </c>
      <c r="DK32" s="0" t="n">
        <v>4249.08</v>
      </c>
      <c r="DL32" s="0" t="n">
        <v>0</v>
      </c>
      <c r="DM32" s="0" t="n">
        <v>0</v>
      </c>
      <c r="DN32" s="0" t="n">
        <v>0</v>
      </c>
      <c r="DO32" s="0" t="n">
        <v>0</v>
      </c>
      <c r="DP32" s="0" t="n">
        <v>3848.88</v>
      </c>
      <c r="DQ32" s="0" t="n">
        <v>3304.84</v>
      </c>
      <c r="DR32" s="0" t="n">
        <v>6908.96</v>
      </c>
      <c r="DS32" s="0" t="n">
        <v>3132</v>
      </c>
      <c r="DT32" s="0" t="n">
        <v>0</v>
      </c>
      <c r="DU32" s="0" t="n">
        <v>0</v>
      </c>
      <c r="DV32" s="0" t="n">
        <v>400.2</v>
      </c>
      <c r="DW32" s="0" t="n">
        <v>0</v>
      </c>
      <c r="DX32" s="0" t="n">
        <v>6670</v>
      </c>
      <c r="DY32" s="0" t="n">
        <v>0</v>
      </c>
      <c r="DZ32" s="0" t="n">
        <v>4640</v>
      </c>
      <c r="EA32" s="0" t="n">
        <v>0</v>
      </c>
      <c r="EB32" s="0" t="n">
        <v>0</v>
      </c>
      <c r="EC32" s="0" t="n">
        <v>6113.2</v>
      </c>
      <c r="ED32" s="0" t="n">
        <v>0</v>
      </c>
      <c r="EE32" s="0" t="n">
        <v>0</v>
      </c>
      <c r="EF32" s="0" t="n">
        <v>0</v>
      </c>
      <c r="EG32" s="0" t="n">
        <v>0</v>
      </c>
      <c r="EH32" s="0" t="n">
        <v>0</v>
      </c>
      <c r="EI32" s="0" t="n">
        <v>812</v>
      </c>
      <c r="EJ32" s="0" t="n">
        <v>0</v>
      </c>
      <c r="EK32" s="0" t="n">
        <v>0</v>
      </c>
      <c r="EL32" s="0" t="n">
        <v>0</v>
      </c>
      <c r="EM32" s="0" t="n">
        <v>806.2</v>
      </c>
      <c r="EN32" s="0" t="n">
        <v>0</v>
      </c>
      <c r="EO32" s="0" t="n">
        <v>0</v>
      </c>
      <c r="EP32" s="0" t="n">
        <v>0</v>
      </c>
      <c r="EQ32" s="0" t="n">
        <v>0</v>
      </c>
      <c r="ER32" s="0" t="n">
        <v>0</v>
      </c>
      <c r="ES32" s="0" t="n">
        <v>0</v>
      </c>
      <c r="ET32" s="0" t="n">
        <v>0</v>
      </c>
      <c r="EU32" s="0" t="n">
        <v>3944</v>
      </c>
      <c r="EV32" s="0" t="n">
        <v>102</v>
      </c>
      <c r="EW32" s="0" t="n">
        <v>0</v>
      </c>
      <c r="EX32" s="0" t="n">
        <v>0</v>
      </c>
      <c r="EY32" s="0" t="n">
        <v>5191.8</v>
      </c>
      <c r="EZ32" s="0" t="n">
        <v>0</v>
      </c>
      <c r="FA32" s="0" t="n">
        <v>2932.5</v>
      </c>
      <c r="FB32" s="0" t="n">
        <v>0</v>
      </c>
      <c r="FC32" s="0" t="n">
        <v>0</v>
      </c>
      <c r="FD32" s="0" t="n">
        <v>0</v>
      </c>
      <c r="FE32" s="0" t="n">
        <v>1733.184</v>
      </c>
      <c r="FF32" s="0" t="n">
        <v>4847.04</v>
      </c>
      <c r="FG32" s="0" t="n">
        <v>3952.5</v>
      </c>
      <c r="FH32" s="0" t="n">
        <v>3876</v>
      </c>
      <c r="FI32" s="0" t="n">
        <v>0</v>
      </c>
      <c r="FJ32" s="0" t="n">
        <v>2167.5</v>
      </c>
      <c r="FK32" s="0" t="n">
        <v>0</v>
      </c>
      <c r="FL32" s="0" t="n">
        <v>3481.26</v>
      </c>
      <c r="FM32" s="0" t="n">
        <v>0</v>
      </c>
      <c r="FN32" s="0" t="n">
        <v>0</v>
      </c>
      <c r="FO32" s="0" t="n">
        <v>0</v>
      </c>
      <c r="FP32" s="0" t="n">
        <v>0</v>
      </c>
      <c r="FQ32" s="0" t="n">
        <v>2477.58</v>
      </c>
      <c r="FR32" s="0" t="n">
        <v>0</v>
      </c>
      <c r="FS32" s="0" t="n">
        <v>0</v>
      </c>
      <c r="FT32" s="0" t="n">
        <v>5807.88</v>
      </c>
      <c r="FU32" s="0" t="n">
        <v>4380.696</v>
      </c>
      <c r="FV32" s="0" t="n">
        <v>0</v>
      </c>
      <c r="FW32" s="0" t="n">
        <v>0</v>
      </c>
      <c r="FX32" s="0" t="n">
        <v>0</v>
      </c>
      <c r="FY32" s="0" t="n">
        <v>4670.325</v>
      </c>
      <c r="FZ32" s="0" t="n">
        <v>0</v>
      </c>
      <c r="GA32" s="0" t="n">
        <v>0</v>
      </c>
      <c r="GB32" s="0" t="n">
        <v>0</v>
      </c>
      <c r="GC32" s="0" t="n">
        <v>0</v>
      </c>
      <c r="GD32" s="0" t="n">
        <v>3384.36</v>
      </c>
      <c r="GE32" s="0" t="n">
        <v>2905.98</v>
      </c>
      <c r="GF32" s="0" t="n">
        <v>6075.12</v>
      </c>
      <c r="GG32" s="0" t="n">
        <v>2754</v>
      </c>
      <c r="GH32" s="0" t="n">
        <v>0</v>
      </c>
      <c r="GI32" s="0" t="n">
        <v>0</v>
      </c>
      <c r="GJ32" s="0" t="n">
        <v>351.9</v>
      </c>
      <c r="GK32" s="0" t="n">
        <v>0</v>
      </c>
      <c r="GL32" s="0" t="n">
        <v>5865</v>
      </c>
      <c r="GM32" s="0" t="n">
        <v>0</v>
      </c>
      <c r="GN32" s="0" t="n">
        <v>5100</v>
      </c>
      <c r="GO32" s="0" t="n">
        <v>0</v>
      </c>
      <c r="GP32" s="0" t="n">
        <v>0</v>
      </c>
      <c r="GQ32" s="0" t="n">
        <v>5375.4</v>
      </c>
      <c r="GR32" s="0" t="n">
        <v>0</v>
      </c>
      <c r="GS32" s="0" t="n">
        <v>0</v>
      </c>
      <c r="GT32" s="0" t="n">
        <v>0</v>
      </c>
      <c r="GU32" s="0" t="n">
        <v>0</v>
      </c>
      <c r="GV32" s="0" t="n">
        <v>0</v>
      </c>
      <c r="GW32" s="0" t="n">
        <v>892.5</v>
      </c>
      <c r="GX32" s="0" t="n">
        <v>0</v>
      </c>
      <c r="GY32" s="0" t="n">
        <v>0</v>
      </c>
      <c r="GZ32" s="0" t="n">
        <v>0</v>
      </c>
      <c r="HA32" s="0" t="n">
        <v>779.79</v>
      </c>
      <c r="HB32" s="0" t="n">
        <v>0</v>
      </c>
      <c r="HC32" s="0" t="n">
        <v>0</v>
      </c>
      <c r="HD32" s="0" t="n">
        <v>0</v>
      </c>
      <c r="HE32" s="0" t="n">
        <v>0</v>
      </c>
      <c r="HF32" s="0" t="n">
        <v>0</v>
      </c>
      <c r="HG32" s="0" t="n">
        <v>0</v>
      </c>
      <c r="HH32" s="0" t="n">
        <v>0</v>
      </c>
      <c r="HI32" s="0" t="n">
        <v>2774.4</v>
      </c>
      <c r="HJ32" s="0" t="n">
        <v>265</v>
      </c>
      <c r="HK32" s="0" t="n">
        <v>0</v>
      </c>
      <c r="HL32" s="0" t="n">
        <v>0</v>
      </c>
      <c r="HM32" s="0" t="n">
        <v>14837.35</v>
      </c>
      <c r="HN32" s="0" t="n">
        <v>0</v>
      </c>
      <c r="HO32" s="0" t="n">
        <v>6095</v>
      </c>
      <c r="HP32" s="0" t="n">
        <v>0</v>
      </c>
      <c r="HQ32" s="0" t="n">
        <v>0</v>
      </c>
      <c r="HR32" s="0" t="n">
        <v>0</v>
      </c>
      <c r="HS32" s="0" t="n">
        <v>5003.2</v>
      </c>
      <c r="HT32" s="0" t="n">
        <v>11333.52</v>
      </c>
      <c r="HU32" s="0" t="n">
        <v>11295.625</v>
      </c>
      <c r="HV32" s="0" t="n">
        <v>10070</v>
      </c>
      <c r="HW32" s="0" t="n">
        <v>0</v>
      </c>
      <c r="HX32" s="0" t="n">
        <v>4955.5</v>
      </c>
      <c r="HY32" s="0" t="n">
        <v>0</v>
      </c>
      <c r="HZ32" s="0" t="n">
        <v>9044.45</v>
      </c>
      <c r="IA32" s="0" t="n">
        <v>0</v>
      </c>
      <c r="IB32" s="0" t="n">
        <v>0</v>
      </c>
      <c r="IC32" s="0" t="n">
        <v>0</v>
      </c>
      <c r="ID32" s="0" t="n">
        <v>0</v>
      </c>
      <c r="IE32" s="0" t="n">
        <v>6436.85</v>
      </c>
      <c r="IF32" s="0" t="n">
        <v>0</v>
      </c>
      <c r="IG32" s="0" t="n">
        <v>0</v>
      </c>
      <c r="IH32" s="0" t="n">
        <v>16598.01</v>
      </c>
      <c r="II32" s="0" t="n">
        <v>12645.8</v>
      </c>
      <c r="IJ32" s="0" t="n">
        <v>0</v>
      </c>
      <c r="IK32" s="0" t="n">
        <v>0</v>
      </c>
      <c r="IL32" s="0" t="n">
        <v>0</v>
      </c>
      <c r="IM32" s="0" t="n">
        <v>9706.95</v>
      </c>
      <c r="IN32" s="0" t="n">
        <v>0</v>
      </c>
      <c r="IO32" s="0" t="n">
        <v>0</v>
      </c>
      <c r="IP32" s="0" t="n">
        <v>0</v>
      </c>
      <c r="IQ32" s="0" t="n">
        <v>0</v>
      </c>
      <c r="IR32" s="0" t="n">
        <v>10990.875</v>
      </c>
      <c r="IS32" s="0" t="n">
        <v>6794.865</v>
      </c>
      <c r="IT32" s="0" t="n">
        <v>14205.06</v>
      </c>
      <c r="IU32" s="0" t="n">
        <v>7870.5</v>
      </c>
      <c r="IV32" s="0" t="n">
        <v>0</v>
      </c>
      <c r="IW32" s="0" t="n">
        <v>0</v>
      </c>
      <c r="IX32" s="0" t="n">
        <v>914.25</v>
      </c>
      <c r="IY32" s="0" t="n">
        <v>0</v>
      </c>
      <c r="IZ32" s="0" t="n">
        <v>15237.5</v>
      </c>
      <c r="JA32" s="0" t="n">
        <v>0</v>
      </c>
      <c r="JB32" s="0" t="n">
        <v>13250</v>
      </c>
      <c r="JC32" s="0" t="n">
        <v>0</v>
      </c>
      <c r="JD32" s="0" t="n">
        <v>0</v>
      </c>
      <c r="JE32" s="0" t="n">
        <v>13965.5</v>
      </c>
      <c r="JF32" s="0" t="n">
        <v>0</v>
      </c>
      <c r="JG32" s="0" t="n">
        <v>0</v>
      </c>
      <c r="JH32" s="0" t="n">
        <v>0</v>
      </c>
      <c r="JI32" s="0" t="n">
        <v>0</v>
      </c>
      <c r="JJ32" s="0" t="n">
        <v>0</v>
      </c>
      <c r="JK32" s="0" t="n">
        <v>1855</v>
      </c>
      <c r="JL32" s="0" t="n">
        <v>0</v>
      </c>
      <c r="JM32" s="0" t="n">
        <v>0</v>
      </c>
      <c r="JN32" s="0" t="n">
        <v>0</v>
      </c>
      <c r="JO32" s="0" t="n">
        <v>1841.75</v>
      </c>
      <c r="JP32" s="0" t="n">
        <v>0</v>
      </c>
      <c r="JQ32" s="0" t="n">
        <v>0</v>
      </c>
      <c r="JR32" s="0" t="n">
        <v>0</v>
      </c>
      <c r="JS32" s="0" t="n">
        <v>0</v>
      </c>
      <c r="JT32" s="0" t="n">
        <v>0</v>
      </c>
      <c r="JU32" s="0" t="n">
        <v>0</v>
      </c>
      <c r="JV32" s="0" t="n">
        <v>0</v>
      </c>
      <c r="JW32" s="0" t="n">
        <v>7208</v>
      </c>
      <c r="JX32" s="0" t="n">
        <v>252</v>
      </c>
      <c r="JY32" s="0" t="n">
        <v>0</v>
      </c>
      <c r="JZ32" s="0" t="n">
        <v>0</v>
      </c>
      <c r="KA32" s="0" t="n">
        <v>16033.5</v>
      </c>
      <c r="KB32" s="0" t="n">
        <v>0</v>
      </c>
      <c r="KC32" s="0" t="n">
        <v>5796</v>
      </c>
      <c r="KD32" s="0" t="n">
        <v>0</v>
      </c>
      <c r="KE32" s="0" t="n">
        <v>0</v>
      </c>
      <c r="KF32" s="0" t="n">
        <v>0</v>
      </c>
      <c r="KG32" s="0" t="n">
        <v>4281.984</v>
      </c>
      <c r="KH32" s="0" t="n">
        <v>13172.544</v>
      </c>
      <c r="KI32" s="0" t="n">
        <v>8788.5</v>
      </c>
      <c r="KJ32" s="0" t="n">
        <v>9576</v>
      </c>
      <c r="KK32" s="0" t="n">
        <v>0</v>
      </c>
      <c r="KL32" s="0" t="n">
        <v>4284</v>
      </c>
      <c r="KM32" s="0" t="n">
        <v>0</v>
      </c>
      <c r="KN32" s="0" t="n">
        <v>9460.836</v>
      </c>
      <c r="KO32" s="0" t="n">
        <v>0</v>
      </c>
      <c r="KP32" s="0" t="n">
        <v>0</v>
      </c>
      <c r="KQ32" s="0" t="n">
        <v>0</v>
      </c>
      <c r="KR32" s="0" t="n">
        <v>0</v>
      </c>
      <c r="KS32" s="0" t="n">
        <v>6121.08</v>
      </c>
      <c r="KT32" s="0" t="n">
        <v>0</v>
      </c>
      <c r="KU32" s="0" t="n">
        <v>0</v>
      </c>
      <c r="KV32" s="0" t="n">
        <v>14348.88</v>
      </c>
      <c r="KW32" s="0" t="n">
        <v>12025.44</v>
      </c>
      <c r="KX32" s="0" t="n">
        <v>0</v>
      </c>
      <c r="KY32" s="0" t="n">
        <v>0</v>
      </c>
      <c r="KZ32" s="0" t="n">
        <v>0</v>
      </c>
      <c r="LA32" s="0" t="n">
        <v>10153.836</v>
      </c>
      <c r="LB32" s="0" t="n">
        <v>0</v>
      </c>
      <c r="LC32" s="0" t="n">
        <v>0</v>
      </c>
      <c r="LD32" s="0" t="n">
        <v>0</v>
      </c>
      <c r="LE32" s="0" t="n">
        <v>0</v>
      </c>
      <c r="LF32" s="0" t="n">
        <v>8361.36</v>
      </c>
      <c r="LG32" s="0" t="n">
        <v>7179.48</v>
      </c>
      <c r="LH32" s="0" t="n">
        <v>15009.12</v>
      </c>
      <c r="LI32" s="0" t="n">
        <v>6804</v>
      </c>
      <c r="LJ32" s="0" t="n">
        <v>0</v>
      </c>
      <c r="LK32" s="0" t="n">
        <v>0</v>
      </c>
      <c r="LL32" s="0" t="n">
        <v>869.4</v>
      </c>
      <c r="LM32" s="0" t="n">
        <v>0</v>
      </c>
      <c r="LN32" s="0" t="n">
        <v>14490</v>
      </c>
      <c r="LO32" s="0" t="n">
        <v>0</v>
      </c>
      <c r="LP32" s="0" t="n">
        <v>10080</v>
      </c>
      <c r="LQ32" s="0" t="n">
        <v>0</v>
      </c>
      <c r="LR32" s="0" t="n">
        <v>0</v>
      </c>
      <c r="LS32" s="0" t="n">
        <v>13280.4</v>
      </c>
      <c r="LT32" s="0" t="n">
        <v>0</v>
      </c>
      <c r="LU32" s="0" t="n">
        <v>0</v>
      </c>
      <c r="LV32" s="0" t="n">
        <v>0</v>
      </c>
      <c r="LW32" s="0" t="n">
        <v>0</v>
      </c>
      <c r="LX32" s="0" t="n">
        <v>0</v>
      </c>
      <c r="LY32" s="0" t="n">
        <v>1764</v>
      </c>
      <c r="LZ32" s="0" t="n">
        <v>0</v>
      </c>
      <c r="MA32" s="0" t="n">
        <v>0</v>
      </c>
      <c r="MB32" s="0" t="n">
        <v>0</v>
      </c>
      <c r="MC32" s="0" t="n">
        <v>1576.26</v>
      </c>
      <c r="MD32" s="0" t="n">
        <v>0</v>
      </c>
      <c r="ME32" s="0" t="n">
        <v>0</v>
      </c>
      <c r="MF32" s="0" t="n">
        <v>0</v>
      </c>
      <c r="MG32" s="0" t="n">
        <v>0</v>
      </c>
      <c r="MH32" s="0" t="n">
        <v>0</v>
      </c>
      <c r="MI32" s="0" t="n">
        <v>0</v>
      </c>
      <c r="MJ32" s="0" t="n">
        <v>0</v>
      </c>
      <c r="MK32" s="0" t="n">
        <v>6168.96</v>
      </c>
      <c r="ML32" s="0" t="n">
        <v>182</v>
      </c>
      <c r="MM32" s="0" t="n">
        <v>0</v>
      </c>
      <c r="MN32" s="0" t="n">
        <v>0</v>
      </c>
      <c r="MO32" s="0" t="n">
        <v>10190.18</v>
      </c>
      <c r="MP32" s="0" t="n">
        <v>0</v>
      </c>
      <c r="MQ32" s="0" t="n">
        <v>4186</v>
      </c>
      <c r="MR32" s="0" t="n">
        <v>0</v>
      </c>
      <c r="MS32" s="0" t="n">
        <v>0</v>
      </c>
      <c r="MT32" s="0" t="n">
        <v>0</v>
      </c>
      <c r="MU32" s="0" t="n">
        <v>3779.776</v>
      </c>
      <c r="MV32" s="0" t="n">
        <v>9513.504</v>
      </c>
      <c r="MW32" s="0" t="n">
        <v>7052.5</v>
      </c>
      <c r="MX32" s="0" t="n">
        <v>6916</v>
      </c>
      <c r="MY32" s="0" t="n">
        <v>0</v>
      </c>
      <c r="MZ32" s="0" t="n">
        <v>2784.6</v>
      </c>
      <c r="NA32" s="0" t="n">
        <v>0</v>
      </c>
      <c r="NB32" s="0" t="n">
        <v>6211.66</v>
      </c>
      <c r="NC32" s="0" t="n">
        <v>0</v>
      </c>
      <c r="ND32" s="0" t="n">
        <v>0</v>
      </c>
      <c r="NE32" s="0" t="n">
        <v>0</v>
      </c>
      <c r="NF32" s="0" t="n">
        <v>0</v>
      </c>
      <c r="NG32" s="0" t="n">
        <v>4420.78</v>
      </c>
      <c r="NH32" s="0" t="n">
        <v>0</v>
      </c>
      <c r="NI32" s="0" t="n">
        <v>0</v>
      </c>
      <c r="NJ32" s="0" t="n">
        <v>10363.08</v>
      </c>
      <c r="NK32" s="0" t="n">
        <v>7816.536</v>
      </c>
      <c r="NL32" s="0" t="n">
        <v>0</v>
      </c>
      <c r="NM32" s="0" t="n">
        <v>0</v>
      </c>
      <c r="NN32" s="0" t="n">
        <v>0</v>
      </c>
      <c r="NO32" s="0" t="n">
        <v>5999.994</v>
      </c>
      <c r="NP32" s="0" t="n">
        <v>0</v>
      </c>
      <c r="NQ32" s="0" t="n">
        <v>0</v>
      </c>
      <c r="NR32" s="0" t="n">
        <v>0</v>
      </c>
      <c r="NS32" s="0" t="n">
        <v>0</v>
      </c>
      <c r="NT32" s="0" t="n">
        <v>5434.884</v>
      </c>
      <c r="NU32" s="0" t="n">
        <v>5185.18</v>
      </c>
      <c r="NV32" s="0" t="n">
        <v>13549.9</v>
      </c>
      <c r="NW32" s="0" t="n">
        <v>6142.5</v>
      </c>
      <c r="NX32" s="0" t="n">
        <v>0</v>
      </c>
      <c r="NY32" s="0" t="n">
        <v>0</v>
      </c>
      <c r="NZ32" s="0" t="n">
        <v>627.9</v>
      </c>
      <c r="OA32" s="0" t="n">
        <v>0</v>
      </c>
      <c r="OB32" s="0" t="n">
        <v>11511.5</v>
      </c>
      <c r="OC32" s="0" t="n">
        <v>0</v>
      </c>
      <c r="OD32" s="0" t="n">
        <v>6552</v>
      </c>
      <c r="OE32" s="0" t="n">
        <v>0</v>
      </c>
      <c r="OF32" s="0" t="n">
        <v>0</v>
      </c>
      <c r="OG32" s="0" t="n">
        <v>11989.25</v>
      </c>
      <c r="OH32" s="0" t="n">
        <v>0</v>
      </c>
      <c r="OI32" s="0" t="n">
        <v>0</v>
      </c>
      <c r="OJ32" s="0" t="n">
        <v>0</v>
      </c>
      <c r="OK32" s="0" t="n">
        <v>0</v>
      </c>
      <c r="OL32" s="0" t="n">
        <v>0</v>
      </c>
      <c r="OM32" s="0" t="n">
        <v>1146.6</v>
      </c>
      <c r="ON32" s="0" t="n">
        <v>0</v>
      </c>
      <c r="OO32" s="0" t="n">
        <v>0</v>
      </c>
      <c r="OP32" s="0" t="n">
        <v>0</v>
      </c>
      <c r="OQ32" s="0" t="n">
        <v>1264.9</v>
      </c>
      <c r="OR32" s="0" t="n">
        <v>0</v>
      </c>
      <c r="OS32" s="0" t="n">
        <v>0</v>
      </c>
      <c r="OT32" s="0" t="n">
        <v>0</v>
      </c>
      <c r="OU32" s="0" t="n">
        <v>0</v>
      </c>
      <c r="OV32" s="0" t="n">
        <v>0</v>
      </c>
      <c r="OW32" s="0" t="n">
        <v>0</v>
      </c>
      <c r="OX32" s="0" t="n">
        <v>0</v>
      </c>
      <c r="OY32" s="0" t="n">
        <v>4950.4</v>
      </c>
      <c r="OZ32" s="0" t="n">
        <v>374</v>
      </c>
      <c r="PA32" s="0" t="n">
        <v>0</v>
      </c>
      <c r="PB32" s="0" t="n">
        <v>0</v>
      </c>
      <c r="PC32" s="0" t="n">
        <v>19036.6</v>
      </c>
      <c r="PD32" s="0" t="n">
        <v>0</v>
      </c>
      <c r="PE32" s="0" t="n">
        <v>9462.2</v>
      </c>
      <c r="PF32" s="0" t="n">
        <v>0</v>
      </c>
      <c r="PG32" s="0" t="n">
        <v>0</v>
      </c>
      <c r="PH32" s="0" t="n">
        <v>0</v>
      </c>
      <c r="PI32" s="0" t="n">
        <v>7061.12</v>
      </c>
      <c r="PJ32" s="0" t="n">
        <v>17772.48</v>
      </c>
      <c r="PK32" s="0" t="n">
        <v>14492.5</v>
      </c>
      <c r="PL32" s="0" t="n">
        <v>14212</v>
      </c>
      <c r="PM32" s="0" t="n">
        <v>0</v>
      </c>
      <c r="PN32" s="0" t="n">
        <v>5722.2</v>
      </c>
      <c r="PO32" s="0" t="n">
        <v>0</v>
      </c>
      <c r="PP32" s="0" t="n">
        <v>12764.62</v>
      </c>
      <c r="PQ32" s="0" t="n">
        <v>0</v>
      </c>
      <c r="PR32" s="0" t="n">
        <v>0</v>
      </c>
      <c r="PS32" s="0" t="n">
        <v>0</v>
      </c>
      <c r="PT32" s="0" t="n">
        <v>0</v>
      </c>
      <c r="PU32" s="0" t="n">
        <v>9084.46</v>
      </c>
      <c r="PV32" s="0" t="n">
        <v>0</v>
      </c>
      <c r="PW32" s="0" t="n">
        <v>0</v>
      </c>
      <c r="PX32" s="0" t="n">
        <v>21295.56</v>
      </c>
      <c r="PY32" s="0" t="n">
        <v>22309.1</v>
      </c>
      <c r="PZ32" s="0" t="n">
        <v>0</v>
      </c>
      <c r="QA32" s="0" t="n">
        <v>0</v>
      </c>
      <c r="QB32" s="0" t="n">
        <v>0</v>
      </c>
      <c r="QC32" s="0" t="n">
        <v>17124.525</v>
      </c>
      <c r="QD32" s="0" t="n">
        <v>0</v>
      </c>
      <c r="QE32" s="0" t="n">
        <v>0</v>
      </c>
      <c r="QF32" s="0" t="n">
        <v>0</v>
      </c>
      <c r="QG32" s="0" t="n">
        <v>0</v>
      </c>
      <c r="QH32" s="0" t="n">
        <v>12409.32</v>
      </c>
      <c r="QI32" s="0" t="n">
        <v>11720.786</v>
      </c>
      <c r="QJ32" s="0" t="n">
        <v>20047.896</v>
      </c>
      <c r="QK32" s="0" t="n">
        <v>10098</v>
      </c>
      <c r="QL32" s="0" t="n">
        <v>0</v>
      </c>
      <c r="QM32" s="0" t="n">
        <v>0</v>
      </c>
      <c r="QN32" s="0" t="n">
        <v>1290.3</v>
      </c>
      <c r="QO32" s="0" t="n">
        <v>0</v>
      </c>
      <c r="QP32" s="0" t="n">
        <v>21505</v>
      </c>
      <c r="QQ32" s="0" t="n">
        <v>0</v>
      </c>
      <c r="QR32" s="0" t="n">
        <v>16456</v>
      </c>
      <c r="QS32" s="0" t="n">
        <v>0</v>
      </c>
      <c r="QT32" s="0" t="n">
        <v>0</v>
      </c>
      <c r="QU32" s="0" t="n">
        <v>19709.8</v>
      </c>
      <c r="QV32" s="0" t="n">
        <v>0</v>
      </c>
      <c r="QW32" s="0" t="n">
        <v>0</v>
      </c>
      <c r="QX32" s="0" t="n">
        <v>0</v>
      </c>
      <c r="QY32" s="0" t="n">
        <v>0</v>
      </c>
      <c r="QZ32" s="0" t="n">
        <v>0</v>
      </c>
      <c r="RA32" s="0" t="n">
        <v>2618</v>
      </c>
      <c r="RB32" s="0" t="n">
        <v>0</v>
      </c>
      <c r="RC32" s="0" t="n">
        <v>0</v>
      </c>
      <c r="RD32" s="0" t="n">
        <v>0</v>
      </c>
      <c r="RE32" s="0" t="n">
        <v>2599.3</v>
      </c>
      <c r="RF32" s="0" t="n">
        <v>0</v>
      </c>
      <c r="RG32" s="0" t="n">
        <v>0</v>
      </c>
      <c r="RH32" s="0" t="n">
        <v>0</v>
      </c>
      <c r="RI32" s="0" t="n">
        <v>0</v>
      </c>
      <c r="RJ32" s="0" t="n">
        <v>0</v>
      </c>
      <c r="RK32" s="0" t="n">
        <v>0</v>
      </c>
      <c r="RL32" s="0" t="n">
        <v>0</v>
      </c>
      <c r="RM32" s="0" t="n">
        <v>11190.08</v>
      </c>
      <c r="RN32" s="0" t="n">
        <v>14</v>
      </c>
      <c r="RO32" s="0" t="n">
        <v>0</v>
      </c>
      <c r="RP32" s="0" t="n">
        <v>0</v>
      </c>
      <c r="RQ32" s="0" t="n">
        <v>712.6</v>
      </c>
      <c r="RR32" s="0" t="n">
        <v>0</v>
      </c>
      <c r="RS32" s="0" t="n">
        <v>322</v>
      </c>
      <c r="RT32" s="0" t="n">
        <v>0</v>
      </c>
      <c r="RU32" s="0" t="n">
        <v>0</v>
      </c>
      <c r="RV32" s="0" t="n">
        <v>0</v>
      </c>
      <c r="RW32" s="0" t="n">
        <v>237.888</v>
      </c>
      <c r="RX32" s="0" t="n">
        <v>598.752</v>
      </c>
      <c r="RY32" s="0" t="n">
        <v>542.5</v>
      </c>
      <c r="RZ32" s="0" t="n">
        <v>532</v>
      </c>
      <c r="SA32" s="0" t="n">
        <v>0</v>
      </c>
      <c r="SB32" s="0" t="n">
        <v>238</v>
      </c>
      <c r="SC32" s="0" t="n">
        <v>0</v>
      </c>
      <c r="SD32" s="0" t="n">
        <v>477.82</v>
      </c>
      <c r="SE32" s="0" t="n">
        <v>0</v>
      </c>
      <c r="SF32" s="0" t="n">
        <v>0</v>
      </c>
      <c r="SG32" s="0" t="n">
        <v>0</v>
      </c>
      <c r="SH32" s="0" t="n">
        <v>0</v>
      </c>
      <c r="SI32" s="0" t="n">
        <v>340.06</v>
      </c>
      <c r="SJ32" s="0" t="n">
        <v>0</v>
      </c>
      <c r="SK32" s="0" t="n">
        <v>0</v>
      </c>
      <c r="SL32" s="0" t="n">
        <v>797.16</v>
      </c>
      <c r="SM32" s="0" t="n">
        <v>668.08</v>
      </c>
      <c r="SN32" s="0" t="n">
        <v>0</v>
      </c>
      <c r="SO32" s="0" t="n">
        <v>0</v>
      </c>
      <c r="SP32" s="0" t="n">
        <v>0</v>
      </c>
      <c r="SQ32" s="0" t="n">
        <v>512.82</v>
      </c>
      <c r="SR32" s="0" t="n">
        <v>0</v>
      </c>
      <c r="SS32" s="0" t="n">
        <v>0</v>
      </c>
      <c r="ST32" s="0" t="n">
        <v>0</v>
      </c>
      <c r="SU32" s="0" t="n">
        <v>0</v>
      </c>
      <c r="SV32" s="0" t="n">
        <v>464.52</v>
      </c>
      <c r="SW32" s="0" t="n">
        <v>398.86</v>
      </c>
      <c r="SX32" s="0" t="n">
        <v>750.456</v>
      </c>
      <c r="SY32" s="0" t="n">
        <v>378</v>
      </c>
      <c r="SZ32" s="0" t="n">
        <v>0</v>
      </c>
      <c r="TA32" s="0" t="n">
        <v>0</v>
      </c>
      <c r="TB32" s="0" t="n">
        <v>48.3</v>
      </c>
      <c r="TC32" s="0" t="n">
        <v>0</v>
      </c>
      <c r="TD32" s="0" t="n">
        <v>805</v>
      </c>
      <c r="TE32" s="0" t="n">
        <v>0</v>
      </c>
      <c r="TF32" s="0" t="n">
        <v>560</v>
      </c>
      <c r="TG32" s="0" t="n">
        <v>0</v>
      </c>
      <c r="TH32" s="0" t="n">
        <v>0</v>
      </c>
      <c r="TI32" s="0" t="n">
        <v>737.8</v>
      </c>
      <c r="TJ32" s="0" t="n">
        <v>0</v>
      </c>
      <c r="TK32" s="0" t="n">
        <v>0</v>
      </c>
      <c r="TL32" s="0" t="n">
        <v>0</v>
      </c>
      <c r="TM32" s="0" t="n">
        <v>0</v>
      </c>
      <c r="TN32" s="0" t="n">
        <v>0</v>
      </c>
      <c r="TO32" s="0" t="n">
        <v>98</v>
      </c>
      <c r="TP32" s="0" t="n">
        <v>0</v>
      </c>
      <c r="TQ32" s="0" t="n">
        <v>0</v>
      </c>
      <c r="TR32" s="0" t="n">
        <v>0</v>
      </c>
      <c r="TS32" s="0" t="n">
        <v>97.3</v>
      </c>
      <c r="TT32" s="0" t="n">
        <v>0</v>
      </c>
      <c r="TU32" s="0" t="n">
        <v>0</v>
      </c>
      <c r="TV32" s="0" t="n">
        <v>0</v>
      </c>
      <c r="TW32" s="0" t="n">
        <v>0</v>
      </c>
      <c r="TX32" s="0" t="n">
        <v>0</v>
      </c>
      <c r="TY32" s="0" t="n">
        <v>0</v>
      </c>
      <c r="TZ32" s="0" t="n">
        <v>0</v>
      </c>
      <c r="UA32" s="0" t="n">
        <v>380.8</v>
      </c>
      <c r="UB32" s="0" t="n">
        <v>14</v>
      </c>
      <c r="UC32" s="0" t="n">
        <v>0</v>
      </c>
      <c r="UD32" s="0" t="n">
        <v>0</v>
      </c>
      <c r="UE32" s="0" t="n">
        <v>783.86</v>
      </c>
      <c r="UF32" s="0" t="n">
        <v>0</v>
      </c>
      <c r="UG32" s="0" t="n">
        <v>322</v>
      </c>
      <c r="UH32" s="0" t="n">
        <v>0</v>
      </c>
      <c r="UI32" s="0" t="n">
        <v>0</v>
      </c>
      <c r="UJ32" s="0" t="n">
        <v>0</v>
      </c>
      <c r="UK32" s="0" t="n">
        <v>264.32</v>
      </c>
      <c r="UL32" s="0" t="n">
        <v>731.808</v>
      </c>
      <c r="UM32" s="0" t="n">
        <v>542.5</v>
      </c>
      <c r="UN32" s="0" t="n">
        <v>532</v>
      </c>
      <c r="UO32" s="0" t="n">
        <v>0</v>
      </c>
      <c r="UP32" s="0" t="n">
        <v>238</v>
      </c>
      <c r="UQ32" s="0" t="n">
        <v>0</v>
      </c>
      <c r="UR32" s="0" t="n">
        <v>430.038</v>
      </c>
      <c r="US32" s="0" t="n">
        <v>0</v>
      </c>
      <c r="UT32" s="0" t="n">
        <v>0</v>
      </c>
      <c r="UU32" s="0" t="n">
        <v>0</v>
      </c>
      <c r="UV32" s="0" t="n">
        <v>0</v>
      </c>
      <c r="UW32" s="0" t="n">
        <v>374.066</v>
      </c>
      <c r="UX32" s="0" t="n">
        <v>0</v>
      </c>
      <c r="UY32" s="0" t="n">
        <v>0</v>
      </c>
      <c r="UZ32" s="0" t="n">
        <v>717.444</v>
      </c>
      <c r="VA32" s="0" t="n">
        <v>668.08</v>
      </c>
      <c r="VB32" s="0" t="n">
        <v>0</v>
      </c>
      <c r="VC32" s="0" t="n">
        <v>0</v>
      </c>
      <c r="VD32" s="0" t="n">
        <v>0</v>
      </c>
      <c r="VE32" s="0" t="n">
        <v>512.82</v>
      </c>
      <c r="VF32" s="0" t="n">
        <v>0</v>
      </c>
      <c r="VG32" s="0" t="n">
        <v>0</v>
      </c>
      <c r="VH32" s="0" t="n">
        <v>0</v>
      </c>
      <c r="VI32" s="0" t="n">
        <v>0</v>
      </c>
      <c r="VJ32" s="0" t="n">
        <v>464.52</v>
      </c>
      <c r="VK32" s="0" t="n">
        <v>398.86</v>
      </c>
      <c r="VL32" s="0" t="n">
        <v>833.84</v>
      </c>
      <c r="VM32" s="0" t="n">
        <v>378</v>
      </c>
      <c r="VN32" s="0" t="n">
        <v>0</v>
      </c>
      <c r="VO32" s="0" t="n">
        <v>0</v>
      </c>
      <c r="VP32" s="0" t="n">
        <v>48.3</v>
      </c>
      <c r="VQ32" s="0" t="n">
        <v>0</v>
      </c>
      <c r="VR32" s="0" t="n">
        <v>805</v>
      </c>
      <c r="VS32" s="0" t="n">
        <v>0</v>
      </c>
      <c r="VT32" s="0" t="n">
        <v>504</v>
      </c>
      <c r="VU32" s="0" t="n">
        <v>0</v>
      </c>
      <c r="VV32" s="0" t="n">
        <v>0</v>
      </c>
      <c r="VW32" s="0" t="n">
        <v>737.8</v>
      </c>
      <c r="VX32" s="0" t="n">
        <v>0</v>
      </c>
      <c r="VY32" s="0" t="n">
        <v>0</v>
      </c>
      <c r="VZ32" s="0" t="n">
        <v>0</v>
      </c>
      <c r="WA32" s="0" t="n">
        <v>0</v>
      </c>
      <c r="WB32" s="0" t="n">
        <v>0</v>
      </c>
      <c r="WC32" s="0" t="n">
        <v>98</v>
      </c>
      <c r="WD32" s="0" t="n">
        <v>0</v>
      </c>
      <c r="WE32" s="0" t="n">
        <v>0</v>
      </c>
      <c r="WF32" s="0" t="n">
        <v>0</v>
      </c>
      <c r="WG32" s="0" t="n">
        <v>97.3</v>
      </c>
      <c r="WH32" s="0" t="n">
        <v>0</v>
      </c>
      <c r="WI32" s="0" t="n">
        <v>0</v>
      </c>
      <c r="WJ32" s="0" t="n">
        <v>0</v>
      </c>
      <c r="WK32" s="0" t="n">
        <v>0</v>
      </c>
      <c r="WL32" s="0" t="n">
        <v>0</v>
      </c>
      <c r="WM32" s="0" t="n">
        <v>0</v>
      </c>
      <c r="WN32" s="0" t="n">
        <v>0</v>
      </c>
      <c r="WO32" s="0" t="n">
        <v>380.8</v>
      </c>
      <c r="WP32" s="0" t="n">
        <v>143</v>
      </c>
      <c r="WQ32" s="0" t="n">
        <v>0</v>
      </c>
      <c r="WR32" s="0" t="n">
        <v>0</v>
      </c>
      <c r="WS32" s="0" t="n">
        <v>7278.7</v>
      </c>
      <c r="WT32" s="0" t="n">
        <v>0</v>
      </c>
      <c r="WU32" s="0" t="n">
        <v>3289</v>
      </c>
      <c r="WV32" s="0" t="n">
        <v>0</v>
      </c>
      <c r="WW32" s="0" t="n">
        <v>0</v>
      </c>
      <c r="WX32" s="0" t="n">
        <v>0</v>
      </c>
      <c r="WY32" s="0" t="n">
        <v>2699.84</v>
      </c>
      <c r="WZ32" s="0" t="n">
        <v>6795.36</v>
      </c>
      <c r="XA32" s="0" t="n">
        <v>5541.25</v>
      </c>
      <c r="XB32" s="0" t="n">
        <v>5434</v>
      </c>
      <c r="XC32" s="0" t="n">
        <v>0</v>
      </c>
      <c r="XD32" s="0" t="n">
        <v>2431</v>
      </c>
      <c r="XE32" s="0" t="n">
        <v>0</v>
      </c>
      <c r="XF32" s="0" t="n">
        <v>4880.59</v>
      </c>
      <c r="XG32" s="0" t="n">
        <v>0</v>
      </c>
      <c r="XH32" s="0" t="n">
        <v>0</v>
      </c>
      <c r="XI32" s="0" t="n">
        <v>0</v>
      </c>
      <c r="XJ32" s="0" t="n">
        <v>0</v>
      </c>
      <c r="XK32" s="0" t="n">
        <v>3820.817</v>
      </c>
      <c r="XL32" s="0" t="n">
        <v>0</v>
      </c>
      <c r="XM32" s="0" t="n">
        <v>0</v>
      </c>
      <c r="XN32" s="0" t="n">
        <v>8142.42</v>
      </c>
      <c r="XO32" s="0" t="n">
        <v>6823.96</v>
      </c>
      <c r="XP32" s="0" t="n">
        <v>0</v>
      </c>
      <c r="XQ32" s="0" t="n">
        <v>0</v>
      </c>
      <c r="XR32" s="0" t="n">
        <v>0</v>
      </c>
      <c r="XS32" s="0" t="n">
        <v>6547.6125</v>
      </c>
      <c r="XT32" s="0" t="n">
        <v>0</v>
      </c>
      <c r="XU32" s="0" t="n">
        <v>0</v>
      </c>
      <c r="XV32" s="0" t="n">
        <v>0</v>
      </c>
      <c r="XW32" s="0" t="n">
        <v>0</v>
      </c>
      <c r="XX32" s="0" t="n">
        <v>4270.266</v>
      </c>
      <c r="XY32" s="0" t="n">
        <v>4074.07</v>
      </c>
      <c r="XZ32" s="0" t="n">
        <v>8517.08</v>
      </c>
      <c r="YA32" s="0" t="n">
        <v>4826.25</v>
      </c>
      <c r="YB32" s="0" t="n">
        <v>0</v>
      </c>
      <c r="YC32" s="0" t="n">
        <v>0</v>
      </c>
      <c r="YD32" s="0" t="n">
        <v>493.35</v>
      </c>
      <c r="YE32" s="0" t="n">
        <v>0</v>
      </c>
      <c r="YF32" s="0" t="n">
        <v>7400.25</v>
      </c>
      <c r="YG32" s="0" t="n">
        <v>0</v>
      </c>
      <c r="YH32" s="0" t="n">
        <v>5720</v>
      </c>
      <c r="YI32" s="0" t="n">
        <v>0</v>
      </c>
      <c r="YJ32" s="0" t="n">
        <v>0</v>
      </c>
      <c r="YK32" s="0" t="n">
        <v>7536.1</v>
      </c>
      <c r="YL32" s="0" t="n">
        <v>0</v>
      </c>
      <c r="YM32" s="0" t="n">
        <v>0</v>
      </c>
      <c r="YN32" s="0" t="n">
        <v>0</v>
      </c>
      <c r="YO32" s="0" t="n">
        <v>0</v>
      </c>
      <c r="YP32" s="0" t="n">
        <v>0</v>
      </c>
      <c r="YQ32" s="0" t="n">
        <v>1001</v>
      </c>
      <c r="YR32" s="0" t="n">
        <v>0</v>
      </c>
      <c r="YS32" s="0" t="n">
        <v>0</v>
      </c>
      <c r="YT32" s="0" t="n">
        <v>0</v>
      </c>
      <c r="YU32" s="0" t="n">
        <v>993.85</v>
      </c>
      <c r="YV32" s="0" t="n">
        <v>0</v>
      </c>
      <c r="YW32" s="0" t="n">
        <v>0</v>
      </c>
      <c r="YX32" s="0" t="n">
        <v>0</v>
      </c>
      <c r="YY32" s="0" t="n">
        <v>0</v>
      </c>
      <c r="YZ32" s="0" t="n">
        <v>0</v>
      </c>
      <c r="ZA32" s="0" t="n">
        <v>0</v>
      </c>
      <c r="ZB32" s="0" t="n">
        <v>0</v>
      </c>
      <c r="ZC32" s="0" t="n">
        <v>3889.6</v>
      </c>
      <c r="ZD32" s="0" t="n">
        <v>241</v>
      </c>
      <c r="ZE32" s="0" t="n">
        <v>0</v>
      </c>
      <c r="ZF32" s="0" t="n">
        <v>0</v>
      </c>
      <c r="ZG32" s="0" t="n">
        <v>12266.9</v>
      </c>
      <c r="ZH32" s="0" t="n">
        <v>0</v>
      </c>
      <c r="ZI32" s="0" t="n">
        <v>4988.7</v>
      </c>
      <c r="ZJ32" s="0" t="n">
        <v>0</v>
      </c>
      <c r="ZK32" s="0" t="n">
        <v>0</v>
      </c>
      <c r="ZL32" s="0" t="n">
        <v>0</v>
      </c>
      <c r="ZM32" s="0" t="n">
        <v>4550.08</v>
      </c>
      <c r="ZN32" s="0" t="n">
        <v>11452.32</v>
      </c>
      <c r="ZO32" s="0" t="n">
        <v>9338.75</v>
      </c>
      <c r="ZP32" s="0" t="n">
        <v>9158</v>
      </c>
      <c r="ZQ32" s="0" t="n">
        <v>0</v>
      </c>
      <c r="ZR32" s="0" t="n">
        <v>4097</v>
      </c>
      <c r="ZS32" s="0" t="n">
        <v>0</v>
      </c>
      <c r="ZT32" s="0" t="n">
        <v>7402.797</v>
      </c>
      <c r="ZU32" s="0" t="n">
        <v>0</v>
      </c>
      <c r="ZV32" s="0" t="n">
        <v>0</v>
      </c>
      <c r="ZW32" s="0" t="n">
        <v>0</v>
      </c>
      <c r="ZX32" s="0" t="n">
        <v>0</v>
      </c>
      <c r="ZY32" s="0" t="n">
        <v>5853.89</v>
      </c>
      <c r="ZZ32" s="0" t="n">
        <v>0</v>
      </c>
      <c r="AAA32" s="0" t="n">
        <v>0</v>
      </c>
      <c r="AAB32" s="0" t="n">
        <v>15094.794</v>
      </c>
      <c r="AAC32" s="0" t="n">
        <v>14375.65</v>
      </c>
      <c r="AAD32" s="0" t="n">
        <v>0</v>
      </c>
      <c r="AAE32" s="0" t="n">
        <v>0</v>
      </c>
      <c r="AAF32" s="0" t="n">
        <v>0</v>
      </c>
      <c r="AAG32" s="0" t="n">
        <v>8827.83</v>
      </c>
      <c r="AAH32" s="0" t="n">
        <v>0</v>
      </c>
      <c r="AAI32" s="0" t="n">
        <v>0</v>
      </c>
      <c r="AAJ32" s="0" t="n">
        <v>0</v>
      </c>
      <c r="AAK32" s="0" t="n">
        <v>0</v>
      </c>
      <c r="AAL32" s="0" t="n">
        <v>7996.38</v>
      </c>
      <c r="AAM32" s="0" t="n">
        <v>6866.09</v>
      </c>
      <c r="AAN32" s="0" t="n">
        <v>14353.96</v>
      </c>
      <c r="AAO32" s="0" t="n">
        <v>6507</v>
      </c>
      <c r="AAP32" s="0" t="n">
        <v>0</v>
      </c>
      <c r="AAQ32" s="0" t="n">
        <v>0</v>
      </c>
      <c r="AAR32" s="0" t="n">
        <v>831.45</v>
      </c>
      <c r="AAS32" s="0" t="n">
        <v>0</v>
      </c>
      <c r="AAT32" s="0" t="n">
        <v>17321.875</v>
      </c>
      <c r="AAU32" s="0" t="n">
        <v>0</v>
      </c>
      <c r="AAV32" s="0" t="n">
        <v>9640</v>
      </c>
      <c r="AAW32" s="0" t="n">
        <v>0</v>
      </c>
      <c r="AAX32" s="0" t="n">
        <v>0</v>
      </c>
      <c r="AAY32" s="0" t="n">
        <v>12700.7</v>
      </c>
      <c r="AAZ32" s="0" t="n">
        <v>0</v>
      </c>
      <c r="ABA32" s="0" t="n">
        <v>0</v>
      </c>
      <c r="ABB32" s="0" t="n">
        <v>0</v>
      </c>
      <c r="ABC32" s="0" t="n">
        <v>0</v>
      </c>
      <c r="ABD32" s="0" t="n">
        <v>0</v>
      </c>
      <c r="ABE32" s="0" t="n">
        <v>1687</v>
      </c>
      <c r="ABF32" s="0" t="n">
        <v>0</v>
      </c>
      <c r="ABG32" s="0" t="n">
        <v>0</v>
      </c>
      <c r="ABH32" s="0" t="n">
        <v>0</v>
      </c>
      <c r="ABI32" s="0" t="n">
        <v>1674.95</v>
      </c>
      <c r="ABJ32" s="0" t="n">
        <v>0</v>
      </c>
      <c r="ABK32" s="0" t="n">
        <v>0</v>
      </c>
      <c r="ABL32" s="0" t="n">
        <v>0</v>
      </c>
      <c r="ABM32" s="0" t="n">
        <v>0</v>
      </c>
      <c r="ABN32" s="0" t="n">
        <v>0</v>
      </c>
      <c r="ABO32" s="0" t="n">
        <v>0</v>
      </c>
      <c r="ABP32" s="0" t="n">
        <v>0</v>
      </c>
      <c r="ABQ32" s="0" t="n">
        <v>6555.2</v>
      </c>
      <c r="ABR32" s="0" t="n">
        <v>132</v>
      </c>
      <c r="ABS32" s="0" t="n">
        <v>0</v>
      </c>
      <c r="ABT32" s="0" t="n">
        <v>0</v>
      </c>
      <c r="ABU32" s="0" t="n">
        <v>6046.92</v>
      </c>
      <c r="ABV32" s="0" t="n">
        <v>0</v>
      </c>
      <c r="ABW32" s="0" t="n">
        <v>3339.6</v>
      </c>
      <c r="ABX32" s="0" t="n">
        <v>0</v>
      </c>
      <c r="ABY32" s="0" t="n">
        <v>0</v>
      </c>
      <c r="ABZ32" s="0" t="n">
        <v>0</v>
      </c>
      <c r="ACA32" s="0" t="n">
        <v>2492.16</v>
      </c>
      <c r="ACB32" s="0" t="n">
        <v>6272.64</v>
      </c>
      <c r="ACC32" s="0" t="n">
        <v>5626.5</v>
      </c>
      <c r="ACD32" s="0" t="n">
        <v>5016</v>
      </c>
      <c r="ACE32" s="0" t="n">
        <v>0</v>
      </c>
      <c r="ACF32" s="0" t="n">
        <v>2805</v>
      </c>
      <c r="ACG32" s="0" t="n">
        <v>0</v>
      </c>
      <c r="ACH32" s="0" t="n">
        <v>4505.16</v>
      </c>
      <c r="ACI32" s="0" t="n">
        <v>0</v>
      </c>
      <c r="ACJ32" s="0" t="n">
        <v>0</v>
      </c>
      <c r="ACK32" s="0" t="n">
        <v>0</v>
      </c>
      <c r="ACL32" s="0" t="n">
        <v>0</v>
      </c>
      <c r="ACM32" s="0" t="n">
        <v>3206.28</v>
      </c>
      <c r="ACN32" s="0" t="n">
        <v>0</v>
      </c>
      <c r="ACO32" s="0" t="n">
        <v>0</v>
      </c>
      <c r="ACP32" s="0" t="n">
        <v>7516.08</v>
      </c>
      <c r="ACQ32" s="0" t="n">
        <v>6299.04</v>
      </c>
      <c r="ACR32" s="0" t="n">
        <v>0</v>
      </c>
      <c r="ACS32" s="0" t="n">
        <v>0</v>
      </c>
      <c r="ACT32" s="0" t="n">
        <v>0</v>
      </c>
      <c r="ACU32" s="0" t="n">
        <v>4835.16</v>
      </c>
      <c r="ACV32" s="0" t="n">
        <v>0</v>
      </c>
      <c r="ACW32" s="0" t="n">
        <v>0</v>
      </c>
      <c r="ACX32" s="0" t="n">
        <v>0</v>
      </c>
      <c r="ACY32" s="0" t="n">
        <v>0</v>
      </c>
      <c r="ACZ32" s="0" t="n">
        <v>4379.76</v>
      </c>
      <c r="ADA32" s="0" t="n">
        <v>3760.68</v>
      </c>
      <c r="ADB32" s="0" t="n">
        <v>7861.92</v>
      </c>
      <c r="ADC32" s="0" t="n">
        <v>3564</v>
      </c>
      <c r="ADD32" s="0" t="n">
        <v>0</v>
      </c>
      <c r="ADE32" s="0" t="n">
        <v>0</v>
      </c>
      <c r="ADF32" s="0" t="n">
        <v>500.94</v>
      </c>
      <c r="ADG32" s="0" t="n">
        <v>0</v>
      </c>
      <c r="ADH32" s="0" t="n">
        <v>7590</v>
      </c>
      <c r="ADI32" s="0" t="n">
        <v>0</v>
      </c>
      <c r="ADJ32" s="0" t="n">
        <v>5280</v>
      </c>
      <c r="ADK32" s="0" t="n">
        <v>0</v>
      </c>
      <c r="ADL32" s="0" t="n">
        <v>0</v>
      </c>
      <c r="ADM32" s="0" t="n">
        <v>6956.4</v>
      </c>
      <c r="ADN32" s="0" t="n">
        <v>0</v>
      </c>
      <c r="ADO32" s="0" t="n">
        <v>0</v>
      </c>
      <c r="ADP32" s="0" t="n">
        <v>0</v>
      </c>
      <c r="ADQ32" s="0" t="n">
        <v>0</v>
      </c>
      <c r="ADR32" s="0" t="n">
        <v>0</v>
      </c>
      <c r="ADS32" s="0" t="n">
        <v>924</v>
      </c>
      <c r="ADT32" s="0" t="n">
        <v>0</v>
      </c>
      <c r="ADU32" s="0" t="n">
        <v>0</v>
      </c>
      <c r="ADV32" s="0" t="n">
        <v>0</v>
      </c>
      <c r="ADW32" s="0" t="n">
        <v>917.4</v>
      </c>
      <c r="ADX32" s="0" t="n">
        <v>0</v>
      </c>
      <c r="ADY32" s="0" t="n">
        <v>0</v>
      </c>
      <c r="ADZ32" s="0" t="n">
        <v>0</v>
      </c>
      <c r="AEA32" s="0" t="n">
        <v>0</v>
      </c>
      <c r="AEB32" s="0" t="n">
        <v>0</v>
      </c>
      <c r="AEC32" s="0" t="n">
        <v>0</v>
      </c>
      <c r="AED32" s="0" t="n">
        <v>0</v>
      </c>
      <c r="AEE32" s="0" t="n">
        <v>3590.4</v>
      </c>
      <c r="AEF32" s="0" t="n">
        <v>99</v>
      </c>
      <c r="AEG32" s="0" t="n">
        <v>0</v>
      </c>
      <c r="AEH32" s="0" t="n">
        <v>0</v>
      </c>
      <c r="AEI32" s="0" t="n">
        <v>5543.01</v>
      </c>
      <c r="AEJ32" s="0" t="n">
        <v>0</v>
      </c>
      <c r="AEK32" s="0" t="n">
        <v>2277</v>
      </c>
      <c r="AEL32" s="0" t="n">
        <v>0</v>
      </c>
      <c r="AEM32" s="0" t="n">
        <v>0</v>
      </c>
      <c r="AEN32" s="0" t="n">
        <v>0</v>
      </c>
      <c r="AEO32" s="0" t="n">
        <v>1869.12</v>
      </c>
      <c r="AEP32" s="0" t="n">
        <v>5174.928</v>
      </c>
      <c r="AEQ32" s="0" t="n">
        <v>4219.875</v>
      </c>
      <c r="AER32" s="0" t="n">
        <v>4702.5</v>
      </c>
      <c r="AES32" s="0" t="n">
        <v>0</v>
      </c>
      <c r="AET32" s="0" t="n">
        <v>1683</v>
      </c>
      <c r="AEU32" s="0" t="n">
        <v>0</v>
      </c>
      <c r="AEV32" s="0" t="n">
        <v>3040.983</v>
      </c>
      <c r="AEW32" s="0" t="n">
        <v>0</v>
      </c>
      <c r="AEX32" s="0" t="n">
        <v>0</v>
      </c>
      <c r="AEY32" s="0" t="n">
        <v>0</v>
      </c>
      <c r="AEZ32" s="0" t="n">
        <v>0</v>
      </c>
      <c r="AFA32" s="0" t="n">
        <v>2404.71</v>
      </c>
      <c r="AFB32" s="0" t="n">
        <v>0</v>
      </c>
      <c r="AFC32" s="0" t="n">
        <v>0</v>
      </c>
      <c r="AFD32" s="0" t="n">
        <v>7046.325</v>
      </c>
      <c r="AFE32" s="0" t="n">
        <v>4724.28</v>
      </c>
      <c r="AFF32" s="0" t="n">
        <v>0</v>
      </c>
      <c r="AFG32" s="0" t="n">
        <v>0</v>
      </c>
      <c r="AFH32" s="0" t="n">
        <v>0</v>
      </c>
      <c r="AFI32" s="0" t="n">
        <v>3989.007</v>
      </c>
      <c r="AFJ32" s="0" t="n">
        <v>0</v>
      </c>
      <c r="AFK32" s="0" t="n">
        <v>0</v>
      </c>
      <c r="AFL32" s="0" t="n">
        <v>0</v>
      </c>
      <c r="AFM32" s="0" t="n">
        <v>0</v>
      </c>
      <c r="AFN32" s="0" t="n">
        <v>2956.338</v>
      </c>
      <c r="AFO32" s="0" t="n">
        <v>2820.51</v>
      </c>
      <c r="AFP32" s="0" t="n">
        <v>5896.44</v>
      </c>
      <c r="AFQ32" s="0" t="n">
        <v>2673</v>
      </c>
      <c r="AFR32" s="0" t="n">
        <v>0</v>
      </c>
      <c r="AFS32" s="0" t="n">
        <v>0</v>
      </c>
      <c r="AFT32" s="0" t="n">
        <v>341.55</v>
      </c>
      <c r="AFU32" s="0" t="n">
        <v>0</v>
      </c>
      <c r="AFV32" s="0" t="n">
        <v>5692.5</v>
      </c>
      <c r="AFW32" s="0" t="n">
        <v>0</v>
      </c>
      <c r="AFX32" s="0" t="n">
        <v>4950</v>
      </c>
      <c r="AFY32" s="0" t="n">
        <v>0</v>
      </c>
      <c r="AFZ32" s="0" t="n">
        <v>0</v>
      </c>
      <c r="AGA32" s="0" t="n">
        <v>5217.3</v>
      </c>
      <c r="AGB32" s="0" t="n">
        <v>0</v>
      </c>
      <c r="AGC32" s="0" t="n">
        <v>0</v>
      </c>
      <c r="AGD32" s="0" t="n">
        <v>0</v>
      </c>
      <c r="AGE32" s="0" t="n">
        <v>0</v>
      </c>
      <c r="AGF32" s="0" t="n">
        <v>0</v>
      </c>
      <c r="AGG32" s="0" t="n">
        <v>623.7</v>
      </c>
      <c r="AGH32" s="0" t="n">
        <v>0</v>
      </c>
      <c r="AGI32" s="0" t="n">
        <v>0</v>
      </c>
      <c r="AGJ32" s="0" t="n">
        <v>0</v>
      </c>
      <c r="AGK32" s="0" t="n">
        <v>688.05</v>
      </c>
      <c r="AGL32" s="0" t="n">
        <v>0</v>
      </c>
      <c r="AGM32" s="0" t="n">
        <v>0</v>
      </c>
      <c r="AGN32" s="0" t="n">
        <v>0</v>
      </c>
      <c r="AGO32" s="0" t="n">
        <v>0</v>
      </c>
      <c r="AGP32" s="0" t="n">
        <v>0</v>
      </c>
      <c r="AGQ32" s="0" t="n">
        <v>0</v>
      </c>
      <c r="AGR32" s="0" t="n">
        <v>0</v>
      </c>
      <c r="AGS32" s="0" t="n">
        <v>2962.08</v>
      </c>
      <c r="AGU32" s="0" t="n">
        <f aca="false">IF($P32&gt;0,CH32*$K32,0)</f>
        <v>232</v>
      </c>
      <c r="AGV32" s="0" t="n">
        <f aca="false">IF($P32&gt;0,EV32*$K32,0)</f>
        <v>204</v>
      </c>
      <c r="AGW32" s="0" t="n">
        <f aca="false">IF($P32&gt;0,HJ32*$K32,0)</f>
        <v>530</v>
      </c>
      <c r="AGX32" s="0" t="n">
        <f aca="false">IF($P32&gt;0,JX32*$K32,0)</f>
        <v>504</v>
      </c>
      <c r="AGY32" s="0" t="n">
        <f aca="false">IF($P32&gt;0,ML32*$K32,0)</f>
        <v>364</v>
      </c>
      <c r="AGZ32" s="0" t="n">
        <f aca="false">IF($P32&gt;0,OZ32*$K32,0)</f>
        <v>748</v>
      </c>
      <c r="AHA32" s="0" t="n">
        <f aca="false">IF($P32&gt;0,RN32*$K32,0)</f>
        <v>28</v>
      </c>
      <c r="AHB32" s="0" t="n">
        <f aca="false">IF($P32&gt;0,UB32*$K32,0)</f>
        <v>28</v>
      </c>
      <c r="AHC32" s="0" t="n">
        <f aca="false">IF($P32&gt;0,WP32*$K32,0)</f>
        <v>286</v>
      </c>
      <c r="AHD32" s="0" t="n">
        <f aca="false">IF($P32&gt;0,ZD32*$K32,0)</f>
        <v>482</v>
      </c>
      <c r="AHE32" s="0" t="n">
        <f aca="false">IF($P32&gt;0,ABR32*$K32,0)</f>
        <v>264</v>
      </c>
      <c r="AHF32" s="0" t="n">
        <f aca="false">IF($P32&gt;0,AEF32*$K32,0)</f>
        <v>198</v>
      </c>
    </row>
    <row r="33" customFormat="false" ht="15" hidden="false" customHeight="false" outlineLevel="0" collapsed="false">
      <c r="F33" s="0" t="s">
        <v>24</v>
      </c>
      <c r="H33" s="0" t="s">
        <v>57</v>
      </c>
      <c r="I33" s="0" t="s">
        <v>211</v>
      </c>
      <c r="K33" s="0" t="n">
        <v>2</v>
      </c>
      <c r="L33" s="0" t="n">
        <v>9.52</v>
      </c>
      <c r="P33" s="0" t="n">
        <v>2</v>
      </c>
      <c r="R33" s="0" t="s">
        <v>48</v>
      </c>
      <c r="S33" s="0" t="s">
        <v>61</v>
      </c>
      <c r="AC33" s="0" t="n">
        <v>8</v>
      </c>
      <c r="AD33" s="0" t="n">
        <v>10</v>
      </c>
      <c r="AF33" s="0" t="n">
        <v>9.08</v>
      </c>
      <c r="AH33" s="0" t="n">
        <v>35.03</v>
      </c>
      <c r="AI33" s="0" t="n">
        <v>45.1</v>
      </c>
      <c r="AJ33" s="0" t="n">
        <v>19</v>
      </c>
      <c r="AL33" s="0" t="n">
        <v>25.05</v>
      </c>
      <c r="AM33" s="0" t="n">
        <v>25</v>
      </c>
      <c r="AR33" s="0" t="n">
        <v>32</v>
      </c>
      <c r="AU33" s="0" t="n">
        <v>31.44</v>
      </c>
      <c r="AW33" s="0" t="n">
        <v>11</v>
      </c>
      <c r="BE33" s="0" t="n">
        <v>31</v>
      </c>
      <c r="BF33" s="0" t="n">
        <v>26.86</v>
      </c>
      <c r="BG33" s="0" t="n">
        <v>24.24</v>
      </c>
      <c r="BJ33" s="0" t="n">
        <v>54.62</v>
      </c>
      <c r="BO33" s="0" t="n">
        <v>45.67</v>
      </c>
      <c r="BT33" s="0" t="n">
        <v>55.13</v>
      </c>
      <c r="BV33" s="0" t="n">
        <v>16.32</v>
      </c>
      <c r="BX33" s="0" t="n">
        <v>37</v>
      </c>
      <c r="BY33" s="0" t="n">
        <v>22.23</v>
      </c>
      <c r="CC33" s="0" t="n">
        <v>49.87</v>
      </c>
      <c r="CG33" s="0" t="n">
        <v>43.65</v>
      </c>
      <c r="CH33" s="0" t="n">
        <v>304</v>
      </c>
      <c r="CI33" s="0" t="n">
        <v>0</v>
      </c>
      <c r="CJ33" s="0" t="n">
        <v>0</v>
      </c>
      <c r="CK33" s="0" t="n">
        <v>0</v>
      </c>
      <c r="CL33" s="0" t="n">
        <v>0</v>
      </c>
      <c r="CM33" s="0" t="n">
        <v>0</v>
      </c>
      <c r="CN33" s="0" t="n">
        <v>0</v>
      </c>
      <c r="CO33" s="0" t="n">
        <v>0</v>
      </c>
      <c r="CP33" s="0" t="n">
        <v>0</v>
      </c>
      <c r="CQ33" s="0" t="n">
        <v>17024</v>
      </c>
      <c r="CR33" s="0" t="n">
        <v>21280</v>
      </c>
      <c r="CS33" s="0" t="n">
        <v>0</v>
      </c>
      <c r="CT33" s="0" t="n">
        <v>19322.24</v>
      </c>
      <c r="CU33" s="0" t="n">
        <v>0</v>
      </c>
      <c r="CV33" s="0" t="n">
        <v>74543.84</v>
      </c>
      <c r="CW33" s="0" t="n">
        <v>95972.8</v>
      </c>
      <c r="CX33" s="0" t="n">
        <v>5776</v>
      </c>
      <c r="CY33" s="0" t="n">
        <v>0</v>
      </c>
      <c r="CZ33" s="0" t="n">
        <v>7615.2</v>
      </c>
      <c r="DA33" s="0" t="n">
        <v>7600</v>
      </c>
      <c r="DB33" s="0" t="n">
        <v>0</v>
      </c>
      <c r="DC33" s="0" t="n">
        <v>0</v>
      </c>
      <c r="DD33" s="0" t="n">
        <v>0</v>
      </c>
      <c r="DE33" s="0" t="n">
        <v>0</v>
      </c>
      <c r="DF33" s="0" t="n">
        <v>9728</v>
      </c>
      <c r="DG33" s="0" t="n">
        <v>0</v>
      </c>
      <c r="DH33" s="0" t="n">
        <v>0</v>
      </c>
      <c r="DI33" s="0" t="n">
        <v>9557.76</v>
      </c>
      <c r="DJ33" s="0" t="n">
        <v>0</v>
      </c>
      <c r="DK33" s="0" t="n">
        <v>3344</v>
      </c>
      <c r="DL33" s="0" t="n">
        <v>0</v>
      </c>
      <c r="DM33" s="0" t="n">
        <v>0</v>
      </c>
      <c r="DN33" s="0" t="n">
        <v>0</v>
      </c>
      <c r="DO33" s="0" t="n">
        <v>0</v>
      </c>
      <c r="DP33" s="0" t="n">
        <v>0</v>
      </c>
      <c r="DQ33" s="0" t="n">
        <v>0</v>
      </c>
      <c r="DR33" s="0" t="n">
        <v>0</v>
      </c>
      <c r="DS33" s="0" t="n">
        <v>9424</v>
      </c>
      <c r="DT33" s="0" t="n">
        <v>10206.8</v>
      </c>
      <c r="DU33" s="0" t="n">
        <v>7368.96</v>
      </c>
      <c r="DV33" s="0" t="n">
        <v>0</v>
      </c>
      <c r="DW33" s="0" t="n">
        <v>0</v>
      </c>
      <c r="DX33" s="0" t="n">
        <v>16604.48</v>
      </c>
      <c r="DY33" s="0" t="n">
        <v>0</v>
      </c>
      <c r="DZ33" s="0" t="n">
        <v>0</v>
      </c>
      <c r="EA33" s="0" t="n">
        <v>0</v>
      </c>
      <c r="EB33" s="0" t="n">
        <v>0</v>
      </c>
      <c r="EC33" s="0" t="n">
        <v>13883.68</v>
      </c>
      <c r="ED33" s="0" t="n">
        <v>0</v>
      </c>
      <c r="EE33" s="0" t="n">
        <v>0</v>
      </c>
      <c r="EF33" s="0" t="n">
        <v>0</v>
      </c>
      <c r="EG33" s="0" t="n">
        <v>0</v>
      </c>
      <c r="EH33" s="0" t="n">
        <v>20949.4</v>
      </c>
      <c r="EI33" s="0" t="n">
        <v>0</v>
      </c>
      <c r="EJ33" s="0" t="n">
        <v>4961.28</v>
      </c>
      <c r="EK33" s="0" t="n">
        <v>0</v>
      </c>
      <c r="EL33" s="0" t="n">
        <v>11248</v>
      </c>
      <c r="EM33" s="0" t="n">
        <v>6757.92</v>
      </c>
      <c r="EN33" s="0" t="n">
        <v>0</v>
      </c>
      <c r="EO33" s="0" t="n">
        <v>0</v>
      </c>
      <c r="EP33" s="0" t="n">
        <v>0</v>
      </c>
      <c r="EQ33" s="0" t="n">
        <v>15160.48</v>
      </c>
      <c r="ER33" s="0" t="n">
        <v>0</v>
      </c>
      <c r="ES33" s="0" t="n">
        <v>0</v>
      </c>
      <c r="ET33" s="0" t="n">
        <v>0</v>
      </c>
      <c r="EU33" s="0" t="n">
        <v>16587</v>
      </c>
      <c r="EV33" s="0" t="n">
        <v>254</v>
      </c>
      <c r="EW33" s="0" t="n">
        <v>0</v>
      </c>
      <c r="EX33" s="0" t="n">
        <v>0</v>
      </c>
      <c r="EY33" s="0" t="n">
        <v>0</v>
      </c>
      <c r="EZ33" s="0" t="n">
        <v>0</v>
      </c>
      <c r="FA33" s="0" t="n">
        <v>0</v>
      </c>
      <c r="FB33" s="0" t="n">
        <v>0</v>
      </c>
      <c r="FC33" s="0" t="n">
        <v>0</v>
      </c>
      <c r="FD33" s="0" t="n">
        <v>0</v>
      </c>
      <c r="FE33" s="0" t="n">
        <v>14224</v>
      </c>
      <c r="FF33" s="0" t="n">
        <v>17780</v>
      </c>
      <c r="FG33" s="0" t="n">
        <v>0</v>
      </c>
      <c r="FH33" s="0" t="n">
        <v>16144.24</v>
      </c>
      <c r="FI33" s="0" t="n">
        <v>0</v>
      </c>
      <c r="FJ33" s="0" t="n">
        <v>62283.34</v>
      </c>
      <c r="FK33" s="0" t="n">
        <v>80187.8</v>
      </c>
      <c r="FL33" s="0" t="n">
        <v>4826</v>
      </c>
      <c r="FM33" s="0" t="n">
        <v>0</v>
      </c>
      <c r="FN33" s="0" t="n">
        <v>6362.7</v>
      </c>
      <c r="FO33" s="0" t="n">
        <v>5715</v>
      </c>
      <c r="FP33" s="0" t="n">
        <v>0</v>
      </c>
      <c r="FQ33" s="0" t="n">
        <v>0</v>
      </c>
      <c r="FR33" s="0" t="n">
        <v>0</v>
      </c>
      <c r="FS33" s="0" t="n">
        <v>0</v>
      </c>
      <c r="FT33" s="0" t="n">
        <v>8128</v>
      </c>
      <c r="FU33" s="0" t="n">
        <v>0</v>
      </c>
      <c r="FV33" s="0" t="n">
        <v>0</v>
      </c>
      <c r="FW33" s="0" t="n">
        <v>7985.76</v>
      </c>
      <c r="FX33" s="0" t="n">
        <v>0</v>
      </c>
      <c r="FY33" s="0" t="n">
        <v>3492.5</v>
      </c>
      <c r="FZ33" s="0" t="n">
        <v>0</v>
      </c>
      <c r="GA33" s="0" t="n">
        <v>0</v>
      </c>
      <c r="GB33" s="0" t="n">
        <v>0</v>
      </c>
      <c r="GC33" s="0" t="n">
        <v>0</v>
      </c>
      <c r="GD33" s="0" t="n">
        <v>0</v>
      </c>
      <c r="GE33" s="0" t="n">
        <v>0</v>
      </c>
      <c r="GF33" s="0" t="n">
        <v>0</v>
      </c>
      <c r="GG33" s="0" t="n">
        <v>7874</v>
      </c>
      <c r="GH33" s="0" t="n">
        <v>6822.44</v>
      </c>
      <c r="GI33" s="0" t="n">
        <v>6156.96</v>
      </c>
      <c r="GJ33" s="0" t="n">
        <v>0</v>
      </c>
      <c r="GK33" s="0" t="n">
        <v>0</v>
      </c>
      <c r="GL33" s="0" t="n">
        <v>13873.48</v>
      </c>
      <c r="GM33" s="0" t="n">
        <v>0</v>
      </c>
      <c r="GN33" s="0" t="n">
        <v>0</v>
      </c>
      <c r="GO33" s="0" t="n">
        <v>0</v>
      </c>
      <c r="GP33" s="0" t="n">
        <v>0</v>
      </c>
      <c r="GQ33" s="0" t="n">
        <v>11600.18</v>
      </c>
      <c r="GR33" s="0" t="n">
        <v>0</v>
      </c>
      <c r="GS33" s="0" t="n">
        <v>0</v>
      </c>
      <c r="GT33" s="0" t="n">
        <v>0</v>
      </c>
      <c r="GU33" s="0" t="n">
        <v>0</v>
      </c>
      <c r="GV33" s="0" t="n">
        <v>14003.02</v>
      </c>
      <c r="GW33" s="0" t="n">
        <v>0</v>
      </c>
      <c r="GX33" s="0" t="n">
        <v>4559.808</v>
      </c>
      <c r="GY33" s="0" t="n">
        <v>0</v>
      </c>
      <c r="GZ33" s="0" t="n">
        <v>9398</v>
      </c>
      <c r="HA33" s="0" t="n">
        <v>6211.062</v>
      </c>
      <c r="HB33" s="0" t="n">
        <v>0</v>
      </c>
      <c r="HC33" s="0" t="n">
        <v>0</v>
      </c>
      <c r="HD33" s="0" t="n">
        <v>0</v>
      </c>
      <c r="HE33" s="0" t="n">
        <v>12666.98</v>
      </c>
      <c r="HF33" s="0" t="n">
        <v>0</v>
      </c>
      <c r="HG33" s="0" t="n">
        <v>0</v>
      </c>
      <c r="HH33" s="0" t="n">
        <v>0</v>
      </c>
      <c r="HI33" s="0" t="n">
        <v>11087.1</v>
      </c>
      <c r="HJ33" s="0" t="n">
        <v>296</v>
      </c>
      <c r="HK33" s="0" t="n">
        <v>0</v>
      </c>
      <c r="HL33" s="0" t="n">
        <v>0</v>
      </c>
      <c r="HM33" s="0" t="n">
        <v>0</v>
      </c>
      <c r="HN33" s="0" t="n">
        <v>0</v>
      </c>
      <c r="HO33" s="0" t="n">
        <v>0</v>
      </c>
      <c r="HP33" s="0" t="n">
        <v>0</v>
      </c>
      <c r="HQ33" s="0" t="n">
        <v>0</v>
      </c>
      <c r="HR33" s="0" t="n">
        <v>0</v>
      </c>
      <c r="HS33" s="0" t="n">
        <v>16576</v>
      </c>
      <c r="HT33" s="0" t="n">
        <v>20720</v>
      </c>
      <c r="HU33" s="0" t="n">
        <v>0</v>
      </c>
      <c r="HV33" s="0" t="n">
        <v>18813.76</v>
      </c>
      <c r="HW33" s="0" t="n">
        <v>0</v>
      </c>
      <c r="HX33" s="0" t="n">
        <v>72582.16</v>
      </c>
      <c r="HY33" s="0" t="n">
        <v>93447.2</v>
      </c>
      <c r="HZ33" s="0" t="n">
        <v>5624</v>
      </c>
      <c r="IA33" s="0" t="n">
        <v>0</v>
      </c>
      <c r="IB33" s="0" t="n">
        <v>8156.28</v>
      </c>
      <c r="IC33" s="0" t="n">
        <v>7400</v>
      </c>
      <c r="ID33" s="0" t="n">
        <v>0</v>
      </c>
      <c r="IE33" s="0" t="n">
        <v>0</v>
      </c>
      <c r="IF33" s="0" t="n">
        <v>0</v>
      </c>
      <c r="IG33" s="0" t="n">
        <v>0</v>
      </c>
      <c r="IH33" s="0" t="n">
        <v>10419.2</v>
      </c>
      <c r="II33" s="0" t="n">
        <v>0</v>
      </c>
      <c r="IJ33" s="0" t="n">
        <v>0</v>
      </c>
      <c r="IK33" s="0" t="n">
        <v>9306.24</v>
      </c>
      <c r="IL33" s="0" t="n">
        <v>0</v>
      </c>
      <c r="IM33" s="0" t="n">
        <v>3256</v>
      </c>
      <c r="IN33" s="0" t="n">
        <v>0</v>
      </c>
      <c r="IO33" s="0" t="n">
        <v>0</v>
      </c>
      <c r="IP33" s="0" t="n">
        <v>0</v>
      </c>
      <c r="IQ33" s="0" t="n">
        <v>0</v>
      </c>
      <c r="IR33" s="0" t="n">
        <v>0</v>
      </c>
      <c r="IS33" s="0" t="n">
        <v>0</v>
      </c>
      <c r="IT33" s="0" t="n">
        <v>0</v>
      </c>
      <c r="IU33" s="0" t="n">
        <v>10093.6</v>
      </c>
      <c r="IV33" s="0" t="n">
        <v>7950.56</v>
      </c>
      <c r="IW33" s="0" t="n">
        <v>7175.04</v>
      </c>
      <c r="IX33" s="0" t="n">
        <v>0</v>
      </c>
      <c r="IY33" s="0" t="n">
        <v>0</v>
      </c>
      <c r="IZ33" s="0" t="n">
        <v>16167.52</v>
      </c>
      <c r="JA33" s="0" t="n">
        <v>0</v>
      </c>
      <c r="JB33" s="0" t="n">
        <v>0</v>
      </c>
      <c r="JC33" s="0" t="n">
        <v>0</v>
      </c>
      <c r="JD33" s="0" t="n">
        <v>0</v>
      </c>
      <c r="JE33" s="0" t="n">
        <v>13518.32</v>
      </c>
      <c r="JF33" s="0" t="n">
        <v>0</v>
      </c>
      <c r="JG33" s="0" t="n">
        <v>0</v>
      </c>
      <c r="JH33" s="0" t="n">
        <v>0</v>
      </c>
      <c r="JI33" s="0" t="n">
        <v>0</v>
      </c>
      <c r="JJ33" s="0" t="n">
        <v>20398.1</v>
      </c>
      <c r="JK33" s="0" t="n">
        <v>0</v>
      </c>
      <c r="JL33" s="0" t="n">
        <v>4830.72</v>
      </c>
      <c r="JM33" s="0" t="n">
        <v>0</v>
      </c>
      <c r="JN33" s="0" t="n">
        <v>10952</v>
      </c>
      <c r="JO33" s="0" t="n">
        <v>6580.08</v>
      </c>
      <c r="JP33" s="0" t="n">
        <v>0</v>
      </c>
      <c r="JQ33" s="0" t="n">
        <v>0</v>
      </c>
      <c r="JR33" s="0" t="n">
        <v>0</v>
      </c>
      <c r="JS33" s="0" t="n">
        <v>14761.52</v>
      </c>
      <c r="JT33" s="0" t="n">
        <v>0</v>
      </c>
      <c r="JU33" s="0" t="n">
        <v>0</v>
      </c>
      <c r="JV33" s="0" t="n">
        <v>0</v>
      </c>
      <c r="JW33" s="0" t="n">
        <v>12920.4</v>
      </c>
      <c r="JX33" s="0" t="n">
        <v>233</v>
      </c>
      <c r="JY33" s="0" t="n">
        <v>0</v>
      </c>
      <c r="JZ33" s="0" t="n">
        <v>0</v>
      </c>
      <c r="KA33" s="0" t="n">
        <v>0</v>
      </c>
      <c r="KB33" s="0" t="n">
        <v>0</v>
      </c>
      <c r="KC33" s="0" t="n">
        <v>0</v>
      </c>
      <c r="KD33" s="0" t="n">
        <v>0</v>
      </c>
      <c r="KE33" s="0" t="n">
        <v>0</v>
      </c>
      <c r="KF33" s="0" t="n">
        <v>0</v>
      </c>
      <c r="KG33" s="0" t="n">
        <v>13048</v>
      </c>
      <c r="KH33" s="0" t="n">
        <v>16310</v>
      </c>
      <c r="KI33" s="0" t="n">
        <v>0</v>
      </c>
      <c r="KJ33" s="0" t="n">
        <v>14809.48</v>
      </c>
      <c r="KK33" s="0" t="n">
        <v>0</v>
      </c>
      <c r="KL33" s="0" t="n">
        <v>57133.93</v>
      </c>
      <c r="KM33" s="0" t="n">
        <v>73558.1</v>
      </c>
      <c r="KN33" s="0" t="n">
        <v>4869.7</v>
      </c>
      <c r="KO33" s="0" t="n">
        <v>0</v>
      </c>
      <c r="KP33" s="0" t="n">
        <v>6420.315</v>
      </c>
      <c r="KQ33" s="0" t="n">
        <v>5825</v>
      </c>
      <c r="KR33" s="0" t="n">
        <v>0</v>
      </c>
      <c r="KS33" s="0" t="n">
        <v>0</v>
      </c>
      <c r="KT33" s="0" t="n">
        <v>0</v>
      </c>
      <c r="KU33" s="0" t="n">
        <v>0</v>
      </c>
      <c r="KV33" s="0" t="n">
        <v>7456</v>
      </c>
      <c r="KW33" s="0" t="n">
        <v>0</v>
      </c>
      <c r="KX33" s="0" t="n">
        <v>0</v>
      </c>
      <c r="KY33" s="0" t="n">
        <v>7325.52</v>
      </c>
      <c r="KZ33" s="0" t="n">
        <v>0</v>
      </c>
      <c r="LA33" s="0" t="n">
        <v>2819.3</v>
      </c>
      <c r="LB33" s="0" t="n">
        <v>0</v>
      </c>
      <c r="LC33" s="0" t="n">
        <v>0</v>
      </c>
      <c r="LD33" s="0" t="n">
        <v>0</v>
      </c>
      <c r="LE33" s="0" t="n">
        <v>0</v>
      </c>
      <c r="LF33" s="0" t="n">
        <v>0</v>
      </c>
      <c r="LG33" s="0" t="n">
        <v>0</v>
      </c>
      <c r="LH33" s="0" t="n">
        <v>0</v>
      </c>
      <c r="LI33" s="0" t="n">
        <v>7223</v>
      </c>
      <c r="LJ33" s="0" t="n">
        <v>6258.38</v>
      </c>
      <c r="LK33" s="0" t="n">
        <v>5647.92</v>
      </c>
      <c r="LL33" s="0" t="n">
        <v>0</v>
      </c>
      <c r="LM33" s="0" t="n">
        <v>0</v>
      </c>
      <c r="LN33" s="0" t="n">
        <v>12726.46</v>
      </c>
      <c r="LO33" s="0" t="n">
        <v>0</v>
      </c>
      <c r="LP33" s="0" t="n">
        <v>0</v>
      </c>
      <c r="LQ33" s="0" t="n">
        <v>0</v>
      </c>
      <c r="LR33" s="0" t="n">
        <v>0</v>
      </c>
      <c r="LS33" s="0" t="n">
        <v>10641.11</v>
      </c>
      <c r="LT33" s="0" t="n">
        <v>0</v>
      </c>
      <c r="LU33" s="0" t="n">
        <v>0</v>
      </c>
      <c r="LV33" s="0" t="n">
        <v>0</v>
      </c>
      <c r="LW33" s="0" t="n">
        <v>0</v>
      </c>
      <c r="LX33" s="0" t="n">
        <v>12845.29</v>
      </c>
      <c r="LY33" s="0" t="n">
        <v>0</v>
      </c>
      <c r="LZ33" s="0" t="n">
        <v>3422.304</v>
      </c>
      <c r="MA33" s="0" t="n">
        <v>0</v>
      </c>
      <c r="MB33" s="0" t="n">
        <v>8621</v>
      </c>
      <c r="MC33" s="0" t="n">
        <v>4661.631</v>
      </c>
      <c r="MD33" s="0" t="n">
        <v>0</v>
      </c>
      <c r="ME33" s="0" t="n">
        <v>0</v>
      </c>
      <c r="MF33" s="0" t="n">
        <v>0</v>
      </c>
      <c r="MG33" s="0" t="n">
        <v>11619.71</v>
      </c>
      <c r="MH33" s="0" t="n">
        <v>0</v>
      </c>
      <c r="MI33" s="0" t="n">
        <v>0</v>
      </c>
      <c r="MJ33" s="0" t="n">
        <v>0</v>
      </c>
      <c r="MK33" s="0" t="n">
        <v>9153.405</v>
      </c>
      <c r="ML33" s="0" t="n">
        <v>35</v>
      </c>
      <c r="MM33" s="0" t="n">
        <v>0</v>
      </c>
      <c r="MN33" s="0" t="n">
        <v>0</v>
      </c>
      <c r="MO33" s="0" t="n">
        <v>0</v>
      </c>
      <c r="MP33" s="0" t="n">
        <v>0</v>
      </c>
      <c r="MQ33" s="0" t="n">
        <v>0</v>
      </c>
      <c r="MR33" s="0" t="n">
        <v>0</v>
      </c>
      <c r="MS33" s="0" t="n">
        <v>0</v>
      </c>
      <c r="MT33" s="0" t="n">
        <v>0</v>
      </c>
      <c r="MU33" s="0" t="n">
        <v>1960</v>
      </c>
      <c r="MV33" s="0" t="n">
        <v>2450</v>
      </c>
      <c r="MW33" s="0" t="n">
        <v>0</v>
      </c>
      <c r="MX33" s="0" t="n">
        <v>2224.6</v>
      </c>
      <c r="MY33" s="0" t="n">
        <v>0</v>
      </c>
      <c r="MZ33" s="0" t="n">
        <v>8582.35</v>
      </c>
      <c r="NA33" s="0" t="n">
        <v>11049.5</v>
      </c>
      <c r="NB33" s="0" t="n">
        <v>665</v>
      </c>
      <c r="NC33" s="0" t="n">
        <v>0</v>
      </c>
      <c r="ND33" s="0" t="n">
        <v>876.75</v>
      </c>
      <c r="NE33" s="0" t="n">
        <v>875</v>
      </c>
      <c r="NF33" s="0" t="n">
        <v>0</v>
      </c>
      <c r="NG33" s="0" t="n">
        <v>0</v>
      </c>
      <c r="NH33" s="0" t="n">
        <v>0</v>
      </c>
      <c r="NI33" s="0" t="n">
        <v>0</v>
      </c>
      <c r="NJ33" s="0" t="n">
        <v>1120</v>
      </c>
      <c r="NK33" s="0" t="n">
        <v>0</v>
      </c>
      <c r="NL33" s="0" t="n">
        <v>0</v>
      </c>
      <c r="NM33" s="0" t="n">
        <v>1100.4</v>
      </c>
      <c r="NN33" s="0" t="n">
        <v>0</v>
      </c>
      <c r="NO33" s="0" t="n">
        <v>346.5</v>
      </c>
      <c r="NP33" s="0" t="n">
        <v>0</v>
      </c>
      <c r="NQ33" s="0" t="n">
        <v>0</v>
      </c>
      <c r="NR33" s="0" t="n">
        <v>0</v>
      </c>
      <c r="NS33" s="0" t="n">
        <v>0</v>
      </c>
      <c r="NT33" s="0" t="n">
        <v>0</v>
      </c>
      <c r="NU33" s="0" t="n">
        <v>0</v>
      </c>
      <c r="NV33" s="0" t="n">
        <v>0</v>
      </c>
      <c r="NW33" s="0" t="n">
        <v>1356.25</v>
      </c>
      <c r="NX33" s="0" t="n">
        <v>846.09</v>
      </c>
      <c r="NY33" s="0" t="n">
        <v>848.4</v>
      </c>
      <c r="NZ33" s="0" t="n">
        <v>0</v>
      </c>
      <c r="OA33" s="0" t="n">
        <v>0</v>
      </c>
      <c r="OB33" s="0" t="n">
        <v>2102.87</v>
      </c>
      <c r="OC33" s="0" t="n">
        <v>0</v>
      </c>
      <c r="OD33" s="0" t="n">
        <v>0</v>
      </c>
      <c r="OE33" s="0" t="n">
        <v>0</v>
      </c>
      <c r="OF33" s="0" t="n">
        <v>0</v>
      </c>
      <c r="OG33" s="0" t="n">
        <v>1998.0625</v>
      </c>
      <c r="OH33" s="0" t="n">
        <v>0</v>
      </c>
      <c r="OI33" s="0" t="n">
        <v>0</v>
      </c>
      <c r="OJ33" s="0" t="n">
        <v>0</v>
      </c>
      <c r="OK33" s="0" t="n">
        <v>0</v>
      </c>
      <c r="OL33" s="0" t="n">
        <v>1929.55</v>
      </c>
      <c r="OM33" s="0" t="n">
        <v>0</v>
      </c>
      <c r="ON33" s="0" t="n">
        <v>571.2</v>
      </c>
      <c r="OO33" s="0" t="n">
        <v>0</v>
      </c>
      <c r="OP33" s="0" t="n">
        <v>1295</v>
      </c>
      <c r="OQ33" s="0" t="n">
        <v>778.05</v>
      </c>
      <c r="OR33" s="0" t="n">
        <v>0</v>
      </c>
      <c r="OS33" s="0" t="n">
        <v>0</v>
      </c>
      <c r="OT33" s="0" t="n">
        <v>0</v>
      </c>
      <c r="OU33" s="0" t="n">
        <v>1745.45</v>
      </c>
      <c r="OV33" s="0" t="n">
        <v>0</v>
      </c>
      <c r="OW33" s="0" t="n">
        <v>0</v>
      </c>
      <c r="OX33" s="0" t="n">
        <v>0</v>
      </c>
      <c r="OY33" s="0" t="n">
        <v>1527.75</v>
      </c>
      <c r="OZ33" s="0" t="n">
        <v>47</v>
      </c>
      <c r="PA33" s="0" t="n">
        <v>0</v>
      </c>
      <c r="PB33" s="0" t="n">
        <v>0</v>
      </c>
      <c r="PC33" s="0" t="n">
        <v>0</v>
      </c>
      <c r="PD33" s="0" t="n">
        <v>0</v>
      </c>
      <c r="PE33" s="0" t="n">
        <v>0</v>
      </c>
      <c r="PF33" s="0" t="n">
        <v>0</v>
      </c>
      <c r="PG33" s="0" t="n">
        <v>0</v>
      </c>
      <c r="PH33" s="0" t="n">
        <v>0</v>
      </c>
      <c r="PI33" s="0" t="n">
        <v>2632</v>
      </c>
      <c r="PJ33" s="0" t="n">
        <v>3290</v>
      </c>
      <c r="PK33" s="0" t="n">
        <v>0</v>
      </c>
      <c r="PL33" s="0" t="n">
        <v>2987.32</v>
      </c>
      <c r="PM33" s="0" t="n">
        <v>0</v>
      </c>
      <c r="PN33" s="0" t="n">
        <v>11524.87</v>
      </c>
      <c r="PO33" s="0" t="n">
        <v>14837.9</v>
      </c>
      <c r="PP33" s="0" t="n">
        <v>893</v>
      </c>
      <c r="PQ33" s="0" t="n">
        <v>0</v>
      </c>
      <c r="PR33" s="0" t="n">
        <v>1177.35</v>
      </c>
      <c r="PS33" s="0" t="n">
        <v>1175</v>
      </c>
      <c r="PT33" s="0" t="n">
        <v>0</v>
      </c>
      <c r="PU33" s="0" t="n">
        <v>0</v>
      </c>
      <c r="PV33" s="0" t="n">
        <v>0</v>
      </c>
      <c r="PW33" s="0" t="n">
        <v>0</v>
      </c>
      <c r="PX33" s="0" t="n">
        <v>1504</v>
      </c>
      <c r="PY33" s="0" t="n">
        <v>0</v>
      </c>
      <c r="PZ33" s="0" t="n">
        <v>0</v>
      </c>
      <c r="QA33" s="0" t="n">
        <v>1477.68</v>
      </c>
      <c r="QB33" s="0" t="n">
        <v>0</v>
      </c>
      <c r="QC33" s="0" t="n">
        <v>646.25</v>
      </c>
      <c r="QD33" s="0" t="n">
        <v>0</v>
      </c>
      <c r="QE33" s="0" t="n">
        <v>0</v>
      </c>
      <c r="QF33" s="0" t="n">
        <v>0</v>
      </c>
      <c r="QG33" s="0" t="n">
        <v>0</v>
      </c>
      <c r="QH33" s="0" t="n">
        <v>0</v>
      </c>
      <c r="QI33" s="0" t="n">
        <v>0</v>
      </c>
      <c r="QJ33" s="0" t="n">
        <v>0</v>
      </c>
      <c r="QK33" s="0" t="n">
        <v>1457</v>
      </c>
      <c r="QL33" s="0" t="n">
        <v>1388.662</v>
      </c>
      <c r="QM33" s="0" t="n">
        <v>1253.208</v>
      </c>
      <c r="QN33" s="0" t="n">
        <v>0</v>
      </c>
      <c r="QO33" s="0" t="n">
        <v>0</v>
      </c>
      <c r="QP33" s="0" t="n">
        <v>2567.14</v>
      </c>
      <c r="QQ33" s="0" t="n">
        <v>0</v>
      </c>
      <c r="QR33" s="0" t="n">
        <v>0</v>
      </c>
      <c r="QS33" s="0" t="n">
        <v>0</v>
      </c>
      <c r="QT33" s="0" t="n">
        <v>0</v>
      </c>
      <c r="QU33" s="0" t="n">
        <v>2146.49</v>
      </c>
      <c r="QV33" s="0" t="n">
        <v>0</v>
      </c>
      <c r="QW33" s="0" t="n">
        <v>0</v>
      </c>
      <c r="QX33" s="0" t="n">
        <v>0</v>
      </c>
      <c r="QY33" s="0" t="n">
        <v>0</v>
      </c>
      <c r="QZ33" s="0" t="n">
        <v>2591.11</v>
      </c>
      <c r="RA33" s="0" t="n">
        <v>0</v>
      </c>
      <c r="RB33" s="0" t="n">
        <v>690.336</v>
      </c>
      <c r="RC33" s="0" t="n">
        <v>0</v>
      </c>
      <c r="RD33" s="0" t="n">
        <v>1739</v>
      </c>
      <c r="RE33" s="0" t="n">
        <v>1044.81</v>
      </c>
      <c r="RF33" s="0" t="n">
        <v>0</v>
      </c>
      <c r="RG33" s="0" t="n">
        <v>0</v>
      </c>
      <c r="RH33" s="0" t="n">
        <v>0</v>
      </c>
      <c r="RI33" s="0" t="n">
        <v>2343.89</v>
      </c>
      <c r="RJ33" s="0" t="n">
        <v>0</v>
      </c>
      <c r="RK33" s="0" t="n">
        <v>0</v>
      </c>
      <c r="RL33" s="0" t="n">
        <v>0</v>
      </c>
      <c r="RM33" s="0" t="n">
        <v>2256.705</v>
      </c>
      <c r="RN33" s="0" t="n">
        <v>138</v>
      </c>
      <c r="RO33" s="0" t="n">
        <v>0</v>
      </c>
      <c r="RP33" s="0" t="n">
        <v>0</v>
      </c>
      <c r="RQ33" s="0" t="n">
        <v>0</v>
      </c>
      <c r="RR33" s="0" t="n">
        <v>0</v>
      </c>
      <c r="RS33" s="0" t="n">
        <v>0</v>
      </c>
      <c r="RT33" s="0" t="n">
        <v>0</v>
      </c>
      <c r="RU33" s="0" t="n">
        <v>0</v>
      </c>
      <c r="RV33" s="0" t="n">
        <v>0</v>
      </c>
      <c r="RW33" s="0" t="n">
        <v>7728</v>
      </c>
      <c r="RX33" s="0" t="n">
        <v>9660</v>
      </c>
      <c r="RY33" s="0" t="n">
        <v>0</v>
      </c>
      <c r="RZ33" s="0" t="n">
        <v>8771.28</v>
      </c>
      <c r="SA33" s="0" t="n">
        <v>0</v>
      </c>
      <c r="SB33" s="0" t="n">
        <v>33838.98</v>
      </c>
      <c r="SC33" s="0" t="n">
        <v>43566.6</v>
      </c>
      <c r="SD33" s="0" t="n">
        <v>2622</v>
      </c>
      <c r="SE33" s="0" t="n">
        <v>0</v>
      </c>
      <c r="SF33" s="0" t="n">
        <v>3456.9</v>
      </c>
      <c r="SG33" s="0" t="n">
        <v>3450</v>
      </c>
      <c r="SH33" s="0" t="n">
        <v>0</v>
      </c>
      <c r="SI33" s="0" t="n">
        <v>0</v>
      </c>
      <c r="SJ33" s="0" t="n">
        <v>0</v>
      </c>
      <c r="SK33" s="0" t="n">
        <v>0</v>
      </c>
      <c r="SL33" s="0" t="n">
        <v>4416</v>
      </c>
      <c r="SM33" s="0" t="n">
        <v>0</v>
      </c>
      <c r="SN33" s="0" t="n">
        <v>0</v>
      </c>
      <c r="SO33" s="0" t="n">
        <v>4338.72</v>
      </c>
      <c r="SP33" s="0" t="n">
        <v>0</v>
      </c>
      <c r="SQ33" s="0" t="n">
        <v>1518</v>
      </c>
      <c r="SR33" s="0" t="n">
        <v>0</v>
      </c>
      <c r="SS33" s="0" t="n">
        <v>0</v>
      </c>
      <c r="ST33" s="0" t="n">
        <v>0</v>
      </c>
      <c r="SU33" s="0" t="n">
        <v>0</v>
      </c>
      <c r="SV33" s="0" t="n">
        <v>0</v>
      </c>
      <c r="SW33" s="0" t="n">
        <v>0</v>
      </c>
      <c r="SX33" s="0" t="n">
        <v>0</v>
      </c>
      <c r="SY33" s="0" t="n">
        <v>4278</v>
      </c>
      <c r="SZ33" s="0" t="n">
        <v>4077.348</v>
      </c>
      <c r="TA33" s="0" t="n">
        <v>3345.12</v>
      </c>
      <c r="TB33" s="0" t="n">
        <v>0</v>
      </c>
      <c r="TC33" s="0" t="n">
        <v>0</v>
      </c>
      <c r="TD33" s="0" t="n">
        <v>7537.56</v>
      </c>
      <c r="TE33" s="0" t="n">
        <v>0</v>
      </c>
      <c r="TF33" s="0" t="n">
        <v>0</v>
      </c>
      <c r="TG33" s="0" t="n">
        <v>0</v>
      </c>
      <c r="TH33" s="0" t="n">
        <v>0</v>
      </c>
      <c r="TI33" s="0" t="n">
        <v>6302.46</v>
      </c>
      <c r="TJ33" s="0" t="n">
        <v>0</v>
      </c>
      <c r="TK33" s="0" t="n">
        <v>0</v>
      </c>
      <c r="TL33" s="0" t="n">
        <v>0</v>
      </c>
      <c r="TM33" s="0" t="n">
        <v>0</v>
      </c>
      <c r="TN33" s="0" t="n">
        <v>7607.94</v>
      </c>
      <c r="TO33" s="0" t="n">
        <v>0</v>
      </c>
      <c r="TP33" s="0" t="n">
        <v>2252.16</v>
      </c>
      <c r="TQ33" s="0" t="n">
        <v>0</v>
      </c>
      <c r="TR33" s="0" t="n">
        <v>6382.5</v>
      </c>
      <c r="TS33" s="0" t="n">
        <v>3067.74</v>
      </c>
      <c r="TT33" s="0" t="n">
        <v>0</v>
      </c>
      <c r="TU33" s="0" t="n">
        <v>0</v>
      </c>
      <c r="TV33" s="0" t="n">
        <v>0</v>
      </c>
      <c r="TW33" s="0" t="n">
        <v>6882.06</v>
      </c>
      <c r="TX33" s="0" t="n">
        <v>0</v>
      </c>
      <c r="TY33" s="0" t="n">
        <v>0</v>
      </c>
      <c r="TZ33" s="0" t="n">
        <v>0</v>
      </c>
      <c r="UA33" s="0" t="n">
        <v>6023.7</v>
      </c>
      <c r="UB33" s="0" t="n">
        <v>242</v>
      </c>
      <c r="UC33" s="0" t="n">
        <v>0</v>
      </c>
      <c r="UD33" s="0" t="n">
        <v>0</v>
      </c>
      <c r="UE33" s="0" t="n">
        <v>0</v>
      </c>
      <c r="UF33" s="0" t="n">
        <v>0</v>
      </c>
      <c r="UG33" s="0" t="n">
        <v>0</v>
      </c>
      <c r="UH33" s="0" t="n">
        <v>0</v>
      </c>
      <c r="UI33" s="0" t="n">
        <v>0</v>
      </c>
      <c r="UJ33" s="0" t="n">
        <v>0</v>
      </c>
      <c r="UK33" s="0" t="n">
        <v>13552</v>
      </c>
      <c r="UL33" s="0" t="n">
        <v>16940</v>
      </c>
      <c r="UM33" s="0" t="n">
        <v>0</v>
      </c>
      <c r="UN33" s="0" t="n">
        <v>15381.52</v>
      </c>
      <c r="UO33" s="0" t="n">
        <v>0</v>
      </c>
      <c r="UP33" s="0" t="n">
        <v>59340.82</v>
      </c>
      <c r="UQ33" s="0" t="n">
        <v>76399.4</v>
      </c>
      <c r="UR33" s="0" t="n">
        <v>4138.2</v>
      </c>
      <c r="US33" s="0" t="n">
        <v>0</v>
      </c>
      <c r="UT33" s="0" t="n">
        <v>6062.1</v>
      </c>
      <c r="UU33" s="0" t="n">
        <v>6050</v>
      </c>
      <c r="UV33" s="0" t="n">
        <v>0</v>
      </c>
      <c r="UW33" s="0" t="n">
        <v>0</v>
      </c>
      <c r="UX33" s="0" t="n">
        <v>0</v>
      </c>
      <c r="UY33" s="0" t="n">
        <v>0</v>
      </c>
      <c r="UZ33" s="0" t="n">
        <v>6969.6</v>
      </c>
      <c r="VA33" s="0" t="n">
        <v>0</v>
      </c>
      <c r="VB33" s="0" t="n">
        <v>0</v>
      </c>
      <c r="VC33" s="0" t="n">
        <v>6847.632</v>
      </c>
      <c r="VD33" s="0" t="n">
        <v>0</v>
      </c>
      <c r="VE33" s="0" t="n">
        <v>2662</v>
      </c>
      <c r="VF33" s="0" t="n">
        <v>0</v>
      </c>
      <c r="VG33" s="0" t="n">
        <v>0</v>
      </c>
      <c r="VH33" s="0" t="n">
        <v>0</v>
      </c>
      <c r="VI33" s="0" t="n">
        <v>0</v>
      </c>
      <c r="VJ33" s="0" t="n">
        <v>0</v>
      </c>
      <c r="VK33" s="0" t="n">
        <v>0</v>
      </c>
      <c r="VL33" s="0" t="n">
        <v>0</v>
      </c>
      <c r="VM33" s="0" t="n">
        <v>7502</v>
      </c>
      <c r="VN33" s="0" t="n">
        <v>6500.12</v>
      </c>
      <c r="VO33" s="0" t="n">
        <v>5279.472</v>
      </c>
      <c r="VP33" s="0" t="n">
        <v>0</v>
      </c>
      <c r="VQ33" s="0" t="n">
        <v>0</v>
      </c>
      <c r="VR33" s="0" t="n">
        <v>13218.04</v>
      </c>
      <c r="VS33" s="0" t="n">
        <v>0</v>
      </c>
      <c r="VT33" s="0" t="n">
        <v>0</v>
      </c>
      <c r="VU33" s="0" t="n">
        <v>0</v>
      </c>
      <c r="VV33" s="0" t="n">
        <v>0</v>
      </c>
      <c r="VW33" s="0" t="n">
        <v>11052.14</v>
      </c>
      <c r="VX33" s="0" t="n">
        <v>0</v>
      </c>
      <c r="VY33" s="0" t="n">
        <v>0</v>
      </c>
      <c r="VZ33" s="0" t="n">
        <v>0</v>
      </c>
      <c r="WA33" s="0" t="n">
        <v>0</v>
      </c>
      <c r="WB33" s="0" t="n">
        <v>13341.46</v>
      </c>
      <c r="WC33" s="0" t="n">
        <v>0</v>
      </c>
      <c r="WD33" s="0" t="n">
        <v>3949.44</v>
      </c>
      <c r="WE33" s="0" t="n">
        <v>0</v>
      </c>
      <c r="WF33" s="0" t="n">
        <v>8954</v>
      </c>
      <c r="WG33" s="0" t="n">
        <v>5379.66</v>
      </c>
      <c r="WH33" s="0" t="n">
        <v>0</v>
      </c>
      <c r="WI33" s="0" t="n">
        <v>0</v>
      </c>
      <c r="WJ33" s="0" t="n">
        <v>0</v>
      </c>
      <c r="WK33" s="0" t="n">
        <v>13275.394</v>
      </c>
      <c r="WL33" s="0" t="n">
        <v>0</v>
      </c>
      <c r="WM33" s="0" t="n">
        <v>0</v>
      </c>
      <c r="WN33" s="0" t="n">
        <v>0</v>
      </c>
      <c r="WO33" s="0" t="n">
        <v>10563.3</v>
      </c>
      <c r="WP33" s="0" t="n">
        <v>356</v>
      </c>
      <c r="WQ33" s="0" t="n">
        <v>0</v>
      </c>
      <c r="WR33" s="0" t="n">
        <v>0</v>
      </c>
      <c r="WS33" s="0" t="n">
        <v>0</v>
      </c>
      <c r="WT33" s="0" t="n">
        <v>0</v>
      </c>
      <c r="WU33" s="0" t="n">
        <v>0</v>
      </c>
      <c r="WV33" s="0" t="n">
        <v>0</v>
      </c>
      <c r="WW33" s="0" t="n">
        <v>0</v>
      </c>
      <c r="WX33" s="0" t="n">
        <v>0</v>
      </c>
      <c r="WY33" s="0" t="n">
        <v>19936</v>
      </c>
      <c r="WZ33" s="0" t="n">
        <v>24920</v>
      </c>
      <c r="XA33" s="0" t="n">
        <v>0</v>
      </c>
      <c r="XB33" s="0" t="n">
        <v>22627.36</v>
      </c>
      <c r="XC33" s="0" t="n">
        <v>0</v>
      </c>
      <c r="XD33" s="0" t="n">
        <v>87294.76</v>
      </c>
      <c r="XE33" s="0" t="n">
        <v>112389.2</v>
      </c>
      <c r="XF33" s="0" t="n">
        <v>6764</v>
      </c>
      <c r="XG33" s="0" t="n">
        <v>0</v>
      </c>
      <c r="XH33" s="0" t="n">
        <v>8917.8</v>
      </c>
      <c r="XI33" s="0" t="n">
        <v>11125</v>
      </c>
      <c r="XJ33" s="0" t="n">
        <v>0</v>
      </c>
      <c r="XK33" s="0" t="n">
        <v>0</v>
      </c>
      <c r="XL33" s="0" t="n">
        <v>0</v>
      </c>
      <c r="XM33" s="0" t="n">
        <v>0</v>
      </c>
      <c r="XN33" s="0" t="n">
        <v>11392</v>
      </c>
      <c r="XO33" s="0" t="n">
        <v>0</v>
      </c>
      <c r="XP33" s="0" t="n">
        <v>0</v>
      </c>
      <c r="XQ33" s="0" t="n">
        <v>11192.64</v>
      </c>
      <c r="XR33" s="0" t="n">
        <v>0</v>
      </c>
      <c r="XS33" s="0" t="n">
        <v>4895</v>
      </c>
      <c r="XT33" s="0" t="n">
        <v>0</v>
      </c>
      <c r="XU33" s="0" t="n">
        <v>0</v>
      </c>
      <c r="XV33" s="0" t="n">
        <v>0</v>
      </c>
      <c r="XW33" s="0" t="n">
        <v>0</v>
      </c>
      <c r="XX33" s="0" t="n">
        <v>0</v>
      </c>
      <c r="XY33" s="0" t="n">
        <v>0</v>
      </c>
      <c r="XZ33" s="0" t="n">
        <v>0</v>
      </c>
      <c r="YA33" s="0" t="n">
        <v>13795</v>
      </c>
      <c r="YB33" s="0" t="n">
        <v>9562.16</v>
      </c>
      <c r="YC33" s="0" t="n">
        <v>10786.8</v>
      </c>
      <c r="YD33" s="0" t="n">
        <v>0</v>
      </c>
      <c r="YE33" s="0" t="n">
        <v>0</v>
      </c>
      <c r="YF33" s="0" t="n">
        <v>17500.248</v>
      </c>
      <c r="YG33" s="0" t="n">
        <v>0</v>
      </c>
      <c r="YH33" s="0" t="n">
        <v>0</v>
      </c>
      <c r="YI33" s="0" t="n">
        <v>0</v>
      </c>
      <c r="YJ33" s="0" t="n">
        <v>0</v>
      </c>
      <c r="YK33" s="0" t="n">
        <v>16258.52</v>
      </c>
      <c r="YL33" s="0" t="n">
        <v>0</v>
      </c>
      <c r="YM33" s="0" t="n">
        <v>0</v>
      </c>
      <c r="YN33" s="0" t="n">
        <v>0</v>
      </c>
      <c r="YO33" s="0" t="n">
        <v>0</v>
      </c>
      <c r="YP33" s="0" t="n">
        <v>17663.652</v>
      </c>
      <c r="YQ33" s="0" t="n">
        <v>0</v>
      </c>
      <c r="YR33" s="0" t="n">
        <v>5809.92</v>
      </c>
      <c r="YS33" s="0" t="n">
        <v>0</v>
      </c>
      <c r="YT33" s="0" t="n">
        <v>11854.8</v>
      </c>
      <c r="YU33" s="0" t="n">
        <v>7913.88</v>
      </c>
      <c r="YV33" s="0" t="n">
        <v>0</v>
      </c>
      <c r="YW33" s="0" t="n">
        <v>0</v>
      </c>
      <c r="YX33" s="0" t="n">
        <v>0</v>
      </c>
      <c r="YY33" s="0" t="n">
        <v>22192.15</v>
      </c>
      <c r="YZ33" s="0" t="n">
        <v>0</v>
      </c>
      <c r="ZA33" s="0" t="n">
        <v>0</v>
      </c>
      <c r="ZB33" s="0" t="n">
        <v>0</v>
      </c>
      <c r="ZC33" s="0" t="n">
        <v>15539.4</v>
      </c>
      <c r="ZD33" s="0" t="n">
        <v>340</v>
      </c>
      <c r="ZE33" s="0" t="n">
        <v>0</v>
      </c>
      <c r="ZF33" s="0" t="n">
        <v>0</v>
      </c>
      <c r="ZG33" s="0" t="n">
        <v>0</v>
      </c>
      <c r="ZH33" s="0" t="n">
        <v>0</v>
      </c>
      <c r="ZI33" s="0" t="n">
        <v>0</v>
      </c>
      <c r="ZJ33" s="0" t="n">
        <v>0</v>
      </c>
      <c r="ZK33" s="0" t="n">
        <v>0</v>
      </c>
      <c r="ZL33" s="0" t="n">
        <v>0</v>
      </c>
      <c r="ZM33" s="0" t="n">
        <v>19040</v>
      </c>
      <c r="ZN33" s="0" t="n">
        <v>23800</v>
      </c>
      <c r="ZO33" s="0" t="n">
        <v>0</v>
      </c>
      <c r="ZP33" s="0" t="n">
        <v>21610.4</v>
      </c>
      <c r="ZQ33" s="0" t="n">
        <v>0</v>
      </c>
      <c r="ZR33" s="0" t="n">
        <v>83371.4</v>
      </c>
      <c r="ZS33" s="0" t="n">
        <v>107338</v>
      </c>
      <c r="ZT33" s="0" t="n">
        <v>5814</v>
      </c>
      <c r="ZU33" s="0" t="n">
        <v>0</v>
      </c>
      <c r="ZV33" s="0" t="n">
        <v>8517</v>
      </c>
      <c r="ZW33" s="0" t="n">
        <v>8500</v>
      </c>
      <c r="ZX33" s="0" t="n">
        <v>0</v>
      </c>
      <c r="ZY33" s="0" t="n">
        <v>0</v>
      </c>
      <c r="ZZ33" s="0" t="n">
        <v>0</v>
      </c>
      <c r="AAA33" s="0" t="n">
        <v>0</v>
      </c>
      <c r="AAB33" s="0" t="n">
        <v>11968</v>
      </c>
      <c r="AAC33" s="0" t="n">
        <v>0</v>
      </c>
      <c r="AAD33" s="0" t="n">
        <v>0</v>
      </c>
      <c r="AAE33" s="0" t="n">
        <v>9620.64</v>
      </c>
      <c r="AAF33" s="0" t="n">
        <v>0</v>
      </c>
      <c r="AAG33" s="0" t="n">
        <v>3740</v>
      </c>
      <c r="AAH33" s="0" t="n">
        <v>0</v>
      </c>
      <c r="AAI33" s="0" t="n">
        <v>0</v>
      </c>
      <c r="AAJ33" s="0" t="n">
        <v>0</v>
      </c>
      <c r="AAK33" s="0" t="n">
        <v>0</v>
      </c>
      <c r="AAL33" s="0" t="n">
        <v>0</v>
      </c>
      <c r="AAM33" s="0" t="n">
        <v>0</v>
      </c>
      <c r="AAN33" s="0" t="n">
        <v>0</v>
      </c>
      <c r="AAO33" s="0" t="n">
        <v>10540</v>
      </c>
      <c r="AAP33" s="0" t="n">
        <v>9132.4</v>
      </c>
      <c r="AAQ33" s="0" t="n">
        <v>8241.6</v>
      </c>
      <c r="AAR33" s="0" t="n">
        <v>0</v>
      </c>
      <c r="AAS33" s="0" t="n">
        <v>0</v>
      </c>
      <c r="AAT33" s="0" t="n">
        <v>23213.5</v>
      </c>
      <c r="AAU33" s="0" t="n">
        <v>0</v>
      </c>
      <c r="AAV33" s="0" t="n">
        <v>0</v>
      </c>
      <c r="AAW33" s="0" t="n">
        <v>0</v>
      </c>
      <c r="AAX33" s="0" t="n">
        <v>0</v>
      </c>
      <c r="AAY33" s="0" t="n">
        <v>15527.8</v>
      </c>
      <c r="AAZ33" s="0" t="n">
        <v>0</v>
      </c>
      <c r="ABA33" s="0" t="n">
        <v>0</v>
      </c>
      <c r="ABB33" s="0" t="n">
        <v>0</v>
      </c>
      <c r="ABC33" s="0" t="n">
        <v>0</v>
      </c>
      <c r="ABD33" s="0" t="n">
        <v>18744.2</v>
      </c>
      <c r="ABE33" s="0" t="n">
        <v>0</v>
      </c>
      <c r="ABF33" s="0" t="n">
        <v>6936</v>
      </c>
      <c r="ABG33" s="0" t="n">
        <v>0</v>
      </c>
      <c r="ABH33" s="0" t="n">
        <v>12580</v>
      </c>
      <c r="ABI33" s="0" t="n">
        <v>7558.2</v>
      </c>
      <c r="ABJ33" s="0" t="n">
        <v>0</v>
      </c>
      <c r="ABK33" s="0" t="n">
        <v>0</v>
      </c>
      <c r="ABL33" s="0" t="n">
        <v>0</v>
      </c>
      <c r="ABM33" s="0" t="n">
        <v>16955.8</v>
      </c>
      <c r="ABN33" s="0" t="n">
        <v>0</v>
      </c>
      <c r="ABO33" s="0" t="n">
        <v>0</v>
      </c>
      <c r="ABP33" s="0" t="n">
        <v>0</v>
      </c>
      <c r="ABQ33" s="0" t="n">
        <v>14841</v>
      </c>
      <c r="ABR33" s="0" t="n">
        <v>33</v>
      </c>
      <c r="ABS33" s="0" t="n">
        <v>0</v>
      </c>
      <c r="ABT33" s="0" t="n">
        <v>0</v>
      </c>
      <c r="ABU33" s="0" t="n">
        <v>0</v>
      </c>
      <c r="ABV33" s="0" t="n">
        <v>0</v>
      </c>
      <c r="ABW33" s="0" t="n">
        <v>0</v>
      </c>
      <c r="ABX33" s="0" t="n">
        <v>0</v>
      </c>
      <c r="ABY33" s="0" t="n">
        <v>0</v>
      </c>
      <c r="ABZ33" s="0" t="n">
        <v>0</v>
      </c>
      <c r="ACA33" s="0" t="n">
        <v>1848</v>
      </c>
      <c r="ACB33" s="0" t="n">
        <v>2310</v>
      </c>
      <c r="ACC33" s="0" t="n">
        <v>0</v>
      </c>
      <c r="ACD33" s="0" t="n">
        <v>2097.48</v>
      </c>
      <c r="ACE33" s="0" t="n">
        <v>0</v>
      </c>
      <c r="ACF33" s="0" t="n">
        <v>8091.93</v>
      </c>
      <c r="ACG33" s="0" t="n">
        <v>10418.1</v>
      </c>
      <c r="ACH33" s="0" t="n">
        <v>627</v>
      </c>
      <c r="ACI33" s="0" t="n">
        <v>0</v>
      </c>
      <c r="ACJ33" s="0" t="n">
        <v>909.315</v>
      </c>
      <c r="ACK33" s="0" t="n">
        <v>907.5</v>
      </c>
      <c r="ACL33" s="0" t="n">
        <v>0</v>
      </c>
      <c r="ACM33" s="0" t="n">
        <v>0</v>
      </c>
      <c r="ACN33" s="0" t="n">
        <v>0</v>
      </c>
      <c r="ACO33" s="0" t="n">
        <v>0</v>
      </c>
      <c r="ACP33" s="0" t="n">
        <v>1056</v>
      </c>
      <c r="ACQ33" s="0" t="n">
        <v>0</v>
      </c>
      <c r="ACR33" s="0" t="n">
        <v>0</v>
      </c>
      <c r="ACS33" s="0" t="n">
        <v>1037.52</v>
      </c>
      <c r="ACT33" s="0" t="n">
        <v>0</v>
      </c>
      <c r="ACU33" s="0" t="n">
        <v>363</v>
      </c>
      <c r="ACV33" s="0" t="n">
        <v>0</v>
      </c>
      <c r="ACW33" s="0" t="n">
        <v>0</v>
      </c>
      <c r="ACX33" s="0" t="n">
        <v>0</v>
      </c>
      <c r="ACY33" s="0" t="n">
        <v>0</v>
      </c>
      <c r="ACZ33" s="0" t="n">
        <v>0</v>
      </c>
      <c r="ADA33" s="0" t="n">
        <v>0</v>
      </c>
      <c r="ADB33" s="0" t="n">
        <v>0</v>
      </c>
      <c r="ADC33" s="0" t="n">
        <v>1023</v>
      </c>
      <c r="ADD33" s="0" t="n">
        <v>886.38</v>
      </c>
      <c r="ADE33" s="0" t="n">
        <v>999.9</v>
      </c>
      <c r="ADF33" s="0" t="n">
        <v>0</v>
      </c>
      <c r="ADG33" s="0" t="n">
        <v>0</v>
      </c>
      <c r="ADH33" s="0" t="n">
        <v>1802.46</v>
      </c>
      <c r="ADI33" s="0" t="n">
        <v>0</v>
      </c>
      <c r="ADJ33" s="0" t="n">
        <v>0</v>
      </c>
      <c r="ADK33" s="0" t="n">
        <v>0</v>
      </c>
      <c r="ADL33" s="0" t="n">
        <v>0</v>
      </c>
      <c r="ADM33" s="0" t="n">
        <v>1507.11</v>
      </c>
      <c r="ADN33" s="0" t="n">
        <v>0</v>
      </c>
      <c r="ADO33" s="0" t="n">
        <v>0</v>
      </c>
      <c r="ADP33" s="0" t="n">
        <v>0</v>
      </c>
      <c r="ADQ33" s="0" t="n">
        <v>0</v>
      </c>
      <c r="ADR33" s="0" t="n">
        <v>1819.29</v>
      </c>
      <c r="ADS33" s="0" t="n">
        <v>0</v>
      </c>
      <c r="ADT33" s="0" t="n">
        <v>538.56</v>
      </c>
      <c r="ADU33" s="0" t="n">
        <v>0</v>
      </c>
      <c r="ADV33" s="0" t="n">
        <v>1098.9</v>
      </c>
      <c r="ADW33" s="0" t="n">
        <v>733.59</v>
      </c>
      <c r="ADX33" s="0" t="n">
        <v>0</v>
      </c>
      <c r="ADY33" s="0" t="n">
        <v>0</v>
      </c>
      <c r="ADZ33" s="0" t="n">
        <v>0</v>
      </c>
      <c r="AEA33" s="0" t="n">
        <v>1645.71</v>
      </c>
      <c r="AEB33" s="0" t="n">
        <v>0</v>
      </c>
      <c r="AEC33" s="0" t="n">
        <v>0</v>
      </c>
      <c r="AED33" s="0" t="n">
        <v>0</v>
      </c>
      <c r="AEE33" s="0" t="n">
        <v>1440.45</v>
      </c>
      <c r="AEF33" s="0" t="n">
        <v>31</v>
      </c>
      <c r="AEG33" s="0" t="n">
        <v>0</v>
      </c>
      <c r="AEH33" s="0" t="n">
        <v>0</v>
      </c>
      <c r="AEI33" s="0" t="n">
        <v>0</v>
      </c>
      <c r="AEJ33" s="0" t="n">
        <v>0</v>
      </c>
      <c r="AEK33" s="0" t="n">
        <v>0</v>
      </c>
      <c r="AEL33" s="0" t="n">
        <v>0</v>
      </c>
      <c r="AEM33" s="0" t="n">
        <v>0</v>
      </c>
      <c r="AEN33" s="0" t="n">
        <v>0</v>
      </c>
      <c r="AEO33" s="0" t="n">
        <v>1736</v>
      </c>
      <c r="AEP33" s="0" t="n">
        <v>2170</v>
      </c>
      <c r="AEQ33" s="0" t="n">
        <v>0</v>
      </c>
      <c r="AER33" s="0" t="n">
        <v>1970.36</v>
      </c>
      <c r="AES33" s="0" t="n">
        <v>0</v>
      </c>
      <c r="AET33" s="0" t="n">
        <v>7601.51</v>
      </c>
      <c r="AEU33" s="0" t="n">
        <v>9786.7</v>
      </c>
      <c r="AEV33" s="0" t="n">
        <v>530.1</v>
      </c>
      <c r="AEW33" s="0" t="n">
        <v>0</v>
      </c>
      <c r="AEX33" s="0" t="n">
        <v>970.6875</v>
      </c>
      <c r="AEY33" s="0" t="n">
        <v>775</v>
      </c>
      <c r="AEZ33" s="0" t="n">
        <v>0</v>
      </c>
      <c r="AFA33" s="0" t="n">
        <v>0</v>
      </c>
      <c r="AFB33" s="0" t="n">
        <v>0</v>
      </c>
      <c r="AFC33" s="0" t="n">
        <v>0</v>
      </c>
      <c r="AFD33" s="0" t="n">
        <v>1240</v>
      </c>
      <c r="AFE33" s="0" t="n">
        <v>0</v>
      </c>
      <c r="AFF33" s="0" t="n">
        <v>0</v>
      </c>
      <c r="AFG33" s="0" t="n">
        <v>974.64</v>
      </c>
      <c r="AFH33" s="0" t="n">
        <v>0</v>
      </c>
      <c r="AFI33" s="0" t="n">
        <v>375.1</v>
      </c>
      <c r="AFJ33" s="0" t="n">
        <v>0</v>
      </c>
      <c r="AFK33" s="0" t="n">
        <v>0</v>
      </c>
      <c r="AFL33" s="0" t="n">
        <v>0</v>
      </c>
      <c r="AFM33" s="0" t="n">
        <v>0</v>
      </c>
      <c r="AFN33" s="0" t="n">
        <v>0</v>
      </c>
      <c r="AFO33" s="0" t="n">
        <v>0</v>
      </c>
      <c r="AFP33" s="0" t="n">
        <v>0</v>
      </c>
      <c r="AFQ33" s="0" t="n">
        <v>961</v>
      </c>
      <c r="AFR33" s="0" t="n">
        <v>749.394</v>
      </c>
      <c r="AFS33" s="0" t="n">
        <v>751.44</v>
      </c>
      <c r="AFT33" s="0" t="n">
        <v>0</v>
      </c>
      <c r="AFU33" s="0" t="n">
        <v>0</v>
      </c>
      <c r="AFV33" s="0" t="n">
        <v>1693.22</v>
      </c>
      <c r="AFW33" s="0" t="n">
        <v>0</v>
      </c>
      <c r="AFX33" s="0" t="n">
        <v>0</v>
      </c>
      <c r="AFY33" s="0" t="n">
        <v>0</v>
      </c>
      <c r="AFZ33" s="0" t="n">
        <v>0</v>
      </c>
      <c r="AGA33" s="0" t="n">
        <v>1415.77</v>
      </c>
      <c r="AGB33" s="0" t="n">
        <v>0</v>
      </c>
      <c r="AGC33" s="0" t="n">
        <v>0</v>
      </c>
      <c r="AGD33" s="0" t="n">
        <v>0</v>
      </c>
      <c r="AGE33" s="0" t="n">
        <v>0</v>
      </c>
      <c r="AGF33" s="0" t="n">
        <v>1538.127</v>
      </c>
      <c r="AGG33" s="0" t="n">
        <v>0</v>
      </c>
      <c r="AGH33" s="0" t="n">
        <v>505.92</v>
      </c>
      <c r="AGI33" s="0" t="n">
        <v>0</v>
      </c>
      <c r="AGJ33" s="0" t="n">
        <v>1433.75</v>
      </c>
      <c r="AGK33" s="0" t="n">
        <v>689.13</v>
      </c>
      <c r="AGL33" s="0" t="n">
        <v>0</v>
      </c>
      <c r="AGM33" s="0" t="n">
        <v>0</v>
      </c>
      <c r="AGN33" s="0" t="n">
        <v>0</v>
      </c>
      <c r="AGO33" s="0" t="n">
        <v>1545.97</v>
      </c>
      <c r="AGP33" s="0" t="n">
        <v>0</v>
      </c>
      <c r="AGQ33" s="0" t="n">
        <v>0</v>
      </c>
      <c r="AGR33" s="0" t="n">
        <v>0</v>
      </c>
      <c r="AGS33" s="0" t="n">
        <v>1488.465</v>
      </c>
      <c r="AGU33" s="0" t="n">
        <f aca="false">IF($P33&gt;0,CH33*$K33,0)</f>
        <v>608</v>
      </c>
      <c r="AGV33" s="0" t="n">
        <f aca="false">IF($P33&gt;0,EV33*$K33,0)</f>
        <v>508</v>
      </c>
      <c r="AGW33" s="0" t="n">
        <f aca="false">IF($P33&gt;0,HJ33*$K33,0)</f>
        <v>592</v>
      </c>
      <c r="AGX33" s="0" t="n">
        <f aca="false">IF($P33&gt;0,JX33*$K33,0)</f>
        <v>466</v>
      </c>
      <c r="AGY33" s="0" t="n">
        <f aca="false">IF($P33&gt;0,ML33*$K33,0)</f>
        <v>70</v>
      </c>
      <c r="AGZ33" s="0" t="n">
        <f aca="false">IF($P33&gt;0,OZ33*$K33,0)</f>
        <v>94</v>
      </c>
      <c r="AHA33" s="0" t="n">
        <f aca="false">IF($P33&gt;0,RN33*$K33,0)</f>
        <v>276</v>
      </c>
      <c r="AHB33" s="0" t="n">
        <f aca="false">IF($P33&gt;0,UB33*$K33,0)</f>
        <v>484</v>
      </c>
      <c r="AHC33" s="0" t="n">
        <f aca="false">IF($P33&gt;0,WP33*$K33,0)</f>
        <v>712</v>
      </c>
      <c r="AHD33" s="0" t="n">
        <f aca="false">IF($P33&gt;0,ZD33*$K33,0)</f>
        <v>680</v>
      </c>
      <c r="AHE33" s="0" t="n">
        <f aca="false">IF($P33&gt;0,ABR33*$K33,0)</f>
        <v>66</v>
      </c>
      <c r="AHF33" s="0" t="n">
        <f aca="false">IF($P33&gt;0,AEF33*$K33,0)</f>
        <v>62</v>
      </c>
    </row>
    <row r="34" customFormat="false" ht="15" hidden="false" customHeight="false" outlineLevel="0" collapsed="false">
      <c r="F34" s="0" t="s">
        <v>38</v>
      </c>
      <c r="H34" s="0" t="s">
        <v>59</v>
      </c>
      <c r="I34" s="0" t="s">
        <v>212</v>
      </c>
      <c r="K34" s="0" t="n">
        <v>1</v>
      </c>
      <c r="L34" s="0" t="n">
        <v>12.7</v>
      </c>
      <c r="P34" s="0" t="n">
        <v>2</v>
      </c>
      <c r="R34" s="0" t="n">
        <v>0</v>
      </c>
      <c r="S34" s="0" t="s">
        <v>50</v>
      </c>
      <c r="X34" s="0" t="n">
        <v>48.54</v>
      </c>
      <c r="Y34" s="0" t="n">
        <v>52.43</v>
      </c>
      <c r="AC34" s="0" t="n">
        <v>4.89</v>
      </c>
      <c r="AD34" s="0" t="n">
        <v>16</v>
      </c>
      <c r="AE34" s="0" t="n">
        <v>17.15</v>
      </c>
      <c r="AG34" s="0" t="n">
        <v>45.49</v>
      </c>
      <c r="AL34" s="0" t="n">
        <v>25</v>
      </c>
      <c r="AN34" s="0" t="n">
        <v>36.6</v>
      </c>
      <c r="AP34" s="0" t="n">
        <v>14.21</v>
      </c>
      <c r="AQ34" s="0" t="n">
        <v>58.51</v>
      </c>
      <c r="AU34" s="0" t="n">
        <v>21</v>
      </c>
      <c r="AV34" s="0" t="n">
        <v>46.08</v>
      </c>
      <c r="BB34" s="0" t="n">
        <v>28.59</v>
      </c>
      <c r="BD34" s="0" t="n">
        <v>22</v>
      </c>
      <c r="BF34" s="0" t="n">
        <v>49.41</v>
      </c>
      <c r="BG34" s="0" t="n">
        <v>37</v>
      </c>
      <c r="BI34" s="0" t="n">
        <v>2</v>
      </c>
      <c r="BK34" s="0" t="n">
        <v>57.32</v>
      </c>
      <c r="BL34" s="0" t="n">
        <v>7.63</v>
      </c>
      <c r="BR34" s="0" t="n">
        <v>32.36</v>
      </c>
      <c r="BT34" s="0" t="n">
        <v>34.96</v>
      </c>
      <c r="BY34" s="0" t="n">
        <v>7.6</v>
      </c>
      <c r="BZ34" s="0" t="n">
        <v>5</v>
      </c>
      <c r="CD34" s="0" t="n">
        <v>13</v>
      </c>
      <c r="CF34" s="0" t="n">
        <v>19</v>
      </c>
      <c r="CH34" s="0" t="n">
        <v>277</v>
      </c>
      <c r="CI34" s="0" t="n">
        <v>0</v>
      </c>
      <c r="CJ34" s="0" t="n">
        <v>0</v>
      </c>
      <c r="CK34" s="0" t="n">
        <v>0</v>
      </c>
      <c r="CL34" s="0" t="n">
        <v>13445.58</v>
      </c>
      <c r="CM34" s="0" t="n">
        <v>13070.799</v>
      </c>
      <c r="CN34" s="0" t="n">
        <v>0</v>
      </c>
      <c r="CO34" s="0" t="n">
        <v>0</v>
      </c>
      <c r="CP34" s="0" t="n">
        <v>0</v>
      </c>
      <c r="CQ34" s="0" t="n">
        <v>3386.325</v>
      </c>
      <c r="CR34" s="0" t="n">
        <v>22160</v>
      </c>
      <c r="CS34" s="0" t="n">
        <v>11876.375</v>
      </c>
      <c r="CT34" s="0" t="n">
        <v>0</v>
      </c>
      <c r="CU34" s="0" t="n">
        <v>63003.65</v>
      </c>
      <c r="CV34" s="0" t="n">
        <v>0</v>
      </c>
      <c r="CW34" s="0" t="n">
        <v>0</v>
      </c>
      <c r="CX34" s="0" t="n">
        <v>0</v>
      </c>
      <c r="CY34" s="0" t="n">
        <v>0</v>
      </c>
      <c r="CZ34" s="0" t="n">
        <v>6925</v>
      </c>
      <c r="DA34" s="0" t="n">
        <v>0</v>
      </c>
      <c r="DB34" s="0" t="n">
        <v>10138.2</v>
      </c>
      <c r="DC34" s="0" t="n">
        <v>0</v>
      </c>
      <c r="DD34" s="0" t="n">
        <v>3936.17</v>
      </c>
      <c r="DE34" s="0" t="n">
        <v>16207.27</v>
      </c>
      <c r="DF34" s="0" t="n">
        <v>0</v>
      </c>
      <c r="DG34" s="0" t="n">
        <v>0</v>
      </c>
      <c r="DH34" s="0" t="n">
        <v>0</v>
      </c>
      <c r="DI34" s="0" t="n">
        <v>5817</v>
      </c>
      <c r="DJ34" s="0" t="n">
        <v>15955.2</v>
      </c>
      <c r="DK34" s="0" t="n">
        <v>0</v>
      </c>
      <c r="DL34" s="0" t="n">
        <v>0</v>
      </c>
      <c r="DM34" s="0" t="n">
        <v>0</v>
      </c>
      <c r="DN34" s="0" t="n">
        <v>0</v>
      </c>
      <c r="DO34" s="0" t="n">
        <v>0</v>
      </c>
      <c r="DP34" s="0" t="n">
        <v>7919.43</v>
      </c>
      <c r="DQ34" s="0" t="n">
        <v>0</v>
      </c>
      <c r="DR34" s="0" t="n">
        <v>6094</v>
      </c>
      <c r="DS34" s="0" t="n">
        <v>0</v>
      </c>
      <c r="DT34" s="0" t="n">
        <v>17108.2125</v>
      </c>
      <c r="DU34" s="0" t="n">
        <v>10249</v>
      </c>
      <c r="DV34" s="0" t="n">
        <v>0</v>
      </c>
      <c r="DW34" s="0" t="n">
        <v>554</v>
      </c>
      <c r="DX34" s="0" t="n">
        <v>0</v>
      </c>
      <c r="DY34" s="0" t="n">
        <v>15877.64</v>
      </c>
      <c r="DZ34" s="0" t="n">
        <v>2113.51</v>
      </c>
      <c r="EA34" s="0" t="n">
        <v>0</v>
      </c>
      <c r="EB34" s="0" t="n">
        <v>0</v>
      </c>
      <c r="EC34" s="0" t="n">
        <v>0</v>
      </c>
      <c r="ED34" s="0" t="n">
        <v>0</v>
      </c>
      <c r="EE34" s="0" t="n">
        <v>0</v>
      </c>
      <c r="EF34" s="0" t="n">
        <v>9860.092</v>
      </c>
      <c r="EG34" s="0" t="n">
        <v>0</v>
      </c>
      <c r="EH34" s="0" t="n">
        <v>12104.9</v>
      </c>
      <c r="EI34" s="0" t="n">
        <v>0</v>
      </c>
      <c r="EJ34" s="0" t="n">
        <v>0</v>
      </c>
      <c r="EK34" s="0" t="n">
        <v>0</v>
      </c>
      <c r="EL34" s="0" t="n">
        <v>0</v>
      </c>
      <c r="EM34" s="0" t="n">
        <v>2105.2</v>
      </c>
      <c r="EN34" s="0" t="n">
        <v>1385</v>
      </c>
      <c r="EO34" s="0" t="n">
        <v>0</v>
      </c>
      <c r="EP34" s="0" t="n">
        <v>0</v>
      </c>
      <c r="EQ34" s="0" t="n">
        <v>0</v>
      </c>
      <c r="ER34" s="0" t="n">
        <v>4501.25</v>
      </c>
      <c r="ES34" s="0" t="n">
        <v>0</v>
      </c>
      <c r="ET34" s="0" t="n">
        <v>5263</v>
      </c>
      <c r="EU34" s="0" t="n">
        <v>0</v>
      </c>
      <c r="EV34" s="0" t="n">
        <v>398</v>
      </c>
      <c r="EW34" s="0" t="n">
        <v>0</v>
      </c>
      <c r="EX34" s="0" t="n">
        <v>0</v>
      </c>
      <c r="EY34" s="0" t="n">
        <v>0</v>
      </c>
      <c r="EZ34" s="0" t="n">
        <v>19318.92</v>
      </c>
      <c r="FA34" s="0" t="n">
        <v>26083.925</v>
      </c>
      <c r="FB34" s="0" t="n">
        <v>0</v>
      </c>
      <c r="FC34" s="0" t="n">
        <v>0</v>
      </c>
      <c r="FD34" s="0" t="n">
        <v>0</v>
      </c>
      <c r="FE34" s="0" t="n">
        <v>4865.55</v>
      </c>
      <c r="FF34" s="0" t="n">
        <v>31840</v>
      </c>
      <c r="FG34" s="0" t="n">
        <v>17064.25</v>
      </c>
      <c r="FH34" s="0" t="n">
        <v>0</v>
      </c>
      <c r="FI34" s="0" t="n">
        <v>90525.1</v>
      </c>
      <c r="FJ34" s="0" t="n">
        <v>0</v>
      </c>
      <c r="FK34" s="0" t="n">
        <v>0</v>
      </c>
      <c r="FL34" s="0" t="n">
        <v>0</v>
      </c>
      <c r="FM34" s="0" t="n">
        <v>0</v>
      </c>
      <c r="FN34" s="0" t="n">
        <v>9950</v>
      </c>
      <c r="FO34" s="0" t="n">
        <v>0</v>
      </c>
      <c r="FP34" s="0" t="n">
        <v>13110.12</v>
      </c>
      <c r="FQ34" s="0" t="n">
        <v>0</v>
      </c>
      <c r="FR34" s="0" t="n">
        <v>5655.58</v>
      </c>
      <c r="FS34" s="0" t="n">
        <v>29108.725</v>
      </c>
      <c r="FT34" s="0" t="n">
        <v>0</v>
      </c>
      <c r="FU34" s="0" t="n">
        <v>0</v>
      </c>
      <c r="FV34" s="0" t="n">
        <v>0</v>
      </c>
      <c r="FW34" s="0" t="n">
        <v>8358</v>
      </c>
      <c r="FX34" s="0" t="n">
        <v>16505.856</v>
      </c>
      <c r="FY34" s="0" t="n">
        <v>0</v>
      </c>
      <c r="FZ34" s="0" t="n">
        <v>0</v>
      </c>
      <c r="GA34" s="0" t="n">
        <v>0</v>
      </c>
      <c r="GB34" s="0" t="n">
        <v>0</v>
      </c>
      <c r="GC34" s="0" t="n">
        <v>0</v>
      </c>
      <c r="GD34" s="0" t="n">
        <v>11378.82</v>
      </c>
      <c r="GE34" s="0" t="n">
        <v>0</v>
      </c>
      <c r="GF34" s="0" t="n">
        <v>8756</v>
      </c>
      <c r="GG34" s="0" t="n">
        <v>0</v>
      </c>
      <c r="GH34" s="0" t="n">
        <v>19665.18</v>
      </c>
      <c r="GI34" s="0" t="n">
        <v>14726</v>
      </c>
      <c r="GJ34" s="0" t="n">
        <v>0</v>
      </c>
      <c r="GK34" s="0" t="n">
        <v>796</v>
      </c>
      <c r="GL34" s="0" t="n">
        <v>0</v>
      </c>
      <c r="GM34" s="0" t="n">
        <v>22813.36</v>
      </c>
      <c r="GN34" s="0" t="n">
        <v>3795.925</v>
      </c>
      <c r="GO34" s="0" t="n">
        <v>0</v>
      </c>
      <c r="GP34" s="0" t="n">
        <v>0</v>
      </c>
      <c r="GQ34" s="0" t="n">
        <v>0</v>
      </c>
      <c r="GR34" s="0" t="n">
        <v>0</v>
      </c>
      <c r="GS34" s="0" t="n">
        <v>0</v>
      </c>
      <c r="GT34" s="0" t="n">
        <v>12879.28</v>
      </c>
      <c r="GU34" s="0" t="n">
        <v>0</v>
      </c>
      <c r="GV34" s="0" t="n">
        <v>13914.08</v>
      </c>
      <c r="GW34" s="0" t="n">
        <v>0</v>
      </c>
      <c r="GX34" s="0" t="n">
        <v>0</v>
      </c>
      <c r="GY34" s="0" t="n">
        <v>0</v>
      </c>
      <c r="GZ34" s="0" t="n">
        <v>0</v>
      </c>
      <c r="HA34" s="0" t="n">
        <v>3327.28</v>
      </c>
      <c r="HB34" s="0" t="n">
        <v>2487.5</v>
      </c>
      <c r="HC34" s="0" t="n">
        <v>0</v>
      </c>
      <c r="HD34" s="0" t="n">
        <v>0</v>
      </c>
      <c r="HE34" s="0" t="n">
        <v>0</v>
      </c>
      <c r="HF34" s="0" t="n">
        <v>6467.5</v>
      </c>
      <c r="HG34" s="0" t="n">
        <v>0</v>
      </c>
      <c r="HH34" s="0" t="n">
        <v>7562</v>
      </c>
      <c r="HI34" s="0" t="n">
        <v>0</v>
      </c>
      <c r="HJ34" s="0" t="n">
        <v>257</v>
      </c>
      <c r="HK34" s="0" t="n">
        <v>0</v>
      </c>
      <c r="HL34" s="0" t="n">
        <v>0</v>
      </c>
      <c r="HM34" s="0" t="n">
        <v>0</v>
      </c>
      <c r="HN34" s="0" t="n">
        <v>12474.78</v>
      </c>
      <c r="HO34" s="0" t="n">
        <v>13474.51</v>
      </c>
      <c r="HP34" s="0" t="n">
        <v>0</v>
      </c>
      <c r="HQ34" s="0" t="n">
        <v>0</v>
      </c>
      <c r="HR34" s="0" t="n">
        <v>0</v>
      </c>
      <c r="HS34" s="0" t="n">
        <v>3141.825</v>
      </c>
      <c r="HT34" s="0" t="n">
        <v>20560</v>
      </c>
      <c r="HU34" s="0" t="n">
        <v>11018.875</v>
      </c>
      <c r="HV34" s="0" t="n">
        <v>0</v>
      </c>
      <c r="HW34" s="0" t="n">
        <v>58454.65</v>
      </c>
      <c r="HX34" s="0" t="n">
        <v>0</v>
      </c>
      <c r="HY34" s="0" t="n">
        <v>0</v>
      </c>
      <c r="HZ34" s="0" t="n">
        <v>0</v>
      </c>
      <c r="IA34" s="0" t="n">
        <v>0</v>
      </c>
      <c r="IB34" s="0" t="n">
        <v>7067.5</v>
      </c>
      <c r="IC34" s="0" t="n">
        <v>0</v>
      </c>
      <c r="ID34" s="0" t="n">
        <v>11757.75</v>
      </c>
      <c r="IE34" s="0" t="n">
        <v>0</v>
      </c>
      <c r="IF34" s="0" t="n">
        <v>3651.97</v>
      </c>
      <c r="IG34" s="0" t="n">
        <v>18796.3375</v>
      </c>
      <c r="IH34" s="0" t="n">
        <v>0</v>
      </c>
      <c r="II34" s="0" t="n">
        <v>0</v>
      </c>
      <c r="IJ34" s="0" t="n">
        <v>0</v>
      </c>
      <c r="IK34" s="0" t="n">
        <v>5397</v>
      </c>
      <c r="IL34" s="0" t="n">
        <v>11842.56</v>
      </c>
      <c r="IM34" s="0" t="n">
        <v>0</v>
      </c>
      <c r="IN34" s="0" t="n">
        <v>0</v>
      </c>
      <c r="IO34" s="0" t="n">
        <v>0</v>
      </c>
      <c r="IP34" s="0" t="n">
        <v>0</v>
      </c>
      <c r="IQ34" s="0" t="n">
        <v>0</v>
      </c>
      <c r="IR34" s="0" t="n">
        <v>9184.5375</v>
      </c>
      <c r="IS34" s="0" t="n">
        <v>0</v>
      </c>
      <c r="IT34" s="0" t="n">
        <v>5088.6</v>
      </c>
      <c r="IU34" s="0" t="n">
        <v>0</v>
      </c>
      <c r="IV34" s="0" t="n">
        <v>12698.37</v>
      </c>
      <c r="IW34" s="0" t="n">
        <v>9509</v>
      </c>
      <c r="IX34" s="0" t="n">
        <v>0</v>
      </c>
      <c r="IY34" s="0" t="n">
        <v>514</v>
      </c>
      <c r="IZ34" s="0" t="n">
        <v>0</v>
      </c>
      <c r="JA34" s="0" t="n">
        <v>14731.24</v>
      </c>
      <c r="JB34" s="0" t="n">
        <v>2451.1375</v>
      </c>
      <c r="JC34" s="0" t="n">
        <v>0</v>
      </c>
      <c r="JD34" s="0" t="n">
        <v>0</v>
      </c>
      <c r="JE34" s="0" t="n">
        <v>0</v>
      </c>
      <c r="JF34" s="0" t="n">
        <v>0</v>
      </c>
      <c r="JG34" s="0" t="n">
        <v>0</v>
      </c>
      <c r="JH34" s="0" t="n">
        <v>7484.868</v>
      </c>
      <c r="JI34" s="0" t="n">
        <v>0</v>
      </c>
      <c r="JJ34" s="0" t="n">
        <v>11230.9</v>
      </c>
      <c r="JK34" s="0" t="n">
        <v>0</v>
      </c>
      <c r="JL34" s="0" t="n">
        <v>0</v>
      </c>
      <c r="JM34" s="0" t="n">
        <v>0</v>
      </c>
      <c r="JN34" s="0" t="n">
        <v>0</v>
      </c>
      <c r="JO34" s="0" t="n">
        <v>1953.2</v>
      </c>
      <c r="JP34" s="0" t="n">
        <v>1606.25</v>
      </c>
      <c r="JQ34" s="0" t="n">
        <v>0</v>
      </c>
      <c r="JR34" s="0" t="n">
        <v>0</v>
      </c>
      <c r="JS34" s="0" t="n">
        <v>0</v>
      </c>
      <c r="JT34" s="0" t="n">
        <v>3341</v>
      </c>
      <c r="JU34" s="0" t="n">
        <v>0</v>
      </c>
      <c r="JV34" s="0" t="n">
        <v>4883</v>
      </c>
      <c r="JW34" s="0" t="n">
        <v>0</v>
      </c>
      <c r="JX34" s="0" t="n">
        <v>168</v>
      </c>
      <c r="JY34" s="0" t="n">
        <v>0</v>
      </c>
      <c r="JZ34" s="0" t="n">
        <v>0</v>
      </c>
      <c r="KA34" s="0" t="n">
        <v>0</v>
      </c>
      <c r="KB34" s="0" t="n">
        <v>10193.4</v>
      </c>
      <c r="KC34" s="0" t="n">
        <v>8808.24</v>
      </c>
      <c r="KD34" s="0" t="n">
        <v>0</v>
      </c>
      <c r="KE34" s="0" t="n">
        <v>0</v>
      </c>
      <c r="KF34" s="0" t="n">
        <v>0</v>
      </c>
      <c r="KG34" s="0" t="n">
        <v>2053.8</v>
      </c>
      <c r="KH34" s="0" t="n">
        <v>13440</v>
      </c>
      <c r="KI34" s="0" t="n">
        <v>7203</v>
      </c>
      <c r="KJ34" s="0" t="n">
        <v>0</v>
      </c>
      <c r="KK34" s="0" t="n">
        <v>38211.6</v>
      </c>
      <c r="KL34" s="0" t="n">
        <v>0</v>
      </c>
      <c r="KM34" s="0" t="n">
        <v>0</v>
      </c>
      <c r="KN34" s="0" t="n">
        <v>0</v>
      </c>
      <c r="KO34" s="0" t="n">
        <v>0</v>
      </c>
      <c r="KP34" s="0" t="n">
        <v>4620</v>
      </c>
      <c r="KQ34" s="0" t="n">
        <v>0</v>
      </c>
      <c r="KR34" s="0" t="n">
        <v>7686</v>
      </c>
      <c r="KS34" s="0" t="n">
        <v>0</v>
      </c>
      <c r="KT34" s="0" t="n">
        <v>2387.28</v>
      </c>
      <c r="KU34" s="0" t="n">
        <v>9829.68</v>
      </c>
      <c r="KV34" s="0" t="n">
        <v>0</v>
      </c>
      <c r="KW34" s="0" t="n">
        <v>0</v>
      </c>
      <c r="KX34" s="0" t="n">
        <v>0</v>
      </c>
      <c r="KY34" s="0" t="n">
        <v>3528</v>
      </c>
      <c r="KZ34" s="0" t="n">
        <v>7741.44</v>
      </c>
      <c r="LA34" s="0" t="n">
        <v>0</v>
      </c>
      <c r="LB34" s="0" t="n">
        <v>0</v>
      </c>
      <c r="LC34" s="0" t="n">
        <v>0</v>
      </c>
      <c r="LD34" s="0" t="n">
        <v>0</v>
      </c>
      <c r="LE34" s="0" t="n">
        <v>0</v>
      </c>
      <c r="LF34" s="0" t="n">
        <v>4803.12</v>
      </c>
      <c r="LG34" s="0" t="n">
        <v>0</v>
      </c>
      <c r="LH34" s="0" t="n">
        <v>3696</v>
      </c>
      <c r="LI34" s="0" t="n">
        <v>0</v>
      </c>
      <c r="LJ34" s="0" t="n">
        <v>8300.88</v>
      </c>
      <c r="LK34" s="0" t="n">
        <v>6216</v>
      </c>
      <c r="LL34" s="0" t="n">
        <v>0</v>
      </c>
      <c r="LM34" s="0" t="n">
        <v>336</v>
      </c>
      <c r="LN34" s="0" t="n">
        <v>0</v>
      </c>
      <c r="LO34" s="0" t="n">
        <v>9629.76</v>
      </c>
      <c r="LP34" s="0" t="n">
        <v>1281.84</v>
      </c>
      <c r="LQ34" s="0" t="n">
        <v>0</v>
      </c>
      <c r="LR34" s="0" t="n">
        <v>0</v>
      </c>
      <c r="LS34" s="0" t="n">
        <v>0</v>
      </c>
      <c r="LT34" s="0" t="n">
        <v>0</v>
      </c>
      <c r="LU34" s="0" t="n">
        <v>0</v>
      </c>
      <c r="LV34" s="0" t="n">
        <v>5436.48</v>
      </c>
      <c r="LW34" s="0" t="n">
        <v>0</v>
      </c>
      <c r="LX34" s="0" t="n">
        <v>5873.28</v>
      </c>
      <c r="LY34" s="0" t="n">
        <v>0</v>
      </c>
      <c r="LZ34" s="0" t="n">
        <v>0</v>
      </c>
      <c r="MA34" s="0" t="n">
        <v>0</v>
      </c>
      <c r="MB34" s="0" t="n">
        <v>0</v>
      </c>
      <c r="MC34" s="0" t="n">
        <v>1149.12</v>
      </c>
      <c r="MD34" s="0" t="n">
        <v>840</v>
      </c>
      <c r="ME34" s="0" t="n">
        <v>0</v>
      </c>
      <c r="MF34" s="0" t="n">
        <v>0</v>
      </c>
      <c r="MG34" s="0" t="n">
        <v>0</v>
      </c>
      <c r="MH34" s="0" t="n">
        <v>2184</v>
      </c>
      <c r="MI34" s="0" t="n">
        <v>0</v>
      </c>
      <c r="MJ34" s="0" t="n">
        <v>3990</v>
      </c>
      <c r="MK34" s="0" t="n">
        <v>0</v>
      </c>
      <c r="ML34" s="0" t="n">
        <v>325</v>
      </c>
      <c r="MM34" s="0" t="n">
        <v>0</v>
      </c>
      <c r="MN34" s="0" t="n">
        <v>0</v>
      </c>
      <c r="MO34" s="0" t="n">
        <v>0</v>
      </c>
      <c r="MP34" s="0" t="n">
        <v>15775.5</v>
      </c>
      <c r="MQ34" s="0" t="n">
        <v>17039.75</v>
      </c>
      <c r="MR34" s="0" t="n">
        <v>0</v>
      </c>
      <c r="MS34" s="0" t="n">
        <v>0</v>
      </c>
      <c r="MT34" s="0" t="n">
        <v>0</v>
      </c>
      <c r="MU34" s="0" t="n">
        <v>3973.125</v>
      </c>
      <c r="MV34" s="0" t="n">
        <v>26000</v>
      </c>
      <c r="MW34" s="0" t="n">
        <v>13934.375</v>
      </c>
      <c r="MX34" s="0" t="n">
        <v>0</v>
      </c>
      <c r="MY34" s="0" t="n">
        <v>73921.25</v>
      </c>
      <c r="MZ34" s="0" t="n">
        <v>0</v>
      </c>
      <c r="NA34" s="0" t="n">
        <v>0</v>
      </c>
      <c r="NB34" s="0" t="n">
        <v>0</v>
      </c>
      <c r="NC34" s="0" t="n">
        <v>0</v>
      </c>
      <c r="ND34" s="0" t="n">
        <v>8125</v>
      </c>
      <c r="NE34" s="0" t="n">
        <v>0</v>
      </c>
      <c r="NF34" s="0" t="n">
        <v>11895</v>
      </c>
      <c r="NG34" s="0" t="n">
        <v>0</v>
      </c>
      <c r="NH34" s="0" t="n">
        <v>4618.25</v>
      </c>
      <c r="NI34" s="0" t="n">
        <v>19015.75</v>
      </c>
      <c r="NJ34" s="0" t="n">
        <v>0</v>
      </c>
      <c r="NK34" s="0" t="n">
        <v>0</v>
      </c>
      <c r="NL34" s="0" t="n">
        <v>0</v>
      </c>
      <c r="NM34" s="0" t="n">
        <v>6825</v>
      </c>
      <c r="NN34" s="0" t="n">
        <v>14976</v>
      </c>
      <c r="NO34" s="0" t="n">
        <v>0</v>
      </c>
      <c r="NP34" s="0" t="n">
        <v>0</v>
      </c>
      <c r="NQ34" s="0" t="n">
        <v>0</v>
      </c>
      <c r="NR34" s="0" t="n">
        <v>0</v>
      </c>
      <c r="NS34" s="0" t="n">
        <v>0</v>
      </c>
      <c r="NT34" s="0" t="n">
        <v>8362.575</v>
      </c>
      <c r="NU34" s="0" t="n">
        <v>0</v>
      </c>
      <c r="NV34" s="0" t="n">
        <v>8937.5</v>
      </c>
      <c r="NW34" s="0" t="n">
        <v>0</v>
      </c>
      <c r="NX34" s="0" t="n">
        <v>14452.425</v>
      </c>
      <c r="NY34" s="0" t="n">
        <v>12025</v>
      </c>
      <c r="NZ34" s="0" t="n">
        <v>0</v>
      </c>
      <c r="OA34" s="0" t="n">
        <v>650</v>
      </c>
      <c r="OB34" s="0" t="n">
        <v>0</v>
      </c>
      <c r="OC34" s="0" t="n">
        <v>18629</v>
      </c>
      <c r="OD34" s="0" t="n">
        <v>2231.775</v>
      </c>
      <c r="OE34" s="0" t="n">
        <v>0</v>
      </c>
      <c r="OF34" s="0" t="n">
        <v>0</v>
      </c>
      <c r="OG34" s="0" t="n">
        <v>0</v>
      </c>
      <c r="OH34" s="0" t="n">
        <v>0</v>
      </c>
      <c r="OI34" s="0" t="n">
        <v>0</v>
      </c>
      <c r="OJ34" s="0" t="n">
        <v>10517</v>
      </c>
      <c r="OK34" s="0" t="n">
        <v>0</v>
      </c>
      <c r="OL34" s="0" t="n">
        <v>11362</v>
      </c>
      <c r="OM34" s="0" t="n">
        <v>0</v>
      </c>
      <c r="ON34" s="0" t="n">
        <v>0</v>
      </c>
      <c r="OO34" s="0" t="n">
        <v>0</v>
      </c>
      <c r="OP34" s="0" t="n">
        <v>0</v>
      </c>
      <c r="OQ34" s="0" t="n">
        <v>2470</v>
      </c>
      <c r="OR34" s="0" t="n">
        <v>1625</v>
      </c>
      <c r="OS34" s="0" t="n">
        <v>0</v>
      </c>
      <c r="OT34" s="0" t="n">
        <v>0</v>
      </c>
      <c r="OU34" s="0" t="n">
        <v>0</v>
      </c>
      <c r="OV34" s="0" t="n">
        <v>4225</v>
      </c>
      <c r="OW34" s="0" t="n">
        <v>0</v>
      </c>
      <c r="OX34" s="0" t="n">
        <v>5557.5</v>
      </c>
      <c r="OY34" s="0" t="n">
        <v>0</v>
      </c>
      <c r="OZ34" s="0" t="n">
        <v>114</v>
      </c>
      <c r="PA34" s="0" t="n">
        <v>0</v>
      </c>
      <c r="PB34" s="0" t="n">
        <v>0</v>
      </c>
      <c r="PC34" s="0" t="n">
        <v>0</v>
      </c>
      <c r="PD34" s="0" t="n">
        <v>5533.56</v>
      </c>
      <c r="PE34" s="0" t="n">
        <v>6574.722</v>
      </c>
      <c r="PF34" s="0" t="n">
        <v>0</v>
      </c>
      <c r="PG34" s="0" t="n">
        <v>0</v>
      </c>
      <c r="PH34" s="0" t="n">
        <v>0</v>
      </c>
      <c r="PI34" s="0" t="n">
        <v>1393.65</v>
      </c>
      <c r="PJ34" s="0" t="n">
        <v>9120</v>
      </c>
      <c r="PK34" s="0" t="n">
        <v>4887.75</v>
      </c>
      <c r="PL34" s="0" t="n">
        <v>0</v>
      </c>
      <c r="PM34" s="0" t="n">
        <v>25929.3</v>
      </c>
      <c r="PN34" s="0" t="n">
        <v>0</v>
      </c>
      <c r="PO34" s="0" t="n">
        <v>0</v>
      </c>
      <c r="PP34" s="0" t="n">
        <v>0</v>
      </c>
      <c r="PQ34" s="0" t="n">
        <v>0</v>
      </c>
      <c r="PR34" s="0" t="n">
        <v>2850</v>
      </c>
      <c r="PS34" s="0" t="n">
        <v>0</v>
      </c>
      <c r="PT34" s="0" t="n">
        <v>4589.64</v>
      </c>
      <c r="PU34" s="0" t="n">
        <v>0</v>
      </c>
      <c r="PV34" s="0" t="n">
        <v>2024.925</v>
      </c>
      <c r="PW34" s="0" t="n">
        <v>6670.14</v>
      </c>
      <c r="PX34" s="0" t="n">
        <v>0</v>
      </c>
      <c r="PY34" s="0" t="n">
        <v>0</v>
      </c>
      <c r="PZ34" s="0" t="n">
        <v>0</v>
      </c>
      <c r="QA34" s="0" t="n">
        <v>2394</v>
      </c>
      <c r="QB34" s="0" t="n">
        <v>5253.12</v>
      </c>
      <c r="QC34" s="0" t="n">
        <v>0</v>
      </c>
      <c r="QD34" s="0" t="n">
        <v>0</v>
      </c>
      <c r="QE34" s="0" t="n">
        <v>0</v>
      </c>
      <c r="QF34" s="0" t="n">
        <v>0</v>
      </c>
      <c r="QG34" s="0" t="n">
        <v>0</v>
      </c>
      <c r="QH34" s="0" t="n">
        <v>3259.26</v>
      </c>
      <c r="QI34" s="0" t="n">
        <v>0</v>
      </c>
      <c r="QJ34" s="0" t="n">
        <v>2257.2</v>
      </c>
      <c r="QK34" s="0" t="n">
        <v>0</v>
      </c>
      <c r="QL34" s="0" t="n">
        <v>6196.014</v>
      </c>
      <c r="QM34" s="0" t="n">
        <v>4639.8</v>
      </c>
      <c r="QN34" s="0" t="n">
        <v>0</v>
      </c>
      <c r="QO34" s="0" t="n">
        <v>250.8</v>
      </c>
      <c r="QP34" s="0" t="n">
        <v>0</v>
      </c>
      <c r="QQ34" s="0" t="n">
        <v>6534.48</v>
      </c>
      <c r="QR34" s="0" t="n">
        <v>956.802</v>
      </c>
      <c r="QS34" s="0" t="n">
        <v>0</v>
      </c>
      <c r="QT34" s="0" t="n">
        <v>0</v>
      </c>
      <c r="QU34" s="0" t="n">
        <v>0</v>
      </c>
      <c r="QV34" s="0" t="n">
        <v>0</v>
      </c>
      <c r="QW34" s="0" t="n">
        <v>0</v>
      </c>
      <c r="QX34" s="0" t="n">
        <v>4611.3</v>
      </c>
      <c r="QY34" s="0" t="n">
        <v>0</v>
      </c>
      <c r="QZ34" s="0" t="n">
        <v>3985.44</v>
      </c>
      <c r="RA34" s="0" t="n">
        <v>0</v>
      </c>
      <c r="RB34" s="0" t="n">
        <v>0</v>
      </c>
      <c r="RC34" s="0" t="n">
        <v>0</v>
      </c>
      <c r="RD34" s="0" t="n">
        <v>0</v>
      </c>
      <c r="RE34" s="0" t="n">
        <v>866.4</v>
      </c>
      <c r="RF34" s="0" t="n">
        <v>570</v>
      </c>
      <c r="RG34" s="0" t="n">
        <v>0</v>
      </c>
      <c r="RH34" s="0" t="n">
        <v>0</v>
      </c>
      <c r="RI34" s="0" t="n">
        <v>0</v>
      </c>
      <c r="RJ34" s="0" t="n">
        <v>1482</v>
      </c>
      <c r="RK34" s="0" t="n">
        <v>0</v>
      </c>
      <c r="RL34" s="0" t="n">
        <v>2166</v>
      </c>
      <c r="RM34" s="0" t="n">
        <v>0</v>
      </c>
      <c r="RN34" s="0" t="n">
        <v>313</v>
      </c>
      <c r="RO34" s="0" t="n">
        <v>0</v>
      </c>
      <c r="RP34" s="0" t="n">
        <v>0</v>
      </c>
      <c r="RQ34" s="0" t="n">
        <v>0</v>
      </c>
      <c r="RR34" s="0" t="n">
        <v>13673.718</v>
      </c>
      <c r="RS34" s="0" t="n">
        <v>16410.59</v>
      </c>
      <c r="RT34" s="0" t="n">
        <v>0</v>
      </c>
      <c r="RU34" s="0" t="n">
        <v>0</v>
      </c>
      <c r="RV34" s="0" t="n">
        <v>0</v>
      </c>
      <c r="RW34" s="0" t="n">
        <v>3826.425</v>
      </c>
      <c r="RX34" s="0" t="n">
        <v>25040</v>
      </c>
      <c r="RY34" s="0" t="n">
        <v>13419.875</v>
      </c>
      <c r="RZ34" s="0" t="n">
        <v>0</v>
      </c>
      <c r="SA34" s="0" t="n">
        <v>71191.85</v>
      </c>
      <c r="SB34" s="0" t="n">
        <v>0</v>
      </c>
      <c r="SC34" s="0" t="n">
        <v>0</v>
      </c>
      <c r="SD34" s="0" t="n">
        <v>0</v>
      </c>
      <c r="SE34" s="0" t="n">
        <v>0</v>
      </c>
      <c r="SF34" s="0" t="n">
        <v>7825</v>
      </c>
      <c r="SG34" s="0" t="n">
        <v>0</v>
      </c>
      <c r="SH34" s="0" t="n">
        <v>11455.8</v>
      </c>
      <c r="SI34" s="0" t="n">
        <v>0</v>
      </c>
      <c r="SJ34" s="0" t="n">
        <v>4447.73</v>
      </c>
      <c r="SK34" s="0" t="n">
        <v>18313.63</v>
      </c>
      <c r="SL34" s="0" t="n">
        <v>0</v>
      </c>
      <c r="SM34" s="0" t="n">
        <v>0</v>
      </c>
      <c r="SN34" s="0" t="n">
        <v>0</v>
      </c>
      <c r="SO34" s="0" t="n">
        <v>6573</v>
      </c>
      <c r="SP34" s="0" t="n">
        <v>14423.04</v>
      </c>
      <c r="SQ34" s="0" t="n">
        <v>0</v>
      </c>
      <c r="SR34" s="0" t="n">
        <v>0</v>
      </c>
      <c r="SS34" s="0" t="n">
        <v>0</v>
      </c>
      <c r="ST34" s="0" t="n">
        <v>0</v>
      </c>
      <c r="SU34" s="0" t="n">
        <v>0</v>
      </c>
      <c r="SV34" s="0" t="n">
        <v>8948.67</v>
      </c>
      <c r="SW34" s="0" t="n">
        <v>0</v>
      </c>
      <c r="SX34" s="0" t="n">
        <v>6197.4</v>
      </c>
      <c r="SY34" s="0" t="n">
        <v>0</v>
      </c>
      <c r="SZ34" s="0" t="n">
        <v>17011.863</v>
      </c>
      <c r="TA34" s="0" t="n">
        <v>11581</v>
      </c>
      <c r="TB34" s="0" t="n">
        <v>0</v>
      </c>
      <c r="TC34" s="0" t="n">
        <v>626</v>
      </c>
      <c r="TD34" s="0" t="n">
        <v>0</v>
      </c>
      <c r="TE34" s="0" t="n">
        <v>17941.16</v>
      </c>
      <c r="TF34" s="0" t="n">
        <v>2388.19</v>
      </c>
      <c r="TG34" s="0" t="n">
        <v>0</v>
      </c>
      <c r="TH34" s="0" t="n">
        <v>0</v>
      </c>
      <c r="TI34" s="0" t="n">
        <v>0</v>
      </c>
      <c r="TJ34" s="0" t="n">
        <v>0</v>
      </c>
      <c r="TK34" s="0" t="n">
        <v>0</v>
      </c>
      <c r="TL34" s="0" t="n">
        <v>10128.68</v>
      </c>
      <c r="TM34" s="0" t="n">
        <v>0</v>
      </c>
      <c r="TN34" s="0" t="n">
        <v>10942.48</v>
      </c>
      <c r="TO34" s="0" t="n">
        <v>0</v>
      </c>
      <c r="TP34" s="0" t="n">
        <v>0</v>
      </c>
      <c r="TQ34" s="0" t="n">
        <v>0</v>
      </c>
      <c r="TR34" s="0" t="n">
        <v>0</v>
      </c>
      <c r="TS34" s="0" t="n">
        <v>2378.8</v>
      </c>
      <c r="TT34" s="0" t="n">
        <v>1408.5</v>
      </c>
      <c r="TU34" s="0" t="n">
        <v>0</v>
      </c>
      <c r="TV34" s="0" t="n">
        <v>0</v>
      </c>
      <c r="TW34" s="0" t="n">
        <v>0</v>
      </c>
      <c r="TX34" s="0" t="n">
        <v>4069</v>
      </c>
      <c r="TY34" s="0" t="n">
        <v>0</v>
      </c>
      <c r="TZ34" s="0" t="n">
        <v>5947</v>
      </c>
      <c r="UA34" s="0" t="n">
        <v>0</v>
      </c>
      <c r="UB34" s="0" t="n">
        <v>388</v>
      </c>
      <c r="UC34" s="0" t="n">
        <v>0</v>
      </c>
      <c r="UD34" s="0" t="n">
        <v>0</v>
      </c>
      <c r="UE34" s="0" t="n">
        <v>0</v>
      </c>
      <c r="UF34" s="0" t="n">
        <v>18833.52</v>
      </c>
      <c r="UG34" s="0" t="n">
        <v>20342.84</v>
      </c>
      <c r="UH34" s="0" t="n">
        <v>0</v>
      </c>
      <c r="UI34" s="0" t="n">
        <v>0</v>
      </c>
      <c r="UJ34" s="0" t="n">
        <v>0</v>
      </c>
      <c r="UK34" s="0" t="n">
        <v>4743.3</v>
      </c>
      <c r="UL34" s="0" t="n">
        <v>31040</v>
      </c>
      <c r="UM34" s="0" t="n">
        <v>16635.5</v>
      </c>
      <c r="UN34" s="0" t="n">
        <v>0</v>
      </c>
      <c r="UO34" s="0" t="n">
        <v>88250.6</v>
      </c>
      <c r="UP34" s="0" t="n">
        <v>0</v>
      </c>
      <c r="UQ34" s="0" t="n">
        <v>0</v>
      </c>
      <c r="UR34" s="0" t="n">
        <v>0</v>
      </c>
      <c r="US34" s="0" t="n">
        <v>0</v>
      </c>
      <c r="UT34" s="0" t="n">
        <v>9700</v>
      </c>
      <c r="UU34" s="0" t="n">
        <v>0</v>
      </c>
      <c r="UV34" s="0" t="n">
        <v>14200.8</v>
      </c>
      <c r="UW34" s="0" t="n">
        <v>0</v>
      </c>
      <c r="UX34" s="0" t="n">
        <v>4962.132</v>
      </c>
      <c r="UY34" s="0" t="n">
        <v>22701.88</v>
      </c>
      <c r="UZ34" s="0" t="n">
        <v>0</v>
      </c>
      <c r="VA34" s="0" t="n">
        <v>0</v>
      </c>
      <c r="VB34" s="0" t="n">
        <v>0</v>
      </c>
      <c r="VC34" s="0" t="n">
        <v>7333.2</v>
      </c>
      <c r="VD34" s="0" t="n">
        <v>17879.04</v>
      </c>
      <c r="VE34" s="0" t="n">
        <v>0</v>
      </c>
      <c r="VF34" s="0" t="n">
        <v>0</v>
      </c>
      <c r="VG34" s="0" t="n">
        <v>0</v>
      </c>
      <c r="VH34" s="0" t="n">
        <v>0</v>
      </c>
      <c r="VI34" s="0" t="n">
        <v>0</v>
      </c>
      <c r="VJ34" s="0" t="n">
        <v>11092.92</v>
      </c>
      <c r="VK34" s="0" t="n">
        <v>0</v>
      </c>
      <c r="VL34" s="0" t="n">
        <v>8536</v>
      </c>
      <c r="VM34" s="0" t="n">
        <v>0</v>
      </c>
      <c r="VN34" s="0" t="n">
        <v>19171.08</v>
      </c>
      <c r="VO34" s="0" t="n">
        <v>12920.4</v>
      </c>
      <c r="VP34" s="0" t="n">
        <v>0</v>
      </c>
      <c r="VQ34" s="0" t="n">
        <v>776</v>
      </c>
      <c r="VR34" s="0" t="n">
        <v>0</v>
      </c>
      <c r="VS34" s="0" t="n">
        <v>27800.2</v>
      </c>
      <c r="VT34" s="0" t="n">
        <v>2664.396</v>
      </c>
      <c r="VU34" s="0" t="n">
        <v>0</v>
      </c>
      <c r="VV34" s="0" t="n">
        <v>0</v>
      </c>
      <c r="VW34" s="0" t="n">
        <v>0</v>
      </c>
      <c r="VX34" s="0" t="n">
        <v>0</v>
      </c>
      <c r="VY34" s="0" t="n">
        <v>0</v>
      </c>
      <c r="VZ34" s="0" t="n">
        <v>12555.68</v>
      </c>
      <c r="WA34" s="0" t="n">
        <v>0</v>
      </c>
      <c r="WB34" s="0" t="n">
        <v>13564.48</v>
      </c>
      <c r="WC34" s="0" t="n">
        <v>0</v>
      </c>
      <c r="WD34" s="0" t="n">
        <v>0</v>
      </c>
      <c r="WE34" s="0" t="n">
        <v>0</v>
      </c>
      <c r="WF34" s="0" t="n">
        <v>0</v>
      </c>
      <c r="WG34" s="0" t="n">
        <v>2948.8</v>
      </c>
      <c r="WH34" s="0" t="n">
        <v>2425</v>
      </c>
      <c r="WI34" s="0" t="n">
        <v>0</v>
      </c>
      <c r="WJ34" s="0" t="n">
        <v>0</v>
      </c>
      <c r="WK34" s="0" t="n">
        <v>0</v>
      </c>
      <c r="WL34" s="0" t="n">
        <v>5044</v>
      </c>
      <c r="WM34" s="0" t="n">
        <v>0</v>
      </c>
      <c r="WN34" s="0" t="n">
        <v>7372</v>
      </c>
      <c r="WO34" s="0" t="n">
        <v>0</v>
      </c>
      <c r="WP34" s="0" t="n">
        <v>99</v>
      </c>
      <c r="WQ34" s="0" t="n">
        <v>0</v>
      </c>
      <c r="WR34" s="0" t="n">
        <v>0</v>
      </c>
      <c r="WS34" s="0" t="n">
        <v>0</v>
      </c>
      <c r="WT34" s="0" t="n">
        <v>4805.46</v>
      </c>
      <c r="WU34" s="0" t="n">
        <v>5190.57</v>
      </c>
      <c r="WV34" s="0" t="n">
        <v>0</v>
      </c>
      <c r="WW34" s="0" t="n">
        <v>0</v>
      </c>
      <c r="WX34" s="0" t="n">
        <v>0</v>
      </c>
      <c r="WY34" s="0" t="n">
        <v>1210.275</v>
      </c>
      <c r="WZ34" s="0" t="n">
        <v>7920</v>
      </c>
      <c r="XA34" s="0" t="n">
        <v>4244.625</v>
      </c>
      <c r="XB34" s="0" t="n">
        <v>0</v>
      </c>
      <c r="XC34" s="0" t="n">
        <v>22517.55</v>
      </c>
      <c r="XD34" s="0" t="n">
        <v>0</v>
      </c>
      <c r="XE34" s="0" t="n">
        <v>0</v>
      </c>
      <c r="XF34" s="0" t="n">
        <v>0</v>
      </c>
      <c r="XG34" s="0" t="n">
        <v>0</v>
      </c>
      <c r="XH34" s="0" t="n">
        <v>2475</v>
      </c>
      <c r="XI34" s="0" t="n">
        <v>0</v>
      </c>
      <c r="XJ34" s="0" t="n">
        <v>3623.4</v>
      </c>
      <c r="XK34" s="0" t="n">
        <v>0</v>
      </c>
      <c r="XL34" s="0" t="n">
        <v>1406.79</v>
      </c>
      <c r="XM34" s="0" t="n">
        <v>5792.49</v>
      </c>
      <c r="XN34" s="0" t="n">
        <v>0</v>
      </c>
      <c r="XO34" s="0" t="n">
        <v>0</v>
      </c>
      <c r="XP34" s="0" t="n">
        <v>0</v>
      </c>
      <c r="XQ34" s="0" t="n">
        <v>2079</v>
      </c>
      <c r="XR34" s="0" t="n">
        <v>4561.92</v>
      </c>
      <c r="XS34" s="0" t="n">
        <v>0</v>
      </c>
      <c r="XT34" s="0" t="n">
        <v>0</v>
      </c>
      <c r="XU34" s="0" t="n">
        <v>0</v>
      </c>
      <c r="XV34" s="0" t="n">
        <v>0</v>
      </c>
      <c r="XW34" s="0" t="n">
        <v>0</v>
      </c>
      <c r="XX34" s="0" t="n">
        <v>2547.369</v>
      </c>
      <c r="XY34" s="0" t="n">
        <v>0</v>
      </c>
      <c r="XZ34" s="0" t="n">
        <v>2178</v>
      </c>
      <c r="YA34" s="0" t="n">
        <v>0</v>
      </c>
      <c r="YB34" s="0" t="n">
        <v>4891.59</v>
      </c>
      <c r="YC34" s="0" t="n">
        <v>4578.75</v>
      </c>
      <c r="YD34" s="0" t="n">
        <v>0</v>
      </c>
      <c r="YE34" s="0" t="n">
        <v>198</v>
      </c>
      <c r="YF34" s="0" t="n">
        <v>0</v>
      </c>
      <c r="YG34" s="0" t="n">
        <v>5674.68</v>
      </c>
      <c r="YH34" s="0" t="n">
        <v>755.37</v>
      </c>
      <c r="YI34" s="0" t="n">
        <v>0</v>
      </c>
      <c r="YJ34" s="0" t="n">
        <v>0</v>
      </c>
      <c r="YK34" s="0" t="n">
        <v>0</v>
      </c>
      <c r="YL34" s="0" t="n">
        <v>0</v>
      </c>
      <c r="YM34" s="0" t="n">
        <v>0</v>
      </c>
      <c r="YN34" s="0" t="n">
        <v>3203.64</v>
      </c>
      <c r="YO34" s="0" t="n">
        <v>0</v>
      </c>
      <c r="YP34" s="0" t="n">
        <v>3114.936</v>
      </c>
      <c r="YQ34" s="0" t="n">
        <v>0</v>
      </c>
      <c r="YR34" s="0" t="n">
        <v>0</v>
      </c>
      <c r="YS34" s="0" t="n">
        <v>0</v>
      </c>
      <c r="YT34" s="0" t="n">
        <v>0</v>
      </c>
      <c r="YU34" s="0" t="n">
        <v>752.4</v>
      </c>
      <c r="YV34" s="0" t="n">
        <v>495</v>
      </c>
      <c r="YW34" s="0" t="n">
        <v>0</v>
      </c>
      <c r="YX34" s="0" t="n">
        <v>0</v>
      </c>
      <c r="YY34" s="0" t="n">
        <v>0</v>
      </c>
      <c r="YZ34" s="0" t="n">
        <v>1415.7</v>
      </c>
      <c r="ZA34" s="0" t="n">
        <v>0</v>
      </c>
      <c r="ZB34" s="0" t="n">
        <v>1881</v>
      </c>
      <c r="ZC34" s="0" t="n">
        <v>0</v>
      </c>
      <c r="ZD34" s="0" t="n">
        <v>122</v>
      </c>
      <c r="ZE34" s="0" t="n">
        <v>0</v>
      </c>
      <c r="ZF34" s="0" t="n">
        <v>0</v>
      </c>
      <c r="ZG34" s="0" t="n">
        <v>0</v>
      </c>
      <c r="ZH34" s="0" t="n">
        <v>5921.88</v>
      </c>
      <c r="ZI34" s="0" t="n">
        <v>5756.814</v>
      </c>
      <c r="ZJ34" s="0" t="n">
        <v>0</v>
      </c>
      <c r="ZK34" s="0" t="n">
        <v>0</v>
      </c>
      <c r="ZL34" s="0" t="n">
        <v>0</v>
      </c>
      <c r="ZM34" s="0" t="n">
        <v>1491.45</v>
      </c>
      <c r="ZN34" s="0" t="n">
        <v>9760</v>
      </c>
      <c r="ZO34" s="0" t="n">
        <v>5230.75</v>
      </c>
      <c r="ZP34" s="0" t="n">
        <v>0</v>
      </c>
      <c r="ZQ34" s="0" t="n">
        <v>27748.9</v>
      </c>
      <c r="ZR34" s="0" t="n">
        <v>0</v>
      </c>
      <c r="ZS34" s="0" t="n">
        <v>0</v>
      </c>
      <c r="ZT34" s="0" t="n">
        <v>0</v>
      </c>
      <c r="ZU34" s="0" t="n">
        <v>0</v>
      </c>
      <c r="ZV34" s="0" t="n">
        <v>3050</v>
      </c>
      <c r="ZW34" s="0" t="n">
        <v>0</v>
      </c>
      <c r="ZX34" s="0" t="n">
        <v>4018.68</v>
      </c>
      <c r="ZY34" s="0" t="n">
        <v>0</v>
      </c>
      <c r="ZZ34" s="0" t="n">
        <v>1560.258</v>
      </c>
      <c r="AAA34" s="0" t="n">
        <v>7138.22</v>
      </c>
      <c r="AAB34" s="0" t="n">
        <v>0</v>
      </c>
      <c r="AAC34" s="0" t="n">
        <v>0</v>
      </c>
      <c r="AAD34" s="0" t="n">
        <v>0</v>
      </c>
      <c r="AAE34" s="0" t="n">
        <v>2305.8</v>
      </c>
      <c r="AAF34" s="0" t="n">
        <v>7027.2</v>
      </c>
      <c r="AAG34" s="0" t="n">
        <v>0</v>
      </c>
      <c r="AAH34" s="0" t="n">
        <v>0</v>
      </c>
      <c r="AAI34" s="0" t="n">
        <v>0</v>
      </c>
      <c r="AAJ34" s="0" t="n">
        <v>0</v>
      </c>
      <c r="AAK34" s="0" t="n">
        <v>0</v>
      </c>
      <c r="AAL34" s="0" t="n">
        <v>3487.98</v>
      </c>
      <c r="AAM34" s="0" t="n">
        <v>0</v>
      </c>
      <c r="AAN34" s="0" t="n">
        <v>2684</v>
      </c>
      <c r="AAO34" s="0" t="n">
        <v>0</v>
      </c>
      <c r="AAP34" s="0" t="n">
        <v>6028.02</v>
      </c>
      <c r="AAQ34" s="0" t="n">
        <v>4514</v>
      </c>
      <c r="AAR34" s="0" t="n">
        <v>0</v>
      </c>
      <c r="AAS34" s="0" t="n">
        <v>244</v>
      </c>
      <c r="AAT34" s="0" t="n">
        <v>0</v>
      </c>
      <c r="AAU34" s="0" t="n">
        <v>6993.04</v>
      </c>
      <c r="AAV34" s="0" t="n">
        <v>930.86</v>
      </c>
      <c r="AAW34" s="0" t="n">
        <v>0</v>
      </c>
      <c r="AAX34" s="0" t="n">
        <v>0</v>
      </c>
      <c r="AAY34" s="0" t="n">
        <v>0</v>
      </c>
      <c r="AAZ34" s="0" t="n">
        <v>0</v>
      </c>
      <c r="ABA34" s="0" t="n">
        <v>0</v>
      </c>
      <c r="ABB34" s="0" t="n">
        <v>4342.712</v>
      </c>
      <c r="ABC34" s="0" t="n">
        <v>0</v>
      </c>
      <c r="ABD34" s="0" t="n">
        <v>4265.12</v>
      </c>
      <c r="ABE34" s="0" t="n">
        <v>0</v>
      </c>
      <c r="ABF34" s="0" t="n">
        <v>0</v>
      </c>
      <c r="ABG34" s="0" t="n">
        <v>0</v>
      </c>
      <c r="ABH34" s="0" t="n">
        <v>0</v>
      </c>
      <c r="ABI34" s="0" t="n">
        <v>927.2</v>
      </c>
      <c r="ABJ34" s="0" t="n">
        <v>549</v>
      </c>
      <c r="ABK34" s="0" t="n">
        <v>0</v>
      </c>
      <c r="ABL34" s="0" t="n">
        <v>0</v>
      </c>
      <c r="ABM34" s="0" t="n">
        <v>0</v>
      </c>
      <c r="ABN34" s="0" t="n">
        <v>1586</v>
      </c>
      <c r="ABO34" s="0" t="n">
        <v>0</v>
      </c>
      <c r="ABP34" s="0" t="n">
        <v>2318</v>
      </c>
      <c r="ABQ34" s="0" t="n">
        <v>0</v>
      </c>
      <c r="ABR34" s="0" t="n">
        <v>205</v>
      </c>
      <c r="ABS34" s="0" t="n">
        <v>0</v>
      </c>
      <c r="ABT34" s="0" t="n">
        <v>0</v>
      </c>
      <c r="ABU34" s="0" t="n">
        <v>0</v>
      </c>
      <c r="ABV34" s="0" t="n">
        <v>9950.7</v>
      </c>
      <c r="ABW34" s="0" t="n">
        <v>11822.965</v>
      </c>
      <c r="ABX34" s="0" t="n">
        <v>0</v>
      </c>
      <c r="ABY34" s="0" t="n">
        <v>0</v>
      </c>
      <c r="ABZ34" s="0" t="n">
        <v>0</v>
      </c>
      <c r="ACA34" s="0" t="n">
        <v>2506.125</v>
      </c>
      <c r="ACB34" s="0" t="n">
        <v>16400</v>
      </c>
      <c r="ACC34" s="0" t="n">
        <v>8789.375</v>
      </c>
      <c r="ACD34" s="0" t="n">
        <v>0</v>
      </c>
      <c r="ACE34" s="0" t="n">
        <v>46627.25</v>
      </c>
      <c r="ACF34" s="0" t="n">
        <v>0</v>
      </c>
      <c r="ACG34" s="0" t="n">
        <v>0</v>
      </c>
      <c r="ACH34" s="0" t="n">
        <v>0</v>
      </c>
      <c r="ACI34" s="0" t="n">
        <v>0</v>
      </c>
      <c r="ACJ34" s="0" t="n">
        <v>5637.5</v>
      </c>
      <c r="ACK34" s="0" t="n">
        <v>0</v>
      </c>
      <c r="ACL34" s="0" t="n">
        <v>9378.75</v>
      </c>
      <c r="ACM34" s="0" t="n">
        <v>0</v>
      </c>
      <c r="ACN34" s="0" t="n">
        <v>3641.3125</v>
      </c>
      <c r="ACO34" s="0" t="n">
        <v>11994.55</v>
      </c>
      <c r="ACP34" s="0" t="n">
        <v>0</v>
      </c>
      <c r="ACQ34" s="0" t="n">
        <v>0</v>
      </c>
      <c r="ACR34" s="0" t="n">
        <v>0</v>
      </c>
      <c r="ACS34" s="0" t="n">
        <v>4305</v>
      </c>
      <c r="ACT34" s="0" t="n">
        <v>9446.4</v>
      </c>
      <c r="ACU34" s="0" t="n">
        <v>0</v>
      </c>
      <c r="ACV34" s="0" t="n">
        <v>0</v>
      </c>
      <c r="ACW34" s="0" t="n">
        <v>0</v>
      </c>
      <c r="ACX34" s="0" t="n">
        <v>0</v>
      </c>
      <c r="ACY34" s="0" t="n">
        <v>0</v>
      </c>
      <c r="ACZ34" s="0" t="n">
        <v>5860.95</v>
      </c>
      <c r="ADA34" s="0" t="n">
        <v>0</v>
      </c>
      <c r="ADB34" s="0" t="n">
        <v>4510</v>
      </c>
      <c r="ADC34" s="0" t="n">
        <v>0</v>
      </c>
      <c r="ADD34" s="0" t="n">
        <v>10129.05</v>
      </c>
      <c r="ADE34" s="0" t="n">
        <v>9481.25</v>
      </c>
      <c r="ADF34" s="0" t="n">
        <v>0</v>
      </c>
      <c r="ADG34" s="0" t="n">
        <v>410</v>
      </c>
      <c r="ADH34" s="0" t="n">
        <v>0</v>
      </c>
      <c r="ADI34" s="0" t="n">
        <v>11750.6</v>
      </c>
      <c r="ADJ34" s="0" t="n">
        <v>1564.15</v>
      </c>
      <c r="ADK34" s="0" t="n">
        <v>0</v>
      </c>
      <c r="ADL34" s="0" t="n">
        <v>0</v>
      </c>
      <c r="ADM34" s="0" t="n">
        <v>0</v>
      </c>
      <c r="ADN34" s="0" t="n">
        <v>0</v>
      </c>
      <c r="ADO34" s="0" t="n">
        <v>0</v>
      </c>
      <c r="ADP34" s="0" t="n">
        <v>6633.8</v>
      </c>
      <c r="ADQ34" s="0" t="n">
        <v>0</v>
      </c>
      <c r="ADR34" s="0" t="n">
        <v>7166.8</v>
      </c>
      <c r="ADS34" s="0" t="n">
        <v>0</v>
      </c>
      <c r="ADT34" s="0" t="n">
        <v>0</v>
      </c>
      <c r="ADU34" s="0" t="n">
        <v>0</v>
      </c>
      <c r="ADV34" s="0" t="n">
        <v>0</v>
      </c>
      <c r="ADW34" s="0" t="n">
        <v>1558</v>
      </c>
      <c r="ADX34" s="0" t="n">
        <v>1025</v>
      </c>
      <c r="ADY34" s="0" t="n">
        <v>0</v>
      </c>
      <c r="ADZ34" s="0" t="n">
        <v>0</v>
      </c>
      <c r="AEA34" s="0" t="n">
        <v>0</v>
      </c>
      <c r="AEB34" s="0" t="n">
        <v>2665</v>
      </c>
      <c r="AEC34" s="0" t="n">
        <v>0</v>
      </c>
      <c r="AED34" s="0" t="n">
        <v>4868.75</v>
      </c>
      <c r="AEE34" s="0" t="n">
        <v>0</v>
      </c>
      <c r="AEF34" s="0" t="n">
        <v>378</v>
      </c>
      <c r="AEG34" s="0" t="n">
        <v>0</v>
      </c>
      <c r="AEH34" s="0" t="n">
        <v>0</v>
      </c>
      <c r="AEI34" s="0" t="n">
        <v>0</v>
      </c>
      <c r="AEJ34" s="0" t="n">
        <v>16513.308</v>
      </c>
      <c r="AEK34" s="0" t="n">
        <v>19818.54</v>
      </c>
      <c r="AEL34" s="0" t="n">
        <v>0</v>
      </c>
      <c r="AEM34" s="0" t="n">
        <v>0</v>
      </c>
      <c r="AEN34" s="0" t="n">
        <v>0</v>
      </c>
      <c r="AEO34" s="0" t="n">
        <v>4621.05</v>
      </c>
      <c r="AEP34" s="0" t="n">
        <v>30240</v>
      </c>
      <c r="AEQ34" s="0" t="n">
        <v>16206.75</v>
      </c>
      <c r="AER34" s="0" t="n">
        <v>0</v>
      </c>
      <c r="AES34" s="0" t="n">
        <v>85976.1</v>
      </c>
      <c r="AET34" s="0" t="n">
        <v>0</v>
      </c>
      <c r="AEU34" s="0" t="n">
        <v>0</v>
      </c>
      <c r="AEV34" s="0" t="n">
        <v>0</v>
      </c>
      <c r="AEW34" s="0" t="n">
        <v>0</v>
      </c>
      <c r="AEX34" s="0" t="n">
        <v>11812.5</v>
      </c>
      <c r="AEY34" s="0" t="n">
        <v>0</v>
      </c>
      <c r="AEZ34" s="0" t="n">
        <v>12451.32</v>
      </c>
      <c r="AFA34" s="0" t="n">
        <v>0</v>
      </c>
      <c r="AFB34" s="0" t="n">
        <v>5908.518</v>
      </c>
      <c r="AFC34" s="0" t="n">
        <v>22116.78</v>
      </c>
      <c r="AFD34" s="0" t="n">
        <v>0</v>
      </c>
      <c r="AFE34" s="0" t="n">
        <v>0</v>
      </c>
      <c r="AFF34" s="0" t="n">
        <v>0</v>
      </c>
      <c r="AFG34" s="0" t="n">
        <v>7938</v>
      </c>
      <c r="AFH34" s="0" t="n">
        <v>17418.24</v>
      </c>
      <c r="AFI34" s="0" t="n">
        <v>0</v>
      </c>
      <c r="AFJ34" s="0" t="n">
        <v>0</v>
      </c>
      <c r="AFK34" s="0" t="n">
        <v>0</v>
      </c>
      <c r="AFL34" s="0" t="n">
        <v>0</v>
      </c>
      <c r="AFM34" s="0" t="n">
        <v>0</v>
      </c>
      <c r="AFN34" s="0" t="n">
        <v>9726.318</v>
      </c>
      <c r="AFO34" s="0" t="n">
        <v>0</v>
      </c>
      <c r="AFP34" s="0" t="n">
        <v>8316</v>
      </c>
      <c r="AFQ34" s="0" t="n">
        <v>0</v>
      </c>
      <c r="AFR34" s="0" t="n">
        <v>16809.282</v>
      </c>
      <c r="AFS34" s="0" t="n">
        <v>13986</v>
      </c>
      <c r="AFT34" s="0" t="n">
        <v>0</v>
      </c>
      <c r="AFU34" s="0" t="n">
        <v>756</v>
      </c>
      <c r="AFV34" s="0" t="n">
        <v>0</v>
      </c>
      <c r="AFW34" s="0" t="n">
        <v>23833.656</v>
      </c>
      <c r="AFX34" s="0" t="n">
        <v>3605.175</v>
      </c>
      <c r="AFY34" s="0" t="n">
        <v>0</v>
      </c>
      <c r="AFZ34" s="0" t="n">
        <v>0</v>
      </c>
      <c r="AGA34" s="0" t="n">
        <v>0</v>
      </c>
      <c r="AGB34" s="0" t="n">
        <v>0</v>
      </c>
      <c r="AGC34" s="0" t="n">
        <v>0</v>
      </c>
      <c r="AGD34" s="0" t="n">
        <v>12232.08</v>
      </c>
      <c r="AGE34" s="0" t="n">
        <v>0</v>
      </c>
      <c r="AGF34" s="0" t="n">
        <v>11893.392</v>
      </c>
      <c r="AGG34" s="0" t="n">
        <v>0</v>
      </c>
      <c r="AGH34" s="0" t="n">
        <v>0</v>
      </c>
      <c r="AGI34" s="0" t="n">
        <v>0</v>
      </c>
      <c r="AGJ34" s="0" t="n">
        <v>0</v>
      </c>
      <c r="AGK34" s="0" t="n">
        <v>2872.8</v>
      </c>
      <c r="AGL34" s="0" t="n">
        <v>2079</v>
      </c>
      <c r="AGM34" s="0" t="n">
        <v>0</v>
      </c>
      <c r="AGN34" s="0" t="n">
        <v>0</v>
      </c>
      <c r="AGO34" s="0" t="n">
        <v>0</v>
      </c>
      <c r="AGP34" s="0" t="n">
        <v>4914</v>
      </c>
      <c r="AGQ34" s="0" t="n">
        <v>0</v>
      </c>
      <c r="AGR34" s="0" t="n">
        <v>6463.8</v>
      </c>
      <c r="AGS34" s="0" t="n">
        <v>0</v>
      </c>
      <c r="AGU34" s="0" t="n">
        <f aca="false">IF($P34&gt;0,CH34*$K34,0)</f>
        <v>277</v>
      </c>
      <c r="AGV34" s="0" t="n">
        <f aca="false">IF($P34&gt;0,EV34*$K34,0)</f>
        <v>398</v>
      </c>
      <c r="AGW34" s="0" t="n">
        <f aca="false">IF($P34&gt;0,HJ34*$K34,0)</f>
        <v>257</v>
      </c>
      <c r="AGX34" s="0" t="n">
        <f aca="false">IF($P34&gt;0,JX34*$K34,0)</f>
        <v>168</v>
      </c>
      <c r="AGY34" s="0" t="n">
        <f aca="false">IF($P34&gt;0,ML34*$K34,0)</f>
        <v>325</v>
      </c>
      <c r="AGZ34" s="0" t="n">
        <f aca="false">IF($P34&gt;0,OZ34*$K34,0)</f>
        <v>114</v>
      </c>
      <c r="AHA34" s="0" t="n">
        <f aca="false">IF($P34&gt;0,RN34*$K34,0)</f>
        <v>313</v>
      </c>
      <c r="AHB34" s="0" t="n">
        <f aca="false">IF($P34&gt;0,UB34*$K34,0)</f>
        <v>388</v>
      </c>
      <c r="AHC34" s="0" t="n">
        <f aca="false">IF($P34&gt;0,WP34*$K34,0)</f>
        <v>99</v>
      </c>
      <c r="AHD34" s="0" t="n">
        <f aca="false">IF($P34&gt;0,ZD34*$K34,0)</f>
        <v>122</v>
      </c>
      <c r="AHE34" s="0" t="n">
        <f aca="false">IF($P34&gt;0,ABR34*$K34,0)</f>
        <v>205</v>
      </c>
      <c r="AHF34" s="0" t="n">
        <f aca="false">IF($P34&gt;0,AEF34*$K34,0)</f>
        <v>378</v>
      </c>
    </row>
    <row r="35" customFormat="false" ht="15" hidden="false" customHeight="false" outlineLevel="0" collapsed="false">
      <c r="F35" s="0" t="s">
        <v>14</v>
      </c>
      <c r="H35" s="0" t="s">
        <v>60</v>
      </c>
      <c r="I35" s="0" t="s">
        <v>213</v>
      </c>
      <c r="K35" s="0" t="n">
        <v>4</v>
      </c>
      <c r="L35" s="0" t="s">
        <v>167</v>
      </c>
      <c r="P35" s="0" t="n">
        <v>1</v>
      </c>
      <c r="R35" s="0" t="s">
        <v>58</v>
      </c>
      <c r="S35" s="0" t="n">
        <v>0</v>
      </c>
      <c r="U35" s="0" t="n">
        <v>1.77</v>
      </c>
      <c r="Y35" s="0" t="n">
        <v>10.66</v>
      </c>
      <c r="AB35" s="0" t="n">
        <v>11.34</v>
      </c>
      <c r="AD35" s="0" t="n">
        <v>7.3</v>
      </c>
      <c r="AE35" s="0" t="n">
        <v>31</v>
      </c>
      <c r="AF35" s="0" t="n">
        <v>19.79</v>
      </c>
      <c r="AH35" s="0" t="n">
        <v>23.95</v>
      </c>
      <c r="AJ35" s="0" t="n">
        <v>49.08</v>
      </c>
      <c r="AN35" s="0" t="n">
        <v>28</v>
      </c>
      <c r="AO35" s="0" t="n">
        <v>13.63</v>
      </c>
      <c r="AR35" s="0" t="n">
        <v>6</v>
      </c>
      <c r="AT35" s="0" t="n">
        <v>35</v>
      </c>
      <c r="AW35" s="0" t="n">
        <v>28.24</v>
      </c>
      <c r="AZ35" s="0" t="n">
        <v>21.92</v>
      </c>
      <c r="BB35" s="0" t="n">
        <v>13</v>
      </c>
      <c r="BL35" s="0" t="n">
        <v>51.85</v>
      </c>
      <c r="BR35" s="0" t="n">
        <v>23.52</v>
      </c>
      <c r="BV35" s="0" t="n">
        <v>44.97</v>
      </c>
      <c r="BW35" s="0" t="n">
        <v>3</v>
      </c>
      <c r="BX35" s="0" t="n">
        <v>13</v>
      </c>
      <c r="BZ35" s="0" t="n">
        <v>15.19</v>
      </c>
      <c r="CB35" s="0" t="n">
        <v>55.89</v>
      </c>
      <c r="CE35" s="0" t="n">
        <v>2.08</v>
      </c>
      <c r="CG35" s="0" t="n">
        <v>7</v>
      </c>
      <c r="CH35" s="0" t="n">
        <v>200</v>
      </c>
      <c r="CI35" s="0" t="n">
        <v>354</v>
      </c>
      <c r="CJ35" s="0" t="n">
        <v>0</v>
      </c>
      <c r="CK35" s="0" t="n">
        <v>0</v>
      </c>
      <c r="CL35" s="0" t="n">
        <v>0</v>
      </c>
      <c r="CM35" s="0" t="n">
        <v>1918.8</v>
      </c>
      <c r="CN35" s="0" t="n">
        <v>0</v>
      </c>
      <c r="CO35" s="0" t="n">
        <v>0</v>
      </c>
      <c r="CP35" s="0" t="n">
        <v>2268</v>
      </c>
      <c r="CQ35" s="0" t="n">
        <v>0</v>
      </c>
      <c r="CR35" s="0" t="n">
        <v>1460</v>
      </c>
      <c r="CS35" s="0" t="n">
        <v>6200</v>
      </c>
      <c r="CT35" s="0" t="n">
        <v>4947.5</v>
      </c>
      <c r="CU35" s="0" t="n">
        <v>0</v>
      </c>
      <c r="CV35" s="0" t="n">
        <v>4790</v>
      </c>
      <c r="CW35" s="0" t="n">
        <v>0</v>
      </c>
      <c r="CX35" s="0" t="n">
        <v>9600</v>
      </c>
      <c r="CY35" s="0" t="n">
        <v>0</v>
      </c>
      <c r="CZ35" s="0" t="n">
        <v>0</v>
      </c>
      <c r="DA35" s="0" t="n">
        <v>0</v>
      </c>
      <c r="DB35" s="0" t="n">
        <v>5600</v>
      </c>
      <c r="DC35" s="0" t="n">
        <v>2726</v>
      </c>
      <c r="DD35" s="0" t="n">
        <v>0</v>
      </c>
      <c r="DE35" s="0" t="n">
        <v>0</v>
      </c>
      <c r="DF35" s="0" t="n">
        <v>1200</v>
      </c>
      <c r="DG35" s="0" t="n">
        <v>0</v>
      </c>
      <c r="DH35" s="0" t="n">
        <v>7000</v>
      </c>
      <c r="DI35" s="0" t="n">
        <v>0</v>
      </c>
      <c r="DJ35" s="0" t="n">
        <v>0</v>
      </c>
      <c r="DK35" s="0" t="n">
        <v>5648</v>
      </c>
      <c r="DL35" s="0" t="n">
        <v>0</v>
      </c>
      <c r="DM35" s="0" t="n">
        <v>0</v>
      </c>
      <c r="DN35" s="0" t="n">
        <v>4384</v>
      </c>
      <c r="DO35" s="0" t="n">
        <v>0</v>
      </c>
      <c r="DP35" s="0" t="n">
        <v>2600</v>
      </c>
      <c r="DQ35" s="0" t="n">
        <v>0</v>
      </c>
      <c r="DR35" s="0" t="n">
        <v>0</v>
      </c>
      <c r="DS35" s="0" t="n">
        <v>0</v>
      </c>
      <c r="DT35" s="0" t="n">
        <v>0</v>
      </c>
      <c r="DU35" s="0" t="n">
        <v>0</v>
      </c>
      <c r="DV35" s="0" t="n">
        <v>0</v>
      </c>
      <c r="DW35" s="0" t="n">
        <v>0</v>
      </c>
      <c r="DX35" s="0" t="n">
        <v>0</v>
      </c>
      <c r="DY35" s="0" t="n">
        <v>0</v>
      </c>
      <c r="DZ35" s="0" t="n">
        <v>10370</v>
      </c>
      <c r="EA35" s="0" t="n">
        <v>0</v>
      </c>
      <c r="EB35" s="0" t="n">
        <v>0</v>
      </c>
      <c r="EC35" s="0" t="n">
        <v>0</v>
      </c>
      <c r="ED35" s="0" t="n">
        <v>0</v>
      </c>
      <c r="EE35" s="0" t="n">
        <v>0</v>
      </c>
      <c r="EF35" s="0" t="n">
        <v>5174.4</v>
      </c>
      <c r="EG35" s="0" t="n">
        <v>0</v>
      </c>
      <c r="EH35" s="0" t="n">
        <v>0</v>
      </c>
      <c r="EI35" s="0" t="n">
        <v>0</v>
      </c>
      <c r="EJ35" s="0" t="n">
        <v>8994</v>
      </c>
      <c r="EK35" s="0" t="n">
        <v>750</v>
      </c>
      <c r="EL35" s="0" t="n">
        <v>2600</v>
      </c>
      <c r="EM35" s="0" t="n">
        <v>0</v>
      </c>
      <c r="EN35" s="0" t="n">
        <v>3038</v>
      </c>
      <c r="EO35" s="0" t="n">
        <v>0</v>
      </c>
      <c r="EP35" s="0" t="n">
        <v>11178</v>
      </c>
      <c r="EQ35" s="0" t="n">
        <v>0</v>
      </c>
      <c r="ER35" s="0" t="n">
        <v>0</v>
      </c>
      <c r="ES35" s="0" t="n">
        <v>416</v>
      </c>
      <c r="ET35" s="0" t="n">
        <v>0</v>
      </c>
      <c r="EU35" s="0" t="n">
        <v>1750</v>
      </c>
      <c r="EV35" s="0" t="n">
        <v>85</v>
      </c>
      <c r="EW35" s="0" t="n">
        <v>150.45</v>
      </c>
      <c r="EX35" s="0" t="n">
        <v>0</v>
      </c>
      <c r="EY35" s="0" t="n">
        <v>0</v>
      </c>
      <c r="EZ35" s="0" t="n">
        <v>0</v>
      </c>
      <c r="FA35" s="0" t="n">
        <v>1132.625</v>
      </c>
      <c r="FB35" s="0" t="n">
        <v>0</v>
      </c>
      <c r="FC35" s="0" t="n">
        <v>0</v>
      </c>
      <c r="FD35" s="0" t="n">
        <v>963.9</v>
      </c>
      <c r="FE35" s="0" t="n">
        <v>0</v>
      </c>
      <c r="FF35" s="0" t="n">
        <v>620.5</v>
      </c>
      <c r="FG35" s="0" t="n">
        <v>2635</v>
      </c>
      <c r="FH35" s="0" t="n">
        <v>1682.15</v>
      </c>
      <c r="FI35" s="0" t="n">
        <v>0</v>
      </c>
      <c r="FJ35" s="0" t="n">
        <v>2544.6875</v>
      </c>
      <c r="FK35" s="0" t="n">
        <v>0</v>
      </c>
      <c r="FL35" s="0" t="n">
        <v>4080</v>
      </c>
      <c r="FM35" s="0" t="n">
        <v>0</v>
      </c>
      <c r="FN35" s="0" t="n">
        <v>0</v>
      </c>
      <c r="FO35" s="0" t="n">
        <v>0</v>
      </c>
      <c r="FP35" s="0" t="n">
        <v>2142</v>
      </c>
      <c r="FQ35" s="0" t="n">
        <v>1158.55</v>
      </c>
      <c r="FR35" s="0" t="n">
        <v>0</v>
      </c>
      <c r="FS35" s="0" t="n">
        <v>0</v>
      </c>
      <c r="FT35" s="0" t="n">
        <v>510</v>
      </c>
      <c r="FU35" s="0" t="n">
        <v>0</v>
      </c>
      <c r="FV35" s="0" t="n">
        <v>2975</v>
      </c>
      <c r="FW35" s="0" t="n">
        <v>0</v>
      </c>
      <c r="FX35" s="0" t="n">
        <v>0</v>
      </c>
      <c r="FY35" s="0" t="n">
        <v>3000.5</v>
      </c>
      <c r="FZ35" s="0" t="n">
        <v>0</v>
      </c>
      <c r="GA35" s="0" t="n">
        <v>0</v>
      </c>
      <c r="GB35" s="0" t="n">
        <v>1863.2</v>
      </c>
      <c r="GC35" s="0" t="n">
        <v>0</v>
      </c>
      <c r="GD35" s="0" t="n">
        <v>1105</v>
      </c>
      <c r="GE35" s="0" t="n">
        <v>0</v>
      </c>
      <c r="GF35" s="0" t="n">
        <v>0</v>
      </c>
      <c r="GG35" s="0" t="n">
        <v>0</v>
      </c>
      <c r="GH35" s="0" t="n">
        <v>0</v>
      </c>
      <c r="GI35" s="0" t="n">
        <v>0</v>
      </c>
      <c r="GJ35" s="0" t="n">
        <v>0</v>
      </c>
      <c r="GK35" s="0" t="n">
        <v>0</v>
      </c>
      <c r="GL35" s="0" t="n">
        <v>0</v>
      </c>
      <c r="GM35" s="0" t="n">
        <v>0</v>
      </c>
      <c r="GN35" s="0" t="n">
        <v>5509.0625</v>
      </c>
      <c r="GO35" s="0" t="n">
        <v>0</v>
      </c>
      <c r="GP35" s="0" t="n">
        <v>0</v>
      </c>
      <c r="GQ35" s="0" t="n">
        <v>0</v>
      </c>
      <c r="GR35" s="0" t="n">
        <v>0</v>
      </c>
      <c r="GS35" s="0" t="n">
        <v>0</v>
      </c>
      <c r="GT35" s="0" t="n">
        <v>1999.2</v>
      </c>
      <c r="GU35" s="0" t="n">
        <v>0</v>
      </c>
      <c r="GV35" s="0" t="n">
        <v>0</v>
      </c>
      <c r="GW35" s="0" t="n">
        <v>0</v>
      </c>
      <c r="GX35" s="0" t="n">
        <v>4204.695</v>
      </c>
      <c r="GY35" s="0" t="n">
        <v>255</v>
      </c>
      <c r="GZ35" s="0" t="n">
        <v>1105</v>
      </c>
      <c r="HA35" s="0" t="n">
        <v>0</v>
      </c>
      <c r="HB35" s="0" t="n">
        <v>1613.9375</v>
      </c>
      <c r="HC35" s="0" t="n">
        <v>0</v>
      </c>
      <c r="HD35" s="0" t="n">
        <v>4750.65</v>
      </c>
      <c r="HE35" s="0" t="n">
        <v>0</v>
      </c>
      <c r="HF35" s="0" t="n">
        <v>0</v>
      </c>
      <c r="HG35" s="0" t="n">
        <v>176.8</v>
      </c>
      <c r="HH35" s="0" t="n">
        <v>0</v>
      </c>
      <c r="HI35" s="0" t="n">
        <v>595</v>
      </c>
      <c r="HJ35" s="0" t="n">
        <v>203</v>
      </c>
      <c r="HK35" s="0" t="n">
        <v>395.241</v>
      </c>
      <c r="HL35" s="0" t="n">
        <v>0</v>
      </c>
      <c r="HM35" s="0" t="n">
        <v>0</v>
      </c>
      <c r="HN35" s="0" t="n">
        <v>0</v>
      </c>
      <c r="HO35" s="0" t="n">
        <v>2163.98</v>
      </c>
      <c r="HP35" s="0" t="n">
        <v>0</v>
      </c>
      <c r="HQ35" s="0" t="n">
        <v>0</v>
      </c>
      <c r="HR35" s="0" t="n">
        <v>2532.222</v>
      </c>
      <c r="HS35" s="0" t="n">
        <v>0</v>
      </c>
      <c r="HT35" s="0" t="n">
        <v>1333.71</v>
      </c>
      <c r="HU35" s="0" t="n">
        <v>6922.3</v>
      </c>
      <c r="HV35" s="0" t="n">
        <v>4017.37</v>
      </c>
      <c r="HW35" s="0" t="n">
        <v>0</v>
      </c>
      <c r="HX35" s="0" t="n">
        <v>5348.035</v>
      </c>
      <c r="HY35" s="0" t="n">
        <v>0</v>
      </c>
      <c r="HZ35" s="0" t="n">
        <v>9744</v>
      </c>
      <c r="IA35" s="0" t="n">
        <v>0</v>
      </c>
      <c r="IB35" s="0" t="n">
        <v>0</v>
      </c>
      <c r="IC35" s="0" t="n">
        <v>0</v>
      </c>
      <c r="ID35" s="0" t="n">
        <v>7105</v>
      </c>
      <c r="IE35" s="0" t="n">
        <v>2766.89</v>
      </c>
      <c r="IF35" s="0" t="n">
        <v>0</v>
      </c>
      <c r="IG35" s="0" t="n">
        <v>0</v>
      </c>
      <c r="IH35" s="0" t="n">
        <v>1339.8</v>
      </c>
      <c r="II35" s="0" t="n">
        <v>0</v>
      </c>
      <c r="IJ35" s="0" t="n">
        <v>7105</v>
      </c>
      <c r="IK35" s="0" t="n">
        <v>0</v>
      </c>
      <c r="IL35" s="0" t="n">
        <v>0</v>
      </c>
      <c r="IM35" s="0" t="n">
        <v>5732.72</v>
      </c>
      <c r="IN35" s="0" t="n">
        <v>0</v>
      </c>
      <c r="IO35" s="0" t="n">
        <v>0</v>
      </c>
      <c r="IP35" s="0" t="n">
        <v>4449.76</v>
      </c>
      <c r="IQ35" s="0" t="n">
        <v>0</v>
      </c>
      <c r="IR35" s="0" t="n">
        <v>3298.75</v>
      </c>
      <c r="IS35" s="0" t="n">
        <v>0</v>
      </c>
      <c r="IT35" s="0" t="n">
        <v>0</v>
      </c>
      <c r="IU35" s="0" t="n">
        <v>0</v>
      </c>
      <c r="IV35" s="0" t="n">
        <v>0</v>
      </c>
      <c r="IW35" s="0" t="n">
        <v>0</v>
      </c>
      <c r="IX35" s="0" t="n">
        <v>0</v>
      </c>
      <c r="IY35" s="0" t="n">
        <v>0</v>
      </c>
      <c r="IZ35" s="0" t="n">
        <v>0</v>
      </c>
      <c r="JA35" s="0" t="n">
        <v>0</v>
      </c>
      <c r="JB35" s="0" t="n">
        <v>13156.9375</v>
      </c>
      <c r="JC35" s="0" t="n">
        <v>0</v>
      </c>
      <c r="JD35" s="0" t="n">
        <v>0</v>
      </c>
      <c r="JE35" s="0" t="n">
        <v>0</v>
      </c>
      <c r="JF35" s="0" t="n">
        <v>0</v>
      </c>
      <c r="JG35" s="0" t="n">
        <v>0</v>
      </c>
      <c r="JH35" s="0" t="n">
        <v>4297.104</v>
      </c>
      <c r="JI35" s="0" t="n">
        <v>0</v>
      </c>
      <c r="JJ35" s="0" t="n">
        <v>0</v>
      </c>
      <c r="JK35" s="0" t="n">
        <v>0</v>
      </c>
      <c r="JL35" s="0" t="n">
        <v>9128.91</v>
      </c>
      <c r="JM35" s="0" t="n">
        <v>669.9</v>
      </c>
      <c r="JN35" s="0" t="n">
        <v>2639</v>
      </c>
      <c r="JO35" s="0" t="n">
        <v>0</v>
      </c>
      <c r="JP35" s="0" t="n">
        <v>3854.4625</v>
      </c>
      <c r="JQ35" s="0" t="n">
        <v>0</v>
      </c>
      <c r="JR35" s="0" t="n">
        <v>11345.67</v>
      </c>
      <c r="JS35" s="0" t="n">
        <v>0</v>
      </c>
      <c r="JT35" s="0" t="n">
        <v>0</v>
      </c>
      <c r="JU35" s="0" t="n">
        <v>464.464</v>
      </c>
      <c r="JV35" s="0" t="n">
        <v>0</v>
      </c>
      <c r="JW35" s="0" t="n">
        <v>1421</v>
      </c>
      <c r="JX35" s="0" t="n">
        <v>333</v>
      </c>
      <c r="JY35" s="0" t="n">
        <v>589.41</v>
      </c>
      <c r="JZ35" s="0" t="n">
        <v>0</v>
      </c>
      <c r="KA35" s="0" t="n">
        <v>0</v>
      </c>
      <c r="KB35" s="0" t="n">
        <v>0</v>
      </c>
      <c r="KC35" s="0" t="n">
        <v>3549.78</v>
      </c>
      <c r="KD35" s="0" t="n">
        <v>0</v>
      </c>
      <c r="KE35" s="0" t="n">
        <v>0</v>
      </c>
      <c r="KF35" s="0" t="n">
        <v>3776.22</v>
      </c>
      <c r="KG35" s="0" t="n">
        <v>0</v>
      </c>
      <c r="KH35" s="0" t="n">
        <v>2673.99</v>
      </c>
      <c r="KI35" s="0" t="n">
        <v>9290.7</v>
      </c>
      <c r="KJ35" s="0" t="n">
        <v>6590.07</v>
      </c>
      <c r="KK35" s="0" t="n">
        <v>0</v>
      </c>
      <c r="KL35" s="0" t="n">
        <v>7975.35</v>
      </c>
      <c r="KM35" s="0" t="n">
        <v>0</v>
      </c>
      <c r="KN35" s="0" t="n">
        <v>15984</v>
      </c>
      <c r="KO35" s="0" t="n">
        <v>0</v>
      </c>
      <c r="KP35" s="0" t="n">
        <v>0</v>
      </c>
      <c r="KQ35" s="0" t="n">
        <v>0</v>
      </c>
      <c r="KR35" s="0" t="n">
        <v>11655</v>
      </c>
      <c r="KS35" s="0" t="n">
        <v>4538.79</v>
      </c>
      <c r="KT35" s="0" t="n">
        <v>0</v>
      </c>
      <c r="KU35" s="0" t="n">
        <v>0</v>
      </c>
      <c r="KV35" s="0" t="n">
        <v>1998</v>
      </c>
      <c r="KW35" s="0" t="n">
        <v>0</v>
      </c>
      <c r="KX35" s="0" t="n">
        <v>14568.75</v>
      </c>
      <c r="KY35" s="0" t="n">
        <v>0</v>
      </c>
      <c r="KZ35" s="0" t="n">
        <v>0</v>
      </c>
      <c r="LA35" s="0" t="n">
        <v>10344.312</v>
      </c>
      <c r="LB35" s="0" t="n">
        <v>0</v>
      </c>
      <c r="LC35" s="0" t="n">
        <v>0</v>
      </c>
      <c r="LD35" s="0" t="n">
        <v>7299.36</v>
      </c>
      <c r="LE35" s="0" t="n">
        <v>0</v>
      </c>
      <c r="LF35" s="0" t="n">
        <v>4329</v>
      </c>
      <c r="LG35" s="0" t="n">
        <v>0</v>
      </c>
      <c r="LH35" s="0" t="n">
        <v>0</v>
      </c>
      <c r="LI35" s="0" t="n">
        <v>0</v>
      </c>
      <c r="LJ35" s="0" t="n">
        <v>0</v>
      </c>
      <c r="LK35" s="0" t="n">
        <v>0</v>
      </c>
      <c r="LL35" s="0" t="n">
        <v>0</v>
      </c>
      <c r="LM35" s="0" t="n">
        <v>0</v>
      </c>
      <c r="LN35" s="0" t="n">
        <v>0</v>
      </c>
      <c r="LO35" s="0" t="n">
        <v>0</v>
      </c>
      <c r="LP35" s="0" t="n">
        <v>17266.05</v>
      </c>
      <c r="LQ35" s="0" t="n">
        <v>0</v>
      </c>
      <c r="LR35" s="0" t="n">
        <v>0</v>
      </c>
      <c r="LS35" s="0" t="n">
        <v>0</v>
      </c>
      <c r="LT35" s="0" t="n">
        <v>0</v>
      </c>
      <c r="LU35" s="0" t="n">
        <v>0</v>
      </c>
      <c r="LV35" s="0" t="n">
        <v>7832.16</v>
      </c>
      <c r="LW35" s="0" t="n">
        <v>0</v>
      </c>
      <c r="LX35" s="0" t="n">
        <v>0</v>
      </c>
      <c r="LY35" s="0" t="n">
        <v>0</v>
      </c>
      <c r="LZ35" s="0" t="n">
        <v>13477.509</v>
      </c>
      <c r="MA35" s="0" t="n">
        <v>1248.75</v>
      </c>
      <c r="MB35" s="0" t="n">
        <v>4329</v>
      </c>
      <c r="MC35" s="0" t="n">
        <v>0</v>
      </c>
      <c r="MD35" s="0" t="n">
        <v>5058.27</v>
      </c>
      <c r="ME35" s="0" t="n">
        <v>0</v>
      </c>
      <c r="MF35" s="0" t="n">
        <v>18611.37</v>
      </c>
      <c r="MG35" s="0" t="n">
        <v>0</v>
      </c>
      <c r="MH35" s="0" t="n">
        <v>0</v>
      </c>
      <c r="MI35" s="0" t="n">
        <v>623.376</v>
      </c>
      <c r="MJ35" s="0" t="n">
        <v>0</v>
      </c>
      <c r="MK35" s="0" t="n">
        <v>2097.9</v>
      </c>
      <c r="ML35" s="0" t="n">
        <v>70</v>
      </c>
      <c r="MM35" s="0" t="n">
        <v>111.51</v>
      </c>
      <c r="MN35" s="0" t="n">
        <v>0</v>
      </c>
      <c r="MO35" s="0" t="n">
        <v>0</v>
      </c>
      <c r="MP35" s="0" t="n">
        <v>0</v>
      </c>
      <c r="MQ35" s="0" t="n">
        <v>746.2</v>
      </c>
      <c r="MR35" s="0" t="n">
        <v>0</v>
      </c>
      <c r="MS35" s="0" t="n">
        <v>0</v>
      </c>
      <c r="MT35" s="0" t="n">
        <v>793.8</v>
      </c>
      <c r="MU35" s="0" t="n">
        <v>0</v>
      </c>
      <c r="MV35" s="0" t="n">
        <v>562.1</v>
      </c>
      <c r="MW35" s="0" t="n">
        <v>2170</v>
      </c>
      <c r="MX35" s="0" t="n">
        <v>1385.3</v>
      </c>
      <c r="MY35" s="0" t="n">
        <v>0</v>
      </c>
      <c r="MZ35" s="0" t="n">
        <v>1508.85</v>
      </c>
      <c r="NA35" s="0" t="n">
        <v>0</v>
      </c>
      <c r="NB35" s="0" t="n">
        <v>3360</v>
      </c>
      <c r="NC35" s="0" t="n">
        <v>0</v>
      </c>
      <c r="ND35" s="0" t="n">
        <v>0</v>
      </c>
      <c r="NE35" s="0" t="n">
        <v>0</v>
      </c>
      <c r="NF35" s="0" t="n">
        <v>1960</v>
      </c>
      <c r="NG35" s="0" t="n">
        <v>954.1</v>
      </c>
      <c r="NH35" s="0" t="n">
        <v>0</v>
      </c>
      <c r="NI35" s="0" t="n">
        <v>0</v>
      </c>
      <c r="NJ35" s="0" t="n">
        <v>420</v>
      </c>
      <c r="NK35" s="0" t="n">
        <v>0</v>
      </c>
      <c r="NL35" s="0" t="n">
        <v>2205</v>
      </c>
      <c r="NM35" s="0" t="n">
        <v>0</v>
      </c>
      <c r="NN35" s="0" t="n">
        <v>0</v>
      </c>
      <c r="NO35" s="0" t="n">
        <v>1779.12</v>
      </c>
      <c r="NP35" s="0" t="n">
        <v>0</v>
      </c>
      <c r="NQ35" s="0" t="n">
        <v>0</v>
      </c>
      <c r="NR35" s="0" t="n">
        <v>1534.4</v>
      </c>
      <c r="NS35" s="0" t="n">
        <v>0</v>
      </c>
      <c r="NT35" s="0" t="n">
        <v>819</v>
      </c>
      <c r="NU35" s="0" t="n">
        <v>0</v>
      </c>
      <c r="NV35" s="0" t="n">
        <v>0</v>
      </c>
      <c r="NW35" s="0" t="n">
        <v>0</v>
      </c>
      <c r="NX35" s="0" t="n">
        <v>0</v>
      </c>
      <c r="NY35" s="0" t="n">
        <v>0</v>
      </c>
      <c r="NZ35" s="0" t="n">
        <v>0</v>
      </c>
      <c r="OA35" s="0" t="n">
        <v>0</v>
      </c>
      <c r="OB35" s="0" t="n">
        <v>0</v>
      </c>
      <c r="OC35" s="0" t="n">
        <v>0</v>
      </c>
      <c r="OD35" s="0" t="n">
        <v>3266.55</v>
      </c>
      <c r="OE35" s="0" t="n">
        <v>0</v>
      </c>
      <c r="OF35" s="0" t="n">
        <v>0</v>
      </c>
      <c r="OG35" s="0" t="n">
        <v>0</v>
      </c>
      <c r="OH35" s="0" t="n">
        <v>0</v>
      </c>
      <c r="OI35" s="0" t="n">
        <v>0</v>
      </c>
      <c r="OJ35" s="0" t="n">
        <v>1646.4</v>
      </c>
      <c r="OK35" s="0" t="n">
        <v>0</v>
      </c>
      <c r="OL35" s="0" t="n">
        <v>0</v>
      </c>
      <c r="OM35" s="0" t="n">
        <v>0</v>
      </c>
      <c r="ON35" s="0" t="n">
        <v>3147.9</v>
      </c>
      <c r="OO35" s="0" t="n">
        <v>189</v>
      </c>
      <c r="OP35" s="0" t="n">
        <v>910</v>
      </c>
      <c r="OQ35" s="0" t="n">
        <v>0</v>
      </c>
      <c r="OR35" s="0" t="n">
        <v>1063.3</v>
      </c>
      <c r="OS35" s="0" t="n">
        <v>0</v>
      </c>
      <c r="OT35" s="0" t="n">
        <v>3912.3</v>
      </c>
      <c r="OU35" s="0" t="n">
        <v>0</v>
      </c>
      <c r="OV35" s="0" t="n">
        <v>0</v>
      </c>
      <c r="OW35" s="0" t="n">
        <v>131.04</v>
      </c>
      <c r="OX35" s="0" t="n">
        <v>0</v>
      </c>
      <c r="OY35" s="0" t="n">
        <v>490</v>
      </c>
      <c r="OZ35" s="0" t="n">
        <v>78</v>
      </c>
      <c r="PA35" s="0" t="n">
        <v>124.254</v>
      </c>
      <c r="PB35" s="0" t="n">
        <v>0</v>
      </c>
      <c r="PC35" s="0" t="n">
        <v>0</v>
      </c>
      <c r="PD35" s="0" t="n">
        <v>0</v>
      </c>
      <c r="PE35" s="0" t="n">
        <v>914.628</v>
      </c>
      <c r="PF35" s="0" t="n">
        <v>0</v>
      </c>
      <c r="PG35" s="0" t="n">
        <v>0</v>
      </c>
      <c r="PH35" s="0" t="n">
        <v>884.52</v>
      </c>
      <c r="PI35" s="0" t="n">
        <v>0</v>
      </c>
      <c r="PJ35" s="0" t="n">
        <v>569.4</v>
      </c>
      <c r="PK35" s="0" t="n">
        <v>2418</v>
      </c>
      <c r="PL35" s="0" t="n">
        <v>1543.62</v>
      </c>
      <c r="PM35" s="0" t="n">
        <v>0</v>
      </c>
      <c r="PN35" s="0" t="n">
        <v>1681.29</v>
      </c>
      <c r="PO35" s="0" t="n">
        <v>0</v>
      </c>
      <c r="PP35" s="0" t="n">
        <v>3744</v>
      </c>
      <c r="PQ35" s="0" t="n">
        <v>0</v>
      </c>
      <c r="PR35" s="0" t="n">
        <v>0</v>
      </c>
      <c r="PS35" s="0" t="n">
        <v>0</v>
      </c>
      <c r="PT35" s="0" t="n">
        <v>2402.4</v>
      </c>
      <c r="PU35" s="0" t="n">
        <v>1063.14</v>
      </c>
      <c r="PV35" s="0" t="n">
        <v>0</v>
      </c>
      <c r="PW35" s="0" t="n">
        <v>0</v>
      </c>
      <c r="PX35" s="0" t="n">
        <v>468</v>
      </c>
      <c r="PY35" s="0" t="n">
        <v>0</v>
      </c>
      <c r="PZ35" s="0" t="n">
        <v>2730</v>
      </c>
      <c r="QA35" s="0" t="n">
        <v>0</v>
      </c>
      <c r="QB35" s="0" t="n">
        <v>0</v>
      </c>
      <c r="QC35" s="0" t="n">
        <v>2753.4</v>
      </c>
      <c r="QD35" s="0" t="n">
        <v>0</v>
      </c>
      <c r="QE35" s="0" t="n">
        <v>0</v>
      </c>
      <c r="QF35" s="0" t="n">
        <v>1538.784</v>
      </c>
      <c r="QG35" s="0" t="n">
        <v>0</v>
      </c>
      <c r="QH35" s="0" t="n">
        <v>1014</v>
      </c>
      <c r="QI35" s="0" t="n">
        <v>0</v>
      </c>
      <c r="QJ35" s="0" t="n">
        <v>0</v>
      </c>
      <c r="QK35" s="0" t="n">
        <v>0</v>
      </c>
      <c r="QL35" s="0" t="n">
        <v>0</v>
      </c>
      <c r="QM35" s="0" t="n">
        <v>0</v>
      </c>
      <c r="QN35" s="0" t="n">
        <v>0</v>
      </c>
      <c r="QO35" s="0" t="n">
        <v>0</v>
      </c>
      <c r="QP35" s="0" t="n">
        <v>0</v>
      </c>
      <c r="QQ35" s="0" t="n">
        <v>0</v>
      </c>
      <c r="QR35" s="0" t="n">
        <v>4448.73</v>
      </c>
      <c r="QS35" s="0" t="n">
        <v>0</v>
      </c>
      <c r="QT35" s="0" t="n">
        <v>0</v>
      </c>
      <c r="QU35" s="0" t="n">
        <v>0</v>
      </c>
      <c r="QV35" s="0" t="n">
        <v>0</v>
      </c>
      <c r="QW35" s="0" t="n">
        <v>0</v>
      </c>
      <c r="QX35" s="0" t="n">
        <v>2293.2</v>
      </c>
      <c r="QY35" s="0" t="n">
        <v>0</v>
      </c>
      <c r="QZ35" s="0" t="n">
        <v>0</v>
      </c>
      <c r="RA35" s="0" t="n">
        <v>0</v>
      </c>
      <c r="RB35" s="0" t="n">
        <v>3156.894</v>
      </c>
      <c r="RC35" s="0" t="n">
        <v>234</v>
      </c>
      <c r="RD35" s="0" t="n">
        <v>1014</v>
      </c>
      <c r="RE35" s="0" t="n">
        <v>0</v>
      </c>
      <c r="RF35" s="0" t="n">
        <v>1184.82</v>
      </c>
      <c r="RG35" s="0" t="n">
        <v>0</v>
      </c>
      <c r="RH35" s="0" t="n">
        <v>4359.42</v>
      </c>
      <c r="RI35" s="0" t="n">
        <v>0</v>
      </c>
      <c r="RJ35" s="0" t="n">
        <v>0</v>
      </c>
      <c r="RK35" s="0" t="n">
        <v>202.8</v>
      </c>
      <c r="RL35" s="0" t="n">
        <v>0</v>
      </c>
      <c r="RM35" s="0" t="n">
        <v>600.6</v>
      </c>
      <c r="RN35" s="0" t="n">
        <v>280</v>
      </c>
      <c r="RO35" s="0" t="n">
        <v>495.6</v>
      </c>
      <c r="RP35" s="0" t="n">
        <v>0</v>
      </c>
      <c r="RQ35" s="0" t="n">
        <v>0</v>
      </c>
      <c r="RR35" s="0" t="n">
        <v>0</v>
      </c>
      <c r="RS35" s="0" t="n">
        <v>2984.8</v>
      </c>
      <c r="RT35" s="0" t="n">
        <v>0</v>
      </c>
      <c r="RU35" s="0" t="n">
        <v>0</v>
      </c>
      <c r="RV35" s="0" t="n">
        <v>3175.2</v>
      </c>
      <c r="RW35" s="0" t="n">
        <v>0</v>
      </c>
      <c r="RX35" s="0" t="n">
        <v>1839.6</v>
      </c>
      <c r="RY35" s="0" t="n">
        <v>8680</v>
      </c>
      <c r="RZ35" s="0" t="n">
        <v>5541.2</v>
      </c>
      <c r="SA35" s="0" t="n">
        <v>0</v>
      </c>
      <c r="SB35" s="0" t="n">
        <v>6706</v>
      </c>
      <c r="SC35" s="0" t="n">
        <v>0</v>
      </c>
      <c r="SD35" s="0" t="n">
        <v>13440</v>
      </c>
      <c r="SE35" s="0" t="n">
        <v>0</v>
      </c>
      <c r="SF35" s="0" t="n">
        <v>0</v>
      </c>
      <c r="SG35" s="0" t="n">
        <v>0</v>
      </c>
      <c r="SH35" s="0" t="n">
        <v>7840</v>
      </c>
      <c r="SI35" s="0" t="n">
        <v>3816.4</v>
      </c>
      <c r="SJ35" s="0" t="n">
        <v>0</v>
      </c>
      <c r="SK35" s="0" t="n">
        <v>0</v>
      </c>
      <c r="SL35" s="0" t="n">
        <v>1680</v>
      </c>
      <c r="SM35" s="0" t="n">
        <v>0</v>
      </c>
      <c r="SN35" s="0" t="n">
        <v>9800</v>
      </c>
      <c r="SO35" s="0" t="n">
        <v>0</v>
      </c>
      <c r="SP35" s="0" t="n">
        <v>0</v>
      </c>
      <c r="SQ35" s="0" t="n">
        <v>7907.2</v>
      </c>
      <c r="SR35" s="0" t="n">
        <v>0</v>
      </c>
      <c r="SS35" s="0" t="n">
        <v>0</v>
      </c>
      <c r="ST35" s="0" t="n">
        <v>6137.6</v>
      </c>
      <c r="SU35" s="0" t="n">
        <v>0</v>
      </c>
      <c r="SV35" s="0" t="n">
        <v>3640</v>
      </c>
      <c r="SW35" s="0" t="n">
        <v>0</v>
      </c>
      <c r="SX35" s="0" t="n">
        <v>0</v>
      </c>
      <c r="SY35" s="0" t="n">
        <v>0</v>
      </c>
      <c r="SZ35" s="0" t="n">
        <v>0</v>
      </c>
      <c r="TA35" s="0" t="n">
        <v>0</v>
      </c>
      <c r="TB35" s="0" t="n">
        <v>0</v>
      </c>
      <c r="TC35" s="0" t="n">
        <v>0</v>
      </c>
      <c r="TD35" s="0" t="n">
        <v>0</v>
      </c>
      <c r="TE35" s="0" t="n">
        <v>0</v>
      </c>
      <c r="TF35" s="0" t="n">
        <v>14518</v>
      </c>
      <c r="TG35" s="0" t="n">
        <v>0</v>
      </c>
      <c r="TH35" s="0" t="n">
        <v>0</v>
      </c>
      <c r="TI35" s="0" t="n">
        <v>0</v>
      </c>
      <c r="TJ35" s="0" t="n">
        <v>0</v>
      </c>
      <c r="TK35" s="0" t="n">
        <v>0</v>
      </c>
      <c r="TL35" s="0" t="n">
        <v>6585.6</v>
      </c>
      <c r="TM35" s="0" t="n">
        <v>0</v>
      </c>
      <c r="TN35" s="0" t="n">
        <v>0</v>
      </c>
      <c r="TO35" s="0" t="n">
        <v>0</v>
      </c>
      <c r="TP35" s="0" t="n">
        <v>12591.6</v>
      </c>
      <c r="TQ35" s="0" t="n">
        <v>840</v>
      </c>
      <c r="TR35" s="0" t="n">
        <v>4550</v>
      </c>
      <c r="TS35" s="0" t="n">
        <v>0</v>
      </c>
      <c r="TT35" s="0" t="n">
        <v>3827.88</v>
      </c>
      <c r="TU35" s="0" t="n">
        <v>0</v>
      </c>
      <c r="TV35" s="0" t="n">
        <v>15649.2</v>
      </c>
      <c r="TW35" s="0" t="n">
        <v>0</v>
      </c>
      <c r="TX35" s="0" t="n">
        <v>0</v>
      </c>
      <c r="TY35" s="0" t="n">
        <v>582.4</v>
      </c>
      <c r="TZ35" s="0" t="n">
        <v>0</v>
      </c>
      <c r="UA35" s="0" t="n">
        <v>1960</v>
      </c>
      <c r="UB35" s="0" t="n">
        <v>81</v>
      </c>
      <c r="UC35" s="0" t="n">
        <v>143.37</v>
      </c>
      <c r="UD35" s="0" t="n">
        <v>0</v>
      </c>
      <c r="UE35" s="0" t="n">
        <v>0</v>
      </c>
      <c r="UF35" s="0" t="n">
        <v>0</v>
      </c>
      <c r="UG35" s="0" t="n">
        <v>863.46</v>
      </c>
      <c r="UH35" s="0" t="n">
        <v>0</v>
      </c>
      <c r="UI35" s="0" t="n">
        <v>0</v>
      </c>
      <c r="UJ35" s="0" t="n">
        <v>1010.394</v>
      </c>
      <c r="UK35" s="0" t="n">
        <v>0</v>
      </c>
      <c r="UL35" s="0" t="n">
        <v>650.43</v>
      </c>
      <c r="UM35" s="0" t="n">
        <v>2511</v>
      </c>
      <c r="UN35" s="0" t="n">
        <v>1602.99</v>
      </c>
      <c r="UO35" s="0" t="n">
        <v>0</v>
      </c>
      <c r="UP35" s="0" t="n">
        <v>1939.95</v>
      </c>
      <c r="UQ35" s="0" t="n">
        <v>0</v>
      </c>
      <c r="UR35" s="0" t="n">
        <v>3888</v>
      </c>
      <c r="US35" s="0" t="n">
        <v>0</v>
      </c>
      <c r="UT35" s="0" t="n">
        <v>0</v>
      </c>
      <c r="UU35" s="0" t="n">
        <v>0</v>
      </c>
      <c r="UV35" s="0" t="n">
        <v>2268</v>
      </c>
      <c r="UW35" s="0" t="n">
        <v>1214.433</v>
      </c>
      <c r="UX35" s="0" t="n">
        <v>0</v>
      </c>
      <c r="UY35" s="0" t="n">
        <v>0</v>
      </c>
      <c r="UZ35" s="0" t="n">
        <v>437.4</v>
      </c>
      <c r="VA35" s="0" t="n">
        <v>0</v>
      </c>
      <c r="VB35" s="0" t="n">
        <v>2835</v>
      </c>
      <c r="VC35" s="0" t="n">
        <v>0</v>
      </c>
      <c r="VD35" s="0" t="n">
        <v>0</v>
      </c>
      <c r="VE35" s="0" t="n">
        <v>2287.44</v>
      </c>
      <c r="VF35" s="0" t="n">
        <v>0</v>
      </c>
      <c r="VG35" s="0" t="n">
        <v>0</v>
      </c>
      <c r="VH35" s="0" t="n">
        <v>1775.52</v>
      </c>
      <c r="VI35" s="0" t="n">
        <v>0</v>
      </c>
      <c r="VJ35" s="0" t="n">
        <v>1053</v>
      </c>
      <c r="VK35" s="0" t="n">
        <v>0</v>
      </c>
      <c r="VL35" s="0" t="n">
        <v>0</v>
      </c>
      <c r="VM35" s="0" t="n">
        <v>0</v>
      </c>
      <c r="VN35" s="0" t="n">
        <v>0</v>
      </c>
      <c r="VO35" s="0" t="n">
        <v>0</v>
      </c>
      <c r="VP35" s="0" t="n">
        <v>0</v>
      </c>
      <c r="VQ35" s="0" t="n">
        <v>0</v>
      </c>
      <c r="VR35" s="0" t="n">
        <v>0</v>
      </c>
      <c r="VS35" s="0" t="n">
        <v>0</v>
      </c>
      <c r="VT35" s="0" t="n">
        <v>3779.865</v>
      </c>
      <c r="VU35" s="0" t="n">
        <v>0</v>
      </c>
      <c r="VV35" s="0" t="n">
        <v>0</v>
      </c>
      <c r="VW35" s="0" t="n">
        <v>0</v>
      </c>
      <c r="VX35" s="0" t="n">
        <v>0</v>
      </c>
      <c r="VY35" s="0" t="n">
        <v>0</v>
      </c>
      <c r="VZ35" s="0" t="n">
        <v>1905.12</v>
      </c>
      <c r="WA35" s="0" t="n">
        <v>0</v>
      </c>
      <c r="WB35" s="0" t="n">
        <v>0</v>
      </c>
      <c r="WC35" s="0" t="n">
        <v>0</v>
      </c>
      <c r="WD35" s="0" t="n">
        <v>3642.57</v>
      </c>
      <c r="WE35" s="0" t="n">
        <v>303.75</v>
      </c>
      <c r="WF35" s="0" t="n">
        <v>1053</v>
      </c>
      <c r="WG35" s="0" t="n">
        <v>0</v>
      </c>
      <c r="WH35" s="0" t="n">
        <v>1537.9875</v>
      </c>
      <c r="WI35" s="0" t="n">
        <v>0</v>
      </c>
      <c r="WJ35" s="0" t="n">
        <v>4527.09</v>
      </c>
      <c r="WK35" s="0" t="n">
        <v>0</v>
      </c>
      <c r="WL35" s="0" t="n">
        <v>0</v>
      </c>
      <c r="WM35" s="0" t="n">
        <v>168.48</v>
      </c>
      <c r="WN35" s="0" t="n">
        <v>0</v>
      </c>
      <c r="WO35" s="0" t="n">
        <v>567</v>
      </c>
      <c r="WP35" s="0" t="n">
        <v>234</v>
      </c>
      <c r="WQ35" s="0" t="n">
        <v>414.18</v>
      </c>
      <c r="WR35" s="0" t="n">
        <v>0</v>
      </c>
      <c r="WS35" s="0" t="n">
        <v>0</v>
      </c>
      <c r="WT35" s="0" t="n">
        <v>0</v>
      </c>
      <c r="WU35" s="0" t="n">
        <v>2494.44</v>
      </c>
      <c r="WV35" s="0" t="n">
        <v>0</v>
      </c>
      <c r="WW35" s="0" t="n">
        <v>0</v>
      </c>
      <c r="WX35" s="0" t="n">
        <v>2653.56</v>
      </c>
      <c r="WY35" s="0" t="n">
        <v>0</v>
      </c>
      <c r="WZ35" s="0" t="n">
        <v>1708.2</v>
      </c>
      <c r="XA35" s="0" t="n">
        <v>7254</v>
      </c>
      <c r="XB35" s="0" t="n">
        <v>4630.86</v>
      </c>
      <c r="XC35" s="0" t="n">
        <v>0</v>
      </c>
      <c r="XD35" s="0" t="n">
        <v>5604.3</v>
      </c>
      <c r="XE35" s="0" t="n">
        <v>0</v>
      </c>
      <c r="XF35" s="0" t="n">
        <v>11232</v>
      </c>
      <c r="XG35" s="0" t="n">
        <v>0</v>
      </c>
      <c r="XH35" s="0" t="n">
        <v>0</v>
      </c>
      <c r="XI35" s="0" t="n">
        <v>0</v>
      </c>
      <c r="XJ35" s="0" t="n">
        <v>6552</v>
      </c>
      <c r="XK35" s="0" t="n">
        <v>3508.362</v>
      </c>
      <c r="XL35" s="0" t="n">
        <v>0</v>
      </c>
      <c r="XM35" s="0" t="n">
        <v>0</v>
      </c>
      <c r="XN35" s="0" t="n">
        <v>1404</v>
      </c>
      <c r="XO35" s="0" t="n">
        <v>0</v>
      </c>
      <c r="XP35" s="0" t="n">
        <v>8190</v>
      </c>
      <c r="XQ35" s="0" t="n">
        <v>0</v>
      </c>
      <c r="XR35" s="0" t="n">
        <v>0</v>
      </c>
      <c r="XS35" s="0" t="n">
        <v>8260.2</v>
      </c>
      <c r="XT35" s="0" t="n">
        <v>0</v>
      </c>
      <c r="XU35" s="0" t="n">
        <v>0</v>
      </c>
      <c r="XV35" s="0" t="n">
        <v>4616.352</v>
      </c>
      <c r="XW35" s="0" t="n">
        <v>0</v>
      </c>
      <c r="XX35" s="0" t="n">
        <v>2737.8</v>
      </c>
      <c r="XY35" s="0" t="n">
        <v>0</v>
      </c>
      <c r="XZ35" s="0" t="n">
        <v>0</v>
      </c>
      <c r="YA35" s="0" t="n">
        <v>0</v>
      </c>
      <c r="YB35" s="0" t="n">
        <v>0</v>
      </c>
      <c r="YC35" s="0" t="n">
        <v>0</v>
      </c>
      <c r="YD35" s="0" t="n">
        <v>0</v>
      </c>
      <c r="YE35" s="0" t="n">
        <v>0</v>
      </c>
      <c r="YF35" s="0" t="n">
        <v>0</v>
      </c>
      <c r="YG35" s="0" t="n">
        <v>0</v>
      </c>
      <c r="YH35" s="0" t="n">
        <v>12132.9</v>
      </c>
      <c r="YI35" s="0" t="n">
        <v>0</v>
      </c>
      <c r="YJ35" s="0" t="n">
        <v>0</v>
      </c>
      <c r="YK35" s="0" t="n">
        <v>0</v>
      </c>
      <c r="YL35" s="0" t="n">
        <v>0</v>
      </c>
      <c r="YM35" s="0" t="n">
        <v>0</v>
      </c>
      <c r="YN35" s="0" t="n">
        <v>5503.68</v>
      </c>
      <c r="YO35" s="0" t="n">
        <v>0</v>
      </c>
      <c r="YP35" s="0" t="n">
        <v>0</v>
      </c>
      <c r="YQ35" s="0" t="n">
        <v>0</v>
      </c>
      <c r="YR35" s="0" t="n">
        <v>10522.98</v>
      </c>
      <c r="YS35" s="0" t="n">
        <v>772.2</v>
      </c>
      <c r="YT35" s="0" t="n">
        <v>2737.8</v>
      </c>
      <c r="YU35" s="0" t="n">
        <v>0</v>
      </c>
      <c r="YV35" s="0" t="n">
        <v>3554.46</v>
      </c>
      <c r="YW35" s="0" t="n">
        <v>0</v>
      </c>
      <c r="YX35" s="0" t="n">
        <v>11770.434</v>
      </c>
      <c r="YY35" s="0" t="n">
        <v>0</v>
      </c>
      <c r="YZ35" s="0" t="n">
        <v>0</v>
      </c>
      <c r="ZA35" s="0" t="n">
        <v>608.4</v>
      </c>
      <c r="ZB35" s="0" t="n">
        <v>0</v>
      </c>
      <c r="ZC35" s="0" t="n">
        <v>1638</v>
      </c>
      <c r="ZD35" s="0" t="n">
        <v>306</v>
      </c>
      <c r="ZE35" s="0" t="n">
        <v>541.62</v>
      </c>
      <c r="ZF35" s="0" t="n">
        <v>0</v>
      </c>
      <c r="ZG35" s="0" t="n">
        <v>0</v>
      </c>
      <c r="ZH35" s="0" t="n">
        <v>0</v>
      </c>
      <c r="ZI35" s="0" t="n">
        <v>2935.764</v>
      </c>
      <c r="ZJ35" s="0" t="n">
        <v>0</v>
      </c>
      <c r="ZK35" s="0" t="n">
        <v>0</v>
      </c>
      <c r="ZL35" s="0" t="n">
        <v>3817.044</v>
      </c>
      <c r="ZM35" s="0" t="n">
        <v>0</v>
      </c>
      <c r="ZN35" s="0" t="n">
        <v>2233.8</v>
      </c>
      <c r="ZO35" s="0" t="n">
        <v>9486</v>
      </c>
      <c r="ZP35" s="0" t="n">
        <v>6055.74</v>
      </c>
      <c r="ZQ35" s="0" t="n">
        <v>0</v>
      </c>
      <c r="ZR35" s="0" t="n">
        <v>7328.7</v>
      </c>
      <c r="ZS35" s="0" t="n">
        <v>0</v>
      </c>
      <c r="ZT35" s="0" t="n">
        <v>14688</v>
      </c>
      <c r="ZU35" s="0" t="n">
        <v>0</v>
      </c>
      <c r="ZV35" s="0" t="n">
        <v>0</v>
      </c>
      <c r="ZW35" s="0" t="n">
        <v>0</v>
      </c>
      <c r="ZX35" s="0" t="n">
        <v>7711.2</v>
      </c>
      <c r="ZY35" s="0" t="n">
        <v>4170.78</v>
      </c>
      <c r="ZZ35" s="0" t="n">
        <v>0</v>
      </c>
      <c r="AAA35" s="0" t="n">
        <v>0</v>
      </c>
      <c r="AAB35" s="0" t="n">
        <v>2019.6</v>
      </c>
      <c r="AAC35" s="0" t="n">
        <v>0</v>
      </c>
      <c r="AAD35" s="0" t="n">
        <v>9639</v>
      </c>
      <c r="AAE35" s="0" t="n">
        <v>0</v>
      </c>
      <c r="AAF35" s="0" t="n">
        <v>0</v>
      </c>
      <c r="AAG35" s="0" t="n">
        <v>8641.44</v>
      </c>
      <c r="AAH35" s="0" t="n">
        <v>0</v>
      </c>
      <c r="AAI35" s="0" t="n">
        <v>0</v>
      </c>
      <c r="AAJ35" s="0" t="n">
        <v>8384.4</v>
      </c>
      <c r="AAK35" s="0" t="n">
        <v>0</v>
      </c>
      <c r="AAL35" s="0" t="n">
        <v>3978</v>
      </c>
      <c r="AAM35" s="0" t="n">
        <v>0</v>
      </c>
      <c r="AAN35" s="0" t="n">
        <v>0</v>
      </c>
      <c r="AAO35" s="0" t="n">
        <v>0</v>
      </c>
      <c r="AAP35" s="0" t="n">
        <v>0</v>
      </c>
      <c r="AAQ35" s="0" t="n">
        <v>0</v>
      </c>
      <c r="AAR35" s="0" t="n">
        <v>0</v>
      </c>
      <c r="AAS35" s="0" t="n">
        <v>0</v>
      </c>
      <c r="AAT35" s="0" t="n">
        <v>0</v>
      </c>
      <c r="AAU35" s="0" t="n">
        <v>0</v>
      </c>
      <c r="AAV35" s="0" t="n">
        <v>15866.1</v>
      </c>
      <c r="AAW35" s="0" t="n">
        <v>0</v>
      </c>
      <c r="AAX35" s="0" t="n">
        <v>0</v>
      </c>
      <c r="AAY35" s="0" t="n">
        <v>0</v>
      </c>
      <c r="AAZ35" s="0" t="n">
        <v>0</v>
      </c>
      <c r="ABA35" s="0" t="n">
        <v>0</v>
      </c>
      <c r="ABB35" s="0" t="n">
        <v>7916.832</v>
      </c>
      <c r="ABC35" s="0" t="n">
        <v>0</v>
      </c>
      <c r="ABD35" s="0" t="n">
        <v>0</v>
      </c>
      <c r="ABE35" s="0" t="n">
        <v>0</v>
      </c>
      <c r="ABF35" s="0" t="n">
        <v>17201.025</v>
      </c>
      <c r="ABG35" s="0" t="n">
        <v>826.2</v>
      </c>
      <c r="ABH35" s="0" t="n">
        <v>3978</v>
      </c>
      <c r="ABI35" s="0" t="n">
        <v>0</v>
      </c>
      <c r="ABJ35" s="0" t="n">
        <v>4183.326</v>
      </c>
      <c r="ABK35" s="0" t="n">
        <v>0</v>
      </c>
      <c r="ABL35" s="0" t="n">
        <v>18812.574</v>
      </c>
      <c r="ABM35" s="0" t="n">
        <v>0</v>
      </c>
      <c r="ABN35" s="0" t="n">
        <v>0</v>
      </c>
      <c r="ABO35" s="0" t="n">
        <v>795.6</v>
      </c>
      <c r="ABP35" s="0" t="n">
        <v>0</v>
      </c>
      <c r="ABQ35" s="0" t="n">
        <v>2142</v>
      </c>
      <c r="ABR35" s="0" t="n">
        <v>56</v>
      </c>
      <c r="ABS35" s="0" t="n">
        <v>123.9</v>
      </c>
      <c r="ABT35" s="0" t="n">
        <v>0</v>
      </c>
      <c r="ABU35" s="0" t="n">
        <v>0</v>
      </c>
      <c r="ABV35" s="0" t="n">
        <v>0</v>
      </c>
      <c r="ABW35" s="0" t="n">
        <v>656.656</v>
      </c>
      <c r="ABX35" s="0" t="n">
        <v>0</v>
      </c>
      <c r="ABY35" s="0" t="n">
        <v>0</v>
      </c>
      <c r="ABZ35" s="0" t="n">
        <v>635.04</v>
      </c>
      <c r="ACA35" s="0" t="n">
        <v>0</v>
      </c>
      <c r="ACB35" s="0" t="n">
        <v>408.8</v>
      </c>
      <c r="ACC35" s="0" t="n">
        <v>1909.6</v>
      </c>
      <c r="ACD35" s="0" t="n">
        <v>1108.24</v>
      </c>
      <c r="ACE35" s="0" t="n">
        <v>0</v>
      </c>
      <c r="ACF35" s="0" t="n">
        <v>1676.5</v>
      </c>
      <c r="ACG35" s="0" t="n">
        <v>0</v>
      </c>
      <c r="ACH35" s="0" t="n">
        <v>2688</v>
      </c>
      <c r="ACI35" s="0" t="n">
        <v>0</v>
      </c>
      <c r="ACJ35" s="0" t="n">
        <v>0</v>
      </c>
      <c r="ACK35" s="0" t="n">
        <v>0</v>
      </c>
      <c r="ACL35" s="0" t="n">
        <v>1960</v>
      </c>
      <c r="ACM35" s="0" t="n">
        <v>763.28</v>
      </c>
      <c r="ACN35" s="0" t="n">
        <v>0</v>
      </c>
      <c r="ACO35" s="0" t="n">
        <v>0</v>
      </c>
      <c r="ACP35" s="0" t="n">
        <v>336</v>
      </c>
      <c r="ACQ35" s="0" t="n">
        <v>0</v>
      </c>
      <c r="ACR35" s="0" t="n">
        <v>1960</v>
      </c>
      <c r="ACS35" s="0" t="n">
        <v>0</v>
      </c>
      <c r="ACT35" s="0" t="n">
        <v>0</v>
      </c>
      <c r="ACU35" s="0" t="n">
        <v>1581.44</v>
      </c>
      <c r="ACV35" s="0" t="n">
        <v>0</v>
      </c>
      <c r="ACW35" s="0" t="n">
        <v>0</v>
      </c>
      <c r="ACX35" s="0" t="n">
        <v>1350.272</v>
      </c>
      <c r="ACY35" s="0" t="n">
        <v>0</v>
      </c>
      <c r="ACZ35" s="0" t="n">
        <v>728</v>
      </c>
      <c r="ADA35" s="0" t="n">
        <v>0</v>
      </c>
      <c r="ADB35" s="0" t="n">
        <v>0</v>
      </c>
      <c r="ADC35" s="0" t="n">
        <v>0</v>
      </c>
      <c r="ADD35" s="0" t="n">
        <v>0</v>
      </c>
      <c r="ADE35" s="0" t="n">
        <v>0</v>
      </c>
      <c r="ADF35" s="0" t="n">
        <v>0</v>
      </c>
      <c r="ADG35" s="0" t="n">
        <v>0</v>
      </c>
      <c r="ADH35" s="0" t="n">
        <v>0</v>
      </c>
      <c r="ADI35" s="0" t="n">
        <v>0</v>
      </c>
      <c r="ADJ35" s="0" t="n">
        <v>2903.6</v>
      </c>
      <c r="ADK35" s="0" t="n">
        <v>0</v>
      </c>
      <c r="ADL35" s="0" t="n">
        <v>0</v>
      </c>
      <c r="ADM35" s="0" t="n">
        <v>0</v>
      </c>
      <c r="ADN35" s="0" t="n">
        <v>0</v>
      </c>
      <c r="ADO35" s="0" t="n">
        <v>0</v>
      </c>
      <c r="ADP35" s="0" t="n">
        <v>1317.12</v>
      </c>
      <c r="ADQ35" s="0" t="n">
        <v>0</v>
      </c>
      <c r="ADR35" s="0" t="n">
        <v>0</v>
      </c>
      <c r="ADS35" s="0" t="n">
        <v>0</v>
      </c>
      <c r="ADT35" s="0" t="n">
        <v>2518.32</v>
      </c>
      <c r="ADU35" s="0" t="n">
        <v>168</v>
      </c>
      <c r="ADV35" s="0" t="n">
        <v>655.2</v>
      </c>
      <c r="ADW35" s="0" t="n">
        <v>0</v>
      </c>
      <c r="ADX35" s="0" t="n">
        <v>850.64</v>
      </c>
      <c r="ADY35" s="0" t="n">
        <v>0</v>
      </c>
      <c r="ADZ35" s="0" t="n">
        <v>3129.84</v>
      </c>
      <c r="AEA35" s="0" t="n">
        <v>0</v>
      </c>
      <c r="AEB35" s="0" t="n">
        <v>0</v>
      </c>
      <c r="AEC35" s="0" t="n">
        <v>116.48</v>
      </c>
      <c r="AED35" s="0" t="n">
        <v>0</v>
      </c>
      <c r="AEE35" s="0" t="n">
        <v>392</v>
      </c>
      <c r="AEF35" s="0" t="n">
        <v>271</v>
      </c>
      <c r="AEG35" s="0" t="n">
        <v>479.67</v>
      </c>
      <c r="AEH35" s="0" t="n">
        <v>0</v>
      </c>
      <c r="AEI35" s="0" t="n">
        <v>0</v>
      </c>
      <c r="AEJ35" s="0" t="n">
        <v>0</v>
      </c>
      <c r="AEK35" s="0" t="n">
        <v>2888.86</v>
      </c>
      <c r="AEL35" s="0" t="n">
        <v>0</v>
      </c>
      <c r="AEM35" s="0" t="n">
        <v>0</v>
      </c>
      <c r="AEN35" s="0" t="n">
        <v>3073.14</v>
      </c>
      <c r="AEO35" s="0" t="n">
        <v>0</v>
      </c>
      <c r="AEP35" s="0" t="n">
        <v>2176.13</v>
      </c>
      <c r="AEQ35" s="0" t="n">
        <v>9241.1</v>
      </c>
      <c r="AER35" s="0" t="n">
        <v>6703.8625</v>
      </c>
      <c r="AES35" s="0" t="n">
        <v>0</v>
      </c>
      <c r="AET35" s="0" t="n">
        <v>6490.45</v>
      </c>
      <c r="AEU35" s="0" t="n">
        <v>0</v>
      </c>
      <c r="AEV35" s="0" t="n">
        <v>13008</v>
      </c>
      <c r="AEW35" s="0" t="n">
        <v>0</v>
      </c>
      <c r="AEX35" s="0" t="n">
        <v>0</v>
      </c>
      <c r="AEY35" s="0" t="n">
        <v>0</v>
      </c>
      <c r="AEZ35" s="0" t="n">
        <v>6829.2</v>
      </c>
      <c r="AFA35" s="0" t="n">
        <v>3693.73</v>
      </c>
      <c r="AFB35" s="0" t="n">
        <v>0</v>
      </c>
      <c r="AFC35" s="0" t="n">
        <v>0</v>
      </c>
      <c r="AFD35" s="0" t="n">
        <v>2032.5</v>
      </c>
      <c r="AFE35" s="0" t="n">
        <v>0</v>
      </c>
      <c r="AFF35" s="0" t="n">
        <v>9485</v>
      </c>
      <c r="AFG35" s="0" t="n">
        <v>0</v>
      </c>
      <c r="AFH35" s="0" t="n">
        <v>0</v>
      </c>
      <c r="AFI35" s="0" t="n">
        <v>8418.344</v>
      </c>
      <c r="AFJ35" s="0" t="n">
        <v>0</v>
      </c>
      <c r="AFK35" s="0" t="n">
        <v>0</v>
      </c>
      <c r="AFL35" s="0" t="n">
        <v>5940.32</v>
      </c>
      <c r="AFM35" s="0" t="n">
        <v>0</v>
      </c>
      <c r="AFN35" s="0" t="n">
        <v>3170.7</v>
      </c>
      <c r="AFO35" s="0" t="n">
        <v>0</v>
      </c>
      <c r="AFP35" s="0" t="n">
        <v>0</v>
      </c>
      <c r="AFQ35" s="0" t="n">
        <v>0</v>
      </c>
      <c r="AFR35" s="0" t="n">
        <v>0</v>
      </c>
      <c r="AFS35" s="0" t="n">
        <v>0</v>
      </c>
      <c r="AFT35" s="0" t="n">
        <v>0</v>
      </c>
      <c r="AFU35" s="0" t="n">
        <v>0</v>
      </c>
      <c r="AFV35" s="0" t="n">
        <v>0</v>
      </c>
      <c r="AFW35" s="0" t="n">
        <v>0</v>
      </c>
      <c r="AFX35" s="0" t="n">
        <v>17564.1875</v>
      </c>
      <c r="AFY35" s="0" t="n">
        <v>0</v>
      </c>
      <c r="AFZ35" s="0" t="n">
        <v>0</v>
      </c>
      <c r="AGA35" s="0" t="n">
        <v>0</v>
      </c>
      <c r="AGB35" s="0" t="n">
        <v>0</v>
      </c>
      <c r="AGC35" s="0" t="n">
        <v>0</v>
      </c>
      <c r="AGD35" s="0" t="n">
        <v>6373.92</v>
      </c>
      <c r="AGE35" s="0" t="n">
        <v>0</v>
      </c>
      <c r="AGF35" s="0" t="n">
        <v>0</v>
      </c>
      <c r="AGG35" s="0" t="n">
        <v>0</v>
      </c>
      <c r="AGH35" s="0" t="n">
        <v>12186.87</v>
      </c>
      <c r="AGI35" s="0" t="n">
        <v>813</v>
      </c>
      <c r="AGJ35" s="0" t="n">
        <v>4403.75</v>
      </c>
      <c r="AGK35" s="0" t="n">
        <v>0</v>
      </c>
      <c r="AGL35" s="0" t="n">
        <v>4528.139</v>
      </c>
      <c r="AGM35" s="0" t="n">
        <v>0</v>
      </c>
      <c r="AGN35" s="0" t="n">
        <v>15146.19</v>
      </c>
      <c r="AGO35" s="0" t="n">
        <v>0</v>
      </c>
      <c r="AGP35" s="0" t="n">
        <v>0</v>
      </c>
      <c r="AGQ35" s="0" t="n">
        <v>563.68</v>
      </c>
      <c r="AGR35" s="0" t="n">
        <v>0</v>
      </c>
      <c r="AGS35" s="0" t="n">
        <v>2086.7</v>
      </c>
      <c r="AGU35" s="0" t="n">
        <f aca="false">IF($P35&gt;0,CH35*$K35,0)</f>
        <v>800</v>
      </c>
      <c r="AGV35" s="0" t="n">
        <f aca="false">IF($P35&gt;0,EV35*$K35,0)</f>
        <v>340</v>
      </c>
      <c r="AGW35" s="0" t="n">
        <f aca="false">IF($P35&gt;0,HJ35*$K35,0)</f>
        <v>812</v>
      </c>
      <c r="AGX35" s="0" t="n">
        <f aca="false">IF($P35&gt;0,JX35*$K35,0)</f>
        <v>1332</v>
      </c>
      <c r="AGY35" s="0" t="n">
        <f aca="false">IF($P35&gt;0,ML35*$K35,0)</f>
        <v>280</v>
      </c>
      <c r="AGZ35" s="0" t="n">
        <f aca="false">IF($P35&gt;0,OZ35*$K35,0)</f>
        <v>312</v>
      </c>
      <c r="AHA35" s="0" t="n">
        <f aca="false">IF($P35&gt;0,RN35*$K35,0)</f>
        <v>1120</v>
      </c>
      <c r="AHB35" s="0" t="n">
        <f aca="false">IF($P35&gt;0,UB35*$K35,0)</f>
        <v>324</v>
      </c>
      <c r="AHC35" s="0" t="n">
        <f aca="false">IF($P35&gt;0,WP35*$K35,0)</f>
        <v>936</v>
      </c>
      <c r="AHD35" s="0" t="n">
        <f aca="false">IF($P35&gt;0,ZD35*$K35,0)</f>
        <v>1224</v>
      </c>
      <c r="AHE35" s="0" t="n">
        <f aca="false">IF($P35&gt;0,ABR35*$K35,0)</f>
        <v>224</v>
      </c>
      <c r="AHF35" s="0" t="n">
        <f aca="false">IF($P35&gt;0,AEF35*$K35,0)</f>
        <v>1084</v>
      </c>
    </row>
    <row r="36" customFormat="false" ht="15" hidden="false" customHeight="false" outlineLevel="0" collapsed="false">
      <c r="F36" s="0" t="s">
        <v>19</v>
      </c>
      <c r="H36" s="0" t="s">
        <v>62</v>
      </c>
      <c r="I36" s="0" t="s">
        <v>214</v>
      </c>
      <c r="K36" s="0" t="n">
        <v>1</v>
      </c>
      <c r="L36" s="0" t="n">
        <v>15.88</v>
      </c>
      <c r="P36" s="0" t="n">
        <v>1</v>
      </c>
      <c r="R36" s="0" t="s">
        <v>58</v>
      </c>
      <c r="S36" s="0" t="s">
        <v>50</v>
      </c>
      <c r="V36" s="0" t="n">
        <v>57.45</v>
      </c>
      <c r="Y36" s="0" t="n">
        <v>39.25</v>
      </c>
      <c r="Z36" s="0" t="n">
        <v>37.16</v>
      </c>
      <c r="AE36" s="0" t="n">
        <v>30.91</v>
      </c>
      <c r="AF36" s="0" t="n">
        <v>14</v>
      </c>
      <c r="AH36" s="0" t="n">
        <v>40.98</v>
      </c>
      <c r="AI36" s="0" t="n">
        <v>53</v>
      </c>
      <c r="AJ36" s="0" t="n">
        <v>19.24</v>
      </c>
      <c r="AK36" s="0" t="n">
        <v>35</v>
      </c>
      <c r="AL36" s="0" t="n">
        <v>5.65</v>
      </c>
      <c r="AM36" s="0" t="n">
        <v>46.27</v>
      </c>
      <c r="AN36" s="0" t="n">
        <v>59.04</v>
      </c>
      <c r="AQ36" s="0" t="n">
        <v>6</v>
      </c>
      <c r="AU36" s="0" t="n">
        <v>51.15</v>
      </c>
      <c r="AX36" s="0" t="n">
        <v>29</v>
      </c>
      <c r="AY36" s="0" t="n">
        <v>47.47</v>
      </c>
      <c r="BA36" s="0" t="n">
        <v>10.57</v>
      </c>
      <c r="BB36" s="0" t="n">
        <v>31</v>
      </c>
      <c r="BG36" s="0" t="n">
        <v>25.33</v>
      </c>
      <c r="BH36" s="0" t="n">
        <v>53.29</v>
      </c>
      <c r="BJ36" s="0" t="n">
        <v>16</v>
      </c>
      <c r="BN36" s="0" t="n">
        <v>21</v>
      </c>
      <c r="BP36" s="0" t="n">
        <v>8.19</v>
      </c>
      <c r="BR36" s="0" t="n">
        <v>40.15</v>
      </c>
      <c r="BS36" s="0" t="n">
        <v>34</v>
      </c>
      <c r="BV36" s="0" t="n">
        <v>17.96</v>
      </c>
      <c r="BX36" s="0" t="n">
        <v>43.23</v>
      </c>
      <c r="BZ36" s="0" t="n">
        <v>41.53</v>
      </c>
      <c r="CD36" s="0" t="n">
        <v>2.63</v>
      </c>
      <c r="CF36" s="0" t="n">
        <v>57.89</v>
      </c>
      <c r="CH36" s="0" t="n">
        <v>316</v>
      </c>
      <c r="CI36" s="0" t="n">
        <v>0</v>
      </c>
      <c r="CJ36" s="0" t="n">
        <v>18154.2</v>
      </c>
      <c r="CK36" s="0" t="n">
        <v>0</v>
      </c>
      <c r="CL36" s="0" t="n">
        <v>0</v>
      </c>
      <c r="CM36" s="0" t="n">
        <v>11162.7</v>
      </c>
      <c r="CN36" s="0" t="n">
        <v>11742.56</v>
      </c>
      <c r="CO36" s="0" t="n">
        <v>0</v>
      </c>
      <c r="CP36" s="0" t="n">
        <v>0</v>
      </c>
      <c r="CQ36" s="0" t="n">
        <v>0</v>
      </c>
      <c r="CR36" s="0" t="n">
        <v>0</v>
      </c>
      <c r="CS36" s="0" t="n">
        <v>9767.56</v>
      </c>
      <c r="CT36" s="0" t="n">
        <v>5530</v>
      </c>
      <c r="CU36" s="0" t="n">
        <v>0</v>
      </c>
      <c r="CV36" s="0" t="n">
        <v>12949.68</v>
      </c>
      <c r="CW36" s="0" t="n">
        <v>16748</v>
      </c>
      <c r="CX36" s="0" t="n">
        <v>6079.84</v>
      </c>
      <c r="CY36" s="0" t="n">
        <v>11060</v>
      </c>
      <c r="CZ36" s="0" t="n">
        <v>1785.4</v>
      </c>
      <c r="DA36" s="0" t="n">
        <v>14621.32</v>
      </c>
      <c r="DB36" s="0" t="n">
        <v>18656.64</v>
      </c>
      <c r="DC36" s="0" t="n">
        <v>0</v>
      </c>
      <c r="DD36" s="0" t="n">
        <v>0</v>
      </c>
      <c r="DE36" s="0" t="n">
        <v>1896</v>
      </c>
      <c r="DF36" s="0" t="n">
        <v>0</v>
      </c>
      <c r="DG36" s="0" t="n">
        <v>0</v>
      </c>
      <c r="DH36" s="0" t="n">
        <v>0</v>
      </c>
      <c r="DI36" s="0" t="n">
        <v>16163.4</v>
      </c>
      <c r="DJ36" s="0" t="n">
        <v>0</v>
      </c>
      <c r="DK36" s="0" t="n">
        <v>0</v>
      </c>
      <c r="DL36" s="0" t="n">
        <v>10080.4</v>
      </c>
      <c r="DM36" s="0" t="n">
        <v>15000.52</v>
      </c>
      <c r="DN36" s="0" t="n">
        <v>0</v>
      </c>
      <c r="DO36" s="0" t="n">
        <v>3674.132</v>
      </c>
      <c r="DP36" s="0" t="n">
        <v>9796</v>
      </c>
      <c r="DQ36" s="0" t="n">
        <v>0</v>
      </c>
      <c r="DR36" s="0" t="n">
        <v>0</v>
      </c>
      <c r="DS36" s="0" t="n">
        <v>0</v>
      </c>
      <c r="DT36" s="0" t="n">
        <v>0</v>
      </c>
      <c r="DU36" s="0" t="n">
        <v>8004.28</v>
      </c>
      <c r="DV36" s="0" t="n">
        <v>16839.64</v>
      </c>
      <c r="DW36" s="0" t="n">
        <v>0</v>
      </c>
      <c r="DX36" s="0" t="n">
        <v>5056</v>
      </c>
      <c r="DY36" s="0" t="n">
        <v>0</v>
      </c>
      <c r="DZ36" s="0" t="n">
        <v>0</v>
      </c>
      <c r="EA36" s="0" t="n">
        <v>0</v>
      </c>
      <c r="EB36" s="0" t="n">
        <v>6636</v>
      </c>
      <c r="EC36" s="0" t="n">
        <v>0</v>
      </c>
      <c r="ED36" s="0" t="n">
        <v>3235.05</v>
      </c>
      <c r="EE36" s="0" t="n">
        <v>0</v>
      </c>
      <c r="EF36" s="0" t="n">
        <v>13956.14</v>
      </c>
      <c r="EG36" s="0" t="n">
        <v>10744</v>
      </c>
      <c r="EH36" s="0" t="n">
        <v>0</v>
      </c>
      <c r="EI36" s="0" t="n">
        <v>0</v>
      </c>
      <c r="EJ36" s="0" t="n">
        <v>5675.36</v>
      </c>
      <c r="EK36" s="0" t="n">
        <v>0</v>
      </c>
      <c r="EL36" s="0" t="n">
        <v>13660.68</v>
      </c>
      <c r="EM36" s="0" t="n">
        <v>0</v>
      </c>
      <c r="EN36" s="0" t="n">
        <v>13123.48</v>
      </c>
      <c r="EO36" s="0" t="n">
        <v>0</v>
      </c>
      <c r="EP36" s="0" t="n">
        <v>0</v>
      </c>
      <c r="EQ36" s="0" t="n">
        <v>0</v>
      </c>
      <c r="ER36" s="0" t="n">
        <v>1038.85</v>
      </c>
      <c r="ES36" s="0" t="n">
        <v>0</v>
      </c>
      <c r="ET36" s="0" t="n">
        <v>18293.24</v>
      </c>
      <c r="EU36" s="0" t="n">
        <v>0</v>
      </c>
      <c r="EV36" s="0" t="n">
        <v>105</v>
      </c>
      <c r="EW36" s="0" t="n">
        <v>0</v>
      </c>
      <c r="EX36" s="0" t="n">
        <v>6032.25</v>
      </c>
      <c r="EY36" s="0" t="n">
        <v>0</v>
      </c>
      <c r="EZ36" s="0" t="n">
        <v>0</v>
      </c>
      <c r="FA36" s="0" t="n">
        <v>5151.5625</v>
      </c>
      <c r="FB36" s="0" t="n">
        <v>3901.8</v>
      </c>
      <c r="FC36" s="0" t="n">
        <v>0</v>
      </c>
      <c r="FD36" s="0" t="n">
        <v>0</v>
      </c>
      <c r="FE36" s="0" t="n">
        <v>0</v>
      </c>
      <c r="FF36" s="0" t="n">
        <v>0</v>
      </c>
      <c r="FG36" s="0" t="n">
        <v>3245.55</v>
      </c>
      <c r="FH36" s="0" t="n">
        <v>1470</v>
      </c>
      <c r="FI36" s="0" t="n">
        <v>0</v>
      </c>
      <c r="FJ36" s="0" t="n">
        <v>5378.625</v>
      </c>
      <c r="FK36" s="0" t="n">
        <v>5565</v>
      </c>
      <c r="FL36" s="0" t="n">
        <v>2020.2</v>
      </c>
      <c r="FM36" s="0" t="n">
        <v>3675</v>
      </c>
      <c r="FN36" s="0" t="n">
        <v>593.25</v>
      </c>
      <c r="FO36" s="0" t="n">
        <v>4372.515</v>
      </c>
      <c r="FP36" s="0" t="n">
        <v>5579.28</v>
      </c>
      <c r="FQ36" s="0" t="n">
        <v>0</v>
      </c>
      <c r="FR36" s="0" t="n">
        <v>0</v>
      </c>
      <c r="FS36" s="0" t="n">
        <v>787.5</v>
      </c>
      <c r="FT36" s="0" t="n">
        <v>0</v>
      </c>
      <c r="FU36" s="0" t="n">
        <v>0</v>
      </c>
      <c r="FV36" s="0" t="n">
        <v>0</v>
      </c>
      <c r="FW36" s="0" t="n">
        <v>5370.75</v>
      </c>
      <c r="FX36" s="0" t="n">
        <v>0</v>
      </c>
      <c r="FY36" s="0" t="n">
        <v>0</v>
      </c>
      <c r="FZ36" s="0" t="n">
        <v>3349.5</v>
      </c>
      <c r="GA36" s="0" t="n">
        <v>5482.785</v>
      </c>
      <c r="GB36" s="0" t="n">
        <v>0</v>
      </c>
      <c r="GC36" s="0" t="n">
        <v>1109.85</v>
      </c>
      <c r="GD36" s="0" t="n">
        <v>3255</v>
      </c>
      <c r="GE36" s="0" t="n">
        <v>0</v>
      </c>
      <c r="GF36" s="0" t="n">
        <v>0</v>
      </c>
      <c r="GG36" s="0" t="n">
        <v>0</v>
      </c>
      <c r="GH36" s="0" t="n">
        <v>0</v>
      </c>
      <c r="GI36" s="0" t="n">
        <v>2659.65</v>
      </c>
      <c r="GJ36" s="0" t="n">
        <v>5595.45</v>
      </c>
      <c r="GK36" s="0" t="n">
        <v>0</v>
      </c>
      <c r="GL36" s="0" t="n">
        <v>1680</v>
      </c>
      <c r="GM36" s="0" t="n">
        <v>0</v>
      </c>
      <c r="GN36" s="0" t="n">
        <v>0</v>
      </c>
      <c r="GO36" s="0" t="n">
        <v>0</v>
      </c>
      <c r="GP36" s="0" t="n">
        <v>2425.5</v>
      </c>
      <c r="GQ36" s="0" t="n">
        <v>0</v>
      </c>
      <c r="GR36" s="0" t="n">
        <v>859.95</v>
      </c>
      <c r="GS36" s="0" t="n">
        <v>0</v>
      </c>
      <c r="GT36" s="0" t="n">
        <v>4215.75</v>
      </c>
      <c r="GU36" s="0" t="n">
        <v>3570</v>
      </c>
      <c r="GV36" s="0" t="n">
        <v>0</v>
      </c>
      <c r="GW36" s="0" t="n">
        <v>0</v>
      </c>
      <c r="GX36" s="0" t="n">
        <v>2074.38</v>
      </c>
      <c r="GY36" s="0" t="n">
        <v>0</v>
      </c>
      <c r="GZ36" s="0" t="n">
        <v>4539.15</v>
      </c>
      <c r="HA36" s="0" t="n">
        <v>0</v>
      </c>
      <c r="HB36" s="0" t="n">
        <v>5450.8125</v>
      </c>
      <c r="HC36" s="0" t="n">
        <v>0</v>
      </c>
      <c r="HD36" s="0" t="n">
        <v>0</v>
      </c>
      <c r="HE36" s="0" t="n">
        <v>0</v>
      </c>
      <c r="HF36" s="0" t="n">
        <v>345.1875</v>
      </c>
      <c r="HG36" s="0" t="n">
        <v>0</v>
      </c>
      <c r="HH36" s="0" t="n">
        <v>6078.45</v>
      </c>
      <c r="HI36" s="0" t="n">
        <v>0</v>
      </c>
      <c r="HJ36" s="0" t="n">
        <v>254</v>
      </c>
      <c r="HK36" s="0" t="n">
        <v>0</v>
      </c>
      <c r="HL36" s="0" t="n">
        <v>14592.3</v>
      </c>
      <c r="HM36" s="0" t="n">
        <v>0</v>
      </c>
      <c r="HN36" s="0" t="n">
        <v>0</v>
      </c>
      <c r="HO36" s="0" t="n">
        <v>9969.5</v>
      </c>
      <c r="HP36" s="0" t="n">
        <v>9438.64</v>
      </c>
      <c r="HQ36" s="0" t="n">
        <v>0</v>
      </c>
      <c r="HR36" s="0" t="n">
        <v>0</v>
      </c>
      <c r="HS36" s="0" t="n">
        <v>0</v>
      </c>
      <c r="HT36" s="0" t="n">
        <v>0</v>
      </c>
      <c r="HU36" s="0" t="n">
        <v>8636.254</v>
      </c>
      <c r="HV36" s="0" t="n">
        <v>3556</v>
      </c>
      <c r="HW36" s="0" t="n">
        <v>0</v>
      </c>
      <c r="HX36" s="0" t="n">
        <v>11449.812</v>
      </c>
      <c r="HY36" s="0" t="n">
        <v>13462</v>
      </c>
      <c r="HZ36" s="0" t="n">
        <v>4886.96</v>
      </c>
      <c r="IA36" s="0" t="n">
        <v>11112.5</v>
      </c>
      <c r="IB36" s="0" t="n">
        <v>1578.61</v>
      </c>
      <c r="IC36" s="0" t="n">
        <v>11752.58</v>
      </c>
      <c r="ID36" s="0" t="n">
        <v>18745.2</v>
      </c>
      <c r="IE36" s="0" t="n">
        <v>0</v>
      </c>
      <c r="IF36" s="0" t="n">
        <v>0</v>
      </c>
      <c r="IG36" s="0" t="n">
        <v>1905</v>
      </c>
      <c r="IH36" s="0" t="n">
        <v>0</v>
      </c>
      <c r="II36" s="0" t="n">
        <v>0</v>
      </c>
      <c r="IJ36" s="0" t="n">
        <v>0</v>
      </c>
      <c r="IK36" s="0" t="n">
        <v>12992.1</v>
      </c>
      <c r="IL36" s="0" t="n">
        <v>0</v>
      </c>
      <c r="IM36" s="0" t="n">
        <v>0</v>
      </c>
      <c r="IN36" s="0" t="n">
        <v>9207.5</v>
      </c>
      <c r="IO36" s="0" t="n">
        <v>12057.38</v>
      </c>
      <c r="IP36" s="0" t="n">
        <v>0</v>
      </c>
      <c r="IQ36" s="0" t="n">
        <v>2684.78</v>
      </c>
      <c r="IR36" s="0" t="n">
        <v>9842.5</v>
      </c>
      <c r="IS36" s="0" t="n">
        <v>0</v>
      </c>
      <c r="IT36" s="0" t="n">
        <v>0</v>
      </c>
      <c r="IU36" s="0" t="n">
        <v>0</v>
      </c>
      <c r="IV36" s="0" t="n">
        <v>0</v>
      </c>
      <c r="IW36" s="0" t="n">
        <v>6433.82</v>
      </c>
      <c r="IX36" s="0" t="n">
        <v>13535.66</v>
      </c>
      <c r="IY36" s="0" t="n">
        <v>0</v>
      </c>
      <c r="IZ36" s="0" t="n">
        <v>4064</v>
      </c>
      <c r="JA36" s="0" t="n">
        <v>0</v>
      </c>
      <c r="JB36" s="0" t="n">
        <v>0</v>
      </c>
      <c r="JC36" s="0" t="n">
        <v>0</v>
      </c>
      <c r="JD36" s="0" t="n">
        <v>5867.4</v>
      </c>
      <c r="JE36" s="0" t="n">
        <v>0</v>
      </c>
      <c r="JF36" s="0" t="n">
        <v>2080.26</v>
      </c>
      <c r="JG36" s="0" t="n">
        <v>0</v>
      </c>
      <c r="JH36" s="0" t="n">
        <v>9178.29</v>
      </c>
      <c r="JI36" s="0" t="n">
        <v>8636</v>
      </c>
      <c r="JJ36" s="0" t="n">
        <v>0</v>
      </c>
      <c r="JK36" s="0" t="n">
        <v>0</v>
      </c>
      <c r="JL36" s="0" t="n">
        <v>4561.84</v>
      </c>
      <c r="JM36" s="0" t="n">
        <v>0</v>
      </c>
      <c r="JN36" s="0" t="n">
        <v>10980.42</v>
      </c>
      <c r="JO36" s="0" t="n">
        <v>0</v>
      </c>
      <c r="JP36" s="0" t="n">
        <v>13185.775</v>
      </c>
      <c r="JQ36" s="0" t="n">
        <v>0</v>
      </c>
      <c r="JR36" s="0" t="n">
        <v>0</v>
      </c>
      <c r="JS36" s="0" t="n">
        <v>0</v>
      </c>
      <c r="JT36" s="0" t="n">
        <v>668.02</v>
      </c>
      <c r="JU36" s="0" t="n">
        <v>0</v>
      </c>
      <c r="JV36" s="0" t="n">
        <v>14704.06</v>
      </c>
      <c r="JW36" s="0" t="n">
        <v>0</v>
      </c>
      <c r="JX36" s="0" t="n">
        <v>348</v>
      </c>
      <c r="JY36" s="0" t="n">
        <v>0</v>
      </c>
      <c r="JZ36" s="0" t="n">
        <v>19992.6</v>
      </c>
      <c r="KA36" s="0" t="n">
        <v>0</v>
      </c>
      <c r="KB36" s="0" t="n">
        <v>0</v>
      </c>
      <c r="KC36" s="0" t="n">
        <v>13659</v>
      </c>
      <c r="KD36" s="0" t="n">
        <v>12931.68</v>
      </c>
      <c r="KE36" s="0" t="n">
        <v>0</v>
      </c>
      <c r="KF36" s="0" t="n">
        <v>0</v>
      </c>
      <c r="KG36" s="0" t="n">
        <v>0</v>
      </c>
      <c r="KH36" s="0" t="n">
        <v>0</v>
      </c>
      <c r="KI36" s="0" t="n">
        <v>9681.012</v>
      </c>
      <c r="KJ36" s="0" t="n">
        <v>4872</v>
      </c>
      <c r="KK36" s="0" t="n">
        <v>0</v>
      </c>
      <c r="KL36" s="0" t="n">
        <v>14261.04</v>
      </c>
      <c r="KM36" s="0" t="n">
        <v>18444</v>
      </c>
      <c r="KN36" s="0" t="n">
        <v>7365.072</v>
      </c>
      <c r="KO36" s="0" t="n">
        <v>15225</v>
      </c>
      <c r="KP36" s="0" t="n">
        <v>2162.82</v>
      </c>
      <c r="KQ36" s="0" t="n">
        <v>16101.96</v>
      </c>
      <c r="KR36" s="0" t="n">
        <v>25682.4</v>
      </c>
      <c r="KS36" s="0" t="n">
        <v>0</v>
      </c>
      <c r="KT36" s="0" t="n">
        <v>0</v>
      </c>
      <c r="KU36" s="0" t="n">
        <v>2088</v>
      </c>
      <c r="KV36" s="0" t="n">
        <v>0</v>
      </c>
      <c r="KW36" s="0" t="n">
        <v>0</v>
      </c>
      <c r="KX36" s="0" t="n">
        <v>0</v>
      </c>
      <c r="KY36" s="0" t="n">
        <v>17800.2</v>
      </c>
      <c r="KZ36" s="0" t="n">
        <v>0</v>
      </c>
      <c r="LA36" s="0" t="n">
        <v>0</v>
      </c>
      <c r="LB36" s="0" t="n">
        <v>10092</v>
      </c>
      <c r="LC36" s="0" t="n">
        <v>16519.56</v>
      </c>
      <c r="LD36" s="0" t="n">
        <v>0</v>
      </c>
      <c r="LE36" s="0" t="n">
        <v>4046.196</v>
      </c>
      <c r="LF36" s="0" t="n">
        <v>10788</v>
      </c>
      <c r="LG36" s="0" t="n">
        <v>0</v>
      </c>
      <c r="LH36" s="0" t="n">
        <v>0</v>
      </c>
      <c r="LI36" s="0" t="n">
        <v>0</v>
      </c>
      <c r="LJ36" s="0" t="n">
        <v>0</v>
      </c>
      <c r="LK36" s="0" t="n">
        <v>8814.84</v>
      </c>
      <c r="LL36" s="0" t="n">
        <v>18544.92</v>
      </c>
      <c r="LM36" s="0" t="n">
        <v>0</v>
      </c>
      <c r="LN36" s="0" t="n">
        <v>5568</v>
      </c>
      <c r="LO36" s="0" t="n">
        <v>0</v>
      </c>
      <c r="LP36" s="0" t="n">
        <v>0</v>
      </c>
      <c r="LQ36" s="0" t="n">
        <v>0</v>
      </c>
      <c r="LR36" s="0" t="n">
        <v>7308</v>
      </c>
      <c r="LS36" s="0" t="n">
        <v>0</v>
      </c>
      <c r="LT36" s="0" t="n">
        <v>2850.12</v>
      </c>
      <c r="LU36" s="0" t="n">
        <v>0</v>
      </c>
      <c r="LV36" s="0" t="n">
        <v>13972.2</v>
      </c>
      <c r="LW36" s="0" t="n">
        <v>11832</v>
      </c>
      <c r="LX36" s="0" t="n">
        <v>0</v>
      </c>
      <c r="LY36" s="0" t="n">
        <v>0</v>
      </c>
      <c r="LZ36" s="0" t="n">
        <v>5625.072</v>
      </c>
      <c r="MA36" s="0" t="n">
        <v>0</v>
      </c>
      <c r="MB36" s="0" t="n">
        <v>15044.04</v>
      </c>
      <c r="MC36" s="0" t="n">
        <v>0</v>
      </c>
      <c r="MD36" s="0" t="n">
        <v>14452.44</v>
      </c>
      <c r="ME36" s="0" t="n">
        <v>0</v>
      </c>
      <c r="MF36" s="0" t="n">
        <v>0</v>
      </c>
      <c r="MG36" s="0" t="n">
        <v>0</v>
      </c>
      <c r="MH36" s="0" t="n">
        <v>915.24</v>
      </c>
      <c r="MI36" s="0" t="n">
        <v>0</v>
      </c>
      <c r="MJ36" s="0" t="n">
        <v>25182.15</v>
      </c>
      <c r="MK36" s="0" t="n">
        <v>0</v>
      </c>
      <c r="ML36" s="0" t="n">
        <v>272</v>
      </c>
      <c r="MM36" s="0" t="n">
        <v>0</v>
      </c>
      <c r="MN36" s="0" t="n">
        <v>15626.4</v>
      </c>
      <c r="MO36" s="0" t="n">
        <v>0</v>
      </c>
      <c r="MP36" s="0" t="n">
        <v>0</v>
      </c>
      <c r="MQ36" s="0" t="n">
        <v>10676</v>
      </c>
      <c r="MR36" s="0" t="n">
        <v>10107.52</v>
      </c>
      <c r="MS36" s="0" t="n">
        <v>0</v>
      </c>
      <c r="MT36" s="0" t="n">
        <v>0</v>
      </c>
      <c r="MU36" s="0" t="n">
        <v>0</v>
      </c>
      <c r="MV36" s="0" t="n">
        <v>0</v>
      </c>
      <c r="MW36" s="0" t="n">
        <v>8407.52</v>
      </c>
      <c r="MX36" s="0" t="n">
        <v>3808</v>
      </c>
      <c r="MY36" s="0" t="n">
        <v>0</v>
      </c>
      <c r="MZ36" s="0" t="n">
        <v>10031.904</v>
      </c>
      <c r="NA36" s="0" t="n">
        <v>15857.6</v>
      </c>
      <c r="NB36" s="0" t="n">
        <v>5233.28</v>
      </c>
      <c r="NC36" s="0" t="n">
        <v>11900</v>
      </c>
      <c r="ND36" s="0" t="n">
        <v>1536.8</v>
      </c>
      <c r="NE36" s="0" t="n">
        <v>12585.44</v>
      </c>
      <c r="NF36" s="0" t="n">
        <v>16058.88</v>
      </c>
      <c r="NG36" s="0" t="n">
        <v>0</v>
      </c>
      <c r="NH36" s="0" t="n">
        <v>0</v>
      </c>
      <c r="NI36" s="0" t="n">
        <v>1632</v>
      </c>
      <c r="NJ36" s="0" t="n">
        <v>0</v>
      </c>
      <c r="NK36" s="0" t="n">
        <v>0</v>
      </c>
      <c r="NL36" s="0" t="n">
        <v>0</v>
      </c>
      <c r="NM36" s="0" t="n">
        <v>13912.8</v>
      </c>
      <c r="NN36" s="0" t="n">
        <v>0</v>
      </c>
      <c r="NO36" s="0" t="n">
        <v>0</v>
      </c>
      <c r="NP36" s="0" t="n">
        <v>7099.2</v>
      </c>
      <c r="NQ36" s="0" t="n">
        <v>12911.84</v>
      </c>
      <c r="NR36" s="0" t="n">
        <v>0</v>
      </c>
      <c r="NS36" s="0" t="n">
        <v>2875.04</v>
      </c>
      <c r="NT36" s="0" t="n">
        <v>7588.8</v>
      </c>
      <c r="NU36" s="0" t="n">
        <v>0</v>
      </c>
      <c r="NV36" s="0" t="n">
        <v>0</v>
      </c>
      <c r="NW36" s="0" t="n">
        <v>0</v>
      </c>
      <c r="NX36" s="0" t="n">
        <v>0</v>
      </c>
      <c r="NY36" s="0" t="n">
        <v>6889.76</v>
      </c>
      <c r="NZ36" s="0" t="n">
        <v>14494.88</v>
      </c>
      <c r="OA36" s="0" t="n">
        <v>0</v>
      </c>
      <c r="OB36" s="0" t="n">
        <v>4787.2</v>
      </c>
      <c r="OC36" s="0" t="n">
        <v>0</v>
      </c>
      <c r="OD36" s="0" t="n">
        <v>0</v>
      </c>
      <c r="OE36" s="0" t="n">
        <v>0</v>
      </c>
      <c r="OF36" s="0" t="n">
        <v>5712</v>
      </c>
      <c r="OG36" s="0" t="n">
        <v>0</v>
      </c>
      <c r="OH36" s="0" t="n">
        <v>2227.68</v>
      </c>
      <c r="OI36" s="0" t="n">
        <v>0</v>
      </c>
      <c r="OJ36" s="0" t="n">
        <v>10920.8</v>
      </c>
      <c r="OK36" s="0" t="n">
        <v>9248</v>
      </c>
      <c r="OL36" s="0" t="n">
        <v>0</v>
      </c>
      <c r="OM36" s="0" t="n">
        <v>0</v>
      </c>
      <c r="ON36" s="0" t="n">
        <v>4885.12</v>
      </c>
      <c r="OO36" s="0" t="n">
        <v>0</v>
      </c>
      <c r="OP36" s="0" t="n">
        <v>11758.56</v>
      </c>
      <c r="OQ36" s="0" t="n">
        <v>0</v>
      </c>
      <c r="OR36" s="0" t="n">
        <v>11296.16</v>
      </c>
      <c r="OS36" s="0" t="n">
        <v>0</v>
      </c>
      <c r="OT36" s="0" t="n">
        <v>0</v>
      </c>
      <c r="OU36" s="0" t="n">
        <v>0</v>
      </c>
      <c r="OV36" s="0" t="n">
        <v>715.36</v>
      </c>
      <c r="OW36" s="0" t="n">
        <v>0</v>
      </c>
      <c r="OX36" s="0" t="n">
        <v>14171.472</v>
      </c>
      <c r="OY36" s="0" t="n">
        <v>0</v>
      </c>
      <c r="OZ36" s="0" t="n">
        <v>218</v>
      </c>
      <c r="PA36" s="0" t="n">
        <v>0</v>
      </c>
      <c r="PB36" s="0" t="n">
        <v>12524.1</v>
      </c>
      <c r="PC36" s="0" t="n">
        <v>0</v>
      </c>
      <c r="PD36" s="0" t="n">
        <v>0</v>
      </c>
      <c r="PE36" s="0" t="n">
        <v>9412.15</v>
      </c>
      <c r="PF36" s="0" t="n">
        <v>8100.88</v>
      </c>
      <c r="PG36" s="0" t="n">
        <v>0</v>
      </c>
      <c r="PH36" s="0" t="n">
        <v>0</v>
      </c>
      <c r="PI36" s="0" t="n">
        <v>0</v>
      </c>
      <c r="PJ36" s="0" t="n">
        <v>0</v>
      </c>
      <c r="PK36" s="0" t="n">
        <v>6738.38</v>
      </c>
      <c r="PL36" s="0" t="n">
        <v>3052</v>
      </c>
      <c r="PM36" s="0" t="n">
        <v>0</v>
      </c>
      <c r="PN36" s="0" t="n">
        <v>8040.276</v>
      </c>
      <c r="PO36" s="0" t="n">
        <v>11554</v>
      </c>
      <c r="PP36" s="0" t="n">
        <v>4194.32</v>
      </c>
      <c r="PQ36" s="0" t="n">
        <v>7630</v>
      </c>
      <c r="PR36" s="0" t="n">
        <v>1231.7</v>
      </c>
      <c r="PS36" s="0" t="n">
        <v>10086.86</v>
      </c>
      <c r="PT36" s="0" t="n">
        <v>14157.792</v>
      </c>
      <c r="PU36" s="0" t="n">
        <v>0</v>
      </c>
      <c r="PV36" s="0" t="n">
        <v>0</v>
      </c>
      <c r="PW36" s="0" t="n">
        <v>1308</v>
      </c>
      <c r="PX36" s="0" t="n">
        <v>0</v>
      </c>
      <c r="PY36" s="0" t="n">
        <v>0</v>
      </c>
      <c r="PZ36" s="0" t="n">
        <v>0</v>
      </c>
      <c r="QA36" s="0" t="n">
        <v>11150.7</v>
      </c>
      <c r="QB36" s="0" t="n">
        <v>0</v>
      </c>
      <c r="QC36" s="0" t="n">
        <v>0</v>
      </c>
      <c r="QD36" s="0" t="n">
        <v>6322</v>
      </c>
      <c r="QE36" s="0" t="n">
        <v>10348.46</v>
      </c>
      <c r="QF36" s="0" t="n">
        <v>0</v>
      </c>
      <c r="QG36" s="0" t="n">
        <v>2304.26</v>
      </c>
      <c r="QH36" s="0" t="n">
        <v>6758</v>
      </c>
      <c r="QI36" s="0" t="n">
        <v>0</v>
      </c>
      <c r="QJ36" s="0" t="n">
        <v>0</v>
      </c>
      <c r="QK36" s="0" t="n">
        <v>0</v>
      </c>
      <c r="QL36" s="0" t="n">
        <v>0</v>
      </c>
      <c r="QM36" s="0" t="n">
        <v>6074.134</v>
      </c>
      <c r="QN36" s="0" t="n">
        <v>11617.22</v>
      </c>
      <c r="QO36" s="0" t="n">
        <v>0</v>
      </c>
      <c r="QP36" s="0" t="n">
        <v>3488</v>
      </c>
      <c r="QQ36" s="0" t="n">
        <v>0</v>
      </c>
      <c r="QR36" s="0" t="n">
        <v>0</v>
      </c>
      <c r="QS36" s="0" t="n">
        <v>0</v>
      </c>
      <c r="QT36" s="0" t="n">
        <v>4120.2</v>
      </c>
      <c r="QU36" s="0" t="n">
        <v>0</v>
      </c>
      <c r="QV36" s="0" t="n">
        <v>1785.42</v>
      </c>
      <c r="QW36" s="0" t="n">
        <v>0</v>
      </c>
      <c r="QX36" s="0" t="n">
        <v>10940.875</v>
      </c>
      <c r="QY36" s="0" t="n">
        <v>7412</v>
      </c>
      <c r="QZ36" s="0" t="n">
        <v>0</v>
      </c>
      <c r="RA36" s="0" t="n">
        <v>0</v>
      </c>
      <c r="RB36" s="0" t="n">
        <v>3523.752</v>
      </c>
      <c r="RC36" s="0" t="n">
        <v>0</v>
      </c>
      <c r="RD36" s="0" t="n">
        <v>9424.14</v>
      </c>
      <c r="RE36" s="0" t="n">
        <v>0</v>
      </c>
      <c r="RF36" s="0" t="n">
        <v>9053.54</v>
      </c>
      <c r="RG36" s="0" t="n">
        <v>0</v>
      </c>
      <c r="RH36" s="0" t="n">
        <v>0</v>
      </c>
      <c r="RI36" s="0" t="n">
        <v>0</v>
      </c>
      <c r="RJ36" s="0" t="n">
        <v>573.34</v>
      </c>
      <c r="RK36" s="0" t="n">
        <v>0</v>
      </c>
      <c r="RL36" s="0" t="n">
        <v>12620.02</v>
      </c>
      <c r="RM36" s="0" t="n">
        <v>0</v>
      </c>
      <c r="RN36" s="0" t="n">
        <v>397</v>
      </c>
      <c r="RO36" s="0" t="n">
        <v>0</v>
      </c>
      <c r="RP36" s="0" t="n">
        <v>22807.65</v>
      </c>
      <c r="RQ36" s="0" t="n">
        <v>0</v>
      </c>
      <c r="RR36" s="0" t="n">
        <v>0</v>
      </c>
      <c r="RS36" s="0" t="n">
        <v>15582.25</v>
      </c>
      <c r="RT36" s="0" t="n">
        <v>14752.52</v>
      </c>
      <c r="RU36" s="0" t="n">
        <v>0</v>
      </c>
      <c r="RV36" s="0" t="n">
        <v>0</v>
      </c>
      <c r="RW36" s="0" t="n">
        <v>0</v>
      </c>
      <c r="RX36" s="0" t="n">
        <v>0</v>
      </c>
      <c r="RY36" s="0" t="n">
        <v>12271.27</v>
      </c>
      <c r="RZ36" s="0" t="n">
        <v>5558</v>
      </c>
      <c r="SA36" s="0" t="n">
        <v>0</v>
      </c>
      <c r="SB36" s="0" t="n">
        <v>16269.06</v>
      </c>
      <c r="SC36" s="0" t="n">
        <v>23145.1</v>
      </c>
      <c r="SD36" s="0" t="n">
        <v>7638.28</v>
      </c>
      <c r="SE36" s="0" t="n">
        <v>17368.75</v>
      </c>
      <c r="SF36" s="0" t="n">
        <v>2243.05</v>
      </c>
      <c r="SG36" s="0" t="n">
        <v>18369.19</v>
      </c>
      <c r="SH36" s="0" t="n">
        <v>23438.88</v>
      </c>
      <c r="SI36" s="0" t="n">
        <v>0</v>
      </c>
      <c r="SJ36" s="0" t="n">
        <v>0</v>
      </c>
      <c r="SK36" s="0" t="n">
        <v>2382</v>
      </c>
      <c r="SL36" s="0" t="n">
        <v>0</v>
      </c>
      <c r="SM36" s="0" t="n">
        <v>0</v>
      </c>
      <c r="SN36" s="0" t="n">
        <v>0</v>
      </c>
      <c r="SO36" s="0" t="n">
        <v>20306.55</v>
      </c>
      <c r="SP36" s="0" t="n">
        <v>0</v>
      </c>
      <c r="SQ36" s="0" t="n">
        <v>0</v>
      </c>
      <c r="SR36" s="0" t="n">
        <v>11513</v>
      </c>
      <c r="SS36" s="0" t="n">
        <v>23556.9875</v>
      </c>
      <c r="ST36" s="0" t="n">
        <v>0</v>
      </c>
      <c r="SU36" s="0" t="n">
        <v>4196.29</v>
      </c>
      <c r="SV36" s="0" t="n">
        <v>12307</v>
      </c>
      <c r="SW36" s="0" t="n">
        <v>0</v>
      </c>
      <c r="SX36" s="0" t="n">
        <v>0</v>
      </c>
      <c r="SY36" s="0" t="n">
        <v>0</v>
      </c>
      <c r="SZ36" s="0" t="n">
        <v>0</v>
      </c>
      <c r="TA36" s="0" t="n">
        <v>10056.01</v>
      </c>
      <c r="TB36" s="0" t="n">
        <v>21156.13</v>
      </c>
      <c r="TC36" s="0" t="n">
        <v>0</v>
      </c>
      <c r="TD36" s="0" t="n">
        <v>6352</v>
      </c>
      <c r="TE36" s="0" t="n">
        <v>0</v>
      </c>
      <c r="TF36" s="0" t="n">
        <v>0</v>
      </c>
      <c r="TG36" s="0" t="n">
        <v>0</v>
      </c>
      <c r="TH36" s="0" t="n">
        <v>9170.7</v>
      </c>
      <c r="TI36" s="0" t="n">
        <v>0</v>
      </c>
      <c r="TJ36" s="0" t="n">
        <v>3251.43</v>
      </c>
      <c r="TK36" s="0" t="n">
        <v>0</v>
      </c>
      <c r="TL36" s="0" t="n">
        <v>15939.55</v>
      </c>
      <c r="TM36" s="0" t="n">
        <v>13498</v>
      </c>
      <c r="TN36" s="0" t="n">
        <v>0</v>
      </c>
      <c r="TO36" s="0" t="n">
        <v>0</v>
      </c>
      <c r="TP36" s="0" t="n">
        <v>7130.12</v>
      </c>
      <c r="TQ36" s="0" t="n">
        <v>0</v>
      </c>
      <c r="TR36" s="0" t="n">
        <v>21452.8875</v>
      </c>
      <c r="TS36" s="0" t="n">
        <v>0</v>
      </c>
      <c r="TT36" s="0" t="n">
        <v>14838.669</v>
      </c>
      <c r="TU36" s="0" t="n">
        <v>0</v>
      </c>
      <c r="TV36" s="0" t="n">
        <v>0</v>
      </c>
      <c r="TW36" s="0" t="n">
        <v>0</v>
      </c>
      <c r="TX36" s="0" t="n">
        <v>1044.11</v>
      </c>
      <c r="TY36" s="0" t="n">
        <v>0</v>
      </c>
      <c r="TZ36" s="0" t="n">
        <v>22982.33</v>
      </c>
      <c r="UA36" s="0" t="n">
        <v>0</v>
      </c>
      <c r="UB36" s="0" t="n">
        <v>160</v>
      </c>
      <c r="UC36" s="0" t="n">
        <v>0</v>
      </c>
      <c r="UD36" s="0" t="n">
        <v>9192</v>
      </c>
      <c r="UE36" s="0" t="n">
        <v>0</v>
      </c>
      <c r="UF36" s="0" t="n">
        <v>0</v>
      </c>
      <c r="UG36" s="0" t="n">
        <v>6280</v>
      </c>
      <c r="UH36" s="0" t="n">
        <v>5945.6</v>
      </c>
      <c r="UI36" s="0" t="n">
        <v>0</v>
      </c>
      <c r="UJ36" s="0" t="n">
        <v>0</v>
      </c>
      <c r="UK36" s="0" t="n">
        <v>0</v>
      </c>
      <c r="UL36" s="0" t="n">
        <v>0</v>
      </c>
      <c r="UM36" s="0" t="n">
        <v>4945.6</v>
      </c>
      <c r="UN36" s="0" t="n">
        <v>2240</v>
      </c>
      <c r="UO36" s="0" t="n">
        <v>0</v>
      </c>
      <c r="UP36" s="0" t="n">
        <v>6556.8</v>
      </c>
      <c r="UQ36" s="0" t="n">
        <v>10600</v>
      </c>
      <c r="UR36" s="0" t="n">
        <v>2770.56</v>
      </c>
      <c r="US36" s="0" t="n">
        <v>5600</v>
      </c>
      <c r="UT36" s="0" t="n">
        <v>904</v>
      </c>
      <c r="UU36" s="0" t="n">
        <v>7403.2</v>
      </c>
      <c r="UV36" s="0" t="n">
        <v>9446.4</v>
      </c>
      <c r="UW36" s="0" t="n">
        <v>0</v>
      </c>
      <c r="UX36" s="0" t="n">
        <v>0</v>
      </c>
      <c r="UY36" s="0" t="n">
        <v>960</v>
      </c>
      <c r="UZ36" s="0" t="n">
        <v>0</v>
      </c>
      <c r="VA36" s="0" t="n">
        <v>0</v>
      </c>
      <c r="VB36" s="0" t="n">
        <v>0</v>
      </c>
      <c r="VC36" s="0" t="n">
        <v>7365.6</v>
      </c>
      <c r="VD36" s="0" t="n">
        <v>0</v>
      </c>
      <c r="VE36" s="0" t="n">
        <v>0</v>
      </c>
      <c r="VF36" s="0" t="n">
        <v>4640</v>
      </c>
      <c r="VG36" s="0" t="n">
        <v>6835.68</v>
      </c>
      <c r="VH36" s="0" t="n">
        <v>0</v>
      </c>
      <c r="VI36" s="0" t="n">
        <v>1691.2</v>
      </c>
      <c r="VJ36" s="0" t="n">
        <v>4960</v>
      </c>
      <c r="VK36" s="0" t="n">
        <v>0</v>
      </c>
      <c r="VL36" s="0" t="n">
        <v>0</v>
      </c>
      <c r="VM36" s="0" t="n">
        <v>0</v>
      </c>
      <c r="VN36" s="0" t="n">
        <v>0</v>
      </c>
      <c r="VO36" s="0" t="n">
        <v>3647.52</v>
      </c>
      <c r="VP36" s="0" t="n">
        <v>8526.4</v>
      </c>
      <c r="VQ36" s="0" t="n">
        <v>0</v>
      </c>
      <c r="VR36" s="0" t="n">
        <v>2560</v>
      </c>
      <c r="VS36" s="0" t="n">
        <v>0</v>
      </c>
      <c r="VT36" s="0" t="n">
        <v>0</v>
      </c>
      <c r="VU36" s="0" t="n">
        <v>0</v>
      </c>
      <c r="VV36" s="0" t="n">
        <v>3360</v>
      </c>
      <c r="VW36" s="0" t="n">
        <v>0</v>
      </c>
      <c r="VX36" s="0" t="n">
        <v>1310.4</v>
      </c>
      <c r="VY36" s="0" t="n">
        <v>0</v>
      </c>
      <c r="VZ36" s="0" t="n">
        <v>6424</v>
      </c>
      <c r="WA36" s="0" t="n">
        <v>5440</v>
      </c>
      <c r="WB36" s="0" t="n">
        <v>0</v>
      </c>
      <c r="WC36" s="0" t="n">
        <v>0</v>
      </c>
      <c r="WD36" s="0" t="n">
        <v>2873.6</v>
      </c>
      <c r="WE36" s="0" t="n">
        <v>0</v>
      </c>
      <c r="WF36" s="0" t="n">
        <v>6916.8</v>
      </c>
      <c r="WG36" s="0" t="n">
        <v>0</v>
      </c>
      <c r="WH36" s="0" t="n">
        <v>8306</v>
      </c>
      <c r="WI36" s="0" t="n">
        <v>0</v>
      </c>
      <c r="WJ36" s="0" t="n">
        <v>0</v>
      </c>
      <c r="WK36" s="0" t="n">
        <v>0</v>
      </c>
      <c r="WL36" s="0" t="n">
        <v>420.8</v>
      </c>
      <c r="WM36" s="0" t="n">
        <v>0</v>
      </c>
      <c r="WN36" s="0" t="n">
        <v>9262.4</v>
      </c>
      <c r="WO36" s="0" t="n">
        <v>0</v>
      </c>
      <c r="WP36" s="0" t="n">
        <v>238</v>
      </c>
      <c r="WQ36" s="0" t="n">
        <v>0</v>
      </c>
      <c r="WR36" s="0" t="n">
        <v>12305.79</v>
      </c>
      <c r="WS36" s="0" t="n">
        <v>0</v>
      </c>
      <c r="WT36" s="0" t="n">
        <v>0</v>
      </c>
      <c r="WU36" s="0" t="n">
        <v>9341.5</v>
      </c>
      <c r="WV36" s="0" t="n">
        <v>8844.08</v>
      </c>
      <c r="WW36" s="0" t="n">
        <v>0</v>
      </c>
      <c r="WX36" s="0" t="n">
        <v>0</v>
      </c>
      <c r="WY36" s="0" t="n">
        <v>0</v>
      </c>
      <c r="WZ36" s="0" t="n">
        <v>0</v>
      </c>
      <c r="XA36" s="0" t="n">
        <v>7356.58</v>
      </c>
      <c r="XB36" s="0" t="n">
        <v>3332</v>
      </c>
      <c r="XC36" s="0" t="n">
        <v>0</v>
      </c>
      <c r="XD36" s="0" t="n">
        <v>9753.24</v>
      </c>
      <c r="XE36" s="0" t="n">
        <v>12614</v>
      </c>
      <c r="XF36" s="0" t="n">
        <v>4579.12</v>
      </c>
      <c r="XG36" s="0" t="n">
        <v>8330</v>
      </c>
      <c r="XH36" s="0" t="n">
        <v>1344.7</v>
      </c>
      <c r="XI36" s="0" t="n">
        <v>13765.325</v>
      </c>
      <c r="XJ36" s="0" t="n">
        <v>14051.52</v>
      </c>
      <c r="XK36" s="0" t="n">
        <v>0</v>
      </c>
      <c r="XL36" s="0" t="n">
        <v>0</v>
      </c>
      <c r="XM36" s="0" t="n">
        <v>1428</v>
      </c>
      <c r="XN36" s="0" t="n">
        <v>0</v>
      </c>
      <c r="XO36" s="0" t="n">
        <v>0</v>
      </c>
      <c r="XP36" s="0" t="n">
        <v>0</v>
      </c>
      <c r="XQ36" s="0" t="n">
        <v>12173.7</v>
      </c>
      <c r="XR36" s="0" t="n">
        <v>0</v>
      </c>
      <c r="XS36" s="0" t="n">
        <v>0</v>
      </c>
      <c r="XT36" s="0" t="n">
        <v>6211.8</v>
      </c>
      <c r="XU36" s="0" t="n">
        <v>11297.86</v>
      </c>
      <c r="XV36" s="0" t="n">
        <v>0</v>
      </c>
      <c r="XW36" s="0" t="n">
        <v>2515.66</v>
      </c>
      <c r="XX36" s="0" t="n">
        <v>6640.2</v>
      </c>
      <c r="XY36" s="0" t="n">
        <v>0</v>
      </c>
      <c r="XZ36" s="0" t="n">
        <v>0</v>
      </c>
      <c r="YA36" s="0" t="n">
        <v>0</v>
      </c>
      <c r="YB36" s="0" t="n">
        <v>0</v>
      </c>
      <c r="YC36" s="0" t="n">
        <v>7535.675</v>
      </c>
      <c r="YD36" s="0" t="n">
        <v>12683.02</v>
      </c>
      <c r="YE36" s="0" t="n">
        <v>0</v>
      </c>
      <c r="YF36" s="0" t="n">
        <v>3427.2</v>
      </c>
      <c r="YG36" s="0" t="n">
        <v>0</v>
      </c>
      <c r="YH36" s="0" t="n">
        <v>0</v>
      </c>
      <c r="YI36" s="0" t="n">
        <v>0</v>
      </c>
      <c r="YJ36" s="0" t="n">
        <v>4498.2</v>
      </c>
      <c r="YK36" s="0" t="n">
        <v>0</v>
      </c>
      <c r="YL36" s="0" t="n">
        <v>1949.22</v>
      </c>
      <c r="YM36" s="0" t="n">
        <v>0</v>
      </c>
      <c r="YN36" s="0" t="n">
        <v>9555.7</v>
      </c>
      <c r="YO36" s="0" t="n">
        <v>8092</v>
      </c>
      <c r="YP36" s="0" t="n">
        <v>0</v>
      </c>
      <c r="YQ36" s="0" t="n">
        <v>0</v>
      </c>
      <c r="YR36" s="0" t="n">
        <v>4274.48</v>
      </c>
      <c r="YS36" s="0" t="n">
        <v>0</v>
      </c>
      <c r="YT36" s="0" t="n">
        <v>9259.866</v>
      </c>
      <c r="YU36" s="0" t="n">
        <v>0</v>
      </c>
      <c r="YV36" s="0" t="n">
        <v>9884.14</v>
      </c>
      <c r="YW36" s="0" t="n">
        <v>0</v>
      </c>
      <c r="YX36" s="0" t="n">
        <v>0</v>
      </c>
      <c r="YY36" s="0" t="n">
        <v>0</v>
      </c>
      <c r="YZ36" s="0" t="n">
        <v>688.534</v>
      </c>
      <c r="ZA36" s="0" t="n">
        <v>0</v>
      </c>
      <c r="ZB36" s="0" t="n">
        <v>13777.82</v>
      </c>
      <c r="ZC36" s="0" t="n">
        <v>0</v>
      </c>
      <c r="ZD36" s="0" t="n">
        <v>299</v>
      </c>
      <c r="ZE36" s="0" t="n">
        <v>0</v>
      </c>
      <c r="ZF36" s="0" t="n">
        <v>17177.55</v>
      </c>
      <c r="ZG36" s="0" t="n">
        <v>0</v>
      </c>
      <c r="ZH36" s="0" t="n">
        <v>0</v>
      </c>
      <c r="ZI36" s="0" t="n">
        <v>10562.175</v>
      </c>
      <c r="ZJ36" s="0" t="n">
        <v>11110.84</v>
      </c>
      <c r="ZK36" s="0" t="n">
        <v>0</v>
      </c>
      <c r="ZL36" s="0" t="n">
        <v>0</v>
      </c>
      <c r="ZM36" s="0" t="n">
        <v>0</v>
      </c>
      <c r="ZN36" s="0" t="n">
        <v>0</v>
      </c>
      <c r="ZO36" s="0" t="n">
        <v>9242.09</v>
      </c>
      <c r="ZP36" s="0" t="n">
        <v>4186</v>
      </c>
      <c r="ZQ36" s="0" t="n">
        <v>0</v>
      </c>
      <c r="ZR36" s="0" t="n">
        <v>12253.02</v>
      </c>
      <c r="ZS36" s="0" t="n">
        <v>15847</v>
      </c>
      <c r="ZT36" s="0" t="n">
        <v>5177.484</v>
      </c>
      <c r="ZU36" s="0" t="n">
        <v>10465</v>
      </c>
      <c r="ZV36" s="0" t="n">
        <v>1689.35</v>
      </c>
      <c r="ZW36" s="0" t="n">
        <v>13834.73</v>
      </c>
      <c r="ZX36" s="0" t="n">
        <v>15887.664</v>
      </c>
      <c r="ZY36" s="0" t="n">
        <v>0</v>
      </c>
      <c r="ZZ36" s="0" t="n">
        <v>0</v>
      </c>
      <c r="AAA36" s="0" t="n">
        <v>1794</v>
      </c>
      <c r="AAB36" s="0" t="n">
        <v>0</v>
      </c>
      <c r="AAC36" s="0" t="n">
        <v>0</v>
      </c>
      <c r="AAD36" s="0" t="n">
        <v>0</v>
      </c>
      <c r="AAE36" s="0" t="n">
        <v>13764.465</v>
      </c>
      <c r="AAF36" s="0" t="n">
        <v>0</v>
      </c>
      <c r="AAG36" s="0" t="n">
        <v>0</v>
      </c>
      <c r="AAH36" s="0" t="n">
        <v>8671</v>
      </c>
      <c r="AAI36" s="0" t="n">
        <v>15612.883</v>
      </c>
      <c r="AAJ36" s="0" t="n">
        <v>0</v>
      </c>
      <c r="AAK36" s="0" t="n">
        <v>3160.43</v>
      </c>
      <c r="AAL36" s="0" t="n">
        <v>9269</v>
      </c>
      <c r="AAM36" s="0" t="n">
        <v>0</v>
      </c>
      <c r="AAN36" s="0" t="n">
        <v>0</v>
      </c>
      <c r="AAO36" s="0" t="n">
        <v>0</v>
      </c>
      <c r="AAP36" s="0" t="n">
        <v>0</v>
      </c>
      <c r="AAQ36" s="0" t="n">
        <v>7573.67</v>
      </c>
      <c r="AAR36" s="0" t="n">
        <v>15933.71</v>
      </c>
      <c r="AAS36" s="0" t="n">
        <v>0</v>
      </c>
      <c r="AAT36" s="0" t="n">
        <v>5980</v>
      </c>
      <c r="AAU36" s="0" t="n">
        <v>0</v>
      </c>
      <c r="AAV36" s="0" t="n">
        <v>0</v>
      </c>
      <c r="AAW36" s="0" t="n">
        <v>0</v>
      </c>
      <c r="AAX36" s="0" t="n">
        <v>6279</v>
      </c>
      <c r="AAY36" s="0" t="n">
        <v>0</v>
      </c>
      <c r="AAZ36" s="0" t="n">
        <v>3061.0125</v>
      </c>
      <c r="ABA36" s="0" t="n">
        <v>0</v>
      </c>
      <c r="ABB36" s="0" t="n">
        <v>13205.335</v>
      </c>
      <c r="ABC36" s="0" t="n">
        <v>10166</v>
      </c>
      <c r="ABD36" s="0" t="n">
        <v>0</v>
      </c>
      <c r="ABE36" s="0" t="n">
        <v>0</v>
      </c>
      <c r="ABF36" s="0" t="n">
        <v>6712.55</v>
      </c>
      <c r="ABG36" s="0" t="n">
        <v>0</v>
      </c>
      <c r="ABH36" s="0" t="n">
        <v>12925.77</v>
      </c>
      <c r="ABI36" s="0" t="n">
        <v>0</v>
      </c>
      <c r="ABJ36" s="0" t="n">
        <v>11175.723</v>
      </c>
      <c r="ABK36" s="0" t="n">
        <v>0</v>
      </c>
      <c r="ABL36" s="0" t="n">
        <v>0</v>
      </c>
      <c r="ABM36" s="0" t="n">
        <v>0</v>
      </c>
      <c r="ABN36" s="0" t="n">
        <v>786.37</v>
      </c>
      <c r="ABO36" s="0" t="n">
        <v>0</v>
      </c>
      <c r="ABP36" s="0" t="n">
        <v>17309.11</v>
      </c>
      <c r="ABQ36" s="0" t="n">
        <v>0</v>
      </c>
      <c r="ABR36" s="0" t="n">
        <v>232</v>
      </c>
      <c r="ABS36" s="0" t="n">
        <v>0</v>
      </c>
      <c r="ABT36" s="0" t="n">
        <v>13328.4</v>
      </c>
      <c r="ABU36" s="0" t="n">
        <v>0</v>
      </c>
      <c r="ABV36" s="0" t="n">
        <v>0</v>
      </c>
      <c r="ABW36" s="0" t="n">
        <v>10016.6</v>
      </c>
      <c r="ABX36" s="0" t="n">
        <v>8621.12</v>
      </c>
      <c r="ABY36" s="0" t="n">
        <v>0</v>
      </c>
      <c r="ABZ36" s="0" t="n">
        <v>0</v>
      </c>
      <c r="ACA36" s="0" t="n">
        <v>0</v>
      </c>
      <c r="ACB36" s="0" t="n">
        <v>0</v>
      </c>
      <c r="ACC36" s="0" t="n">
        <v>7888.232</v>
      </c>
      <c r="ACD36" s="0" t="n">
        <v>3248</v>
      </c>
      <c r="ACE36" s="0" t="n">
        <v>0</v>
      </c>
      <c r="ACF36" s="0" t="n">
        <v>11884.2</v>
      </c>
      <c r="ACG36" s="0" t="n">
        <v>12296</v>
      </c>
      <c r="ACH36" s="0" t="n">
        <v>4463.68</v>
      </c>
      <c r="ACI36" s="0" t="n">
        <v>7308</v>
      </c>
      <c r="ACJ36" s="0" t="n">
        <v>1441.88</v>
      </c>
      <c r="ACK36" s="0" t="n">
        <v>11808.104</v>
      </c>
      <c r="ACL36" s="0" t="n">
        <v>17121.6</v>
      </c>
      <c r="ACM36" s="0" t="n">
        <v>0</v>
      </c>
      <c r="ACN36" s="0" t="n">
        <v>0</v>
      </c>
      <c r="ACO36" s="0" t="n">
        <v>1392</v>
      </c>
      <c r="ACP36" s="0" t="n">
        <v>0</v>
      </c>
      <c r="ACQ36" s="0" t="n">
        <v>0</v>
      </c>
      <c r="ACR36" s="0" t="n">
        <v>0</v>
      </c>
      <c r="ACS36" s="0" t="n">
        <v>11866.8</v>
      </c>
      <c r="ACT36" s="0" t="n">
        <v>0</v>
      </c>
      <c r="ACU36" s="0" t="n">
        <v>0</v>
      </c>
      <c r="ACV36" s="0" t="n">
        <v>6728</v>
      </c>
      <c r="ACW36" s="0" t="n">
        <v>9911.736</v>
      </c>
      <c r="ACX36" s="0" t="n">
        <v>0</v>
      </c>
      <c r="ACY36" s="0" t="n">
        <v>2207.016</v>
      </c>
      <c r="ACZ36" s="0" t="n">
        <v>7192</v>
      </c>
      <c r="ADA36" s="0" t="n">
        <v>0</v>
      </c>
      <c r="ADB36" s="0" t="n">
        <v>0</v>
      </c>
      <c r="ADC36" s="0" t="n">
        <v>0</v>
      </c>
      <c r="ADD36" s="0" t="n">
        <v>0</v>
      </c>
      <c r="ADE36" s="0" t="n">
        <v>7345.7</v>
      </c>
      <c r="ADF36" s="0" t="n">
        <v>13599.608</v>
      </c>
      <c r="ADG36" s="0" t="n">
        <v>0</v>
      </c>
      <c r="ADH36" s="0" t="n">
        <v>3712</v>
      </c>
      <c r="ADI36" s="0" t="n">
        <v>0</v>
      </c>
      <c r="ADJ36" s="0" t="n">
        <v>0</v>
      </c>
      <c r="ADK36" s="0" t="n">
        <v>0</v>
      </c>
      <c r="ADL36" s="0" t="n">
        <v>4872</v>
      </c>
      <c r="ADM36" s="0" t="n">
        <v>0</v>
      </c>
      <c r="ADN36" s="0" t="n">
        <v>2090.088</v>
      </c>
      <c r="ADO36" s="0" t="n">
        <v>0</v>
      </c>
      <c r="ADP36" s="0" t="n">
        <v>9314.8</v>
      </c>
      <c r="ADQ36" s="0" t="n">
        <v>8676.8</v>
      </c>
      <c r="ADR36" s="0" t="n">
        <v>0</v>
      </c>
      <c r="ADS36" s="0" t="n">
        <v>0</v>
      </c>
      <c r="ADT36" s="0" t="n">
        <v>4166.72</v>
      </c>
      <c r="ADU36" s="0" t="n">
        <v>0</v>
      </c>
      <c r="ADV36" s="0" t="n">
        <v>9026.424</v>
      </c>
      <c r="ADW36" s="0" t="n">
        <v>0</v>
      </c>
      <c r="ADX36" s="0" t="n">
        <v>9634.96</v>
      </c>
      <c r="ADY36" s="0" t="n">
        <v>0</v>
      </c>
      <c r="ADZ36" s="0" t="n">
        <v>0</v>
      </c>
      <c r="AEA36" s="0" t="n">
        <v>0</v>
      </c>
      <c r="AEB36" s="0" t="n">
        <v>610.16</v>
      </c>
      <c r="AEC36" s="0" t="n">
        <v>0</v>
      </c>
      <c r="AED36" s="0" t="n">
        <v>16788.1</v>
      </c>
      <c r="AEE36" s="0" t="n">
        <v>0</v>
      </c>
      <c r="AEF36" s="0" t="n">
        <v>185</v>
      </c>
      <c r="AEG36" s="0" t="n">
        <v>0</v>
      </c>
      <c r="AEH36" s="0" t="n">
        <v>10628.25</v>
      </c>
      <c r="AEI36" s="0" t="n">
        <v>0</v>
      </c>
      <c r="AEJ36" s="0" t="n">
        <v>0</v>
      </c>
      <c r="AEK36" s="0" t="n">
        <v>7261.25</v>
      </c>
      <c r="AEL36" s="0" t="n">
        <v>6874.6</v>
      </c>
      <c r="AEM36" s="0" t="n">
        <v>0</v>
      </c>
      <c r="AEN36" s="0" t="n">
        <v>0</v>
      </c>
      <c r="AEO36" s="0" t="n">
        <v>0</v>
      </c>
      <c r="AEP36" s="0" t="n">
        <v>0</v>
      </c>
      <c r="AEQ36" s="0" t="n">
        <v>6290.185</v>
      </c>
      <c r="AER36" s="0" t="n">
        <v>3237.5</v>
      </c>
      <c r="AES36" s="0" t="n">
        <v>0</v>
      </c>
      <c r="AET36" s="0" t="n">
        <v>7581.3</v>
      </c>
      <c r="AEU36" s="0" t="n">
        <v>9805</v>
      </c>
      <c r="AEV36" s="0" t="n">
        <v>3203.46</v>
      </c>
      <c r="AEW36" s="0" t="n">
        <v>5827.5</v>
      </c>
      <c r="AEX36" s="0" t="n">
        <v>1306.5625</v>
      </c>
      <c r="AEY36" s="0" t="n">
        <v>8559.95</v>
      </c>
      <c r="AEZ36" s="0" t="n">
        <v>9830.16</v>
      </c>
      <c r="AFA36" s="0" t="n">
        <v>0</v>
      </c>
      <c r="AFB36" s="0" t="n">
        <v>0</v>
      </c>
      <c r="AFC36" s="0" t="n">
        <v>1110</v>
      </c>
      <c r="AFD36" s="0" t="n">
        <v>0</v>
      </c>
      <c r="AFE36" s="0" t="n">
        <v>0</v>
      </c>
      <c r="AFF36" s="0" t="n">
        <v>0</v>
      </c>
      <c r="AFG36" s="0" t="n">
        <v>9462.75</v>
      </c>
      <c r="AFH36" s="0" t="n">
        <v>0</v>
      </c>
      <c r="AFI36" s="0" t="n">
        <v>0</v>
      </c>
      <c r="AFJ36" s="0" t="n">
        <v>5365</v>
      </c>
      <c r="AFK36" s="0" t="n">
        <v>8781.95</v>
      </c>
      <c r="AFL36" s="0" t="n">
        <v>0</v>
      </c>
      <c r="AFM36" s="0" t="n">
        <v>1955.45</v>
      </c>
      <c r="AFN36" s="0" t="n">
        <v>5161.5</v>
      </c>
      <c r="AFO36" s="0" t="n">
        <v>0</v>
      </c>
      <c r="AFP36" s="0" t="n">
        <v>0</v>
      </c>
      <c r="AFQ36" s="0" t="n">
        <v>0</v>
      </c>
      <c r="AFR36" s="0" t="n">
        <v>0</v>
      </c>
      <c r="AFS36" s="0" t="n">
        <v>4686.05</v>
      </c>
      <c r="AFT36" s="0" t="n">
        <v>9858.65</v>
      </c>
      <c r="AFU36" s="0" t="n">
        <v>0</v>
      </c>
      <c r="AFV36" s="0" t="n">
        <v>2960</v>
      </c>
      <c r="AFW36" s="0" t="n">
        <v>0</v>
      </c>
      <c r="AFX36" s="0" t="n">
        <v>0</v>
      </c>
      <c r="AFY36" s="0" t="n">
        <v>0</v>
      </c>
      <c r="AFZ36" s="0" t="n">
        <v>3496.5</v>
      </c>
      <c r="AGA36" s="0" t="n">
        <v>0</v>
      </c>
      <c r="AGB36" s="0" t="n">
        <v>1515.15</v>
      </c>
      <c r="AGC36" s="0" t="n">
        <v>0</v>
      </c>
      <c r="AGD36" s="0" t="n">
        <v>7427.75</v>
      </c>
      <c r="AGE36" s="0" t="n">
        <v>6290</v>
      </c>
      <c r="AGF36" s="0" t="n">
        <v>0</v>
      </c>
      <c r="AGG36" s="0" t="n">
        <v>0</v>
      </c>
      <c r="AGH36" s="0" t="n">
        <v>3322.6</v>
      </c>
      <c r="AGI36" s="0" t="n">
        <v>0</v>
      </c>
      <c r="AGJ36" s="0" t="n">
        <v>9996.9375</v>
      </c>
      <c r="AGK36" s="0" t="n">
        <v>0</v>
      </c>
      <c r="AGL36" s="0" t="n">
        <v>8451.355</v>
      </c>
      <c r="AGM36" s="0" t="n">
        <v>0</v>
      </c>
      <c r="AGN36" s="0" t="n">
        <v>0</v>
      </c>
      <c r="AGO36" s="0" t="n">
        <v>0</v>
      </c>
      <c r="AGP36" s="0" t="n">
        <v>486.55</v>
      </c>
      <c r="AGQ36" s="0" t="n">
        <v>0</v>
      </c>
      <c r="AGR36" s="0" t="n">
        <v>9638.685</v>
      </c>
      <c r="AGS36" s="0" t="n">
        <v>0</v>
      </c>
      <c r="AGU36" s="0" t="n">
        <f aca="false">IF($P36&gt;0,CH36*$K36,0)</f>
        <v>316</v>
      </c>
      <c r="AGV36" s="0" t="n">
        <f aca="false">IF($P36&gt;0,EV36*$K36,0)</f>
        <v>105</v>
      </c>
      <c r="AGW36" s="0" t="n">
        <f aca="false">IF($P36&gt;0,HJ36*$K36,0)</f>
        <v>254</v>
      </c>
      <c r="AGX36" s="0" t="n">
        <f aca="false">IF($P36&gt;0,JX36*$K36,0)</f>
        <v>348</v>
      </c>
      <c r="AGY36" s="0" t="n">
        <f aca="false">IF($P36&gt;0,ML36*$K36,0)</f>
        <v>272</v>
      </c>
      <c r="AGZ36" s="0" t="n">
        <f aca="false">IF($P36&gt;0,OZ36*$K36,0)</f>
        <v>218</v>
      </c>
      <c r="AHA36" s="0" t="n">
        <f aca="false">IF($P36&gt;0,RN36*$K36,0)</f>
        <v>397</v>
      </c>
      <c r="AHB36" s="0" t="n">
        <f aca="false">IF($P36&gt;0,UB36*$K36,0)</f>
        <v>160</v>
      </c>
      <c r="AHC36" s="0" t="n">
        <f aca="false">IF($P36&gt;0,WP36*$K36,0)</f>
        <v>238</v>
      </c>
      <c r="AHD36" s="0" t="n">
        <f aca="false">IF($P36&gt;0,ZD36*$K36,0)</f>
        <v>299</v>
      </c>
      <c r="AHE36" s="0" t="n">
        <f aca="false">IF($P36&gt;0,ABR36*$K36,0)</f>
        <v>232</v>
      </c>
      <c r="AHF36" s="0" t="n">
        <f aca="false">IF($P36&gt;0,AEF36*$K36,0)</f>
        <v>185</v>
      </c>
    </row>
    <row r="37" customFormat="false" ht="15" hidden="false" customHeight="false" outlineLevel="0" collapsed="false">
      <c r="F37" s="0" t="s">
        <v>33</v>
      </c>
      <c r="H37" s="0" t="s">
        <v>63</v>
      </c>
      <c r="I37" s="0" t="s">
        <v>215</v>
      </c>
      <c r="K37" s="0" t="n">
        <v>1</v>
      </c>
      <c r="L37" s="0" t="n">
        <v>6.35</v>
      </c>
      <c r="P37" s="0" t="n">
        <v>1</v>
      </c>
      <c r="R37" s="0" t="n">
        <v>0</v>
      </c>
      <c r="S37" s="0" t="s">
        <v>61</v>
      </c>
      <c r="W37" s="0" t="n">
        <v>4.95</v>
      </c>
      <c r="X37" s="0" t="n">
        <v>9.39</v>
      </c>
      <c r="Y37" s="0" t="n">
        <v>58.2</v>
      </c>
      <c r="AA37" s="0" t="n">
        <v>12</v>
      </c>
      <c r="AB37" s="0" t="n">
        <v>42.11</v>
      </c>
      <c r="AC37" s="0" t="n">
        <v>7</v>
      </c>
      <c r="AD37" s="0" t="n">
        <v>13.16</v>
      </c>
      <c r="AF37" s="0" t="n">
        <v>21.69</v>
      </c>
      <c r="AG37" s="0" t="n">
        <v>50.89</v>
      </c>
      <c r="AH37" s="0" t="n">
        <v>47.16</v>
      </c>
      <c r="AI37" s="0" t="n">
        <v>3.69</v>
      </c>
      <c r="AK37" s="0" t="n">
        <v>6.25</v>
      </c>
      <c r="AM37" s="0" t="n">
        <v>16.83</v>
      </c>
      <c r="AR37" s="0" t="n">
        <v>44.49</v>
      </c>
      <c r="AT37" s="0" t="n">
        <v>52.47</v>
      </c>
      <c r="AV37" s="0" t="n">
        <v>2</v>
      </c>
      <c r="AW37" s="0" t="n">
        <v>13.92</v>
      </c>
      <c r="BC37" s="0" t="n">
        <v>50.35</v>
      </c>
      <c r="BD37" s="0" t="n">
        <v>26.86</v>
      </c>
      <c r="BE37" s="0" t="n">
        <v>42.98</v>
      </c>
      <c r="BF37" s="0" t="n">
        <v>29.29</v>
      </c>
      <c r="BG37" s="0" t="n">
        <v>26.98</v>
      </c>
      <c r="BH37" s="0" t="n">
        <v>22.31</v>
      </c>
      <c r="BL37" s="0" t="n">
        <v>44.91</v>
      </c>
      <c r="BQ37" s="0" t="n">
        <v>34</v>
      </c>
      <c r="BR37" s="0" t="n">
        <v>31.12</v>
      </c>
      <c r="BS37" s="0" t="n">
        <v>29.16</v>
      </c>
      <c r="BW37" s="0" t="n">
        <v>21</v>
      </c>
      <c r="BX37" s="0" t="n">
        <v>47.56</v>
      </c>
      <c r="BY37" s="0" t="n">
        <v>31</v>
      </c>
      <c r="CA37" s="0" t="n">
        <v>39.53</v>
      </c>
      <c r="CC37" s="0" t="n">
        <v>44.69</v>
      </c>
      <c r="CE37" s="0" t="n">
        <v>36.69</v>
      </c>
      <c r="CG37" s="0" t="n">
        <v>21</v>
      </c>
      <c r="CH37" s="0" t="n">
        <v>52</v>
      </c>
      <c r="CI37" s="0" t="n">
        <v>0</v>
      </c>
      <c r="CJ37" s="0" t="n">
        <v>0</v>
      </c>
      <c r="CK37" s="0" t="n">
        <v>257.4</v>
      </c>
      <c r="CL37" s="0" t="n">
        <v>488.28</v>
      </c>
      <c r="CM37" s="0" t="n">
        <v>2723.76</v>
      </c>
      <c r="CN37" s="0" t="n">
        <v>0</v>
      </c>
      <c r="CO37" s="0" t="n">
        <v>780</v>
      </c>
      <c r="CP37" s="0" t="n">
        <v>8211.45</v>
      </c>
      <c r="CQ37" s="0" t="n">
        <v>1365</v>
      </c>
      <c r="CR37" s="0" t="n">
        <v>5132.4</v>
      </c>
      <c r="CS37" s="0" t="n">
        <v>0</v>
      </c>
      <c r="CT37" s="0" t="n">
        <v>8459.1</v>
      </c>
      <c r="CU37" s="0" t="n">
        <v>19847.1</v>
      </c>
      <c r="CV37" s="0" t="n">
        <v>18392.4</v>
      </c>
      <c r="CW37" s="0" t="n">
        <v>1439.1</v>
      </c>
      <c r="CX37" s="0" t="n">
        <v>0</v>
      </c>
      <c r="CY37" s="0" t="n">
        <v>325</v>
      </c>
      <c r="CZ37" s="0" t="n">
        <v>0</v>
      </c>
      <c r="DA37" s="0" t="n">
        <v>875.16</v>
      </c>
      <c r="DB37" s="0" t="n">
        <v>0</v>
      </c>
      <c r="DC37" s="0" t="n">
        <v>0</v>
      </c>
      <c r="DD37" s="0" t="n">
        <v>0</v>
      </c>
      <c r="DE37" s="0" t="n">
        <v>0</v>
      </c>
      <c r="DF37" s="0" t="n">
        <v>2313.48</v>
      </c>
      <c r="DG37" s="0" t="n">
        <v>0</v>
      </c>
      <c r="DH37" s="0" t="n">
        <v>2728.44</v>
      </c>
      <c r="DI37" s="0" t="n">
        <v>0</v>
      </c>
      <c r="DJ37" s="0" t="n">
        <v>130</v>
      </c>
      <c r="DK37" s="0" t="n">
        <v>723.84</v>
      </c>
      <c r="DL37" s="0" t="n">
        <v>0</v>
      </c>
      <c r="DM37" s="0" t="n">
        <v>0</v>
      </c>
      <c r="DN37" s="0" t="n">
        <v>0</v>
      </c>
      <c r="DO37" s="0" t="n">
        <v>0</v>
      </c>
      <c r="DP37" s="0" t="n">
        <v>0</v>
      </c>
      <c r="DQ37" s="0" t="n">
        <v>2618.2</v>
      </c>
      <c r="DR37" s="0" t="n">
        <v>1396.72</v>
      </c>
      <c r="DS37" s="0" t="n">
        <v>2234.96</v>
      </c>
      <c r="DT37" s="0" t="n">
        <v>1903.85</v>
      </c>
      <c r="DU37" s="0" t="n">
        <v>1402.96</v>
      </c>
      <c r="DV37" s="0" t="n">
        <v>1160.12</v>
      </c>
      <c r="DW37" s="0" t="n">
        <v>0</v>
      </c>
      <c r="DX37" s="0" t="n">
        <v>0</v>
      </c>
      <c r="DY37" s="0" t="n">
        <v>0</v>
      </c>
      <c r="DZ37" s="0" t="n">
        <v>2335.32</v>
      </c>
      <c r="EA37" s="0" t="n">
        <v>0</v>
      </c>
      <c r="EB37" s="0" t="n">
        <v>0</v>
      </c>
      <c r="EC37" s="0" t="n">
        <v>0</v>
      </c>
      <c r="ED37" s="0" t="n">
        <v>0</v>
      </c>
      <c r="EE37" s="0" t="n">
        <v>1768</v>
      </c>
      <c r="EF37" s="0" t="n">
        <v>1780.064</v>
      </c>
      <c r="EG37" s="0" t="n">
        <v>1516.32</v>
      </c>
      <c r="EH37" s="0" t="n">
        <v>0</v>
      </c>
      <c r="EI37" s="0" t="n">
        <v>0</v>
      </c>
      <c r="EJ37" s="0" t="n">
        <v>0</v>
      </c>
      <c r="EK37" s="0" t="n">
        <v>1365</v>
      </c>
      <c r="EL37" s="0" t="n">
        <v>2473.12</v>
      </c>
      <c r="EM37" s="0" t="n">
        <v>1612</v>
      </c>
      <c r="EN37" s="0" t="n">
        <v>0</v>
      </c>
      <c r="EO37" s="0" t="n">
        <v>2055.56</v>
      </c>
      <c r="EP37" s="0" t="n">
        <v>0</v>
      </c>
      <c r="EQ37" s="0" t="n">
        <v>2323.88</v>
      </c>
      <c r="ER37" s="0" t="n">
        <v>0</v>
      </c>
      <c r="ES37" s="0" t="n">
        <v>1907.88</v>
      </c>
      <c r="ET37" s="0" t="n">
        <v>0</v>
      </c>
      <c r="EU37" s="0" t="n">
        <v>1365</v>
      </c>
      <c r="EV37" s="0" t="n">
        <v>0</v>
      </c>
      <c r="EW37" s="0" t="n">
        <v>0</v>
      </c>
      <c r="EX37" s="0" t="n">
        <v>0</v>
      </c>
      <c r="EY37" s="0" t="n">
        <v>0</v>
      </c>
      <c r="EZ37" s="0" t="n">
        <v>0</v>
      </c>
      <c r="FA37" s="0" t="n">
        <v>0</v>
      </c>
      <c r="FB37" s="0" t="n">
        <v>0</v>
      </c>
      <c r="FC37" s="0" t="n">
        <v>0</v>
      </c>
      <c r="FD37" s="0" t="n">
        <v>0</v>
      </c>
      <c r="FE37" s="0" t="n">
        <v>0</v>
      </c>
      <c r="FF37" s="0" t="n">
        <v>0</v>
      </c>
      <c r="FG37" s="0" t="n">
        <v>0</v>
      </c>
      <c r="FH37" s="0" t="n">
        <v>0</v>
      </c>
      <c r="FI37" s="0" t="n">
        <v>0</v>
      </c>
      <c r="FJ37" s="0" t="n">
        <v>0</v>
      </c>
      <c r="FK37" s="0" t="n">
        <v>0</v>
      </c>
      <c r="FL37" s="0" t="n">
        <v>0</v>
      </c>
      <c r="FM37" s="0" t="n">
        <v>0</v>
      </c>
      <c r="FN37" s="0" t="n">
        <v>0</v>
      </c>
      <c r="FO37" s="0" t="n">
        <v>0</v>
      </c>
      <c r="FP37" s="0" t="n">
        <v>0</v>
      </c>
      <c r="FQ37" s="0" t="n">
        <v>0</v>
      </c>
      <c r="FR37" s="0" t="n">
        <v>0</v>
      </c>
      <c r="FS37" s="0" t="n">
        <v>0</v>
      </c>
      <c r="FT37" s="0" t="n">
        <v>0</v>
      </c>
      <c r="FU37" s="0" t="n">
        <v>0</v>
      </c>
      <c r="FV37" s="0" t="n">
        <v>0</v>
      </c>
      <c r="FW37" s="0" t="n">
        <v>0</v>
      </c>
      <c r="FX37" s="0" t="n">
        <v>0</v>
      </c>
      <c r="FY37" s="0" t="n">
        <v>0</v>
      </c>
      <c r="FZ37" s="0" t="n">
        <v>0</v>
      </c>
      <c r="GA37" s="0" t="n">
        <v>0</v>
      </c>
      <c r="GB37" s="0" t="n">
        <v>0</v>
      </c>
      <c r="GC37" s="0" t="n">
        <v>0</v>
      </c>
      <c r="GD37" s="0" t="n">
        <v>0</v>
      </c>
      <c r="GE37" s="0" t="n">
        <v>0</v>
      </c>
      <c r="GF37" s="0" t="n">
        <v>0</v>
      </c>
      <c r="GG37" s="0" t="n">
        <v>0</v>
      </c>
      <c r="GH37" s="0" t="n">
        <v>0</v>
      </c>
      <c r="GI37" s="0" t="n">
        <v>0</v>
      </c>
      <c r="GJ37" s="0" t="n">
        <v>0</v>
      </c>
      <c r="GK37" s="0" t="n">
        <v>0</v>
      </c>
      <c r="GL37" s="0" t="n">
        <v>0</v>
      </c>
      <c r="GM37" s="0" t="n">
        <v>0</v>
      </c>
      <c r="GN37" s="0" t="n">
        <v>0</v>
      </c>
      <c r="GO37" s="0" t="n">
        <v>0</v>
      </c>
      <c r="GP37" s="0" t="n">
        <v>0</v>
      </c>
      <c r="GQ37" s="0" t="n">
        <v>0</v>
      </c>
      <c r="GR37" s="0" t="n">
        <v>0</v>
      </c>
      <c r="GS37" s="0" t="n">
        <v>0</v>
      </c>
      <c r="GT37" s="0" t="n">
        <v>0</v>
      </c>
      <c r="GU37" s="0" t="n">
        <v>0</v>
      </c>
      <c r="GV37" s="0" t="n">
        <v>0</v>
      </c>
      <c r="GW37" s="0" t="n">
        <v>0</v>
      </c>
      <c r="GX37" s="0" t="n">
        <v>0</v>
      </c>
      <c r="GY37" s="0" t="n">
        <v>0</v>
      </c>
      <c r="GZ37" s="0" t="n">
        <v>0</v>
      </c>
      <c r="HA37" s="0" t="n">
        <v>0</v>
      </c>
      <c r="HB37" s="0" t="n">
        <v>0</v>
      </c>
      <c r="HC37" s="0" t="n">
        <v>0</v>
      </c>
      <c r="HD37" s="0" t="n">
        <v>0</v>
      </c>
      <c r="HE37" s="0" t="n">
        <v>0</v>
      </c>
      <c r="HF37" s="0" t="n">
        <v>0</v>
      </c>
      <c r="HG37" s="0" t="n">
        <v>0</v>
      </c>
      <c r="HH37" s="0" t="n">
        <v>0</v>
      </c>
      <c r="HI37" s="0" t="n">
        <v>0</v>
      </c>
      <c r="HJ37" s="0" t="n">
        <v>290</v>
      </c>
      <c r="HK37" s="0" t="n">
        <v>0</v>
      </c>
      <c r="HL37" s="0" t="n">
        <v>0</v>
      </c>
      <c r="HM37" s="0" t="n">
        <v>1579.05</v>
      </c>
      <c r="HN37" s="0" t="n">
        <v>2723.1</v>
      </c>
      <c r="HO37" s="0" t="n">
        <v>16878</v>
      </c>
      <c r="HP37" s="0" t="n">
        <v>0</v>
      </c>
      <c r="HQ37" s="0" t="n">
        <v>3480</v>
      </c>
      <c r="HR37" s="0" t="n">
        <v>45794.625</v>
      </c>
      <c r="HS37" s="0" t="n">
        <v>7612.5</v>
      </c>
      <c r="HT37" s="0" t="n">
        <v>28623</v>
      </c>
      <c r="HU37" s="0" t="n">
        <v>0</v>
      </c>
      <c r="HV37" s="0" t="n">
        <v>47175.75</v>
      </c>
      <c r="HW37" s="0" t="n">
        <v>110685.75</v>
      </c>
      <c r="HX37" s="0" t="n">
        <v>102573</v>
      </c>
      <c r="HY37" s="0" t="n">
        <v>8025.75</v>
      </c>
      <c r="HZ37" s="0" t="n">
        <v>0</v>
      </c>
      <c r="IA37" s="0" t="n">
        <v>2265.625</v>
      </c>
      <c r="IB37" s="0" t="n">
        <v>0</v>
      </c>
      <c r="IC37" s="0" t="n">
        <v>4880.7</v>
      </c>
      <c r="ID37" s="0" t="n">
        <v>0</v>
      </c>
      <c r="IE37" s="0" t="n">
        <v>0</v>
      </c>
      <c r="IF37" s="0" t="n">
        <v>0</v>
      </c>
      <c r="IG37" s="0" t="n">
        <v>0</v>
      </c>
      <c r="IH37" s="0" t="n">
        <v>14192.31</v>
      </c>
      <c r="II37" s="0" t="n">
        <v>0</v>
      </c>
      <c r="IJ37" s="0" t="n">
        <v>15216.3</v>
      </c>
      <c r="IK37" s="0" t="n">
        <v>0</v>
      </c>
      <c r="IL37" s="0" t="n">
        <v>580</v>
      </c>
      <c r="IM37" s="0" t="n">
        <v>4036.8</v>
      </c>
      <c r="IN37" s="0" t="n">
        <v>0</v>
      </c>
      <c r="IO37" s="0" t="n">
        <v>0</v>
      </c>
      <c r="IP37" s="0" t="n">
        <v>0</v>
      </c>
      <c r="IQ37" s="0" t="n">
        <v>0</v>
      </c>
      <c r="IR37" s="0" t="n">
        <v>0</v>
      </c>
      <c r="IS37" s="0" t="n">
        <v>13141.35</v>
      </c>
      <c r="IT37" s="0" t="n">
        <v>7010.46</v>
      </c>
      <c r="IU37" s="0" t="n">
        <v>13710.62</v>
      </c>
      <c r="IV37" s="0" t="n">
        <v>8494.1</v>
      </c>
      <c r="IW37" s="0" t="n">
        <v>7824.2</v>
      </c>
      <c r="IX37" s="0" t="n">
        <v>6469.9</v>
      </c>
      <c r="IY37" s="0" t="n">
        <v>0</v>
      </c>
      <c r="IZ37" s="0" t="n">
        <v>0</v>
      </c>
      <c r="JA37" s="0" t="n">
        <v>0</v>
      </c>
      <c r="JB37" s="0" t="n">
        <v>16279.875</v>
      </c>
      <c r="JC37" s="0" t="n">
        <v>0</v>
      </c>
      <c r="JD37" s="0" t="n">
        <v>0</v>
      </c>
      <c r="JE37" s="0" t="n">
        <v>0</v>
      </c>
      <c r="JF37" s="0" t="n">
        <v>0</v>
      </c>
      <c r="JG37" s="0" t="n">
        <v>9860</v>
      </c>
      <c r="JH37" s="0" t="n">
        <v>8122.32</v>
      </c>
      <c r="JI37" s="0" t="n">
        <v>8456.4</v>
      </c>
      <c r="JJ37" s="0" t="n">
        <v>0</v>
      </c>
      <c r="JK37" s="0" t="n">
        <v>0</v>
      </c>
      <c r="JL37" s="0" t="n">
        <v>0</v>
      </c>
      <c r="JM37" s="0" t="n">
        <v>6699</v>
      </c>
      <c r="JN37" s="0" t="n">
        <v>13792.4</v>
      </c>
      <c r="JO37" s="0" t="n">
        <v>8990</v>
      </c>
      <c r="JP37" s="0" t="n">
        <v>0</v>
      </c>
      <c r="JQ37" s="0" t="n">
        <v>11463.7</v>
      </c>
      <c r="JR37" s="0" t="n">
        <v>0</v>
      </c>
      <c r="JS37" s="0" t="n">
        <v>12960.1</v>
      </c>
      <c r="JT37" s="0" t="n">
        <v>0</v>
      </c>
      <c r="JU37" s="0" t="n">
        <v>11704.11</v>
      </c>
      <c r="JV37" s="0" t="n">
        <v>0</v>
      </c>
      <c r="JW37" s="0" t="n">
        <v>6090</v>
      </c>
      <c r="JX37" s="0" t="n">
        <v>77</v>
      </c>
      <c r="JY37" s="0" t="n">
        <v>0</v>
      </c>
      <c r="JZ37" s="0" t="n">
        <v>0</v>
      </c>
      <c r="KA37" s="0" t="n">
        <v>476.4375</v>
      </c>
      <c r="KB37" s="0" t="n">
        <v>903.7875</v>
      </c>
      <c r="KC37" s="0" t="n">
        <v>4481.4</v>
      </c>
      <c r="KD37" s="0" t="n">
        <v>0</v>
      </c>
      <c r="KE37" s="0" t="n">
        <v>1155</v>
      </c>
      <c r="KF37" s="0" t="n">
        <v>12159.2625</v>
      </c>
      <c r="KG37" s="0" t="n">
        <v>2021.25</v>
      </c>
      <c r="KH37" s="0" t="n">
        <v>7599.9</v>
      </c>
      <c r="KI37" s="0" t="n">
        <v>0</v>
      </c>
      <c r="KJ37" s="0" t="n">
        <v>12525.975</v>
      </c>
      <c r="KK37" s="0" t="n">
        <v>29388.975</v>
      </c>
      <c r="KL37" s="0" t="n">
        <v>27234.9</v>
      </c>
      <c r="KM37" s="0" t="n">
        <v>2130.975</v>
      </c>
      <c r="KN37" s="0" t="n">
        <v>0</v>
      </c>
      <c r="KO37" s="0" t="n">
        <v>601.5625</v>
      </c>
      <c r="KP37" s="0" t="n">
        <v>0</v>
      </c>
      <c r="KQ37" s="0" t="n">
        <v>1295.91</v>
      </c>
      <c r="KR37" s="0" t="n">
        <v>0</v>
      </c>
      <c r="KS37" s="0" t="n">
        <v>0</v>
      </c>
      <c r="KT37" s="0" t="n">
        <v>0</v>
      </c>
      <c r="KU37" s="0" t="n">
        <v>0</v>
      </c>
      <c r="KV37" s="0" t="n">
        <v>3425.73</v>
      </c>
      <c r="KW37" s="0" t="n">
        <v>0</v>
      </c>
      <c r="KX37" s="0" t="n">
        <v>5050.2375</v>
      </c>
      <c r="KY37" s="0" t="n">
        <v>0</v>
      </c>
      <c r="KZ37" s="0" t="n">
        <v>154</v>
      </c>
      <c r="LA37" s="0" t="n">
        <v>1179.024</v>
      </c>
      <c r="LB37" s="0" t="n">
        <v>0</v>
      </c>
      <c r="LC37" s="0" t="n">
        <v>0</v>
      </c>
      <c r="LD37" s="0" t="n">
        <v>0</v>
      </c>
      <c r="LE37" s="0" t="n">
        <v>0</v>
      </c>
      <c r="LF37" s="0" t="n">
        <v>0</v>
      </c>
      <c r="LG37" s="0" t="n">
        <v>3876.95</v>
      </c>
      <c r="LH37" s="0" t="n">
        <v>2068.22</v>
      </c>
      <c r="LI37" s="0" t="n">
        <v>3309.46</v>
      </c>
      <c r="LJ37" s="0" t="n">
        <v>2255.33</v>
      </c>
      <c r="LK37" s="0" t="n">
        <v>2077.46</v>
      </c>
      <c r="LL37" s="0" t="n">
        <v>1717.87</v>
      </c>
      <c r="LM37" s="0" t="n">
        <v>0</v>
      </c>
      <c r="LN37" s="0" t="n">
        <v>0</v>
      </c>
      <c r="LO37" s="0" t="n">
        <v>0</v>
      </c>
      <c r="LP37" s="0" t="n">
        <v>3458.07</v>
      </c>
      <c r="LQ37" s="0" t="n">
        <v>0</v>
      </c>
      <c r="LR37" s="0" t="n">
        <v>0</v>
      </c>
      <c r="LS37" s="0" t="n">
        <v>0</v>
      </c>
      <c r="LT37" s="0" t="n">
        <v>0</v>
      </c>
      <c r="LU37" s="0" t="n">
        <v>2618</v>
      </c>
      <c r="LV37" s="0" t="n">
        <v>2396.24</v>
      </c>
      <c r="LW37" s="0" t="n">
        <v>2245.32</v>
      </c>
      <c r="LX37" s="0" t="n">
        <v>0</v>
      </c>
      <c r="LY37" s="0" t="n">
        <v>0</v>
      </c>
      <c r="LZ37" s="0" t="n">
        <v>0</v>
      </c>
      <c r="MA37" s="0" t="n">
        <v>2021.25</v>
      </c>
      <c r="MB37" s="0" t="n">
        <v>3662.12</v>
      </c>
      <c r="MC37" s="0" t="n">
        <v>2148.3</v>
      </c>
      <c r="MD37" s="0" t="n">
        <v>0</v>
      </c>
      <c r="ME37" s="0" t="n">
        <v>3043.81</v>
      </c>
      <c r="MF37" s="0" t="n">
        <v>0</v>
      </c>
      <c r="MG37" s="0" t="n">
        <v>3441.13</v>
      </c>
      <c r="MH37" s="0" t="n">
        <v>0</v>
      </c>
      <c r="MI37" s="0" t="n">
        <v>2542.617</v>
      </c>
      <c r="MJ37" s="0" t="n">
        <v>0</v>
      </c>
      <c r="MK37" s="0" t="n">
        <v>1455.3</v>
      </c>
      <c r="ML37" s="0" t="n">
        <v>274</v>
      </c>
      <c r="MM37" s="0" t="n">
        <v>0</v>
      </c>
      <c r="MN37" s="0" t="n">
        <v>0</v>
      </c>
      <c r="MO37" s="0" t="n">
        <v>1491.93</v>
      </c>
      <c r="MP37" s="0" t="n">
        <v>2572.86</v>
      </c>
      <c r="MQ37" s="0" t="n">
        <v>15946.8</v>
      </c>
      <c r="MR37" s="0" t="n">
        <v>0</v>
      </c>
      <c r="MS37" s="0" t="n">
        <v>3288</v>
      </c>
      <c r="MT37" s="0" t="n">
        <v>43268.025</v>
      </c>
      <c r="MU37" s="0" t="n">
        <v>7192.5</v>
      </c>
      <c r="MV37" s="0" t="n">
        <v>27043.8</v>
      </c>
      <c r="MW37" s="0" t="n">
        <v>0</v>
      </c>
      <c r="MX37" s="0" t="n">
        <v>44572.95</v>
      </c>
      <c r="MY37" s="0" t="n">
        <v>104578.95</v>
      </c>
      <c r="MZ37" s="0" t="n">
        <v>96913.8</v>
      </c>
      <c r="NA37" s="0" t="n">
        <v>7582.95</v>
      </c>
      <c r="NB37" s="0" t="n">
        <v>0</v>
      </c>
      <c r="NC37" s="0" t="n">
        <v>2140.625</v>
      </c>
      <c r="ND37" s="0" t="n">
        <v>0</v>
      </c>
      <c r="NE37" s="0" t="n">
        <v>4611.42</v>
      </c>
      <c r="NF37" s="0" t="n">
        <v>0</v>
      </c>
      <c r="NG37" s="0" t="n">
        <v>0</v>
      </c>
      <c r="NH37" s="0" t="n">
        <v>0</v>
      </c>
      <c r="NI37" s="0" t="n">
        <v>0</v>
      </c>
      <c r="NJ37" s="0" t="n">
        <v>12190.26</v>
      </c>
      <c r="NK37" s="0" t="n">
        <v>0</v>
      </c>
      <c r="NL37" s="0" t="n">
        <v>12939.102</v>
      </c>
      <c r="NM37" s="0" t="n">
        <v>0</v>
      </c>
      <c r="NN37" s="0" t="n">
        <v>548</v>
      </c>
      <c r="NO37" s="0" t="n">
        <v>3432.672</v>
      </c>
      <c r="NP37" s="0" t="n">
        <v>0</v>
      </c>
      <c r="NQ37" s="0" t="n">
        <v>0</v>
      </c>
      <c r="NR37" s="0" t="n">
        <v>0</v>
      </c>
      <c r="NS37" s="0" t="n">
        <v>0</v>
      </c>
      <c r="NT37" s="0" t="n">
        <v>0</v>
      </c>
      <c r="NU37" s="0" t="n">
        <v>13795.9</v>
      </c>
      <c r="NV37" s="0" t="n">
        <v>9199.55</v>
      </c>
      <c r="NW37" s="0" t="n">
        <v>14720.65</v>
      </c>
      <c r="NX37" s="0" t="n">
        <v>7222.914</v>
      </c>
      <c r="NY37" s="0" t="n">
        <v>7392.52</v>
      </c>
      <c r="NZ37" s="0" t="n">
        <v>6112.94</v>
      </c>
      <c r="OA37" s="0" t="n">
        <v>0</v>
      </c>
      <c r="OB37" s="0" t="n">
        <v>0</v>
      </c>
      <c r="OC37" s="0" t="n">
        <v>0</v>
      </c>
      <c r="OD37" s="0" t="n">
        <v>11074.806</v>
      </c>
      <c r="OE37" s="0" t="n">
        <v>0</v>
      </c>
      <c r="OF37" s="0" t="n">
        <v>0</v>
      </c>
      <c r="OG37" s="0" t="n">
        <v>0</v>
      </c>
      <c r="OH37" s="0" t="n">
        <v>0</v>
      </c>
      <c r="OI37" s="0" t="n">
        <v>10247.6</v>
      </c>
      <c r="OJ37" s="0" t="n">
        <v>8526.88</v>
      </c>
      <c r="OK37" s="0" t="n">
        <v>7989.84</v>
      </c>
      <c r="OL37" s="0" t="n">
        <v>0</v>
      </c>
      <c r="OM37" s="0" t="n">
        <v>0</v>
      </c>
      <c r="ON37" s="0" t="n">
        <v>0</v>
      </c>
      <c r="OO37" s="0" t="n">
        <v>5178.6</v>
      </c>
      <c r="OP37" s="0" t="n">
        <v>13031.44</v>
      </c>
      <c r="OQ37" s="0" t="n">
        <v>8494</v>
      </c>
      <c r="OR37" s="0" t="n">
        <v>0</v>
      </c>
      <c r="OS37" s="0" t="n">
        <v>10831.22</v>
      </c>
      <c r="OT37" s="0" t="n">
        <v>0</v>
      </c>
      <c r="OU37" s="0" t="n">
        <v>12245.06</v>
      </c>
      <c r="OV37" s="0" t="n">
        <v>0</v>
      </c>
      <c r="OW37" s="0" t="n">
        <v>9047.754</v>
      </c>
      <c r="OX37" s="0" t="n">
        <v>0</v>
      </c>
      <c r="OY37" s="0" t="n">
        <v>5754</v>
      </c>
      <c r="OZ37" s="0" t="n">
        <v>51</v>
      </c>
      <c r="PA37" s="0" t="n">
        <v>0</v>
      </c>
      <c r="PB37" s="0" t="n">
        <v>0</v>
      </c>
      <c r="PC37" s="0" t="n">
        <v>252.45</v>
      </c>
      <c r="PD37" s="0" t="n">
        <v>478.89</v>
      </c>
      <c r="PE37" s="0" t="n">
        <v>3265.02</v>
      </c>
      <c r="PF37" s="0" t="n">
        <v>0</v>
      </c>
      <c r="PG37" s="0" t="n">
        <v>673.2</v>
      </c>
      <c r="PH37" s="0" t="n">
        <v>8053.5375</v>
      </c>
      <c r="PI37" s="0" t="n">
        <v>1338.75</v>
      </c>
      <c r="PJ37" s="0" t="n">
        <v>5033.7</v>
      </c>
      <c r="PK37" s="0" t="n">
        <v>0</v>
      </c>
      <c r="PL37" s="0" t="n">
        <v>8296.425</v>
      </c>
      <c r="PM37" s="0" t="n">
        <v>19465.425</v>
      </c>
      <c r="PN37" s="0" t="n">
        <v>18038.7</v>
      </c>
      <c r="PO37" s="0" t="n">
        <v>1411.425</v>
      </c>
      <c r="PP37" s="0" t="n">
        <v>0</v>
      </c>
      <c r="PQ37" s="0" t="n">
        <v>318.75</v>
      </c>
      <c r="PR37" s="0" t="n">
        <v>0</v>
      </c>
      <c r="PS37" s="0" t="n">
        <v>858.33</v>
      </c>
      <c r="PT37" s="0" t="n">
        <v>0</v>
      </c>
      <c r="PU37" s="0" t="n">
        <v>0</v>
      </c>
      <c r="PV37" s="0" t="n">
        <v>0</v>
      </c>
      <c r="PW37" s="0" t="n">
        <v>0</v>
      </c>
      <c r="PX37" s="0" t="n">
        <v>2268.99</v>
      </c>
      <c r="PY37" s="0" t="n">
        <v>0</v>
      </c>
      <c r="PZ37" s="0" t="n">
        <v>2675.97</v>
      </c>
      <c r="QA37" s="0" t="n">
        <v>0</v>
      </c>
      <c r="QB37" s="0" t="n">
        <v>102</v>
      </c>
      <c r="QC37" s="0" t="n">
        <v>887.4</v>
      </c>
      <c r="QD37" s="0" t="n">
        <v>0</v>
      </c>
      <c r="QE37" s="0" t="n">
        <v>0</v>
      </c>
      <c r="QF37" s="0" t="n">
        <v>0</v>
      </c>
      <c r="QG37" s="0" t="n">
        <v>0</v>
      </c>
      <c r="QH37" s="0" t="n">
        <v>0</v>
      </c>
      <c r="QI37" s="0" t="n">
        <v>2824.635</v>
      </c>
      <c r="QJ37" s="0" t="n">
        <v>1232.874</v>
      </c>
      <c r="QK37" s="0" t="n">
        <v>2191.98</v>
      </c>
      <c r="QL37" s="0" t="n">
        <v>1643.169</v>
      </c>
      <c r="QM37" s="0" t="n">
        <v>1513.578</v>
      </c>
      <c r="QN37" s="0" t="n">
        <v>1137.81</v>
      </c>
      <c r="QO37" s="0" t="n">
        <v>0</v>
      </c>
      <c r="QP37" s="0" t="n">
        <v>0</v>
      </c>
      <c r="QQ37" s="0" t="n">
        <v>0</v>
      </c>
      <c r="QR37" s="0" t="n">
        <v>2519.451</v>
      </c>
      <c r="QS37" s="0" t="n">
        <v>0</v>
      </c>
      <c r="QT37" s="0" t="n">
        <v>0</v>
      </c>
      <c r="QU37" s="0" t="n">
        <v>0</v>
      </c>
      <c r="QV37" s="0" t="n">
        <v>0</v>
      </c>
      <c r="QW37" s="0" t="n">
        <v>1734</v>
      </c>
      <c r="QX37" s="0" t="n">
        <v>1983.9</v>
      </c>
      <c r="QY37" s="0" t="n">
        <v>1487.16</v>
      </c>
      <c r="QZ37" s="0" t="n">
        <v>0</v>
      </c>
      <c r="RA37" s="0" t="n">
        <v>0</v>
      </c>
      <c r="RB37" s="0" t="n">
        <v>0</v>
      </c>
      <c r="RC37" s="0" t="n">
        <v>1071</v>
      </c>
      <c r="RD37" s="0" t="n">
        <v>2425.56</v>
      </c>
      <c r="RE37" s="0" t="n">
        <v>1581</v>
      </c>
      <c r="RF37" s="0" t="n">
        <v>0</v>
      </c>
      <c r="RG37" s="0" t="n">
        <v>1814.427</v>
      </c>
      <c r="RH37" s="0" t="n">
        <v>0</v>
      </c>
      <c r="RI37" s="0" t="n">
        <v>2279.19</v>
      </c>
      <c r="RJ37" s="0" t="n">
        <v>0</v>
      </c>
      <c r="RK37" s="0" t="n">
        <v>2338.9875</v>
      </c>
      <c r="RL37" s="0" t="n">
        <v>0</v>
      </c>
      <c r="RM37" s="0" t="n">
        <v>1178.1</v>
      </c>
      <c r="RN37" s="0" t="n">
        <v>186</v>
      </c>
      <c r="RO37" s="0" t="n">
        <v>0</v>
      </c>
      <c r="RP37" s="0" t="n">
        <v>0</v>
      </c>
      <c r="RQ37" s="0" t="n">
        <v>920.7</v>
      </c>
      <c r="RR37" s="0" t="n">
        <v>1571.886</v>
      </c>
      <c r="RS37" s="0" t="n">
        <v>10825.2</v>
      </c>
      <c r="RT37" s="0" t="n">
        <v>0</v>
      </c>
      <c r="RU37" s="0" t="n">
        <v>2232</v>
      </c>
      <c r="RV37" s="0" t="n">
        <v>29371.725</v>
      </c>
      <c r="RW37" s="0" t="n">
        <v>4882.5</v>
      </c>
      <c r="RX37" s="0" t="n">
        <v>18358.2</v>
      </c>
      <c r="RY37" s="0" t="n">
        <v>0</v>
      </c>
      <c r="RZ37" s="0" t="n">
        <v>30257.55</v>
      </c>
      <c r="SA37" s="0" t="n">
        <v>70991.55</v>
      </c>
      <c r="SB37" s="0" t="n">
        <v>65788.2</v>
      </c>
      <c r="SC37" s="0" t="n">
        <v>5147.55</v>
      </c>
      <c r="SD37" s="0" t="n">
        <v>0</v>
      </c>
      <c r="SE37" s="0" t="n">
        <v>1453.125</v>
      </c>
      <c r="SF37" s="0" t="n">
        <v>0</v>
      </c>
      <c r="SG37" s="0" t="n">
        <v>3130.38</v>
      </c>
      <c r="SH37" s="0" t="n">
        <v>0</v>
      </c>
      <c r="SI37" s="0" t="n">
        <v>0</v>
      </c>
      <c r="SJ37" s="0" t="n">
        <v>0</v>
      </c>
      <c r="SK37" s="0" t="n">
        <v>0</v>
      </c>
      <c r="SL37" s="0" t="n">
        <v>8275.14</v>
      </c>
      <c r="SM37" s="0" t="n">
        <v>0</v>
      </c>
      <c r="SN37" s="0" t="n">
        <v>9759.42</v>
      </c>
      <c r="SO37" s="0" t="n">
        <v>0</v>
      </c>
      <c r="SP37" s="0" t="n">
        <v>372</v>
      </c>
      <c r="SQ37" s="0" t="n">
        <v>2589.12</v>
      </c>
      <c r="SR37" s="0" t="n">
        <v>0</v>
      </c>
      <c r="SS37" s="0" t="n">
        <v>0</v>
      </c>
      <c r="ST37" s="0" t="n">
        <v>0</v>
      </c>
      <c r="SU37" s="0" t="n">
        <v>0</v>
      </c>
      <c r="SV37" s="0" t="n">
        <v>0</v>
      </c>
      <c r="SW37" s="0" t="n">
        <v>9365.1</v>
      </c>
      <c r="SX37" s="0" t="n">
        <v>4496.364</v>
      </c>
      <c r="SY37" s="0" t="n">
        <v>7994.28</v>
      </c>
      <c r="SZ37" s="0" t="n">
        <v>5992.734</v>
      </c>
      <c r="TA37" s="0" t="n">
        <v>5018.28</v>
      </c>
      <c r="TB37" s="0" t="n">
        <v>4149.66</v>
      </c>
      <c r="TC37" s="0" t="n">
        <v>0</v>
      </c>
      <c r="TD37" s="0" t="n">
        <v>0</v>
      </c>
      <c r="TE37" s="0" t="n">
        <v>0</v>
      </c>
      <c r="TF37" s="0" t="n">
        <v>8353.26</v>
      </c>
      <c r="TG37" s="0" t="n">
        <v>0</v>
      </c>
      <c r="TH37" s="0" t="n">
        <v>0</v>
      </c>
      <c r="TI37" s="0" t="n">
        <v>0</v>
      </c>
      <c r="TJ37" s="0" t="n">
        <v>0</v>
      </c>
      <c r="TK37" s="0" t="n">
        <v>7905</v>
      </c>
      <c r="TL37" s="0" t="n">
        <v>5788.32</v>
      </c>
      <c r="TM37" s="0" t="n">
        <v>5423.76</v>
      </c>
      <c r="TN37" s="0" t="n">
        <v>0</v>
      </c>
      <c r="TO37" s="0" t="n">
        <v>0</v>
      </c>
      <c r="TP37" s="0" t="n">
        <v>0</v>
      </c>
      <c r="TQ37" s="0" t="n">
        <v>3906</v>
      </c>
      <c r="TR37" s="0" t="n">
        <v>11057.7</v>
      </c>
      <c r="TS37" s="0" t="n">
        <v>5766</v>
      </c>
      <c r="TT37" s="0" t="n">
        <v>0</v>
      </c>
      <c r="TU37" s="0" t="n">
        <v>7352.58</v>
      </c>
      <c r="TV37" s="0" t="n">
        <v>0</v>
      </c>
      <c r="TW37" s="0" t="n">
        <v>8312.34</v>
      </c>
      <c r="TX37" s="0" t="n">
        <v>0</v>
      </c>
      <c r="TY37" s="0" t="n">
        <v>6824.34</v>
      </c>
      <c r="TZ37" s="0" t="n">
        <v>0</v>
      </c>
      <c r="UA37" s="0" t="n">
        <v>3906</v>
      </c>
      <c r="UB37" s="0" t="n">
        <v>314</v>
      </c>
      <c r="UC37" s="0" t="n">
        <v>0</v>
      </c>
      <c r="UD37" s="0" t="n">
        <v>0</v>
      </c>
      <c r="UE37" s="0" t="n">
        <v>1709.73</v>
      </c>
      <c r="UF37" s="0" t="n">
        <v>2948.46</v>
      </c>
      <c r="UG37" s="0" t="n">
        <v>18274.8</v>
      </c>
      <c r="UH37" s="0" t="n">
        <v>0</v>
      </c>
      <c r="UI37" s="0" t="n">
        <v>3768</v>
      </c>
      <c r="UJ37" s="0" t="n">
        <v>49584.525</v>
      </c>
      <c r="UK37" s="0" t="n">
        <v>8242.5</v>
      </c>
      <c r="UL37" s="0" t="n">
        <v>30991.8</v>
      </c>
      <c r="UM37" s="0" t="n">
        <v>0</v>
      </c>
      <c r="UN37" s="0" t="n">
        <v>51079.95</v>
      </c>
      <c r="UO37" s="0" t="n">
        <v>119845.95</v>
      </c>
      <c r="UP37" s="0" t="n">
        <v>111061.8</v>
      </c>
      <c r="UQ37" s="0" t="n">
        <v>8689.95</v>
      </c>
      <c r="UR37" s="0" t="n">
        <v>0</v>
      </c>
      <c r="US37" s="0" t="n">
        <v>1962.5</v>
      </c>
      <c r="UT37" s="0" t="n">
        <v>0</v>
      </c>
      <c r="UU37" s="0" t="n">
        <v>5284.62</v>
      </c>
      <c r="UV37" s="0" t="n">
        <v>0</v>
      </c>
      <c r="UW37" s="0" t="n">
        <v>0</v>
      </c>
      <c r="UX37" s="0" t="n">
        <v>0</v>
      </c>
      <c r="UY37" s="0" t="n">
        <v>0</v>
      </c>
      <c r="UZ37" s="0" t="n">
        <v>12572.874</v>
      </c>
      <c r="VA37" s="0" t="n">
        <v>0</v>
      </c>
      <c r="VB37" s="0" t="n">
        <v>16475.58</v>
      </c>
      <c r="VC37" s="0" t="n">
        <v>0</v>
      </c>
      <c r="VD37" s="0" t="n">
        <v>628</v>
      </c>
      <c r="VE37" s="0" t="n">
        <v>4370.88</v>
      </c>
      <c r="VF37" s="0" t="n">
        <v>0</v>
      </c>
      <c r="VG37" s="0" t="n">
        <v>0</v>
      </c>
      <c r="VH37" s="0" t="n">
        <v>0</v>
      </c>
      <c r="VI37" s="0" t="n">
        <v>0</v>
      </c>
      <c r="VJ37" s="0" t="n">
        <v>0</v>
      </c>
      <c r="VK37" s="0" t="n">
        <v>15809.9</v>
      </c>
      <c r="VL37" s="0" t="n">
        <v>8434.04</v>
      </c>
      <c r="VM37" s="0" t="n">
        <v>13495.72</v>
      </c>
      <c r="VN37" s="0" t="n">
        <v>9197.06</v>
      </c>
      <c r="VO37" s="0" t="n">
        <v>7624.548</v>
      </c>
      <c r="VP37" s="0" t="n">
        <v>7005.34</v>
      </c>
      <c r="VQ37" s="0" t="n">
        <v>0</v>
      </c>
      <c r="VR37" s="0" t="n">
        <v>0</v>
      </c>
      <c r="VS37" s="0" t="n">
        <v>0</v>
      </c>
      <c r="VT37" s="0" t="n">
        <v>12691.566</v>
      </c>
      <c r="VU37" s="0" t="n">
        <v>0</v>
      </c>
      <c r="VV37" s="0" t="n">
        <v>0</v>
      </c>
      <c r="VW37" s="0" t="n">
        <v>0</v>
      </c>
      <c r="VX37" s="0" t="n">
        <v>0</v>
      </c>
      <c r="VY37" s="0" t="n">
        <v>10676</v>
      </c>
      <c r="VZ37" s="0" t="n">
        <v>9771.68</v>
      </c>
      <c r="WA37" s="0" t="n">
        <v>9156.24</v>
      </c>
      <c r="WB37" s="0" t="n">
        <v>0</v>
      </c>
      <c r="WC37" s="0" t="n">
        <v>0</v>
      </c>
      <c r="WD37" s="0" t="n">
        <v>0</v>
      </c>
      <c r="WE37" s="0" t="n">
        <v>8242.5</v>
      </c>
      <c r="WF37" s="0" t="n">
        <v>14933.84</v>
      </c>
      <c r="WG37" s="0" t="n">
        <v>9734</v>
      </c>
      <c r="WH37" s="0" t="n">
        <v>0</v>
      </c>
      <c r="WI37" s="0" t="n">
        <v>11171.178</v>
      </c>
      <c r="WJ37" s="0" t="n">
        <v>0</v>
      </c>
      <c r="WK37" s="0" t="n">
        <v>15435.926</v>
      </c>
      <c r="WL37" s="0" t="n">
        <v>0</v>
      </c>
      <c r="WM37" s="0" t="n">
        <v>11520.66</v>
      </c>
      <c r="WN37" s="0" t="n">
        <v>0</v>
      </c>
      <c r="WO37" s="0" t="n">
        <v>6594</v>
      </c>
      <c r="WP37" s="0" t="n">
        <v>13</v>
      </c>
      <c r="WQ37" s="0" t="n">
        <v>0</v>
      </c>
      <c r="WR37" s="0" t="n">
        <v>0</v>
      </c>
      <c r="WS37" s="0" t="n">
        <v>64.35</v>
      </c>
      <c r="WT37" s="0" t="n">
        <v>122.07</v>
      </c>
      <c r="WU37" s="0" t="n">
        <v>756.6</v>
      </c>
      <c r="WV37" s="0" t="n">
        <v>0</v>
      </c>
      <c r="WW37" s="0" t="n">
        <v>156</v>
      </c>
      <c r="WX37" s="0" t="n">
        <v>2052.8625</v>
      </c>
      <c r="WY37" s="0" t="n">
        <v>341.25</v>
      </c>
      <c r="WZ37" s="0" t="n">
        <v>1283.1</v>
      </c>
      <c r="XA37" s="0" t="n">
        <v>0</v>
      </c>
      <c r="XB37" s="0" t="n">
        <v>2114.775</v>
      </c>
      <c r="XC37" s="0" t="n">
        <v>4961.775</v>
      </c>
      <c r="XD37" s="0" t="n">
        <v>4598.1</v>
      </c>
      <c r="XE37" s="0" t="n">
        <v>359.775</v>
      </c>
      <c r="XF37" s="0" t="n">
        <v>0</v>
      </c>
      <c r="XG37" s="0" t="n">
        <v>81.25</v>
      </c>
      <c r="XH37" s="0" t="n">
        <v>0</v>
      </c>
      <c r="XI37" s="0" t="n">
        <v>273.4875</v>
      </c>
      <c r="XJ37" s="0" t="n">
        <v>0</v>
      </c>
      <c r="XK37" s="0" t="n">
        <v>0</v>
      </c>
      <c r="XL37" s="0" t="n">
        <v>0</v>
      </c>
      <c r="XM37" s="0" t="n">
        <v>0</v>
      </c>
      <c r="XN37" s="0" t="n">
        <v>578.37</v>
      </c>
      <c r="XO37" s="0" t="n">
        <v>0</v>
      </c>
      <c r="XP37" s="0" t="n">
        <v>682.11</v>
      </c>
      <c r="XQ37" s="0" t="n">
        <v>0</v>
      </c>
      <c r="XR37" s="0" t="n">
        <v>26</v>
      </c>
      <c r="XS37" s="0" t="n">
        <v>226.2</v>
      </c>
      <c r="XT37" s="0" t="n">
        <v>0</v>
      </c>
      <c r="XU37" s="0" t="n">
        <v>0</v>
      </c>
      <c r="XV37" s="0" t="n">
        <v>0</v>
      </c>
      <c r="XW37" s="0" t="n">
        <v>0</v>
      </c>
      <c r="XX37" s="0" t="n">
        <v>0</v>
      </c>
      <c r="XY37" s="0" t="n">
        <v>654.55</v>
      </c>
      <c r="XZ37" s="0" t="n">
        <v>349.18</v>
      </c>
      <c r="YA37" s="0" t="n">
        <v>698.425</v>
      </c>
      <c r="YB37" s="0" t="n">
        <v>380.77</v>
      </c>
      <c r="YC37" s="0" t="n">
        <v>438.425</v>
      </c>
      <c r="YD37" s="0" t="n">
        <v>290.03</v>
      </c>
      <c r="YE37" s="0" t="n">
        <v>0</v>
      </c>
      <c r="YF37" s="0" t="n">
        <v>0</v>
      </c>
      <c r="YG37" s="0" t="n">
        <v>0</v>
      </c>
      <c r="YH37" s="0" t="n">
        <v>583.83</v>
      </c>
      <c r="YI37" s="0" t="n">
        <v>0</v>
      </c>
      <c r="YJ37" s="0" t="n">
        <v>0</v>
      </c>
      <c r="YK37" s="0" t="n">
        <v>0</v>
      </c>
      <c r="YL37" s="0" t="n">
        <v>0</v>
      </c>
      <c r="YM37" s="0" t="n">
        <v>397.8</v>
      </c>
      <c r="YN37" s="0" t="n">
        <v>404.56</v>
      </c>
      <c r="YO37" s="0" t="n">
        <v>379.08</v>
      </c>
      <c r="YP37" s="0" t="n">
        <v>0</v>
      </c>
      <c r="YQ37" s="0" t="n">
        <v>0</v>
      </c>
      <c r="YR37" s="0" t="n">
        <v>0</v>
      </c>
      <c r="YS37" s="0" t="n">
        <v>300.3</v>
      </c>
      <c r="YT37" s="0" t="n">
        <v>556.452</v>
      </c>
      <c r="YU37" s="0" t="n">
        <v>403</v>
      </c>
      <c r="YV37" s="0" t="n">
        <v>0</v>
      </c>
      <c r="YW37" s="0" t="n">
        <v>513.89</v>
      </c>
      <c r="YX37" s="0" t="n">
        <v>0</v>
      </c>
      <c r="YY37" s="0" t="n">
        <v>726.2125</v>
      </c>
      <c r="YZ37" s="0" t="n">
        <v>0</v>
      </c>
      <c r="ZA37" s="0" t="n">
        <v>596.2125</v>
      </c>
      <c r="ZB37" s="0" t="n">
        <v>0</v>
      </c>
      <c r="ZC37" s="0" t="n">
        <v>273</v>
      </c>
      <c r="ZD37" s="0" t="n">
        <v>36</v>
      </c>
      <c r="ZE37" s="0" t="n">
        <v>0</v>
      </c>
      <c r="ZF37" s="0" t="n">
        <v>0</v>
      </c>
      <c r="ZG37" s="0" t="n">
        <v>178.2</v>
      </c>
      <c r="ZH37" s="0" t="n">
        <v>338.04</v>
      </c>
      <c r="ZI37" s="0" t="n">
        <v>1885.68</v>
      </c>
      <c r="ZJ37" s="0" t="n">
        <v>0</v>
      </c>
      <c r="ZK37" s="0" t="n">
        <v>432</v>
      </c>
      <c r="ZL37" s="0" t="n">
        <v>5684.85</v>
      </c>
      <c r="ZM37" s="0" t="n">
        <v>945</v>
      </c>
      <c r="ZN37" s="0" t="n">
        <v>3553.2</v>
      </c>
      <c r="ZO37" s="0" t="n">
        <v>0</v>
      </c>
      <c r="ZP37" s="0" t="n">
        <v>5856.3</v>
      </c>
      <c r="ZQ37" s="0" t="n">
        <v>13740.3</v>
      </c>
      <c r="ZR37" s="0" t="n">
        <v>12733.2</v>
      </c>
      <c r="ZS37" s="0" t="n">
        <v>996.3</v>
      </c>
      <c r="ZT37" s="0" t="n">
        <v>0</v>
      </c>
      <c r="ZU37" s="0" t="n">
        <v>225</v>
      </c>
      <c r="ZV37" s="0" t="n">
        <v>0</v>
      </c>
      <c r="ZW37" s="0" t="n">
        <v>605.88</v>
      </c>
      <c r="ZX37" s="0" t="n">
        <v>0</v>
      </c>
      <c r="ZY37" s="0" t="n">
        <v>0</v>
      </c>
      <c r="ZZ37" s="0" t="n">
        <v>0</v>
      </c>
      <c r="AAA37" s="0" t="n">
        <v>0</v>
      </c>
      <c r="AAB37" s="0" t="n">
        <v>1761.804</v>
      </c>
      <c r="AAC37" s="0" t="n">
        <v>0</v>
      </c>
      <c r="AAD37" s="0" t="n">
        <v>1700.028</v>
      </c>
      <c r="AAE37" s="0" t="n">
        <v>0</v>
      </c>
      <c r="AAF37" s="0" t="n">
        <v>90</v>
      </c>
      <c r="AAG37" s="0" t="n">
        <v>501.12</v>
      </c>
      <c r="AAH37" s="0" t="n">
        <v>0</v>
      </c>
      <c r="AAI37" s="0" t="n">
        <v>0</v>
      </c>
      <c r="AAJ37" s="0" t="n">
        <v>0</v>
      </c>
      <c r="AAK37" s="0" t="n">
        <v>0</v>
      </c>
      <c r="AAL37" s="0" t="n">
        <v>0</v>
      </c>
      <c r="AAM37" s="0" t="n">
        <v>1812.6</v>
      </c>
      <c r="AAN37" s="0" t="n">
        <v>966.96</v>
      </c>
      <c r="AAO37" s="0" t="n">
        <v>1547.28</v>
      </c>
      <c r="AAP37" s="0" t="n">
        <v>1054.44</v>
      </c>
      <c r="AAQ37" s="0" t="n">
        <v>971.28</v>
      </c>
      <c r="AAR37" s="0" t="n">
        <v>803.16</v>
      </c>
      <c r="AAS37" s="0" t="n">
        <v>0</v>
      </c>
      <c r="AAT37" s="0" t="n">
        <v>0</v>
      </c>
      <c r="AAU37" s="0" t="n">
        <v>0</v>
      </c>
      <c r="AAV37" s="0" t="n">
        <v>1616.76</v>
      </c>
      <c r="AAW37" s="0" t="n">
        <v>0</v>
      </c>
      <c r="AAX37" s="0" t="n">
        <v>0</v>
      </c>
      <c r="AAY37" s="0" t="n">
        <v>0</v>
      </c>
      <c r="AAZ37" s="0" t="n">
        <v>0</v>
      </c>
      <c r="ABA37" s="0" t="n">
        <v>1224</v>
      </c>
      <c r="ABB37" s="0" t="n">
        <v>1232.352</v>
      </c>
      <c r="ABC37" s="0" t="n">
        <v>1049.76</v>
      </c>
      <c r="ABD37" s="0" t="n">
        <v>0</v>
      </c>
      <c r="ABE37" s="0" t="n">
        <v>0</v>
      </c>
      <c r="ABF37" s="0" t="n">
        <v>0</v>
      </c>
      <c r="ABG37" s="0" t="n">
        <v>680.4</v>
      </c>
      <c r="ABH37" s="0" t="n">
        <v>1712.16</v>
      </c>
      <c r="ABI37" s="0" t="n">
        <v>1116</v>
      </c>
      <c r="ABJ37" s="0" t="n">
        <v>0</v>
      </c>
      <c r="ABK37" s="0" t="n">
        <v>1423.08</v>
      </c>
      <c r="ABL37" s="0" t="n">
        <v>0</v>
      </c>
      <c r="ABM37" s="0" t="n">
        <v>1608.84</v>
      </c>
      <c r="ABN37" s="0" t="n">
        <v>0</v>
      </c>
      <c r="ABO37" s="0" t="n">
        <v>1651.05</v>
      </c>
      <c r="ABP37" s="0" t="n">
        <v>0</v>
      </c>
      <c r="ABQ37" s="0" t="n">
        <v>756</v>
      </c>
      <c r="ABR37" s="0" t="n">
        <v>106</v>
      </c>
      <c r="ABS37" s="0" t="n">
        <v>0</v>
      </c>
      <c r="ABT37" s="0" t="n">
        <v>0</v>
      </c>
      <c r="ABU37" s="0" t="n">
        <v>472.23</v>
      </c>
      <c r="ABV37" s="0" t="n">
        <v>995.34</v>
      </c>
      <c r="ABW37" s="0" t="n">
        <v>6786.12</v>
      </c>
      <c r="ABX37" s="0" t="n">
        <v>0</v>
      </c>
      <c r="ABY37" s="0" t="n">
        <v>1272</v>
      </c>
      <c r="ABZ37" s="0" t="n">
        <v>16738.725</v>
      </c>
      <c r="ACA37" s="0" t="n">
        <v>2782.5</v>
      </c>
      <c r="ACB37" s="0" t="n">
        <v>10462.2</v>
      </c>
      <c r="ACC37" s="0" t="n">
        <v>0</v>
      </c>
      <c r="ACD37" s="0" t="n">
        <v>17243.55</v>
      </c>
      <c r="ACE37" s="0" t="n">
        <v>40457.55</v>
      </c>
      <c r="ACF37" s="0" t="n">
        <v>37492.2</v>
      </c>
      <c r="ACG37" s="0" t="n">
        <v>2933.55</v>
      </c>
      <c r="ACH37" s="0" t="n">
        <v>0</v>
      </c>
      <c r="ACI37" s="0" t="n">
        <v>596.25</v>
      </c>
      <c r="ACJ37" s="0" t="n">
        <v>0</v>
      </c>
      <c r="ACK37" s="0" t="n">
        <v>1962.378</v>
      </c>
      <c r="ACL37" s="0" t="n">
        <v>0</v>
      </c>
      <c r="ACM37" s="0" t="n">
        <v>0</v>
      </c>
      <c r="ACN37" s="0" t="n">
        <v>0</v>
      </c>
      <c r="ACO37" s="0" t="n">
        <v>0</v>
      </c>
      <c r="ACP37" s="0" t="n">
        <v>4715.94</v>
      </c>
      <c r="ACQ37" s="0" t="n">
        <v>0</v>
      </c>
      <c r="ACR37" s="0" t="n">
        <v>5561.82</v>
      </c>
      <c r="ACS37" s="0" t="n">
        <v>0</v>
      </c>
      <c r="ACT37" s="0" t="n">
        <v>212</v>
      </c>
      <c r="ACU37" s="0" t="n">
        <v>1475.52</v>
      </c>
      <c r="ACV37" s="0" t="n">
        <v>0</v>
      </c>
      <c r="ACW37" s="0" t="n">
        <v>0</v>
      </c>
      <c r="ACX37" s="0" t="n">
        <v>0</v>
      </c>
      <c r="ACY37" s="0" t="n">
        <v>0</v>
      </c>
      <c r="ACZ37" s="0" t="n">
        <v>0</v>
      </c>
      <c r="ADA37" s="0" t="n">
        <v>5337.1</v>
      </c>
      <c r="ADB37" s="0" t="n">
        <v>2847.16</v>
      </c>
      <c r="ADC37" s="0" t="n">
        <v>4555.88</v>
      </c>
      <c r="ADD37" s="0" t="n">
        <v>3104.74</v>
      </c>
      <c r="ADE37" s="0" t="n">
        <v>3574.85</v>
      </c>
      <c r="ADF37" s="0" t="n">
        <v>2601.346</v>
      </c>
      <c r="ADG37" s="0" t="n">
        <v>0</v>
      </c>
      <c r="ADH37" s="0" t="n">
        <v>0</v>
      </c>
      <c r="ADI37" s="0" t="n">
        <v>0</v>
      </c>
      <c r="ADJ37" s="0" t="n">
        <v>4760.46</v>
      </c>
      <c r="ADK37" s="0" t="n">
        <v>0</v>
      </c>
      <c r="ADL37" s="0" t="n">
        <v>0</v>
      </c>
      <c r="ADM37" s="0" t="n">
        <v>0</v>
      </c>
      <c r="ADN37" s="0" t="n">
        <v>0</v>
      </c>
      <c r="ADO37" s="0" t="n">
        <v>3604</v>
      </c>
      <c r="ADP37" s="0" t="n">
        <v>3298.72</v>
      </c>
      <c r="ADQ37" s="0" t="n">
        <v>3400.056</v>
      </c>
      <c r="ADR37" s="0" t="n">
        <v>0</v>
      </c>
      <c r="ADS37" s="0" t="n">
        <v>0</v>
      </c>
      <c r="ADT37" s="0" t="n">
        <v>0</v>
      </c>
      <c r="ADU37" s="0" t="n">
        <v>2226</v>
      </c>
      <c r="ADV37" s="0" t="n">
        <v>4537.224</v>
      </c>
      <c r="ADW37" s="0" t="n">
        <v>3286</v>
      </c>
      <c r="ADX37" s="0" t="n">
        <v>0</v>
      </c>
      <c r="ADY37" s="0" t="n">
        <v>4609.198</v>
      </c>
      <c r="ADZ37" s="0" t="n">
        <v>0</v>
      </c>
      <c r="AEA37" s="0" t="n">
        <v>4737.14</v>
      </c>
      <c r="AEB37" s="0" t="n">
        <v>0</v>
      </c>
      <c r="AEC37" s="0" t="n">
        <v>3889.14</v>
      </c>
      <c r="AED37" s="0" t="n">
        <v>0</v>
      </c>
      <c r="AEE37" s="0" t="n">
        <v>2226</v>
      </c>
      <c r="AEF37" s="0" t="n">
        <v>314</v>
      </c>
      <c r="AEG37" s="0" t="n">
        <v>0</v>
      </c>
      <c r="AEH37" s="0" t="n">
        <v>0</v>
      </c>
      <c r="AEI37" s="0" t="n">
        <v>1709.73</v>
      </c>
      <c r="AEJ37" s="0" t="n">
        <v>2653.614</v>
      </c>
      <c r="AEK37" s="0" t="n">
        <v>18274.8</v>
      </c>
      <c r="AEL37" s="0" t="n">
        <v>0</v>
      </c>
      <c r="AEM37" s="0" t="n">
        <v>4710</v>
      </c>
      <c r="AEN37" s="0" t="n">
        <v>49584.525</v>
      </c>
      <c r="AEO37" s="0" t="n">
        <v>8242.5</v>
      </c>
      <c r="AEP37" s="0" t="n">
        <v>30991.8</v>
      </c>
      <c r="AEQ37" s="0" t="n">
        <v>0</v>
      </c>
      <c r="AER37" s="0" t="n">
        <v>51079.95</v>
      </c>
      <c r="AES37" s="0" t="n">
        <v>119845.95</v>
      </c>
      <c r="AET37" s="0" t="n">
        <v>111061.8</v>
      </c>
      <c r="AEU37" s="0" t="n">
        <v>8689.95</v>
      </c>
      <c r="AEV37" s="0" t="n">
        <v>0</v>
      </c>
      <c r="AEW37" s="0" t="n">
        <v>1766.25</v>
      </c>
      <c r="AEX37" s="0" t="n">
        <v>0</v>
      </c>
      <c r="AEY37" s="0" t="n">
        <v>5284.62</v>
      </c>
      <c r="AEZ37" s="0" t="n">
        <v>0</v>
      </c>
      <c r="AFA37" s="0" t="n">
        <v>0</v>
      </c>
      <c r="AFB37" s="0" t="n">
        <v>0</v>
      </c>
      <c r="AFC37" s="0" t="n">
        <v>0</v>
      </c>
      <c r="AFD37" s="0" t="n">
        <v>17462.325</v>
      </c>
      <c r="AFE37" s="0" t="n">
        <v>0</v>
      </c>
      <c r="AFF37" s="0" t="n">
        <v>16475.58</v>
      </c>
      <c r="AFG37" s="0" t="n">
        <v>0</v>
      </c>
      <c r="AFH37" s="0" t="n">
        <v>628</v>
      </c>
      <c r="AFI37" s="0" t="n">
        <v>4807.968</v>
      </c>
      <c r="AFJ37" s="0" t="n">
        <v>0</v>
      </c>
      <c r="AFK37" s="0" t="n">
        <v>0</v>
      </c>
      <c r="AFL37" s="0" t="n">
        <v>0</v>
      </c>
      <c r="AFM37" s="0" t="n">
        <v>0</v>
      </c>
      <c r="AFN37" s="0" t="n">
        <v>0</v>
      </c>
      <c r="AFO37" s="0" t="n">
        <v>15809.9</v>
      </c>
      <c r="AFP37" s="0" t="n">
        <v>8434.04</v>
      </c>
      <c r="AFQ37" s="0" t="n">
        <v>13495.72</v>
      </c>
      <c r="AFR37" s="0" t="n">
        <v>8277.354</v>
      </c>
      <c r="AFS37" s="0" t="n">
        <v>8471.72</v>
      </c>
      <c r="AFT37" s="0" t="n">
        <v>7005.34</v>
      </c>
      <c r="AFU37" s="0" t="n">
        <v>0</v>
      </c>
      <c r="AFV37" s="0" t="n">
        <v>0</v>
      </c>
      <c r="AFW37" s="0" t="n">
        <v>0</v>
      </c>
      <c r="AFX37" s="0" t="n">
        <v>17627.175</v>
      </c>
      <c r="AFY37" s="0" t="n">
        <v>0</v>
      </c>
      <c r="AFZ37" s="0" t="n">
        <v>0</v>
      </c>
      <c r="AGA37" s="0" t="n">
        <v>0</v>
      </c>
      <c r="AGB37" s="0" t="n">
        <v>0</v>
      </c>
      <c r="AGC37" s="0" t="n">
        <v>10676</v>
      </c>
      <c r="AGD37" s="0" t="n">
        <v>9771.68</v>
      </c>
      <c r="AGE37" s="0" t="n">
        <v>9156.24</v>
      </c>
      <c r="AGF37" s="0" t="n">
        <v>0</v>
      </c>
      <c r="AGG37" s="0" t="n">
        <v>0</v>
      </c>
      <c r="AGH37" s="0" t="n">
        <v>0</v>
      </c>
      <c r="AGI37" s="0" t="n">
        <v>6594</v>
      </c>
      <c r="AGJ37" s="0" t="n">
        <v>18667.3</v>
      </c>
      <c r="AGK37" s="0" t="n">
        <v>9734</v>
      </c>
      <c r="AGL37" s="0" t="n">
        <v>0</v>
      </c>
      <c r="AGM37" s="0" t="n">
        <v>13653.662</v>
      </c>
      <c r="AGN37" s="0" t="n">
        <v>0</v>
      </c>
      <c r="AGO37" s="0" t="n">
        <v>14032.66</v>
      </c>
      <c r="AGP37" s="0" t="n">
        <v>0</v>
      </c>
      <c r="AGQ37" s="0" t="n">
        <v>11520.66</v>
      </c>
      <c r="AGR37" s="0" t="n">
        <v>0</v>
      </c>
      <c r="AGS37" s="0" t="n">
        <v>7253.4</v>
      </c>
      <c r="AGU37" s="0" t="n">
        <f aca="false">IF($P37&gt;0,CH37*$K37,0)</f>
        <v>52</v>
      </c>
      <c r="AGV37" s="0" t="n">
        <f aca="false">IF($P37&gt;0,EV37*$K37,0)</f>
        <v>0</v>
      </c>
      <c r="AGW37" s="0" t="n">
        <f aca="false">IF($P37&gt;0,HJ37*$K37,0)</f>
        <v>290</v>
      </c>
      <c r="AGX37" s="0" t="n">
        <f aca="false">IF($P37&gt;0,JX37*$K37,0)</f>
        <v>77</v>
      </c>
      <c r="AGY37" s="0" t="n">
        <f aca="false">IF($P37&gt;0,ML37*$K37,0)</f>
        <v>274</v>
      </c>
      <c r="AGZ37" s="0" t="n">
        <f aca="false">IF($P37&gt;0,OZ37*$K37,0)</f>
        <v>51</v>
      </c>
      <c r="AHA37" s="0" t="n">
        <f aca="false">IF($P37&gt;0,RN37*$K37,0)</f>
        <v>186</v>
      </c>
      <c r="AHB37" s="0" t="n">
        <f aca="false">IF($P37&gt;0,UB37*$K37,0)</f>
        <v>314</v>
      </c>
      <c r="AHC37" s="0" t="n">
        <f aca="false">IF($P37&gt;0,WP37*$K37,0)</f>
        <v>13</v>
      </c>
      <c r="AHD37" s="0" t="n">
        <f aca="false">IF($P37&gt;0,ZD37*$K37,0)</f>
        <v>36</v>
      </c>
      <c r="AHE37" s="0" t="n">
        <f aca="false">IF($P37&gt;0,ABR37*$K37,0)</f>
        <v>106</v>
      </c>
      <c r="AHF37" s="0" t="n">
        <f aca="false">IF($P37&gt;0,AEF37*$K37,0)</f>
        <v>314</v>
      </c>
    </row>
    <row r="38" customFormat="false" ht="15" hidden="false" customHeight="false" outlineLevel="0" collapsed="false">
      <c r="F38" s="0" t="s">
        <v>38</v>
      </c>
      <c r="H38" s="0" t="s">
        <v>65</v>
      </c>
      <c r="I38" s="0" t="s">
        <v>216</v>
      </c>
      <c r="K38" s="0" t="n">
        <v>1</v>
      </c>
      <c r="L38" s="0" t="n">
        <v>9.52</v>
      </c>
      <c r="P38" s="0" t="n">
        <v>0</v>
      </c>
      <c r="R38" s="0" t="s">
        <v>58</v>
      </c>
      <c r="S38" s="0" t="s">
        <v>50</v>
      </c>
      <c r="X38" s="0" t="n">
        <v>36.28</v>
      </c>
      <c r="Z38" s="0" t="n">
        <v>3.12</v>
      </c>
      <c r="AB38" s="0" t="n">
        <v>45.19</v>
      </c>
      <c r="AE38" s="0" t="n">
        <v>15</v>
      </c>
      <c r="AF38" s="0" t="n">
        <v>51.34</v>
      </c>
      <c r="AH38" s="0" t="n">
        <v>13</v>
      </c>
      <c r="AI38" s="0" t="n">
        <v>30</v>
      </c>
      <c r="AJ38" s="0" t="n">
        <v>21</v>
      </c>
      <c r="AK38" s="0" t="n">
        <v>25.37</v>
      </c>
      <c r="AO38" s="0" t="n">
        <v>10</v>
      </c>
      <c r="AQ38" s="0" t="n">
        <v>34.15</v>
      </c>
      <c r="AS38" s="0" t="n">
        <v>8.11</v>
      </c>
      <c r="AU38" s="0" t="n">
        <v>31.81</v>
      </c>
      <c r="AX38" s="0" t="n">
        <v>10.88</v>
      </c>
      <c r="BF38" s="0" t="n">
        <v>27</v>
      </c>
      <c r="BG38" s="0" t="n">
        <v>49.36</v>
      </c>
      <c r="BJ38" s="0" t="n">
        <v>12</v>
      </c>
      <c r="BR38" s="0" t="n">
        <v>39.83</v>
      </c>
      <c r="BW38" s="0" t="n">
        <v>53.96</v>
      </c>
      <c r="BY38" s="0" t="n">
        <v>16.08</v>
      </c>
      <c r="BZ38" s="0" t="n">
        <v>31.91</v>
      </c>
      <c r="CB38" s="0" t="n">
        <v>40</v>
      </c>
      <c r="CD38" s="0" t="n">
        <v>55.29</v>
      </c>
      <c r="CF38" s="0" t="n">
        <v>12</v>
      </c>
      <c r="CH38" s="0" t="n">
        <v>277</v>
      </c>
      <c r="CI38" s="0" t="n">
        <v>0</v>
      </c>
      <c r="CJ38" s="0" t="n">
        <v>0</v>
      </c>
      <c r="CK38" s="0" t="n">
        <v>0</v>
      </c>
      <c r="CL38" s="0" t="n">
        <v>10049.56</v>
      </c>
      <c r="CM38" s="0" t="n">
        <v>0</v>
      </c>
      <c r="CN38" s="0" t="n">
        <v>864.24</v>
      </c>
      <c r="CO38" s="0" t="n">
        <v>0</v>
      </c>
      <c r="CP38" s="0" t="n">
        <v>12517.63</v>
      </c>
      <c r="CQ38" s="0" t="n">
        <v>0</v>
      </c>
      <c r="CR38" s="0" t="n">
        <v>0</v>
      </c>
      <c r="CS38" s="0" t="n">
        <v>4155</v>
      </c>
      <c r="CT38" s="0" t="n">
        <v>17776.475</v>
      </c>
      <c r="CU38" s="0" t="n">
        <v>0</v>
      </c>
      <c r="CV38" s="0" t="n">
        <v>3601</v>
      </c>
      <c r="CW38" s="0" t="n">
        <v>8310</v>
      </c>
      <c r="CX38" s="0" t="n">
        <v>2493</v>
      </c>
      <c r="CY38" s="0" t="n">
        <v>7027.49</v>
      </c>
      <c r="CZ38" s="0" t="n">
        <v>0</v>
      </c>
      <c r="DA38" s="0" t="n">
        <v>0</v>
      </c>
      <c r="DB38" s="0" t="n">
        <v>0</v>
      </c>
      <c r="DC38" s="0" t="n">
        <v>2770</v>
      </c>
      <c r="DD38" s="0" t="n">
        <v>0</v>
      </c>
      <c r="DE38" s="0" t="n">
        <v>9459.55</v>
      </c>
      <c r="DF38" s="0" t="n">
        <v>0</v>
      </c>
      <c r="DG38" s="0" t="n">
        <v>2246.47</v>
      </c>
      <c r="DH38" s="0" t="n">
        <v>0</v>
      </c>
      <c r="DI38" s="0" t="n">
        <v>8811.37</v>
      </c>
      <c r="DJ38" s="0" t="n">
        <v>0</v>
      </c>
      <c r="DK38" s="0" t="n">
        <v>0</v>
      </c>
      <c r="DL38" s="0" t="n">
        <v>3315.136</v>
      </c>
      <c r="DM38" s="0" t="n">
        <v>0</v>
      </c>
      <c r="DN38" s="0" t="n">
        <v>0</v>
      </c>
      <c r="DO38" s="0" t="n">
        <v>0</v>
      </c>
      <c r="DP38" s="0" t="n">
        <v>0</v>
      </c>
      <c r="DQ38" s="0" t="n">
        <v>0</v>
      </c>
      <c r="DR38" s="0" t="n">
        <v>0</v>
      </c>
      <c r="DS38" s="0" t="n">
        <v>0</v>
      </c>
      <c r="DT38" s="0" t="n">
        <v>9348.75</v>
      </c>
      <c r="DU38" s="0" t="n">
        <v>13672.72</v>
      </c>
      <c r="DV38" s="0" t="n">
        <v>0</v>
      </c>
      <c r="DW38" s="0" t="n">
        <v>0</v>
      </c>
      <c r="DX38" s="0" t="n">
        <v>3324</v>
      </c>
      <c r="DY38" s="0" t="n">
        <v>0</v>
      </c>
      <c r="DZ38" s="0" t="n">
        <v>0</v>
      </c>
      <c r="EA38" s="0" t="n">
        <v>0</v>
      </c>
      <c r="EB38" s="0" t="n">
        <v>0</v>
      </c>
      <c r="EC38" s="0" t="n">
        <v>0</v>
      </c>
      <c r="ED38" s="0" t="n">
        <v>0</v>
      </c>
      <c r="EE38" s="0" t="n">
        <v>0</v>
      </c>
      <c r="EF38" s="0" t="n">
        <v>12136.201</v>
      </c>
      <c r="EG38" s="0" t="n">
        <v>0</v>
      </c>
      <c r="EH38" s="0" t="n">
        <v>0</v>
      </c>
      <c r="EI38" s="0" t="n">
        <v>0</v>
      </c>
      <c r="EJ38" s="0" t="n">
        <v>0</v>
      </c>
      <c r="EK38" s="0" t="n">
        <v>18683.65</v>
      </c>
      <c r="EL38" s="0" t="n">
        <v>0</v>
      </c>
      <c r="EM38" s="0" t="n">
        <v>4454.16</v>
      </c>
      <c r="EN38" s="0" t="n">
        <v>8839.07</v>
      </c>
      <c r="EO38" s="0" t="n">
        <v>0</v>
      </c>
      <c r="EP38" s="0" t="n">
        <v>11080</v>
      </c>
      <c r="EQ38" s="0" t="n">
        <v>0</v>
      </c>
      <c r="ER38" s="0" t="n">
        <v>19144.1625</v>
      </c>
      <c r="ES38" s="0" t="n">
        <v>0</v>
      </c>
      <c r="ET38" s="0" t="n">
        <v>3324</v>
      </c>
      <c r="EU38" s="0" t="n">
        <v>0</v>
      </c>
      <c r="EV38" s="0" t="n">
        <v>398</v>
      </c>
      <c r="EW38" s="0" t="n">
        <v>0</v>
      </c>
      <c r="EX38" s="0" t="n">
        <v>0</v>
      </c>
      <c r="EY38" s="0" t="n">
        <v>0</v>
      </c>
      <c r="EZ38" s="0" t="n">
        <v>14439.44</v>
      </c>
      <c r="FA38" s="0" t="n">
        <v>0</v>
      </c>
      <c r="FB38" s="0" t="n">
        <v>1241.76</v>
      </c>
      <c r="FC38" s="0" t="n">
        <v>0</v>
      </c>
      <c r="FD38" s="0" t="n">
        <v>17985.62</v>
      </c>
      <c r="FE38" s="0" t="n">
        <v>0</v>
      </c>
      <c r="FF38" s="0" t="n">
        <v>0</v>
      </c>
      <c r="FG38" s="0" t="n">
        <v>5970</v>
      </c>
      <c r="FH38" s="0" t="n">
        <v>20433.32</v>
      </c>
      <c r="FI38" s="0" t="n">
        <v>0</v>
      </c>
      <c r="FJ38" s="0" t="n">
        <v>6467.5</v>
      </c>
      <c r="FK38" s="0" t="n">
        <v>11940</v>
      </c>
      <c r="FL38" s="0" t="n">
        <v>3582</v>
      </c>
      <c r="FM38" s="0" t="n">
        <v>10097.26</v>
      </c>
      <c r="FN38" s="0" t="n">
        <v>0</v>
      </c>
      <c r="FO38" s="0" t="n">
        <v>0</v>
      </c>
      <c r="FP38" s="0" t="n">
        <v>0</v>
      </c>
      <c r="FQ38" s="0" t="n">
        <v>3980</v>
      </c>
      <c r="FR38" s="0" t="n">
        <v>0</v>
      </c>
      <c r="FS38" s="0" t="n">
        <v>16989.625</v>
      </c>
      <c r="FT38" s="0" t="n">
        <v>0</v>
      </c>
      <c r="FU38" s="0" t="n">
        <v>2905.002</v>
      </c>
      <c r="FV38" s="0" t="n">
        <v>0</v>
      </c>
      <c r="FW38" s="0" t="n">
        <v>12660.38</v>
      </c>
      <c r="FX38" s="0" t="n">
        <v>0</v>
      </c>
      <c r="FY38" s="0" t="n">
        <v>0</v>
      </c>
      <c r="FZ38" s="0" t="n">
        <v>4763.264</v>
      </c>
      <c r="GA38" s="0" t="n">
        <v>0</v>
      </c>
      <c r="GB38" s="0" t="n">
        <v>0</v>
      </c>
      <c r="GC38" s="0" t="n">
        <v>0</v>
      </c>
      <c r="GD38" s="0" t="n">
        <v>0</v>
      </c>
      <c r="GE38" s="0" t="n">
        <v>0</v>
      </c>
      <c r="GF38" s="0" t="n">
        <v>0</v>
      </c>
      <c r="GG38" s="0" t="n">
        <v>0</v>
      </c>
      <c r="GH38" s="0" t="n">
        <v>10746</v>
      </c>
      <c r="GI38" s="0" t="n">
        <v>19645.28</v>
      </c>
      <c r="GJ38" s="0" t="n">
        <v>0</v>
      </c>
      <c r="GK38" s="0" t="n">
        <v>0</v>
      </c>
      <c r="GL38" s="0" t="n">
        <v>4776</v>
      </c>
      <c r="GM38" s="0" t="n">
        <v>0</v>
      </c>
      <c r="GN38" s="0" t="n">
        <v>0</v>
      </c>
      <c r="GO38" s="0" t="n">
        <v>0</v>
      </c>
      <c r="GP38" s="0" t="n">
        <v>0</v>
      </c>
      <c r="GQ38" s="0" t="n">
        <v>0</v>
      </c>
      <c r="GR38" s="0" t="n">
        <v>0</v>
      </c>
      <c r="GS38" s="0" t="n">
        <v>0</v>
      </c>
      <c r="GT38" s="0" t="n">
        <v>15852.34</v>
      </c>
      <c r="GU38" s="0" t="n">
        <v>0</v>
      </c>
      <c r="GV38" s="0" t="n">
        <v>0</v>
      </c>
      <c r="GW38" s="0" t="n">
        <v>0</v>
      </c>
      <c r="GX38" s="0" t="n">
        <v>0</v>
      </c>
      <c r="GY38" s="0" t="n">
        <v>21476.08</v>
      </c>
      <c r="GZ38" s="0" t="n">
        <v>0</v>
      </c>
      <c r="HA38" s="0" t="n">
        <v>7039.824</v>
      </c>
      <c r="HB38" s="0" t="n">
        <v>15875.225</v>
      </c>
      <c r="HC38" s="0" t="n">
        <v>0</v>
      </c>
      <c r="HD38" s="0" t="n">
        <v>15920</v>
      </c>
      <c r="HE38" s="0" t="n">
        <v>0</v>
      </c>
      <c r="HF38" s="0" t="n">
        <v>27506.775</v>
      </c>
      <c r="HG38" s="0" t="n">
        <v>0</v>
      </c>
      <c r="HH38" s="0" t="n">
        <v>4776</v>
      </c>
      <c r="HI38" s="0" t="n">
        <v>0</v>
      </c>
      <c r="HJ38" s="0" t="n">
        <v>257</v>
      </c>
      <c r="HK38" s="0" t="n">
        <v>0</v>
      </c>
      <c r="HL38" s="0" t="n">
        <v>0</v>
      </c>
      <c r="HM38" s="0" t="n">
        <v>0</v>
      </c>
      <c r="HN38" s="0" t="n">
        <v>9323.96</v>
      </c>
      <c r="HO38" s="0" t="n">
        <v>0</v>
      </c>
      <c r="HP38" s="0" t="n">
        <v>801.84</v>
      </c>
      <c r="HQ38" s="0" t="n">
        <v>0</v>
      </c>
      <c r="HR38" s="0" t="n">
        <v>12775.213</v>
      </c>
      <c r="HS38" s="0" t="n">
        <v>0</v>
      </c>
      <c r="HT38" s="0" t="n">
        <v>0</v>
      </c>
      <c r="HU38" s="0" t="n">
        <v>4240.5</v>
      </c>
      <c r="HV38" s="0" t="n">
        <v>13194.38</v>
      </c>
      <c r="HW38" s="0" t="n">
        <v>0</v>
      </c>
      <c r="HX38" s="0" t="n">
        <v>3675.1</v>
      </c>
      <c r="HY38" s="0" t="n">
        <v>7710</v>
      </c>
      <c r="HZ38" s="0" t="n">
        <v>2313</v>
      </c>
      <c r="IA38" s="0" t="n">
        <v>8150.1125</v>
      </c>
      <c r="IB38" s="0" t="n">
        <v>0</v>
      </c>
      <c r="IC38" s="0" t="n">
        <v>0</v>
      </c>
      <c r="ID38" s="0" t="n">
        <v>0</v>
      </c>
      <c r="IE38" s="0" t="n">
        <v>2570</v>
      </c>
      <c r="IF38" s="0" t="n">
        <v>0</v>
      </c>
      <c r="IG38" s="0" t="n">
        <v>10970.6875</v>
      </c>
      <c r="IH38" s="0" t="n">
        <v>0</v>
      </c>
      <c r="II38" s="0" t="n">
        <v>2084.27</v>
      </c>
      <c r="IJ38" s="0" t="n">
        <v>0</v>
      </c>
      <c r="IK38" s="0" t="n">
        <v>8175.17</v>
      </c>
      <c r="IL38" s="0" t="n">
        <v>0</v>
      </c>
      <c r="IM38" s="0" t="n">
        <v>0</v>
      </c>
      <c r="IN38" s="0" t="n">
        <v>3495.2</v>
      </c>
      <c r="IO38" s="0" t="n">
        <v>0</v>
      </c>
      <c r="IP38" s="0" t="n">
        <v>0</v>
      </c>
      <c r="IQ38" s="0" t="n">
        <v>0</v>
      </c>
      <c r="IR38" s="0" t="n">
        <v>0</v>
      </c>
      <c r="IS38" s="0" t="n">
        <v>0</v>
      </c>
      <c r="IT38" s="0" t="n">
        <v>0</v>
      </c>
      <c r="IU38" s="0" t="n">
        <v>0</v>
      </c>
      <c r="IV38" s="0" t="n">
        <v>6939</v>
      </c>
      <c r="IW38" s="0" t="n">
        <v>12685.52</v>
      </c>
      <c r="IX38" s="0" t="n">
        <v>0</v>
      </c>
      <c r="IY38" s="0" t="n">
        <v>0</v>
      </c>
      <c r="IZ38" s="0" t="n">
        <v>3084</v>
      </c>
      <c r="JA38" s="0" t="n">
        <v>0</v>
      </c>
      <c r="JB38" s="0" t="n">
        <v>0</v>
      </c>
      <c r="JC38" s="0" t="n">
        <v>0</v>
      </c>
      <c r="JD38" s="0" t="n">
        <v>0</v>
      </c>
      <c r="JE38" s="0" t="n">
        <v>0</v>
      </c>
      <c r="JF38" s="0" t="n">
        <v>0</v>
      </c>
      <c r="JG38" s="0" t="n">
        <v>0</v>
      </c>
      <c r="JH38" s="0" t="n">
        <v>9212.679</v>
      </c>
      <c r="JI38" s="0" t="n">
        <v>0</v>
      </c>
      <c r="JJ38" s="0" t="n">
        <v>0</v>
      </c>
      <c r="JK38" s="0" t="n">
        <v>0</v>
      </c>
      <c r="JL38" s="0" t="n">
        <v>0</v>
      </c>
      <c r="JM38" s="0" t="n">
        <v>15254.492</v>
      </c>
      <c r="JN38" s="0" t="n">
        <v>0</v>
      </c>
      <c r="JO38" s="0" t="n">
        <v>4132.56</v>
      </c>
      <c r="JP38" s="0" t="n">
        <v>10251.0875</v>
      </c>
      <c r="JQ38" s="0" t="n">
        <v>0</v>
      </c>
      <c r="JR38" s="0" t="n">
        <v>10280</v>
      </c>
      <c r="JS38" s="0" t="n">
        <v>0</v>
      </c>
      <c r="JT38" s="0" t="n">
        <v>14209.53</v>
      </c>
      <c r="JU38" s="0" t="n">
        <v>0</v>
      </c>
      <c r="JV38" s="0" t="n">
        <v>3084</v>
      </c>
      <c r="JW38" s="0" t="n">
        <v>0</v>
      </c>
      <c r="JX38" s="0" t="n">
        <v>168</v>
      </c>
      <c r="JY38" s="0" t="n">
        <v>0</v>
      </c>
      <c r="JZ38" s="0" t="n">
        <v>0</v>
      </c>
      <c r="KA38" s="0" t="n">
        <v>0</v>
      </c>
      <c r="KB38" s="0" t="n">
        <v>7618.8</v>
      </c>
      <c r="KC38" s="0" t="n">
        <v>0</v>
      </c>
      <c r="KD38" s="0" t="n">
        <v>524.16</v>
      </c>
      <c r="KE38" s="0" t="n">
        <v>0</v>
      </c>
      <c r="KF38" s="0" t="n">
        <v>7591.92</v>
      </c>
      <c r="KG38" s="0" t="n">
        <v>0</v>
      </c>
      <c r="KH38" s="0" t="n">
        <v>0</v>
      </c>
      <c r="KI38" s="0" t="n">
        <v>2268</v>
      </c>
      <c r="KJ38" s="0" t="n">
        <v>8625.12</v>
      </c>
      <c r="KK38" s="0" t="n">
        <v>0</v>
      </c>
      <c r="KL38" s="0" t="n">
        <v>2184</v>
      </c>
      <c r="KM38" s="0" t="n">
        <v>5040</v>
      </c>
      <c r="KN38" s="0" t="n">
        <v>1512</v>
      </c>
      <c r="KO38" s="0" t="n">
        <v>5327.7</v>
      </c>
      <c r="KP38" s="0" t="n">
        <v>0</v>
      </c>
      <c r="KQ38" s="0" t="n">
        <v>0</v>
      </c>
      <c r="KR38" s="0" t="n">
        <v>0</v>
      </c>
      <c r="KS38" s="0" t="n">
        <v>1680</v>
      </c>
      <c r="KT38" s="0" t="n">
        <v>0</v>
      </c>
      <c r="KU38" s="0" t="n">
        <v>5737.2</v>
      </c>
      <c r="KV38" s="0" t="n">
        <v>0</v>
      </c>
      <c r="KW38" s="0" t="n">
        <v>1362.48</v>
      </c>
      <c r="KX38" s="0" t="n">
        <v>0</v>
      </c>
      <c r="KY38" s="0" t="n">
        <v>5344.08</v>
      </c>
      <c r="KZ38" s="0" t="n">
        <v>0</v>
      </c>
      <c r="LA38" s="0" t="n">
        <v>0</v>
      </c>
      <c r="LB38" s="0" t="n">
        <v>1827.84</v>
      </c>
      <c r="LC38" s="0" t="n">
        <v>0</v>
      </c>
      <c r="LD38" s="0" t="n">
        <v>0</v>
      </c>
      <c r="LE38" s="0" t="n">
        <v>0</v>
      </c>
      <c r="LF38" s="0" t="n">
        <v>0</v>
      </c>
      <c r="LG38" s="0" t="n">
        <v>0</v>
      </c>
      <c r="LH38" s="0" t="n">
        <v>0</v>
      </c>
      <c r="LI38" s="0" t="n">
        <v>0</v>
      </c>
      <c r="LJ38" s="0" t="n">
        <v>4536</v>
      </c>
      <c r="LK38" s="0" t="n">
        <v>8292.48</v>
      </c>
      <c r="LL38" s="0" t="n">
        <v>0</v>
      </c>
      <c r="LM38" s="0" t="n">
        <v>0</v>
      </c>
      <c r="LN38" s="0" t="n">
        <v>2016</v>
      </c>
      <c r="LO38" s="0" t="n">
        <v>0</v>
      </c>
      <c r="LP38" s="0" t="n">
        <v>0</v>
      </c>
      <c r="LQ38" s="0" t="n">
        <v>0</v>
      </c>
      <c r="LR38" s="0" t="n">
        <v>0</v>
      </c>
      <c r="LS38" s="0" t="n">
        <v>0</v>
      </c>
      <c r="LT38" s="0" t="n">
        <v>0</v>
      </c>
      <c r="LU38" s="0" t="n">
        <v>0</v>
      </c>
      <c r="LV38" s="0" t="n">
        <v>6691.44</v>
      </c>
      <c r="LW38" s="0" t="n">
        <v>0</v>
      </c>
      <c r="LX38" s="0" t="n">
        <v>0</v>
      </c>
      <c r="LY38" s="0" t="n">
        <v>0</v>
      </c>
      <c r="LZ38" s="0" t="n">
        <v>0</v>
      </c>
      <c r="MA38" s="0" t="n">
        <v>11331.6</v>
      </c>
      <c r="MB38" s="0" t="n">
        <v>0</v>
      </c>
      <c r="MC38" s="0" t="n">
        <v>2431.296</v>
      </c>
      <c r="MD38" s="0" t="n">
        <v>5360.88</v>
      </c>
      <c r="ME38" s="0" t="n">
        <v>0</v>
      </c>
      <c r="MF38" s="0" t="n">
        <v>6720</v>
      </c>
      <c r="MG38" s="0" t="n">
        <v>0</v>
      </c>
      <c r="MH38" s="0" t="n">
        <v>9288.72</v>
      </c>
      <c r="MI38" s="0" t="n">
        <v>0</v>
      </c>
      <c r="MJ38" s="0" t="n">
        <v>2520</v>
      </c>
      <c r="MK38" s="0" t="n">
        <v>0</v>
      </c>
      <c r="ML38" s="0" t="n">
        <v>325</v>
      </c>
      <c r="MM38" s="0" t="n">
        <v>0</v>
      </c>
      <c r="MN38" s="0" t="n">
        <v>0</v>
      </c>
      <c r="MO38" s="0" t="n">
        <v>0</v>
      </c>
      <c r="MP38" s="0" t="n">
        <v>11791</v>
      </c>
      <c r="MQ38" s="0" t="n">
        <v>0</v>
      </c>
      <c r="MR38" s="0" t="n">
        <v>1014</v>
      </c>
      <c r="MS38" s="0" t="n">
        <v>0</v>
      </c>
      <c r="MT38" s="0" t="n">
        <v>14686.75</v>
      </c>
      <c r="MU38" s="0" t="n">
        <v>0</v>
      </c>
      <c r="MV38" s="0" t="n">
        <v>0</v>
      </c>
      <c r="MW38" s="0" t="n">
        <v>4875</v>
      </c>
      <c r="MX38" s="0" t="n">
        <v>16685.5</v>
      </c>
      <c r="MY38" s="0" t="n">
        <v>0</v>
      </c>
      <c r="MZ38" s="0" t="n">
        <v>3802.5</v>
      </c>
      <c r="NA38" s="0" t="n">
        <v>10725</v>
      </c>
      <c r="NB38" s="0" t="n">
        <v>2925</v>
      </c>
      <c r="NC38" s="0" t="n">
        <v>10306.5625</v>
      </c>
      <c r="ND38" s="0" t="n">
        <v>0</v>
      </c>
      <c r="NE38" s="0" t="n">
        <v>0</v>
      </c>
      <c r="NF38" s="0" t="n">
        <v>0</v>
      </c>
      <c r="NG38" s="0" t="n">
        <v>3250</v>
      </c>
      <c r="NH38" s="0" t="n">
        <v>0</v>
      </c>
      <c r="NI38" s="0" t="n">
        <v>11098.75</v>
      </c>
      <c r="NJ38" s="0" t="n">
        <v>0</v>
      </c>
      <c r="NK38" s="0" t="n">
        <v>2372.175</v>
      </c>
      <c r="NL38" s="0" t="n">
        <v>0</v>
      </c>
      <c r="NM38" s="0" t="n">
        <v>10338.25</v>
      </c>
      <c r="NN38" s="0" t="n">
        <v>0</v>
      </c>
      <c r="NO38" s="0" t="n">
        <v>0</v>
      </c>
      <c r="NP38" s="0" t="n">
        <v>3182.4</v>
      </c>
      <c r="NQ38" s="0" t="n">
        <v>0</v>
      </c>
      <c r="NR38" s="0" t="n">
        <v>0</v>
      </c>
      <c r="NS38" s="0" t="n">
        <v>0</v>
      </c>
      <c r="NT38" s="0" t="n">
        <v>0</v>
      </c>
      <c r="NU38" s="0" t="n">
        <v>0</v>
      </c>
      <c r="NV38" s="0" t="n">
        <v>0</v>
      </c>
      <c r="NW38" s="0" t="n">
        <v>0</v>
      </c>
      <c r="NX38" s="0" t="n">
        <v>7897.5</v>
      </c>
      <c r="NY38" s="0" t="n">
        <v>16042</v>
      </c>
      <c r="NZ38" s="0" t="n">
        <v>0</v>
      </c>
      <c r="OA38" s="0" t="n">
        <v>0</v>
      </c>
      <c r="OB38" s="0" t="n">
        <v>4290</v>
      </c>
      <c r="OC38" s="0" t="n">
        <v>0</v>
      </c>
      <c r="OD38" s="0" t="n">
        <v>0</v>
      </c>
      <c r="OE38" s="0" t="n">
        <v>0</v>
      </c>
      <c r="OF38" s="0" t="n">
        <v>0</v>
      </c>
      <c r="OG38" s="0" t="n">
        <v>0</v>
      </c>
      <c r="OH38" s="0" t="n">
        <v>0</v>
      </c>
      <c r="OI38" s="0" t="n">
        <v>0</v>
      </c>
      <c r="OJ38" s="0" t="n">
        <v>12944.75</v>
      </c>
      <c r="OK38" s="0" t="n">
        <v>0</v>
      </c>
      <c r="OL38" s="0" t="n">
        <v>0</v>
      </c>
      <c r="OM38" s="0" t="n">
        <v>0</v>
      </c>
      <c r="ON38" s="0" t="n">
        <v>0</v>
      </c>
      <c r="OO38" s="0" t="n">
        <v>15783.3</v>
      </c>
      <c r="OP38" s="0" t="n">
        <v>0</v>
      </c>
      <c r="OQ38" s="0" t="n">
        <v>5226</v>
      </c>
      <c r="OR38" s="0" t="n">
        <v>10370.75</v>
      </c>
      <c r="OS38" s="0" t="n">
        <v>0</v>
      </c>
      <c r="OT38" s="0" t="n">
        <v>13000</v>
      </c>
      <c r="OU38" s="0" t="n">
        <v>0</v>
      </c>
      <c r="OV38" s="0" t="n">
        <v>17969.25</v>
      </c>
      <c r="OW38" s="0" t="n">
        <v>0</v>
      </c>
      <c r="OX38" s="0" t="n">
        <v>3510</v>
      </c>
      <c r="OY38" s="0" t="n">
        <v>0</v>
      </c>
      <c r="OZ38" s="0" t="n">
        <v>114</v>
      </c>
      <c r="PA38" s="0" t="n">
        <v>0</v>
      </c>
      <c r="PB38" s="0" t="n">
        <v>0</v>
      </c>
      <c r="PC38" s="0" t="n">
        <v>0</v>
      </c>
      <c r="PD38" s="0" t="n">
        <v>4135.92</v>
      </c>
      <c r="PE38" s="0" t="n">
        <v>0</v>
      </c>
      <c r="PF38" s="0" t="n">
        <v>355.68</v>
      </c>
      <c r="PG38" s="0" t="n">
        <v>0</v>
      </c>
      <c r="PH38" s="0" t="n">
        <v>5151.66</v>
      </c>
      <c r="PI38" s="0" t="n">
        <v>0</v>
      </c>
      <c r="PJ38" s="0" t="n">
        <v>0</v>
      </c>
      <c r="PK38" s="0" t="n">
        <v>1710</v>
      </c>
      <c r="PL38" s="0" t="n">
        <v>5852.76</v>
      </c>
      <c r="PM38" s="0" t="n">
        <v>0</v>
      </c>
      <c r="PN38" s="0" t="n">
        <v>1333.8</v>
      </c>
      <c r="PO38" s="0" t="n">
        <v>3420</v>
      </c>
      <c r="PP38" s="0" t="n">
        <v>1026</v>
      </c>
      <c r="PQ38" s="0" t="n">
        <v>2892.18</v>
      </c>
      <c r="PR38" s="0" t="n">
        <v>0</v>
      </c>
      <c r="PS38" s="0" t="n">
        <v>0</v>
      </c>
      <c r="PT38" s="0" t="n">
        <v>0</v>
      </c>
      <c r="PU38" s="0" t="n">
        <v>1140</v>
      </c>
      <c r="PV38" s="0" t="n">
        <v>0</v>
      </c>
      <c r="PW38" s="0" t="n">
        <v>3893.1</v>
      </c>
      <c r="PX38" s="0" t="n">
        <v>0</v>
      </c>
      <c r="PY38" s="0" t="n">
        <v>1155.675</v>
      </c>
      <c r="PZ38" s="0" t="n">
        <v>0</v>
      </c>
      <c r="QA38" s="0" t="n">
        <v>3626.34</v>
      </c>
      <c r="QB38" s="0" t="n">
        <v>0</v>
      </c>
      <c r="QC38" s="0" t="n">
        <v>0</v>
      </c>
      <c r="QD38" s="0" t="n">
        <v>1240.32</v>
      </c>
      <c r="QE38" s="0" t="n">
        <v>0</v>
      </c>
      <c r="QF38" s="0" t="n">
        <v>0</v>
      </c>
      <c r="QG38" s="0" t="n">
        <v>0</v>
      </c>
      <c r="QH38" s="0" t="n">
        <v>0</v>
      </c>
      <c r="QI38" s="0" t="n">
        <v>0</v>
      </c>
      <c r="QJ38" s="0" t="n">
        <v>0</v>
      </c>
      <c r="QK38" s="0" t="n">
        <v>0</v>
      </c>
      <c r="QL38" s="0" t="n">
        <v>3385.8</v>
      </c>
      <c r="QM38" s="0" t="n">
        <v>6189.744</v>
      </c>
      <c r="QN38" s="0" t="n">
        <v>0</v>
      </c>
      <c r="QO38" s="0" t="n">
        <v>0</v>
      </c>
      <c r="QP38" s="0" t="n">
        <v>1368</v>
      </c>
      <c r="QQ38" s="0" t="n">
        <v>0</v>
      </c>
      <c r="QR38" s="0" t="n">
        <v>0</v>
      </c>
      <c r="QS38" s="0" t="n">
        <v>0</v>
      </c>
      <c r="QT38" s="0" t="n">
        <v>0</v>
      </c>
      <c r="QU38" s="0" t="n">
        <v>0</v>
      </c>
      <c r="QV38" s="0" t="n">
        <v>0</v>
      </c>
      <c r="QW38" s="0" t="n">
        <v>0</v>
      </c>
      <c r="QX38" s="0" t="n">
        <v>5675.775</v>
      </c>
      <c r="QY38" s="0" t="n">
        <v>0</v>
      </c>
      <c r="QZ38" s="0" t="n">
        <v>0</v>
      </c>
      <c r="RA38" s="0" t="n">
        <v>0</v>
      </c>
      <c r="RB38" s="0" t="n">
        <v>0</v>
      </c>
      <c r="RC38" s="0" t="n">
        <v>6151.44</v>
      </c>
      <c r="RD38" s="0" t="n">
        <v>0</v>
      </c>
      <c r="RE38" s="0" t="n">
        <v>1833.12</v>
      </c>
      <c r="RF38" s="0" t="n">
        <v>3637.74</v>
      </c>
      <c r="RG38" s="0" t="n">
        <v>0</v>
      </c>
      <c r="RH38" s="0" t="n">
        <v>4560</v>
      </c>
      <c r="RI38" s="0" t="n">
        <v>0</v>
      </c>
      <c r="RJ38" s="0" t="n">
        <v>6303.06</v>
      </c>
      <c r="RK38" s="0" t="n">
        <v>0</v>
      </c>
      <c r="RL38" s="0" t="n">
        <v>1368</v>
      </c>
      <c r="RM38" s="0" t="n">
        <v>0</v>
      </c>
      <c r="RN38" s="0" t="n">
        <v>313</v>
      </c>
      <c r="RO38" s="0" t="n">
        <v>0</v>
      </c>
      <c r="RP38" s="0" t="n">
        <v>0</v>
      </c>
      <c r="RQ38" s="0" t="n">
        <v>0</v>
      </c>
      <c r="RR38" s="0" t="n">
        <v>10220.076</v>
      </c>
      <c r="RS38" s="0" t="n">
        <v>0</v>
      </c>
      <c r="RT38" s="0" t="n">
        <v>976.56</v>
      </c>
      <c r="RU38" s="0" t="n">
        <v>0</v>
      </c>
      <c r="RV38" s="0" t="n">
        <v>14144.47</v>
      </c>
      <c r="RW38" s="0" t="n">
        <v>0</v>
      </c>
      <c r="RX38" s="0" t="n">
        <v>0</v>
      </c>
      <c r="RY38" s="0" t="n">
        <v>4695</v>
      </c>
      <c r="RZ38" s="0" t="n">
        <v>16069.42</v>
      </c>
      <c r="SA38" s="0" t="n">
        <v>0</v>
      </c>
      <c r="SB38" s="0" t="n">
        <v>4069</v>
      </c>
      <c r="SC38" s="0" t="n">
        <v>10329</v>
      </c>
      <c r="SD38" s="0" t="n">
        <v>2817</v>
      </c>
      <c r="SE38" s="0" t="n">
        <v>9926.0125</v>
      </c>
      <c r="SF38" s="0" t="n">
        <v>0</v>
      </c>
      <c r="SG38" s="0" t="n">
        <v>0</v>
      </c>
      <c r="SH38" s="0" t="n">
        <v>0</v>
      </c>
      <c r="SI38" s="0" t="n">
        <v>3130</v>
      </c>
      <c r="SJ38" s="0" t="n">
        <v>0</v>
      </c>
      <c r="SK38" s="0" t="n">
        <v>10688.95</v>
      </c>
      <c r="SL38" s="0" t="n">
        <v>0</v>
      </c>
      <c r="SM38" s="0" t="n">
        <v>2538.43</v>
      </c>
      <c r="SN38" s="0" t="n">
        <v>0</v>
      </c>
      <c r="SO38" s="0" t="n">
        <v>9956.53</v>
      </c>
      <c r="SP38" s="0" t="n">
        <v>0</v>
      </c>
      <c r="SQ38" s="0" t="n">
        <v>0</v>
      </c>
      <c r="SR38" s="0" t="n">
        <v>3405.44</v>
      </c>
      <c r="SS38" s="0" t="n">
        <v>0</v>
      </c>
      <c r="ST38" s="0" t="n">
        <v>0</v>
      </c>
      <c r="SU38" s="0" t="n">
        <v>0</v>
      </c>
      <c r="SV38" s="0" t="n">
        <v>0</v>
      </c>
      <c r="SW38" s="0" t="n">
        <v>0</v>
      </c>
      <c r="SX38" s="0" t="n">
        <v>0</v>
      </c>
      <c r="SY38" s="0" t="n">
        <v>0</v>
      </c>
      <c r="SZ38" s="0" t="n">
        <v>9296.1</v>
      </c>
      <c r="TA38" s="0" t="n">
        <v>15449.68</v>
      </c>
      <c r="TB38" s="0" t="n">
        <v>0</v>
      </c>
      <c r="TC38" s="0" t="n">
        <v>0</v>
      </c>
      <c r="TD38" s="0" t="n">
        <v>3756</v>
      </c>
      <c r="TE38" s="0" t="n">
        <v>0</v>
      </c>
      <c r="TF38" s="0" t="n">
        <v>0</v>
      </c>
      <c r="TG38" s="0" t="n">
        <v>0</v>
      </c>
      <c r="TH38" s="0" t="n">
        <v>0</v>
      </c>
      <c r="TI38" s="0" t="n">
        <v>0</v>
      </c>
      <c r="TJ38" s="0" t="n">
        <v>0</v>
      </c>
      <c r="TK38" s="0" t="n">
        <v>0</v>
      </c>
      <c r="TL38" s="0" t="n">
        <v>12466.79</v>
      </c>
      <c r="TM38" s="0" t="n">
        <v>0</v>
      </c>
      <c r="TN38" s="0" t="n">
        <v>0</v>
      </c>
      <c r="TO38" s="0" t="n">
        <v>0</v>
      </c>
      <c r="TP38" s="0" t="n">
        <v>0</v>
      </c>
      <c r="TQ38" s="0" t="n">
        <v>16889.48</v>
      </c>
      <c r="TR38" s="0" t="n">
        <v>0</v>
      </c>
      <c r="TS38" s="0" t="n">
        <v>5033.04</v>
      </c>
      <c r="TT38" s="0" t="n">
        <v>8989.047</v>
      </c>
      <c r="TU38" s="0" t="n">
        <v>0</v>
      </c>
      <c r="TV38" s="0" t="n">
        <v>12520</v>
      </c>
      <c r="TW38" s="0" t="n">
        <v>0</v>
      </c>
      <c r="TX38" s="0" t="n">
        <v>17305.77</v>
      </c>
      <c r="TY38" s="0" t="n">
        <v>0</v>
      </c>
      <c r="TZ38" s="0" t="n">
        <v>3756</v>
      </c>
      <c r="UA38" s="0" t="n">
        <v>0</v>
      </c>
      <c r="UB38" s="0" t="n">
        <v>388</v>
      </c>
      <c r="UC38" s="0" t="n">
        <v>0</v>
      </c>
      <c r="UD38" s="0" t="n">
        <v>0</v>
      </c>
      <c r="UE38" s="0" t="n">
        <v>0</v>
      </c>
      <c r="UF38" s="0" t="n">
        <v>14076.64</v>
      </c>
      <c r="UG38" s="0" t="n">
        <v>0</v>
      </c>
      <c r="UH38" s="0" t="n">
        <v>1210.56</v>
      </c>
      <c r="UI38" s="0" t="n">
        <v>0</v>
      </c>
      <c r="UJ38" s="0" t="n">
        <v>19287.092</v>
      </c>
      <c r="UK38" s="0" t="n">
        <v>0</v>
      </c>
      <c r="UL38" s="0" t="n">
        <v>0</v>
      </c>
      <c r="UM38" s="0" t="n">
        <v>5820</v>
      </c>
      <c r="UN38" s="0" t="n">
        <v>19919.92</v>
      </c>
      <c r="UO38" s="0" t="n">
        <v>0</v>
      </c>
      <c r="UP38" s="0" t="n">
        <v>5044</v>
      </c>
      <c r="UQ38" s="0" t="n">
        <v>14550</v>
      </c>
      <c r="UR38" s="0" t="n">
        <v>3492</v>
      </c>
      <c r="US38" s="0" t="n">
        <v>9843.56</v>
      </c>
      <c r="UT38" s="0" t="n">
        <v>0</v>
      </c>
      <c r="UU38" s="0" t="n">
        <v>0</v>
      </c>
      <c r="UV38" s="0" t="n">
        <v>0</v>
      </c>
      <c r="UW38" s="0" t="n">
        <v>4268</v>
      </c>
      <c r="UX38" s="0" t="n">
        <v>0</v>
      </c>
      <c r="UY38" s="0" t="n">
        <v>13250.2</v>
      </c>
      <c r="UZ38" s="0" t="n">
        <v>0</v>
      </c>
      <c r="VA38" s="0" t="n">
        <v>3146.68</v>
      </c>
      <c r="VB38" s="0" t="n">
        <v>0</v>
      </c>
      <c r="VC38" s="0" t="n">
        <v>11108.052</v>
      </c>
      <c r="VD38" s="0" t="n">
        <v>0</v>
      </c>
      <c r="VE38" s="0" t="n">
        <v>0</v>
      </c>
      <c r="VF38" s="0" t="n">
        <v>4221.44</v>
      </c>
      <c r="VG38" s="0" t="n">
        <v>0</v>
      </c>
      <c r="VH38" s="0" t="n">
        <v>0</v>
      </c>
      <c r="VI38" s="0" t="n">
        <v>0</v>
      </c>
      <c r="VJ38" s="0" t="n">
        <v>0</v>
      </c>
      <c r="VK38" s="0" t="n">
        <v>0</v>
      </c>
      <c r="VL38" s="0" t="n">
        <v>0</v>
      </c>
      <c r="VM38" s="0" t="n">
        <v>0</v>
      </c>
      <c r="VN38" s="0" t="n">
        <v>10476</v>
      </c>
      <c r="VO38" s="0" t="n">
        <v>17236.512</v>
      </c>
      <c r="VP38" s="0" t="n">
        <v>0</v>
      </c>
      <c r="VQ38" s="0" t="n">
        <v>0</v>
      </c>
      <c r="VR38" s="0" t="n">
        <v>4656</v>
      </c>
      <c r="VS38" s="0" t="n">
        <v>0</v>
      </c>
      <c r="VT38" s="0" t="n">
        <v>0</v>
      </c>
      <c r="VU38" s="0" t="n">
        <v>0</v>
      </c>
      <c r="VV38" s="0" t="n">
        <v>0</v>
      </c>
      <c r="VW38" s="0" t="n">
        <v>0</v>
      </c>
      <c r="VX38" s="0" t="n">
        <v>0</v>
      </c>
      <c r="VY38" s="0" t="n">
        <v>0</v>
      </c>
      <c r="VZ38" s="0" t="n">
        <v>15454.04</v>
      </c>
      <c r="WA38" s="0" t="n">
        <v>0</v>
      </c>
      <c r="WB38" s="0" t="n">
        <v>0</v>
      </c>
      <c r="WC38" s="0" t="n">
        <v>0</v>
      </c>
      <c r="WD38" s="0" t="n">
        <v>0</v>
      </c>
      <c r="WE38" s="0" t="n">
        <v>26170.6</v>
      </c>
      <c r="WF38" s="0" t="n">
        <v>0</v>
      </c>
      <c r="WG38" s="0" t="n">
        <v>6239.04</v>
      </c>
      <c r="WH38" s="0" t="n">
        <v>15476.35</v>
      </c>
      <c r="WI38" s="0" t="n">
        <v>0</v>
      </c>
      <c r="WJ38" s="0" t="n">
        <v>15520</v>
      </c>
      <c r="WK38" s="0" t="n">
        <v>0</v>
      </c>
      <c r="WL38" s="0" t="n">
        <v>21452.52</v>
      </c>
      <c r="WM38" s="0" t="n">
        <v>0</v>
      </c>
      <c r="WN38" s="0" t="n">
        <v>4656</v>
      </c>
      <c r="WO38" s="0" t="n">
        <v>0</v>
      </c>
      <c r="WP38" s="0" t="n">
        <v>99</v>
      </c>
      <c r="WQ38" s="0" t="n">
        <v>0</v>
      </c>
      <c r="WR38" s="0" t="n">
        <v>0</v>
      </c>
      <c r="WS38" s="0" t="n">
        <v>0</v>
      </c>
      <c r="WT38" s="0" t="n">
        <v>3591.72</v>
      </c>
      <c r="WU38" s="0" t="n">
        <v>0</v>
      </c>
      <c r="WV38" s="0" t="n">
        <v>308.88</v>
      </c>
      <c r="WW38" s="0" t="n">
        <v>0</v>
      </c>
      <c r="WX38" s="0" t="n">
        <v>4473.81</v>
      </c>
      <c r="WY38" s="0" t="n">
        <v>0</v>
      </c>
      <c r="WZ38" s="0" t="n">
        <v>0</v>
      </c>
      <c r="XA38" s="0" t="n">
        <v>1485</v>
      </c>
      <c r="XB38" s="0" t="n">
        <v>5082.66</v>
      </c>
      <c r="XC38" s="0" t="n">
        <v>0</v>
      </c>
      <c r="XD38" s="0" t="n">
        <v>1287</v>
      </c>
      <c r="XE38" s="0" t="n">
        <v>2970</v>
      </c>
      <c r="XF38" s="0" t="n">
        <v>891</v>
      </c>
      <c r="XG38" s="0" t="n">
        <v>2511.63</v>
      </c>
      <c r="XH38" s="0" t="n">
        <v>0</v>
      </c>
      <c r="XI38" s="0" t="n">
        <v>0</v>
      </c>
      <c r="XJ38" s="0" t="n">
        <v>0</v>
      </c>
      <c r="XK38" s="0" t="n">
        <v>1089</v>
      </c>
      <c r="XL38" s="0" t="n">
        <v>0</v>
      </c>
      <c r="XM38" s="0" t="n">
        <v>3380.85</v>
      </c>
      <c r="XN38" s="0" t="n">
        <v>0</v>
      </c>
      <c r="XO38" s="0" t="n">
        <v>802.89</v>
      </c>
      <c r="XP38" s="0" t="n">
        <v>0</v>
      </c>
      <c r="XQ38" s="0" t="n">
        <v>3149.19</v>
      </c>
      <c r="XR38" s="0" t="n">
        <v>0</v>
      </c>
      <c r="XS38" s="0" t="n">
        <v>0</v>
      </c>
      <c r="XT38" s="0" t="n">
        <v>969.408</v>
      </c>
      <c r="XU38" s="0" t="n">
        <v>0</v>
      </c>
      <c r="XV38" s="0" t="n">
        <v>0</v>
      </c>
      <c r="XW38" s="0" t="n">
        <v>0</v>
      </c>
      <c r="XX38" s="0" t="n">
        <v>0</v>
      </c>
      <c r="XY38" s="0" t="n">
        <v>0</v>
      </c>
      <c r="XZ38" s="0" t="n">
        <v>0</v>
      </c>
      <c r="YA38" s="0" t="n">
        <v>0</v>
      </c>
      <c r="YB38" s="0" t="n">
        <v>2673</v>
      </c>
      <c r="YC38" s="0" t="n">
        <v>6108.3</v>
      </c>
      <c r="YD38" s="0" t="n">
        <v>0</v>
      </c>
      <c r="YE38" s="0" t="n">
        <v>0</v>
      </c>
      <c r="YF38" s="0" t="n">
        <v>1069.2</v>
      </c>
      <c r="YG38" s="0" t="n">
        <v>0</v>
      </c>
      <c r="YH38" s="0" t="n">
        <v>0</v>
      </c>
      <c r="YI38" s="0" t="n">
        <v>0</v>
      </c>
      <c r="YJ38" s="0" t="n">
        <v>0</v>
      </c>
      <c r="YK38" s="0" t="n">
        <v>0</v>
      </c>
      <c r="YL38" s="0" t="n">
        <v>0</v>
      </c>
      <c r="YM38" s="0" t="n">
        <v>0</v>
      </c>
      <c r="YN38" s="0" t="n">
        <v>3943.17</v>
      </c>
      <c r="YO38" s="0" t="n">
        <v>0</v>
      </c>
      <c r="YP38" s="0" t="n">
        <v>0</v>
      </c>
      <c r="YQ38" s="0" t="n">
        <v>0</v>
      </c>
      <c r="YR38" s="0" t="n">
        <v>0</v>
      </c>
      <c r="YS38" s="0" t="n">
        <v>5876.244</v>
      </c>
      <c r="YT38" s="0" t="n">
        <v>0</v>
      </c>
      <c r="YU38" s="0" t="n">
        <v>1591.92</v>
      </c>
      <c r="YV38" s="0" t="n">
        <v>3159.09</v>
      </c>
      <c r="YW38" s="0" t="n">
        <v>0</v>
      </c>
      <c r="YX38" s="0" t="n">
        <v>3564</v>
      </c>
      <c r="YY38" s="0" t="n">
        <v>0</v>
      </c>
      <c r="YZ38" s="0" t="n">
        <v>6021.081</v>
      </c>
      <c r="ZA38" s="0" t="n">
        <v>0</v>
      </c>
      <c r="ZB38" s="0" t="n">
        <v>1188</v>
      </c>
      <c r="ZC38" s="0" t="n">
        <v>0</v>
      </c>
      <c r="ZD38" s="0" t="n">
        <v>122</v>
      </c>
      <c r="ZE38" s="0" t="n">
        <v>0</v>
      </c>
      <c r="ZF38" s="0" t="n">
        <v>0</v>
      </c>
      <c r="ZG38" s="0" t="n">
        <v>0</v>
      </c>
      <c r="ZH38" s="0" t="n">
        <v>4426.16</v>
      </c>
      <c r="ZI38" s="0" t="n">
        <v>0</v>
      </c>
      <c r="ZJ38" s="0" t="n">
        <v>380.64</v>
      </c>
      <c r="ZK38" s="0" t="n">
        <v>0</v>
      </c>
      <c r="ZL38" s="0" t="n">
        <v>6064.498</v>
      </c>
      <c r="ZM38" s="0" t="n">
        <v>0</v>
      </c>
      <c r="ZN38" s="0" t="n">
        <v>0</v>
      </c>
      <c r="ZO38" s="0" t="n">
        <v>1830</v>
      </c>
      <c r="ZP38" s="0" t="n">
        <v>6263.48</v>
      </c>
      <c r="ZQ38" s="0" t="n">
        <v>0</v>
      </c>
      <c r="ZR38" s="0" t="n">
        <v>1586</v>
      </c>
      <c r="ZS38" s="0" t="n">
        <v>3660</v>
      </c>
      <c r="ZT38" s="0" t="n">
        <v>1098</v>
      </c>
      <c r="ZU38" s="0" t="n">
        <v>3095.14</v>
      </c>
      <c r="ZV38" s="0" t="n">
        <v>0</v>
      </c>
      <c r="ZW38" s="0" t="n">
        <v>0</v>
      </c>
      <c r="ZX38" s="0" t="n">
        <v>0</v>
      </c>
      <c r="ZY38" s="0" t="n">
        <v>1220</v>
      </c>
      <c r="ZZ38" s="0" t="n">
        <v>0</v>
      </c>
      <c r="AAA38" s="0" t="n">
        <v>4166.3</v>
      </c>
      <c r="AAB38" s="0" t="n">
        <v>0</v>
      </c>
      <c r="AAC38" s="0" t="n">
        <v>1236.775</v>
      </c>
      <c r="AAD38" s="0" t="n">
        <v>0</v>
      </c>
      <c r="AAE38" s="0" t="n">
        <v>3492.738</v>
      </c>
      <c r="AAF38" s="0" t="n">
        <v>0</v>
      </c>
      <c r="AAG38" s="0" t="n">
        <v>0</v>
      </c>
      <c r="AAH38" s="0" t="n">
        <v>1327.36</v>
      </c>
      <c r="AAI38" s="0" t="n">
        <v>0</v>
      </c>
      <c r="AAJ38" s="0" t="n">
        <v>0</v>
      </c>
      <c r="AAK38" s="0" t="n">
        <v>0</v>
      </c>
      <c r="AAL38" s="0" t="n">
        <v>0</v>
      </c>
      <c r="AAM38" s="0" t="n">
        <v>0</v>
      </c>
      <c r="AAN38" s="0" t="n">
        <v>0</v>
      </c>
      <c r="AAO38" s="0" t="n">
        <v>0</v>
      </c>
      <c r="AAP38" s="0" t="n">
        <v>3294</v>
      </c>
      <c r="AAQ38" s="0" t="n">
        <v>6021.92</v>
      </c>
      <c r="AAR38" s="0" t="n">
        <v>0</v>
      </c>
      <c r="AAS38" s="0" t="n">
        <v>0</v>
      </c>
      <c r="AAT38" s="0" t="n">
        <v>1830</v>
      </c>
      <c r="AAU38" s="0" t="n">
        <v>0</v>
      </c>
      <c r="AAV38" s="0" t="n">
        <v>0</v>
      </c>
      <c r="AAW38" s="0" t="n">
        <v>0</v>
      </c>
      <c r="AAX38" s="0" t="n">
        <v>0</v>
      </c>
      <c r="AAY38" s="0" t="n">
        <v>0</v>
      </c>
      <c r="AAZ38" s="0" t="n">
        <v>0</v>
      </c>
      <c r="ABA38" s="0" t="n">
        <v>0</v>
      </c>
      <c r="ABB38" s="0" t="n">
        <v>5345.186</v>
      </c>
      <c r="ABC38" s="0" t="n">
        <v>0</v>
      </c>
      <c r="ABD38" s="0" t="n">
        <v>0</v>
      </c>
      <c r="ABE38" s="0" t="n">
        <v>0</v>
      </c>
      <c r="ABF38" s="0" t="n">
        <v>0</v>
      </c>
      <c r="ABG38" s="0" t="n">
        <v>5924.808</v>
      </c>
      <c r="ABH38" s="0" t="n">
        <v>0</v>
      </c>
      <c r="ABI38" s="0" t="n">
        <v>1961.76</v>
      </c>
      <c r="ABJ38" s="0" t="n">
        <v>3503.718</v>
      </c>
      <c r="ABK38" s="0" t="n">
        <v>0</v>
      </c>
      <c r="ABL38" s="0" t="n">
        <v>5368</v>
      </c>
      <c r="ABM38" s="0" t="n">
        <v>0</v>
      </c>
      <c r="ABN38" s="0" t="n">
        <v>6745.38</v>
      </c>
      <c r="ABO38" s="0" t="n">
        <v>0</v>
      </c>
      <c r="ABP38" s="0" t="n">
        <v>1464</v>
      </c>
      <c r="ABQ38" s="0" t="n">
        <v>0</v>
      </c>
      <c r="ABR38" s="0" t="n">
        <v>205</v>
      </c>
      <c r="ABS38" s="0" t="n">
        <v>0</v>
      </c>
      <c r="ABT38" s="0" t="n">
        <v>0</v>
      </c>
      <c r="ABU38" s="0" t="n">
        <v>0</v>
      </c>
      <c r="ABV38" s="0" t="n">
        <v>7437.4</v>
      </c>
      <c r="ABW38" s="0" t="n">
        <v>0</v>
      </c>
      <c r="ABX38" s="0" t="n">
        <v>639.6</v>
      </c>
      <c r="ABY38" s="0" t="n">
        <v>0</v>
      </c>
      <c r="ABZ38" s="0" t="n">
        <v>9263.95</v>
      </c>
      <c r="ACA38" s="0" t="n">
        <v>0</v>
      </c>
      <c r="ACB38" s="0" t="n">
        <v>0</v>
      </c>
      <c r="ACC38" s="0" t="n">
        <v>3382.5</v>
      </c>
      <c r="ACD38" s="0" t="n">
        <v>10524.7</v>
      </c>
      <c r="ACE38" s="0" t="n">
        <v>0</v>
      </c>
      <c r="ACF38" s="0" t="n">
        <v>3331.25</v>
      </c>
      <c r="ACG38" s="0" t="n">
        <v>6150</v>
      </c>
      <c r="ACH38" s="0" t="n">
        <v>1845</v>
      </c>
      <c r="ACI38" s="0" t="n">
        <v>4680.765</v>
      </c>
      <c r="ACJ38" s="0" t="n">
        <v>0</v>
      </c>
      <c r="ACK38" s="0" t="n">
        <v>0</v>
      </c>
      <c r="ACL38" s="0" t="n">
        <v>0</v>
      </c>
      <c r="ACM38" s="0" t="n">
        <v>2050</v>
      </c>
      <c r="ACN38" s="0" t="n">
        <v>0</v>
      </c>
      <c r="ACO38" s="0" t="n">
        <v>7000.75</v>
      </c>
      <c r="ACP38" s="0" t="n">
        <v>0</v>
      </c>
      <c r="ACQ38" s="0" t="n">
        <v>1662.55</v>
      </c>
      <c r="ACR38" s="0" t="n">
        <v>0</v>
      </c>
      <c r="ACS38" s="0" t="n">
        <v>6521.05</v>
      </c>
      <c r="ACT38" s="0" t="n">
        <v>0</v>
      </c>
      <c r="ACU38" s="0" t="n">
        <v>0</v>
      </c>
      <c r="ACV38" s="0" t="n">
        <v>2230.4</v>
      </c>
      <c r="ACW38" s="0" t="n">
        <v>0</v>
      </c>
      <c r="ACX38" s="0" t="n">
        <v>0</v>
      </c>
      <c r="ACY38" s="0" t="n">
        <v>0</v>
      </c>
      <c r="ACZ38" s="0" t="n">
        <v>0</v>
      </c>
      <c r="ADA38" s="0" t="n">
        <v>0</v>
      </c>
      <c r="ADB38" s="0" t="n">
        <v>0</v>
      </c>
      <c r="ADC38" s="0" t="n">
        <v>0</v>
      </c>
      <c r="ADD38" s="0" t="n">
        <v>5535</v>
      </c>
      <c r="ADE38" s="0" t="n">
        <v>12648.5</v>
      </c>
      <c r="ADF38" s="0" t="n">
        <v>0</v>
      </c>
      <c r="ADG38" s="0" t="n">
        <v>0</v>
      </c>
      <c r="ADH38" s="0" t="n">
        <v>2460</v>
      </c>
      <c r="ADI38" s="0" t="n">
        <v>0</v>
      </c>
      <c r="ADJ38" s="0" t="n">
        <v>0</v>
      </c>
      <c r="ADK38" s="0" t="n">
        <v>0</v>
      </c>
      <c r="ADL38" s="0" t="n">
        <v>0</v>
      </c>
      <c r="ADM38" s="0" t="n">
        <v>0</v>
      </c>
      <c r="ADN38" s="0" t="n">
        <v>0</v>
      </c>
      <c r="ADO38" s="0" t="n">
        <v>0</v>
      </c>
      <c r="ADP38" s="0" t="n">
        <v>8165.15</v>
      </c>
      <c r="ADQ38" s="0" t="n">
        <v>0</v>
      </c>
      <c r="ADR38" s="0" t="n">
        <v>0</v>
      </c>
      <c r="ADS38" s="0" t="n">
        <v>0</v>
      </c>
      <c r="ADT38" s="0" t="n">
        <v>0</v>
      </c>
      <c r="ADU38" s="0" t="n">
        <v>11061.8</v>
      </c>
      <c r="ADV38" s="0" t="n">
        <v>0</v>
      </c>
      <c r="ADW38" s="0" t="n">
        <v>3296.4</v>
      </c>
      <c r="ADX38" s="0" t="n">
        <v>6541.55</v>
      </c>
      <c r="ADY38" s="0" t="n">
        <v>0</v>
      </c>
      <c r="ADZ38" s="0" t="n">
        <v>8200</v>
      </c>
      <c r="AEA38" s="0" t="n">
        <v>0</v>
      </c>
      <c r="AEB38" s="0" t="n">
        <v>11334.45</v>
      </c>
      <c r="AEC38" s="0" t="n">
        <v>0</v>
      </c>
      <c r="AED38" s="0" t="n">
        <v>3075</v>
      </c>
      <c r="AEE38" s="0" t="n">
        <v>0</v>
      </c>
      <c r="AEF38" s="0" t="n">
        <v>378</v>
      </c>
      <c r="AEG38" s="0" t="n">
        <v>0</v>
      </c>
      <c r="AEH38" s="0" t="n">
        <v>0</v>
      </c>
      <c r="AEI38" s="0" t="n">
        <v>0</v>
      </c>
      <c r="AEJ38" s="0" t="n">
        <v>12342.456</v>
      </c>
      <c r="AEK38" s="0" t="n">
        <v>0</v>
      </c>
      <c r="AEL38" s="0" t="n">
        <v>1179.36</v>
      </c>
      <c r="AEM38" s="0" t="n">
        <v>0</v>
      </c>
      <c r="AEN38" s="0" t="n">
        <v>17081.82</v>
      </c>
      <c r="AEO38" s="0" t="n">
        <v>0</v>
      </c>
      <c r="AEP38" s="0" t="n">
        <v>0</v>
      </c>
      <c r="AEQ38" s="0" t="n">
        <v>6237</v>
      </c>
      <c r="AER38" s="0" t="n">
        <v>24258.15</v>
      </c>
      <c r="AES38" s="0" t="n">
        <v>0</v>
      </c>
      <c r="AET38" s="0" t="n">
        <v>4914</v>
      </c>
      <c r="AEU38" s="0" t="n">
        <v>11340</v>
      </c>
      <c r="AEV38" s="0" t="n">
        <v>3402</v>
      </c>
      <c r="AEW38" s="0" t="n">
        <v>8630.874</v>
      </c>
      <c r="AEX38" s="0" t="n">
        <v>0</v>
      </c>
      <c r="AEY38" s="0" t="n">
        <v>0</v>
      </c>
      <c r="AEZ38" s="0" t="n">
        <v>0</v>
      </c>
      <c r="AFA38" s="0" t="n">
        <v>3780</v>
      </c>
      <c r="AFB38" s="0" t="n">
        <v>0</v>
      </c>
      <c r="AFC38" s="0" t="n">
        <v>12908.7</v>
      </c>
      <c r="AFD38" s="0" t="n">
        <v>0</v>
      </c>
      <c r="AFE38" s="0" t="n">
        <v>3065.58</v>
      </c>
      <c r="AFF38" s="0" t="n">
        <v>0</v>
      </c>
      <c r="AFG38" s="0" t="n">
        <v>12024.18</v>
      </c>
      <c r="AFH38" s="0" t="n">
        <v>0</v>
      </c>
      <c r="AFI38" s="0" t="n">
        <v>0</v>
      </c>
      <c r="AFJ38" s="0" t="n">
        <v>4112.64</v>
      </c>
      <c r="AFK38" s="0" t="n">
        <v>0</v>
      </c>
      <c r="AFL38" s="0" t="n">
        <v>0</v>
      </c>
      <c r="AFM38" s="0" t="n">
        <v>0</v>
      </c>
      <c r="AFN38" s="0" t="n">
        <v>0</v>
      </c>
      <c r="AFO38" s="0" t="n">
        <v>0</v>
      </c>
      <c r="AFP38" s="0" t="n">
        <v>0</v>
      </c>
      <c r="AFQ38" s="0" t="n">
        <v>0</v>
      </c>
      <c r="AFR38" s="0" t="n">
        <v>9185.4</v>
      </c>
      <c r="AFS38" s="0" t="n">
        <v>18658.08</v>
      </c>
      <c r="AFT38" s="0" t="n">
        <v>0</v>
      </c>
      <c r="AFU38" s="0" t="n">
        <v>0</v>
      </c>
      <c r="AFV38" s="0" t="n">
        <v>4536</v>
      </c>
      <c r="AFW38" s="0" t="n">
        <v>0</v>
      </c>
      <c r="AFX38" s="0" t="n">
        <v>0</v>
      </c>
      <c r="AFY38" s="0" t="n">
        <v>0</v>
      </c>
      <c r="AFZ38" s="0" t="n">
        <v>0</v>
      </c>
      <c r="AGA38" s="0" t="n">
        <v>0</v>
      </c>
      <c r="AGB38" s="0" t="n">
        <v>0</v>
      </c>
      <c r="AGC38" s="0" t="n">
        <v>0</v>
      </c>
      <c r="AGD38" s="0" t="n">
        <v>15055.74</v>
      </c>
      <c r="AGE38" s="0" t="n">
        <v>0</v>
      </c>
      <c r="AGF38" s="0" t="n">
        <v>0</v>
      </c>
      <c r="AGG38" s="0" t="n">
        <v>0</v>
      </c>
      <c r="AGH38" s="0" t="n">
        <v>0</v>
      </c>
      <c r="AGI38" s="0" t="n">
        <v>20396.88</v>
      </c>
      <c r="AGJ38" s="0" t="n">
        <v>0</v>
      </c>
      <c r="AGK38" s="0" t="n">
        <v>6078.24</v>
      </c>
      <c r="AGL38" s="0" t="n">
        <v>13268.178</v>
      </c>
      <c r="AGM38" s="0" t="n">
        <v>0</v>
      </c>
      <c r="AGN38" s="0" t="n">
        <v>15120</v>
      </c>
      <c r="AGO38" s="0" t="n">
        <v>0</v>
      </c>
      <c r="AGP38" s="0" t="n">
        <v>20899.62</v>
      </c>
      <c r="AGQ38" s="0" t="n">
        <v>0</v>
      </c>
      <c r="AGR38" s="0" t="n">
        <v>4082.4</v>
      </c>
      <c r="AGS38" s="0" t="n">
        <v>0</v>
      </c>
      <c r="AGU38" s="0" t="n">
        <f aca="false">IF($P38&gt;0,CH38*$K38,0)</f>
        <v>0</v>
      </c>
      <c r="AGV38" s="0" t="n">
        <f aca="false">IF($P38&gt;0,EV38*$K38,0)</f>
        <v>0</v>
      </c>
      <c r="AGW38" s="0" t="n">
        <f aca="false">IF($P38&gt;0,HJ38*$K38,0)</f>
        <v>0</v>
      </c>
      <c r="AGX38" s="0" t="n">
        <f aca="false">IF($P38&gt;0,JX38*$K38,0)</f>
        <v>0</v>
      </c>
      <c r="AGY38" s="0" t="n">
        <f aca="false">IF($P38&gt;0,ML38*$K38,0)</f>
        <v>0</v>
      </c>
      <c r="AGZ38" s="0" t="n">
        <f aca="false">IF($P38&gt;0,OZ38*$K38,0)</f>
        <v>0</v>
      </c>
      <c r="AHA38" s="0" t="n">
        <f aca="false">IF($P38&gt;0,RN38*$K38,0)</f>
        <v>0</v>
      </c>
      <c r="AHB38" s="0" t="n">
        <f aca="false">IF($P38&gt;0,UB38*$K38,0)</f>
        <v>0</v>
      </c>
      <c r="AHC38" s="0" t="n">
        <f aca="false">IF($P38&gt;0,WP38*$K38,0)</f>
        <v>0</v>
      </c>
      <c r="AHD38" s="0" t="n">
        <f aca="false">IF($P38&gt;0,ZD38*$K38,0)</f>
        <v>0</v>
      </c>
      <c r="AHE38" s="0" t="n">
        <f aca="false">IF($P38&gt;0,ABR38*$K38,0)</f>
        <v>0</v>
      </c>
      <c r="AHF38" s="0" t="n">
        <f aca="false">IF($P38&gt;0,AEF38*$K38,0)</f>
        <v>0</v>
      </c>
    </row>
    <row r="39" customFormat="false" ht="15" hidden="false" customHeight="false" outlineLevel="0" collapsed="false">
      <c r="F39" s="0" t="s">
        <v>25</v>
      </c>
      <c r="H39" s="0" t="s">
        <v>67</v>
      </c>
      <c r="I39" s="0" t="s">
        <v>217</v>
      </c>
      <c r="K39" s="0" t="n">
        <v>1</v>
      </c>
      <c r="L39" s="0" t="n">
        <v>12.7</v>
      </c>
      <c r="P39" s="0" t="n">
        <v>2</v>
      </c>
      <c r="R39" s="0" t="s">
        <v>48</v>
      </c>
      <c r="S39" s="0" t="n">
        <v>0</v>
      </c>
      <c r="U39" s="0" t="n">
        <v>35</v>
      </c>
      <c r="Y39" s="0" t="n">
        <v>24</v>
      </c>
      <c r="AD39" s="0" t="n">
        <v>53.19</v>
      </c>
      <c r="AF39" s="0" t="n">
        <v>33.03</v>
      </c>
      <c r="AG39" s="0" t="n">
        <v>21</v>
      </c>
      <c r="AH39" s="0" t="n">
        <v>2.04</v>
      </c>
      <c r="AI39" s="0" t="n">
        <v>57.79</v>
      </c>
      <c r="AO39" s="0" t="n">
        <v>20</v>
      </c>
      <c r="AQ39" s="0" t="n">
        <v>27.84</v>
      </c>
      <c r="AT39" s="0" t="n">
        <v>39</v>
      </c>
      <c r="AW39" s="0" t="n">
        <v>1.28</v>
      </c>
      <c r="AX39" s="0" t="n">
        <v>1.23</v>
      </c>
      <c r="AY39" s="0" t="n">
        <v>42.95</v>
      </c>
      <c r="BA39" s="0" t="n">
        <v>56.14</v>
      </c>
      <c r="BC39" s="0" t="n">
        <v>31.82</v>
      </c>
      <c r="BD39" s="0" t="n">
        <v>29.25</v>
      </c>
      <c r="BE39" s="0" t="n">
        <v>5.95</v>
      </c>
      <c r="BF39" s="0" t="n">
        <v>37.82</v>
      </c>
      <c r="BH39" s="0" t="n">
        <v>22</v>
      </c>
      <c r="BI39" s="0" t="n">
        <v>12.12</v>
      </c>
      <c r="BL39" s="0" t="n">
        <v>41.87</v>
      </c>
      <c r="BO39" s="0" t="n">
        <v>31</v>
      </c>
      <c r="BP39" s="0" t="n">
        <v>12.29</v>
      </c>
      <c r="BT39" s="0" t="n">
        <v>40.14</v>
      </c>
      <c r="BV39" s="0" t="n">
        <v>35.37</v>
      </c>
      <c r="BW39" s="0" t="n">
        <v>15.21</v>
      </c>
      <c r="BX39" s="0" t="n">
        <v>32.46</v>
      </c>
      <c r="BZ39" s="0" t="n">
        <v>15</v>
      </c>
      <c r="CB39" s="0" t="n">
        <v>30</v>
      </c>
      <c r="CE39" s="0" t="n">
        <v>40.09</v>
      </c>
      <c r="CF39" s="0" t="n">
        <v>14.35</v>
      </c>
      <c r="CH39" s="0" t="n">
        <v>374</v>
      </c>
      <c r="CI39" s="0" t="n">
        <v>13090</v>
      </c>
      <c r="CJ39" s="0" t="n">
        <v>0</v>
      </c>
      <c r="CK39" s="0" t="n">
        <v>0</v>
      </c>
      <c r="CL39" s="0" t="n">
        <v>0</v>
      </c>
      <c r="CM39" s="0" t="n">
        <v>8078.4</v>
      </c>
      <c r="CN39" s="0" t="n">
        <v>0</v>
      </c>
      <c r="CO39" s="0" t="n">
        <v>0</v>
      </c>
      <c r="CP39" s="0" t="n">
        <v>0</v>
      </c>
      <c r="CQ39" s="0" t="n">
        <v>0</v>
      </c>
      <c r="CR39" s="0" t="n">
        <v>139251.42</v>
      </c>
      <c r="CS39" s="0" t="n">
        <v>0</v>
      </c>
      <c r="CT39" s="0" t="n">
        <v>86472.54</v>
      </c>
      <c r="CU39" s="0" t="n">
        <v>54978</v>
      </c>
      <c r="CV39" s="0" t="n">
        <v>5340.72</v>
      </c>
      <c r="CW39" s="0" t="n">
        <v>151294.22</v>
      </c>
      <c r="CX39" s="0" t="n">
        <v>0</v>
      </c>
      <c r="CY39" s="0" t="n">
        <v>0</v>
      </c>
      <c r="CZ39" s="0" t="n">
        <v>0</v>
      </c>
      <c r="DA39" s="0" t="n">
        <v>0</v>
      </c>
      <c r="DB39" s="0" t="n">
        <v>0</v>
      </c>
      <c r="DC39" s="0" t="n">
        <v>7480</v>
      </c>
      <c r="DD39" s="0" t="n">
        <v>0</v>
      </c>
      <c r="DE39" s="0" t="n">
        <v>10412.16</v>
      </c>
      <c r="DF39" s="0" t="n">
        <v>0</v>
      </c>
      <c r="DG39" s="0" t="n">
        <v>0</v>
      </c>
      <c r="DH39" s="0" t="n">
        <v>14586</v>
      </c>
      <c r="DI39" s="0" t="n">
        <v>0</v>
      </c>
      <c r="DJ39" s="0" t="n">
        <v>0</v>
      </c>
      <c r="DK39" s="0" t="n">
        <v>478.72</v>
      </c>
      <c r="DL39" s="0" t="n">
        <v>506.022</v>
      </c>
      <c r="DM39" s="0" t="n">
        <v>16063.3</v>
      </c>
      <c r="DN39" s="0" t="n">
        <v>0</v>
      </c>
      <c r="DO39" s="0" t="n">
        <v>23095.996</v>
      </c>
      <c r="DP39" s="0" t="n">
        <v>0</v>
      </c>
      <c r="DQ39" s="0" t="n">
        <v>11900.68</v>
      </c>
      <c r="DR39" s="0" t="n">
        <v>10939.5</v>
      </c>
      <c r="DS39" s="0" t="n">
        <v>2225.3</v>
      </c>
      <c r="DT39" s="0" t="n">
        <v>17680.85</v>
      </c>
      <c r="DU39" s="0" t="n">
        <v>0</v>
      </c>
      <c r="DV39" s="0" t="n">
        <v>8228</v>
      </c>
      <c r="DW39" s="0" t="n">
        <v>4532.88</v>
      </c>
      <c r="DX39" s="0" t="n">
        <v>0</v>
      </c>
      <c r="DY39" s="0" t="n">
        <v>0</v>
      </c>
      <c r="DZ39" s="0" t="n">
        <v>15659.38</v>
      </c>
      <c r="EA39" s="0" t="n">
        <v>0</v>
      </c>
      <c r="EB39" s="0" t="n">
        <v>0</v>
      </c>
      <c r="EC39" s="0" t="n">
        <v>11594</v>
      </c>
      <c r="ED39" s="0" t="n">
        <v>5745.575</v>
      </c>
      <c r="EE39" s="0" t="n">
        <v>0</v>
      </c>
      <c r="EF39" s="0" t="n">
        <v>0</v>
      </c>
      <c r="EG39" s="0" t="n">
        <v>0</v>
      </c>
      <c r="EH39" s="0" t="n">
        <v>18765.45</v>
      </c>
      <c r="EI39" s="0" t="n">
        <v>0</v>
      </c>
      <c r="EJ39" s="0" t="n">
        <v>13228.38</v>
      </c>
      <c r="EK39" s="0" t="n">
        <v>7110.675</v>
      </c>
      <c r="EL39" s="0" t="n">
        <v>12140.04</v>
      </c>
      <c r="EM39" s="0" t="n">
        <v>0</v>
      </c>
      <c r="EN39" s="0" t="n">
        <v>5610</v>
      </c>
      <c r="EO39" s="0" t="n">
        <v>0</v>
      </c>
      <c r="EP39" s="0" t="n">
        <v>11220</v>
      </c>
      <c r="EQ39" s="0" t="n">
        <v>0</v>
      </c>
      <c r="ER39" s="0" t="n">
        <v>0</v>
      </c>
      <c r="ES39" s="0" t="n">
        <v>14993.66</v>
      </c>
      <c r="ET39" s="0" t="n">
        <v>5366.9</v>
      </c>
      <c r="EU39" s="0" t="n">
        <v>0</v>
      </c>
      <c r="EV39" s="0" t="n">
        <v>359</v>
      </c>
      <c r="EW39" s="0" t="n">
        <v>12565</v>
      </c>
      <c r="EX39" s="0" t="n">
        <v>0</v>
      </c>
      <c r="EY39" s="0" t="n">
        <v>0</v>
      </c>
      <c r="EZ39" s="0" t="n">
        <v>0</v>
      </c>
      <c r="FA39" s="0" t="n">
        <v>10770</v>
      </c>
      <c r="FB39" s="0" t="n">
        <v>0</v>
      </c>
      <c r="FC39" s="0" t="n">
        <v>0</v>
      </c>
      <c r="FD39" s="0" t="n">
        <v>0</v>
      </c>
      <c r="FE39" s="0" t="n">
        <v>0</v>
      </c>
      <c r="FF39" s="0" t="n">
        <v>133666.47</v>
      </c>
      <c r="FG39" s="0" t="n">
        <v>0</v>
      </c>
      <c r="FH39" s="0" t="n">
        <v>83004.39</v>
      </c>
      <c r="FI39" s="0" t="n">
        <v>52773</v>
      </c>
      <c r="FJ39" s="0" t="n">
        <v>5126.52</v>
      </c>
      <c r="FK39" s="0" t="n">
        <v>145226.27</v>
      </c>
      <c r="FL39" s="0" t="n">
        <v>0</v>
      </c>
      <c r="FM39" s="0" t="n">
        <v>0</v>
      </c>
      <c r="FN39" s="0" t="n">
        <v>0</v>
      </c>
      <c r="FO39" s="0" t="n">
        <v>0</v>
      </c>
      <c r="FP39" s="0" t="n">
        <v>0</v>
      </c>
      <c r="FQ39" s="0" t="n">
        <v>7180</v>
      </c>
      <c r="FR39" s="0" t="n">
        <v>0</v>
      </c>
      <c r="FS39" s="0" t="n">
        <v>12493.2</v>
      </c>
      <c r="FT39" s="0" t="n">
        <v>0</v>
      </c>
      <c r="FU39" s="0" t="n">
        <v>0</v>
      </c>
      <c r="FV39" s="0" t="n">
        <v>14001</v>
      </c>
      <c r="FW39" s="0" t="n">
        <v>0</v>
      </c>
      <c r="FX39" s="0" t="n">
        <v>0</v>
      </c>
      <c r="FY39" s="0" t="n">
        <v>574.4</v>
      </c>
      <c r="FZ39" s="0" t="n">
        <v>485.727</v>
      </c>
      <c r="GA39" s="0" t="n">
        <v>16960.955</v>
      </c>
      <c r="GB39" s="0" t="n">
        <v>0</v>
      </c>
      <c r="GC39" s="0" t="n">
        <v>20154.26</v>
      </c>
      <c r="GD39" s="0" t="n">
        <v>0</v>
      </c>
      <c r="GE39" s="0" t="n">
        <v>11423.38</v>
      </c>
      <c r="GF39" s="0" t="n">
        <v>10500.75</v>
      </c>
      <c r="GG39" s="0" t="n">
        <v>2136.05</v>
      </c>
      <c r="GH39" s="0" t="n">
        <v>13577.38</v>
      </c>
      <c r="GI39" s="0" t="n">
        <v>0</v>
      </c>
      <c r="GJ39" s="0" t="n">
        <v>7898</v>
      </c>
      <c r="GK39" s="0" t="n">
        <v>4351.08</v>
      </c>
      <c r="GL39" s="0" t="n">
        <v>0</v>
      </c>
      <c r="GM39" s="0" t="n">
        <v>0</v>
      </c>
      <c r="GN39" s="0" t="n">
        <v>18789.1625</v>
      </c>
      <c r="GO39" s="0" t="n">
        <v>0</v>
      </c>
      <c r="GP39" s="0" t="n">
        <v>0</v>
      </c>
      <c r="GQ39" s="0" t="n">
        <v>11129</v>
      </c>
      <c r="GR39" s="0" t="n">
        <v>4412.11</v>
      </c>
      <c r="GS39" s="0" t="n">
        <v>0</v>
      </c>
      <c r="GT39" s="0" t="n">
        <v>0</v>
      </c>
      <c r="GU39" s="0" t="n">
        <v>0</v>
      </c>
      <c r="GV39" s="0" t="n">
        <v>14410.26</v>
      </c>
      <c r="GW39" s="0" t="n">
        <v>0</v>
      </c>
      <c r="GX39" s="0" t="n">
        <v>13967.613</v>
      </c>
      <c r="GY39" s="0" t="n">
        <v>5460.39</v>
      </c>
      <c r="GZ39" s="0" t="n">
        <v>11653.14</v>
      </c>
      <c r="HA39" s="0" t="n">
        <v>0</v>
      </c>
      <c r="HB39" s="0" t="n">
        <v>6731.25</v>
      </c>
      <c r="HC39" s="0" t="n">
        <v>0</v>
      </c>
      <c r="HD39" s="0" t="n">
        <v>10770</v>
      </c>
      <c r="HE39" s="0" t="n">
        <v>0</v>
      </c>
      <c r="HF39" s="0" t="n">
        <v>0</v>
      </c>
      <c r="HG39" s="0" t="n">
        <v>14392.31</v>
      </c>
      <c r="HH39" s="0" t="n">
        <v>5151.65</v>
      </c>
      <c r="HI39" s="0" t="n">
        <v>0</v>
      </c>
      <c r="HJ39" s="0" t="n">
        <v>158</v>
      </c>
      <c r="HK39" s="0" t="n">
        <v>6083</v>
      </c>
      <c r="HL39" s="0" t="n">
        <v>0</v>
      </c>
      <c r="HM39" s="0" t="n">
        <v>0</v>
      </c>
      <c r="HN39" s="0" t="n">
        <v>0</v>
      </c>
      <c r="HO39" s="0" t="n">
        <v>3792</v>
      </c>
      <c r="HP39" s="0" t="n">
        <v>0</v>
      </c>
      <c r="HQ39" s="0" t="n">
        <v>0</v>
      </c>
      <c r="HR39" s="0" t="n">
        <v>0</v>
      </c>
      <c r="HS39" s="0" t="n">
        <v>0</v>
      </c>
      <c r="HT39" s="0" t="n">
        <v>58828.14</v>
      </c>
      <c r="HU39" s="0" t="n">
        <v>0</v>
      </c>
      <c r="HV39" s="0" t="n">
        <v>36531.18</v>
      </c>
      <c r="HW39" s="0" t="n">
        <v>23226</v>
      </c>
      <c r="HX39" s="0" t="n">
        <v>2256.24</v>
      </c>
      <c r="HY39" s="0" t="n">
        <v>63915.74</v>
      </c>
      <c r="HZ39" s="0" t="n">
        <v>0</v>
      </c>
      <c r="IA39" s="0" t="n">
        <v>0</v>
      </c>
      <c r="IB39" s="0" t="n">
        <v>0</v>
      </c>
      <c r="IC39" s="0" t="n">
        <v>0</v>
      </c>
      <c r="ID39" s="0" t="n">
        <v>0</v>
      </c>
      <c r="IE39" s="0" t="n">
        <v>3160</v>
      </c>
      <c r="IF39" s="0" t="n">
        <v>0</v>
      </c>
      <c r="IG39" s="0" t="n">
        <v>5498.4</v>
      </c>
      <c r="IH39" s="0" t="n">
        <v>0</v>
      </c>
      <c r="II39" s="0" t="n">
        <v>0</v>
      </c>
      <c r="IJ39" s="0" t="n">
        <v>6162</v>
      </c>
      <c r="IK39" s="0" t="n">
        <v>0</v>
      </c>
      <c r="IL39" s="0" t="n">
        <v>0</v>
      </c>
      <c r="IM39" s="0" t="n">
        <v>202.24</v>
      </c>
      <c r="IN39" s="0" t="n">
        <v>242.925</v>
      </c>
      <c r="IO39" s="0" t="n">
        <v>6786.1</v>
      </c>
      <c r="IP39" s="0" t="n">
        <v>0</v>
      </c>
      <c r="IQ39" s="0" t="n">
        <v>8870.12</v>
      </c>
      <c r="IR39" s="0" t="n">
        <v>0</v>
      </c>
      <c r="IS39" s="0" t="n">
        <v>4524.804</v>
      </c>
      <c r="IT39" s="0" t="n">
        <v>4159.35</v>
      </c>
      <c r="IU39" s="0" t="n">
        <v>1034.11</v>
      </c>
      <c r="IV39" s="0" t="n">
        <v>5975.56</v>
      </c>
      <c r="IW39" s="0" t="n">
        <v>0</v>
      </c>
      <c r="IX39" s="0" t="n">
        <v>3476</v>
      </c>
      <c r="IY39" s="0" t="n">
        <v>1914.96</v>
      </c>
      <c r="IZ39" s="0" t="n">
        <v>0</v>
      </c>
      <c r="JA39" s="0" t="n">
        <v>0</v>
      </c>
      <c r="JB39" s="0" t="n">
        <v>8269.325</v>
      </c>
      <c r="JC39" s="0" t="n">
        <v>0</v>
      </c>
      <c r="JD39" s="0" t="n">
        <v>0</v>
      </c>
      <c r="JE39" s="0" t="n">
        <v>4898</v>
      </c>
      <c r="JF39" s="0" t="n">
        <v>1941.82</v>
      </c>
      <c r="JG39" s="0" t="n">
        <v>0</v>
      </c>
      <c r="JH39" s="0" t="n">
        <v>0</v>
      </c>
      <c r="JI39" s="0" t="n">
        <v>0</v>
      </c>
      <c r="JJ39" s="0" t="n">
        <v>7927.65</v>
      </c>
      <c r="JK39" s="0" t="n">
        <v>0</v>
      </c>
      <c r="JL39" s="0" t="n">
        <v>5588.46</v>
      </c>
      <c r="JM39" s="0" t="n">
        <v>2643.498</v>
      </c>
      <c r="JN39" s="0" t="n">
        <v>5128.68</v>
      </c>
      <c r="JO39" s="0" t="n">
        <v>0</v>
      </c>
      <c r="JP39" s="0" t="n">
        <v>2962.5</v>
      </c>
      <c r="JQ39" s="0" t="n">
        <v>0</v>
      </c>
      <c r="JR39" s="0" t="n">
        <v>4740</v>
      </c>
      <c r="JS39" s="0" t="n">
        <v>0</v>
      </c>
      <c r="JT39" s="0" t="n">
        <v>0</v>
      </c>
      <c r="JU39" s="0" t="n">
        <v>6967.642</v>
      </c>
      <c r="JV39" s="0" t="n">
        <v>2267.3</v>
      </c>
      <c r="JW39" s="0" t="n">
        <v>0</v>
      </c>
      <c r="JX39" s="0" t="n">
        <v>331</v>
      </c>
      <c r="JY39" s="0" t="n">
        <v>11585</v>
      </c>
      <c r="JZ39" s="0" t="n">
        <v>0</v>
      </c>
      <c r="KA39" s="0" t="n">
        <v>0</v>
      </c>
      <c r="KB39" s="0" t="n">
        <v>0</v>
      </c>
      <c r="KC39" s="0" t="n">
        <v>7944</v>
      </c>
      <c r="KD39" s="0" t="n">
        <v>0</v>
      </c>
      <c r="KE39" s="0" t="n">
        <v>0</v>
      </c>
      <c r="KF39" s="0" t="n">
        <v>0</v>
      </c>
      <c r="KG39" s="0" t="n">
        <v>0</v>
      </c>
      <c r="KH39" s="0" t="n">
        <v>123241.23</v>
      </c>
      <c r="KI39" s="0" t="n">
        <v>0</v>
      </c>
      <c r="KJ39" s="0" t="n">
        <v>76530.51</v>
      </c>
      <c r="KK39" s="0" t="n">
        <v>48657</v>
      </c>
      <c r="KL39" s="0" t="n">
        <v>4726.68</v>
      </c>
      <c r="KM39" s="0" t="n">
        <v>133899.43</v>
      </c>
      <c r="KN39" s="0" t="n">
        <v>0</v>
      </c>
      <c r="KO39" s="0" t="n">
        <v>0</v>
      </c>
      <c r="KP39" s="0" t="n">
        <v>0</v>
      </c>
      <c r="KQ39" s="0" t="n">
        <v>0</v>
      </c>
      <c r="KR39" s="0" t="n">
        <v>0</v>
      </c>
      <c r="KS39" s="0" t="n">
        <v>6620</v>
      </c>
      <c r="KT39" s="0" t="n">
        <v>0</v>
      </c>
      <c r="KU39" s="0" t="n">
        <v>9215.04</v>
      </c>
      <c r="KV39" s="0" t="n">
        <v>0</v>
      </c>
      <c r="KW39" s="0" t="n">
        <v>0</v>
      </c>
      <c r="KX39" s="0" t="n">
        <v>16136.25</v>
      </c>
      <c r="KY39" s="0" t="n">
        <v>0</v>
      </c>
      <c r="KZ39" s="0" t="n">
        <v>0</v>
      </c>
      <c r="LA39" s="0" t="n">
        <v>466.048</v>
      </c>
      <c r="LB39" s="0" t="n">
        <v>407.13</v>
      </c>
      <c r="LC39" s="0" t="n">
        <v>14216.45</v>
      </c>
      <c r="LD39" s="0" t="n">
        <v>0</v>
      </c>
      <c r="LE39" s="0" t="n">
        <v>20440.574</v>
      </c>
      <c r="LF39" s="0" t="n">
        <v>0</v>
      </c>
      <c r="LG39" s="0" t="n">
        <v>10532.42</v>
      </c>
      <c r="LH39" s="0" t="n">
        <v>9681.75</v>
      </c>
      <c r="LI39" s="0" t="n">
        <v>1969.45</v>
      </c>
      <c r="LJ39" s="0" t="n">
        <v>12518.42</v>
      </c>
      <c r="LK39" s="0" t="n">
        <v>0</v>
      </c>
      <c r="LL39" s="0" t="n">
        <v>7282</v>
      </c>
      <c r="LM39" s="0" t="n">
        <v>4011.72</v>
      </c>
      <c r="LN39" s="0" t="n">
        <v>0</v>
      </c>
      <c r="LO39" s="0" t="n">
        <v>0</v>
      </c>
      <c r="LP39" s="0" t="n">
        <v>13858.97</v>
      </c>
      <c r="LQ39" s="0" t="n">
        <v>0</v>
      </c>
      <c r="LR39" s="0" t="n">
        <v>0</v>
      </c>
      <c r="LS39" s="0" t="n">
        <v>10261</v>
      </c>
      <c r="LT39" s="0" t="n">
        <v>4067.99</v>
      </c>
      <c r="LU39" s="0" t="n">
        <v>0</v>
      </c>
      <c r="LV39" s="0" t="n">
        <v>0</v>
      </c>
      <c r="LW39" s="0" t="n">
        <v>0</v>
      </c>
      <c r="LX39" s="0" t="n">
        <v>13286.34</v>
      </c>
      <c r="LY39" s="0" t="n">
        <v>0</v>
      </c>
      <c r="LZ39" s="0" t="n">
        <v>10536.723</v>
      </c>
      <c r="MA39" s="0" t="n">
        <v>6293.1375</v>
      </c>
      <c r="MB39" s="0" t="n">
        <v>10744.26</v>
      </c>
      <c r="MC39" s="0" t="n">
        <v>0</v>
      </c>
      <c r="MD39" s="0" t="n">
        <v>4965</v>
      </c>
      <c r="ME39" s="0" t="n">
        <v>0</v>
      </c>
      <c r="MF39" s="0" t="n">
        <v>9930</v>
      </c>
      <c r="MG39" s="0" t="n">
        <v>0</v>
      </c>
      <c r="MH39" s="0" t="n">
        <v>0</v>
      </c>
      <c r="MI39" s="0" t="n">
        <v>11942.811</v>
      </c>
      <c r="MJ39" s="0" t="n">
        <v>5937.3125</v>
      </c>
      <c r="MK39" s="0" t="n">
        <v>0</v>
      </c>
      <c r="ML39" s="0" t="n">
        <v>295</v>
      </c>
      <c r="MM39" s="0" t="n">
        <v>9292.5</v>
      </c>
      <c r="MN39" s="0" t="n">
        <v>0</v>
      </c>
      <c r="MO39" s="0" t="n">
        <v>0</v>
      </c>
      <c r="MP39" s="0" t="n">
        <v>0</v>
      </c>
      <c r="MQ39" s="0" t="n">
        <v>7080</v>
      </c>
      <c r="MR39" s="0" t="n">
        <v>0</v>
      </c>
      <c r="MS39" s="0" t="n">
        <v>0</v>
      </c>
      <c r="MT39" s="0" t="n">
        <v>0</v>
      </c>
      <c r="MU39" s="0" t="n">
        <v>0</v>
      </c>
      <c r="MV39" s="0" t="n">
        <v>109837.35</v>
      </c>
      <c r="MW39" s="0" t="n">
        <v>0</v>
      </c>
      <c r="MX39" s="0" t="n">
        <v>68206.95</v>
      </c>
      <c r="MY39" s="0" t="n">
        <v>43365</v>
      </c>
      <c r="MZ39" s="0" t="n">
        <v>4212.6</v>
      </c>
      <c r="NA39" s="0" t="n">
        <v>119336.35</v>
      </c>
      <c r="NB39" s="0" t="n">
        <v>0</v>
      </c>
      <c r="NC39" s="0" t="n">
        <v>0</v>
      </c>
      <c r="ND39" s="0" t="n">
        <v>0</v>
      </c>
      <c r="NE39" s="0" t="n">
        <v>0</v>
      </c>
      <c r="NF39" s="0" t="n">
        <v>0</v>
      </c>
      <c r="NG39" s="0" t="n">
        <v>5900</v>
      </c>
      <c r="NH39" s="0" t="n">
        <v>0</v>
      </c>
      <c r="NI39" s="0" t="n">
        <v>8212.8</v>
      </c>
      <c r="NJ39" s="0" t="n">
        <v>0</v>
      </c>
      <c r="NK39" s="0" t="n">
        <v>0</v>
      </c>
      <c r="NL39" s="0" t="n">
        <v>10354.5</v>
      </c>
      <c r="NM39" s="0" t="n">
        <v>0</v>
      </c>
      <c r="NN39" s="0" t="n">
        <v>0</v>
      </c>
      <c r="NO39" s="0" t="n">
        <v>339.84</v>
      </c>
      <c r="NP39" s="0" t="n">
        <v>326.565</v>
      </c>
      <c r="NQ39" s="0" t="n">
        <v>12670.25</v>
      </c>
      <c r="NR39" s="0" t="n">
        <v>0</v>
      </c>
      <c r="NS39" s="0" t="n">
        <v>16561.3</v>
      </c>
      <c r="NT39" s="0" t="n">
        <v>0</v>
      </c>
      <c r="NU39" s="0" t="n">
        <v>9386.9</v>
      </c>
      <c r="NV39" s="0" t="n">
        <v>10785.9375</v>
      </c>
      <c r="NW39" s="0" t="n">
        <v>2194.0625</v>
      </c>
      <c r="NX39" s="0" t="n">
        <v>10041.21</v>
      </c>
      <c r="NY39" s="0" t="n">
        <v>0</v>
      </c>
      <c r="NZ39" s="0" t="n">
        <v>6490</v>
      </c>
      <c r="OA39" s="0" t="n">
        <v>3575.4</v>
      </c>
      <c r="OB39" s="0" t="n">
        <v>0</v>
      </c>
      <c r="OC39" s="0" t="n">
        <v>0</v>
      </c>
      <c r="OD39" s="0" t="n">
        <v>11116.485</v>
      </c>
      <c r="OE39" s="0" t="n">
        <v>0</v>
      </c>
      <c r="OF39" s="0" t="n">
        <v>0</v>
      </c>
      <c r="OG39" s="0" t="n">
        <v>11431.25</v>
      </c>
      <c r="OH39" s="0" t="n">
        <v>3625.55</v>
      </c>
      <c r="OI39" s="0" t="n">
        <v>0</v>
      </c>
      <c r="OJ39" s="0" t="n">
        <v>0</v>
      </c>
      <c r="OK39" s="0" t="n">
        <v>0</v>
      </c>
      <c r="OL39" s="0" t="n">
        <v>11841.3</v>
      </c>
      <c r="OM39" s="0" t="n">
        <v>0</v>
      </c>
      <c r="ON39" s="0" t="n">
        <v>10434.15</v>
      </c>
      <c r="OO39" s="0" t="n">
        <v>4038.255</v>
      </c>
      <c r="OP39" s="0" t="n">
        <v>9575.7</v>
      </c>
      <c r="OQ39" s="0" t="n">
        <v>0</v>
      </c>
      <c r="OR39" s="0" t="n">
        <v>4425</v>
      </c>
      <c r="OS39" s="0" t="n">
        <v>0</v>
      </c>
      <c r="OT39" s="0" t="n">
        <v>8850</v>
      </c>
      <c r="OU39" s="0" t="n">
        <v>0</v>
      </c>
      <c r="OV39" s="0" t="n">
        <v>0</v>
      </c>
      <c r="OW39" s="0" t="n">
        <v>10643.895</v>
      </c>
      <c r="OX39" s="0" t="n">
        <v>3809.925</v>
      </c>
      <c r="OY39" s="0" t="n">
        <v>0</v>
      </c>
      <c r="OZ39" s="0" t="n">
        <v>348</v>
      </c>
      <c r="PA39" s="0" t="n">
        <v>10962</v>
      </c>
      <c r="PB39" s="0" t="n">
        <v>0</v>
      </c>
      <c r="PC39" s="0" t="n">
        <v>0</v>
      </c>
      <c r="PD39" s="0" t="n">
        <v>0</v>
      </c>
      <c r="PE39" s="0" t="n">
        <v>9187.2</v>
      </c>
      <c r="PF39" s="0" t="n">
        <v>0</v>
      </c>
      <c r="PG39" s="0" t="n">
        <v>0</v>
      </c>
      <c r="PH39" s="0" t="n">
        <v>0</v>
      </c>
      <c r="PI39" s="0" t="n">
        <v>0</v>
      </c>
      <c r="PJ39" s="0" t="n">
        <v>129570.84</v>
      </c>
      <c r="PK39" s="0" t="n">
        <v>0</v>
      </c>
      <c r="PL39" s="0" t="n">
        <v>80461.08</v>
      </c>
      <c r="PM39" s="0" t="n">
        <v>51156</v>
      </c>
      <c r="PN39" s="0" t="n">
        <v>4969.44</v>
      </c>
      <c r="PO39" s="0" t="n">
        <v>140776.44</v>
      </c>
      <c r="PP39" s="0" t="n">
        <v>0</v>
      </c>
      <c r="PQ39" s="0" t="n">
        <v>0</v>
      </c>
      <c r="PR39" s="0" t="n">
        <v>0</v>
      </c>
      <c r="PS39" s="0" t="n">
        <v>0</v>
      </c>
      <c r="PT39" s="0" t="n">
        <v>0</v>
      </c>
      <c r="PU39" s="0" t="n">
        <v>6960</v>
      </c>
      <c r="PV39" s="0" t="n">
        <v>0</v>
      </c>
      <c r="PW39" s="0" t="n">
        <v>9688.32</v>
      </c>
      <c r="PX39" s="0" t="n">
        <v>0</v>
      </c>
      <c r="PY39" s="0" t="n">
        <v>0</v>
      </c>
      <c r="PZ39" s="0" t="n">
        <v>13572</v>
      </c>
      <c r="QA39" s="0" t="n">
        <v>0</v>
      </c>
      <c r="QB39" s="0" t="n">
        <v>0</v>
      </c>
      <c r="QC39" s="0" t="n">
        <v>556.8</v>
      </c>
      <c r="QD39" s="0" t="n">
        <v>428.04</v>
      </c>
      <c r="QE39" s="0" t="n">
        <v>14946.6</v>
      </c>
      <c r="QF39" s="0" t="n">
        <v>0</v>
      </c>
      <c r="QG39" s="0" t="n">
        <v>19536.72</v>
      </c>
      <c r="QH39" s="0" t="n">
        <v>0</v>
      </c>
      <c r="QI39" s="0" t="n">
        <v>12180.696</v>
      </c>
      <c r="QJ39" s="0" t="n">
        <v>9161.1</v>
      </c>
      <c r="QK39" s="0" t="n">
        <v>2070.6</v>
      </c>
      <c r="QL39" s="0" t="n">
        <v>14477.496</v>
      </c>
      <c r="QM39" s="0" t="n">
        <v>0</v>
      </c>
      <c r="QN39" s="0" t="n">
        <v>7656</v>
      </c>
      <c r="QO39" s="0" t="n">
        <v>4639.536</v>
      </c>
      <c r="QP39" s="0" t="n">
        <v>0</v>
      </c>
      <c r="QQ39" s="0" t="n">
        <v>0</v>
      </c>
      <c r="QR39" s="0" t="n">
        <v>16027.836</v>
      </c>
      <c r="QS39" s="0" t="n">
        <v>0</v>
      </c>
      <c r="QT39" s="0" t="n">
        <v>0</v>
      </c>
      <c r="QU39" s="0" t="n">
        <v>10788</v>
      </c>
      <c r="QV39" s="0" t="n">
        <v>4276.92</v>
      </c>
      <c r="QW39" s="0" t="n">
        <v>0</v>
      </c>
      <c r="QX39" s="0" t="n">
        <v>0</v>
      </c>
      <c r="QY39" s="0" t="n">
        <v>0</v>
      </c>
      <c r="QZ39" s="0" t="n">
        <v>13968.72</v>
      </c>
      <c r="RA39" s="0" t="n">
        <v>0</v>
      </c>
      <c r="RB39" s="0" t="n">
        <v>11077.884</v>
      </c>
      <c r="RC39" s="0" t="n">
        <v>5293.08</v>
      </c>
      <c r="RD39" s="0" t="n">
        <v>11296.08</v>
      </c>
      <c r="RE39" s="0" t="n">
        <v>0</v>
      </c>
      <c r="RF39" s="0" t="n">
        <v>5220</v>
      </c>
      <c r="RG39" s="0" t="n">
        <v>0</v>
      </c>
      <c r="RH39" s="0" t="n">
        <v>10440</v>
      </c>
      <c r="RI39" s="0" t="n">
        <v>0</v>
      </c>
      <c r="RJ39" s="0" t="n">
        <v>0</v>
      </c>
      <c r="RK39" s="0" t="n">
        <v>17439.15</v>
      </c>
      <c r="RL39" s="0" t="n">
        <v>4993.8</v>
      </c>
      <c r="RM39" s="0" t="n">
        <v>0</v>
      </c>
      <c r="RN39" s="0" t="n">
        <v>228</v>
      </c>
      <c r="RO39" s="0" t="n">
        <v>7980</v>
      </c>
      <c r="RP39" s="0" t="n">
        <v>0</v>
      </c>
      <c r="RQ39" s="0" t="n">
        <v>0</v>
      </c>
      <c r="RR39" s="0" t="n">
        <v>0</v>
      </c>
      <c r="RS39" s="0" t="n">
        <v>5472</v>
      </c>
      <c r="RT39" s="0" t="n">
        <v>0</v>
      </c>
      <c r="RU39" s="0" t="n">
        <v>0</v>
      </c>
      <c r="RV39" s="0" t="n">
        <v>0</v>
      </c>
      <c r="RW39" s="0" t="n">
        <v>0</v>
      </c>
      <c r="RX39" s="0" t="n">
        <v>84891.24</v>
      </c>
      <c r="RY39" s="0" t="n">
        <v>0</v>
      </c>
      <c r="RZ39" s="0" t="n">
        <v>52715.88</v>
      </c>
      <c r="SA39" s="0" t="n">
        <v>33516</v>
      </c>
      <c r="SB39" s="0" t="n">
        <v>3255.84</v>
      </c>
      <c r="SC39" s="0" t="n">
        <v>92232.84</v>
      </c>
      <c r="SD39" s="0" t="n">
        <v>0</v>
      </c>
      <c r="SE39" s="0" t="n">
        <v>0</v>
      </c>
      <c r="SF39" s="0" t="n">
        <v>0</v>
      </c>
      <c r="SG39" s="0" t="n">
        <v>0</v>
      </c>
      <c r="SH39" s="0" t="n">
        <v>0</v>
      </c>
      <c r="SI39" s="0" t="n">
        <v>4560</v>
      </c>
      <c r="SJ39" s="0" t="n">
        <v>0</v>
      </c>
      <c r="SK39" s="0" t="n">
        <v>6347.52</v>
      </c>
      <c r="SL39" s="0" t="n">
        <v>0</v>
      </c>
      <c r="SM39" s="0" t="n">
        <v>0</v>
      </c>
      <c r="SN39" s="0" t="n">
        <v>8892</v>
      </c>
      <c r="SO39" s="0" t="n">
        <v>0</v>
      </c>
      <c r="SP39" s="0" t="n">
        <v>0</v>
      </c>
      <c r="SQ39" s="0" t="n">
        <v>291.84</v>
      </c>
      <c r="SR39" s="0" t="n">
        <v>280.44</v>
      </c>
      <c r="SS39" s="0" t="n">
        <v>12240.75</v>
      </c>
      <c r="ST39" s="0" t="n">
        <v>0</v>
      </c>
      <c r="SU39" s="0" t="n">
        <v>12799.92</v>
      </c>
      <c r="SV39" s="0" t="n">
        <v>0</v>
      </c>
      <c r="SW39" s="0" t="n">
        <v>7254.96</v>
      </c>
      <c r="SX39" s="0" t="n">
        <v>6002.1</v>
      </c>
      <c r="SY39" s="0" t="n">
        <v>1356.6</v>
      </c>
      <c r="SZ39" s="0" t="n">
        <v>9485.256</v>
      </c>
      <c r="TA39" s="0" t="n">
        <v>0</v>
      </c>
      <c r="TB39" s="0" t="n">
        <v>5016</v>
      </c>
      <c r="TC39" s="0" t="n">
        <v>2763.36</v>
      </c>
      <c r="TD39" s="0" t="n">
        <v>0</v>
      </c>
      <c r="TE39" s="0" t="n">
        <v>0</v>
      </c>
      <c r="TF39" s="0" t="n">
        <v>9546.36</v>
      </c>
      <c r="TG39" s="0" t="n">
        <v>0</v>
      </c>
      <c r="TH39" s="0" t="n">
        <v>0</v>
      </c>
      <c r="TI39" s="0" t="n">
        <v>7068</v>
      </c>
      <c r="TJ39" s="0" t="n">
        <v>2802.12</v>
      </c>
      <c r="TK39" s="0" t="n">
        <v>0</v>
      </c>
      <c r="TL39" s="0" t="n">
        <v>0</v>
      </c>
      <c r="TM39" s="0" t="n">
        <v>0</v>
      </c>
      <c r="TN39" s="0" t="n">
        <v>9151.92</v>
      </c>
      <c r="TO39" s="0" t="n">
        <v>0</v>
      </c>
      <c r="TP39" s="0" t="n">
        <v>8064.36</v>
      </c>
      <c r="TQ39" s="0" t="n">
        <v>3467.88</v>
      </c>
      <c r="TR39" s="0" t="n">
        <v>9251.1</v>
      </c>
      <c r="TS39" s="0" t="n">
        <v>0</v>
      </c>
      <c r="TT39" s="0" t="n">
        <v>3078</v>
      </c>
      <c r="TU39" s="0" t="n">
        <v>0</v>
      </c>
      <c r="TV39" s="0" t="n">
        <v>6840</v>
      </c>
      <c r="TW39" s="0" t="n">
        <v>0</v>
      </c>
      <c r="TX39" s="0" t="n">
        <v>0</v>
      </c>
      <c r="TY39" s="0" t="n">
        <v>9140.52</v>
      </c>
      <c r="TZ39" s="0" t="n">
        <v>3271.8</v>
      </c>
      <c r="UA39" s="0" t="n">
        <v>0</v>
      </c>
      <c r="UB39" s="0" t="n">
        <v>145</v>
      </c>
      <c r="UC39" s="0" t="n">
        <v>5075</v>
      </c>
      <c r="UD39" s="0" t="n">
        <v>0</v>
      </c>
      <c r="UE39" s="0" t="n">
        <v>0</v>
      </c>
      <c r="UF39" s="0" t="n">
        <v>0</v>
      </c>
      <c r="UG39" s="0" t="n">
        <v>3480</v>
      </c>
      <c r="UH39" s="0" t="n">
        <v>0</v>
      </c>
      <c r="UI39" s="0" t="n">
        <v>0</v>
      </c>
      <c r="UJ39" s="0" t="n">
        <v>0</v>
      </c>
      <c r="UK39" s="0" t="n">
        <v>0</v>
      </c>
      <c r="UL39" s="0" t="n">
        <v>53987.85</v>
      </c>
      <c r="UM39" s="0" t="n">
        <v>0</v>
      </c>
      <c r="UN39" s="0" t="n">
        <v>33525.45</v>
      </c>
      <c r="UO39" s="0" t="n">
        <v>21315</v>
      </c>
      <c r="UP39" s="0" t="n">
        <v>2070.6</v>
      </c>
      <c r="UQ39" s="0" t="n">
        <v>58656.85</v>
      </c>
      <c r="UR39" s="0" t="n">
        <v>0</v>
      </c>
      <c r="US39" s="0" t="n">
        <v>0</v>
      </c>
      <c r="UT39" s="0" t="n">
        <v>0</v>
      </c>
      <c r="UU39" s="0" t="n">
        <v>0</v>
      </c>
      <c r="UV39" s="0" t="n">
        <v>0</v>
      </c>
      <c r="UW39" s="0" t="n">
        <v>3190</v>
      </c>
      <c r="UX39" s="0" t="n">
        <v>0</v>
      </c>
      <c r="UY39" s="0" t="n">
        <v>4036.8</v>
      </c>
      <c r="UZ39" s="0" t="n">
        <v>0</v>
      </c>
      <c r="VA39" s="0" t="n">
        <v>0</v>
      </c>
      <c r="VB39" s="0" t="n">
        <v>5655</v>
      </c>
      <c r="VC39" s="0" t="n">
        <v>0</v>
      </c>
      <c r="VD39" s="0" t="n">
        <v>0</v>
      </c>
      <c r="VE39" s="0" t="n">
        <v>185.6</v>
      </c>
      <c r="VF39" s="0" t="n">
        <v>178.35</v>
      </c>
      <c r="VG39" s="0" t="n">
        <v>5604.975</v>
      </c>
      <c r="VH39" s="0" t="n">
        <v>0</v>
      </c>
      <c r="VI39" s="0" t="n">
        <v>8140.3</v>
      </c>
      <c r="VJ39" s="0" t="n">
        <v>0</v>
      </c>
      <c r="VK39" s="0" t="n">
        <v>4613.9</v>
      </c>
      <c r="VL39" s="0" t="n">
        <v>4241.25</v>
      </c>
      <c r="VM39" s="0" t="n">
        <v>862.75</v>
      </c>
      <c r="VN39" s="0" t="n">
        <v>5483.9</v>
      </c>
      <c r="VO39" s="0" t="n">
        <v>0</v>
      </c>
      <c r="VP39" s="0" t="n">
        <v>3190</v>
      </c>
      <c r="VQ39" s="0" t="n">
        <v>1757.4</v>
      </c>
      <c r="VR39" s="0" t="n">
        <v>0</v>
      </c>
      <c r="VS39" s="0" t="n">
        <v>0</v>
      </c>
      <c r="VT39" s="0" t="n">
        <v>5464.035</v>
      </c>
      <c r="VU39" s="0" t="n">
        <v>0</v>
      </c>
      <c r="VV39" s="0" t="n">
        <v>0</v>
      </c>
      <c r="VW39" s="0" t="n">
        <v>4495</v>
      </c>
      <c r="VX39" s="0" t="n">
        <v>1782.05</v>
      </c>
      <c r="VY39" s="0" t="n">
        <v>0</v>
      </c>
      <c r="VZ39" s="0" t="n">
        <v>0</v>
      </c>
      <c r="WA39" s="0" t="n">
        <v>0</v>
      </c>
      <c r="WB39" s="0" t="n">
        <v>5820.3</v>
      </c>
      <c r="WC39" s="0" t="n">
        <v>0</v>
      </c>
      <c r="WD39" s="0" t="n">
        <v>5128.65</v>
      </c>
      <c r="WE39" s="0" t="n">
        <v>2756.8125</v>
      </c>
      <c r="WF39" s="0" t="n">
        <v>4706.7</v>
      </c>
      <c r="WG39" s="0" t="n">
        <v>0</v>
      </c>
      <c r="WH39" s="0" t="n">
        <v>2718.75</v>
      </c>
      <c r="WI39" s="0" t="n">
        <v>0</v>
      </c>
      <c r="WJ39" s="0" t="n">
        <v>4350</v>
      </c>
      <c r="WK39" s="0" t="n">
        <v>0</v>
      </c>
      <c r="WL39" s="0" t="n">
        <v>0</v>
      </c>
      <c r="WM39" s="0" t="n">
        <v>5813.05</v>
      </c>
      <c r="WN39" s="0" t="n">
        <v>2080.75</v>
      </c>
      <c r="WO39" s="0" t="n">
        <v>0</v>
      </c>
      <c r="WP39" s="0" t="n">
        <v>366</v>
      </c>
      <c r="WQ39" s="0" t="n">
        <v>12810</v>
      </c>
      <c r="WR39" s="0" t="n">
        <v>0</v>
      </c>
      <c r="WS39" s="0" t="n">
        <v>0</v>
      </c>
      <c r="WT39" s="0" t="n">
        <v>0</v>
      </c>
      <c r="WU39" s="0" t="n">
        <v>8784</v>
      </c>
      <c r="WV39" s="0" t="n">
        <v>0</v>
      </c>
      <c r="WW39" s="0" t="n">
        <v>0</v>
      </c>
      <c r="WX39" s="0" t="n">
        <v>0</v>
      </c>
      <c r="WY39" s="0" t="n">
        <v>0</v>
      </c>
      <c r="WZ39" s="0" t="n">
        <v>136272.78</v>
      </c>
      <c r="XA39" s="0" t="n">
        <v>0</v>
      </c>
      <c r="XB39" s="0" t="n">
        <v>84622.86</v>
      </c>
      <c r="XC39" s="0" t="n">
        <v>53802</v>
      </c>
      <c r="XD39" s="0" t="n">
        <v>5226.48</v>
      </c>
      <c r="XE39" s="0" t="n">
        <v>148057.98</v>
      </c>
      <c r="XF39" s="0" t="n">
        <v>0</v>
      </c>
      <c r="XG39" s="0" t="n">
        <v>0</v>
      </c>
      <c r="XH39" s="0" t="n">
        <v>0</v>
      </c>
      <c r="XI39" s="0" t="n">
        <v>0</v>
      </c>
      <c r="XJ39" s="0" t="n">
        <v>0</v>
      </c>
      <c r="XK39" s="0" t="n">
        <v>8052</v>
      </c>
      <c r="XL39" s="0" t="n">
        <v>0</v>
      </c>
      <c r="XM39" s="0" t="n">
        <v>10189.44</v>
      </c>
      <c r="XN39" s="0" t="n">
        <v>0</v>
      </c>
      <c r="XO39" s="0" t="n">
        <v>0</v>
      </c>
      <c r="XP39" s="0" t="n">
        <v>14274</v>
      </c>
      <c r="XQ39" s="0" t="n">
        <v>0</v>
      </c>
      <c r="XR39" s="0" t="n">
        <v>0</v>
      </c>
      <c r="XS39" s="0" t="n">
        <v>585.6</v>
      </c>
      <c r="XT39" s="0" t="n">
        <v>405.162</v>
      </c>
      <c r="XU39" s="0" t="n">
        <v>15719.7</v>
      </c>
      <c r="XV39" s="0" t="n">
        <v>0</v>
      </c>
      <c r="XW39" s="0" t="n">
        <v>20547.24</v>
      </c>
      <c r="XX39" s="0" t="n">
        <v>0</v>
      </c>
      <c r="XY39" s="0" t="n">
        <v>11646.12</v>
      </c>
      <c r="XZ39" s="0" t="n">
        <v>10705.5</v>
      </c>
      <c r="YA39" s="0" t="n">
        <v>2722.125</v>
      </c>
      <c r="YB39" s="0" t="n">
        <v>13842.12</v>
      </c>
      <c r="YC39" s="0" t="n">
        <v>0</v>
      </c>
      <c r="YD39" s="0" t="n">
        <v>8052</v>
      </c>
      <c r="YE39" s="0" t="n">
        <v>4435.92</v>
      </c>
      <c r="YF39" s="0" t="n">
        <v>0</v>
      </c>
      <c r="YG39" s="0" t="n">
        <v>0</v>
      </c>
      <c r="YH39" s="0" t="n">
        <v>15324.42</v>
      </c>
      <c r="YI39" s="0" t="n">
        <v>0</v>
      </c>
      <c r="YJ39" s="0" t="n">
        <v>0</v>
      </c>
      <c r="YK39" s="0" t="n">
        <v>11346</v>
      </c>
      <c r="YL39" s="0" t="n">
        <v>4498.14</v>
      </c>
      <c r="YM39" s="0" t="n">
        <v>0</v>
      </c>
      <c r="YN39" s="0" t="n">
        <v>0</v>
      </c>
      <c r="YO39" s="0" t="n">
        <v>0</v>
      </c>
      <c r="YP39" s="0" t="n">
        <v>13222.116</v>
      </c>
      <c r="YQ39" s="0" t="n">
        <v>0</v>
      </c>
      <c r="YR39" s="0" t="n">
        <v>12945.42</v>
      </c>
      <c r="YS39" s="0" t="n">
        <v>6123.546</v>
      </c>
      <c r="YT39" s="0" t="n">
        <v>10692.324</v>
      </c>
      <c r="YU39" s="0" t="n">
        <v>0</v>
      </c>
      <c r="YV39" s="0" t="n">
        <v>5490</v>
      </c>
      <c r="YW39" s="0" t="n">
        <v>0</v>
      </c>
      <c r="YX39" s="0" t="n">
        <v>9882</v>
      </c>
      <c r="YY39" s="0" t="n">
        <v>0</v>
      </c>
      <c r="YZ39" s="0" t="n">
        <v>0</v>
      </c>
      <c r="ZA39" s="0" t="n">
        <v>18341.175</v>
      </c>
      <c r="ZB39" s="0" t="n">
        <v>5252.1</v>
      </c>
      <c r="ZC39" s="0" t="n">
        <v>0</v>
      </c>
      <c r="ZD39" s="0" t="n">
        <v>197</v>
      </c>
      <c r="ZE39" s="0" t="n">
        <v>6895</v>
      </c>
      <c r="ZF39" s="0" t="n">
        <v>0</v>
      </c>
      <c r="ZG39" s="0" t="n">
        <v>0</v>
      </c>
      <c r="ZH39" s="0" t="n">
        <v>0</v>
      </c>
      <c r="ZI39" s="0" t="n">
        <v>4255.2</v>
      </c>
      <c r="ZJ39" s="0" t="n">
        <v>0</v>
      </c>
      <c r="ZK39" s="0" t="n">
        <v>0</v>
      </c>
      <c r="ZL39" s="0" t="n">
        <v>0</v>
      </c>
      <c r="ZM39" s="0" t="n">
        <v>0</v>
      </c>
      <c r="ZN39" s="0" t="n">
        <v>73349.01</v>
      </c>
      <c r="ZO39" s="0" t="n">
        <v>0</v>
      </c>
      <c r="ZP39" s="0" t="n">
        <v>45548.37</v>
      </c>
      <c r="ZQ39" s="0" t="n">
        <v>28959</v>
      </c>
      <c r="ZR39" s="0" t="n">
        <v>2813.16</v>
      </c>
      <c r="ZS39" s="0" t="n">
        <v>79692.41</v>
      </c>
      <c r="ZT39" s="0" t="n">
        <v>0</v>
      </c>
      <c r="ZU39" s="0" t="n">
        <v>0</v>
      </c>
      <c r="ZV39" s="0" t="n">
        <v>0</v>
      </c>
      <c r="ZW39" s="0" t="n">
        <v>0</v>
      </c>
      <c r="ZX39" s="0" t="n">
        <v>0</v>
      </c>
      <c r="ZY39" s="0" t="n">
        <v>3940</v>
      </c>
      <c r="ZZ39" s="0" t="n">
        <v>0</v>
      </c>
      <c r="AAA39" s="0" t="n">
        <v>5484.48</v>
      </c>
      <c r="AAB39" s="0" t="n">
        <v>0</v>
      </c>
      <c r="AAC39" s="0" t="n">
        <v>0</v>
      </c>
      <c r="AAD39" s="0" t="n">
        <v>6914.7</v>
      </c>
      <c r="AAE39" s="0" t="n">
        <v>0</v>
      </c>
      <c r="AAF39" s="0" t="n">
        <v>0</v>
      </c>
      <c r="AAG39" s="0" t="n">
        <v>252.16</v>
      </c>
      <c r="AAH39" s="0" t="n">
        <v>242.31</v>
      </c>
      <c r="AAI39" s="0" t="n">
        <v>9307.265</v>
      </c>
      <c r="AAJ39" s="0" t="n">
        <v>0</v>
      </c>
      <c r="AAK39" s="0" t="n">
        <v>11059.58</v>
      </c>
      <c r="AAL39" s="0" t="n">
        <v>0</v>
      </c>
      <c r="AAM39" s="0" t="n">
        <v>6268.54</v>
      </c>
      <c r="AAN39" s="0" t="n">
        <v>5762.25</v>
      </c>
      <c r="AAO39" s="0" t="n">
        <v>1172.15</v>
      </c>
      <c r="AAP39" s="0" t="n">
        <v>7450.54</v>
      </c>
      <c r="AAQ39" s="0" t="n">
        <v>0</v>
      </c>
      <c r="AAR39" s="0" t="n">
        <v>4334</v>
      </c>
      <c r="AAS39" s="0" t="n">
        <v>2387.64</v>
      </c>
      <c r="AAT39" s="0" t="n">
        <v>0</v>
      </c>
      <c r="AAU39" s="0" t="n">
        <v>0</v>
      </c>
      <c r="AAV39" s="0" t="n">
        <v>8248.39</v>
      </c>
      <c r="AAW39" s="0" t="n">
        <v>0</v>
      </c>
      <c r="AAX39" s="0" t="n">
        <v>0</v>
      </c>
      <c r="AAY39" s="0" t="n">
        <v>6107</v>
      </c>
      <c r="AAZ39" s="0" t="n">
        <v>3026.4125</v>
      </c>
      <c r="ABA39" s="0" t="n">
        <v>0</v>
      </c>
      <c r="ABB39" s="0" t="n">
        <v>0</v>
      </c>
      <c r="ABC39" s="0" t="n">
        <v>0</v>
      </c>
      <c r="ABD39" s="0" t="n">
        <v>7907.58</v>
      </c>
      <c r="ABE39" s="0" t="n">
        <v>0</v>
      </c>
      <c r="ABF39" s="0" t="n">
        <v>8709.8625</v>
      </c>
      <c r="ABG39" s="0" t="n">
        <v>2696.733</v>
      </c>
      <c r="ABH39" s="0" t="n">
        <v>6394.62</v>
      </c>
      <c r="ABI39" s="0" t="n">
        <v>0</v>
      </c>
      <c r="ABJ39" s="0" t="n">
        <v>2659.5</v>
      </c>
      <c r="ABK39" s="0" t="n">
        <v>0</v>
      </c>
      <c r="ABL39" s="0" t="n">
        <v>6501</v>
      </c>
      <c r="ABM39" s="0" t="n">
        <v>0</v>
      </c>
      <c r="ABN39" s="0" t="n">
        <v>0</v>
      </c>
      <c r="ABO39" s="0" t="n">
        <v>9872.1625</v>
      </c>
      <c r="ABP39" s="0" t="n">
        <v>2826.95</v>
      </c>
      <c r="ABQ39" s="0" t="n">
        <v>0</v>
      </c>
      <c r="ABR39" s="0" t="n">
        <v>342</v>
      </c>
      <c r="ABS39" s="0" t="n">
        <v>14962.5</v>
      </c>
      <c r="ABT39" s="0" t="n">
        <v>0</v>
      </c>
      <c r="ABU39" s="0" t="n">
        <v>0</v>
      </c>
      <c r="ABV39" s="0" t="n">
        <v>0</v>
      </c>
      <c r="ABW39" s="0" t="n">
        <v>9028.8</v>
      </c>
      <c r="ABX39" s="0" t="n">
        <v>0</v>
      </c>
      <c r="ABY39" s="0" t="n">
        <v>0</v>
      </c>
      <c r="ABZ39" s="0" t="n">
        <v>0</v>
      </c>
      <c r="ACA39" s="0" t="n">
        <v>0</v>
      </c>
      <c r="ACB39" s="0" t="n">
        <v>127336.86</v>
      </c>
      <c r="ACC39" s="0" t="n">
        <v>0</v>
      </c>
      <c r="ACD39" s="0" t="n">
        <v>79073.82</v>
      </c>
      <c r="ACE39" s="0" t="n">
        <v>50274</v>
      </c>
      <c r="ACF39" s="0" t="n">
        <v>4883.76</v>
      </c>
      <c r="ACG39" s="0" t="n">
        <v>138349.26</v>
      </c>
      <c r="ACH39" s="0" t="n">
        <v>0</v>
      </c>
      <c r="ACI39" s="0" t="n">
        <v>0</v>
      </c>
      <c r="ACJ39" s="0" t="n">
        <v>0</v>
      </c>
      <c r="ACK39" s="0" t="n">
        <v>0</v>
      </c>
      <c r="ACL39" s="0" t="n">
        <v>0</v>
      </c>
      <c r="ACM39" s="0" t="n">
        <v>6840</v>
      </c>
      <c r="ACN39" s="0" t="n">
        <v>0</v>
      </c>
      <c r="ACO39" s="0" t="n">
        <v>9521.28</v>
      </c>
      <c r="ACP39" s="0" t="n">
        <v>0</v>
      </c>
      <c r="ACQ39" s="0" t="n">
        <v>0</v>
      </c>
      <c r="ACR39" s="0" t="n">
        <v>13338</v>
      </c>
      <c r="ACS39" s="0" t="n">
        <v>0</v>
      </c>
      <c r="ACT39" s="0" t="n">
        <v>0</v>
      </c>
      <c r="ACU39" s="0" t="n">
        <v>437.76</v>
      </c>
      <c r="ACV39" s="0" t="n">
        <v>420.66</v>
      </c>
      <c r="ACW39" s="0" t="n">
        <v>13220.01</v>
      </c>
      <c r="ACX39" s="0" t="n">
        <v>0</v>
      </c>
      <c r="ACY39" s="0" t="n">
        <v>17279.892</v>
      </c>
      <c r="ACZ39" s="0" t="n">
        <v>0</v>
      </c>
      <c r="ADA39" s="0" t="n">
        <v>10882.44</v>
      </c>
      <c r="ADB39" s="0" t="n">
        <v>10003.5</v>
      </c>
      <c r="ADC39" s="0" t="n">
        <v>2034.9</v>
      </c>
      <c r="ADD39" s="0" t="n">
        <v>12934.44</v>
      </c>
      <c r="ADE39" s="0" t="n">
        <v>0</v>
      </c>
      <c r="ADF39" s="0" t="n">
        <v>8276.4</v>
      </c>
      <c r="ADG39" s="0" t="n">
        <v>4145.04</v>
      </c>
      <c r="ADH39" s="0" t="n">
        <v>0</v>
      </c>
      <c r="ADI39" s="0" t="n">
        <v>0</v>
      </c>
      <c r="ADJ39" s="0" t="n">
        <v>14319.54</v>
      </c>
      <c r="ADK39" s="0" t="n">
        <v>0</v>
      </c>
      <c r="ADL39" s="0" t="n">
        <v>0</v>
      </c>
      <c r="ADM39" s="0" t="n">
        <v>10602</v>
      </c>
      <c r="ADN39" s="0" t="n">
        <v>4623.498</v>
      </c>
      <c r="ADO39" s="0" t="n">
        <v>0</v>
      </c>
      <c r="ADP39" s="0" t="n">
        <v>0</v>
      </c>
      <c r="ADQ39" s="0" t="n">
        <v>0</v>
      </c>
      <c r="ADR39" s="0" t="n">
        <v>13727.88</v>
      </c>
      <c r="ADS39" s="0" t="n">
        <v>0</v>
      </c>
      <c r="ADT39" s="0" t="n">
        <v>12096.54</v>
      </c>
      <c r="ADU39" s="0" t="n">
        <v>5201.82</v>
      </c>
      <c r="ADV39" s="0" t="n">
        <v>9991.188</v>
      </c>
      <c r="ADW39" s="0" t="n">
        <v>0</v>
      </c>
      <c r="ADX39" s="0" t="n">
        <v>5130</v>
      </c>
      <c r="ADY39" s="0" t="n">
        <v>0</v>
      </c>
      <c r="ADZ39" s="0" t="n">
        <v>10260</v>
      </c>
      <c r="AEA39" s="0" t="n">
        <v>0</v>
      </c>
      <c r="AEB39" s="0" t="n">
        <v>0</v>
      </c>
      <c r="AEC39" s="0" t="n">
        <v>13710.78</v>
      </c>
      <c r="AED39" s="0" t="n">
        <v>6134.625</v>
      </c>
      <c r="AEE39" s="0" t="n">
        <v>0</v>
      </c>
      <c r="AEF39" s="0" t="n">
        <v>177</v>
      </c>
      <c r="AEG39" s="0" t="n">
        <v>6195</v>
      </c>
      <c r="AEH39" s="0" t="n">
        <v>0</v>
      </c>
      <c r="AEI39" s="0" t="n">
        <v>0</v>
      </c>
      <c r="AEJ39" s="0" t="n">
        <v>0</v>
      </c>
      <c r="AEK39" s="0" t="n">
        <v>4248</v>
      </c>
      <c r="AEL39" s="0" t="n">
        <v>0</v>
      </c>
      <c r="AEM39" s="0" t="n">
        <v>0</v>
      </c>
      <c r="AEN39" s="0" t="n">
        <v>0</v>
      </c>
      <c r="AEO39" s="0" t="n">
        <v>0</v>
      </c>
      <c r="AEP39" s="0" t="n">
        <v>65902.41</v>
      </c>
      <c r="AEQ39" s="0" t="n">
        <v>0</v>
      </c>
      <c r="AER39" s="0" t="n">
        <v>40924.17</v>
      </c>
      <c r="AES39" s="0" t="n">
        <v>26019</v>
      </c>
      <c r="AET39" s="0" t="n">
        <v>2527.56</v>
      </c>
      <c r="AEU39" s="0" t="n">
        <v>71601.81</v>
      </c>
      <c r="AEV39" s="0" t="n">
        <v>0</v>
      </c>
      <c r="AEW39" s="0" t="n">
        <v>0</v>
      </c>
      <c r="AEX39" s="0" t="n">
        <v>0</v>
      </c>
      <c r="AEY39" s="0" t="n">
        <v>0</v>
      </c>
      <c r="AEZ39" s="0" t="n">
        <v>0</v>
      </c>
      <c r="AFA39" s="0" t="n">
        <v>3540</v>
      </c>
      <c r="AFB39" s="0" t="n">
        <v>0</v>
      </c>
      <c r="AFC39" s="0" t="n">
        <v>4927.68</v>
      </c>
      <c r="AFD39" s="0" t="n">
        <v>0</v>
      </c>
      <c r="AFE39" s="0" t="n">
        <v>0</v>
      </c>
      <c r="AFF39" s="0" t="n">
        <v>6903</v>
      </c>
      <c r="AFG39" s="0" t="n">
        <v>0</v>
      </c>
      <c r="AFH39" s="0" t="n">
        <v>0</v>
      </c>
      <c r="AFI39" s="0" t="n">
        <v>249.216</v>
      </c>
      <c r="AFJ39" s="0" t="n">
        <v>217.71</v>
      </c>
      <c r="AFK39" s="0" t="n">
        <v>7602.15</v>
      </c>
      <c r="AFL39" s="0" t="n">
        <v>0</v>
      </c>
      <c r="AFM39" s="0" t="n">
        <v>9936.78</v>
      </c>
      <c r="AFN39" s="0" t="n">
        <v>0</v>
      </c>
      <c r="AFO39" s="0" t="n">
        <v>5632.14</v>
      </c>
      <c r="AFP39" s="0" t="n">
        <v>5177.25</v>
      </c>
      <c r="AFQ39" s="0" t="n">
        <v>1053.15</v>
      </c>
      <c r="AFR39" s="0" t="n">
        <v>6024.726</v>
      </c>
      <c r="AFS39" s="0" t="n">
        <v>0</v>
      </c>
      <c r="AFT39" s="0" t="n">
        <v>3894</v>
      </c>
      <c r="AFU39" s="0" t="n">
        <v>2145.24</v>
      </c>
      <c r="AFV39" s="0" t="n">
        <v>0</v>
      </c>
      <c r="AFW39" s="0" t="n">
        <v>0</v>
      </c>
      <c r="AFX39" s="0" t="n">
        <v>9263.7375</v>
      </c>
      <c r="AFY39" s="0" t="n">
        <v>0</v>
      </c>
      <c r="AFZ39" s="0" t="n">
        <v>0</v>
      </c>
      <c r="AGA39" s="0" t="n">
        <v>5487</v>
      </c>
      <c r="AGB39" s="0" t="n">
        <v>2175.33</v>
      </c>
      <c r="AGC39" s="0" t="n">
        <v>0</v>
      </c>
      <c r="AGD39" s="0" t="n">
        <v>0</v>
      </c>
      <c r="AGE39" s="0" t="n">
        <v>0</v>
      </c>
      <c r="AGF39" s="0" t="n">
        <v>6394.302</v>
      </c>
      <c r="AGG39" s="0" t="n">
        <v>0</v>
      </c>
      <c r="AGH39" s="0" t="n">
        <v>6260.49</v>
      </c>
      <c r="AGI39" s="0" t="n">
        <v>2692.17</v>
      </c>
      <c r="AGJ39" s="0" t="n">
        <v>7181.775</v>
      </c>
      <c r="AGK39" s="0" t="n">
        <v>0</v>
      </c>
      <c r="AGL39" s="0" t="n">
        <v>2920.5</v>
      </c>
      <c r="AGM39" s="0" t="n">
        <v>0</v>
      </c>
      <c r="AGN39" s="0" t="n">
        <v>5310</v>
      </c>
      <c r="AGO39" s="0" t="n">
        <v>0</v>
      </c>
      <c r="AGP39" s="0" t="n">
        <v>0</v>
      </c>
      <c r="AGQ39" s="0" t="n">
        <v>7095.93</v>
      </c>
      <c r="AGR39" s="0" t="n">
        <v>2285.955</v>
      </c>
      <c r="AGS39" s="0" t="n">
        <v>0</v>
      </c>
      <c r="AGU39" s="0" t="n">
        <f aca="false">IF($P39&gt;0,CH39*$K39,0)</f>
        <v>374</v>
      </c>
      <c r="AGV39" s="0" t="n">
        <f aca="false">IF($P39&gt;0,EV39*$K39,0)</f>
        <v>359</v>
      </c>
      <c r="AGW39" s="0" t="n">
        <f aca="false">IF($P39&gt;0,HJ39*$K39,0)</f>
        <v>158</v>
      </c>
      <c r="AGX39" s="0" t="n">
        <f aca="false">IF($P39&gt;0,JX39*$K39,0)</f>
        <v>331</v>
      </c>
      <c r="AGY39" s="0" t="n">
        <f aca="false">IF($P39&gt;0,ML39*$K39,0)</f>
        <v>295</v>
      </c>
      <c r="AGZ39" s="0" t="n">
        <f aca="false">IF($P39&gt;0,OZ39*$K39,0)</f>
        <v>348</v>
      </c>
      <c r="AHA39" s="0" t="n">
        <f aca="false">IF($P39&gt;0,RN39*$K39,0)</f>
        <v>228</v>
      </c>
      <c r="AHB39" s="0" t="n">
        <f aca="false">IF($P39&gt;0,UB39*$K39,0)</f>
        <v>145</v>
      </c>
      <c r="AHC39" s="0" t="n">
        <f aca="false">IF($P39&gt;0,WP39*$K39,0)</f>
        <v>366</v>
      </c>
      <c r="AHD39" s="0" t="n">
        <f aca="false">IF($P39&gt;0,ZD39*$K39,0)</f>
        <v>197</v>
      </c>
      <c r="AHE39" s="0" t="n">
        <f aca="false">IF($P39&gt;0,ABR39*$K39,0)</f>
        <v>342</v>
      </c>
      <c r="AHF39" s="0" t="n">
        <f aca="false">IF($P39&gt;0,AEF39*$K39,0)</f>
        <v>177</v>
      </c>
    </row>
    <row r="40" customFormat="false" ht="15" hidden="false" customHeight="false" outlineLevel="0" collapsed="false">
      <c r="F40" s="0" t="s">
        <v>180</v>
      </c>
      <c r="H40" s="0" t="s">
        <v>72</v>
      </c>
      <c r="I40" s="0" t="s">
        <v>218</v>
      </c>
      <c r="K40" s="0" t="n">
        <v>2</v>
      </c>
      <c r="L40" s="0" t="s">
        <v>167</v>
      </c>
      <c r="P40" s="0" t="n">
        <v>2</v>
      </c>
      <c r="R40" s="0" t="n">
        <v>0</v>
      </c>
      <c r="S40" s="0" t="s">
        <v>61</v>
      </c>
      <c r="U40" s="0" t="n">
        <v>4</v>
      </c>
      <c r="W40" s="0" t="n">
        <v>20.18</v>
      </c>
      <c r="X40" s="0" t="n">
        <v>38.14</v>
      </c>
      <c r="Y40" s="0" t="n">
        <v>19.91</v>
      </c>
      <c r="AC40" s="0" t="n">
        <v>39.88</v>
      </c>
      <c r="AD40" s="0" t="n">
        <v>48.41</v>
      </c>
      <c r="AE40" s="0" t="n">
        <v>27</v>
      </c>
      <c r="AF40" s="0" t="n">
        <v>55.73</v>
      </c>
      <c r="AH40" s="0" t="n">
        <v>38.57</v>
      </c>
      <c r="AI40" s="0" t="n">
        <v>58.89</v>
      </c>
      <c r="AJ40" s="0" t="n">
        <v>37.54</v>
      </c>
      <c r="AK40" s="0" t="n">
        <v>45.29</v>
      </c>
      <c r="AN40" s="0" t="n">
        <v>6.55</v>
      </c>
      <c r="AP40" s="0" t="n">
        <v>46.31</v>
      </c>
      <c r="AQ40" s="0" t="n">
        <v>5.17</v>
      </c>
      <c r="AR40" s="0" t="n">
        <v>50.15</v>
      </c>
      <c r="AS40" s="0" t="n">
        <v>46.13</v>
      </c>
      <c r="AU40" s="0" t="n">
        <v>15.33</v>
      </c>
      <c r="AW40" s="0" t="n">
        <v>44.7</v>
      </c>
      <c r="BC40" s="0" t="n">
        <v>43.25</v>
      </c>
      <c r="BE40" s="0" t="n">
        <v>57.54</v>
      </c>
      <c r="BF40" s="0" t="n">
        <v>22</v>
      </c>
      <c r="BH40" s="0" t="n">
        <v>49.03</v>
      </c>
      <c r="BL40" s="0" t="n">
        <v>22</v>
      </c>
      <c r="BO40" s="0" t="n">
        <v>14.67</v>
      </c>
      <c r="BP40" s="0" t="n">
        <v>17</v>
      </c>
      <c r="BT40" s="0" t="n">
        <v>18</v>
      </c>
      <c r="BV40" s="0" t="n">
        <v>24.27</v>
      </c>
      <c r="BW40" s="0" t="n">
        <v>1</v>
      </c>
      <c r="CC40" s="0" t="n">
        <v>4</v>
      </c>
      <c r="CH40" s="0" t="n">
        <v>28</v>
      </c>
      <c r="CI40" s="0" t="n">
        <v>112</v>
      </c>
      <c r="CJ40" s="0" t="n">
        <v>0</v>
      </c>
      <c r="CK40" s="0" t="n">
        <v>565.04</v>
      </c>
      <c r="CL40" s="0" t="n">
        <v>1067.92</v>
      </c>
      <c r="CM40" s="0" t="n">
        <v>501.732</v>
      </c>
      <c r="CN40" s="0" t="n">
        <v>0</v>
      </c>
      <c r="CO40" s="0" t="n">
        <v>0</v>
      </c>
      <c r="CP40" s="0" t="n">
        <v>0</v>
      </c>
      <c r="CQ40" s="0" t="n">
        <v>1228.304</v>
      </c>
      <c r="CR40" s="0" t="n">
        <v>1355.48</v>
      </c>
      <c r="CS40" s="0" t="n">
        <v>756</v>
      </c>
      <c r="CT40" s="0" t="n">
        <v>1950.55</v>
      </c>
      <c r="CU40" s="0" t="n">
        <v>0</v>
      </c>
      <c r="CV40" s="0" t="n">
        <v>1079.96</v>
      </c>
      <c r="CW40" s="0" t="n">
        <v>1648.92</v>
      </c>
      <c r="CX40" s="0" t="n">
        <v>1051.12</v>
      </c>
      <c r="CY40" s="0" t="n">
        <v>1268.12</v>
      </c>
      <c r="CZ40" s="0" t="n">
        <v>0</v>
      </c>
      <c r="DA40" s="0" t="n">
        <v>0</v>
      </c>
      <c r="DB40" s="0" t="n">
        <v>183.4</v>
      </c>
      <c r="DC40" s="0" t="n">
        <v>0</v>
      </c>
      <c r="DD40" s="0" t="n">
        <v>1296.68</v>
      </c>
      <c r="DE40" s="0" t="n">
        <v>144.76</v>
      </c>
      <c r="DF40" s="0" t="n">
        <v>1404.2</v>
      </c>
      <c r="DG40" s="0" t="n">
        <v>1291.64</v>
      </c>
      <c r="DH40" s="0" t="n">
        <v>0</v>
      </c>
      <c r="DI40" s="0" t="n">
        <v>429.24</v>
      </c>
      <c r="DJ40" s="0" t="n">
        <v>0</v>
      </c>
      <c r="DK40" s="0" t="n">
        <v>1251.6</v>
      </c>
      <c r="DL40" s="0" t="n">
        <v>0</v>
      </c>
      <c r="DM40" s="0" t="n">
        <v>0</v>
      </c>
      <c r="DN40" s="0" t="n">
        <v>0</v>
      </c>
      <c r="DO40" s="0" t="n">
        <v>0</v>
      </c>
      <c r="DP40" s="0" t="n">
        <v>0</v>
      </c>
      <c r="DQ40" s="0" t="n">
        <v>1211</v>
      </c>
      <c r="DR40" s="0" t="n">
        <v>0</v>
      </c>
      <c r="DS40" s="0" t="n">
        <v>1611.12</v>
      </c>
      <c r="DT40" s="0" t="n">
        <v>770</v>
      </c>
      <c r="DU40" s="0" t="n">
        <v>0</v>
      </c>
      <c r="DV40" s="0" t="n">
        <v>1372.84</v>
      </c>
      <c r="DW40" s="0" t="n">
        <v>0</v>
      </c>
      <c r="DX40" s="0" t="n">
        <v>0</v>
      </c>
      <c r="DY40" s="0" t="n">
        <v>0</v>
      </c>
      <c r="DZ40" s="0" t="n">
        <v>616</v>
      </c>
      <c r="EA40" s="0" t="n">
        <v>0</v>
      </c>
      <c r="EB40" s="0" t="n">
        <v>0</v>
      </c>
      <c r="EC40" s="0" t="n">
        <v>410.76</v>
      </c>
      <c r="ED40" s="0" t="n">
        <v>595</v>
      </c>
      <c r="EE40" s="0" t="n">
        <v>0</v>
      </c>
      <c r="EF40" s="0" t="n">
        <v>0</v>
      </c>
      <c r="EG40" s="0" t="n">
        <v>0</v>
      </c>
      <c r="EH40" s="0" t="n">
        <v>630</v>
      </c>
      <c r="EI40" s="0" t="n">
        <v>0</v>
      </c>
      <c r="EJ40" s="0" t="n">
        <v>679.56</v>
      </c>
      <c r="EK40" s="0" t="n">
        <v>35</v>
      </c>
      <c r="EL40" s="0" t="n">
        <v>0</v>
      </c>
      <c r="EM40" s="0" t="n">
        <v>0</v>
      </c>
      <c r="EN40" s="0" t="n">
        <v>0</v>
      </c>
      <c r="EO40" s="0" t="n">
        <v>0</v>
      </c>
      <c r="EP40" s="0" t="n">
        <v>0</v>
      </c>
      <c r="EQ40" s="0" t="n">
        <v>112</v>
      </c>
      <c r="ER40" s="0" t="n">
        <v>0</v>
      </c>
      <c r="ES40" s="0" t="n">
        <v>0</v>
      </c>
      <c r="ET40" s="0" t="n">
        <v>0</v>
      </c>
      <c r="EU40" s="0" t="n">
        <v>0</v>
      </c>
      <c r="EV40" s="0" t="n">
        <v>4</v>
      </c>
      <c r="EW40" s="0" t="n">
        <v>16</v>
      </c>
      <c r="EX40" s="0" t="n">
        <v>0</v>
      </c>
      <c r="EY40" s="0" t="n">
        <v>80.72</v>
      </c>
      <c r="EZ40" s="0" t="n">
        <v>152.56</v>
      </c>
      <c r="FA40" s="0" t="n">
        <v>99.55</v>
      </c>
      <c r="FB40" s="0" t="n">
        <v>0</v>
      </c>
      <c r="FC40" s="0" t="n">
        <v>0</v>
      </c>
      <c r="FD40" s="0" t="n">
        <v>0</v>
      </c>
      <c r="FE40" s="0" t="n">
        <v>143.568</v>
      </c>
      <c r="FF40" s="0" t="n">
        <v>193.64</v>
      </c>
      <c r="FG40" s="0" t="n">
        <v>108</v>
      </c>
      <c r="FH40" s="0" t="n">
        <v>222.92</v>
      </c>
      <c r="FI40" s="0" t="n">
        <v>0</v>
      </c>
      <c r="FJ40" s="0" t="n">
        <v>192.85</v>
      </c>
      <c r="FK40" s="0" t="n">
        <v>235.56</v>
      </c>
      <c r="FL40" s="0" t="n">
        <v>150.16</v>
      </c>
      <c r="FM40" s="0" t="n">
        <v>181.16</v>
      </c>
      <c r="FN40" s="0" t="n">
        <v>0</v>
      </c>
      <c r="FO40" s="0" t="n">
        <v>0</v>
      </c>
      <c r="FP40" s="0" t="n">
        <v>23.58</v>
      </c>
      <c r="FQ40" s="0" t="n">
        <v>0</v>
      </c>
      <c r="FR40" s="0" t="n">
        <v>185.24</v>
      </c>
      <c r="FS40" s="0" t="n">
        <v>25.85</v>
      </c>
      <c r="FT40" s="0" t="n">
        <v>200.6</v>
      </c>
      <c r="FU40" s="0" t="n">
        <v>166.068</v>
      </c>
      <c r="FV40" s="0" t="n">
        <v>0</v>
      </c>
      <c r="FW40" s="0" t="n">
        <v>61.32</v>
      </c>
      <c r="FX40" s="0" t="n">
        <v>0</v>
      </c>
      <c r="FY40" s="0" t="n">
        <v>223.5</v>
      </c>
      <c r="FZ40" s="0" t="n">
        <v>0</v>
      </c>
      <c r="GA40" s="0" t="n">
        <v>0</v>
      </c>
      <c r="GB40" s="0" t="n">
        <v>0</v>
      </c>
      <c r="GC40" s="0" t="n">
        <v>0</v>
      </c>
      <c r="GD40" s="0" t="n">
        <v>0</v>
      </c>
      <c r="GE40" s="0" t="n">
        <v>173</v>
      </c>
      <c r="GF40" s="0" t="n">
        <v>0</v>
      </c>
      <c r="GG40" s="0" t="n">
        <v>230.16</v>
      </c>
      <c r="GH40" s="0" t="n">
        <v>88</v>
      </c>
      <c r="GI40" s="0" t="n">
        <v>0</v>
      </c>
      <c r="GJ40" s="0" t="n">
        <v>196.12</v>
      </c>
      <c r="GK40" s="0" t="n">
        <v>0</v>
      </c>
      <c r="GL40" s="0" t="n">
        <v>0</v>
      </c>
      <c r="GM40" s="0" t="n">
        <v>0</v>
      </c>
      <c r="GN40" s="0" t="n">
        <v>110</v>
      </c>
      <c r="GO40" s="0" t="n">
        <v>0</v>
      </c>
      <c r="GP40" s="0" t="n">
        <v>0</v>
      </c>
      <c r="GQ40" s="0" t="n">
        <v>58.68</v>
      </c>
      <c r="GR40" s="0" t="n">
        <v>68</v>
      </c>
      <c r="GS40" s="0" t="n">
        <v>0</v>
      </c>
      <c r="GT40" s="0" t="n">
        <v>0</v>
      </c>
      <c r="GU40" s="0" t="n">
        <v>0</v>
      </c>
      <c r="GV40" s="0" t="n">
        <v>72</v>
      </c>
      <c r="GW40" s="0" t="n">
        <v>0</v>
      </c>
      <c r="GX40" s="0" t="n">
        <v>106.788</v>
      </c>
      <c r="GY40" s="0" t="n">
        <v>4</v>
      </c>
      <c r="GZ40" s="0" t="n">
        <v>0</v>
      </c>
      <c r="HA40" s="0" t="n">
        <v>0</v>
      </c>
      <c r="HB40" s="0" t="n">
        <v>0</v>
      </c>
      <c r="HC40" s="0" t="n">
        <v>0</v>
      </c>
      <c r="HD40" s="0" t="n">
        <v>0</v>
      </c>
      <c r="HE40" s="0" t="n">
        <v>16</v>
      </c>
      <c r="HF40" s="0" t="n">
        <v>0</v>
      </c>
      <c r="HG40" s="0" t="n">
        <v>0</v>
      </c>
      <c r="HH40" s="0" t="n">
        <v>0</v>
      </c>
      <c r="HI40" s="0" t="n">
        <v>0</v>
      </c>
      <c r="HJ40" s="0" t="n">
        <v>33</v>
      </c>
      <c r="HK40" s="0" t="n">
        <v>145.2</v>
      </c>
      <c r="HL40" s="0" t="n">
        <v>0</v>
      </c>
      <c r="HM40" s="0" t="n">
        <v>732.534</v>
      </c>
      <c r="HN40" s="0" t="n">
        <v>1258.62</v>
      </c>
      <c r="HO40" s="0" t="n">
        <v>657.03</v>
      </c>
      <c r="HP40" s="0" t="n">
        <v>0</v>
      </c>
      <c r="HQ40" s="0" t="n">
        <v>0</v>
      </c>
      <c r="HR40" s="0" t="n">
        <v>0</v>
      </c>
      <c r="HS40" s="0" t="n">
        <v>1316.04</v>
      </c>
      <c r="HT40" s="0" t="n">
        <v>1437.777</v>
      </c>
      <c r="HU40" s="0" t="n">
        <v>980.1</v>
      </c>
      <c r="HV40" s="0" t="n">
        <v>1839.09</v>
      </c>
      <c r="HW40" s="0" t="n">
        <v>0</v>
      </c>
      <c r="HX40" s="0" t="n">
        <v>1400.091</v>
      </c>
      <c r="HY40" s="0" t="n">
        <v>1943.37</v>
      </c>
      <c r="HZ40" s="0" t="n">
        <v>1238.82</v>
      </c>
      <c r="IA40" s="0" t="n">
        <v>1868.2125</v>
      </c>
      <c r="IB40" s="0" t="n">
        <v>0</v>
      </c>
      <c r="IC40" s="0" t="n">
        <v>0</v>
      </c>
      <c r="ID40" s="0" t="n">
        <v>270.1875</v>
      </c>
      <c r="IE40" s="0" t="n">
        <v>0</v>
      </c>
      <c r="IF40" s="0" t="n">
        <v>1528.23</v>
      </c>
      <c r="IG40" s="0" t="n">
        <v>213.2625</v>
      </c>
      <c r="IH40" s="0" t="n">
        <v>1820.445</v>
      </c>
      <c r="II40" s="0" t="n">
        <v>1522.29</v>
      </c>
      <c r="IJ40" s="0" t="n">
        <v>0</v>
      </c>
      <c r="IK40" s="0" t="n">
        <v>505.89</v>
      </c>
      <c r="IL40" s="0" t="n">
        <v>0</v>
      </c>
      <c r="IM40" s="0" t="n">
        <v>1475.1</v>
      </c>
      <c r="IN40" s="0" t="n">
        <v>0</v>
      </c>
      <c r="IO40" s="0" t="n">
        <v>0</v>
      </c>
      <c r="IP40" s="0" t="n">
        <v>0</v>
      </c>
      <c r="IQ40" s="0" t="n">
        <v>0</v>
      </c>
      <c r="IR40" s="0" t="n">
        <v>0</v>
      </c>
      <c r="IS40" s="0" t="n">
        <v>1284.525</v>
      </c>
      <c r="IT40" s="0" t="n">
        <v>0</v>
      </c>
      <c r="IU40" s="0" t="n">
        <v>2088.702</v>
      </c>
      <c r="IV40" s="0" t="n">
        <v>726</v>
      </c>
      <c r="IW40" s="0" t="n">
        <v>0</v>
      </c>
      <c r="IX40" s="0" t="n">
        <v>1617.99</v>
      </c>
      <c r="IY40" s="0" t="n">
        <v>0</v>
      </c>
      <c r="IZ40" s="0" t="n">
        <v>0</v>
      </c>
      <c r="JA40" s="0" t="n">
        <v>0</v>
      </c>
      <c r="JB40" s="0" t="n">
        <v>907.5</v>
      </c>
      <c r="JC40" s="0" t="n">
        <v>0</v>
      </c>
      <c r="JD40" s="0" t="n">
        <v>0</v>
      </c>
      <c r="JE40" s="0" t="n">
        <v>484.11</v>
      </c>
      <c r="JF40" s="0" t="n">
        <v>561</v>
      </c>
      <c r="JG40" s="0" t="n">
        <v>0</v>
      </c>
      <c r="JH40" s="0" t="n">
        <v>0</v>
      </c>
      <c r="JI40" s="0" t="n">
        <v>0</v>
      </c>
      <c r="JJ40" s="0" t="n">
        <v>742.5</v>
      </c>
      <c r="JK40" s="0" t="n">
        <v>0</v>
      </c>
      <c r="JL40" s="0" t="n">
        <v>800.91</v>
      </c>
      <c r="JM40" s="0" t="n">
        <v>36.3</v>
      </c>
      <c r="JN40" s="0" t="n">
        <v>0</v>
      </c>
      <c r="JO40" s="0" t="n">
        <v>0</v>
      </c>
      <c r="JP40" s="0" t="n">
        <v>0</v>
      </c>
      <c r="JQ40" s="0" t="n">
        <v>0</v>
      </c>
      <c r="JR40" s="0" t="n">
        <v>0</v>
      </c>
      <c r="JS40" s="0" t="n">
        <v>132</v>
      </c>
      <c r="JT40" s="0" t="n">
        <v>0</v>
      </c>
      <c r="JU40" s="0" t="n">
        <v>0</v>
      </c>
      <c r="JV40" s="0" t="n">
        <v>0</v>
      </c>
      <c r="JW40" s="0" t="n">
        <v>0</v>
      </c>
      <c r="JX40" s="0" t="n">
        <v>28</v>
      </c>
      <c r="JY40" s="0" t="n">
        <v>112</v>
      </c>
      <c r="JZ40" s="0" t="n">
        <v>0</v>
      </c>
      <c r="KA40" s="0" t="n">
        <v>706.3</v>
      </c>
      <c r="KB40" s="0" t="n">
        <v>1334.9</v>
      </c>
      <c r="KC40" s="0" t="n">
        <v>557.48</v>
      </c>
      <c r="KD40" s="0" t="n">
        <v>0</v>
      </c>
      <c r="KE40" s="0" t="n">
        <v>0</v>
      </c>
      <c r="KF40" s="0" t="n">
        <v>0</v>
      </c>
      <c r="KG40" s="0" t="n">
        <v>1004.976</v>
      </c>
      <c r="KH40" s="0" t="n">
        <v>1491.028</v>
      </c>
      <c r="KI40" s="0" t="n">
        <v>680.4</v>
      </c>
      <c r="KJ40" s="0" t="n">
        <v>1560.44</v>
      </c>
      <c r="KK40" s="0" t="n">
        <v>0</v>
      </c>
      <c r="KL40" s="0" t="n">
        <v>1079.96</v>
      </c>
      <c r="KM40" s="0" t="n">
        <v>1648.92</v>
      </c>
      <c r="KN40" s="0" t="n">
        <v>1156.232</v>
      </c>
      <c r="KO40" s="0" t="n">
        <v>1585.15</v>
      </c>
      <c r="KP40" s="0" t="n">
        <v>0</v>
      </c>
      <c r="KQ40" s="0" t="n">
        <v>0</v>
      </c>
      <c r="KR40" s="0" t="n">
        <v>229.25</v>
      </c>
      <c r="KS40" s="0" t="n">
        <v>0</v>
      </c>
      <c r="KT40" s="0" t="n">
        <v>1296.68</v>
      </c>
      <c r="KU40" s="0" t="n">
        <v>144.76</v>
      </c>
      <c r="KV40" s="0" t="n">
        <v>1404.2</v>
      </c>
      <c r="KW40" s="0" t="n">
        <v>1291.64</v>
      </c>
      <c r="KX40" s="0" t="n">
        <v>0</v>
      </c>
      <c r="KY40" s="0" t="n">
        <v>429.24</v>
      </c>
      <c r="KZ40" s="0" t="n">
        <v>0</v>
      </c>
      <c r="LA40" s="0" t="n">
        <v>1376.76</v>
      </c>
      <c r="LB40" s="0" t="n">
        <v>0</v>
      </c>
      <c r="LC40" s="0" t="n">
        <v>0</v>
      </c>
      <c r="LD40" s="0" t="n">
        <v>0</v>
      </c>
      <c r="LE40" s="0" t="n">
        <v>0</v>
      </c>
      <c r="LF40" s="0" t="n">
        <v>0</v>
      </c>
      <c r="LG40" s="0" t="n">
        <v>1211</v>
      </c>
      <c r="LH40" s="0" t="n">
        <v>0</v>
      </c>
      <c r="LI40" s="0" t="n">
        <v>1611.12</v>
      </c>
      <c r="LJ40" s="0" t="n">
        <v>616</v>
      </c>
      <c r="LK40" s="0" t="n">
        <v>0</v>
      </c>
      <c r="LL40" s="0" t="n">
        <v>1372.84</v>
      </c>
      <c r="LM40" s="0" t="n">
        <v>0</v>
      </c>
      <c r="LN40" s="0" t="n">
        <v>0</v>
      </c>
      <c r="LO40" s="0" t="n">
        <v>0</v>
      </c>
      <c r="LP40" s="0" t="n">
        <v>616</v>
      </c>
      <c r="LQ40" s="0" t="n">
        <v>0</v>
      </c>
      <c r="LR40" s="0" t="n">
        <v>0</v>
      </c>
      <c r="LS40" s="0" t="n">
        <v>410.76</v>
      </c>
      <c r="LT40" s="0" t="n">
        <v>476</v>
      </c>
      <c r="LU40" s="0" t="n">
        <v>0</v>
      </c>
      <c r="LV40" s="0" t="n">
        <v>0</v>
      </c>
      <c r="LW40" s="0" t="n">
        <v>0</v>
      </c>
      <c r="LX40" s="0" t="n">
        <v>504</v>
      </c>
      <c r="LY40" s="0" t="n">
        <v>0</v>
      </c>
      <c r="LZ40" s="0" t="n">
        <v>611.604</v>
      </c>
      <c r="MA40" s="0" t="n">
        <v>35</v>
      </c>
      <c r="MB40" s="0" t="n">
        <v>0</v>
      </c>
      <c r="MC40" s="0" t="n">
        <v>0</v>
      </c>
      <c r="MD40" s="0" t="n">
        <v>0</v>
      </c>
      <c r="ME40" s="0" t="n">
        <v>0</v>
      </c>
      <c r="MF40" s="0" t="n">
        <v>0</v>
      </c>
      <c r="MG40" s="0" t="n">
        <v>112</v>
      </c>
      <c r="MH40" s="0" t="n">
        <v>0</v>
      </c>
      <c r="MI40" s="0" t="n">
        <v>0</v>
      </c>
      <c r="MJ40" s="0" t="n">
        <v>0</v>
      </c>
      <c r="MK40" s="0" t="n">
        <v>0</v>
      </c>
      <c r="ML40" s="0" t="n">
        <v>38</v>
      </c>
      <c r="MM40" s="0" t="n">
        <v>136.8</v>
      </c>
      <c r="MN40" s="0" t="n">
        <v>0</v>
      </c>
      <c r="MO40" s="0" t="n">
        <v>843.524</v>
      </c>
      <c r="MP40" s="0" t="n">
        <v>1449.32</v>
      </c>
      <c r="MQ40" s="0" t="n">
        <v>756.58</v>
      </c>
      <c r="MR40" s="0" t="n">
        <v>0</v>
      </c>
      <c r="MS40" s="0" t="n">
        <v>0</v>
      </c>
      <c r="MT40" s="0" t="n">
        <v>0</v>
      </c>
      <c r="MU40" s="0" t="n">
        <v>1666.984</v>
      </c>
      <c r="MV40" s="0" t="n">
        <v>2023.538</v>
      </c>
      <c r="MW40" s="0" t="n">
        <v>1026</v>
      </c>
      <c r="MX40" s="0" t="n">
        <v>2117.74</v>
      </c>
      <c r="MY40" s="0" t="n">
        <v>0</v>
      </c>
      <c r="MZ40" s="0" t="n">
        <v>1319.094</v>
      </c>
      <c r="NA40" s="0" t="n">
        <v>2461.602</v>
      </c>
      <c r="NB40" s="0" t="n">
        <v>1426.52</v>
      </c>
      <c r="NC40" s="0" t="n">
        <v>2151.275</v>
      </c>
      <c r="ND40" s="0" t="n">
        <v>0</v>
      </c>
      <c r="NE40" s="0" t="n">
        <v>0</v>
      </c>
      <c r="NF40" s="0" t="n">
        <v>248.9</v>
      </c>
      <c r="NG40" s="0" t="n">
        <v>0</v>
      </c>
      <c r="NH40" s="0" t="n">
        <v>1759.78</v>
      </c>
      <c r="NI40" s="0" t="n">
        <v>196.46</v>
      </c>
      <c r="NJ40" s="0" t="n">
        <v>1905.7</v>
      </c>
      <c r="NK40" s="0" t="n">
        <v>1577.646</v>
      </c>
      <c r="NL40" s="0" t="n">
        <v>0</v>
      </c>
      <c r="NM40" s="0" t="n">
        <v>582.54</v>
      </c>
      <c r="NN40" s="0" t="n">
        <v>0</v>
      </c>
      <c r="NO40" s="0" t="n">
        <v>1528.74</v>
      </c>
      <c r="NP40" s="0" t="n">
        <v>0</v>
      </c>
      <c r="NQ40" s="0" t="n">
        <v>0</v>
      </c>
      <c r="NR40" s="0" t="n">
        <v>0</v>
      </c>
      <c r="NS40" s="0" t="n">
        <v>0</v>
      </c>
      <c r="NT40" s="0" t="n">
        <v>0</v>
      </c>
      <c r="NU40" s="0" t="n">
        <v>1643.5</v>
      </c>
      <c r="NV40" s="0" t="n">
        <v>0</v>
      </c>
      <c r="NW40" s="0" t="n">
        <v>2733.15</v>
      </c>
      <c r="NX40" s="0" t="n">
        <v>752.4</v>
      </c>
      <c r="NY40" s="0" t="n">
        <v>0</v>
      </c>
      <c r="NZ40" s="0" t="n">
        <v>1863.14</v>
      </c>
      <c r="OA40" s="0" t="n">
        <v>0</v>
      </c>
      <c r="OB40" s="0" t="n">
        <v>0</v>
      </c>
      <c r="OC40" s="0" t="n">
        <v>0</v>
      </c>
      <c r="OD40" s="0" t="n">
        <v>752.4</v>
      </c>
      <c r="OE40" s="0" t="n">
        <v>0</v>
      </c>
      <c r="OF40" s="0" t="n">
        <v>0</v>
      </c>
      <c r="OG40" s="0" t="n">
        <v>696.825</v>
      </c>
      <c r="OH40" s="0" t="n">
        <v>646</v>
      </c>
      <c r="OI40" s="0" t="n">
        <v>0</v>
      </c>
      <c r="OJ40" s="0" t="n">
        <v>0</v>
      </c>
      <c r="OK40" s="0" t="n">
        <v>0</v>
      </c>
      <c r="OL40" s="0" t="n">
        <v>684</v>
      </c>
      <c r="OM40" s="0" t="n">
        <v>0</v>
      </c>
      <c r="ON40" s="0" t="n">
        <v>922.26</v>
      </c>
      <c r="OO40" s="0" t="n">
        <v>34.2</v>
      </c>
      <c r="OP40" s="0" t="n">
        <v>0</v>
      </c>
      <c r="OQ40" s="0" t="n">
        <v>0</v>
      </c>
      <c r="OR40" s="0" t="n">
        <v>0</v>
      </c>
      <c r="OS40" s="0" t="n">
        <v>0</v>
      </c>
      <c r="OT40" s="0" t="n">
        <v>0</v>
      </c>
      <c r="OU40" s="0" t="n">
        <v>152</v>
      </c>
      <c r="OV40" s="0" t="n">
        <v>0</v>
      </c>
      <c r="OW40" s="0" t="n">
        <v>0</v>
      </c>
      <c r="OX40" s="0" t="n">
        <v>0</v>
      </c>
      <c r="OY40" s="0" t="n">
        <v>0</v>
      </c>
      <c r="OZ40" s="0" t="n">
        <v>65</v>
      </c>
      <c r="PA40" s="0" t="n">
        <v>234</v>
      </c>
      <c r="PB40" s="0" t="n">
        <v>0</v>
      </c>
      <c r="PC40" s="0" t="n">
        <v>1311.7</v>
      </c>
      <c r="PD40" s="0" t="n">
        <v>2479.1</v>
      </c>
      <c r="PE40" s="0" t="n">
        <v>1423.565</v>
      </c>
      <c r="PF40" s="0" t="n">
        <v>0</v>
      </c>
      <c r="PG40" s="0" t="n">
        <v>0</v>
      </c>
      <c r="PH40" s="0" t="n">
        <v>0</v>
      </c>
      <c r="PI40" s="0" t="n">
        <v>2592.2</v>
      </c>
      <c r="PJ40" s="0" t="n">
        <v>3146.65</v>
      </c>
      <c r="PK40" s="0" t="n">
        <v>1755</v>
      </c>
      <c r="PL40" s="0" t="n">
        <v>3622.45</v>
      </c>
      <c r="PM40" s="0" t="n">
        <v>0</v>
      </c>
      <c r="PN40" s="0" t="n">
        <v>2256.345</v>
      </c>
      <c r="PO40" s="0" t="n">
        <v>3827.85</v>
      </c>
      <c r="PP40" s="0" t="n">
        <v>2440.1</v>
      </c>
      <c r="PQ40" s="0" t="n">
        <v>2943.85</v>
      </c>
      <c r="PR40" s="0" t="n">
        <v>0</v>
      </c>
      <c r="PS40" s="0" t="n">
        <v>0</v>
      </c>
      <c r="PT40" s="0" t="n">
        <v>468.325</v>
      </c>
      <c r="PU40" s="0" t="n">
        <v>0</v>
      </c>
      <c r="PV40" s="0" t="n">
        <v>3762.6875</v>
      </c>
      <c r="PW40" s="0" t="n">
        <v>336.05</v>
      </c>
      <c r="PX40" s="0" t="n">
        <v>3259.75</v>
      </c>
      <c r="PY40" s="0" t="n">
        <v>3748.0625</v>
      </c>
      <c r="PZ40" s="0" t="n">
        <v>0</v>
      </c>
      <c r="QA40" s="0" t="n">
        <v>996.45</v>
      </c>
      <c r="QB40" s="0" t="n">
        <v>0</v>
      </c>
      <c r="QC40" s="0" t="n">
        <v>3631.875</v>
      </c>
      <c r="QD40" s="0" t="n">
        <v>0</v>
      </c>
      <c r="QE40" s="0" t="n">
        <v>0</v>
      </c>
      <c r="QF40" s="0" t="n">
        <v>0</v>
      </c>
      <c r="QG40" s="0" t="n">
        <v>0</v>
      </c>
      <c r="QH40" s="0" t="n">
        <v>0</v>
      </c>
      <c r="QI40" s="0" t="n">
        <v>3092.375</v>
      </c>
      <c r="QJ40" s="0" t="n">
        <v>0</v>
      </c>
      <c r="QK40" s="0" t="n">
        <v>3740.1</v>
      </c>
      <c r="QL40" s="0" t="n">
        <v>1573</v>
      </c>
      <c r="QM40" s="0" t="n">
        <v>0</v>
      </c>
      <c r="QN40" s="0" t="n">
        <v>3186.95</v>
      </c>
      <c r="QO40" s="0" t="n">
        <v>0</v>
      </c>
      <c r="QP40" s="0" t="n">
        <v>0</v>
      </c>
      <c r="QQ40" s="0" t="n">
        <v>0</v>
      </c>
      <c r="QR40" s="0" t="n">
        <v>1573</v>
      </c>
      <c r="QS40" s="0" t="n">
        <v>0</v>
      </c>
      <c r="QT40" s="0" t="n">
        <v>0</v>
      </c>
      <c r="QU40" s="0" t="n">
        <v>953.55</v>
      </c>
      <c r="QV40" s="0" t="n">
        <v>1105</v>
      </c>
      <c r="QW40" s="0" t="n">
        <v>0</v>
      </c>
      <c r="QX40" s="0" t="n">
        <v>0</v>
      </c>
      <c r="QY40" s="0" t="n">
        <v>0</v>
      </c>
      <c r="QZ40" s="0" t="n">
        <v>1170</v>
      </c>
      <c r="RA40" s="0" t="n">
        <v>0</v>
      </c>
      <c r="RB40" s="0" t="n">
        <v>1419.795</v>
      </c>
      <c r="RC40" s="0" t="n">
        <v>65</v>
      </c>
      <c r="RD40" s="0" t="n">
        <v>0</v>
      </c>
      <c r="RE40" s="0" t="n">
        <v>0</v>
      </c>
      <c r="RF40" s="0" t="n">
        <v>0</v>
      </c>
      <c r="RG40" s="0" t="n">
        <v>0</v>
      </c>
      <c r="RH40" s="0" t="n">
        <v>0</v>
      </c>
      <c r="RI40" s="0" t="n">
        <v>260</v>
      </c>
      <c r="RJ40" s="0" t="n">
        <v>0</v>
      </c>
      <c r="RK40" s="0" t="n">
        <v>0</v>
      </c>
      <c r="RL40" s="0" t="n">
        <v>0</v>
      </c>
      <c r="RM40" s="0" t="n">
        <v>0</v>
      </c>
      <c r="RN40" s="0" t="n">
        <v>31</v>
      </c>
      <c r="RO40" s="0" t="n">
        <v>124</v>
      </c>
      <c r="RP40" s="0" t="n">
        <v>0</v>
      </c>
      <c r="RQ40" s="0" t="n">
        <v>625.58</v>
      </c>
      <c r="RR40" s="0" t="n">
        <v>1064.106</v>
      </c>
      <c r="RS40" s="0" t="n">
        <v>617.21</v>
      </c>
      <c r="RT40" s="0" t="n">
        <v>0</v>
      </c>
      <c r="RU40" s="0" t="n">
        <v>0</v>
      </c>
      <c r="RV40" s="0" t="n">
        <v>0</v>
      </c>
      <c r="RW40" s="0" t="n">
        <v>1112.652</v>
      </c>
      <c r="RX40" s="0" t="n">
        <v>1350.639</v>
      </c>
      <c r="RY40" s="0" t="n">
        <v>837</v>
      </c>
      <c r="RZ40" s="0" t="n">
        <v>1727.63</v>
      </c>
      <c r="SA40" s="0" t="n">
        <v>0</v>
      </c>
      <c r="SB40" s="0" t="n">
        <v>1195.67</v>
      </c>
      <c r="SC40" s="0" t="n">
        <v>2008.149</v>
      </c>
      <c r="SD40" s="0" t="n">
        <v>1163.74</v>
      </c>
      <c r="SE40" s="0" t="n">
        <v>1754.9875</v>
      </c>
      <c r="SF40" s="0" t="n">
        <v>0</v>
      </c>
      <c r="SG40" s="0" t="n">
        <v>0</v>
      </c>
      <c r="SH40" s="0" t="n">
        <v>203.05</v>
      </c>
      <c r="SI40" s="0" t="n">
        <v>0</v>
      </c>
      <c r="SJ40" s="0" t="n">
        <v>1435.61</v>
      </c>
      <c r="SK40" s="0" t="n">
        <v>160.27</v>
      </c>
      <c r="SL40" s="0" t="n">
        <v>1554.65</v>
      </c>
      <c r="SM40" s="0" t="n">
        <v>1430.03</v>
      </c>
      <c r="SN40" s="0" t="n">
        <v>0</v>
      </c>
      <c r="SO40" s="0" t="n">
        <v>475.23</v>
      </c>
      <c r="SP40" s="0" t="n">
        <v>0</v>
      </c>
      <c r="SQ40" s="0" t="n">
        <v>1385.7</v>
      </c>
      <c r="SR40" s="0" t="n">
        <v>0</v>
      </c>
      <c r="SS40" s="0" t="n">
        <v>0</v>
      </c>
      <c r="ST40" s="0" t="n">
        <v>0</v>
      </c>
      <c r="SU40" s="0" t="n">
        <v>0</v>
      </c>
      <c r="SV40" s="0" t="n">
        <v>0</v>
      </c>
      <c r="SW40" s="0" t="n">
        <v>1340.75</v>
      </c>
      <c r="SX40" s="0" t="n">
        <v>0</v>
      </c>
      <c r="SY40" s="0" t="n">
        <v>1783.74</v>
      </c>
      <c r="SZ40" s="0" t="n">
        <v>750.2</v>
      </c>
      <c r="TA40" s="0" t="n">
        <v>0</v>
      </c>
      <c r="TB40" s="0" t="n">
        <v>1519.93</v>
      </c>
      <c r="TC40" s="0" t="n">
        <v>0</v>
      </c>
      <c r="TD40" s="0" t="n">
        <v>0</v>
      </c>
      <c r="TE40" s="0" t="n">
        <v>0</v>
      </c>
      <c r="TF40" s="0" t="n">
        <v>682</v>
      </c>
      <c r="TG40" s="0" t="n">
        <v>0</v>
      </c>
      <c r="TH40" s="0" t="n">
        <v>0</v>
      </c>
      <c r="TI40" s="0" t="n">
        <v>454.77</v>
      </c>
      <c r="TJ40" s="0" t="n">
        <v>527</v>
      </c>
      <c r="TK40" s="0" t="n">
        <v>0</v>
      </c>
      <c r="TL40" s="0" t="n">
        <v>0</v>
      </c>
      <c r="TM40" s="0" t="n">
        <v>0</v>
      </c>
      <c r="TN40" s="0" t="n">
        <v>558</v>
      </c>
      <c r="TO40" s="0" t="n">
        <v>0</v>
      </c>
      <c r="TP40" s="0" t="n">
        <v>752.37</v>
      </c>
      <c r="TQ40" s="0" t="n">
        <v>31</v>
      </c>
      <c r="TR40" s="0" t="n">
        <v>0</v>
      </c>
      <c r="TS40" s="0" t="n">
        <v>0</v>
      </c>
      <c r="TT40" s="0" t="n">
        <v>0</v>
      </c>
      <c r="TU40" s="0" t="n">
        <v>0</v>
      </c>
      <c r="TV40" s="0" t="n">
        <v>0</v>
      </c>
      <c r="TW40" s="0" t="n">
        <v>124</v>
      </c>
      <c r="TX40" s="0" t="n">
        <v>0</v>
      </c>
      <c r="TY40" s="0" t="n">
        <v>0</v>
      </c>
      <c r="TZ40" s="0" t="n">
        <v>0</v>
      </c>
      <c r="UA40" s="0" t="n">
        <v>0</v>
      </c>
      <c r="UB40" s="0" t="n">
        <v>76</v>
      </c>
      <c r="UC40" s="0" t="n">
        <v>304</v>
      </c>
      <c r="UD40" s="0" t="n">
        <v>0</v>
      </c>
      <c r="UE40" s="0" t="n">
        <v>1687.048</v>
      </c>
      <c r="UF40" s="0" t="n">
        <v>2898.64</v>
      </c>
      <c r="UG40" s="0" t="n">
        <v>1513.16</v>
      </c>
      <c r="UH40" s="0" t="n">
        <v>0</v>
      </c>
      <c r="UI40" s="0" t="n">
        <v>0</v>
      </c>
      <c r="UJ40" s="0" t="n">
        <v>0</v>
      </c>
      <c r="UK40" s="0" t="n">
        <v>3030.88</v>
      </c>
      <c r="UL40" s="0" t="n">
        <v>4047.076</v>
      </c>
      <c r="UM40" s="0" t="n">
        <v>2052</v>
      </c>
      <c r="UN40" s="0" t="n">
        <v>4235.48</v>
      </c>
      <c r="UO40" s="0" t="n">
        <v>0</v>
      </c>
      <c r="UP40" s="0" t="n">
        <v>2931.32</v>
      </c>
      <c r="UQ40" s="0" t="n">
        <v>5594.55</v>
      </c>
      <c r="UR40" s="0" t="n">
        <v>2567.736</v>
      </c>
      <c r="US40" s="0" t="n">
        <v>3442.04</v>
      </c>
      <c r="UT40" s="0" t="n">
        <v>0</v>
      </c>
      <c r="UU40" s="0" t="n">
        <v>0</v>
      </c>
      <c r="UV40" s="0" t="n">
        <v>497.8</v>
      </c>
      <c r="UW40" s="0" t="n">
        <v>0</v>
      </c>
      <c r="UX40" s="0" t="n">
        <v>3167.604</v>
      </c>
      <c r="UY40" s="0" t="n">
        <v>392.92</v>
      </c>
      <c r="UZ40" s="0" t="n">
        <v>3430.26</v>
      </c>
      <c r="VA40" s="0" t="n">
        <v>3505.88</v>
      </c>
      <c r="VB40" s="0" t="n">
        <v>0</v>
      </c>
      <c r="VC40" s="0" t="n">
        <v>1048.572</v>
      </c>
      <c r="VD40" s="0" t="n">
        <v>0</v>
      </c>
      <c r="VE40" s="0" t="n">
        <v>3397.2</v>
      </c>
      <c r="VF40" s="0" t="n">
        <v>0</v>
      </c>
      <c r="VG40" s="0" t="n">
        <v>0</v>
      </c>
      <c r="VH40" s="0" t="n">
        <v>0</v>
      </c>
      <c r="VI40" s="0" t="n">
        <v>0</v>
      </c>
      <c r="VJ40" s="0" t="n">
        <v>0</v>
      </c>
      <c r="VK40" s="0" t="n">
        <v>3287</v>
      </c>
      <c r="VL40" s="0" t="n">
        <v>0</v>
      </c>
      <c r="VM40" s="0" t="n">
        <v>4373.04</v>
      </c>
      <c r="VN40" s="0" t="n">
        <v>1672</v>
      </c>
      <c r="VO40" s="0" t="n">
        <v>0</v>
      </c>
      <c r="VP40" s="0" t="n">
        <v>3726.28</v>
      </c>
      <c r="VQ40" s="0" t="n">
        <v>0</v>
      </c>
      <c r="VR40" s="0" t="n">
        <v>0</v>
      </c>
      <c r="VS40" s="0" t="n">
        <v>0</v>
      </c>
      <c r="VT40" s="0" t="n">
        <v>1504.8</v>
      </c>
      <c r="VU40" s="0" t="n">
        <v>0</v>
      </c>
      <c r="VV40" s="0" t="n">
        <v>0</v>
      </c>
      <c r="VW40" s="0" t="n">
        <v>1114.92</v>
      </c>
      <c r="VX40" s="0" t="n">
        <v>1292</v>
      </c>
      <c r="VY40" s="0" t="n">
        <v>0</v>
      </c>
      <c r="VZ40" s="0" t="n">
        <v>0</v>
      </c>
      <c r="WA40" s="0" t="n">
        <v>0</v>
      </c>
      <c r="WB40" s="0" t="n">
        <v>1368</v>
      </c>
      <c r="WC40" s="0" t="n">
        <v>0</v>
      </c>
      <c r="WD40" s="0" t="n">
        <v>1844.52</v>
      </c>
      <c r="WE40" s="0" t="n">
        <v>95</v>
      </c>
      <c r="WF40" s="0" t="n">
        <v>0</v>
      </c>
      <c r="WG40" s="0" t="n">
        <v>0</v>
      </c>
      <c r="WH40" s="0" t="n">
        <v>0</v>
      </c>
      <c r="WI40" s="0" t="n">
        <v>0</v>
      </c>
      <c r="WJ40" s="0" t="n">
        <v>0</v>
      </c>
      <c r="WK40" s="0" t="n">
        <v>334.4</v>
      </c>
      <c r="WL40" s="0" t="n">
        <v>0</v>
      </c>
      <c r="WM40" s="0" t="n">
        <v>0</v>
      </c>
      <c r="WN40" s="0" t="n">
        <v>0</v>
      </c>
      <c r="WO40" s="0" t="n">
        <v>0</v>
      </c>
      <c r="WP40" s="0" t="n">
        <v>42</v>
      </c>
      <c r="WQ40" s="0" t="n">
        <v>168</v>
      </c>
      <c r="WR40" s="0" t="n">
        <v>0</v>
      </c>
      <c r="WS40" s="0" t="n">
        <v>847.56</v>
      </c>
      <c r="WT40" s="0" t="n">
        <v>1601.88</v>
      </c>
      <c r="WU40" s="0" t="n">
        <v>836.22</v>
      </c>
      <c r="WV40" s="0" t="n">
        <v>0</v>
      </c>
      <c r="WW40" s="0" t="n">
        <v>0</v>
      </c>
      <c r="WX40" s="0" t="n">
        <v>0</v>
      </c>
      <c r="WY40" s="0" t="n">
        <v>1674.96</v>
      </c>
      <c r="WZ40" s="0" t="n">
        <v>2033.22</v>
      </c>
      <c r="XA40" s="0" t="n">
        <v>1134</v>
      </c>
      <c r="XB40" s="0" t="n">
        <v>2340.66</v>
      </c>
      <c r="XC40" s="0" t="n">
        <v>0</v>
      </c>
      <c r="XD40" s="0" t="n">
        <v>1619.94</v>
      </c>
      <c r="XE40" s="0" t="n">
        <v>2473.38</v>
      </c>
      <c r="XF40" s="0" t="n">
        <v>1576.68</v>
      </c>
      <c r="XG40" s="0" t="n">
        <v>1902.18</v>
      </c>
      <c r="XH40" s="0" t="n">
        <v>0</v>
      </c>
      <c r="XI40" s="0" t="n">
        <v>0</v>
      </c>
      <c r="XJ40" s="0" t="n">
        <v>275.1</v>
      </c>
      <c r="XK40" s="0" t="n">
        <v>0</v>
      </c>
      <c r="XL40" s="0" t="n">
        <v>1945.02</v>
      </c>
      <c r="XM40" s="0" t="n">
        <v>217.14</v>
      </c>
      <c r="XN40" s="0" t="n">
        <v>2106.3</v>
      </c>
      <c r="XO40" s="0" t="n">
        <v>1937.46</v>
      </c>
      <c r="XP40" s="0" t="n">
        <v>0</v>
      </c>
      <c r="XQ40" s="0" t="n">
        <v>643.86</v>
      </c>
      <c r="XR40" s="0" t="n">
        <v>0</v>
      </c>
      <c r="XS40" s="0" t="n">
        <v>2346.75</v>
      </c>
      <c r="XT40" s="0" t="n">
        <v>0</v>
      </c>
      <c r="XU40" s="0" t="n">
        <v>0</v>
      </c>
      <c r="XV40" s="0" t="n">
        <v>0</v>
      </c>
      <c r="XW40" s="0" t="n">
        <v>0</v>
      </c>
      <c r="XX40" s="0" t="n">
        <v>0</v>
      </c>
      <c r="XY40" s="0" t="n">
        <v>1816.5</v>
      </c>
      <c r="XZ40" s="0" t="n">
        <v>0</v>
      </c>
      <c r="YA40" s="0" t="n">
        <v>3020.85</v>
      </c>
      <c r="YB40" s="0" t="n">
        <v>924</v>
      </c>
      <c r="YC40" s="0" t="n">
        <v>0</v>
      </c>
      <c r="YD40" s="0" t="n">
        <v>2059.26</v>
      </c>
      <c r="YE40" s="0" t="n">
        <v>0</v>
      </c>
      <c r="YF40" s="0" t="n">
        <v>0</v>
      </c>
      <c r="YG40" s="0" t="n">
        <v>0</v>
      </c>
      <c r="YH40" s="0" t="n">
        <v>924</v>
      </c>
      <c r="YI40" s="0" t="n">
        <v>0</v>
      </c>
      <c r="YJ40" s="0" t="n">
        <v>0</v>
      </c>
      <c r="YK40" s="0" t="n">
        <v>616.14</v>
      </c>
      <c r="YL40" s="0" t="n">
        <v>714</v>
      </c>
      <c r="YM40" s="0" t="n">
        <v>0</v>
      </c>
      <c r="YN40" s="0" t="n">
        <v>0</v>
      </c>
      <c r="YO40" s="0" t="n">
        <v>0</v>
      </c>
      <c r="YP40" s="0" t="n">
        <v>680.4</v>
      </c>
      <c r="YQ40" s="0" t="n">
        <v>0</v>
      </c>
      <c r="YR40" s="0" t="n">
        <v>1019.34</v>
      </c>
      <c r="YS40" s="0" t="n">
        <v>46.2</v>
      </c>
      <c r="YT40" s="0" t="n">
        <v>0</v>
      </c>
      <c r="YU40" s="0" t="n">
        <v>0</v>
      </c>
      <c r="YV40" s="0" t="n">
        <v>0</v>
      </c>
      <c r="YW40" s="0" t="n">
        <v>0</v>
      </c>
      <c r="YX40" s="0" t="n">
        <v>0</v>
      </c>
      <c r="YY40" s="0" t="n">
        <v>210</v>
      </c>
      <c r="YZ40" s="0" t="n">
        <v>0</v>
      </c>
      <c r="ZA40" s="0" t="n">
        <v>0</v>
      </c>
      <c r="ZB40" s="0" t="n">
        <v>0</v>
      </c>
      <c r="ZC40" s="0" t="n">
        <v>0</v>
      </c>
      <c r="ZD40" s="0" t="n">
        <v>34</v>
      </c>
      <c r="ZE40" s="0" t="n">
        <v>136</v>
      </c>
      <c r="ZF40" s="0" t="n">
        <v>0</v>
      </c>
      <c r="ZG40" s="0" t="n">
        <v>686.12</v>
      </c>
      <c r="ZH40" s="0" t="n">
        <v>1296.76</v>
      </c>
      <c r="ZI40" s="0" t="n">
        <v>609.246</v>
      </c>
      <c r="ZJ40" s="0" t="n">
        <v>0</v>
      </c>
      <c r="ZK40" s="0" t="n">
        <v>0</v>
      </c>
      <c r="ZL40" s="0" t="n">
        <v>0</v>
      </c>
      <c r="ZM40" s="0" t="n">
        <v>1355.92</v>
      </c>
      <c r="ZN40" s="0" t="n">
        <v>1645.94</v>
      </c>
      <c r="ZO40" s="0" t="n">
        <v>918</v>
      </c>
      <c r="ZP40" s="0" t="n">
        <v>1894.82</v>
      </c>
      <c r="ZQ40" s="0" t="n">
        <v>0</v>
      </c>
      <c r="ZR40" s="0" t="n">
        <v>1311.38</v>
      </c>
      <c r="ZS40" s="0" t="n">
        <v>2002.26</v>
      </c>
      <c r="ZT40" s="0" t="n">
        <v>1148.724</v>
      </c>
      <c r="ZU40" s="0" t="n">
        <v>1539.86</v>
      </c>
      <c r="ZV40" s="0" t="n">
        <v>0</v>
      </c>
      <c r="ZW40" s="0" t="n">
        <v>0</v>
      </c>
      <c r="ZX40" s="0" t="n">
        <v>200.43</v>
      </c>
      <c r="ZY40" s="0" t="n">
        <v>0</v>
      </c>
      <c r="ZZ40" s="0" t="n">
        <v>1417.086</v>
      </c>
      <c r="AAA40" s="0" t="n">
        <v>175.78</v>
      </c>
      <c r="AAB40" s="0" t="n">
        <v>1875.61</v>
      </c>
      <c r="AAC40" s="0" t="n">
        <v>1960.525</v>
      </c>
      <c r="AAD40" s="0" t="n">
        <v>0</v>
      </c>
      <c r="AAE40" s="0" t="n">
        <v>469.098</v>
      </c>
      <c r="AAF40" s="0" t="n">
        <v>0</v>
      </c>
      <c r="AAG40" s="0" t="n">
        <v>1519.8</v>
      </c>
      <c r="AAH40" s="0" t="n">
        <v>0</v>
      </c>
      <c r="AAI40" s="0" t="n">
        <v>0</v>
      </c>
      <c r="AAJ40" s="0" t="n">
        <v>0</v>
      </c>
      <c r="AAK40" s="0" t="n">
        <v>0</v>
      </c>
      <c r="AAL40" s="0" t="n">
        <v>0</v>
      </c>
      <c r="AAM40" s="0" t="n">
        <v>1470.5</v>
      </c>
      <c r="AAN40" s="0" t="n">
        <v>0</v>
      </c>
      <c r="AAO40" s="0" t="n">
        <v>1956.36</v>
      </c>
      <c r="AAP40" s="0" t="n">
        <v>748</v>
      </c>
      <c r="AAQ40" s="0" t="n">
        <v>0</v>
      </c>
      <c r="AAR40" s="0" t="n">
        <v>1667.02</v>
      </c>
      <c r="AAS40" s="0" t="n">
        <v>0</v>
      </c>
      <c r="AAT40" s="0" t="n">
        <v>0</v>
      </c>
      <c r="AAU40" s="0" t="n">
        <v>0</v>
      </c>
      <c r="AAV40" s="0" t="n">
        <v>748</v>
      </c>
      <c r="AAW40" s="0" t="n">
        <v>0</v>
      </c>
      <c r="AAX40" s="0" t="n">
        <v>0</v>
      </c>
      <c r="AAY40" s="0" t="n">
        <v>498.78</v>
      </c>
      <c r="AAZ40" s="0" t="n">
        <v>722.5</v>
      </c>
      <c r="ABA40" s="0" t="n">
        <v>0</v>
      </c>
      <c r="ABB40" s="0" t="n">
        <v>0</v>
      </c>
      <c r="ABC40" s="0" t="n">
        <v>0</v>
      </c>
      <c r="ABD40" s="0" t="n">
        <v>612</v>
      </c>
      <c r="ABE40" s="0" t="n">
        <v>0</v>
      </c>
      <c r="ABF40" s="0" t="n">
        <v>1031.475</v>
      </c>
      <c r="ABG40" s="0" t="n">
        <v>30.6</v>
      </c>
      <c r="ABH40" s="0" t="n">
        <v>0</v>
      </c>
      <c r="ABI40" s="0" t="n">
        <v>0</v>
      </c>
      <c r="ABJ40" s="0" t="n">
        <v>0</v>
      </c>
      <c r="ABK40" s="0" t="n">
        <v>0</v>
      </c>
      <c r="ABL40" s="0" t="n">
        <v>0</v>
      </c>
      <c r="ABM40" s="0" t="n">
        <v>136</v>
      </c>
      <c r="ABN40" s="0" t="n">
        <v>0</v>
      </c>
      <c r="ABO40" s="0" t="n">
        <v>0</v>
      </c>
      <c r="ABP40" s="0" t="n">
        <v>0</v>
      </c>
      <c r="ABQ40" s="0" t="n">
        <v>0</v>
      </c>
      <c r="ABR40" s="0" t="n">
        <v>70</v>
      </c>
      <c r="ABS40" s="0" t="n">
        <v>350</v>
      </c>
      <c r="ABT40" s="0" t="n">
        <v>0</v>
      </c>
      <c r="ABU40" s="0" t="n">
        <v>1271.34</v>
      </c>
      <c r="ABV40" s="0" t="n">
        <v>2669.8</v>
      </c>
      <c r="ABW40" s="0" t="n">
        <v>1533.07</v>
      </c>
      <c r="ABX40" s="0" t="n">
        <v>0</v>
      </c>
      <c r="ABY40" s="0" t="n">
        <v>0</v>
      </c>
      <c r="ABZ40" s="0" t="n">
        <v>0</v>
      </c>
      <c r="ACA40" s="0" t="n">
        <v>2791.6</v>
      </c>
      <c r="ACB40" s="0" t="n">
        <v>3388.7</v>
      </c>
      <c r="ACC40" s="0" t="n">
        <v>2079</v>
      </c>
      <c r="ACD40" s="0" t="n">
        <v>3901.1</v>
      </c>
      <c r="ACE40" s="0" t="n">
        <v>0</v>
      </c>
      <c r="ACF40" s="0" t="n">
        <v>3374.875</v>
      </c>
      <c r="ACG40" s="0" t="n">
        <v>4122.3</v>
      </c>
      <c r="ACH40" s="0" t="n">
        <v>2627.8</v>
      </c>
      <c r="ACI40" s="0" t="n">
        <v>2853.27</v>
      </c>
      <c r="ACJ40" s="0" t="n">
        <v>0</v>
      </c>
      <c r="ACK40" s="0" t="n">
        <v>0</v>
      </c>
      <c r="ACL40" s="0" t="n">
        <v>573.125</v>
      </c>
      <c r="ACM40" s="0" t="n">
        <v>0</v>
      </c>
      <c r="ACN40" s="0" t="n">
        <v>4052.125</v>
      </c>
      <c r="ACO40" s="0" t="n">
        <v>361.9</v>
      </c>
      <c r="ACP40" s="0" t="n">
        <v>3510.5</v>
      </c>
      <c r="ACQ40" s="0" t="n">
        <v>3229.1</v>
      </c>
      <c r="ACR40" s="0" t="n">
        <v>0</v>
      </c>
      <c r="ACS40" s="0" t="n">
        <v>1073.1</v>
      </c>
      <c r="ACT40" s="0" t="n">
        <v>0</v>
      </c>
      <c r="ACU40" s="0" t="n">
        <v>3129</v>
      </c>
      <c r="ACV40" s="0" t="n">
        <v>0</v>
      </c>
      <c r="ACW40" s="0" t="n">
        <v>0</v>
      </c>
      <c r="ACX40" s="0" t="n">
        <v>0</v>
      </c>
      <c r="ACY40" s="0" t="n">
        <v>0</v>
      </c>
      <c r="ACZ40" s="0" t="n">
        <v>0</v>
      </c>
      <c r="ADA40" s="0" t="n">
        <v>3027.5</v>
      </c>
      <c r="ADB40" s="0" t="n">
        <v>0</v>
      </c>
      <c r="ADC40" s="0" t="n">
        <v>4027.8</v>
      </c>
      <c r="ADD40" s="0" t="n">
        <v>1540</v>
      </c>
      <c r="ADE40" s="0" t="n">
        <v>0</v>
      </c>
      <c r="ADF40" s="0" t="n">
        <v>3775.31</v>
      </c>
      <c r="ADG40" s="0" t="n">
        <v>0</v>
      </c>
      <c r="ADH40" s="0" t="n">
        <v>0</v>
      </c>
      <c r="ADI40" s="0" t="n">
        <v>0</v>
      </c>
      <c r="ADJ40" s="0" t="n">
        <v>1540</v>
      </c>
      <c r="ADK40" s="0" t="n">
        <v>0</v>
      </c>
      <c r="ADL40" s="0" t="n">
        <v>0</v>
      </c>
      <c r="ADM40" s="0" t="n">
        <v>1026.9</v>
      </c>
      <c r="ADN40" s="0" t="n">
        <v>1309</v>
      </c>
      <c r="ADO40" s="0" t="n">
        <v>0</v>
      </c>
      <c r="ADP40" s="0" t="n">
        <v>0</v>
      </c>
      <c r="ADQ40" s="0" t="n">
        <v>0</v>
      </c>
      <c r="ADR40" s="0" t="n">
        <v>1260</v>
      </c>
      <c r="ADS40" s="0" t="n">
        <v>0</v>
      </c>
      <c r="ADT40" s="0" t="n">
        <v>1698.9</v>
      </c>
      <c r="ADU40" s="0" t="n">
        <v>70</v>
      </c>
      <c r="ADV40" s="0" t="n">
        <v>0</v>
      </c>
      <c r="ADW40" s="0" t="n">
        <v>0</v>
      </c>
      <c r="ADX40" s="0" t="n">
        <v>0</v>
      </c>
      <c r="ADY40" s="0" t="n">
        <v>0</v>
      </c>
      <c r="ADZ40" s="0" t="n">
        <v>0</v>
      </c>
      <c r="AEA40" s="0" t="n">
        <v>280</v>
      </c>
      <c r="AEB40" s="0" t="n">
        <v>0</v>
      </c>
      <c r="AEC40" s="0" t="n">
        <v>0</v>
      </c>
      <c r="AED40" s="0" t="n">
        <v>0</v>
      </c>
      <c r="AEE40" s="0" t="n">
        <v>0</v>
      </c>
      <c r="AEF40" s="0" t="n">
        <v>54</v>
      </c>
      <c r="AEG40" s="0" t="n">
        <v>216</v>
      </c>
      <c r="AEH40" s="0" t="n">
        <v>0</v>
      </c>
      <c r="AEI40" s="0" t="n">
        <v>1198.692</v>
      </c>
      <c r="AEJ40" s="0" t="n">
        <v>1853.604</v>
      </c>
      <c r="AEK40" s="0" t="n">
        <v>1075.14</v>
      </c>
      <c r="AEL40" s="0" t="n">
        <v>0</v>
      </c>
      <c r="AEM40" s="0" t="n">
        <v>0</v>
      </c>
      <c r="AEN40" s="0" t="n">
        <v>0</v>
      </c>
      <c r="AEO40" s="0" t="n">
        <v>2153.52</v>
      </c>
      <c r="AEP40" s="0" t="n">
        <v>2875.554</v>
      </c>
      <c r="AEQ40" s="0" t="n">
        <v>1603.8</v>
      </c>
      <c r="AER40" s="0" t="n">
        <v>3761.775</v>
      </c>
      <c r="AES40" s="0" t="n">
        <v>0</v>
      </c>
      <c r="AET40" s="0" t="n">
        <v>2082.78</v>
      </c>
      <c r="AEU40" s="0" t="n">
        <v>3180.06</v>
      </c>
      <c r="AEV40" s="0" t="n">
        <v>1824.444</v>
      </c>
      <c r="AEW40" s="0" t="n">
        <v>2201.094</v>
      </c>
      <c r="AEX40" s="0" t="n">
        <v>0</v>
      </c>
      <c r="AEY40" s="0" t="n">
        <v>0</v>
      </c>
      <c r="AEZ40" s="0" t="n">
        <v>318.33</v>
      </c>
      <c r="AFA40" s="0" t="n">
        <v>0</v>
      </c>
      <c r="AFB40" s="0" t="n">
        <v>2750.814</v>
      </c>
      <c r="AFC40" s="0" t="n">
        <v>279.18</v>
      </c>
      <c r="AFD40" s="0" t="n">
        <v>3385.125</v>
      </c>
      <c r="AFE40" s="0" t="n">
        <v>2491.02</v>
      </c>
      <c r="AFF40" s="0" t="n">
        <v>0</v>
      </c>
      <c r="AFG40" s="0" t="n">
        <v>827.82</v>
      </c>
      <c r="AFH40" s="0" t="n">
        <v>0</v>
      </c>
      <c r="AFI40" s="0" t="n">
        <v>2655.18</v>
      </c>
      <c r="AFJ40" s="0" t="n">
        <v>0</v>
      </c>
      <c r="AFK40" s="0" t="n">
        <v>0</v>
      </c>
      <c r="AFL40" s="0" t="n">
        <v>0</v>
      </c>
      <c r="AFM40" s="0" t="n">
        <v>0</v>
      </c>
      <c r="AFN40" s="0" t="n">
        <v>0</v>
      </c>
      <c r="AFO40" s="0" t="n">
        <v>2335.5</v>
      </c>
      <c r="AFP40" s="0" t="n">
        <v>0</v>
      </c>
      <c r="AFQ40" s="0" t="n">
        <v>3107.16</v>
      </c>
      <c r="AFR40" s="0" t="n">
        <v>1069.2</v>
      </c>
      <c r="AFS40" s="0" t="n">
        <v>0</v>
      </c>
      <c r="AFT40" s="0" t="n">
        <v>2647.62</v>
      </c>
      <c r="AFU40" s="0" t="n">
        <v>0</v>
      </c>
      <c r="AFV40" s="0" t="n">
        <v>0</v>
      </c>
      <c r="AFW40" s="0" t="n">
        <v>0</v>
      </c>
      <c r="AFX40" s="0" t="n">
        <v>1485</v>
      </c>
      <c r="AFY40" s="0" t="n">
        <v>0</v>
      </c>
      <c r="AFZ40" s="0" t="n">
        <v>0</v>
      </c>
      <c r="AGA40" s="0" t="n">
        <v>792.18</v>
      </c>
      <c r="AGB40" s="0" t="n">
        <v>918</v>
      </c>
      <c r="AGC40" s="0" t="n">
        <v>0</v>
      </c>
      <c r="AGD40" s="0" t="n">
        <v>0</v>
      </c>
      <c r="AGE40" s="0" t="n">
        <v>0</v>
      </c>
      <c r="AGF40" s="0" t="n">
        <v>874.8</v>
      </c>
      <c r="AGG40" s="0" t="n">
        <v>0</v>
      </c>
      <c r="AGH40" s="0" t="n">
        <v>1310.58</v>
      </c>
      <c r="AGI40" s="0" t="n">
        <v>54</v>
      </c>
      <c r="AGJ40" s="0" t="n">
        <v>0</v>
      </c>
      <c r="AGK40" s="0" t="n">
        <v>0</v>
      </c>
      <c r="AGL40" s="0" t="n">
        <v>0</v>
      </c>
      <c r="AGM40" s="0" t="n">
        <v>0</v>
      </c>
      <c r="AGN40" s="0" t="n">
        <v>0</v>
      </c>
      <c r="AGO40" s="0" t="n">
        <v>216</v>
      </c>
      <c r="AGP40" s="0" t="n">
        <v>0</v>
      </c>
      <c r="AGQ40" s="0" t="n">
        <v>0</v>
      </c>
      <c r="AGR40" s="0" t="n">
        <v>0</v>
      </c>
      <c r="AGS40" s="0" t="n">
        <v>0</v>
      </c>
      <c r="AGU40" s="0" t="n">
        <f aca="false">IF($P40&gt;0,CH40*$K40,0)</f>
        <v>56</v>
      </c>
      <c r="AGV40" s="0" t="n">
        <f aca="false">IF($P40&gt;0,EV40*$K40,0)</f>
        <v>8</v>
      </c>
      <c r="AGW40" s="0" t="n">
        <f aca="false">IF($P40&gt;0,HJ40*$K40,0)</f>
        <v>66</v>
      </c>
      <c r="AGX40" s="0" t="n">
        <f aca="false">IF($P40&gt;0,JX40*$K40,0)</f>
        <v>56</v>
      </c>
      <c r="AGY40" s="0" t="n">
        <f aca="false">IF($P40&gt;0,ML40*$K40,0)</f>
        <v>76</v>
      </c>
      <c r="AGZ40" s="0" t="n">
        <f aca="false">IF($P40&gt;0,OZ40*$K40,0)</f>
        <v>130</v>
      </c>
      <c r="AHA40" s="0" t="n">
        <f aca="false">IF($P40&gt;0,RN40*$K40,0)</f>
        <v>62</v>
      </c>
      <c r="AHB40" s="0" t="n">
        <f aca="false">IF($P40&gt;0,UB40*$K40,0)</f>
        <v>152</v>
      </c>
      <c r="AHC40" s="0" t="n">
        <f aca="false">IF($P40&gt;0,WP40*$K40,0)</f>
        <v>84</v>
      </c>
      <c r="AHD40" s="0" t="n">
        <f aca="false">IF($P40&gt;0,ZD40*$K40,0)</f>
        <v>68</v>
      </c>
      <c r="AHE40" s="0" t="n">
        <f aca="false">IF($P40&gt;0,ABR40*$K40,0)</f>
        <v>140</v>
      </c>
      <c r="AHF40" s="0" t="n">
        <f aca="false">IF($P40&gt;0,AEF40*$K40,0)</f>
        <v>108</v>
      </c>
    </row>
    <row r="41" customFormat="false" ht="15" hidden="false" customHeight="false" outlineLevel="0" collapsed="false">
      <c r="F41" s="0" t="s">
        <v>23</v>
      </c>
      <c r="H41" s="0" t="s">
        <v>176</v>
      </c>
      <c r="I41" s="0" t="s">
        <v>219</v>
      </c>
      <c r="K41" s="0" t="n">
        <v>4</v>
      </c>
      <c r="L41" s="0" t="s">
        <v>209</v>
      </c>
      <c r="P41" s="0" t="n">
        <v>2</v>
      </c>
      <c r="R41" s="0" t="s">
        <v>58</v>
      </c>
      <c r="S41" s="0" t="s">
        <v>61</v>
      </c>
      <c r="W41" s="0" t="n">
        <v>20.85</v>
      </c>
      <c r="Y41" s="0" t="n">
        <v>21</v>
      </c>
      <c r="AA41" s="0" t="n">
        <v>35</v>
      </c>
      <c r="AB41" s="0" t="n">
        <v>36</v>
      </c>
      <c r="AD41" s="0" t="n">
        <v>14</v>
      </c>
      <c r="AE41" s="0" t="n">
        <v>7.98</v>
      </c>
      <c r="AG41" s="0" t="n">
        <v>37.29</v>
      </c>
      <c r="AH41" s="0" t="n">
        <v>26</v>
      </c>
      <c r="AI41" s="0" t="n">
        <v>23.31</v>
      </c>
      <c r="AL41" s="0" t="n">
        <v>50.49</v>
      </c>
      <c r="AS41" s="0" t="n">
        <v>1.7</v>
      </c>
      <c r="AU41" s="0" t="n">
        <v>33.02</v>
      </c>
      <c r="BC41" s="0" t="n">
        <v>59.92</v>
      </c>
      <c r="BD41" s="0" t="n">
        <v>31.4</v>
      </c>
      <c r="BF41" s="0" t="n">
        <v>39</v>
      </c>
      <c r="BH41" s="0" t="n">
        <v>28</v>
      </c>
      <c r="BI41" s="0" t="n">
        <v>5.54</v>
      </c>
      <c r="BK41" s="0" t="n">
        <v>33</v>
      </c>
      <c r="BM41" s="0" t="n">
        <v>30.52</v>
      </c>
      <c r="BO41" s="0" t="n">
        <v>36</v>
      </c>
      <c r="BQ41" s="0" t="n">
        <v>39.31</v>
      </c>
      <c r="BS41" s="0" t="n">
        <v>4.15</v>
      </c>
      <c r="BT41" s="0" t="n">
        <v>54.18</v>
      </c>
      <c r="BX41" s="0" t="n">
        <v>10.11</v>
      </c>
      <c r="BY41" s="0" t="n">
        <v>26.86</v>
      </c>
      <c r="BZ41" s="0" t="n">
        <v>41.57</v>
      </c>
      <c r="CB41" s="0" t="n">
        <v>38.08</v>
      </c>
      <c r="CC41" s="0" t="n">
        <v>22</v>
      </c>
      <c r="CE41" s="0" t="n">
        <v>35</v>
      </c>
      <c r="CF41" s="0" t="n">
        <v>11.35</v>
      </c>
      <c r="CH41" s="0" t="n">
        <v>250</v>
      </c>
      <c r="CI41" s="0" t="n">
        <v>0</v>
      </c>
      <c r="CJ41" s="0" t="n">
        <v>0</v>
      </c>
      <c r="CK41" s="0" t="n">
        <v>5212.5</v>
      </c>
      <c r="CL41" s="0" t="n">
        <v>0</v>
      </c>
      <c r="CM41" s="0" t="n">
        <v>4725</v>
      </c>
      <c r="CN41" s="0" t="n">
        <v>0</v>
      </c>
      <c r="CO41" s="0" t="n">
        <v>10937.5</v>
      </c>
      <c r="CP41" s="0" t="n">
        <v>9000</v>
      </c>
      <c r="CQ41" s="0" t="n">
        <v>0</v>
      </c>
      <c r="CR41" s="0" t="n">
        <v>3500</v>
      </c>
      <c r="CS41" s="0" t="n">
        <v>1995</v>
      </c>
      <c r="CT41" s="0" t="n">
        <v>0</v>
      </c>
      <c r="CU41" s="0" t="n">
        <v>8390.25</v>
      </c>
      <c r="CV41" s="0" t="n">
        <v>6500</v>
      </c>
      <c r="CW41" s="0" t="n">
        <v>5827.5</v>
      </c>
      <c r="CX41" s="0" t="n">
        <v>0</v>
      </c>
      <c r="CY41" s="0" t="n">
        <v>0</v>
      </c>
      <c r="CZ41" s="0" t="n">
        <v>12622.5</v>
      </c>
      <c r="DA41" s="0" t="n">
        <v>0</v>
      </c>
      <c r="DB41" s="0" t="n">
        <v>0</v>
      </c>
      <c r="DC41" s="0" t="n">
        <v>0</v>
      </c>
      <c r="DD41" s="0" t="n">
        <v>0</v>
      </c>
      <c r="DE41" s="0" t="n">
        <v>0</v>
      </c>
      <c r="DF41" s="0" t="n">
        <v>0</v>
      </c>
      <c r="DG41" s="0" t="n">
        <v>425</v>
      </c>
      <c r="DH41" s="0" t="n">
        <v>0</v>
      </c>
      <c r="DI41" s="0" t="n">
        <v>8255</v>
      </c>
      <c r="DJ41" s="0" t="n">
        <v>0</v>
      </c>
      <c r="DK41" s="0" t="n">
        <v>0</v>
      </c>
      <c r="DL41" s="0" t="n">
        <v>0</v>
      </c>
      <c r="DM41" s="0" t="n">
        <v>0</v>
      </c>
      <c r="DN41" s="0" t="n">
        <v>0</v>
      </c>
      <c r="DO41" s="0" t="n">
        <v>0</v>
      </c>
      <c r="DP41" s="0" t="n">
        <v>0</v>
      </c>
      <c r="DQ41" s="0" t="n">
        <v>14980</v>
      </c>
      <c r="DR41" s="0" t="n">
        <v>7850</v>
      </c>
      <c r="DS41" s="0" t="n">
        <v>0</v>
      </c>
      <c r="DT41" s="0" t="n">
        <v>12187.5</v>
      </c>
      <c r="DU41" s="0" t="n">
        <v>0</v>
      </c>
      <c r="DV41" s="0" t="n">
        <v>7000</v>
      </c>
      <c r="DW41" s="0" t="n">
        <v>1385</v>
      </c>
      <c r="DX41" s="0" t="n">
        <v>0</v>
      </c>
      <c r="DY41" s="0" t="n">
        <v>8250</v>
      </c>
      <c r="DZ41" s="0" t="n">
        <v>0</v>
      </c>
      <c r="EA41" s="0" t="n">
        <v>7630</v>
      </c>
      <c r="EB41" s="0" t="n">
        <v>0</v>
      </c>
      <c r="EC41" s="0" t="n">
        <v>9000</v>
      </c>
      <c r="ED41" s="0" t="n">
        <v>0</v>
      </c>
      <c r="EE41" s="0" t="n">
        <v>9827.5</v>
      </c>
      <c r="EF41" s="0" t="n">
        <v>0</v>
      </c>
      <c r="EG41" s="0" t="n">
        <v>1037.5</v>
      </c>
      <c r="EH41" s="0" t="n">
        <v>16931.25</v>
      </c>
      <c r="EI41" s="0" t="n">
        <v>0</v>
      </c>
      <c r="EJ41" s="0" t="n">
        <v>0</v>
      </c>
      <c r="EK41" s="0" t="n">
        <v>0</v>
      </c>
      <c r="EL41" s="0" t="n">
        <v>2527.5</v>
      </c>
      <c r="EM41" s="0" t="n">
        <v>6715</v>
      </c>
      <c r="EN41" s="0" t="n">
        <v>10392.5</v>
      </c>
      <c r="EO41" s="0" t="n">
        <v>0</v>
      </c>
      <c r="EP41" s="0" t="n">
        <v>9520</v>
      </c>
      <c r="EQ41" s="0" t="n">
        <v>5500</v>
      </c>
      <c r="ER41" s="0" t="n">
        <v>0</v>
      </c>
      <c r="ES41" s="0" t="n">
        <v>8750</v>
      </c>
      <c r="ET41" s="0" t="n">
        <v>2837.5</v>
      </c>
      <c r="EU41" s="0" t="n">
        <v>0</v>
      </c>
      <c r="EV41" s="0" t="n">
        <v>215</v>
      </c>
      <c r="EW41" s="0" t="n">
        <v>0</v>
      </c>
      <c r="EX41" s="0" t="n">
        <v>0</v>
      </c>
      <c r="EY41" s="0" t="n">
        <v>4482.75</v>
      </c>
      <c r="EZ41" s="0" t="n">
        <v>0</v>
      </c>
      <c r="FA41" s="0" t="n">
        <v>5643.75</v>
      </c>
      <c r="FB41" s="0" t="n">
        <v>0</v>
      </c>
      <c r="FC41" s="0" t="n">
        <v>7525</v>
      </c>
      <c r="FD41" s="0" t="n">
        <v>7740</v>
      </c>
      <c r="FE41" s="0" t="n">
        <v>0</v>
      </c>
      <c r="FF41" s="0" t="n">
        <v>3010</v>
      </c>
      <c r="FG41" s="0" t="n">
        <v>1715.7</v>
      </c>
      <c r="FH41" s="0" t="n">
        <v>0</v>
      </c>
      <c r="FI41" s="0" t="n">
        <v>8017.35</v>
      </c>
      <c r="FJ41" s="0" t="n">
        <v>6987.5</v>
      </c>
      <c r="FK41" s="0" t="n">
        <v>5011.65</v>
      </c>
      <c r="FL41" s="0" t="n">
        <v>0</v>
      </c>
      <c r="FM41" s="0" t="n">
        <v>0</v>
      </c>
      <c r="FN41" s="0" t="n">
        <v>10855.35</v>
      </c>
      <c r="FO41" s="0" t="n">
        <v>0</v>
      </c>
      <c r="FP41" s="0" t="n">
        <v>0</v>
      </c>
      <c r="FQ41" s="0" t="n">
        <v>0</v>
      </c>
      <c r="FR41" s="0" t="n">
        <v>0</v>
      </c>
      <c r="FS41" s="0" t="n">
        <v>0</v>
      </c>
      <c r="FT41" s="0" t="n">
        <v>0</v>
      </c>
      <c r="FU41" s="0" t="n">
        <v>328.95</v>
      </c>
      <c r="FV41" s="0" t="n">
        <v>0</v>
      </c>
      <c r="FW41" s="0" t="n">
        <v>7099.3</v>
      </c>
      <c r="FX41" s="0" t="n">
        <v>0</v>
      </c>
      <c r="FY41" s="0" t="n">
        <v>0</v>
      </c>
      <c r="FZ41" s="0" t="n">
        <v>0</v>
      </c>
      <c r="GA41" s="0" t="n">
        <v>0</v>
      </c>
      <c r="GB41" s="0" t="n">
        <v>0</v>
      </c>
      <c r="GC41" s="0" t="n">
        <v>0</v>
      </c>
      <c r="GD41" s="0" t="n">
        <v>0</v>
      </c>
      <c r="GE41" s="0" t="n">
        <v>12882.8</v>
      </c>
      <c r="GF41" s="0" t="n">
        <v>6751</v>
      </c>
      <c r="GG41" s="0" t="n">
        <v>0</v>
      </c>
      <c r="GH41" s="0" t="n">
        <v>8385</v>
      </c>
      <c r="GI41" s="0" t="n">
        <v>0</v>
      </c>
      <c r="GJ41" s="0" t="n">
        <v>6020</v>
      </c>
      <c r="GK41" s="0" t="n">
        <v>1191.1</v>
      </c>
      <c r="GL41" s="0" t="n">
        <v>0</v>
      </c>
      <c r="GM41" s="0" t="n">
        <v>7095</v>
      </c>
      <c r="GN41" s="0" t="n">
        <v>0</v>
      </c>
      <c r="GO41" s="0" t="n">
        <v>5905.62</v>
      </c>
      <c r="GP41" s="0" t="n">
        <v>0</v>
      </c>
      <c r="GQ41" s="0" t="n">
        <v>7740</v>
      </c>
      <c r="GR41" s="0" t="n">
        <v>0</v>
      </c>
      <c r="GS41" s="0" t="n">
        <v>10564.5625</v>
      </c>
      <c r="GT41" s="0" t="n">
        <v>0</v>
      </c>
      <c r="GU41" s="0" t="n">
        <v>892.25</v>
      </c>
      <c r="GV41" s="0" t="n">
        <v>11648.7</v>
      </c>
      <c r="GW41" s="0" t="n">
        <v>0</v>
      </c>
      <c r="GX41" s="0" t="n">
        <v>0</v>
      </c>
      <c r="GY41" s="0" t="n">
        <v>0</v>
      </c>
      <c r="GZ41" s="0" t="n">
        <v>2173.65</v>
      </c>
      <c r="HA41" s="0" t="n">
        <v>6352.39</v>
      </c>
      <c r="HB41" s="0" t="n">
        <v>11171.9375</v>
      </c>
      <c r="HC41" s="0" t="n">
        <v>0</v>
      </c>
      <c r="HD41" s="0" t="n">
        <v>8187.2</v>
      </c>
      <c r="HE41" s="0" t="n">
        <v>4730</v>
      </c>
      <c r="HF41" s="0" t="n">
        <v>0</v>
      </c>
      <c r="HG41" s="0" t="n">
        <v>7525</v>
      </c>
      <c r="HH41" s="0" t="n">
        <v>2440.25</v>
      </c>
      <c r="HI41" s="0" t="n">
        <v>0</v>
      </c>
      <c r="HJ41" s="0" t="n">
        <v>20</v>
      </c>
      <c r="HK41" s="0" t="n">
        <v>0</v>
      </c>
      <c r="HL41" s="0" t="n">
        <v>0</v>
      </c>
      <c r="HM41" s="0" t="n">
        <v>458.7</v>
      </c>
      <c r="HN41" s="0" t="n">
        <v>0</v>
      </c>
      <c r="HO41" s="0" t="n">
        <v>420</v>
      </c>
      <c r="HP41" s="0" t="n">
        <v>0</v>
      </c>
      <c r="HQ41" s="0" t="n">
        <v>700</v>
      </c>
      <c r="HR41" s="0" t="n">
        <v>792</v>
      </c>
      <c r="HS41" s="0" t="n">
        <v>0</v>
      </c>
      <c r="HT41" s="0" t="n">
        <v>252</v>
      </c>
      <c r="HU41" s="0" t="n">
        <v>175.56</v>
      </c>
      <c r="HV41" s="0" t="n">
        <v>0</v>
      </c>
      <c r="HW41" s="0" t="n">
        <v>932.25</v>
      </c>
      <c r="HX41" s="0" t="n">
        <v>572</v>
      </c>
      <c r="HY41" s="0" t="n">
        <v>466.2</v>
      </c>
      <c r="HZ41" s="0" t="n">
        <v>0</v>
      </c>
      <c r="IA41" s="0" t="n">
        <v>0</v>
      </c>
      <c r="IB41" s="0" t="n">
        <v>1110.78</v>
      </c>
      <c r="IC41" s="0" t="n">
        <v>0</v>
      </c>
      <c r="ID41" s="0" t="n">
        <v>0</v>
      </c>
      <c r="IE41" s="0" t="n">
        <v>0</v>
      </c>
      <c r="IF41" s="0" t="n">
        <v>0</v>
      </c>
      <c r="IG41" s="0" t="n">
        <v>0</v>
      </c>
      <c r="IH41" s="0" t="n">
        <v>0</v>
      </c>
      <c r="II41" s="0" t="n">
        <v>34</v>
      </c>
      <c r="IJ41" s="0" t="n">
        <v>0</v>
      </c>
      <c r="IK41" s="0" t="n">
        <v>660.4</v>
      </c>
      <c r="IL41" s="0" t="n">
        <v>0</v>
      </c>
      <c r="IM41" s="0" t="n">
        <v>0</v>
      </c>
      <c r="IN41" s="0" t="n">
        <v>0</v>
      </c>
      <c r="IO41" s="0" t="n">
        <v>0</v>
      </c>
      <c r="IP41" s="0" t="n">
        <v>0</v>
      </c>
      <c r="IQ41" s="0" t="n">
        <v>0</v>
      </c>
      <c r="IR41" s="0" t="n">
        <v>0</v>
      </c>
      <c r="IS41" s="0" t="n">
        <v>1078.56</v>
      </c>
      <c r="IT41" s="0" t="n">
        <v>565.2</v>
      </c>
      <c r="IU41" s="0" t="n">
        <v>0</v>
      </c>
      <c r="IV41" s="0" t="n">
        <v>780</v>
      </c>
      <c r="IW41" s="0" t="n">
        <v>0</v>
      </c>
      <c r="IX41" s="0" t="n">
        <v>560</v>
      </c>
      <c r="IY41" s="0" t="n">
        <v>110.8</v>
      </c>
      <c r="IZ41" s="0" t="n">
        <v>0</v>
      </c>
      <c r="JA41" s="0" t="n">
        <v>660</v>
      </c>
      <c r="JB41" s="0" t="n">
        <v>0</v>
      </c>
      <c r="JC41" s="0" t="n">
        <v>610.4</v>
      </c>
      <c r="JD41" s="0" t="n">
        <v>0</v>
      </c>
      <c r="JE41" s="0" t="n">
        <v>720</v>
      </c>
      <c r="JF41" s="0" t="n">
        <v>0</v>
      </c>
      <c r="JG41" s="0" t="n">
        <v>786.2</v>
      </c>
      <c r="JH41" s="0" t="n">
        <v>0</v>
      </c>
      <c r="JI41" s="0" t="n">
        <v>83</v>
      </c>
      <c r="JJ41" s="0" t="n">
        <v>1354.5</v>
      </c>
      <c r="JK41" s="0" t="n">
        <v>0</v>
      </c>
      <c r="JL41" s="0" t="n">
        <v>0</v>
      </c>
      <c r="JM41" s="0" t="n">
        <v>0</v>
      </c>
      <c r="JN41" s="0" t="n">
        <v>202.2</v>
      </c>
      <c r="JO41" s="0" t="n">
        <v>537.2</v>
      </c>
      <c r="JP41" s="0" t="n">
        <v>1039.25</v>
      </c>
      <c r="JQ41" s="0" t="n">
        <v>0</v>
      </c>
      <c r="JR41" s="0" t="n">
        <v>761.6</v>
      </c>
      <c r="JS41" s="0" t="n">
        <v>440</v>
      </c>
      <c r="JT41" s="0" t="n">
        <v>0</v>
      </c>
      <c r="JU41" s="0" t="n">
        <v>770</v>
      </c>
      <c r="JV41" s="0" t="n">
        <v>227</v>
      </c>
      <c r="JW41" s="0" t="n">
        <v>0</v>
      </c>
      <c r="JX41" s="0" t="n">
        <v>342</v>
      </c>
      <c r="JY41" s="0" t="n">
        <v>0</v>
      </c>
      <c r="JZ41" s="0" t="n">
        <v>0</v>
      </c>
      <c r="KA41" s="0" t="n">
        <v>8913.375</v>
      </c>
      <c r="KB41" s="0" t="n">
        <v>0</v>
      </c>
      <c r="KC41" s="0" t="n">
        <v>7182</v>
      </c>
      <c r="KD41" s="0" t="n">
        <v>0</v>
      </c>
      <c r="KE41" s="0" t="n">
        <v>14962.5</v>
      </c>
      <c r="KF41" s="0" t="n">
        <v>12312</v>
      </c>
      <c r="KG41" s="0" t="n">
        <v>0</v>
      </c>
      <c r="KH41" s="0" t="n">
        <v>5266.8</v>
      </c>
      <c r="KI41" s="0" t="n">
        <v>2456.244</v>
      </c>
      <c r="KJ41" s="0" t="n">
        <v>0</v>
      </c>
      <c r="KK41" s="0" t="n">
        <v>12753.18</v>
      </c>
      <c r="KL41" s="0" t="n">
        <v>8892</v>
      </c>
      <c r="KM41" s="0" t="n">
        <v>7972.02</v>
      </c>
      <c r="KN41" s="0" t="n">
        <v>0</v>
      </c>
      <c r="KO41" s="0" t="n">
        <v>0</v>
      </c>
      <c r="KP41" s="0" t="n">
        <v>18994.338</v>
      </c>
      <c r="KQ41" s="0" t="n">
        <v>0</v>
      </c>
      <c r="KR41" s="0" t="n">
        <v>0</v>
      </c>
      <c r="KS41" s="0" t="n">
        <v>0</v>
      </c>
      <c r="KT41" s="0" t="n">
        <v>0</v>
      </c>
      <c r="KU41" s="0" t="n">
        <v>0</v>
      </c>
      <c r="KV41" s="0" t="n">
        <v>0</v>
      </c>
      <c r="KW41" s="0" t="n">
        <v>581.4</v>
      </c>
      <c r="KX41" s="0" t="n">
        <v>0</v>
      </c>
      <c r="KY41" s="0" t="n">
        <v>11292.84</v>
      </c>
      <c r="KZ41" s="0" t="n">
        <v>0</v>
      </c>
      <c r="LA41" s="0" t="n">
        <v>0</v>
      </c>
      <c r="LB41" s="0" t="n">
        <v>0</v>
      </c>
      <c r="LC41" s="0" t="n">
        <v>0</v>
      </c>
      <c r="LD41" s="0" t="n">
        <v>0</v>
      </c>
      <c r="LE41" s="0" t="n">
        <v>0</v>
      </c>
      <c r="LF41" s="0" t="n">
        <v>0</v>
      </c>
      <c r="LG41" s="0" t="n">
        <v>20492.64</v>
      </c>
      <c r="LH41" s="0" t="n">
        <v>10738.8</v>
      </c>
      <c r="LI41" s="0" t="n">
        <v>0</v>
      </c>
      <c r="LJ41" s="0" t="n">
        <v>13338</v>
      </c>
      <c r="LK41" s="0" t="n">
        <v>0</v>
      </c>
      <c r="LL41" s="0" t="n">
        <v>9576</v>
      </c>
      <c r="LM41" s="0" t="n">
        <v>1894.68</v>
      </c>
      <c r="LN41" s="0" t="n">
        <v>0</v>
      </c>
      <c r="LO41" s="0" t="n">
        <v>11286</v>
      </c>
      <c r="LP41" s="0" t="n">
        <v>0</v>
      </c>
      <c r="LQ41" s="0" t="n">
        <v>11481.624</v>
      </c>
      <c r="LR41" s="0" t="n">
        <v>0</v>
      </c>
      <c r="LS41" s="0" t="n">
        <v>12312</v>
      </c>
      <c r="LT41" s="0" t="n">
        <v>0</v>
      </c>
      <c r="LU41" s="0" t="n">
        <v>13444.02</v>
      </c>
      <c r="LV41" s="0" t="n">
        <v>0</v>
      </c>
      <c r="LW41" s="0" t="n">
        <v>1419.3</v>
      </c>
      <c r="LX41" s="0" t="n">
        <v>18529.56</v>
      </c>
      <c r="LY41" s="0" t="n">
        <v>0</v>
      </c>
      <c r="LZ41" s="0" t="n">
        <v>0</v>
      </c>
      <c r="MA41" s="0" t="n">
        <v>0</v>
      </c>
      <c r="MB41" s="0" t="n">
        <v>3457.62</v>
      </c>
      <c r="MC41" s="0" t="n">
        <v>8267.508</v>
      </c>
      <c r="MD41" s="0" t="n">
        <v>14216.94</v>
      </c>
      <c r="ME41" s="0" t="n">
        <v>0</v>
      </c>
      <c r="MF41" s="0" t="n">
        <v>13023.36</v>
      </c>
      <c r="MG41" s="0" t="n">
        <v>7524</v>
      </c>
      <c r="MH41" s="0" t="n">
        <v>0</v>
      </c>
      <c r="MI41" s="0" t="n">
        <v>10773</v>
      </c>
      <c r="MJ41" s="0" t="n">
        <v>4852.125</v>
      </c>
      <c r="MK41" s="0" t="n">
        <v>0</v>
      </c>
      <c r="ML41" s="0" t="n">
        <v>39</v>
      </c>
      <c r="MM41" s="0" t="n">
        <v>0</v>
      </c>
      <c r="MN41" s="0" t="n">
        <v>0</v>
      </c>
      <c r="MO41" s="0" t="n">
        <v>894.465</v>
      </c>
      <c r="MP41" s="0" t="n">
        <v>0</v>
      </c>
      <c r="MQ41" s="0" t="n">
        <v>819</v>
      </c>
      <c r="MR41" s="0" t="n">
        <v>0</v>
      </c>
      <c r="MS41" s="0" t="n">
        <v>1365</v>
      </c>
      <c r="MT41" s="0" t="n">
        <v>1404</v>
      </c>
      <c r="MU41" s="0" t="n">
        <v>0</v>
      </c>
      <c r="MV41" s="0" t="n">
        <v>600.6</v>
      </c>
      <c r="MW41" s="0" t="n">
        <v>311.22</v>
      </c>
      <c r="MX41" s="0" t="n">
        <v>0</v>
      </c>
      <c r="MY41" s="0" t="n">
        <v>1599.741</v>
      </c>
      <c r="MZ41" s="0" t="n">
        <v>912.6</v>
      </c>
      <c r="NA41" s="0" t="n">
        <v>999.999</v>
      </c>
      <c r="NB41" s="0" t="n">
        <v>0</v>
      </c>
      <c r="NC41" s="0" t="n">
        <v>0</v>
      </c>
      <c r="ND41" s="0" t="n">
        <v>1969.11</v>
      </c>
      <c r="NE41" s="0" t="n">
        <v>0</v>
      </c>
      <c r="NF41" s="0" t="n">
        <v>0</v>
      </c>
      <c r="NG41" s="0" t="n">
        <v>0</v>
      </c>
      <c r="NH41" s="0" t="n">
        <v>0</v>
      </c>
      <c r="NI41" s="0" t="n">
        <v>0</v>
      </c>
      <c r="NJ41" s="0" t="n">
        <v>0</v>
      </c>
      <c r="NK41" s="0" t="n">
        <v>59.67</v>
      </c>
      <c r="NL41" s="0" t="n">
        <v>0</v>
      </c>
      <c r="NM41" s="0" t="n">
        <v>1287.78</v>
      </c>
      <c r="NN41" s="0" t="n">
        <v>0</v>
      </c>
      <c r="NO41" s="0" t="n">
        <v>0</v>
      </c>
      <c r="NP41" s="0" t="n">
        <v>0</v>
      </c>
      <c r="NQ41" s="0" t="n">
        <v>0</v>
      </c>
      <c r="NR41" s="0" t="n">
        <v>0</v>
      </c>
      <c r="NS41" s="0" t="n">
        <v>0</v>
      </c>
      <c r="NT41" s="0" t="n">
        <v>0</v>
      </c>
      <c r="NU41" s="0" t="n">
        <v>2336.88</v>
      </c>
      <c r="NV41" s="0" t="n">
        <v>1530.75</v>
      </c>
      <c r="NW41" s="0" t="n">
        <v>0</v>
      </c>
      <c r="NX41" s="0" t="n">
        <v>1368.9</v>
      </c>
      <c r="NY41" s="0" t="n">
        <v>0</v>
      </c>
      <c r="NZ41" s="0" t="n">
        <v>1092</v>
      </c>
      <c r="OA41" s="0" t="n">
        <v>216.06</v>
      </c>
      <c r="OB41" s="0" t="n">
        <v>0</v>
      </c>
      <c r="OC41" s="0" t="n">
        <v>1287</v>
      </c>
      <c r="OD41" s="0" t="n">
        <v>0</v>
      </c>
      <c r="OE41" s="0" t="n">
        <v>1190.28</v>
      </c>
      <c r="OF41" s="0" t="n">
        <v>0</v>
      </c>
      <c r="OG41" s="0" t="n">
        <v>1755</v>
      </c>
      <c r="OH41" s="0" t="n">
        <v>0</v>
      </c>
      <c r="OI41" s="0" t="n">
        <v>1686.399</v>
      </c>
      <c r="OJ41" s="0" t="n">
        <v>0</v>
      </c>
      <c r="OK41" s="0" t="n">
        <v>161.85</v>
      </c>
      <c r="OL41" s="0" t="n">
        <v>2113.02</v>
      </c>
      <c r="OM41" s="0" t="n">
        <v>0</v>
      </c>
      <c r="ON41" s="0" t="n">
        <v>0</v>
      </c>
      <c r="OO41" s="0" t="n">
        <v>0</v>
      </c>
      <c r="OP41" s="0" t="n">
        <v>394.29</v>
      </c>
      <c r="OQ41" s="0" t="n">
        <v>1047.54</v>
      </c>
      <c r="OR41" s="0" t="n">
        <v>1621.23</v>
      </c>
      <c r="OS41" s="0" t="n">
        <v>0</v>
      </c>
      <c r="OT41" s="0" t="n">
        <v>1485.12</v>
      </c>
      <c r="OU41" s="0" t="n">
        <v>858</v>
      </c>
      <c r="OV41" s="0" t="n">
        <v>0</v>
      </c>
      <c r="OW41" s="0" t="n">
        <v>1228.5</v>
      </c>
      <c r="OX41" s="0" t="n">
        <v>398.385</v>
      </c>
      <c r="OY41" s="0" t="n">
        <v>0</v>
      </c>
      <c r="OZ41" s="0" t="n">
        <v>391</v>
      </c>
      <c r="PA41" s="0" t="n">
        <v>0</v>
      </c>
      <c r="PB41" s="0" t="n">
        <v>0</v>
      </c>
      <c r="PC41" s="0" t="n">
        <v>8152.35</v>
      </c>
      <c r="PD41" s="0" t="n">
        <v>0</v>
      </c>
      <c r="PE41" s="0" t="n">
        <v>9032.1</v>
      </c>
      <c r="PF41" s="0" t="n">
        <v>0</v>
      </c>
      <c r="PG41" s="0" t="n">
        <v>15053.5</v>
      </c>
      <c r="PH41" s="0" t="n">
        <v>14076</v>
      </c>
      <c r="PI41" s="0" t="n">
        <v>0</v>
      </c>
      <c r="PJ41" s="0" t="n">
        <v>5474</v>
      </c>
      <c r="PK41" s="0" t="n">
        <v>3120.18</v>
      </c>
      <c r="PL41" s="0" t="n">
        <v>0</v>
      </c>
      <c r="PM41" s="0" t="n">
        <v>14580.39</v>
      </c>
      <c r="PN41" s="0" t="n">
        <v>9149.4</v>
      </c>
      <c r="PO41" s="0" t="n">
        <v>9114.21</v>
      </c>
      <c r="PP41" s="0" t="n">
        <v>0</v>
      </c>
      <c r="PQ41" s="0" t="n">
        <v>0</v>
      </c>
      <c r="PR41" s="0" t="n">
        <v>19741.59</v>
      </c>
      <c r="PS41" s="0" t="n">
        <v>0</v>
      </c>
      <c r="PT41" s="0" t="n">
        <v>0</v>
      </c>
      <c r="PU41" s="0" t="n">
        <v>0</v>
      </c>
      <c r="PV41" s="0" t="n">
        <v>0</v>
      </c>
      <c r="PW41" s="0" t="n">
        <v>0</v>
      </c>
      <c r="PX41" s="0" t="n">
        <v>0</v>
      </c>
      <c r="PY41" s="0" t="n">
        <v>830.875</v>
      </c>
      <c r="PZ41" s="0" t="n">
        <v>0</v>
      </c>
      <c r="QA41" s="0" t="n">
        <v>12910.82</v>
      </c>
      <c r="QB41" s="0" t="n">
        <v>0</v>
      </c>
      <c r="QC41" s="0" t="n">
        <v>0</v>
      </c>
      <c r="QD41" s="0" t="n">
        <v>0</v>
      </c>
      <c r="QE41" s="0" t="n">
        <v>0</v>
      </c>
      <c r="QF41" s="0" t="n">
        <v>0</v>
      </c>
      <c r="QG41" s="0" t="n">
        <v>0</v>
      </c>
      <c r="QH41" s="0" t="n">
        <v>0</v>
      </c>
      <c r="QI41" s="0" t="n">
        <v>25771.592</v>
      </c>
      <c r="QJ41" s="0" t="n">
        <v>11049.66</v>
      </c>
      <c r="QK41" s="0" t="n">
        <v>0</v>
      </c>
      <c r="QL41" s="0" t="n">
        <v>16773.9</v>
      </c>
      <c r="QM41" s="0" t="n">
        <v>0</v>
      </c>
      <c r="QN41" s="0" t="n">
        <v>10948</v>
      </c>
      <c r="QO41" s="0" t="n">
        <v>2382.754</v>
      </c>
      <c r="QP41" s="0" t="n">
        <v>0</v>
      </c>
      <c r="QQ41" s="0" t="n">
        <v>12903</v>
      </c>
      <c r="QR41" s="0" t="n">
        <v>0</v>
      </c>
      <c r="QS41" s="0" t="n">
        <v>13126.652</v>
      </c>
      <c r="QT41" s="0" t="n">
        <v>0</v>
      </c>
      <c r="QU41" s="0" t="n">
        <v>14076</v>
      </c>
      <c r="QV41" s="0" t="n">
        <v>0</v>
      </c>
      <c r="QW41" s="0" t="n">
        <v>15370.21</v>
      </c>
      <c r="QX41" s="0" t="n">
        <v>0</v>
      </c>
      <c r="QY41" s="0" t="n">
        <v>1622.65</v>
      </c>
      <c r="QZ41" s="0" t="n">
        <v>21184.38</v>
      </c>
      <c r="RA41" s="0" t="n">
        <v>0</v>
      </c>
      <c r="RB41" s="0" t="n">
        <v>0</v>
      </c>
      <c r="RC41" s="0" t="n">
        <v>0</v>
      </c>
      <c r="RD41" s="0" t="n">
        <v>3953.01</v>
      </c>
      <c r="RE41" s="0" t="n">
        <v>10502.26</v>
      </c>
      <c r="RF41" s="0" t="n">
        <v>16253.87</v>
      </c>
      <c r="RG41" s="0" t="n">
        <v>0</v>
      </c>
      <c r="RH41" s="0" t="n">
        <v>14889.28</v>
      </c>
      <c r="RI41" s="0" t="n">
        <v>8602</v>
      </c>
      <c r="RJ41" s="0" t="n">
        <v>0</v>
      </c>
      <c r="RK41" s="0" t="n">
        <v>17106.25</v>
      </c>
      <c r="RL41" s="0" t="n">
        <v>4437.85</v>
      </c>
      <c r="RM41" s="0" t="n">
        <v>0</v>
      </c>
      <c r="RN41" s="0" t="n">
        <v>285</v>
      </c>
      <c r="RO41" s="0" t="n">
        <v>0</v>
      </c>
      <c r="RP41" s="0" t="n">
        <v>0</v>
      </c>
      <c r="RQ41" s="0" t="n">
        <v>5942.25</v>
      </c>
      <c r="RR41" s="0" t="n">
        <v>0</v>
      </c>
      <c r="RS41" s="0" t="n">
        <v>5985</v>
      </c>
      <c r="RT41" s="0" t="n">
        <v>0</v>
      </c>
      <c r="RU41" s="0" t="n">
        <v>9975</v>
      </c>
      <c r="RV41" s="0" t="n">
        <v>10260</v>
      </c>
      <c r="RW41" s="0" t="n">
        <v>0</v>
      </c>
      <c r="RX41" s="0" t="n">
        <v>3591</v>
      </c>
      <c r="RY41" s="0" t="n">
        <v>2274.3</v>
      </c>
      <c r="RZ41" s="0" t="n">
        <v>0</v>
      </c>
      <c r="SA41" s="0" t="n">
        <v>10627.65</v>
      </c>
      <c r="SB41" s="0" t="n">
        <v>7410</v>
      </c>
      <c r="SC41" s="0" t="n">
        <v>7307.685</v>
      </c>
      <c r="SD41" s="0" t="n">
        <v>0</v>
      </c>
      <c r="SE41" s="0" t="n">
        <v>0</v>
      </c>
      <c r="SF41" s="0" t="n">
        <v>14389.65</v>
      </c>
      <c r="SG41" s="0" t="n">
        <v>0</v>
      </c>
      <c r="SH41" s="0" t="n">
        <v>0</v>
      </c>
      <c r="SI41" s="0" t="n">
        <v>0</v>
      </c>
      <c r="SJ41" s="0" t="n">
        <v>0</v>
      </c>
      <c r="SK41" s="0" t="n">
        <v>0</v>
      </c>
      <c r="SL41" s="0" t="n">
        <v>0</v>
      </c>
      <c r="SM41" s="0" t="n">
        <v>484.5</v>
      </c>
      <c r="SN41" s="0" t="n">
        <v>0</v>
      </c>
      <c r="SO41" s="0" t="n">
        <v>9410.7</v>
      </c>
      <c r="SP41" s="0" t="n">
        <v>0</v>
      </c>
      <c r="SQ41" s="0" t="n">
        <v>0</v>
      </c>
      <c r="SR41" s="0" t="n">
        <v>0</v>
      </c>
      <c r="SS41" s="0" t="n">
        <v>0</v>
      </c>
      <c r="ST41" s="0" t="n">
        <v>0</v>
      </c>
      <c r="SU41" s="0" t="n">
        <v>0</v>
      </c>
      <c r="SV41" s="0" t="n">
        <v>0</v>
      </c>
      <c r="SW41" s="0" t="n">
        <v>17077.2</v>
      </c>
      <c r="SX41" s="0" t="n">
        <v>8054.1</v>
      </c>
      <c r="SY41" s="0" t="n">
        <v>0</v>
      </c>
      <c r="SZ41" s="0" t="n">
        <v>12226.5</v>
      </c>
      <c r="TA41" s="0" t="n">
        <v>0</v>
      </c>
      <c r="TB41" s="0" t="n">
        <v>7980</v>
      </c>
      <c r="TC41" s="0" t="n">
        <v>1578.9</v>
      </c>
      <c r="TD41" s="0" t="n">
        <v>0</v>
      </c>
      <c r="TE41" s="0" t="n">
        <v>9405</v>
      </c>
      <c r="TF41" s="0" t="n">
        <v>0</v>
      </c>
      <c r="TG41" s="0" t="n">
        <v>10872.75</v>
      </c>
      <c r="TH41" s="0" t="n">
        <v>0</v>
      </c>
      <c r="TI41" s="0" t="n">
        <v>10260</v>
      </c>
      <c r="TJ41" s="0" t="n">
        <v>0</v>
      </c>
      <c r="TK41" s="0" t="n">
        <v>14004.1875</v>
      </c>
      <c r="TL41" s="0" t="n">
        <v>0</v>
      </c>
      <c r="TM41" s="0" t="n">
        <v>1182.75</v>
      </c>
      <c r="TN41" s="0" t="n">
        <v>15441.3</v>
      </c>
      <c r="TO41" s="0" t="n">
        <v>0</v>
      </c>
      <c r="TP41" s="0" t="n">
        <v>0</v>
      </c>
      <c r="TQ41" s="0" t="n">
        <v>0</v>
      </c>
      <c r="TR41" s="0" t="n">
        <v>3601.6875</v>
      </c>
      <c r="TS41" s="0" t="n">
        <v>7655.1</v>
      </c>
      <c r="TT41" s="0" t="n">
        <v>10662.705</v>
      </c>
      <c r="TU41" s="0" t="n">
        <v>0</v>
      </c>
      <c r="TV41" s="0" t="n">
        <v>10852.8</v>
      </c>
      <c r="TW41" s="0" t="n">
        <v>6270</v>
      </c>
      <c r="TX41" s="0" t="n">
        <v>0</v>
      </c>
      <c r="TY41" s="0" t="n">
        <v>9975</v>
      </c>
      <c r="TZ41" s="0" t="n">
        <v>3234.75</v>
      </c>
      <c r="UA41" s="0" t="n">
        <v>0</v>
      </c>
      <c r="UB41" s="0" t="n">
        <v>293</v>
      </c>
      <c r="UC41" s="0" t="n">
        <v>0</v>
      </c>
      <c r="UD41" s="0" t="n">
        <v>0</v>
      </c>
      <c r="UE41" s="0" t="n">
        <v>6719.955</v>
      </c>
      <c r="UF41" s="0" t="n">
        <v>0</v>
      </c>
      <c r="UG41" s="0" t="n">
        <v>6153</v>
      </c>
      <c r="UH41" s="0" t="n">
        <v>0</v>
      </c>
      <c r="UI41" s="0" t="n">
        <v>10255</v>
      </c>
      <c r="UJ41" s="0" t="n">
        <v>11602.8</v>
      </c>
      <c r="UK41" s="0" t="n">
        <v>0</v>
      </c>
      <c r="UL41" s="0" t="n">
        <v>4512.2</v>
      </c>
      <c r="UM41" s="0" t="n">
        <v>2338.14</v>
      </c>
      <c r="UN41" s="0" t="n">
        <v>0</v>
      </c>
      <c r="UO41" s="0" t="n">
        <v>10925.97</v>
      </c>
      <c r="UP41" s="0" t="n">
        <v>7618</v>
      </c>
      <c r="UQ41" s="0" t="n">
        <v>8537.2875</v>
      </c>
      <c r="UR41" s="0" t="n">
        <v>0</v>
      </c>
      <c r="US41" s="0" t="n">
        <v>0</v>
      </c>
      <c r="UT41" s="0" t="n">
        <v>14793.57</v>
      </c>
      <c r="UU41" s="0" t="n">
        <v>0</v>
      </c>
      <c r="UV41" s="0" t="n">
        <v>0</v>
      </c>
      <c r="UW41" s="0" t="n">
        <v>0</v>
      </c>
      <c r="UX41" s="0" t="n">
        <v>0</v>
      </c>
      <c r="UY41" s="0" t="n">
        <v>0</v>
      </c>
      <c r="UZ41" s="0" t="n">
        <v>0</v>
      </c>
      <c r="VA41" s="0" t="n">
        <v>498.1</v>
      </c>
      <c r="VB41" s="0" t="n">
        <v>0</v>
      </c>
      <c r="VC41" s="0" t="n">
        <v>8707.374</v>
      </c>
      <c r="VD41" s="0" t="n">
        <v>0</v>
      </c>
      <c r="VE41" s="0" t="n">
        <v>0</v>
      </c>
      <c r="VF41" s="0" t="n">
        <v>0</v>
      </c>
      <c r="VG41" s="0" t="n">
        <v>0</v>
      </c>
      <c r="VH41" s="0" t="n">
        <v>0</v>
      </c>
      <c r="VI41" s="0" t="n">
        <v>0</v>
      </c>
      <c r="VJ41" s="0" t="n">
        <v>0</v>
      </c>
      <c r="VK41" s="0" t="n">
        <v>17556.56</v>
      </c>
      <c r="VL41" s="0" t="n">
        <v>9200.2</v>
      </c>
      <c r="VM41" s="0" t="n">
        <v>0</v>
      </c>
      <c r="VN41" s="0" t="n">
        <v>11427</v>
      </c>
      <c r="VO41" s="0" t="n">
        <v>0</v>
      </c>
      <c r="VP41" s="0" t="n">
        <v>8204</v>
      </c>
      <c r="VQ41" s="0" t="n">
        <v>1623.22</v>
      </c>
      <c r="VR41" s="0" t="n">
        <v>0</v>
      </c>
      <c r="VS41" s="0" t="n">
        <v>12086.25</v>
      </c>
      <c r="VT41" s="0" t="n">
        <v>0</v>
      </c>
      <c r="VU41" s="0" t="n">
        <v>8942.36</v>
      </c>
      <c r="VV41" s="0" t="n">
        <v>0</v>
      </c>
      <c r="VW41" s="0" t="n">
        <v>10548</v>
      </c>
      <c r="VX41" s="0" t="n">
        <v>0</v>
      </c>
      <c r="VY41" s="0" t="n">
        <v>11517.83</v>
      </c>
      <c r="VZ41" s="0" t="n">
        <v>0</v>
      </c>
      <c r="WA41" s="0" t="n">
        <v>1215.95</v>
      </c>
      <c r="WB41" s="0" t="n">
        <v>15874.74</v>
      </c>
      <c r="WC41" s="0" t="n">
        <v>0</v>
      </c>
      <c r="WD41" s="0" t="n">
        <v>0</v>
      </c>
      <c r="WE41" s="0" t="n">
        <v>0</v>
      </c>
      <c r="WF41" s="0" t="n">
        <v>2962.23</v>
      </c>
      <c r="WG41" s="0" t="n">
        <v>7869.98</v>
      </c>
      <c r="WH41" s="0" t="n">
        <v>15225.0125</v>
      </c>
      <c r="WI41" s="0" t="n">
        <v>0</v>
      </c>
      <c r="WJ41" s="0" t="n">
        <v>11157.44</v>
      </c>
      <c r="WK41" s="0" t="n">
        <v>7090.6</v>
      </c>
      <c r="WL41" s="0" t="n">
        <v>0</v>
      </c>
      <c r="WM41" s="0" t="n">
        <v>10255</v>
      </c>
      <c r="WN41" s="0" t="n">
        <v>3325.55</v>
      </c>
      <c r="WO41" s="0" t="n">
        <v>0</v>
      </c>
      <c r="WP41" s="0" t="n">
        <v>160</v>
      </c>
      <c r="WQ41" s="0" t="n">
        <v>0</v>
      </c>
      <c r="WR41" s="0" t="n">
        <v>0</v>
      </c>
      <c r="WS41" s="0" t="n">
        <v>3336</v>
      </c>
      <c r="WT41" s="0" t="n">
        <v>0</v>
      </c>
      <c r="WU41" s="0" t="n">
        <v>3360</v>
      </c>
      <c r="WV41" s="0" t="n">
        <v>0</v>
      </c>
      <c r="WW41" s="0" t="n">
        <v>5600</v>
      </c>
      <c r="WX41" s="0" t="n">
        <v>5760</v>
      </c>
      <c r="WY41" s="0" t="n">
        <v>0</v>
      </c>
      <c r="WZ41" s="0" t="n">
        <v>2240</v>
      </c>
      <c r="XA41" s="0" t="n">
        <v>1276.8</v>
      </c>
      <c r="XB41" s="0" t="n">
        <v>0</v>
      </c>
      <c r="XC41" s="0" t="n">
        <v>5966.4</v>
      </c>
      <c r="XD41" s="0" t="n">
        <v>4160</v>
      </c>
      <c r="XE41" s="0" t="n">
        <v>3729.6</v>
      </c>
      <c r="XF41" s="0" t="n">
        <v>0</v>
      </c>
      <c r="XG41" s="0" t="n">
        <v>0</v>
      </c>
      <c r="XH41" s="0" t="n">
        <v>8078.4</v>
      </c>
      <c r="XI41" s="0" t="n">
        <v>0</v>
      </c>
      <c r="XJ41" s="0" t="n">
        <v>0</v>
      </c>
      <c r="XK41" s="0" t="n">
        <v>0</v>
      </c>
      <c r="XL41" s="0" t="n">
        <v>0</v>
      </c>
      <c r="XM41" s="0" t="n">
        <v>0</v>
      </c>
      <c r="XN41" s="0" t="n">
        <v>0</v>
      </c>
      <c r="XO41" s="0" t="n">
        <v>272</v>
      </c>
      <c r="XP41" s="0" t="n">
        <v>0</v>
      </c>
      <c r="XQ41" s="0" t="n">
        <v>5283.2</v>
      </c>
      <c r="XR41" s="0" t="n">
        <v>0</v>
      </c>
      <c r="XS41" s="0" t="n">
        <v>0</v>
      </c>
      <c r="XT41" s="0" t="n">
        <v>0</v>
      </c>
      <c r="XU41" s="0" t="n">
        <v>0</v>
      </c>
      <c r="XV41" s="0" t="n">
        <v>0</v>
      </c>
      <c r="XW41" s="0" t="n">
        <v>0</v>
      </c>
      <c r="XX41" s="0" t="n">
        <v>0</v>
      </c>
      <c r="XY41" s="0" t="n">
        <v>9587.2</v>
      </c>
      <c r="XZ41" s="0" t="n">
        <v>5024</v>
      </c>
      <c r="YA41" s="0" t="n">
        <v>0</v>
      </c>
      <c r="YB41" s="0" t="n">
        <v>6240</v>
      </c>
      <c r="YC41" s="0" t="n">
        <v>0</v>
      </c>
      <c r="YD41" s="0" t="n">
        <v>4480</v>
      </c>
      <c r="YE41" s="0" t="n">
        <v>886.4</v>
      </c>
      <c r="YF41" s="0" t="n">
        <v>0</v>
      </c>
      <c r="YG41" s="0" t="n">
        <v>5280</v>
      </c>
      <c r="YH41" s="0" t="n">
        <v>0</v>
      </c>
      <c r="YI41" s="0" t="n">
        <v>4883.2</v>
      </c>
      <c r="YJ41" s="0" t="n">
        <v>0</v>
      </c>
      <c r="YK41" s="0" t="n">
        <v>5760</v>
      </c>
      <c r="YL41" s="0" t="n">
        <v>0</v>
      </c>
      <c r="YM41" s="0" t="n">
        <v>5660.64</v>
      </c>
      <c r="YN41" s="0" t="n">
        <v>0</v>
      </c>
      <c r="YO41" s="0" t="n">
        <v>664</v>
      </c>
      <c r="YP41" s="0" t="n">
        <v>7801.92</v>
      </c>
      <c r="YQ41" s="0" t="n">
        <v>0</v>
      </c>
      <c r="YR41" s="0" t="n">
        <v>0</v>
      </c>
      <c r="YS41" s="0" t="n">
        <v>0</v>
      </c>
      <c r="YT41" s="0" t="n">
        <v>1455.84</v>
      </c>
      <c r="YU41" s="0" t="n">
        <v>4297.6</v>
      </c>
      <c r="YV41" s="0" t="n">
        <v>6651.2</v>
      </c>
      <c r="YW41" s="0" t="n">
        <v>0</v>
      </c>
      <c r="YX41" s="0" t="n">
        <v>5483.52</v>
      </c>
      <c r="YY41" s="0" t="n">
        <v>4400</v>
      </c>
      <c r="YZ41" s="0" t="n">
        <v>0</v>
      </c>
      <c r="ZA41" s="0" t="n">
        <v>7000</v>
      </c>
      <c r="ZB41" s="0" t="n">
        <v>1816</v>
      </c>
      <c r="ZC41" s="0" t="n">
        <v>0</v>
      </c>
      <c r="ZD41" s="0" t="n">
        <v>174</v>
      </c>
      <c r="ZE41" s="0" t="n">
        <v>0</v>
      </c>
      <c r="ZF41" s="0" t="n">
        <v>0</v>
      </c>
      <c r="ZG41" s="0" t="n">
        <v>3627.9</v>
      </c>
      <c r="ZH41" s="0" t="n">
        <v>0</v>
      </c>
      <c r="ZI41" s="0" t="n">
        <v>3288.6</v>
      </c>
      <c r="ZJ41" s="0" t="n">
        <v>0</v>
      </c>
      <c r="ZK41" s="0" t="n">
        <v>6090</v>
      </c>
      <c r="ZL41" s="0" t="n">
        <v>6890.4</v>
      </c>
      <c r="ZM41" s="0" t="n">
        <v>0</v>
      </c>
      <c r="ZN41" s="0" t="n">
        <v>2436</v>
      </c>
      <c r="ZO41" s="0" t="n">
        <v>1388.52</v>
      </c>
      <c r="ZP41" s="0" t="n">
        <v>0</v>
      </c>
      <c r="ZQ41" s="0" t="n">
        <v>8110.575</v>
      </c>
      <c r="ZR41" s="0" t="n">
        <v>4524</v>
      </c>
      <c r="ZS41" s="0" t="n">
        <v>4055.94</v>
      </c>
      <c r="ZT41" s="0" t="n">
        <v>0</v>
      </c>
      <c r="ZU41" s="0" t="n">
        <v>0</v>
      </c>
      <c r="ZV41" s="0" t="n">
        <v>8785.26</v>
      </c>
      <c r="ZW41" s="0" t="n">
        <v>0</v>
      </c>
      <c r="ZX41" s="0" t="n">
        <v>0</v>
      </c>
      <c r="ZY41" s="0" t="n">
        <v>0</v>
      </c>
      <c r="ZZ41" s="0" t="n">
        <v>0</v>
      </c>
      <c r="AAA41" s="0" t="n">
        <v>0</v>
      </c>
      <c r="AAB41" s="0" t="n">
        <v>0</v>
      </c>
      <c r="AAC41" s="0" t="n">
        <v>369.75</v>
      </c>
      <c r="AAD41" s="0" t="n">
        <v>0</v>
      </c>
      <c r="AAE41" s="0" t="n">
        <v>5170.932</v>
      </c>
      <c r="AAF41" s="0" t="n">
        <v>0</v>
      </c>
      <c r="AAG41" s="0" t="n">
        <v>0</v>
      </c>
      <c r="AAH41" s="0" t="n">
        <v>0</v>
      </c>
      <c r="AAI41" s="0" t="n">
        <v>0</v>
      </c>
      <c r="AAJ41" s="0" t="n">
        <v>0</v>
      </c>
      <c r="AAK41" s="0" t="n">
        <v>0</v>
      </c>
      <c r="AAL41" s="0" t="n">
        <v>0</v>
      </c>
      <c r="AAM41" s="0" t="n">
        <v>10426.08</v>
      </c>
      <c r="AAN41" s="0" t="n">
        <v>5463.6</v>
      </c>
      <c r="AAO41" s="0" t="n">
        <v>0</v>
      </c>
      <c r="AAP41" s="0" t="n">
        <v>6786</v>
      </c>
      <c r="AAQ41" s="0" t="n">
        <v>0</v>
      </c>
      <c r="AAR41" s="0" t="n">
        <v>4872</v>
      </c>
      <c r="AAS41" s="0" t="n">
        <v>963.96</v>
      </c>
      <c r="AAT41" s="0" t="n">
        <v>0</v>
      </c>
      <c r="AAU41" s="0" t="n">
        <v>5742</v>
      </c>
      <c r="AAV41" s="0" t="n">
        <v>0</v>
      </c>
      <c r="AAW41" s="0" t="n">
        <v>5310.48</v>
      </c>
      <c r="AAX41" s="0" t="n">
        <v>0</v>
      </c>
      <c r="AAY41" s="0" t="n">
        <v>6264</v>
      </c>
      <c r="AAZ41" s="0" t="n">
        <v>0</v>
      </c>
      <c r="ABA41" s="0" t="n">
        <v>6839.94</v>
      </c>
      <c r="ABB41" s="0" t="n">
        <v>0</v>
      </c>
      <c r="ABC41" s="0" t="n">
        <v>722.1</v>
      </c>
      <c r="ABD41" s="0" t="n">
        <v>9427.32</v>
      </c>
      <c r="ABE41" s="0" t="n">
        <v>0</v>
      </c>
      <c r="ABF41" s="0" t="n">
        <v>0</v>
      </c>
      <c r="ABG41" s="0" t="n">
        <v>0</v>
      </c>
      <c r="ABH41" s="0" t="n">
        <v>1759.14</v>
      </c>
      <c r="ABI41" s="0" t="n">
        <v>4673.64</v>
      </c>
      <c r="ABJ41" s="0" t="n">
        <v>6509.862</v>
      </c>
      <c r="ABK41" s="0" t="n">
        <v>0</v>
      </c>
      <c r="ABL41" s="0" t="n">
        <v>7288.512</v>
      </c>
      <c r="ABM41" s="0" t="n">
        <v>3828</v>
      </c>
      <c r="ABN41" s="0" t="n">
        <v>0</v>
      </c>
      <c r="ABO41" s="0" t="n">
        <v>7612.5</v>
      </c>
      <c r="ABP41" s="0" t="n">
        <v>1974.9</v>
      </c>
      <c r="ABQ41" s="0" t="n">
        <v>0</v>
      </c>
      <c r="ABR41" s="0" t="n">
        <v>355</v>
      </c>
      <c r="ABS41" s="0" t="n">
        <v>0</v>
      </c>
      <c r="ABT41" s="0" t="n">
        <v>0</v>
      </c>
      <c r="ABU41" s="0" t="n">
        <v>6661.575</v>
      </c>
      <c r="ABV41" s="0" t="n">
        <v>0</v>
      </c>
      <c r="ABW41" s="0" t="n">
        <v>8200.5</v>
      </c>
      <c r="ABX41" s="0" t="n">
        <v>0</v>
      </c>
      <c r="ABY41" s="0" t="n">
        <v>12425</v>
      </c>
      <c r="ABZ41" s="0" t="n">
        <v>12780</v>
      </c>
      <c r="ACA41" s="0" t="n">
        <v>0</v>
      </c>
      <c r="ACB41" s="0" t="n">
        <v>4970</v>
      </c>
      <c r="ACC41" s="0" t="n">
        <v>3116.19</v>
      </c>
      <c r="ACD41" s="0" t="n">
        <v>0</v>
      </c>
      <c r="ACE41" s="0" t="n">
        <v>13237.95</v>
      </c>
      <c r="ACF41" s="0" t="n">
        <v>11537.5</v>
      </c>
      <c r="ACG41" s="0" t="n">
        <v>8275.05</v>
      </c>
      <c r="ACH41" s="0" t="n">
        <v>0</v>
      </c>
      <c r="ACI41" s="0" t="n">
        <v>0</v>
      </c>
      <c r="ACJ41" s="0" t="n">
        <v>19716.345</v>
      </c>
      <c r="ACK41" s="0" t="n">
        <v>0</v>
      </c>
      <c r="ACL41" s="0" t="n">
        <v>0</v>
      </c>
      <c r="ACM41" s="0" t="n">
        <v>0</v>
      </c>
      <c r="ACN41" s="0" t="n">
        <v>0</v>
      </c>
      <c r="ACO41" s="0" t="n">
        <v>0</v>
      </c>
      <c r="ACP41" s="0" t="n">
        <v>0</v>
      </c>
      <c r="ACQ41" s="0" t="n">
        <v>603.5</v>
      </c>
      <c r="ACR41" s="0" t="n">
        <v>0</v>
      </c>
      <c r="ACS41" s="0" t="n">
        <v>11722.1</v>
      </c>
      <c r="ACT41" s="0" t="n">
        <v>0</v>
      </c>
      <c r="ACU41" s="0" t="n">
        <v>0</v>
      </c>
      <c r="ACV41" s="0" t="n">
        <v>0</v>
      </c>
      <c r="ACW41" s="0" t="n">
        <v>0</v>
      </c>
      <c r="ACX41" s="0" t="n">
        <v>0</v>
      </c>
      <c r="ACY41" s="0" t="n">
        <v>0</v>
      </c>
      <c r="ACZ41" s="0" t="n">
        <v>0</v>
      </c>
      <c r="ADA41" s="0" t="n">
        <v>21271.6</v>
      </c>
      <c r="ADB41" s="0" t="n">
        <v>11147</v>
      </c>
      <c r="ADC41" s="0" t="n">
        <v>0</v>
      </c>
      <c r="ADD41" s="0" t="n">
        <v>13845</v>
      </c>
      <c r="ADE41" s="0" t="n">
        <v>0</v>
      </c>
      <c r="ADF41" s="0" t="n">
        <v>10934</v>
      </c>
      <c r="ADG41" s="0" t="n">
        <v>1966.7</v>
      </c>
      <c r="ADH41" s="0" t="n">
        <v>0</v>
      </c>
      <c r="ADI41" s="0" t="n">
        <v>11715</v>
      </c>
      <c r="ADJ41" s="0" t="n">
        <v>0</v>
      </c>
      <c r="ADK41" s="0" t="n">
        <v>10834.6</v>
      </c>
      <c r="ADL41" s="0" t="n">
        <v>0</v>
      </c>
      <c r="ADM41" s="0" t="n">
        <v>12780</v>
      </c>
      <c r="ADN41" s="0" t="n">
        <v>0</v>
      </c>
      <c r="ADO41" s="0" t="n">
        <v>13955.05</v>
      </c>
      <c r="ADP41" s="0" t="n">
        <v>0</v>
      </c>
      <c r="ADQ41" s="0" t="n">
        <v>1620.575</v>
      </c>
      <c r="ADR41" s="0" t="n">
        <v>19233.9</v>
      </c>
      <c r="ADS41" s="0" t="n">
        <v>0</v>
      </c>
      <c r="ADT41" s="0" t="n">
        <v>0</v>
      </c>
      <c r="ADU41" s="0" t="n">
        <v>0</v>
      </c>
      <c r="ADV41" s="0" t="n">
        <v>3230.145</v>
      </c>
      <c r="ADW41" s="0" t="n">
        <v>9535.3</v>
      </c>
      <c r="ADX41" s="0" t="n">
        <v>14757.35</v>
      </c>
      <c r="ADY41" s="0" t="n">
        <v>0</v>
      </c>
      <c r="ADZ41" s="0" t="n">
        <v>13518.4</v>
      </c>
      <c r="AEA41" s="0" t="n">
        <v>7810</v>
      </c>
      <c r="AEB41" s="0" t="n">
        <v>0</v>
      </c>
      <c r="AEC41" s="0" t="n">
        <v>12425</v>
      </c>
      <c r="AED41" s="0" t="n">
        <v>5036.5625</v>
      </c>
      <c r="AEE41" s="0" t="n">
        <v>0</v>
      </c>
      <c r="AEF41" s="0" t="n">
        <v>179</v>
      </c>
      <c r="AEG41" s="0" t="n">
        <v>0</v>
      </c>
      <c r="AEH41" s="0" t="n">
        <v>0</v>
      </c>
      <c r="AEI41" s="0" t="n">
        <v>4105.365</v>
      </c>
      <c r="AEJ41" s="0" t="n">
        <v>0</v>
      </c>
      <c r="AEK41" s="0" t="n">
        <v>3759</v>
      </c>
      <c r="AEL41" s="0" t="n">
        <v>0</v>
      </c>
      <c r="AEM41" s="0" t="n">
        <v>7831.25</v>
      </c>
      <c r="AEN41" s="0" t="n">
        <v>6444</v>
      </c>
      <c r="AEO41" s="0" t="n">
        <v>0</v>
      </c>
      <c r="AEP41" s="0" t="n">
        <v>2756.6</v>
      </c>
      <c r="AEQ41" s="0" t="n">
        <v>1571.262</v>
      </c>
      <c r="AER41" s="0" t="n">
        <v>0</v>
      </c>
      <c r="AES41" s="0" t="n">
        <v>6674.91</v>
      </c>
      <c r="AET41" s="0" t="n">
        <v>4654</v>
      </c>
      <c r="AEU41" s="0" t="n">
        <v>4172.49</v>
      </c>
      <c r="AEV41" s="0" t="n">
        <v>0</v>
      </c>
      <c r="AEW41" s="0" t="n">
        <v>0</v>
      </c>
      <c r="AEX41" s="0" t="n">
        <v>11297.1375</v>
      </c>
      <c r="AEY41" s="0" t="n">
        <v>0</v>
      </c>
      <c r="AEZ41" s="0" t="n">
        <v>0</v>
      </c>
      <c r="AFA41" s="0" t="n">
        <v>0</v>
      </c>
      <c r="AFB41" s="0" t="n">
        <v>0</v>
      </c>
      <c r="AFC41" s="0" t="n">
        <v>0</v>
      </c>
      <c r="AFD41" s="0" t="n">
        <v>0</v>
      </c>
      <c r="AFE41" s="0" t="n">
        <v>304.3</v>
      </c>
      <c r="AFF41" s="0" t="n">
        <v>0</v>
      </c>
      <c r="AFG41" s="0" t="n">
        <v>5910.58</v>
      </c>
      <c r="AFH41" s="0" t="n">
        <v>0</v>
      </c>
      <c r="AFI41" s="0" t="n">
        <v>0</v>
      </c>
      <c r="AFJ41" s="0" t="n">
        <v>0</v>
      </c>
      <c r="AFK41" s="0" t="n">
        <v>0</v>
      </c>
      <c r="AFL41" s="0" t="n">
        <v>0</v>
      </c>
      <c r="AFM41" s="0" t="n">
        <v>0</v>
      </c>
      <c r="AFN41" s="0" t="n">
        <v>0</v>
      </c>
      <c r="AFO41" s="0" t="n">
        <v>10725.68</v>
      </c>
      <c r="AFP41" s="0" t="n">
        <v>5620.6</v>
      </c>
      <c r="AFQ41" s="0" t="n">
        <v>0</v>
      </c>
      <c r="AFR41" s="0" t="n">
        <v>6282.9</v>
      </c>
      <c r="AFS41" s="0" t="n">
        <v>0</v>
      </c>
      <c r="AFT41" s="0" t="n">
        <v>5012</v>
      </c>
      <c r="AFU41" s="0" t="n">
        <v>991.66</v>
      </c>
      <c r="AFV41" s="0" t="n">
        <v>0</v>
      </c>
      <c r="AFW41" s="0" t="n">
        <v>6497.7</v>
      </c>
      <c r="AFX41" s="0" t="n">
        <v>0</v>
      </c>
      <c r="AFY41" s="0" t="n">
        <v>5463.08</v>
      </c>
      <c r="AFZ41" s="0" t="n">
        <v>0</v>
      </c>
      <c r="AGA41" s="0" t="n">
        <v>6444</v>
      </c>
      <c r="AGB41" s="0" t="n">
        <v>0</v>
      </c>
      <c r="AGC41" s="0" t="n">
        <v>7036.49</v>
      </c>
      <c r="AGD41" s="0" t="n">
        <v>0</v>
      </c>
      <c r="AGE41" s="0" t="n">
        <v>742.85</v>
      </c>
      <c r="AGF41" s="0" t="n">
        <v>8728.398</v>
      </c>
      <c r="AGG41" s="0" t="n">
        <v>0</v>
      </c>
      <c r="AGH41" s="0" t="n">
        <v>0</v>
      </c>
      <c r="AGI41" s="0" t="n">
        <v>0</v>
      </c>
      <c r="AGJ41" s="0" t="n">
        <v>2262.1125</v>
      </c>
      <c r="AGK41" s="0" t="n">
        <v>4807.94</v>
      </c>
      <c r="AGL41" s="0" t="n">
        <v>8185.133</v>
      </c>
      <c r="AGM41" s="0" t="n">
        <v>0</v>
      </c>
      <c r="AGN41" s="0" t="n">
        <v>6816.32</v>
      </c>
      <c r="AGO41" s="0" t="n">
        <v>3938</v>
      </c>
      <c r="AGP41" s="0" t="n">
        <v>0</v>
      </c>
      <c r="AGQ41" s="0" t="n">
        <v>6265</v>
      </c>
      <c r="AGR41" s="0" t="n">
        <v>1828.485</v>
      </c>
      <c r="AGS41" s="0" t="n">
        <v>0</v>
      </c>
      <c r="AGU41" s="0" t="n">
        <f aca="false">IF($P41&gt;0,CH41*$K41,0)</f>
        <v>1000</v>
      </c>
      <c r="AGV41" s="0" t="n">
        <f aca="false">IF($P41&gt;0,EV41*$K41,0)</f>
        <v>860</v>
      </c>
      <c r="AGW41" s="0" t="n">
        <f aca="false">IF($P41&gt;0,HJ41*$K41,0)</f>
        <v>80</v>
      </c>
      <c r="AGX41" s="0" t="n">
        <f aca="false">IF($P41&gt;0,JX41*$K41,0)</f>
        <v>1368</v>
      </c>
      <c r="AGY41" s="0" t="n">
        <f aca="false">IF($P41&gt;0,ML41*$K41,0)</f>
        <v>156</v>
      </c>
      <c r="AGZ41" s="0" t="n">
        <f aca="false">IF($P41&gt;0,OZ41*$K41,0)</f>
        <v>1564</v>
      </c>
      <c r="AHA41" s="0" t="n">
        <f aca="false">IF($P41&gt;0,RN41*$K41,0)</f>
        <v>1140</v>
      </c>
      <c r="AHB41" s="0" t="n">
        <f aca="false">IF($P41&gt;0,UB41*$K41,0)</f>
        <v>1172</v>
      </c>
      <c r="AHC41" s="0" t="n">
        <f aca="false">IF($P41&gt;0,WP41*$K41,0)</f>
        <v>640</v>
      </c>
      <c r="AHD41" s="0" t="n">
        <f aca="false">IF($P41&gt;0,ZD41*$K41,0)</f>
        <v>696</v>
      </c>
      <c r="AHE41" s="0" t="n">
        <f aca="false">IF($P41&gt;0,ABR41*$K41,0)</f>
        <v>1420</v>
      </c>
      <c r="AHF41" s="0" t="n">
        <f aca="false">IF($P41&gt;0,AEF41*$K41,0)</f>
        <v>716</v>
      </c>
    </row>
    <row r="42" customFormat="false" ht="15" hidden="false" customHeight="false" outlineLevel="0" collapsed="false">
      <c r="F42" s="0" t="s">
        <v>42</v>
      </c>
      <c r="H42" s="0" t="s">
        <v>178</v>
      </c>
      <c r="I42" s="0" t="s">
        <v>220</v>
      </c>
      <c r="K42" s="0" t="n">
        <v>1</v>
      </c>
      <c r="L42" s="0" t="n">
        <v>6.35</v>
      </c>
      <c r="P42" s="0" t="n">
        <v>1</v>
      </c>
      <c r="R42" s="0" t="s">
        <v>58</v>
      </c>
      <c r="S42" s="0" t="s">
        <v>61</v>
      </c>
      <c r="X42" s="0" t="n">
        <v>33</v>
      </c>
      <c r="Y42" s="0" t="n">
        <v>29</v>
      </c>
      <c r="AB42" s="0" t="n">
        <v>19.88</v>
      </c>
      <c r="AC42" s="0" t="n">
        <v>33.04</v>
      </c>
      <c r="AE42" s="0" t="n">
        <v>23</v>
      </c>
      <c r="AF42" s="0" t="n">
        <v>13.89</v>
      </c>
      <c r="AG42" s="0" t="n">
        <v>19.63</v>
      </c>
      <c r="AH42" s="0" t="n">
        <v>26.95</v>
      </c>
      <c r="AI42" s="0" t="n">
        <v>31</v>
      </c>
      <c r="AJ42" s="0" t="n">
        <v>30.51</v>
      </c>
      <c r="AK42" s="0" t="n">
        <v>23.62</v>
      </c>
      <c r="AL42" s="0" t="n">
        <v>44.31</v>
      </c>
      <c r="AM42" s="0" t="n">
        <v>26</v>
      </c>
      <c r="AR42" s="0" t="n">
        <v>31</v>
      </c>
      <c r="AX42" s="0" t="n">
        <v>40.1</v>
      </c>
      <c r="BA42" s="0" t="n">
        <v>51.24</v>
      </c>
      <c r="BE42" s="0" t="n">
        <v>36</v>
      </c>
      <c r="BH42" s="0" t="n">
        <v>54.36</v>
      </c>
      <c r="BM42" s="0" t="n">
        <v>2.17</v>
      </c>
      <c r="BP42" s="0" t="n">
        <v>8</v>
      </c>
      <c r="BQ42" s="0" t="n">
        <v>36.94</v>
      </c>
      <c r="BS42" s="0" t="n">
        <v>23.87</v>
      </c>
      <c r="BW42" s="0" t="n">
        <v>49.47</v>
      </c>
      <c r="BX42" s="0" t="n">
        <v>2.28</v>
      </c>
      <c r="BY42" s="0" t="n">
        <v>48.53</v>
      </c>
      <c r="BZ42" s="0" t="n">
        <v>4.4</v>
      </c>
      <c r="CA42" s="0" t="n">
        <v>7</v>
      </c>
      <c r="CE42" s="0" t="n">
        <v>28</v>
      </c>
      <c r="CG42" s="0" t="n">
        <v>44.09</v>
      </c>
      <c r="CH42" s="0" t="n">
        <v>338</v>
      </c>
      <c r="CI42" s="0" t="n">
        <v>0</v>
      </c>
      <c r="CJ42" s="0" t="n">
        <v>0</v>
      </c>
      <c r="CK42" s="0" t="n">
        <v>0</v>
      </c>
      <c r="CL42" s="0" t="n">
        <v>11154</v>
      </c>
      <c r="CM42" s="0" t="n">
        <v>8821.8</v>
      </c>
      <c r="CN42" s="0" t="n">
        <v>0</v>
      </c>
      <c r="CO42" s="0" t="n">
        <v>0</v>
      </c>
      <c r="CP42" s="0" t="n">
        <v>6719.44</v>
      </c>
      <c r="CQ42" s="0" t="n">
        <v>12284.272</v>
      </c>
      <c r="CR42" s="0" t="n">
        <v>0</v>
      </c>
      <c r="CS42" s="0" t="n">
        <v>7774</v>
      </c>
      <c r="CT42" s="0" t="n">
        <v>5868.525</v>
      </c>
      <c r="CU42" s="0" t="n">
        <v>5971.446</v>
      </c>
      <c r="CV42" s="0" t="n">
        <v>9109.1</v>
      </c>
      <c r="CW42" s="0" t="n">
        <v>10478</v>
      </c>
      <c r="CX42" s="0" t="n">
        <v>10312.38</v>
      </c>
      <c r="CY42" s="0" t="n">
        <v>7983.56</v>
      </c>
      <c r="CZ42" s="0" t="n">
        <v>14976.78</v>
      </c>
      <c r="DA42" s="0" t="n">
        <v>8788</v>
      </c>
      <c r="DB42" s="0" t="n">
        <v>0</v>
      </c>
      <c r="DC42" s="0" t="n">
        <v>0</v>
      </c>
      <c r="DD42" s="0" t="n">
        <v>0</v>
      </c>
      <c r="DE42" s="0" t="n">
        <v>0</v>
      </c>
      <c r="DF42" s="0" t="n">
        <v>10478</v>
      </c>
      <c r="DG42" s="0" t="n">
        <v>0</v>
      </c>
      <c r="DH42" s="0" t="n">
        <v>0</v>
      </c>
      <c r="DI42" s="0" t="n">
        <v>0</v>
      </c>
      <c r="DJ42" s="0" t="n">
        <v>0</v>
      </c>
      <c r="DK42" s="0" t="n">
        <v>0</v>
      </c>
      <c r="DL42" s="0" t="n">
        <v>14909.18</v>
      </c>
      <c r="DM42" s="0" t="n">
        <v>0</v>
      </c>
      <c r="DN42" s="0" t="n">
        <v>0</v>
      </c>
      <c r="DO42" s="0" t="n">
        <v>19051.032</v>
      </c>
      <c r="DP42" s="0" t="n">
        <v>0</v>
      </c>
      <c r="DQ42" s="0" t="n">
        <v>0</v>
      </c>
      <c r="DR42" s="0" t="n">
        <v>0</v>
      </c>
      <c r="DS42" s="0" t="n">
        <v>12168</v>
      </c>
      <c r="DT42" s="0" t="n">
        <v>0</v>
      </c>
      <c r="DU42" s="0" t="n">
        <v>0</v>
      </c>
      <c r="DV42" s="0" t="n">
        <v>18373.68</v>
      </c>
      <c r="DW42" s="0" t="n">
        <v>0</v>
      </c>
      <c r="DX42" s="0" t="n">
        <v>0</v>
      </c>
      <c r="DY42" s="0" t="n">
        <v>0</v>
      </c>
      <c r="DZ42" s="0" t="n">
        <v>0</v>
      </c>
      <c r="EA42" s="0" t="n">
        <v>733.46</v>
      </c>
      <c r="EB42" s="0" t="n">
        <v>0</v>
      </c>
      <c r="EC42" s="0" t="n">
        <v>0</v>
      </c>
      <c r="ED42" s="0" t="n">
        <v>3380</v>
      </c>
      <c r="EE42" s="0" t="n">
        <v>12485.72</v>
      </c>
      <c r="EF42" s="0" t="n">
        <v>0</v>
      </c>
      <c r="EG42" s="0" t="n">
        <v>8068.06</v>
      </c>
      <c r="EH42" s="0" t="n">
        <v>0</v>
      </c>
      <c r="EI42" s="0" t="n">
        <v>0</v>
      </c>
      <c r="EJ42" s="0" t="n">
        <v>0</v>
      </c>
      <c r="EK42" s="0" t="n">
        <v>20901.075</v>
      </c>
      <c r="EL42" s="0" t="n">
        <v>770.64</v>
      </c>
      <c r="EM42" s="0" t="n">
        <v>16403.14</v>
      </c>
      <c r="EN42" s="0" t="n">
        <v>1487.2</v>
      </c>
      <c r="EO42" s="0" t="n">
        <v>2366</v>
      </c>
      <c r="EP42" s="0" t="n">
        <v>0</v>
      </c>
      <c r="EQ42" s="0" t="n">
        <v>0</v>
      </c>
      <c r="ER42" s="0" t="n">
        <v>0</v>
      </c>
      <c r="ES42" s="0" t="n">
        <v>9464</v>
      </c>
      <c r="ET42" s="0" t="n">
        <v>0</v>
      </c>
      <c r="EU42" s="0" t="n">
        <v>18628.025</v>
      </c>
      <c r="EV42" s="0" t="n">
        <v>61</v>
      </c>
      <c r="EW42" s="0" t="n">
        <v>0</v>
      </c>
      <c r="EX42" s="0" t="n">
        <v>0</v>
      </c>
      <c r="EY42" s="0" t="n">
        <v>0</v>
      </c>
      <c r="EZ42" s="0" t="n">
        <v>2013</v>
      </c>
      <c r="FA42" s="0" t="n">
        <v>2211.25</v>
      </c>
      <c r="FB42" s="0" t="n">
        <v>0</v>
      </c>
      <c r="FC42" s="0" t="n">
        <v>0</v>
      </c>
      <c r="FD42" s="0" t="n">
        <v>1212.68</v>
      </c>
      <c r="FE42" s="0" t="n">
        <v>1813.896</v>
      </c>
      <c r="FF42" s="0" t="n">
        <v>0</v>
      </c>
      <c r="FG42" s="0" t="n">
        <v>1403</v>
      </c>
      <c r="FH42" s="0" t="n">
        <v>847.29</v>
      </c>
      <c r="FI42" s="0" t="n">
        <v>1197.43</v>
      </c>
      <c r="FJ42" s="0" t="n">
        <v>2054.9375</v>
      </c>
      <c r="FK42" s="0" t="n">
        <v>1891</v>
      </c>
      <c r="FL42" s="0" t="n">
        <v>1861.11</v>
      </c>
      <c r="FM42" s="0" t="n">
        <v>1440.82</v>
      </c>
      <c r="FN42" s="0" t="n">
        <v>2702.91</v>
      </c>
      <c r="FO42" s="0" t="n">
        <v>1427.4</v>
      </c>
      <c r="FP42" s="0" t="n">
        <v>0</v>
      </c>
      <c r="FQ42" s="0" t="n">
        <v>0</v>
      </c>
      <c r="FR42" s="0" t="n">
        <v>0</v>
      </c>
      <c r="FS42" s="0" t="n">
        <v>0</v>
      </c>
      <c r="FT42" s="0" t="n">
        <v>1891</v>
      </c>
      <c r="FU42" s="0" t="n">
        <v>0</v>
      </c>
      <c r="FV42" s="0" t="n">
        <v>0</v>
      </c>
      <c r="FW42" s="0" t="n">
        <v>0</v>
      </c>
      <c r="FX42" s="0" t="n">
        <v>0</v>
      </c>
      <c r="FY42" s="0" t="n">
        <v>0</v>
      </c>
      <c r="FZ42" s="0" t="n">
        <v>2690.71</v>
      </c>
      <c r="GA42" s="0" t="n">
        <v>0</v>
      </c>
      <c r="GB42" s="0" t="n">
        <v>0</v>
      </c>
      <c r="GC42" s="0" t="n">
        <v>3125.64</v>
      </c>
      <c r="GD42" s="0" t="n">
        <v>0</v>
      </c>
      <c r="GE42" s="0" t="n">
        <v>0</v>
      </c>
      <c r="GF42" s="0" t="n">
        <v>0</v>
      </c>
      <c r="GG42" s="0" t="n">
        <v>2196</v>
      </c>
      <c r="GH42" s="0" t="n">
        <v>0</v>
      </c>
      <c r="GI42" s="0" t="n">
        <v>0</v>
      </c>
      <c r="GJ42" s="0" t="n">
        <v>3315.96</v>
      </c>
      <c r="GK42" s="0" t="n">
        <v>0</v>
      </c>
      <c r="GL42" s="0" t="n">
        <v>0</v>
      </c>
      <c r="GM42" s="0" t="n">
        <v>0</v>
      </c>
      <c r="GN42" s="0" t="n">
        <v>0</v>
      </c>
      <c r="GO42" s="0" t="n">
        <v>119.133</v>
      </c>
      <c r="GP42" s="0" t="n">
        <v>0</v>
      </c>
      <c r="GQ42" s="0" t="n">
        <v>0</v>
      </c>
      <c r="GR42" s="0" t="n">
        <v>488</v>
      </c>
      <c r="GS42" s="0" t="n">
        <v>2816.675</v>
      </c>
      <c r="GT42" s="0" t="n">
        <v>0</v>
      </c>
      <c r="GU42" s="0" t="n">
        <v>1456.07</v>
      </c>
      <c r="GV42" s="0" t="n">
        <v>0</v>
      </c>
      <c r="GW42" s="0" t="n">
        <v>0</v>
      </c>
      <c r="GX42" s="0" t="n">
        <v>0</v>
      </c>
      <c r="GY42" s="0" t="n">
        <v>3017.67</v>
      </c>
      <c r="GZ42" s="0" t="n">
        <v>139.08</v>
      </c>
      <c r="HA42" s="0" t="n">
        <v>3256.363</v>
      </c>
      <c r="HB42" s="0" t="n">
        <v>335.5</v>
      </c>
      <c r="HC42" s="0" t="n">
        <v>427</v>
      </c>
      <c r="HD42" s="0" t="n">
        <v>0</v>
      </c>
      <c r="HE42" s="0" t="n">
        <v>0</v>
      </c>
      <c r="HF42" s="0" t="n">
        <v>0</v>
      </c>
      <c r="HG42" s="0" t="n">
        <v>1708</v>
      </c>
      <c r="HH42" s="0" t="n">
        <v>0</v>
      </c>
      <c r="HI42" s="0" t="n">
        <v>2689.49</v>
      </c>
      <c r="HJ42" s="0" t="n">
        <v>198</v>
      </c>
      <c r="HK42" s="0" t="n">
        <v>0</v>
      </c>
      <c r="HL42" s="0" t="n">
        <v>0</v>
      </c>
      <c r="HM42" s="0" t="n">
        <v>0</v>
      </c>
      <c r="HN42" s="0" t="n">
        <v>6534</v>
      </c>
      <c r="HO42" s="0" t="n">
        <v>5742</v>
      </c>
      <c r="HP42" s="0" t="n">
        <v>0</v>
      </c>
      <c r="HQ42" s="0" t="n">
        <v>0</v>
      </c>
      <c r="HR42" s="0" t="n">
        <v>4329.864</v>
      </c>
      <c r="HS42" s="0" t="n">
        <v>6541.92</v>
      </c>
      <c r="HT42" s="0" t="n">
        <v>0</v>
      </c>
      <c r="HU42" s="0" t="n">
        <v>5009.4</v>
      </c>
      <c r="HV42" s="0" t="n">
        <v>2750.22</v>
      </c>
      <c r="HW42" s="0" t="n">
        <v>4858.425</v>
      </c>
      <c r="HX42" s="0" t="n">
        <v>5869.71</v>
      </c>
      <c r="HY42" s="0" t="n">
        <v>6138</v>
      </c>
      <c r="HZ42" s="0" t="n">
        <v>6040.98</v>
      </c>
      <c r="IA42" s="0" t="n">
        <v>5845.95</v>
      </c>
      <c r="IB42" s="0" t="n">
        <v>9650.718</v>
      </c>
      <c r="IC42" s="0" t="n">
        <v>5148</v>
      </c>
      <c r="ID42" s="0" t="n">
        <v>0</v>
      </c>
      <c r="IE42" s="0" t="n">
        <v>0</v>
      </c>
      <c r="IF42" s="0" t="n">
        <v>0</v>
      </c>
      <c r="IG42" s="0" t="n">
        <v>0</v>
      </c>
      <c r="IH42" s="0" t="n">
        <v>6751.8</v>
      </c>
      <c r="II42" s="0" t="n">
        <v>0</v>
      </c>
      <c r="IJ42" s="0" t="n">
        <v>0</v>
      </c>
      <c r="IK42" s="0" t="n">
        <v>0</v>
      </c>
      <c r="IL42" s="0" t="n">
        <v>0</v>
      </c>
      <c r="IM42" s="0" t="n">
        <v>0</v>
      </c>
      <c r="IN42" s="0" t="n">
        <v>9924.75</v>
      </c>
      <c r="IO42" s="0" t="n">
        <v>0</v>
      </c>
      <c r="IP42" s="0" t="n">
        <v>0</v>
      </c>
      <c r="IQ42" s="0" t="n">
        <v>10145.52</v>
      </c>
      <c r="IR42" s="0" t="n">
        <v>0</v>
      </c>
      <c r="IS42" s="0" t="n">
        <v>0</v>
      </c>
      <c r="IT42" s="0" t="n">
        <v>0</v>
      </c>
      <c r="IU42" s="0" t="n">
        <v>7840.8</v>
      </c>
      <c r="IV42" s="0" t="n">
        <v>0</v>
      </c>
      <c r="IW42" s="0" t="n">
        <v>0</v>
      </c>
      <c r="IX42" s="0" t="n">
        <v>10763.28</v>
      </c>
      <c r="IY42" s="0" t="n">
        <v>0</v>
      </c>
      <c r="IZ42" s="0" t="n">
        <v>0</v>
      </c>
      <c r="JA42" s="0" t="n">
        <v>0</v>
      </c>
      <c r="JB42" s="0" t="n">
        <v>0</v>
      </c>
      <c r="JC42" s="0" t="n">
        <v>429.66</v>
      </c>
      <c r="JD42" s="0" t="n">
        <v>0</v>
      </c>
      <c r="JE42" s="0" t="n">
        <v>0</v>
      </c>
      <c r="JF42" s="0" t="n">
        <v>1584</v>
      </c>
      <c r="JG42" s="0" t="n">
        <v>7314.12</v>
      </c>
      <c r="JH42" s="0" t="n">
        <v>0</v>
      </c>
      <c r="JI42" s="0" t="n">
        <v>4726.26</v>
      </c>
      <c r="JJ42" s="0" t="n">
        <v>0</v>
      </c>
      <c r="JK42" s="0" t="n">
        <v>0</v>
      </c>
      <c r="JL42" s="0" t="n">
        <v>0</v>
      </c>
      <c r="JM42" s="0" t="n">
        <v>10774.566</v>
      </c>
      <c r="JN42" s="0" t="n">
        <v>451.44</v>
      </c>
      <c r="JO42" s="0" t="n">
        <v>9608.94</v>
      </c>
      <c r="JP42" s="0" t="n">
        <v>1089</v>
      </c>
      <c r="JQ42" s="0" t="n">
        <v>1386</v>
      </c>
      <c r="JR42" s="0" t="n">
        <v>0</v>
      </c>
      <c r="JS42" s="0" t="n">
        <v>0</v>
      </c>
      <c r="JT42" s="0" t="n">
        <v>0</v>
      </c>
      <c r="JU42" s="0" t="n">
        <v>6098.4</v>
      </c>
      <c r="JV42" s="0" t="n">
        <v>0</v>
      </c>
      <c r="JW42" s="0" t="n">
        <v>8729.82</v>
      </c>
      <c r="JX42" s="0" t="n">
        <v>400</v>
      </c>
      <c r="JY42" s="0" t="n">
        <v>0</v>
      </c>
      <c r="JZ42" s="0" t="n">
        <v>0</v>
      </c>
      <c r="KA42" s="0" t="n">
        <v>0</v>
      </c>
      <c r="KB42" s="0" t="n">
        <v>16500</v>
      </c>
      <c r="KC42" s="0" t="n">
        <v>11600</v>
      </c>
      <c r="KD42" s="0" t="n">
        <v>0</v>
      </c>
      <c r="KE42" s="0" t="n">
        <v>0</v>
      </c>
      <c r="KF42" s="0" t="n">
        <v>7952</v>
      </c>
      <c r="KG42" s="0" t="n">
        <v>11894.4</v>
      </c>
      <c r="KH42" s="0" t="n">
        <v>0</v>
      </c>
      <c r="KI42" s="0" t="n">
        <v>8280</v>
      </c>
      <c r="KJ42" s="0" t="n">
        <v>5556</v>
      </c>
      <c r="KK42" s="0" t="n">
        <v>7852</v>
      </c>
      <c r="KL42" s="0" t="n">
        <v>10780</v>
      </c>
      <c r="KM42" s="0" t="n">
        <v>12400</v>
      </c>
      <c r="KN42" s="0" t="n">
        <v>13424.4</v>
      </c>
      <c r="KO42" s="0" t="n">
        <v>11810</v>
      </c>
      <c r="KP42" s="0" t="n">
        <v>19496.4</v>
      </c>
      <c r="KQ42" s="0" t="n">
        <v>10400</v>
      </c>
      <c r="KR42" s="0" t="n">
        <v>0</v>
      </c>
      <c r="KS42" s="0" t="n">
        <v>0</v>
      </c>
      <c r="KT42" s="0" t="n">
        <v>0</v>
      </c>
      <c r="KU42" s="0" t="n">
        <v>0</v>
      </c>
      <c r="KV42" s="0" t="n">
        <v>12400</v>
      </c>
      <c r="KW42" s="0" t="n">
        <v>0</v>
      </c>
      <c r="KX42" s="0" t="n">
        <v>0</v>
      </c>
      <c r="KY42" s="0" t="n">
        <v>0</v>
      </c>
      <c r="KZ42" s="0" t="n">
        <v>0</v>
      </c>
      <c r="LA42" s="0" t="n">
        <v>0</v>
      </c>
      <c r="LB42" s="0" t="n">
        <v>16040</v>
      </c>
      <c r="LC42" s="0" t="n">
        <v>0</v>
      </c>
      <c r="LD42" s="0" t="n">
        <v>0</v>
      </c>
      <c r="LE42" s="0" t="n">
        <v>22545.6</v>
      </c>
      <c r="LF42" s="0" t="n">
        <v>0</v>
      </c>
      <c r="LG42" s="0" t="n">
        <v>0</v>
      </c>
      <c r="LH42" s="0" t="n">
        <v>0</v>
      </c>
      <c r="LI42" s="0" t="n">
        <v>14400</v>
      </c>
      <c r="LJ42" s="0" t="n">
        <v>0</v>
      </c>
      <c r="LK42" s="0" t="n">
        <v>0</v>
      </c>
      <c r="LL42" s="0" t="n">
        <v>21744</v>
      </c>
      <c r="LM42" s="0" t="n">
        <v>0</v>
      </c>
      <c r="LN42" s="0" t="n">
        <v>0</v>
      </c>
      <c r="LO42" s="0" t="n">
        <v>0</v>
      </c>
      <c r="LP42" s="0" t="n">
        <v>0</v>
      </c>
      <c r="LQ42" s="0" t="n">
        <v>954.8</v>
      </c>
      <c r="LR42" s="0" t="n">
        <v>0</v>
      </c>
      <c r="LS42" s="0" t="n">
        <v>0</v>
      </c>
      <c r="LT42" s="0" t="n">
        <v>3200</v>
      </c>
      <c r="LU42" s="0" t="n">
        <v>14776</v>
      </c>
      <c r="LV42" s="0" t="n">
        <v>0</v>
      </c>
      <c r="LW42" s="0" t="n">
        <v>9548</v>
      </c>
      <c r="LX42" s="0" t="n">
        <v>0</v>
      </c>
      <c r="LY42" s="0" t="n">
        <v>0</v>
      </c>
      <c r="LZ42" s="0" t="n">
        <v>0</v>
      </c>
      <c r="MA42" s="0" t="n">
        <v>24735</v>
      </c>
      <c r="MB42" s="0" t="n">
        <v>912</v>
      </c>
      <c r="MC42" s="0" t="n">
        <v>17470.8</v>
      </c>
      <c r="MD42" s="0" t="n">
        <v>1760</v>
      </c>
      <c r="ME42" s="0" t="n">
        <v>2800</v>
      </c>
      <c r="MF42" s="0" t="n">
        <v>0</v>
      </c>
      <c r="MG42" s="0" t="n">
        <v>0</v>
      </c>
      <c r="MH42" s="0" t="n">
        <v>0</v>
      </c>
      <c r="MI42" s="0" t="n">
        <v>10080</v>
      </c>
      <c r="MJ42" s="0" t="n">
        <v>0</v>
      </c>
      <c r="MK42" s="0" t="n">
        <v>15872.4</v>
      </c>
      <c r="ML42" s="0" t="n">
        <v>364</v>
      </c>
      <c r="MM42" s="0" t="n">
        <v>0</v>
      </c>
      <c r="MN42" s="0" t="n">
        <v>0</v>
      </c>
      <c r="MO42" s="0" t="n">
        <v>0</v>
      </c>
      <c r="MP42" s="0" t="n">
        <v>12012</v>
      </c>
      <c r="MQ42" s="0" t="n">
        <v>10556</v>
      </c>
      <c r="MR42" s="0" t="n">
        <v>0</v>
      </c>
      <c r="MS42" s="0" t="n">
        <v>0</v>
      </c>
      <c r="MT42" s="0" t="n">
        <v>7236.32</v>
      </c>
      <c r="MU42" s="0" t="n">
        <v>13229.216</v>
      </c>
      <c r="MV42" s="0" t="n">
        <v>0</v>
      </c>
      <c r="MW42" s="0" t="n">
        <v>8372</v>
      </c>
      <c r="MX42" s="0" t="n">
        <v>5055.96</v>
      </c>
      <c r="MY42" s="0" t="n">
        <v>7859.852</v>
      </c>
      <c r="MZ42" s="0" t="n">
        <v>8828.82</v>
      </c>
      <c r="NA42" s="0" t="n">
        <v>12412.4</v>
      </c>
      <c r="NB42" s="0" t="n">
        <v>11105.64</v>
      </c>
      <c r="NC42" s="0" t="n">
        <v>10747.1</v>
      </c>
      <c r="ND42" s="0" t="n">
        <v>16128.84</v>
      </c>
      <c r="NE42" s="0" t="n">
        <v>9464</v>
      </c>
      <c r="NF42" s="0" t="n">
        <v>0</v>
      </c>
      <c r="NG42" s="0" t="n">
        <v>0</v>
      </c>
      <c r="NH42" s="0" t="n">
        <v>0</v>
      </c>
      <c r="NI42" s="0" t="n">
        <v>0</v>
      </c>
      <c r="NJ42" s="0" t="n">
        <v>11284</v>
      </c>
      <c r="NK42" s="0" t="n">
        <v>0</v>
      </c>
      <c r="NL42" s="0" t="n">
        <v>0</v>
      </c>
      <c r="NM42" s="0" t="n">
        <v>0</v>
      </c>
      <c r="NN42" s="0" t="n">
        <v>0</v>
      </c>
      <c r="NO42" s="0" t="n">
        <v>0</v>
      </c>
      <c r="NP42" s="0" t="n">
        <v>13136.76</v>
      </c>
      <c r="NQ42" s="0" t="n">
        <v>0</v>
      </c>
      <c r="NR42" s="0" t="n">
        <v>0</v>
      </c>
      <c r="NS42" s="0" t="n">
        <v>18651.36</v>
      </c>
      <c r="NT42" s="0" t="n">
        <v>0</v>
      </c>
      <c r="NU42" s="0" t="n">
        <v>0</v>
      </c>
      <c r="NV42" s="0" t="n">
        <v>0</v>
      </c>
      <c r="NW42" s="0" t="n">
        <v>16380</v>
      </c>
      <c r="NX42" s="0" t="n">
        <v>0</v>
      </c>
      <c r="NY42" s="0" t="n">
        <v>0</v>
      </c>
      <c r="NZ42" s="0" t="n">
        <v>19787.04</v>
      </c>
      <c r="OA42" s="0" t="n">
        <v>0</v>
      </c>
      <c r="OB42" s="0" t="n">
        <v>0</v>
      </c>
      <c r="OC42" s="0" t="n">
        <v>0</v>
      </c>
      <c r="OD42" s="0" t="n">
        <v>0</v>
      </c>
      <c r="OE42" s="0" t="n">
        <v>789.88</v>
      </c>
      <c r="OF42" s="0" t="n">
        <v>0</v>
      </c>
      <c r="OG42" s="0" t="n">
        <v>0</v>
      </c>
      <c r="OH42" s="0" t="n">
        <v>2912</v>
      </c>
      <c r="OI42" s="0" t="n">
        <v>14790.776</v>
      </c>
      <c r="OJ42" s="0" t="n">
        <v>0</v>
      </c>
      <c r="OK42" s="0" t="n">
        <v>8688.68</v>
      </c>
      <c r="OL42" s="0" t="n">
        <v>0</v>
      </c>
      <c r="OM42" s="0" t="n">
        <v>0</v>
      </c>
      <c r="ON42" s="0" t="n">
        <v>0</v>
      </c>
      <c r="OO42" s="0" t="n">
        <v>16206.372</v>
      </c>
      <c r="OP42" s="0" t="n">
        <v>829.92</v>
      </c>
      <c r="OQ42" s="0" t="n">
        <v>17664.92</v>
      </c>
      <c r="OR42" s="0" t="n">
        <v>1601.6</v>
      </c>
      <c r="OS42" s="0" t="n">
        <v>2548</v>
      </c>
      <c r="OT42" s="0" t="n">
        <v>0</v>
      </c>
      <c r="OU42" s="0" t="n">
        <v>0</v>
      </c>
      <c r="OV42" s="0" t="n">
        <v>0</v>
      </c>
      <c r="OW42" s="0" t="n">
        <v>9172.8</v>
      </c>
      <c r="OX42" s="0" t="n">
        <v>0</v>
      </c>
      <c r="OY42" s="0" t="n">
        <v>16048.76</v>
      </c>
      <c r="OZ42" s="0" t="n">
        <v>384</v>
      </c>
      <c r="PA42" s="0" t="n">
        <v>0</v>
      </c>
      <c r="PB42" s="0" t="n">
        <v>0</v>
      </c>
      <c r="PC42" s="0" t="n">
        <v>0</v>
      </c>
      <c r="PD42" s="0" t="n">
        <v>12672</v>
      </c>
      <c r="PE42" s="0" t="n">
        <v>12249.6</v>
      </c>
      <c r="PF42" s="0" t="n">
        <v>0</v>
      </c>
      <c r="PG42" s="0" t="n">
        <v>0</v>
      </c>
      <c r="PH42" s="0" t="n">
        <v>7633.92</v>
      </c>
      <c r="PI42" s="0" t="n">
        <v>12687.36</v>
      </c>
      <c r="PJ42" s="0" t="n">
        <v>0</v>
      </c>
      <c r="PK42" s="0" t="n">
        <v>8832</v>
      </c>
      <c r="PL42" s="0" t="n">
        <v>5333.76</v>
      </c>
      <c r="PM42" s="0" t="n">
        <v>7537.92</v>
      </c>
      <c r="PN42" s="0" t="n">
        <v>9313.92</v>
      </c>
      <c r="PO42" s="0" t="n">
        <v>11904</v>
      </c>
      <c r="PP42" s="0" t="n">
        <v>11715.84</v>
      </c>
      <c r="PQ42" s="0" t="n">
        <v>9070.08</v>
      </c>
      <c r="PR42" s="0" t="n">
        <v>17015.04</v>
      </c>
      <c r="PS42" s="0" t="n">
        <v>9984</v>
      </c>
      <c r="PT42" s="0" t="n">
        <v>0</v>
      </c>
      <c r="PU42" s="0" t="n">
        <v>0</v>
      </c>
      <c r="PV42" s="0" t="n">
        <v>0</v>
      </c>
      <c r="PW42" s="0" t="n">
        <v>0</v>
      </c>
      <c r="PX42" s="0" t="n">
        <v>11904</v>
      </c>
      <c r="PY42" s="0" t="n">
        <v>0</v>
      </c>
      <c r="PZ42" s="0" t="n">
        <v>0</v>
      </c>
      <c r="QA42" s="0" t="n">
        <v>0</v>
      </c>
      <c r="QB42" s="0" t="n">
        <v>0</v>
      </c>
      <c r="QC42" s="0" t="n">
        <v>0</v>
      </c>
      <c r="QD42" s="0" t="n">
        <v>15398.4</v>
      </c>
      <c r="QE42" s="0" t="n">
        <v>0</v>
      </c>
      <c r="QF42" s="0" t="n">
        <v>0</v>
      </c>
      <c r="QG42" s="0" t="n">
        <v>19676.16</v>
      </c>
      <c r="QH42" s="0" t="n">
        <v>0</v>
      </c>
      <c r="QI42" s="0" t="n">
        <v>0</v>
      </c>
      <c r="QJ42" s="0" t="n">
        <v>0</v>
      </c>
      <c r="QK42" s="0" t="n">
        <v>13824</v>
      </c>
      <c r="QL42" s="0" t="n">
        <v>0</v>
      </c>
      <c r="QM42" s="0" t="n">
        <v>0</v>
      </c>
      <c r="QN42" s="0" t="n">
        <v>20874.24</v>
      </c>
      <c r="QO42" s="0" t="n">
        <v>0</v>
      </c>
      <c r="QP42" s="0" t="n">
        <v>0</v>
      </c>
      <c r="QQ42" s="0" t="n">
        <v>0</v>
      </c>
      <c r="QR42" s="0" t="n">
        <v>0</v>
      </c>
      <c r="QS42" s="0" t="n">
        <v>916.608</v>
      </c>
      <c r="QT42" s="0" t="n">
        <v>0</v>
      </c>
      <c r="QU42" s="0" t="n">
        <v>0</v>
      </c>
      <c r="QV42" s="0" t="n">
        <v>3072</v>
      </c>
      <c r="QW42" s="0" t="n">
        <v>14184.96</v>
      </c>
      <c r="QX42" s="0" t="n">
        <v>0</v>
      </c>
      <c r="QY42" s="0" t="n">
        <v>9166.08</v>
      </c>
      <c r="QZ42" s="0" t="n">
        <v>0</v>
      </c>
      <c r="RA42" s="0" t="n">
        <v>0</v>
      </c>
      <c r="RB42" s="0" t="n">
        <v>0</v>
      </c>
      <c r="RC42" s="0" t="n">
        <v>18996.48</v>
      </c>
      <c r="RD42" s="0" t="n">
        <v>875.52</v>
      </c>
      <c r="RE42" s="0" t="n">
        <v>18635.52</v>
      </c>
      <c r="RF42" s="0" t="n">
        <v>1689.6</v>
      </c>
      <c r="RG42" s="0" t="n">
        <v>2419.2</v>
      </c>
      <c r="RH42" s="0" t="n">
        <v>0</v>
      </c>
      <c r="RI42" s="0" t="n">
        <v>0</v>
      </c>
      <c r="RJ42" s="0" t="n">
        <v>0</v>
      </c>
      <c r="RK42" s="0" t="n">
        <v>13440</v>
      </c>
      <c r="RL42" s="0" t="n">
        <v>0</v>
      </c>
      <c r="RM42" s="0" t="n">
        <v>18623.616</v>
      </c>
      <c r="RN42" s="0" t="n">
        <v>102</v>
      </c>
      <c r="RO42" s="0" t="n">
        <v>0</v>
      </c>
      <c r="RP42" s="0" t="n">
        <v>0</v>
      </c>
      <c r="RQ42" s="0" t="n">
        <v>0</v>
      </c>
      <c r="RR42" s="0" t="n">
        <v>3029.4</v>
      </c>
      <c r="RS42" s="0" t="n">
        <v>2958</v>
      </c>
      <c r="RT42" s="0" t="n">
        <v>0</v>
      </c>
      <c r="RU42" s="0" t="n">
        <v>0</v>
      </c>
      <c r="RV42" s="0" t="n">
        <v>2027.76</v>
      </c>
      <c r="RW42" s="0" t="n">
        <v>3033.072</v>
      </c>
      <c r="RX42" s="0" t="n">
        <v>0</v>
      </c>
      <c r="RY42" s="0" t="n">
        <v>2346</v>
      </c>
      <c r="RZ42" s="0" t="n">
        <v>1416.78</v>
      </c>
      <c r="SA42" s="0" t="n">
        <v>2002.26</v>
      </c>
      <c r="SB42" s="0" t="n">
        <v>2748.9</v>
      </c>
      <c r="SC42" s="0" t="n">
        <v>3478.2</v>
      </c>
      <c r="SD42" s="0" t="n">
        <v>3112.02</v>
      </c>
      <c r="SE42" s="0" t="n">
        <v>3011.55</v>
      </c>
      <c r="SF42" s="0" t="n">
        <v>4519.62</v>
      </c>
      <c r="SG42" s="0" t="n">
        <v>2652</v>
      </c>
      <c r="SH42" s="0" t="n">
        <v>0</v>
      </c>
      <c r="SI42" s="0" t="n">
        <v>0</v>
      </c>
      <c r="SJ42" s="0" t="n">
        <v>0</v>
      </c>
      <c r="SK42" s="0" t="n">
        <v>0</v>
      </c>
      <c r="SL42" s="0" t="n">
        <v>3162</v>
      </c>
      <c r="SM42" s="0" t="n">
        <v>0</v>
      </c>
      <c r="SN42" s="0" t="n">
        <v>0</v>
      </c>
      <c r="SO42" s="0" t="n">
        <v>0</v>
      </c>
      <c r="SP42" s="0" t="n">
        <v>0</v>
      </c>
      <c r="SQ42" s="0" t="n">
        <v>0</v>
      </c>
      <c r="SR42" s="0" t="n">
        <v>4090.2</v>
      </c>
      <c r="SS42" s="0" t="n">
        <v>0</v>
      </c>
      <c r="ST42" s="0" t="n">
        <v>0</v>
      </c>
      <c r="SU42" s="0" t="n">
        <v>5226.48</v>
      </c>
      <c r="SV42" s="0" t="n">
        <v>0</v>
      </c>
      <c r="SW42" s="0" t="n">
        <v>0</v>
      </c>
      <c r="SX42" s="0" t="n">
        <v>0</v>
      </c>
      <c r="SY42" s="0" t="n">
        <v>3672</v>
      </c>
      <c r="SZ42" s="0" t="n">
        <v>0</v>
      </c>
      <c r="TA42" s="0" t="n">
        <v>0</v>
      </c>
      <c r="TB42" s="0" t="n">
        <v>5544.72</v>
      </c>
      <c r="TC42" s="0" t="n">
        <v>0</v>
      </c>
      <c r="TD42" s="0" t="n">
        <v>0</v>
      </c>
      <c r="TE42" s="0" t="n">
        <v>0</v>
      </c>
      <c r="TF42" s="0" t="n">
        <v>0</v>
      </c>
      <c r="TG42" s="0" t="n">
        <v>276.675</v>
      </c>
      <c r="TH42" s="0" t="n">
        <v>0</v>
      </c>
      <c r="TI42" s="0" t="n">
        <v>0</v>
      </c>
      <c r="TJ42" s="0" t="n">
        <v>816</v>
      </c>
      <c r="TK42" s="0" t="n">
        <v>4709.85</v>
      </c>
      <c r="TL42" s="0" t="n">
        <v>0</v>
      </c>
      <c r="TM42" s="0" t="n">
        <v>2434.74</v>
      </c>
      <c r="TN42" s="0" t="n">
        <v>0</v>
      </c>
      <c r="TO42" s="0" t="n">
        <v>0</v>
      </c>
      <c r="TP42" s="0" t="n">
        <v>0</v>
      </c>
      <c r="TQ42" s="0" t="n">
        <v>5045.94</v>
      </c>
      <c r="TR42" s="0" t="n">
        <v>290.7</v>
      </c>
      <c r="TS42" s="0" t="n">
        <v>4950.06</v>
      </c>
      <c r="TT42" s="0" t="n">
        <v>403.92</v>
      </c>
      <c r="TU42" s="0" t="n">
        <v>714</v>
      </c>
      <c r="TV42" s="0" t="n">
        <v>0</v>
      </c>
      <c r="TW42" s="0" t="n">
        <v>0</v>
      </c>
      <c r="TX42" s="0" t="n">
        <v>0</v>
      </c>
      <c r="TY42" s="0" t="n">
        <v>2856</v>
      </c>
      <c r="TZ42" s="0" t="n">
        <v>0</v>
      </c>
      <c r="UA42" s="0" t="n">
        <v>4497.18</v>
      </c>
      <c r="UB42" s="0" t="n">
        <v>244</v>
      </c>
      <c r="UC42" s="0" t="n">
        <v>0</v>
      </c>
      <c r="UD42" s="0" t="n">
        <v>0</v>
      </c>
      <c r="UE42" s="0" t="n">
        <v>0</v>
      </c>
      <c r="UF42" s="0" t="n">
        <v>8052</v>
      </c>
      <c r="UG42" s="0" t="n">
        <v>7076</v>
      </c>
      <c r="UH42" s="0" t="n">
        <v>0</v>
      </c>
      <c r="UI42" s="0" t="n">
        <v>0</v>
      </c>
      <c r="UJ42" s="0" t="n">
        <v>5335.792</v>
      </c>
      <c r="UK42" s="0" t="n">
        <v>8061.76</v>
      </c>
      <c r="UL42" s="0" t="n">
        <v>0</v>
      </c>
      <c r="UM42" s="0" t="n">
        <v>5612</v>
      </c>
      <c r="UN42" s="0" t="n">
        <v>3389.16</v>
      </c>
      <c r="UO42" s="0" t="n">
        <v>4789.72</v>
      </c>
      <c r="UP42" s="0" t="n">
        <v>6575.8</v>
      </c>
      <c r="UQ42" s="0" t="n">
        <v>9455</v>
      </c>
      <c r="UR42" s="0" t="n">
        <v>6699.996</v>
      </c>
      <c r="US42" s="0" t="n">
        <v>5763.28</v>
      </c>
      <c r="UT42" s="0" t="n">
        <v>10811.64</v>
      </c>
      <c r="UU42" s="0" t="n">
        <v>6344</v>
      </c>
      <c r="UV42" s="0" t="n">
        <v>0</v>
      </c>
      <c r="UW42" s="0" t="n">
        <v>0</v>
      </c>
      <c r="UX42" s="0" t="n">
        <v>0</v>
      </c>
      <c r="UY42" s="0" t="n">
        <v>0</v>
      </c>
      <c r="UZ42" s="0" t="n">
        <v>6807.6</v>
      </c>
      <c r="VA42" s="0" t="n">
        <v>0</v>
      </c>
      <c r="VB42" s="0" t="n">
        <v>0</v>
      </c>
      <c r="VC42" s="0" t="n">
        <v>0</v>
      </c>
      <c r="VD42" s="0" t="n">
        <v>0</v>
      </c>
      <c r="VE42" s="0" t="n">
        <v>0</v>
      </c>
      <c r="VF42" s="0" t="n">
        <v>9784.4</v>
      </c>
      <c r="VG42" s="0" t="n">
        <v>0</v>
      </c>
      <c r="VH42" s="0" t="n">
        <v>0</v>
      </c>
      <c r="VI42" s="0" t="n">
        <v>12502.56</v>
      </c>
      <c r="VJ42" s="0" t="n">
        <v>0</v>
      </c>
      <c r="VK42" s="0" t="n">
        <v>0</v>
      </c>
      <c r="VL42" s="0" t="n">
        <v>0</v>
      </c>
      <c r="VM42" s="0" t="n">
        <v>8784</v>
      </c>
      <c r="VN42" s="0" t="n">
        <v>0</v>
      </c>
      <c r="VO42" s="0" t="n">
        <v>0</v>
      </c>
      <c r="VP42" s="0" t="n">
        <v>13263.84</v>
      </c>
      <c r="VQ42" s="0" t="n">
        <v>0</v>
      </c>
      <c r="VR42" s="0" t="n">
        <v>0</v>
      </c>
      <c r="VS42" s="0" t="n">
        <v>0</v>
      </c>
      <c r="VT42" s="0" t="n">
        <v>0</v>
      </c>
      <c r="VU42" s="0" t="n">
        <v>529.48</v>
      </c>
      <c r="VV42" s="0" t="n">
        <v>0</v>
      </c>
      <c r="VW42" s="0" t="n">
        <v>0</v>
      </c>
      <c r="VX42" s="0" t="n">
        <v>1952</v>
      </c>
      <c r="VY42" s="0" t="n">
        <v>9013.36</v>
      </c>
      <c r="VZ42" s="0" t="n">
        <v>0</v>
      </c>
      <c r="WA42" s="0" t="n">
        <v>5824.28</v>
      </c>
      <c r="WB42" s="0" t="n">
        <v>0</v>
      </c>
      <c r="WC42" s="0" t="n">
        <v>0</v>
      </c>
      <c r="WD42" s="0" t="n">
        <v>0</v>
      </c>
      <c r="WE42" s="0" t="n">
        <v>15088.35</v>
      </c>
      <c r="WF42" s="0" t="n">
        <v>556.32</v>
      </c>
      <c r="WG42" s="0" t="n">
        <v>11841.32</v>
      </c>
      <c r="WH42" s="0" t="n">
        <v>1342</v>
      </c>
      <c r="WI42" s="0" t="n">
        <v>1537.2</v>
      </c>
      <c r="WJ42" s="0" t="n">
        <v>0</v>
      </c>
      <c r="WK42" s="0" t="n">
        <v>0</v>
      </c>
      <c r="WL42" s="0" t="n">
        <v>0</v>
      </c>
      <c r="WM42" s="0" t="n">
        <v>6832</v>
      </c>
      <c r="WN42" s="0" t="n">
        <v>0</v>
      </c>
      <c r="WO42" s="0" t="n">
        <v>10757.96</v>
      </c>
      <c r="WP42" s="0" t="n">
        <v>91</v>
      </c>
      <c r="WQ42" s="0" t="n">
        <v>0</v>
      </c>
      <c r="WR42" s="0" t="n">
        <v>0</v>
      </c>
      <c r="WS42" s="0" t="n">
        <v>0</v>
      </c>
      <c r="WT42" s="0" t="n">
        <v>3003</v>
      </c>
      <c r="WU42" s="0" t="n">
        <v>2639</v>
      </c>
      <c r="WV42" s="0" t="n">
        <v>0</v>
      </c>
      <c r="WW42" s="0" t="n">
        <v>0</v>
      </c>
      <c r="WX42" s="0" t="n">
        <v>1809.08</v>
      </c>
      <c r="WY42" s="0" t="n">
        <v>3006.64</v>
      </c>
      <c r="WZ42" s="0" t="n">
        <v>0</v>
      </c>
      <c r="XA42" s="0" t="n">
        <v>2093</v>
      </c>
      <c r="XB42" s="0" t="n">
        <v>1263.99</v>
      </c>
      <c r="XC42" s="0" t="n">
        <v>1786.33</v>
      </c>
      <c r="XD42" s="0" t="n">
        <v>2452.45</v>
      </c>
      <c r="XE42" s="0" t="n">
        <v>2821</v>
      </c>
      <c r="XF42" s="0" t="n">
        <v>2776.41</v>
      </c>
      <c r="XG42" s="0" t="n">
        <v>2149.42</v>
      </c>
      <c r="XH42" s="0" t="n">
        <v>4032.21</v>
      </c>
      <c r="XI42" s="0" t="n">
        <v>2957.5</v>
      </c>
      <c r="XJ42" s="0" t="n">
        <v>0</v>
      </c>
      <c r="XK42" s="0" t="n">
        <v>0</v>
      </c>
      <c r="XL42" s="0" t="n">
        <v>0</v>
      </c>
      <c r="XM42" s="0" t="n">
        <v>0</v>
      </c>
      <c r="XN42" s="0" t="n">
        <v>2821</v>
      </c>
      <c r="XO42" s="0" t="n">
        <v>0</v>
      </c>
      <c r="XP42" s="0" t="n">
        <v>0</v>
      </c>
      <c r="XQ42" s="0" t="n">
        <v>0</v>
      </c>
      <c r="XR42" s="0" t="n">
        <v>0</v>
      </c>
      <c r="XS42" s="0" t="n">
        <v>0</v>
      </c>
      <c r="XT42" s="0" t="n">
        <v>3284.19</v>
      </c>
      <c r="XU42" s="0" t="n">
        <v>0</v>
      </c>
      <c r="XV42" s="0" t="n">
        <v>0</v>
      </c>
      <c r="XW42" s="0" t="n">
        <v>4662.84</v>
      </c>
      <c r="XX42" s="0" t="n">
        <v>0</v>
      </c>
      <c r="XY42" s="0" t="n">
        <v>0</v>
      </c>
      <c r="XZ42" s="0" t="n">
        <v>0</v>
      </c>
      <c r="YA42" s="0" t="n">
        <v>4095</v>
      </c>
      <c r="YB42" s="0" t="n">
        <v>0</v>
      </c>
      <c r="YC42" s="0" t="n">
        <v>0</v>
      </c>
      <c r="YD42" s="0" t="n">
        <v>4946.76</v>
      </c>
      <c r="YE42" s="0" t="n">
        <v>0</v>
      </c>
      <c r="YF42" s="0" t="n">
        <v>0</v>
      </c>
      <c r="YG42" s="0" t="n">
        <v>0</v>
      </c>
      <c r="YH42" s="0" t="n">
        <v>0</v>
      </c>
      <c r="YI42" s="0" t="n">
        <v>197.47</v>
      </c>
      <c r="YJ42" s="0" t="n">
        <v>0</v>
      </c>
      <c r="YK42" s="0" t="n">
        <v>0</v>
      </c>
      <c r="YL42" s="0" t="n">
        <v>728</v>
      </c>
      <c r="YM42" s="0" t="n">
        <v>3025.386</v>
      </c>
      <c r="YN42" s="0" t="n">
        <v>0</v>
      </c>
      <c r="YO42" s="0" t="n">
        <v>2172.17</v>
      </c>
      <c r="YP42" s="0" t="n">
        <v>0</v>
      </c>
      <c r="YQ42" s="0" t="n">
        <v>0</v>
      </c>
      <c r="YR42" s="0" t="n">
        <v>0</v>
      </c>
      <c r="YS42" s="0" t="n">
        <v>4951.947</v>
      </c>
      <c r="YT42" s="0" t="n">
        <v>186.732</v>
      </c>
      <c r="YU42" s="0" t="n">
        <v>4416.23</v>
      </c>
      <c r="YV42" s="0" t="n">
        <v>400.4</v>
      </c>
      <c r="YW42" s="0" t="n">
        <v>637</v>
      </c>
      <c r="YX42" s="0" t="n">
        <v>0</v>
      </c>
      <c r="YY42" s="0" t="n">
        <v>0</v>
      </c>
      <c r="YZ42" s="0" t="n">
        <v>0</v>
      </c>
      <c r="ZA42" s="0" t="n">
        <v>3185</v>
      </c>
      <c r="ZB42" s="0" t="n">
        <v>0</v>
      </c>
      <c r="ZC42" s="0" t="n">
        <v>4012.19</v>
      </c>
      <c r="ZD42" s="0" t="n">
        <v>222</v>
      </c>
      <c r="ZE42" s="0" t="n">
        <v>0</v>
      </c>
      <c r="ZF42" s="0" t="n">
        <v>0</v>
      </c>
      <c r="ZG42" s="0" t="n">
        <v>0</v>
      </c>
      <c r="ZH42" s="0" t="n">
        <v>7326</v>
      </c>
      <c r="ZI42" s="0" t="n">
        <v>5794.2</v>
      </c>
      <c r="ZJ42" s="0" t="n">
        <v>0</v>
      </c>
      <c r="ZK42" s="0" t="n">
        <v>0</v>
      </c>
      <c r="ZL42" s="0" t="n">
        <v>4854.696</v>
      </c>
      <c r="ZM42" s="0" t="n">
        <v>7334.88</v>
      </c>
      <c r="ZN42" s="0" t="n">
        <v>0</v>
      </c>
      <c r="ZO42" s="0" t="n">
        <v>5106</v>
      </c>
      <c r="ZP42" s="0" t="n">
        <v>3083.58</v>
      </c>
      <c r="ZQ42" s="0" t="n">
        <v>5447.325</v>
      </c>
      <c r="ZR42" s="0" t="n">
        <v>5982.9</v>
      </c>
      <c r="ZS42" s="0" t="n">
        <v>6882</v>
      </c>
      <c r="ZT42" s="0" t="n">
        <v>6095.898</v>
      </c>
      <c r="ZU42" s="0" t="n">
        <v>5243.64</v>
      </c>
      <c r="ZV42" s="0" t="n">
        <v>9836.82</v>
      </c>
      <c r="ZW42" s="0" t="n">
        <v>5772</v>
      </c>
      <c r="ZX42" s="0" t="n">
        <v>0</v>
      </c>
      <c r="ZY42" s="0" t="n">
        <v>0</v>
      </c>
      <c r="ZZ42" s="0" t="n">
        <v>0</v>
      </c>
      <c r="AAA42" s="0" t="n">
        <v>0</v>
      </c>
      <c r="AAB42" s="0" t="n">
        <v>7570.2</v>
      </c>
      <c r="AAC42" s="0" t="n">
        <v>0</v>
      </c>
      <c r="AAD42" s="0" t="n">
        <v>0</v>
      </c>
      <c r="AAE42" s="0" t="n">
        <v>0</v>
      </c>
      <c r="AAF42" s="0" t="n">
        <v>0</v>
      </c>
      <c r="AAG42" s="0" t="n">
        <v>0</v>
      </c>
      <c r="AAH42" s="0" t="n">
        <v>8902.2</v>
      </c>
      <c r="AAI42" s="0" t="n">
        <v>0</v>
      </c>
      <c r="AAJ42" s="0" t="n">
        <v>0</v>
      </c>
      <c r="AAK42" s="0" t="n">
        <v>11375.28</v>
      </c>
      <c r="AAL42" s="0" t="n">
        <v>0</v>
      </c>
      <c r="AAM42" s="0" t="n">
        <v>0</v>
      </c>
      <c r="AAN42" s="0" t="n">
        <v>0</v>
      </c>
      <c r="AAO42" s="0" t="n">
        <v>7992</v>
      </c>
      <c r="AAP42" s="0" t="n">
        <v>0</v>
      </c>
      <c r="AAQ42" s="0" t="n">
        <v>0</v>
      </c>
      <c r="AAR42" s="0" t="n">
        <v>12067.92</v>
      </c>
      <c r="AAS42" s="0" t="n">
        <v>0</v>
      </c>
      <c r="AAT42" s="0" t="n">
        <v>0</v>
      </c>
      <c r="AAU42" s="0" t="n">
        <v>0</v>
      </c>
      <c r="AAV42" s="0" t="n">
        <v>0</v>
      </c>
      <c r="AAW42" s="0" t="n">
        <v>481.74</v>
      </c>
      <c r="AAX42" s="0" t="n">
        <v>0</v>
      </c>
      <c r="AAY42" s="0" t="n">
        <v>0</v>
      </c>
      <c r="AAZ42" s="0" t="n">
        <v>2220</v>
      </c>
      <c r="ABA42" s="0" t="n">
        <v>8200.68</v>
      </c>
      <c r="ABB42" s="0" t="n">
        <v>0</v>
      </c>
      <c r="ABC42" s="0" t="n">
        <v>5299.14</v>
      </c>
      <c r="ABD42" s="0" t="n">
        <v>0</v>
      </c>
      <c r="ABE42" s="0" t="n">
        <v>0</v>
      </c>
      <c r="ABF42" s="0" t="n">
        <v>0</v>
      </c>
      <c r="ABG42" s="0" t="n">
        <v>9884.106</v>
      </c>
      <c r="ABH42" s="0" t="n">
        <v>506.16</v>
      </c>
      <c r="ABI42" s="0" t="n">
        <v>10773.66</v>
      </c>
      <c r="ABJ42" s="0" t="n">
        <v>879.12</v>
      </c>
      <c r="ABK42" s="0" t="n">
        <v>1554</v>
      </c>
      <c r="ABL42" s="0" t="n">
        <v>0</v>
      </c>
      <c r="ABM42" s="0" t="n">
        <v>0</v>
      </c>
      <c r="ABN42" s="0" t="n">
        <v>0</v>
      </c>
      <c r="ABO42" s="0" t="n">
        <v>7770</v>
      </c>
      <c r="ABP42" s="0" t="n">
        <v>0</v>
      </c>
      <c r="ABQ42" s="0" t="n">
        <v>9787.98</v>
      </c>
      <c r="ABR42" s="0" t="n">
        <v>325</v>
      </c>
      <c r="ABS42" s="0" t="n">
        <v>0</v>
      </c>
      <c r="ABT42" s="0" t="n">
        <v>0</v>
      </c>
      <c r="ABU42" s="0" t="n">
        <v>0</v>
      </c>
      <c r="ABV42" s="0" t="n">
        <v>10725</v>
      </c>
      <c r="ABW42" s="0" t="n">
        <v>10367.5</v>
      </c>
      <c r="ABX42" s="0" t="n">
        <v>0</v>
      </c>
      <c r="ABY42" s="0" t="n">
        <v>0</v>
      </c>
      <c r="ABZ42" s="0" t="n">
        <v>6461</v>
      </c>
      <c r="ACA42" s="0" t="n">
        <v>10738</v>
      </c>
      <c r="ACB42" s="0" t="n">
        <v>0</v>
      </c>
      <c r="ACC42" s="0" t="n">
        <v>8222.5</v>
      </c>
      <c r="ACD42" s="0" t="n">
        <v>4514.25</v>
      </c>
      <c r="ACE42" s="0" t="n">
        <v>6379.75</v>
      </c>
      <c r="ACF42" s="0" t="n">
        <v>10948.4375</v>
      </c>
      <c r="ACG42" s="0" t="n">
        <v>10075</v>
      </c>
      <c r="ACH42" s="0" t="n">
        <v>9915.75</v>
      </c>
      <c r="ACI42" s="0" t="n">
        <v>6908.85</v>
      </c>
      <c r="ACJ42" s="0" t="n">
        <v>15840.825</v>
      </c>
      <c r="ACK42" s="0" t="n">
        <v>9295</v>
      </c>
      <c r="ACL42" s="0" t="n">
        <v>0</v>
      </c>
      <c r="ACM42" s="0" t="n">
        <v>0</v>
      </c>
      <c r="ACN42" s="0" t="n">
        <v>0</v>
      </c>
      <c r="ACO42" s="0" t="n">
        <v>0</v>
      </c>
      <c r="ACP42" s="0" t="n">
        <v>10075</v>
      </c>
      <c r="ACQ42" s="0" t="n">
        <v>0</v>
      </c>
      <c r="ACR42" s="0" t="n">
        <v>0</v>
      </c>
      <c r="ACS42" s="0" t="n">
        <v>0</v>
      </c>
      <c r="ACT42" s="0" t="n">
        <v>0</v>
      </c>
      <c r="ACU42" s="0" t="n">
        <v>0</v>
      </c>
      <c r="ACV42" s="0" t="n">
        <v>13032.5</v>
      </c>
      <c r="ACW42" s="0" t="n">
        <v>0</v>
      </c>
      <c r="ACX42" s="0" t="n">
        <v>0</v>
      </c>
      <c r="ACY42" s="0" t="n">
        <v>14987.7</v>
      </c>
      <c r="ACZ42" s="0" t="n">
        <v>0</v>
      </c>
      <c r="ADA42" s="0" t="n">
        <v>0</v>
      </c>
      <c r="ADB42" s="0" t="n">
        <v>0</v>
      </c>
      <c r="ADC42" s="0" t="n">
        <v>11700</v>
      </c>
      <c r="ADD42" s="0" t="n">
        <v>0</v>
      </c>
      <c r="ADE42" s="0" t="n">
        <v>0</v>
      </c>
      <c r="ADF42" s="0" t="n">
        <v>19433.7</v>
      </c>
      <c r="ADG42" s="0" t="n">
        <v>0</v>
      </c>
      <c r="ADH42" s="0" t="n">
        <v>0</v>
      </c>
      <c r="ADI42" s="0" t="n">
        <v>0</v>
      </c>
      <c r="ADJ42" s="0" t="n">
        <v>0</v>
      </c>
      <c r="ADK42" s="0" t="n">
        <v>705.25</v>
      </c>
      <c r="ADL42" s="0" t="n">
        <v>0</v>
      </c>
      <c r="ADM42" s="0" t="n">
        <v>0</v>
      </c>
      <c r="ADN42" s="0" t="n">
        <v>2860</v>
      </c>
      <c r="ADO42" s="0" t="n">
        <v>12005.5</v>
      </c>
      <c r="ADP42" s="0" t="n">
        <v>0</v>
      </c>
      <c r="ADQ42" s="0" t="n">
        <v>8533.525</v>
      </c>
      <c r="ADR42" s="0" t="n">
        <v>0</v>
      </c>
      <c r="ADS42" s="0" t="n">
        <v>0</v>
      </c>
      <c r="ADT42" s="0" t="n">
        <v>0</v>
      </c>
      <c r="ADU42" s="0" t="n">
        <v>16077.75</v>
      </c>
      <c r="ADV42" s="0" t="n">
        <v>666.9</v>
      </c>
      <c r="ADW42" s="0" t="n">
        <v>15772.25</v>
      </c>
      <c r="ADX42" s="0" t="n">
        <v>1430</v>
      </c>
      <c r="ADY42" s="0" t="n">
        <v>2502.5</v>
      </c>
      <c r="ADZ42" s="0" t="n">
        <v>0</v>
      </c>
      <c r="AEA42" s="0" t="n">
        <v>0</v>
      </c>
      <c r="AEB42" s="0" t="n">
        <v>0</v>
      </c>
      <c r="AEC42" s="0" t="n">
        <v>9100</v>
      </c>
      <c r="AED42" s="0" t="n">
        <v>0</v>
      </c>
      <c r="AEE42" s="0" t="n">
        <v>14329.25</v>
      </c>
      <c r="AEF42" s="0" t="n">
        <v>170</v>
      </c>
      <c r="AEG42" s="0" t="n">
        <v>0</v>
      </c>
      <c r="AEH42" s="0" t="n">
        <v>0</v>
      </c>
      <c r="AEI42" s="0" t="n">
        <v>0</v>
      </c>
      <c r="AEJ42" s="0" t="n">
        <v>5049</v>
      </c>
      <c r="AEK42" s="0" t="n">
        <v>4930</v>
      </c>
      <c r="AEL42" s="0" t="n">
        <v>0</v>
      </c>
      <c r="AEM42" s="0" t="n">
        <v>0</v>
      </c>
      <c r="AEN42" s="0" t="n">
        <v>3379.6</v>
      </c>
      <c r="AEO42" s="0" t="n">
        <v>5616.8</v>
      </c>
      <c r="AEP42" s="0" t="n">
        <v>0</v>
      </c>
      <c r="AEQ42" s="0" t="n">
        <v>4301</v>
      </c>
      <c r="AER42" s="0" t="n">
        <v>2951.625</v>
      </c>
      <c r="AES42" s="0" t="n">
        <v>3337.1</v>
      </c>
      <c r="AET42" s="0" t="n">
        <v>4581.5</v>
      </c>
      <c r="AEU42" s="0" t="n">
        <v>5270</v>
      </c>
      <c r="AEV42" s="0" t="n">
        <v>4668.03</v>
      </c>
      <c r="AEW42" s="0" t="n">
        <v>3613.86</v>
      </c>
      <c r="AEX42" s="0" t="n">
        <v>9415.875</v>
      </c>
      <c r="AEY42" s="0" t="n">
        <v>4420</v>
      </c>
      <c r="AEZ42" s="0" t="n">
        <v>0</v>
      </c>
      <c r="AFA42" s="0" t="n">
        <v>0</v>
      </c>
      <c r="AFB42" s="0" t="n">
        <v>0</v>
      </c>
      <c r="AFC42" s="0" t="n">
        <v>0</v>
      </c>
      <c r="AFD42" s="0" t="n">
        <v>6587.5</v>
      </c>
      <c r="AFE42" s="0" t="n">
        <v>0</v>
      </c>
      <c r="AFF42" s="0" t="n">
        <v>0</v>
      </c>
      <c r="AFG42" s="0" t="n">
        <v>0</v>
      </c>
      <c r="AFH42" s="0" t="n">
        <v>0</v>
      </c>
      <c r="AFI42" s="0" t="n">
        <v>0</v>
      </c>
      <c r="AFJ42" s="0" t="n">
        <v>6817</v>
      </c>
      <c r="AFK42" s="0" t="n">
        <v>0</v>
      </c>
      <c r="AFL42" s="0" t="n">
        <v>0</v>
      </c>
      <c r="AFM42" s="0" t="n">
        <v>8710.8</v>
      </c>
      <c r="AFN42" s="0" t="n">
        <v>0</v>
      </c>
      <c r="AFO42" s="0" t="n">
        <v>0</v>
      </c>
      <c r="AFP42" s="0" t="n">
        <v>0</v>
      </c>
      <c r="AFQ42" s="0" t="n">
        <v>6120</v>
      </c>
      <c r="AFR42" s="0" t="n">
        <v>0</v>
      </c>
      <c r="AFS42" s="0" t="n">
        <v>0</v>
      </c>
      <c r="AFT42" s="0" t="n">
        <v>9241.2</v>
      </c>
      <c r="AFU42" s="0" t="n">
        <v>0</v>
      </c>
      <c r="AFV42" s="0" t="n">
        <v>0</v>
      </c>
      <c r="AFW42" s="0" t="n">
        <v>0</v>
      </c>
      <c r="AFX42" s="0" t="n">
        <v>0</v>
      </c>
      <c r="AFY42" s="0" t="n">
        <v>368.9</v>
      </c>
      <c r="AFZ42" s="0" t="n">
        <v>0</v>
      </c>
      <c r="AGA42" s="0" t="n">
        <v>0</v>
      </c>
      <c r="AGB42" s="0" t="n">
        <v>1360</v>
      </c>
      <c r="AGC42" s="0" t="n">
        <v>6279.8</v>
      </c>
      <c r="AGD42" s="0" t="n">
        <v>0</v>
      </c>
      <c r="AGE42" s="0" t="n">
        <v>4057.9</v>
      </c>
      <c r="AGF42" s="0" t="n">
        <v>0</v>
      </c>
      <c r="AGG42" s="0" t="n">
        <v>0</v>
      </c>
      <c r="AGH42" s="0" t="n">
        <v>0</v>
      </c>
      <c r="AGI42" s="0" t="n">
        <v>8409.9</v>
      </c>
      <c r="AGJ42" s="0" t="n">
        <v>484.5</v>
      </c>
      <c r="AGK42" s="0" t="n">
        <v>8250.1</v>
      </c>
      <c r="AGL42" s="0" t="n">
        <v>822.8</v>
      </c>
      <c r="AGM42" s="0" t="n">
        <v>1309</v>
      </c>
      <c r="AGN42" s="0" t="n">
        <v>0</v>
      </c>
      <c r="AGO42" s="0" t="n">
        <v>0</v>
      </c>
      <c r="AGP42" s="0" t="n">
        <v>0</v>
      </c>
      <c r="AGQ42" s="0" t="n">
        <v>4760</v>
      </c>
      <c r="AGR42" s="0" t="n">
        <v>0</v>
      </c>
      <c r="AGS42" s="0" t="n">
        <v>8244.83</v>
      </c>
      <c r="AGU42" s="0" t="n">
        <f aca="false">IF($P42&gt;0,CH42*$K42,0)</f>
        <v>338</v>
      </c>
      <c r="AGV42" s="0" t="n">
        <f aca="false">IF($P42&gt;0,EV42*$K42,0)</f>
        <v>61</v>
      </c>
      <c r="AGW42" s="0" t="n">
        <f aca="false">IF($P42&gt;0,HJ42*$K42,0)</f>
        <v>198</v>
      </c>
      <c r="AGX42" s="0" t="n">
        <f aca="false">IF($P42&gt;0,JX42*$K42,0)</f>
        <v>400</v>
      </c>
      <c r="AGY42" s="0" t="n">
        <f aca="false">IF($P42&gt;0,ML42*$K42,0)</f>
        <v>364</v>
      </c>
      <c r="AGZ42" s="0" t="n">
        <f aca="false">IF($P42&gt;0,OZ42*$K42,0)</f>
        <v>384</v>
      </c>
      <c r="AHA42" s="0" t="n">
        <f aca="false">IF($P42&gt;0,RN42*$K42,0)</f>
        <v>102</v>
      </c>
      <c r="AHB42" s="0" t="n">
        <f aca="false">IF($P42&gt;0,UB42*$K42,0)</f>
        <v>244</v>
      </c>
      <c r="AHC42" s="0" t="n">
        <f aca="false">IF($P42&gt;0,WP42*$K42,0)</f>
        <v>91</v>
      </c>
      <c r="AHD42" s="0" t="n">
        <f aca="false">IF($P42&gt;0,ZD42*$K42,0)</f>
        <v>222</v>
      </c>
      <c r="AHE42" s="0" t="n">
        <f aca="false">IF($P42&gt;0,ABR42*$K42,0)</f>
        <v>325</v>
      </c>
      <c r="AHF42" s="0" t="n">
        <f aca="false">IF($P42&gt;0,AEF42*$K42,0)</f>
        <v>170</v>
      </c>
    </row>
    <row r="43" customFormat="false" ht="15" hidden="false" customHeight="false" outlineLevel="0" collapsed="false">
      <c r="F43" s="0" t="s">
        <v>28</v>
      </c>
      <c r="H43" s="0" t="s">
        <v>181</v>
      </c>
      <c r="I43" s="0" t="s">
        <v>221</v>
      </c>
      <c r="K43" s="0" t="n">
        <v>1</v>
      </c>
      <c r="L43" s="0" t="n">
        <v>9.52</v>
      </c>
      <c r="P43" s="0" t="n">
        <v>1</v>
      </c>
      <c r="R43" s="0" t="n">
        <v>0</v>
      </c>
      <c r="S43" s="0" t="n">
        <v>0</v>
      </c>
      <c r="W43" s="0" t="n">
        <v>8.33</v>
      </c>
      <c r="X43" s="0" t="n">
        <v>11</v>
      </c>
      <c r="Y43" s="0" t="n">
        <v>11.67</v>
      </c>
      <c r="AB43" s="0" t="n">
        <v>28</v>
      </c>
      <c r="AC43" s="0" t="n">
        <v>27.32</v>
      </c>
      <c r="AD43" s="0" t="n">
        <v>54.11</v>
      </c>
      <c r="AE43" s="0" t="n">
        <v>23</v>
      </c>
      <c r="AJ43" s="0" t="n">
        <v>2.36</v>
      </c>
      <c r="AN43" s="0" t="n">
        <v>47.4</v>
      </c>
      <c r="AR43" s="0" t="n">
        <v>30.52</v>
      </c>
      <c r="AY43" s="0" t="n">
        <v>40.1</v>
      </c>
      <c r="AZ43" s="0" t="n">
        <v>35.22</v>
      </c>
      <c r="BB43" s="0" t="n">
        <v>13</v>
      </c>
      <c r="BC43" s="0" t="n">
        <v>40</v>
      </c>
      <c r="BG43" s="0" t="n">
        <v>17</v>
      </c>
      <c r="BI43" s="0" t="n">
        <v>33.22</v>
      </c>
      <c r="BO43" s="0" t="n">
        <v>5.87</v>
      </c>
      <c r="BQ43" s="0" t="n">
        <v>42.6</v>
      </c>
      <c r="BR43" s="0" t="n">
        <v>8.88</v>
      </c>
      <c r="BY43" s="0" t="n">
        <v>22.73</v>
      </c>
      <c r="BZ43" s="0" t="n">
        <v>20</v>
      </c>
      <c r="CA43" s="0" t="n">
        <v>17.4</v>
      </c>
      <c r="CH43" s="0" t="n">
        <v>220</v>
      </c>
      <c r="CI43" s="0" t="n">
        <v>0</v>
      </c>
      <c r="CJ43" s="0" t="n">
        <v>0</v>
      </c>
      <c r="CK43" s="0" t="n">
        <v>1832.6</v>
      </c>
      <c r="CL43" s="0" t="n">
        <v>2420</v>
      </c>
      <c r="CM43" s="0" t="n">
        <v>2310.66</v>
      </c>
      <c r="CN43" s="0" t="n">
        <v>0</v>
      </c>
      <c r="CO43" s="0" t="n">
        <v>0</v>
      </c>
      <c r="CP43" s="0" t="n">
        <v>6160</v>
      </c>
      <c r="CQ43" s="0" t="n">
        <v>6611.44</v>
      </c>
      <c r="CR43" s="0" t="n">
        <v>11904.2</v>
      </c>
      <c r="CS43" s="0" t="n">
        <v>5060</v>
      </c>
      <c r="CT43" s="0" t="n">
        <v>0</v>
      </c>
      <c r="CU43" s="0" t="n">
        <v>0</v>
      </c>
      <c r="CV43" s="0" t="n">
        <v>0</v>
      </c>
      <c r="CW43" s="0" t="n">
        <v>0</v>
      </c>
      <c r="CX43" s="0" t="n">
        <v>519.2</v>
      </c>
      <c r="CY43" s="0" t="n">
        <v>0</v>
      </c>
      <c r="CZ43" s="0" t="n">
        <v>0</v>
      </c>
      <c r="DA43" s="0" t="n">
        <v>0</v>
      </c>
      <c r="DB43" s="0" t="n">
        <v>10428</v>
      </c>
      <c r="DC43" s="0" t="n">
        <v>0</v>
      </c>
      <c r="DD43" s="0" t="n">
        <v>0</v>
      </c>
      <c r="DE43" s="0" t="n">
        <v>0</v>
      </c>
      <c r="DF43" s="0" t="n">
        <v>6714.4</v>
      </c>
      <c r="DG43" s="0" t="n">
        <v>0</v>
      </c>
      <c r="DH43" s="0" t="n">
        <v>0</v>
      </c>
      <c r="DI43" s="0" t="n">
        <v>0</v>
      </c>
      <c r="DJ43" s="0" t="n">
        <v>0</v>
      </c>
      <c r="DK43" s="0" t="n">
        <v>0</v>
      </c>
      <c r="DL43" s="0" t="n">
        <v>0</v>
      </c>
      <c r="DM43" s="0" t="n">
        <v>8822</v>
      </c>
      <c r="DN43" s="0" t="n">
        <v>7748.4</v>
      </c>
      <c r="DO43" s="0" t="n">
        <v>0</v>
      </c>
      <c r="DP43" s="0" t="n">
        <v>2860</v>
      </c>
      <c r="DQ43" s="0" t="n">
        <v>8800</v>
      </c>
      <c r="DR43" s="0" t="n">
        <v>0</v>
      </c>
      <c r="DS43" s="0" t="n">
        <v>0</v>
      </c>
      <c r="DT43" s="0" t="n">
        <v>0</v>
      </c>
      <c r="DU43" s="0" t="n">
        <v>3740</v>
      </c>
      <c r="DV43" s="0" t="n">
        <v>0</v>
      </c>
      <c r="DW43" s="0" t="n">
        <v>7308.4</v>
      </c>
      <c r="DX43" s="0" t="n">
        <v>0</v>
      </c>
      <c r="DY43" s="0" t="n">
        <v>0</v>
      </c>
      <c r="DZ43" s="0" t="n">
        <v>0</v>
      </c>
      <c r="EA43" s="0" t="n">
        <v>0</v>
      </c>
      <c r="EB43" s="0" t="n">
        <v>0</v>
      </c>
      <c r="EC43" s="0" t="n">
        <v>1291.4</v>
      </c>
      <c r="ED43" s="0" t="n">
        <v>0</v>
      </c>
      <c r="EE43" s="0" t="n">
        <v>9372</v>
      </c>
      <c r="EF43" s="0" t="n">
        <v>2148.96</v>
      </c>
      <c r="EG43" s="0" t="n">
        <v>0</v>
      </c>
      <c r="EH43" s="0" t="n">
        <v>0</v>
      </c>
      <c r="EI43" s="0" t="n">
        <v>0</v>
      </c>
      <c r="EJ43" s="0" t="n">
        <v>0</v>
      </c>
      <c r="EK43" s="0" t="n">
        <v>0</v>
      </c>
      <c r="EL43" s="0" t="n">
        <v>0</v>
      </c>
      <c r="EM43" s="0" t="n">
        <v>5000.6</v>
      </c>
      <c r="EN43" s="0" t="n">
        <v>4400</v>
      </c>
      <c r="EO43" s="0" t="n">
        <v>3828</v>
      </c>
      <c r="EP43" s="0" t="n">
        <v>0</v>
      </c>
      <c r="EQ43" s="0" t="n">
        <v>0</v>
      </c>
      <c r="ER43" s="0" t="n">
        <v>0</v>
      </c>
      <c r="ES43" s="0" t="n">
        <v>0</v>
      </c>
      <c r="ET43" s="0" t="n">
        <v>0</v>
      </c>
      <c r="EU43" s="0" t="n">
        <v>0</v>
      </c>
      <c r="EV43" s="0" t="n">
        <v>281</v>
      </c>
      <c r="EW43" s="0" t="n">
        <v>0</v>
      </c>
      <c r="EX43" s="0" t="n">
        <v>0</v>
      </c>
      <c r="EY43" s="0" t="n">
        <v>2340.73</v>
      </c>
      <c r="EZ43" s="0" t="n">
        <v>3091</v>
      </c>
      <c r="FA43" s="0" t="n">
        <v>4099.0875</v>
      </c>
      <c r="FB43" s="0" t="n">
        <v>0</v>
      </c>
      <c r="FC43" s="0" t="n">
        <v>0</v>
      </c>
      <c r="FD43" s="0" t="n">
        <v>7868</v>
      </c>
      <c r="FE43" s="0" t="n">
        <v>6909.228</v>
      </c>
      <c r="FF43" s="0" t="n">
        <v>15204.91</v>
      </c>
      <c r="FG43" s="0" t="n">
        <v>6463</v>
      </c>
      <c r="FH43" s="0" t="n">
        <v>0</v>
      </c>
      <c r="FI43" s="0" t="n">
        <v>0</v>
      </c>
      <c r="FJ43" s="0" t="n">
        <v>0</v>
      </c>
      <c r="FK43" s="0" t="n">
        <v>0</v>
      </c>
      <c r="FL43" s="0" t="n">
        <v>663.16</v>
      </c>
      <c r="FM43" s="0" t="n">
        <v>0</v>
      </c>
      <c r="FN43" s="0" t="n">
        <v>0</v>
      </c>
      <c r="FO43" s="0" t="n">
        <v>0</v>
      </c>
      <c r="FP43" s="0" t="n">
        <v>11987.46</v>
      </c>
      <c r="FQ43" s="0" t="n">
        <v>0</v>
      </c>
      <c r="FR43" s="0" t="n">
        <v>0</v>
      </c>
      <c r="FS43" s="0" t="n">
        <v>0</v>
      </c>
      <c r="FT43" s="0" t="n">
        <v>8576.12</v>
      </c>
      <c r="FU43" s="0" t="n">
        <v>0</v>
      </c>
      <c r="FV43" s="0" t="n">
        <v>0</v>
      </c>
      <c r="FW43" s="0" t="n">
        <v>0</v>
      </c>
      <c r="FX43" s="0" t="n">
        <v>0</v>
      </c>
      <c r="FY43" s="0" t="n">
        <v>0</v>
      </c>
      <c r="FZ43" s="0" t="n">
        <v>0</v>
      </c>
      <c r="GA43" s="0" t="n">
        <v>12394.91</v>
      </c>
      <c r="GB43" s="0" t="n">
        <v>9896.82</v>
      </c>
      <c r="GC43" s="0" t="n">
        <v>0</v>
      </c>
      <c r="GD43" s="0" t="n">
        <v>3653</v>
      </c>
      <c r="GE43" s="0" t="n">
        <v>11240</v>
      </c>
      <c r="GF43" s="0" t="n">
        <v>0</v>
      </c>
      <c r="GG43" s="0" t="n">
        <v>0</v>
      </c>
      <c r="GH43" s="0" t="n">
        <v>0</v>
      </c>
      <c r="GI43" s="0" t="n">
        <v>4777</v>
      </c>
      <c r="GJ43" s="0" t="n">
        <v>0</v>
      </c>
      <c r="GK43" s="0" t="n">
        <v>9334.82</v>
      </c>
      <c r="GL43" s="0" t="n">
        <v>0</v>
      </c>
      <c r="GM43" s="0" t="n">
        <v>0</v>
      </c>
      <c r="GN43" s="0" t="n">
        <v>0</v>
      </c>
      <c r="GO43" s="0" t="n">
        <v>0</v>
      </c>
      <c r="GP43" s="0" t="n">
        <v>0</v>
      </c>
      <c r="GQ43" s="0" t="n">
        <v>1649.47</v>
      </c>
      <c r="GR43" s="0" t="n">
        <v>0</v>
      </c>
      <c r="GS43" s="0" t="n">
        <v>14963.25</v>
      </c>
      <c r="GT43" s="0" t="n">
        <v>2495.28</v>
      </c>
      <c r="GU43" s="0" t="n">
        <v>0</v>
      </c>
      <c r="GV43" s="0" t="n">
        <v>0</v>
      </c>
      <c r="GW43" s="0" t="n">
        <v>0</v>
      </c>
      <c r="GX43" s="0" t="n">
        <v>0</v>
      </c>
      <c r="GY43" s="0" t="n">
        <v>0</v>
      </c>
      <c r="GZ43" s="0" t="n">
        <v>0</v>
      </c>
      <c r="HA43" s="0" t="n">
        <v>7025.843</v>
      </c>
      <c r="HB43" s="0" t="n">
        <v>7025</v>
      </c>
      <c r="HC43" s="0" t="n">
        <v>4889.4</v>
      </c>
      <c r="HD43" s="0" t="n">
        <v>0</v>
      </c>
      <c r="HE43" s="0" t="n">
        <v>0</v>
      </c>
      <c r="HF43" s="0" t="n">
        <v>0</v>
      </c>
      <c r="HG43" s="0" t="n">
        <v>0</v>
      </c>
      <c r="HH43" s="0" t="n">
        <v>0</v>
      </c>
      <c r="HI43" s="0" t="n">
        <v>0</v>
      </c>
      <c r="HJ43" s="0" t="n">
        <v>142</v>
      </c>
      <c r="HK43" s="0" t="n">
        <v>0</v>
      </c>
      <c r="HL43" s="0" t="n">
        <v>0</v>
      </c>
      <c r="HM43" s="0" t="n">
        <v>1301.146</v>
      </c>
      <c r="HN43" s="0" t="n">
        <v>1562</v>
      </c>
      <c r="HO43" s="0" t="n">
        <v>1657.14</v>
      </c>
      <c r="HP43" s="0" t="n">
        <v>0</v>
      </c>
      <c r="HQ43" s="0" t="n">
        <v>0</v>
      </c>
      <c r="HR43" s="0" t="n">
        <v>4373.6</v>
      </c>
      <c r="HS43" s="0" t="n">
        <v>3879.44</v>
      </c>
      <c r="HT43" s="0" t="n">
        <v>6915.258</v>
      </c>
      <c r="HU43" s="0" t="n">
        <v>3592.6</v>
      </c>
      <c r="HV43" s="0" t="n">
        <v>0</v>
      </c>
      <c r="HW43" s="0" t="n">
        <v>0</v>
      </c>
      <c r="HX43" s="0" t="n">
        <v>0</v>
      </c>
      <c r="HY43" s="0" t="n">
        <v>0</v>
      </c>
      <c r="HZ43" s="0" t="n">
        <v>335.12</v>
      </c>
      <c r="IA43" s="0" t="n">
        <v>0</v>
      </c>
      <c r="IB43" s="0" t="n">
        <v>0</v>
      </c>
      <c r="IC43" s="0" t="n">
        <v>0</v>
      </c>
      <c r="ID43" s="0" t="n">
        <v>8413.5</v>
      </c>
      <c r="IE43" s="0" t="n">
        <v>0</v>
      </c>
      <c r="IF43" s="0" t="n">
        <v>0</v>
      </c>
      <c r="IG43" s="0" t="n">
        <v>0</v>
      </c>
      <c r="IH43" s="0" t="n">
        <v>4767.224</v>
      </c>
      <c r="II43" s="0" t="n">
        <v>0</v>
      </c>
      <c r="IJ43" s="0" t="n">
        <v>0</v>
      </c>
      <c r="IK43" s="0" t="n">
        <v>0</v>
      </c>
      <c r="IL43" s="0" t="n">
        <v>0</v>
      </c>
      <c r="IM43" s="0" t="n">
        <v>0</v>
      </c>
      <c r="IN43" s="0" t="n">
        <v>0</v>
      </c>
      <c r="IO43" s="0" t="n">
        <v>5694.2</v>
      </c>
      <c r="IP43" s="0" t="n">
        <v>5001.24</v>
      </c>
      <c r="IQ43" s="0" t="n">
        <v>0</v>
      </c>
      <c r="IR43" s="0" t="n">
        <v>2307.5</v>
      </c>
      <c r="IS43" s="0" t="n">
        <v>5112</v>
      </c>
      <c r="IT43" s="0" t="n">
        <v>0</v>
      </c>
      <c r="IU43" s="0" t="n">
        <v>0</v>
      </c>
      <c r="IV43" s="0" t="n">
        <v>0</v>
      </c>
      <c r="IW43" s="0" t="n">
        <v>2414</v>
      </c>
      <c r="IX43" s="0" t="n">
        <v>0</v>
      </c>
      <c r="IY43" s="0" t="n">
        <v>4717.24</v>
      </c>
      <c r="IZ43" s="0" t="n">
        <v>0</v>
      </c>
      <c r="JA43" s="0" t="n">
        <v>0</v>
      </c>
      <c r="JB43" s="0" t="n">
        <v>0</v>
      </c>
      <c r="JC43" s="0" t="n">
        <v>0</v>
      </c>
      <c r="JD43" s="0" t="n">
        <v>0</v>
      </c>
      <c r="JE43" s="0" t="n">
        <v>833.54</v>
      </c>
      <c r="JF43" s="0" t="n">
        <v>0</v>
      </c>
      <c r="JG43" s="0" t="n">
        <v>6049.2</v>
      </c>
      <c r="JH43" s="0" t="n">
        <v>1134.864</v>
      </c>
      <c r="JI43" s="0" t="n">
        <v>0</v>
      </c>
      <c r="JJ43" s="0" t="n">
        <v>0</v>
      </c>
      <c r="JK43" s="0" t="n">
        <v>0</v>
      </c>
      <c r="JL43" s="0" t="n">
        <v>0</v>
      </c>
      <c r="JM43" s="0" t="n">
        <v>0</v>
      </c>
      <c r="JN43" s="0" t="n">
        <v>0</v>
      </c>
      <c r="JO43" s="0" t="n">
        <v>3227.66</v>
      </c>
      <c r="JP43" s="0" t="n">
        <v>3550</v>
      </c>
      <c r="JQ43" s="0" t="n">
        <v>2470.8</v>
      </c>
      <c r="JR43" s="0" t="n">
        <v>0</v>
      </c>
      <c r="JS43" s="0" t="n">
        <v>0</v>
      </c>
      <c r="JT43" s="0" t="n">
        <v>0</v>
      </c>
      <c r="JU43" s="0" t="n">
        <v>0</v>
      </c>
      <c r="JV43" s="0" t="n">
        <v>0</v>
      </c>
      <c r="JW43" s="0" t="n">
        <v>0</v>
      </c>
      <c r="JX43" s="0" t="n">
        <v>361</v>
      </c>
      <c r="JY43" s="0" t="n">
        <v>0</v>
      </c>
      <c r="JZ43" s="0" t="n">
        <v>0</v>
      </c>
      <c r="KA43" s="0" t="n">
        <v>3758.9125</v>
      </c>
      <c r="KB43" s="0" t="n">
        <v>4963.75</v>
      </c>
      <c r="KC43" s="0" t="n">
        <v>4212.87</v>
      </c>
      <c r="KD43" s="0" t="n">
        <v>0</v>
      </c>
      <c r="KE43" s="0" t="n">
        <v>0</v>
      </c>
      <c r="KF43" s="0" t="n">
        <v>10108</v>
      </c>
      <c r="KG43" s="0" t="n">
        <v>8876.268</v>
      </c>
      <c r="KH43" s="0" t="n">
        <v>21487.081</v>
      </c>
      <c r="KI43" s="0" t="n">
        <v>7472.7</v>
      </c>
      <c r="KJ43" s="0" t="n">
        <v>0</v>
      </c>
      <c r="KK43" s="0" t="n">
        <v>0</v>
      </c>
      <c r="KL43" s="0" t="n">
        <v>0</v>
      </c>
      <c r="KM43" s="0" t="n">
        <v>0</v>
      </c>
      <c r="KN43" s="0" t="n">
        <v>937.156</v>
      </c>
      <c r="KO43" s="0" t="n">
        <v>0</v>
      </c>
      <c r="KP43" s="0" t="n">
        <v>0</v>
      </c>
      <c r="KQ43" s="0" t="n">
        <v>0</v>
      </c>
      <c r="KR43" s="0" t="n">
        <v>21389.25</v>
      </c>
      <c r="KS43" s="0" t="n">
        <v>0</v>
      </c>
      <c r="KT43" s="0" t="n">
        <v>0</v>
      </c>
      <c r="KU43" s="0" t="n">
        <v>0</v>
      </c>
      <c r="KV43" s="0" t="n">
        <v>11017.72</v>
      </c>
      <c r="KW43" s="0" t="n">
        <v>0</v>
      </c>
      <c r="KX43" s="0" t="n">
        <v>0</v>
      </c>
      <c r="KY43" s="0" t="n">
        <v>0</v>
      </c>
      <c r="KZ43" s="0" t="n">
        <v>0</v>
      </c>
      <c r="LA43" s="0" t="n">
        <v>0</v>
      </c>
      <c r="LB43" s="0" t="n">
        <v>0</v>
      </c>
      <c r="LC43" s="0" t="n">
        <v>14476.1</v>
      </c>
      <c r="LD43" s="0" t="n">
        <v>12714.42</v>
      </c>
      <c r="LE43" s="0" t="n">
        <v>0</v>
      </c>
      <c r="LF43" s="0" t="n">
        <v>4693</v>
      </c>
      <c r="LG43" s="0" t="n">
        <v>14440</v>
      </c>
      <c r="LH43" s="0" t="n">
        <v>0</v>
      </c>
      <c r="LI43" s="0" t="n">
        <v>0</v>
      </c>
      <c r="LJ43" s="0" t="n">
        <v>0</v>
      </c>
      <c r="LK43" s="0" t="n">
        <v>6137</v>
      </c>
      <c r="LL43" s="0" t="n">
        <v>0</v>
      </c>
      <c r="LM43" s="0" t="n">
        <v>11992.42</v>
      </c>
      <c r="LN43" s="0" t="n">
        <v>0</v>
      </c>
      <c r="LO43" s="0" t="n">
        <v>0</v>
      </c>
      <c r="LP43" s="0" t="n">
        <v>0</v>
      </c>
      <c r="LQ43" s="0" t="n">
        <v>0</v>
      </c>
      <c r="LR43" s="0" t="n">
        <v>0</v>
      </c>
      <c r="LS43" s="0" t="n">
        <v>2119.07</v>
      </c>
      <c r="LT43" s="0" t="n">
        <v>0</v>
      </c>
      <c r="LU43" s="0" t="n">
        <v>15378.6</v>
      </c>
      <c r="LV43" s="0" t="n">
        <v>3205.68</v>
      </c>
      <c r="LW43" s="0" t="n">
        <v>0</v>
      </c>
      <c r="LX43" s="0" t="n">
        <v>0</v>
      </c>
      <c r="LY43" s="0" t="n">
        <v>0</v>
      </c>
      <c r="LZ43" s="0" t="n">
        <v>0</v>
      </c>
      <c r="MA43" s="0" t="n">
        <v>0</v>
      </c>
      <c r="MB43" s="0" t="n">
        <v>0</v>
      </c>
      <c r="MC43" s="0" t="n">
        <v>7384.977</v>
      </c>
      <c r="MD43" s="0" t="n">
        <v>7220</v>
      </c>
      <c r="ME43" s="0" t="n">
        <v>6281.4</v>
      </c>
      <c r="MF43" s="0" t="n">
        <v>0</v>
      </c>
      <c r="MG43" s="0" t="n">
        <v>0</v>
      </c>
      <c r="MH43" s="0" t="n">
        <v>0</v>
      </c>
      <c r="MI43" s="0" t="n">
        <v>0</v>
      </c>
      <c r="MJ43" s="0" t="n">
        <v>0</v>
      </c>
      <c r="MK43" s="0" t="n">
        <v>0</v>
      </c>
      <c r="ML43" s="0" t="n">
        <v>212</v>
      </c>
      <c r="MM43" s="0" t="n">
        <v>0</v>
      </c>
      <c r="MN43" s="0" t="n">
        <v>0</v>
      </c>
      <c r="MO43" s="0" t="n">
        <v>1942.556</v>
      </c>
      <c r="MP43" s="0" t="n">
        <v>2332</v>
      </c>
      <c r="MQ43" s="0" t="n">
        <v>2474.04</v>
      </c>
      <c r="MR43" s="0" t="n">
        <v>0</v>
      </c>
      <c r="MS43" s="0" t="n">
        <v>0</v>
      </c>
      <c r="MT43" s="0" t="n">
        <v>5936</v>
      </c>
      <c r="MU43" s="0" t="n">
        <v>6371.024</v>
      </c>
      <c r="MV43" s="0" t="n">
        <v>12618.452</v>
      </c>
      <c r="MW43" s="0" t="n">
        <v>4876</v>
      </c>
      <c r="MX43" s="0" t="n">
        <v>0</v>
      </c>
      <c r="MY43" s="0" t="n">
        <v>0</v>
      </c>
      <c r="MZ43" s="0" t="n">
        <v>0</v>
      </c>
      <c r="NA43" s="0" t="n">
        <v>0</v>
      </c>
      <c r="NB43" s="0" t="n">
        <v>500.32</v>
      </c>
      <c r="NC43" s="0" t="n">
        <v>0</v>
      </c>
      <c r="ND43" s="0" t="n">
        <v>0</v>
      </c>
      <c r="NE43" s="0" t="n">
        <v>0</v>
      </c>
      <c r="NF43" s="0" t="n">
        <v>10048.8</v>
      </c>
      <c r="NG43" s="0" t="n">
        <v>0</v>
      </c>
      <c r="NH43" s="0" t="n">
        <v>0</v>
      </c>
      <c r="NI43" s="0" t="n">
        <v>0</v>
      </c>
      <c r="NJ43" s="0" t="n">
        <v>6470.24</v>
      </c>
      <c r="NK43" s="0" t="n">
        <v>0</v>
      </c>
      <c r="NL43" s="0" t="n">
        <v>0</v>
      </c>
      <c r="NM43" s="0" t="n">
        <v>0</v>
      </c>
      <c r="NN43" s="0" t="n">
        <v>0</v>
      </c>
      <c r="NO43" s="0" t="n">
        <v>0</v>
      </c>
      <c r="NP43" s="0" t="n">
        <v>0</v>
      </c>
      <c r="NQ43" s="0" t="n">
        <v>8501.2</v>
      </c>
      <c r="NR43" s="0" t="n">
        <v>7466.64</v>
      </c>
      <c r="NS43" s="0" t="n">
        <v>0</v>
      </c>
      <c r="NT43" s="0" t="n">
        <v>2480.4</v>
      </c>
      <c r="NU43" s="0" t="n">
        <v>8480</v>
      </c>
      <c r="NV43" s="0" t="n">
        <v>0</v>
      </c>
      <c r="NW43" s="0" t="n">
        <v>0</v>
      </c>
      <c r="NX43" s="0" t="n">
        <v>0</v>
      </c>
      <c r="NY43" s="0" t="n">
        <v>3604</v>
      </c>
      <c r="NZ43" s="0" t="n">
        <v>0</v>
      </c>
      <c r="OA43" s="0" t="n">
        <v>7042.64</v>
      </c>
      <c r="OB43" s="0" t="n">
        <v>0</v>
      </c>
      <c r="OC43" s="0" t="n">
        <v>0</v>
      </c>
      <c r="OD43" s="0" t="n">
        <v>0</v>
      </c>
      <c r="OE43" s="0" t="n">
        <v>0</v>
      </c>
      <c r="OF43" s="0" t="n">
        <v>0</v>
      </c>
      <c r="OG43" s="0" t="n">
        <v>1555.55</v>
      </c>
      <c r="OH43" s="0" t="n">
        <v>0</v>
      </c>
      <c r="OI43" s="0" t="n">
        <v>9934.32</v>
      </c>
      <c r="OJ43" s="0" t="n">
        <v>1882.56</v>
      </c>
      <c r="OK43" s="0" t="n">
        <v>0</v>
      </c>
      <c r="OL43" s="0" t="n">
        <v>0</v>
      </c>
      <c r="OM43" s="0" t="n">
        <v>0</v>
      </c>
      <c r="ON43" s="0" t="n">
        <v>0</v>
      </c>
      <c r="OO43" s="0" t="n">
        <v>0</v>
      </c>
      <c r="OP43" s="0" t="n">
        <v>0</v>
      </c>
      <c r="OQ43" s="0" t="n">
        <v>4818.76</v>
      </c>
      <c r="OR43" s="0" t="n">
        <v>4240</v>
      </c>
      <c r="OS43" s="0" t="n">
        <v>3688.8</v>
      </c>
      <c r="OT43" s="0" t="n">
        <v>0</v>
      </c>
      <c r="OU43" s="0" t="n">
        <v>0</v>
      </c>
      <c r="OV43" s="0" t="n">
        <v>0</v>
      </c>
      <c r="OW43" s="0" t="n">
        <v>0</v>
      </c>
      <c r="OX43" s="0" t="n">
        <v>0</v>
      </c>
      <c r="OY43" s="0" t="n">
        <v>0</v>
      </c>
      <c r="OZ43" s="0" t="n">
        <v>183</v>
      </c>
      <c r="PA43" s="0" t="n">
        <v>0</v>
      </c>
      <c r="PB43" s="0" t="n">
        <v>0</v>
      </c>
      <c r="PC43" s="0" t="n">
        <v>1524.39</v>
      </c>
      <c r="PD43" s="0" t="n">
        <v>2013</v>
      </c>
      <c r="PE43" s="0" t="n">
        <v>2349.171</v>
      </c>
      <c r="PF43" s="0" t="n">
        <v>0</v>
      </c>
      <c r="PG43" s="0" t="n">
        <v>0</v>
      </c>
      <c r="PH43" s="0" t="n">
        <v>5124</v>
      </c>
      <c r="PI43" s="0" t="n">
        <v>4999.56</v>
      </c>
      <c r="PJ43" s="0" t="n">
        <v>9902.13</v>
      </c>
      <c r="PK43" s="0" t="n">
        <v>4209</v>
      </c>
      <c r="PL43" s="0" t="n">
        <v>0</v>
      </c>
      <c r="PM43" s="0" t="n">
        <v>0</v>
      </c>
      <c r="PN43" s="0" t="n">
        <v>0</v>
      </c>
      <c r="PO43" s="0" t="n">
        <v>0</v>
      </c>
      <c r="PP43" s="0" t="n">
        <v>431.88</v>
      </c>
      <c r="PQ43" s="0" t="n">
        <v>0</v>
      </c>
      <c r="PR43" s="0" t="n">
        <v>0</v>
      </c>
      <c r="PS43" s="0" t="n">
        <v>0</v>
      </c>
      <c r="PT43" s="0" t="n">
        <v>9541.62</v>
      </c>
      <c r="PU43" s="0" t="n">
        <v>0</v>
      </c>
      <c r="PV43" s="0" t="n">
        <v>0</v>
      </c>
      <c r="PW43" s="0" t="n">
        <v>0</v>
      </c>
      <c r="PX43" s="0" t="n">
        <v>5585.16</v>
      </c>
      <c r="PY43" s="0" t="n">
        <v>0</v>
      </c>
      <c r="PZ43" s="0" t="n">
        <v>0</v>
      </c>
      <c r="QA43" s="0" t="n">
        <v>0</v>
      </c>
      <c r="QB43" s="0" t="n">
        <v>0</v>
      </c>
      <c r="QC43" s="0" t="n">
        <v>0</v>
      </c>
      <c r="QD43" s="0" t="n">
        <v>0</v>
      </c>
      <c r="QE43" s="0" t="n">
        <v>7338.3</v>
      </c>
      <c r="QF43" s="0" t="n">
        <v>5800.734</v>
      </c>
      <c r="QG43" s="0" t="n">
        <v>0</v>
      </c>
      <c r="QH43" s="0" t="n">
        <v>2379</v>
      </c>
      <c r="QI43" s="0" t="n">
        <v>8052</v>
      </c>
      <c r="QJ43" s="0" t="n">
        <v>0</v>
      </c>
      <c r="QK43" s="0" t="n">
        <v>0</v>
      </c>
      <c r="QL43" s="0" t="n">
        <v>0</v>
      </c>
      <c r="QM43" s="0" t="n">
        <v>3422.1</v>
      </c>
      <c r="QN43" s="0" t="n">
        <v>0</v>
      </c>
      <c r="QO43" s="0" t="n">
        <v>6687.186</v>
      </c>
      <c r="QP43" s="0" t="n">
        <v>0</v>
      </c>
      <c r="QQ43" s="0" t="n">
        <v>0</v>
      </c>
      <c r="QR43" s="0" t="n">
        <v>0</v>
      </c>
      <c r="QS43" s="0" t="n">
        <v>0</v>
      </c>
      <c r="QT43" s="0" t="n">
        <v>0</v>
      </c>
      <c r="QU43" s="0" t="n">
        <v>1074.21</v>
      </c>
      <c r="QV43" s="0" t="n">
        <v>0</v>
      </c>
      <c r="QW43" s="0" t="n">
        <v>7795.8</v>
      </c>
      <c r="QX43" s="0" t="n">
        <v>2031.3</v>
      </c>
      <c r="QY43" s="0" t="n">
        <v>0</v>
      </c>
      <c r="QZ43" s="0" t="n">
        <v>0</v>
      </c>
      <c r="RA43" s="0" t="n">
        <v>0</v>
      </c>
      <c r="RB43" s="0" t="n">
        <v>0</v>
      </c>
      <c r="RC43" s="0" t="n">
        <v>0</v>
      </c>
      <c r="RD43" s="0" t="n">
        <v>0</v>
      </c>
      <c r="RE43" s="0" t="n">
        <v>4159.59</v>
      </c>
      <c r="RF43" s="0" t="n">
        <v>3660</v>
      </c>
      <c r="RG43" s="0" t="n">
        <v>2865.78</v>
      </c>
      <c r="RH43" s="0" t="n">
        <v>0</v>
      </c>
      <c r="RI43" s="0" t="n">
        <v>0</v>
      </c>
      <c r="RJ43" s="0" t="n">
        <v>0</v>
      </c>
      <c r="RK43" s="0" t="n">
        <v>0</v>
      </c>
      <c r="RL43" s="0" t="n">
        <v>0</v>
      </c>
      <c r="RM43" s="0" t="n">
        <v>0</v>
      </c>
      <c r="RN43" s="0" t="n">
        <v>349</v>
      </c>
      <c r="RO43" s="0" t="n">
        <v>0</v>
      </c>
      <c r="RP43" s="0" t="n">
        <v>0</v>
      </c>
      <c r="RQ43" s="0" t="n">
        <v>2907.17</v>
      </c>
      <c r="RR43" s="0" t="n">
        <v>3455.1</v>
      </c>
      <c r="RS43" s="0" t="n">
        <v>4072.83</v>
      </c>
      <c r="RT43" s="0" t="n">
        <v>0</v>
      </c>
      <c r="RU43" s="0" t="n">
        <v>0</v>
      </c>
      <c r="RV43" s="0" t="n">
        <v>9772</v>
      </c>
      <c r="RW43" s="0" t="n">
        <v>8581.212</v>
      </c>
      <c r="RX43" s="0" t="n">
        <v>16995.951</v>
      </c>
      <c r="RY43" s="0" t="n">
        <v>8027</v>
      </c>
      <c r="RZ43" s="0" t="n">
        <v>0</v>
      </c>
      <c r="SA43" s="0" t="n">
        <v>0</v>
      </c>
      <c r="SB43" s="0" t="n">
        <v>0</v>
      </c>
      <c r="SC43" s="0" t="n">
        <v>0</v>
      </c>
      <c r="SD43" s="0" t="n">
        <v>823.64</v>
      </c>
      <c r="SE43" s="0" t="n">
        <v>0</v>
      </c>
      <c r="SF43" s="0" t="n">
        <v>0</v>
      </c>
      <c r="SG43" s="0" t="n">
        <v>0</v>
      </c>
      <c r="SH43" s="0" t="n">
        <v>16542.6</v>
      </c>
      <c r="SI43" s="0" t="n">
        <v>0</v>
      </c>
      <c r="SJ43" s="0" t="n">
        <v>0</v>
      </c>
      <c r="SK43" s="0" t="n">
        <v>0</v>
      </c>
      <c r="SL43" s="0" t="n">
        <v>10651.48</v>
      </c>
      <c r="SM43" s="0" t="n">
        <v>0</v>
      </c>
      <c r="SN43" s="0" t="n">
        <v>0</v>
      </c>
      <c r="SO43" s="0" t="n">
        <v>0</v>
      </c>
      <c r="SP43" s="0" t="n">
        <v>0</v>
      </c>
      <c r="SQ43" s="0" t="n">
        <v>0</v>
      </c>
      <c r="SR43" s="0" t="n">
        <v>0</v>
      </c>
      <c r="SS43" s="0" t="n">
        <v>17493.625</v>
      </c>
      <c r="ST43" s="0" t="n">
        <v>12291.78</v>
      </c>
      <c r="SU43" s="0" t="n">
        <v>0</v>
      </c>
      <c r="SV43" s="0" t="n">
        <v>4537</v>
      </c>
      <c r="SW43" s="0" t="n">
        <v>13960</v>
      </c>
      <c r="SX43" s="0" t="n">
        <v>0</v>
      </c>
      <c r="SY43" s="0" t="n">
        <v>0</v>
      </c>
      <c r="SZ43" s="0" t="n">
        <v>0</v>
      </c>
      <c r="TA43" s="0" t="n">
        <v>5933</v>
      </c>
      <c r="TB43" s="0" t="n">
        <v>0</v>
      </c>
      <c r="TC43" s="0" t="n">
        <v>11593.78</v>
      </c>
      <c r="TD43" s="0" t="n">
        <v>0</v>
      </c>
      <c r="TE43" s="0" t="n">
        <v>0</v>
      </c>
      <c r="TF43" s="0" t="n">
        <v>0</v>
      </c>
      <c r="TG43" s="0" t="n">
        <v>0</v>
      </c>
      <c r="TH43" s="0" t="n">
        <v>0</v>
      </c>
      <c r="TI43" s="0" t="n">
        <v>2048.63</v>
      </c>
      <c r="TJ43" s="0" t="n">
        <v>0</v>
      </c>
      <c r="TK43" s="0" t="n">
        <v>18584.25</v>
      </c>
      <c r="TL43" s="0" t="n">
        <v>3099.12</v>
      </c>
      <c r="TM43" s="0" t="n">
        <v>0</v>
      </c>
      <c r="TN43" s="0" t="n">
        <v>0</v>
      </c>
      <c r="TO43" s="0" t="n">
        <v>0</v>
      </c>
      <c r="TP43" s="0" t="n">
        <v>0</v>
      </c>
      <c r="TQ43" s="0" t="n">
        <v>0</v>
      </c>
      <c r="TR43" s="0" t="n">
        <v>0</v>
      </c>
      <c r="TS43" s="0" t="n">
        <v>7932.77</v>
      </c>
      <c r="TT43" s="0" t="n">
        <v>6282</v>
      </c>
      <c r="TU43" s="0" t="n">
        <v>6072.6</v>
      </c>
      <c r="TV43" s="0" t="n">
        <v>0</v>
      </c>
      <c r="TW43" s="0" t="n">
        <v>0</v>
      </c>
      <c r="TX43" s="0" t="n">
        <v>0</v>
      </c>
      <c r="TY43" s="0" t="n">
        <v>0</v>
      </c>
      <c r="TZ43" s="0" t="n">
        <v>0</v>
      </c>
      <c r="UA43" s="0" t="n">
        <v>0</v>
      </c>
      <c r="UB43" s="0" t="n">
        <v>194</v>
      </c>
      <c r="UC43" s="0" t="n">
        <v>0</v>
      </c>
      <c r="UD43" s="0" t="n">
        <v>0</v>
      </c>
      <c r="UE43" s="0" t="n">
        <v>1777.622</v>
      </c>
      <c r="UF43" s="0" t="n">
        <v>2134</v>
      </c>
      <c r="UG43" s="0" t="n">
        <v>2263.98</v>
      </c>
      <c r="UH43" s="0" t="n">
        <v>0</v>
      </c>
      <c r="UI43" s="0" t="n">
        <v>0</v>
      </c>
      <c r="UJ43" s="0" t="n">
        <v>5975.2</v>
      </c>
      <c r="UK43" s="0" t="n">
        <v>5300.08</v>
      </c>
      <c r="UL43" s="0" t="n">
        <v>11547.074</v>
      </c>
      <c r="UM43" s="0" t="n">
        <v>4462</v>
      </c>
      <c r="UN43" s="0" t="n">
        <v>0</v>
      </c>
      <c r="UO43" s="0" t="n">
        <v>0</v>
      </c>
      <c r="UP43" s="0" t="n">
        <v>0</v>
      </c>
      <c r="UQ43" s="0" t="n">
        <v>0</v>
      </c>
      <c r="UR43" s="0" t="n">
        <v>412.056</v>
      </c>
      <c r="US43" s="0" t="n">
        <v>0</v>
      </c>
      <c r="UT43" s="0" t="n">
        <v>0</v>
      </c>
      <c r="UU43" s="0" t="n">
        <v>0</v>
      </c>
      <c r="UV43" s="0" t="n">
        <v>9195.6</v>
      </c>
      <c r="UW43" s="0" t="n">
        <v>0</v>
      </c>
      <c r="UX43" s="0" t="n">
        <v>0</v>
      </c>
      <c r="UY43" s="0" t="n">
        <v>0</v>
      </c>
      <c r="UZ43" s="0" t="n">
        <v>5328.792</v>
      </c>
      <c r="VA43" s="0" t="n">
        <v>0</v>
      </c>
      <c r="VB43" s="0" t="n">
        <v>0</v>
      </c>
      <c r="VC43" s="0" t="n">
        <v>0</v>
      </c>
      <c r="VD43" s="0" t="n">
        <v>0</v>
      </c>
      <c r="VE43" s="0" t="n">
        <v>0</v>
      </c>
      <c r="VF43" s="0" t="n">
        <v>0</v>
      </c>
      <c r="VG43" s="0" t="n">
        <v>7001.46</v>
      </c>
      <c r="VH43" s="0" t="n">
        <v>6832.68</v>
      </c>
      <c r="VI43" s="0" t="n">
        <v>0</v>
      </c>
      <c r="VJ43" s="0" t="n">
        <v>2522</v>
      </c>
      <c r="VK43" s="0" t="n">
        <v>7760</v>
      </c>
      <c r="VL43" s="0" t="n">
        <v>0</v>
      </c>
      <c r="VM43" s="0" t="n">
        <v>0</v>
      </c>
      <c r="VN43" s="0" t="n">
        <v>0</v>
      </c>
      <c r="VO43" s="0" t="n">
        <v>2968.2</v>
      </c>
      <c r="VP43" s="0" t="n">
        <v>0</v>
      </c>
      <c r="VQ43" s="0" t="n">
        <v>6444.68</v>
      </c>
      <c r="VR43" s="0" t="n">
        <v>0</v>
      </c>
      <c r="VS43" s="0" t="n">
        <v>0</v>
      </c>
      <c r="VT43" s="0" t="n">
        <v>0</v>
      </c>
      <c r="VU43" s="0" t="n">
        <v>0</v>
      </c>
      <c r="VV43" s="0" t="n">
        <v>0</v>
      </c>
      <c r="VW43" s="0" t="n">
        <v>1138.78</v>
      </c>
      <c r="VX43" s="0" t="n">
        <v>0</v>
      </c>
      <c r="VY43" s="0" t="n">
        <v>8264.4</v>
      </c>
      <c r="VZ43" s="0" t="n">
        <v>1722.72</v>
      </c>
      <c r="WA43" s="0" t="n">
        <v>0</v>
      </c>
      <c r="WB43" s="0" t="n">
        <v>0</v>
      </c>
      <c r="WC43" s="0" t="n">
        <v>0</v>
      </c>
      <c r="WD43" s="0" t="n">
        <v>0</v>
      </c>
      <c r="WE43" s="0" t="n">
        <v>0</v>
      </c>
      <c r="WF43" s="0" t="n">
        <v>0</v>
      </c>
      <c r="WG43" s="0" t="n">
        <v>4409.62</v>
      </c>
      <c r="WH43" s="0" t="n">
        <v>4850</v>
      </c>
      <c r="WI43" s="0" t="n">
        <v>3038.04</v>
      </c>
      <c r="WJ43" s="0" t="n">
        <v>0</v>
      </c>
      <c r="WK43" s="0" t="n">
        <v>0</v>
      </c>
      <c r="WL43" s="0" t="n">
        <v>0</v>
      </c>
      <c r="WM43" s="0" t="n">
        <v>0</v>
      </c>
      <c r="WN43" s="0" t="n">
        <v>0</v>
      </c>
      <c r="WO43" s="0" t="n">
        <v>0</v>
      </c>
      <c r="WP43" s="0" t="n">
        <v>118</v>
      </c>
      <c r="WQ43" s="0" t="n">
        <v>0</v>
      </c>
      <c r="WR43" s="0" t="n">
        <v>0</v>
      </c>
      <c r="WS43" s="0" t="n">
        <v>982.94</v>
      </c>
      <c r="WT43" s="0" t="n">
        <v>1298</v>
      </c>
      <c r="WU43" s="0" t="n">
        <v>1377.06</v>
      </c>
      <c r="WV43" s="0" t="n">
        <v>0</v>
      </c>
      <c r="WW43" s="0" t="n">
        <v>0</v>
      </c>
      <c r="WX43" s="0" t="n">
        <v>3304</v>
      </c>
      <c r="WY43" s="0" t="n">
        <v>3223.76</v>
      </c>
      <c r="WZ43" s="0" t="n">
        <v>6384.98</v>
      </c>
      <c r="XA43" s="0" t="n">
        <v>2714</v>
      </c>
      <c r="XB43" s="0" t="n">
        <v>0</v>
      </c>
      <c r="XC43" s="0" t="n">
        <v>0</v>
      </c>
      <c r="XD43" s="0" t="n">
        <v>0</v>
      </c>
      <c r="XE43" s="0" t="n">
        <v>0</v>
      </c>
      <c r="XF43" s="0" t="n">
        <v>278.48</v>
      </c>
      <c r="XG43" s="0" t="n">
        <v>0</v>
      </c>
      <c r="XH43" s="0" t="n">
        <v>0</v>
      </c>
      <c r="XI43" s="0" t="n">
        <v>0</v>
      </c>
      <c r="XJ43" s="0" t="n">
        <v>5593.2</v>
      </c>
      <c r="XK43" s="0" t="n">
        <v>0</v>
      </c>
      <c r="XL43" s="0" t="n">
        <v>0</v>
      </c>
      <c r="XM43" s="0" t="n">
        <v>0</v>
      </c>
      <c r="XN43" s="0" t="n">
        <v>3601.36</v>
      </c>
      <c r="XO43" s="0" t="n">
        <v>0</v>
      </c>
      <c r="XP43" s="0" t="n">
        <v>0</v>
      </c>
      <c r="XQ43" s="0" t="n">
        <v>0</v>
      </c>
      <c r="XR43" s="0" t="n">
        <v>0</v>
      </c>
      <c r="XS43" s="0" t="n">
        <v>0</v>
      </c>
      <c r="XT43" s="0" t="n">
        <v>0</v>
      </c>
      <c r="XU43" s="0" t="n">
        <v>4731.8</v>
      </c>
      <c r="XV43" s="0" t="n">
        <v>3740.364</v>
      </c>
      <c r="XW43" s="0" t="n">
        <v>0</v>
      </c>
      <c r="XX43" s="0" t="n">
        <v>1380.6</v>
      </c>
      <c r="XY43" s="0" t="n">
        <v>4720</v>
      </c>
      <c r="XZ43" s="0" t="n">
        <v>0</v>
      </c>
      <c r="YA43" s="0" t="n">
        <v>0</v>
      </c>
      <c r="YB43" s="0" t="n">
        <v>0</v>
      </c>
      <c r="YC43" s="0" t="n">
        <v>2507.5</v>
      </c>
      <c r="YD43" s="0" t="n">
        <v>0</v>
      </c>
      <c r="YE43" s="0" t="n">
        <v>3919.96</v>
      </c>
      <c r="YF43" s="0" t="n">
        <v>0</v>
      </c>
      <c r="YG43" s="0" t="n">
        <v>0</v>
      </c>
      <c r="YH43" s="0" t="n">
        <v>0</v>
      </c>
      <c r="YI43" s="0" t="n">
        <v>0</v>
      </c>
      <c r="YJ43" s="0" t="n">
        <v>0</v>
      </c>
      <c r="YK43" s="0" t="n">
        <v>692.66</v>
      </c>
      <c r="YL43" s="0" t="n">
        <v>0</v>
      </c>
      <c r="YM43" s="0" t="n">
        <v>4524.12</v>
      </c>
      <c r="YN43" s="0" t="n">
        <v>1047.84</v>
      </c>
      <c r="YO43" s="0" t="n">
        <v>0</v>
      </c>
      <c r="YP43" s="0" t="n">
        <v>0</v>
      </c>
      <c r="YQ43" s="0" t="n">
        <v>0</v>
      </c>
      <c r="YR43" s="0" t="n">
        <v>0</v>
      </c>
      <c r="YS43" s="0" t="n">
        <v>0</v>
      </c>
      <c r="YT43" s="0" t="n">
        <v>0</v>
      </c>
      <c r="YU43" s="0" t="n">
        <v>2682.14</v>
      </c>
      <c r="YV43" s="0" t="n">
        <v>2360</v>
      </c>
      <c r="YW43" s="0" t="n">
        <v>2053.2</v>
      </c>
      <c r="YX43" s="0" t="n">
        <v>0</v>
      </c>
      <c r="YY43" s="0" t="n">
        <v>0</v>
      </c>
      <c r="YZ43" s="0" t="n">
        <v>0</v>
      </c>
      <c r="ZA43" s="0" t="n">
        <v>0</v>
      </c>
      <c r="ZB43" s="0" t="n">
        <v>0</v>
      </c>
      <c r="ZC43" s="0" t="n">
        <v>0</v>
      </c>
      <c r="ZD43" s="0" t="n">
        <v>77</v>
      </c>
      <c r="ZE43" s="0" t="n">
        <v>0</v>
      </c>
      <c r="ZF43" s="0" t="n">
        <v>0</v>
      </c>
      <c r="ZG43" s="0" t="n">
        <v>641.41</v>
      </c>
      <c r="ZH43" s="0" t="n">
        <v>847</v>
      </c>
      <c r="ZI43" s="0" t="n">
        <v>808.731</v>
      </c>
      <c r="ZJ43" s="0" t="n">
        <v>0</v>
      </c>
      <c r="ZK43" s="0" t="n">
        <v>0</v>
      </c>
      <c r="ZL43" s="0" t="n">
        <v>2371.6</v>
      </c>
      <c r="ZM43" s="0" t="n">
        <v>2103.64</v>
      </c>
      <c r="ZN43" s="0" t="n">
        <v>4166.47</v>
      </c>
      <c r="ZO43" s="0" t="n">
        <v>1771</v>
      </c>
      <c r="ZP43" s="0" t="n">
        <v>0</v>
      </c>
      <c r="ZQ43" s="0" t="n">
        <v>0</v>
      </c>
      <c r="ZR43" s="0" t="n">
        <v>0</v>
      </c>
      <c r="ZS43" s="0" t="n">
        <v>0</v>
      </c>
      <c r="ZT43" s="0" t="n">
        <v>163.548</v>
      </c>
      <c r="ZU43" s="0" t="n">
        <v>0</v>
      </c>
      <c r="ZV43" s="0" t="n">
        <v>0</v>
      </c>
      <c r="ZW43" s="0" t="n">
        <v>0</v>
      </c>
      <c r="ZX43" s="0" t="n">
        <v>3284.82</v>
      </c>
      <c r="ZY43" s="0" t="n">
        <v>0</v>
      </c>
      <c r="ZZ43" s="0" t="n">
        <v>0</v>
      </c>
      <c r="AAA43" s="0" t="n">
        <v>0</v>
      </c>
      <c r="AAB43" s="0" t="n">
        <v>2585.044</v>
      </c>
      <c r="AAC43" s="0" t="n">
        <v>0</v>
      </c>
      <c r="AAD43" s="0" t="n">
        <v>0</v>
      </c>
      <c r="AAE43" s="0" t="n">
        <v>0</v>
      </c>
      <c r="AAF43" s="0" t="n">
        <v>0</v>
      </c>
      <c r="AAG43" s="0" t="n">
        <v>0</v>
      </c>
      <c r="AAH43" s="0" t="n">
        <v>0</v>
      </c>
      <c r="AAI43" s="0" t="n">
        <v>3396.47</v>
      </c>
      <c r="AAJ43" s="0" t="n">
        <v>3389.925</v>
      </c>
      <c r="AAK43" s="0" t="n">
        <v>0</v>
      </c>
      <c r="AAL43" s="0" t="n">
        <v>1001</v>
      </c>
      <c r="AAM43" s="0" t="n">
        <v>3080</v>
      </c>
      <c r="AAN43" s="0" t="n">
        <v>0</v>
      </c>
      <c r="AAO43" s="0" t="n">
        <v>0</v>
      </c>
      <c r="AAP43" s="0" t="n">
        <v>0</v>
      </c>
      <c r="AAQ43" s="0" t="n">
        <v>1309</v>
      </c>
      <c r="AAR43" s="0" t="n">
        <v>0</v>
      </c>
      <c r="AAS43" s="0" t="n">
        <v>2557.94</v>
      </c>
      <c r="AAT43" s="0" t="n">
        <v>0</v>
      </c>
      <c r="AAU43" s="0" t="n">
        <v>0</v>
      </c>
      <c r="AAV43" s="0" t="n">
        <v>0</v>
      </c>
      <c r="AAW43" s="0" t="n">
        <v>0</v>
      </c>
      <c r="AAX43" s="0" t="n">
        <v>0</v>
      </c>
      <c r="AAY43" s="0" t="n">
        <v>451.99</v>
      </c>
      <c r="AAZ43" s="0" t="n">
        <v>0</v>
      </c>
      <c r="ABA43" s="0" t="n">
        <v>3280.2</v>
      </c>
      <c r="ABB43" s="0" t="n">
        <v>752.136</v>
      </c>
      <c r="ABC43" s="0" t="n">
        <v>0</v>
      </c>
      <c r="ABD43" s="0" t="n">
        <v>0</v>
      </c>
      <c r="ABE43" s="0" t="n">
        <v>0</v>
      </c>
      <c r="ABF43" s="0" t="n">
        <v>0</v>
      </c>
      <c r="ABG43" s="0" t="n">
        <v>0</v>
      </c>
      <c r="ABH43" s="0" t="n">
        <v>0</v>
      </c>
      <c r="ABI43" s="0" t="n">
        <v>1750.21</v>
      </c>
      <c r="ABJ43" s="0" t="n">
        <v>1386</v>
      </c>
      <c r="ABK43" s="0" t="n">
        <v>1339.8</v>
      </c>
      <c r="ABL43" s="0" t="n">
        <v>0</v>
      </c>
      <c r="ABM43" s="0" t="n">
        <v>0</v>
      </c>
      <c r="ABN43" s="0" t="n">
        <v>0</v>
      </c>
      <c r="ABO43" s="0" t="n">
        <v>0</v>
      </c>
      <c r="ABP43" s="0" t="n">
        <v>0</v>
      </c>
      <c r="ABQ43" s="0" t="n">
        <v>0</v>
      </c>
      <c r="ABR43" s="0" t="n">
        <v>42</v>
      </c>
      <c r="ABS43" s="0" t="n">
        <v>0</v>
      </c>
      <c r="ABT43" s="0" t="n">
        <v>0</v>
      </c>
      <c r="ABU43" s="0" t="n">
        <v>314.874</v>
      </c>
      <c r="ABV43" s="0" t="n">
        <v>462</v>
      </c>
      <c r="ABW43" s="0" t="n">
        <v>539.154</v>
      </c>
      <c r="ABX43" s="0" t="n">
        <v>0</v>
      </c>
      <c r="ABY43" s="0" t="n">
        <v>0</v>
      </c>
      <c r="ABZ43" s="0" t="n">
        <v>1176</v>
      </c>
      <c r="ACA43" s="0" t="n">
        <v>1147.44</v>
      </c>
      <c r="ACB43" s="0" t="n">
        <v>2272.62</v>
      </c>
      <c r="ACC43" s="0" t="n">
        <v>1062.6</v>
      </c>
      <c r="ACD43" s="0" t="n">
        <v>0</v>
      </c>
      <c r="ACE43" s="0" t="n">
        <v>0</v>
      </c>
      <c r="ACF43" s="0" t="n">
        <v>0</v>
      </c>
      <c r="ACG43" s="0" t="n">
        <v>0</v>
      </c>
      <c r="ACH43" s="0" t="n">
        <v>99.12</v>
      </c>
      <c r="ACI43" s="0" t="n">
        <v>0</v>
      </c>
      <c r="ACJ43" s="0" t="n">
        <v>0</v>
      </c>
      <c r="ACK43" s="0" t="n">
        <v>0</v>
      </c>
      <c r="ACL43" s="0" t="n">
        <v>2488.5</v>
      </c>
      <c r="ACM43" s="0" t="n">
        <v>0</v>
      </c>
      <c r="ACN43" s="0" t="n">
        <v>0</v>
      </c>
      <c r="ACO43" s="0" t="n">
        <v>0</v>
      </c>
      <c r="ACP43" s="0" t="n">
        <v>1281.84</v>
      </c>
      <c r="ACQ43" s="0" t="n">
        <v>0</v>
      </c>
      <c r="ACR43" s="0" t="n">
        <v>0</v>
      </c>
      <c r="ACS43" s="0" t="n">
        <v>0</v>
      </c>
      <c r="ACT43" s="0" t="n">
        <v>0</v>
      </c>
      <c r="ACU43" s="0" t="n">
        <v>0</v>
      </c>
      <c r="ACV43" s="0" t="n">
        <v>0</v>
      </c>
      <c r="ACW43" s="0" t="n">
        <v>1515.78</v>
      </c>
      <c r="ACX43" s="0" t="n">
        <v>1627.164</v>
      </c>
      <c r="ACY43" s="0" t="n">
        <v>0</v>
      </c>
      <c r="ACZ43" s="0" t="n">
        <v>546</v>
      </c>
      <c r="ADA43" s="0" t="n">
        <v>1680</v>
      </c>
      <c r="ADB43" s="0" t="n">
        <v>0</v>
      </c>
      <c r="ADC43" s="0" t="n">
        <v>0</v>
      </c>
      <c r="ADD43" s="0" t="n">
        <v>0</v>
      </c>
      <c r="ADE43" s="0" t="n">
        <v>892.5</v>
      </c>
      <c r="ADF43" s="0" t="n">
        <v>0</v>
      </c>
      <c r="ADG43" s="0" t="n">
        <v>1395.24</v>
      </c>
      <c r="ADH43" s="0" t="n">
        <v>0</v>
      </c>
      <c r="ADI43" s="0" t="n">
        <v>0</v>
      </c>
      <c r="ADJ43" s="0" t="n">
        <v>0</v>
      </c>
      <c r="ADK43" s="0" t="n">
        <v>0</v>
      </c>
      <c r="ADL43" s="0" t="n">
        <v>0</v>
      </c>
      <c r="ADM43" s="0" t="n">
        <v>246.54</v>
      </c>
      <c r="ADN43" s="0" t="n">
        <v>0</v>
      </c>
      <c r="ADO43" s="0" t="n">
        <v>1789.2</v>
      </c>
      <c r="ADP43" s="0" t="n">
        <v>372.96</v>
      </c>
      <c r="ADQ43" s="0" t="n">
        <v>0</v>
      </c>
      <c r="ADR43" s="0" t="n">
        <v>0</v>
      </c>
      <c r="ADS43" s="0" t="n">
        <v>0</v>
      </c>
      <c r="ADT43" s="0" t="n">
        <v>0</v>
      </c>
      <c r="ADU43" s="0" t="n">
        <v>0</v>
      </c>
      <c r="ADV43" s="0" t="n">
        <v>0</v>
      </c>
      <c r="ADW43" s="0" t="n">
        <v>954.66</v>
      </c>
      <c r="ADX43" s="0" t="n">
        <v>840</v>
      </c>
      <c r="ADY43" s="0" t="n">
        <v>803.88</v>
      </c>
      <c r="ADZ43" s="0" t="n">
        <v>0</v>
      </c>
      <c r="AEA43" s="0" t="n">
        <v>0</v>
      </c>
      <c r="AEB43" s="0" t="n">
        <v>0</v>
      </c>
      <c r="AEC43" s="0" t="n">
        <v>0</v>
      </c>
      <c r="AED43" s="0" t="n">
        <v>0</v>
      </c>
      <c r="AEE43" s="0" t="n">
        <v>0</v>
      </c>
      <c r="AEF43" s="0" t="n">
        <v>90</v>
      </c>
      <c r="AEG43" s="0" t="n">
        <v>0</v>
      </c>
      <c r="AEH43" s="0" t="n">
        <v>0</v>
      </c>
      <c r="AEI43" s="0" t="n">
        <v>824.67</v>
      </c>
      <c r="AEJ43" s="0" t="n">
        <v>891</v>
      </c>
      <c r="AEK43" s="0" t="n">
        <v>1050.3</v>
      </c>
      <c r="AEL43" s="0" t="n">
        <v>0</v>
      </c>
      <c r="AEM43" s="0" t="n">
        <v>0</v>
      </c>
      <c r="AEN43" s="0" t="n">
        <v>2520</v>
      </c>
      <c r="AEO43" s="0" t="n">
        <v>2458.8</v>
      </c>
      <c r="AEP43" s="0" t="n">
        <v>5356.89</v>
      </c>
      <c r="AEQ43" s="0" t="n">
        <v>2277</v>
      </c>
      <c r="AER43" s="0" t="n">
        <v>0</v>
      </c>
      <c r="AES43" s="0" t="n">
        <v>0</v>
      </c>
      <c r="AET43" s="0" t="n">
        <v>0</v>
      </c>
      <c r="AEU43" s="0" t="n">
        <v>0</v>
      </c>
      <c r="AEV43" s="0" t="n">
        <v>191.16</v>
      </c>
      <c r="AEW43" s="0" t="n">
        <v>0</v>
      </c>
      <c r="AEX43" s="0" t="n">
        <v>0</v>
      </c>
      <c r="AEY43" s="0" t="n">
        <v>0</v>
      </c>
      <c r="AEZ43" s="0" t="n">
        <v>3839.4</v>
      </c>
      <c r="AFA43" s="0" t="n">
        <v>0</v>
      </c>
      <c r="AFB43" s="0" t="n">
        <v>0</v>
      </c>
      <c r="AFC43" s="0" t="n">
        <v>0</v>
      </c>
      <c r="AFD43" s="0" t="n">
        <v>3433.5</v>
      </c>
      <c r="AFE43" s="0" t="n">
        <v>0</v>
      </c>
      <c r="AFF43" s="0" t="n">
        <v>0</v>
      </c>
      <c r="AFG43" s="0" t="n">
        <v>0</v>
      </c>
      <c r="AFH43" s="0" t="n">
        <v>0</v>
      </c>
      <c r="AFI43" s="0" t="n">
        <v>0</v>
      </c>
      <c r="AFJ43" s="0" t="n">
        <v>0</v>
      </c>
      <c r="AFK43" s="0" t="n">
        <v>3609</v>
      </c>
      <c r="AFL43" s="0" t="n">
        <v>3169.8</v>
      </c>
      <c r="AFM43" s="0" t="n">
        <v>0</v>
      </c>
      <c r="AFN43" s="0" t="n">
        <v>1053</v>
      </c>
      <c r="AFO43" s="0" t="n">
        <v>3600</v>
      </c>
      <c r="AFP43" s="0" t="n">
        <v>0</v>
      </c>
      <c r="AFQ43" s="0" t="n">
        <v>0</v>
      </c>
      <c r="AFR43" s="0" t="n">
        <v>0</v>
      </c>
      <c r="AFS43" s="0" t="n">
        <v>1530</v>
      </c>
      <c r="AFT43" s="0" t="n">
        <v>0</v>
      </c>
      <c r="AFU43" s="0" t="n">
        <v>2989.8</v>
      </c>
      <c r="AFV43" s="0" t="n">
        <v>0</v>
      </c>
      <c r="AFW43" s="0" t="n">
        <v>0</v>
      </c>
      <c r="AFX43" s="0" t="n">
        <v>0</v>
      </c>
      <c r="AFY43" s="0" t="n">
        <v>0</v>
      </c>
      <c r="AFZ43" s="0" t="n">
        <v>0</v>
      </c>
      <c r="AGA43" s="0" t="n">
        <v>528.3</v>
      </c>
      <c r="AGB43" s="0" t="n">
        <v>0</v>
      </c>
      <c r="AGC43" s="0" t="n">
        <v>3834</v>
      </c>
      <c r="AGD43" s="0" t="n">
        <v>799.2</v>
      </c>
      <c r="AGE43" s="0" t="n">
        <v>0</v>
      </c>
      <c r="AGF43" s="0" t="n">
        <v>0</v>
      </c>
      <c r="AGG43" s="0" t="n">
        <v>0</v>
      </c>
      <c r="AGH43" s="0" t="n">
        <v>0</v>
      </c>
      <c r="AGI43" s="0" t="n">
        <v>0</v>
      </c>
      <c r="AGJ43" s="0" t="n">
        <v>0</v>
      </c>
      <c r="AGK43" s="0" t="n">
        <v>2045.7</v>
      </c>
      <c r="AGL43" s="0" t="n">
        <v>1980</v>
      </c>
      <c r="AGM43" s="0" t="n">
        <v>1722.6</v>
      </c>
      <c r="AGN43" s="0" t="n">
        <v>0</v>
      </c>
      <c r="AGO43" s="0" t="n">
        <v>0</v>
      </c>
      <c r="AGP43" s="0" t="n">
        <v>0</v>
      </c>
      <c r="AGQ43" s="0" t="n">
        <v>0</v>
      </c>
      <c r="AGR43" s="0" t="n">
        <v>0</v>
      </c>
      <c r="AGS43" s="0" t="n">
        <v>0</v>
      </c>
      <c r="AGU43" s="0" t="n">
        <f aca="false">IF($P43&gt;0,CH43*$K43,0)</f>
        <v>220</v>
      </c>
      <c r="AGV43" s="0" t="n">
        <f aca="false">IF($P43&gt;0,EV43*$K43,0)</f>
        <v>281</v>
      </c>
      <c r="AGW43" s="0" t="n">
        <f aca="false">IF($P43&gt;0,HJ43*$K43,0)</f>
        <v>142</v>
      </c>
      <c r="AGX43" s="0" t="n">
        <f aca="false">IF($P43&gt;0,JX43*$K43,0)</f>
        <v>361</v>
      </c>
      <c r="AGY43" s="0" t="n">
        <f aca="false">IF($P43&gt;0,ML43*$K43,0)</f>
        <v>212</v>
      </c>
      <c r="AGZ43" s="0" t="n">
        <f aca="false">IF($P43&gt;0,OZ43*$K43,0)</f>
        <v>183</v>
      </c>
      <c r="AHA43" s="0" t="n">
        <f aca="false">IF($P43&gt;0,RN43*$K43,0)</f>
        <v>349</v>
      </c>
      <c r="AHB43" s="0" t="n">
        <f aca="false">IF($P43&gt;0,UB43*$K43,0)</f>
        <v>194</v>
      </c>
      <c r="AHC43" s="0" t="n">
        <f aca="false">IF($P43&gt;0,WP43*$K43,0)</f>
        <v>118</v>
      </c>
      <c r="AHD43" s="0" t="n">
        <f aca="false">IF($P43&gt;0,ZD43*$K43,0)</f>
        <v>77</v>
      </c>
      <c r="AHE43" s="0" t="n">
        <f aca="false">IF($P43&gt;0,ABR43*$K43,0)</f>
        <v>42</v>
      </c>
      <c r="AHF43" s="0" t="n">
        <f aca="false">IF($P43&gt;0,AEF43*$K43,0)</f>
        <v>90</v>
      </c>
    </row>
    <row r="44" customFormat="false" ht="15" hidden="false" customHeight="false" outlineLevel="0" collapsed="false">
      <c r="F44" s="0" t="s">
        <v>40</v>
      </c>
      <c r="H44" s="0" t="s">
        <v>183</v>
      </c>
      <c r="I44" s="0" t="s">
        <v>222</v>
      </c>
      <c r="K44" s="0" t="n">
        <v>2</v>
      </c>
      <c r="L44" s="0" t="n">
        <v>12.7</v>
      </c>
      <c r="P44" s="0" t="n">
        <v>2</v>
      </c>
      <c r="R44" s="0" t="s">
        <v>58</v>
      </c>
      <c r="S44" s="0" t="s">
        <v>61</v>
      </c>
      <c r="V44" s="0" t="n">
        <v>42.14</v>
      </c>
      <c r="X44" s="0" t="n">
        <v>19</v>
      </c>
      <c r="Y44" s="0" t="n">
        <v>35</v>
      </c>
      <c r="AC44" s="0" t="n">
        <v>27.24</v>
      </c>
      <c r="AD44" s="0" t="n">
        <v>47.67</v>
      </c>
      <c r="AE44" s="0" t="n">
        <v>52.69</v>
      </c>
      <c r="AF44" s="0" t="n">
        <v>50.55</v>
      </c>
      <c r="AJ44" s="0" t="n">
        <v>54.48</v>
      </c>
      <c r="AK44" s="0" t="n">
        <v>15</v>
      </c>
      <c r="AL44" s="0" t="n">
        <v>15</v>
      </c>
      <c r="AM44" s="0" t="n">
        <v>20</v>
      </c>
      <c r="AT44" s="0" t="n">
        <v>21</v>
      </c>
      <c r="AW44" s="0" t="n">
        <v>49.55</v>
      </c>
      <c r="AZ44" s="0" t="n">
        <v>33.69</v>
      </c>
      <c r="BB44" s="0" t="n">
        <v>28.75</v>
      </c>
      <c r="BD44" s="0" t="n">
        <v>33.69</v>
      </c>
      <c r="BG44" s="0" t="n">
        <v>24</v>
      </c>
      <c r="BI44" s="0" t="n">
        <v>32</v>
      </c>
      <c r="BN44" s="0" t="n">
        <v>13.07</v>
      </c>
      <c r="BO44" s="0" t="n">
        <v>38.14</v>
      </c>
      <c r="CA44" s="0" t="n">
        <v>16</v>
      </c>
      <c r="CE44" s="0" t="n">
        <v>31.38</v>
      </c>
      <c r="CH44" s="0" t="n">
        <v>354</v>
      </c>
      <c r="CI44" s="0" t="n">
        <v>0</v>
      </c>
      <c r="CJ44" s="0" t="n">
        <v>14917.56</v>
      </c>
      <c r="CK44" s="0" t="n">
        <v>0</v>
      </c>
      <c r="CL44" s="0" t="n">
        <v>6726</v>
      </c>
      <c r="CM44" s="0" t="n">
        <v>11151</v>
      </c>
      <c r="CN44" s="0" t="n">
        <v>0</v>
      </c>
      <c r="CO44" s="0" t="n">
        <v>0</v>
      </c>
      <c r="CP44" s="0" t="n">
        <v>0</v>
      </c>
      <c r="CQ44" s="0" t="n">
        <v>10607.256</v>
      </c>
      <c r="CR44" s="0" t="n">
        <v>16875.18</v>
      </c>
      <c r="CS44" s="0" t="n">
        <v>18652.26</v>
      </c>
      <c r="CT44" s="0" t="n">
        <v>22368.375</v>
      </c>
      <c r="CU44" s="0" t="n">
        <v>0</v>
      </c>
      <c r="CV44" s="0" t="n">
        <v>0</v>
      </c>
      <c r="CW44" s="0" t="n">
        <v>0</v>
      </c>
      <c r="CX44" s="0" t="n">
        <v>19285.92</v>
      </c>
      <c r="CY44" s="0" t="n">
        <v>5310</v>
      </c>
      <c r="CZ44" s="0" t="n">
        <v>5310</v>
      </c>
      <c r="DA44" s="0" t="n">
        <v>7080</v>
      </c>
      <c r="DB44" s="0" t="n">
        <v>0</v>
      </c>
      <c r="DC44" s="0" t="n">
        <v>0</v>
      </c>
      <c r="DD44" s="0" t="n">
        <v>0</v>
      </c>
      <c r="DE44" s="0" t="n">
        <v>0</v>
      </c>
      <c r="DF44" s="0" t="n">
        <v>0</v>
      </c>
      <c r="DG44" s="0" t="n">
        <v>0</v>
      </c>
      <c r="DH44" s="0" t="n">
        <v>7434</v>
      </c>
      <c r="DI44" s="0" t="n">
        <v>0</v>
      </c>
      <c r="DJ44" s="0" t="n">
        <v>0</v>
      </c>
      <c r="DK44" s="0" t="n">
        <v>17540.7</v>
      </c>
      <c r="DL44" s="0" t="n">
        <v>0</v>
      </c>
      <c r="DM44" s="0" t="n">
        <v>0</v>
      </c>
      <c r="DN44" s="0" t="n">
        <v>11926.26</v>
      </c>
      <c r="DO44" s="0" t="n">
        <v>0</v>
      </c>
      <c r="DP44" s="0" t="n">
        <v>10177.5</v>
      </c>
      <c r="DQ44" s="0" t="n">
        <v>0</v>
      </c>
      <c r="DR44" s="0" t="n">
        <v>11926.26</v>
      </c>
      <c r="DS44" s="0" t="n">
        <v>0</v>
      </c>
      <c r="DT44" s="0" t="n">
        <v>0</v>
      </c>
      <c r="DU44" s="0" t="n">
        <v>8496</v>
      </c>
      <c r="DV44" s="0" t="n">
        <v>0</v>
      </c>
      <c r="DW44" s="0" t="n">
        <v>11328</v>
      </c>
      <c r="DX44" s="0" t="n">
        <v>0</v>
      </c>
      <c r="DY44" s="0" t="n">
        <v>0</v>
      </c>
      <c r="DZ44" s="0" t="n">
        <v>0</v>
      </c>
      <c r="EA44" s="0" t="n">
        <v>0</v>
      </c>
      <c r="EB44" s="0" t="n">
        <v>4626.78</v>
      </c>
      <c r="EC44" s="0" t="n">
        <v>13501.56</v>
      </c>
      <c r="ED44" s="0" t="n">
        <v>0</v>
      </c>
      <c r="EE44" s="0" t="n">
        <v>0</v>
      </c>
      <c r="EF44" s="0" t="n">
        <v>0</v>
      </c>
      <c r="EG44" s="0" t="n">
        <v>0</v>
      </c>
      <c r="EH44" s="0" t="n">
        <v>0</v>
      </c>
      <c r="EI44" s="0" t="n">
        <v>0</v>
      </c>
      <c r="EJ44" s="0" t="n">
        <v>0</v>
      </c>
      <c r="EK44" s="0" t="n">
        <v>0</v>
      </c>
      <c r="EL44" s="0" t="n">
        <v>0</v>
      </c>
      <c r="EM44" s="0" t="n">
        <v>0</v>
      </c>
      <c r="EN44" s="0" t="n">
        <v>0</v>
      </c>
      <c r="EO44" s="0" t="n">
        <v>5664</v>
      </c>
      <c r="EP44" s="0" t="n">
        <v>0</v>
      </c>
      <c r="EQ44" s="0" t="n">
        <v>0</v>
      </c>
      <c r="ER44" s="0" t="n">
        <v>0</v>
      </c>
      <c r="ES44" s="0" t="n">
        <v>11108.52</v>
      </c>
      <c r="ET44" s="0" t="n">
        <v>0</v>
      </c>
      <c r="EU44" s="0" t="n">
        <v>0</v>
      </c>
      <c r="EV44" s="0" t="n">
        <v>309</v>
      </c>
      <c r="EW44" s="0" t="n">
        <v>0</v>
      </c>
      <c r="EX44" s="0" t="n">
        <v>13021.26</v>
      </c>
      <c r="EY44" s="0" t="n">
        <v>0</v>
      </c>
      <c r="EZ44" s="0" t="n">
        <v>5871</v>
      </c>
      <c r="FA44" s="0" t="n">
        <v>13518.75</v>
      </c>
      <c r="FB44" s="0" t="n">
        <v>0</v>
      </c>
      <c r="FC44" s="0" t="n">
        <v>0</v>
      </c>
      <c r="FD44" s="0" t="n">
        <v>0</v>
      </c>
      <c r="FE44" s="0" t="n">
        <v>7575.444</v>
      </c>
      <c r="FF44" s="0" t="n">
        <v>14730.03</v>
      </c>
      <c r="FG44" s="0" t="n">
        <v>16281.21</v>
      </c>
      <c r="FH44" s="0" t="n">
        <v>15619.95</v>
      </c>
      <c r="FI44" s="0" t="n">
        <v>0</v>
      </c>
      <c r="FJ44" s="0" t="n">
        <v>0</v>
      </c>
      <c r="FK44" s="0" t="n">
        <v>0</v>
      </c>
      <c r="FL44" s="0" t="n">
        <v>16834.32</v>
      </c>
      <c r="FM44" s="0" t="n">
        <v>4635</v>
      </c>
      <c r="FN44" s="0" t="n">
        <v>4635</v>
      </c>
      <c r="FO44" s="0" t="n">
        <v>5562</v>
      </c>
      <c r="FP44" s="0" t="n">
        <v>0</v>
      </c>
      <c r="FQ44" s="0" t="n">
        <v>0</v>
      </c>
      <c r="FR44" s="0" t="n">
        <v>0</v>
      </c>
      <c r="FS44" s="0" t="n">
        <v>0</v>
      </c>
      <c r="FT44" s="0" t="n">
        <v>0</v>
      </c>
      <c r="FU44" s="0" t="n">
        <v>0</v>
      </c>
      <c r="FV44" s="0" t="n">
        <v>6489</v>
      </c>
      <c r="FW44" s="0" t="n">
        <v>0</v>
      </c>
      <c r="FX44" s="0" t="n">
        <v>0</v>
      </c>
      <c r="FY44" s="0" t="n">
        <v>19138.6875</v>
      </c>
      <c r="FZ44" s="0" t="n">
        <v>0</v>
      </c>
      <c r="GA44" s="0" t="n">
        <v>0</v>
      </c>
      <c r="GB44" s="0" t="n">
        <v>10410.21</v>
      </c>
      <c r="GC44" s="0" t="n">
        <v>0</v>
      </c>
      <c r="GD44" s="0" t="n">
        <v>8883.75</v>
      </c>
      <c r="GE44" s="0" t="n">
        <v>0</v>
      </c>
      <c r="GF44" s="0" t="n">
        <v>10410.21</v>
      </c>
      <c r="GG44" s="0" t="n">
        <v>0</v>
      </c>
      <c r="GH44" s="0" t="n">
        <v>0</v>
      </c>
      <c r="GI44" s="0" t="n">
        <v>7416</v>
      </c>
      <c r="GJ44" s="0" t="n">
        <v>0</v>
      </c>
      <c r="GK44" s="0" t="n">
        <v>9888</v>
      </c>
      <c r="GL44" s="0" t="n">
        <v>0</v>
      </c>
      <c r="GM44" s="0" t="n">
        <v>0</v>
      </c>
      <c r="GN44" s="0" t="n">
        <v>0</v>
      </c>
      <c r="GO44" s="0" t="n">
        <v>0</v>
      </c>
      <c r="GP44" s="0" t="n">
        <v>4442.493</v>
      </c>
      <c r="GQ44" s="0" t="n">
        <v>11785.26</v>
      </c>
      <c r="GR44" s="0" t="n">
        <v>0</v>
      </c>
      <c r="GS44" s="0" t="n">
        <v>0</v>
      </c>
      <c r="GT44" s="0" t="n">
        <v>0</v>
      </c>
      <c r="GU44" s="0" t="n">
        <v>0</v>
      </c>
      <c r="GV44" s="0" t="n">
        <v>0</v>
      </c>
      <c r="GW44" s="0" t="n">
        <v>0</v>
      </c>
      <c r="GX44" s="0" t="n">
        <v>0</v>
      </c>
      <c r="GY44" s="0" t="n">
        <v>0</v>
      </c>
      <c r="GZ44" s="0" t="n">
        <v>0</v>
      </c>
      <c r="HA44" s="0" t="n">
        <v>0</v>
      </c>
      <c r="HB44" s="0" t="n">
        <v>0</v>
      </c>
      <c r="HC44" s="0" t="n">
        <v>4944</v>
      </c>
      <c r="HD44" s="0" t="n">
        <v>0</v>
      </c>
      <c r="HE44" s="0" t="n">
        <v>0</v>
      </c>
      <c r="HF44" s="0" t="n">
        <v>0</v>
      </c>
      <c r="HG44" s="0" t="n">
        <v>9696.42</v>
      </c>
      <c r="HH44" s="0" t="n">
        <v>0</v>
      </c>
      <c r="HI44" s="0" t="n">
        <v>0</v>
      </c>
      <c r="HJ44" s="0" t="n">
        <v>176</v>
      </c>
      <c r="HK44" s="0" t="n">
        <v>0</v>
      </c>
      <c r="HL44" s="0" t="n">
        <v>7416.64</v>
      </c>
      <c r="HM44" s="0" t="n">
        <v>0</v>
      </c>
      <c r="HN44" s="0" t="n">
        <v>3344</v>
      </c>
      <c r="HO44" s="0" t="n">
        <v>6160</v>
      </c>
      <c r="HP44" s="0" t="n">
        <v>0</v>
      </c>
      <c r="HQ44" s="0" t="n">
        <v>0</v>
      </c>
      <c r="HR44" s="0" t="n">
        <v>0</v>
      </c>
      <c r="HS44" s="0" t="n">
        <v>4794.24</v>
      </c>
      <c r="HT44" s="0" t="n">
        <v>7550.928</v>
      </c>
      <c r="HU44" s="0" t="n">
        <v>10200.784</v>
      </c>
      <c r="HV44" s="0" t="n">
        <v>8896.8</v>
      </c>
      <c r="HW44" s="0" t="n">
        <v>0</v>
      </c>
      <c r="HX44" s="0" t="n">
        <v>0</v>
      </c>
      <c r="HY44" s="0" t="n">
        <v>0</v>
      </c>
      <c r="HZ44" s="0" t="n">
        <v>9588.48</v>
      </c>
      <c r="IA44" s="0" t="n">
        <v>3300</v>
      </c>
      <c r="IB44" s="0" t="n">
        <v>2904</v>
      </c>
      <c r="IC44" s="0" t="n">
        <v>3520</v>
      </c>
      <c r="ID44" s="0" t="n">
        <v>0</v>
      </c>
      <c r="IE44" s="0" t="n">
        <v>0</v>
      </c>
      <c r="IF44" s="0" t="n">
        <v>0</v>
      </c>
      <c r="IG44" s="0" t="n">
        <v>0</v>
      </c>
      <c r="IH44" s="0" t="n">
        <v>0</v>
      </c>
      <c r="II44" s="0" t="n">
        <v>0</v>
      </c>
      <c r="IJ44" s="0" t="n">
        <v>3696</v>
      </c>
      <c r="IK44" s="0" t="n">
        <v>0</v>
      </c>
      <c r="IL44" s="0" t="n">
        <v>0</v>
      </c>
      <c r="IM44" s="0" t="n">
        <v>8720.8</v>
      </c>
      <c r="IN44" s="0" t="n">
        <v>0</v>
      </c>
      <c r="IO44" s="0" t="n">
        <v>0</v>
      </c>
      <c r="IP44" s="0" t="n">
        <v>5929.44</v>
      </c>
      <c r="IQ44" s="0" t="n">
        <v>0</v>
      </c>
      <c r="IR44" s="0" t="n">
        <v>6325</v>
      </c>
      <c r="IS44" s="0" t="n">
        <v>0</v>
      </c>
      <c r="IT44" s="0" t="n">
        <v>5336.496</v>
      </c>
      <c r="IU44" s="0" t="n">
        <v>0</v>
      </c>
      <c r="IV44" s="0" t="n">
        <v>0</v>
      </c>
      <c r="IW44" s="0" t="n">
        <v>4224</v>
      </c>
      <c r="IX44" s="0" t="n">
        <v>0</v>
      </c>
      <c r="IY44" s="0" t="n">
        <v>5632</v>
      </c>
      <c r="IZ44" s="0" t="n">
        <v>0</v>
      </c>
      <c r="JA44" s="0" t="n">
        <v>0</v>
      </c>
      <c r="JB44" s="0" t="n">
        <v>0</v>
      </c>
      <c r="JC44" s="0" t="n">
        <v>0</v>
      </c>
      <c r="JD44" s="0" t="n">
        <v>2530.352</v>
      </c>
      <c r="JE44" s="0" t="n">
        <v>6712.64</v>
      </c>
      <c r="JF44" s="0" t="n">
        <v>0</v>
      </c>
      <c r="JG44" s="0" t="n">
        <v>0</v>
      </c>
      <c r="JH44" s="0" t="n">
        <v>0</v>
      </c>
      <c r="JI44" s="0" t="n">
        <v>0</v>
      </c>
      <c r="JJ44" s="0" t="n">
        <v>0</v>
      </c>
      <c r="JK44" s="0" t="n">
        <v>0</v>
      </c>
      <c r="JL44" s="0" t="n">
        <v>0</v>
      </c>
      <c r="JM44" s="0" t="n">
        <v>0</v>
      </c>
      <c r="JN44" s="0" t="n">
        <v>0</v>
      </c>
      <c r="JO44" s="0" t="n">
        <v>0</v>
      </c>
      <c r="JP44" s="0" t="n">
        <v>0</v>
      </c>
      <c r="JQ44" s="0" t="n">
        <v>2816</v>
      </c>
      <c r="JR44" s="0" t="n">
        <v>0</v>
      </c>
      <c r="JS44" s="0" t="n">
        <v>0</v>
      </c>
      <c r="JT44" s="0" t="n">
        <v>0</v>
      </c>
      <c r="JU44" s="0" t="n">
        <v>6075.168</v>
      </c>
      <c r="JV44" s="0" t="n">
        <v>0</v>
      </c>
      <c r="JW44" s="0" t="n">
        <v>0</v>
      </c>
      <c r="JX44" s="0" t="n">
        <v>228</v>
      </c>
      <c r="JY44" s="0" t="n">
        <v>0</v>
      </c>
      <c r="JZ44" s="0" t="n">
        <v>9607.92</v>
      </c>
      <c r="KA44" s="0" t="n">
        <v>0</v>
      </c>
      <c r="KB44" s="0" t="n">
        <v>5415</v>
      </c>
      <c r="KC44" s="0" t="n">
        <v>7980</v>
      </c>
      <c r="KD44" s="0" t="n">
        <v>0</v>
      </c>
      <c r="KE44" s="0" t="n">
        <v>0</v>
      </c>
      <c r="KF44" s="0" t="n">
        <v>0</v>
      </c>
      <c r="KG44" s="0" t="n">
        <v>5589.648</v>
      </c>
      <c r="KH44" s="0" t="n">
        <v>11955.636</v>
      </c>
      <c r="KI44" s="0" t="n">
        <v>10811.988</v>
      </c>
      <c r="KJ44" s="0" t="n">
        <v>11525.4</v>
      </c>
      <c r="KK44" s="0" t="n">
        <v>0</v>
      </c>
      <c r="KL44" s="0" t="n">
        <v>0</v>
      </c>
      <c r="KM44" s="0" t="n">
        <v>0</v>
      </c>
      <c r="KN44" s="0" t="n">
        <v>13663.584</v>
      </c>
      <c r="KO44" s="0" t="n">
        <v>4275</v>
      </c>
      <c r="KP44" s="0" t="n">
        <v>3762</v>
      </c>
      <c r="KQ44" s="0" t="n">
        <v>4560</v>
      </c>
      <c r="KR44" s="0" t="n">
        <v>0</v>
      </c>
      <c r="KS44" s="0" t="n">
        <v>0</v>
      </c>
      <c r="KT44" s="0" t="n">
        <v>0</v>
      </c>
      <c r="KU44" s="0" t="n">
        <v>0</v>
      </c>
      <c r="KV44" s="0" t="n">
        <v>0</v>
      </c>
      <c r="KW44" s="0" t="n">
        <v>0</v>
      </c>
      <c r="KX44" s="0" t="n">
        <v>5985</v>
      </c>
      <c r="KY44" s="0" t="n">
        <v>0</v>
      </c>
      <c r="KZ44" s="0" t="n">
        <v>0</v>
      </c>
      <c r="LA44" s="0" t="n">
        <v>12427.14</v>
      </c>
      <c r="LB44" s="0" t="n">
        <v>0</v>
      </c>
      <c r="LC44" s="0" t="n">
        <v>0</v>
      </c>
      <c r="LD44" s="0" t="n">
        <v>7681.32</v>
      </c>
      <c r="LE44" s="0" t="n">
        <v>0</v>
      </c>
      <c r="LF44" s="0" t="n">
        <v>6555</v>
      </c>
      <c r="LG44" s="0" t="n">
        <v>0</v>
      </c>
      <c r="LH44" s="0" t="n">
        <v>7681.32</v>
      </c>
      <c r="LI44" s="0" t="n">
        <v>0</v>
      </c>
      <c r="LJ44" s="0" t="n">
        <v>0</v>
      </c>
      <c r="LK44" s="0" t="n">
        <v>5472</v>
      </c>
      <c r="LL44" s="0" t="n">
        <v>0</v>
      </c>
      <c r="LM44" s="0" t="n">
        <v>7296</v>
      </c>
      <c r="LN44" s="0" t="n">
        <v>0</v>
      </c>
      <c r="LO44" s="0" t="n">
        <v>0</v>
      </c>
      <c r="LP44" s="0" t="n">
        <v>0</v>
      </c>
      <c r="LQ44" s="0" t="n">
        <v>0</v>
      </c>
      <c r="LR44" s="0" t="n">
        <v>2979.96</v>
      </c>
      <c r="LS44" s="0" t="n">
        <v>8695.92</v>
      </c>
      <c r="LT44" s="0" t="n">
        <v>0</v>
      </c>
      <c r="LU44" s="0" t="n">
        <v>0</v>
      </c>
      <c r="LV44" s="0" t="n">
        <v>0</v>
      </c>
      <c r="LW44" s="0" t="n">
        <v>0</v>
      </c>
      <c r="LX44" s="0" t="n">
        <v>0</v>
      </c>
      <c r="LY44" s="0" t="n">
        <v>0</v>
      </c>
      <c r="LZ44" s="0" t="n">
        <v>0</v>
      </c>
      <c r="MA44" s="0" t="n">
        <v>0</v>
      </c>
      <c r="MB44" s="0" t="n">
        <v>0</v>
      </c>
      <c r="MC44" s="0" t="n">
        <v>0</v>
      </c>
      <c r="MD44" s="0" t="n">
        <v>0</v>
      </c>
      <c r="ME44" s="0" t="n">
        <v>3648</v>
      </c>
      <c r="MF44" s="0" t="n">
        <v>0</v>
      </c>
      <c r="MG44" s="0" t="n">
        <v>0</v>
      </c>
      <c r="MH44" s="0" t="n">
        <v>0</v>
      </c>
      <c r="MI44" s="0" t="n">
        <v>6439.176</v>
      </c>
      <c r="MJ44" s="0" t="n">
        <v>0</v>
      </c>
      <c r="MK44" s="0" t="n">
        <v>0</v>
      </c>
      <c r="ML44" s="0" t="n">
        <v>370</v>
      </c>
      <c r="MM44" s="0" t="n">
        <v>0</v>
      </c>
      <c r="MN44" s="0" t="n">
        <v>15591.8</v>
      </c>
      <c r="MO44" s="0" t="n">
        <v>0</v>
      </c>
      <c r="MP44" s="0" t="n">
        <v>7030</v>
      </c>
      <c r="MQ44" s="0" t="n">
        <v>12950</v>
      </c>
      <c r="MR44" s="0" t="n">
        <v>0</v>
      </c>
      <c r="MS44" s="0" t="n">
        <v>0</v>
      </c>
      <c r="MT44" s="0" t="n">
        <v>0</v>
      </c>
      <c r="MU44" s="0" t="n">
        <v>11086.68</v>
      </c>
      <c r="MV44" s="0" t="n">
        <v>19401.69</v>
      </c>
      <c r="MW44" s="0" t="n">
        <v>19495.3</v>
      </c>
      <c r="MX44" s="0" t="n">
        <v>18703.5</v>
      </c>
      <c r="MY44" s="0" t="n">
        <v>0</v>
      </c>
      <c r="MZ44" s="0" t="n">
        <v>0</v>
      </c>
      <c r="NA44" s="0" t="n">
        <v>0</v>
      </c>
      <c r="NB44" s="0" t="n">
        <v>20157.6</v>
      </c>
      <c r="NC44" s="0" t="n">
        <v>6937.5</v>
      </c>
      <c r="ND44" s="0" t="n">
        <v>5550</v>
      </c>
      <c r="NE44" s="0" t="n">
        <v>7400</v>
      </c>
      <c r="NF44" s="0" t="n">
        <v>0</v>
      </c>
      <c r="NG44" s="0" t="n">
        <v>0</v>
      </c>
      <c r="NH44" s="0" t="n">
        <v>0</v>
      </c>
      <c r="NI44" s="0" t="n">
        <v>0</v>
      </c>
      <c r="NJ44" s="0" t="n">
        <v>0</v>
      </c>
      <c r="NK44" s="0" t="n">
        <v>0</v>
      </c>
      <c r="NL44" s="0" t="n">
        <v>6993</v>
      </c>
      <c r="NM44" s="0" t="n">
        <v>0</v>
      </c>
      <c r="NN44" s="0" t="n">
        <v>0</v>
      </c>
      <c r="NO44" s="0" t="n">
        <v>16500.15</v>
      </c>
      <c r="NP44" s="0" t="n">
        <v>0</v>
      </c>
      <c r="NQ44" s="0" t="n">
        <v>0</v>
      </c>
      <c r="NR44" s="0" t="n">
        <v>12465.3</v>
      </c>
      <c r="NS44" s="0" t="n">
        <v>0</v>
      </c>
      <c r="NT44" s="0" t="n">
        <v>9573.75</v>
      </c>
      <c r="NU44" s="0" t="n">
        <v>0</v>
      </c>
      <c r="NV44" s="0" t="n">
        <v>15581.625</v>
      </c>
      <c r="NW44" s="0" t="n">
        <v>0</v>
      </c>
      <c r="NX44" s="0" t="n">
        <v>0</v>
      </c>
      <c r="NY44" s="0" t="n">
        <v>8880</v>
      </c>
      <c r="NZ44" s="0" t="n">
        <v>0</v>
      </c>
      <c r="OA44" s="0" t="n">
        <v>11840</v>
      </c>
      <c r="OB44" s="0" t="n">
        <v>0</v>
      </c>
      <c r="OC44" s="0" t="n">
        <v>0</v>
      </c>
      <c r="OD44" s="0" t="n">
        <v>0</v>
      </c>
      <c r="OE44" s="0" t="n">
        <v>0</v>
      </c>
      <c r="OF44" s="0" t="n">
        <v>4835.9</v>
      </c>
      <c r="OG44" s="0" t="n">
        <v>17639.75</v>
      </c>
      <c r="OH44" s="0" t="n">
        <v>0</v>
      </c>
      <c r="OI44" s="0" t="n">
        <v>0</v>
      </c>
      <c r="OJ44" s="0" t="n">
        <v>0</v>
      </c>
      <c r="OK44" s="0" t="n">
        <v>0</v>
      </c>
      <c r="OL44" s="0" t="n">
        <v>0</v>
      </c>
      <c r="OM44" s="0" t="n">
        <v>0</v>
      </c>
      <c r="ON44" s="0" t="n">
        <v>0</v>
      </c>
      <c r="OO44" s="0" t="n">
        <v>0</v>
      </c>
      <c r="OP44" s="0" t="n">
        <v>0</v>
      </c>
      <c r="OQ44" s="0" t="n">
        <v>0</v>
      </c>
      <c r="OR44" s="0" t="n">
        <v>0</v>
      </c>
      <c r="OS44" s="0" t="n">
        <v>5920</v>
      </c>
      <c r="OT44" s="0" t="n">
        <v>0</v>
      </c>
      <c r="OU44" s="0" t="n">
        <v>0</v>
      </c>
      <c r="OV44" s="0" t="n">
        <v>0</v>
      </c>
      <c r="OW44" s="0" t="n">
        <v>10449.54</v>
      </c>
      <c r="OX44" s="0" t="n">
        <v>0</v>
      </c>
      <c r="OY44" s="0" t="n">
        <v>0</v>
      </c>
      <c r="OZ44" s="0" t="n">
        <v>178</v>
      </c>
      <c r="PA44" s="0" t="n">
        <v>0</v>
      </c>
      <c r="PB44" s="0" t="n">
        <v>7500.92</v>
      </c>
      <c r="PC44" s="0" t="n">
        <v>0</v>
      </c>
      <c r="PD44" s="0" t="n">
        <v>3382</v>
      </c>
      <c r="PE44" s="0" t="n">
        <v>6853</v>
      </c>
      <c r="PF44" s="0" t="n">
        <v>0</v>
      </c>
      <c r="PG44" s="0" t="n">
        <v>0</v>
      </c>
      <c r="PH44" s="0" t="n">
        <v>0</v>
      </c>
      <c r="PI44" s="0" t="n">
        <v>4848.72</v>
      </c>
      <c r="PJ44" s="0" t="n">
        <v>8485.26</v>
      </c>
      <c r="PK44" s="0" t="n">
        <v>9378.82</v>
      </c>
      <c r="PL44" s="0" t="n">
        <v>8997.9</v>
      </c>
      <c r="PM44" s="0" t="n">
        <v>0</v>
      </c>
      <c r="PN44" s="0" t="n">
        <v>0</v>
      </c>
      <c r="PO44" s="0" t="n">
        <v>0</v>
      </c>
      <c r="PP44" s="0" t="n">
        <v>9697.44</v>
      </c>
      <c r="PQ44" s="0" t="n">
        <v>2670</v>
      </c>
      <c r="PR44" s="0" t="n">
        <v>2670</v>
      </c>
      <c r="PS44" s="0" t="n">
        <v>3560</v>
      </c>
      <c r="PT44" s="0" t="n">
        <v>0</v>
      </c>
      <c r="PU44" s="0" t="n">
        <v>0</v>
      </c>
      <c r="PV44" s="0" t="n">
        <v>0</v>
      </c>
      <c r="PW44" s="0" t="n">
        <v>0</v>
      </c>
      <c r="PX44" s="0" t="n">
        <v>0</v>
      </c>
      <c r="PY44" s="0" t="n">
        <v>0</v>
      </c>
      <c r="PZ44" s="0" t="n">
        <v>3738</v>
      </c>
      <c r="QA44" s="0" t="n">
        <v>0</v>
      </c>
      <c r="QB44" s="0" t="n">
        <v>0</v>
      </c>
      <c r="QC44" s="0" t="n">
        <v>11024.875</v>
      </c>
      <c r="QD44" s="0" t="n">
        <v>0</v>
      </c>
      <c r="QE44" s="0" t="n">
        <v>0</v>
      </c>
      <c r="QF44" s="0" t="n">
        <v>5397.138</v>
      </c>
      <c r="QG44" s="0" t="n">
        <v>0</v>
      </c>
      <c r="QH44" s="0" t="n">
        <v>5117.5</v>
      </c>
      <c r="QI44" s="0" t="n">
        <v>0</v>
      </c>
      <c r="QJ44" s="0" t="n">
        <v>5397.138</v>
      </c>
      <c r="QK44" s="0" t="n">
        <v>0</v>
      </c>
      <c r="QL44" s="0" t="n">
        <v>0</v>
      </c>
      <c r="QM44" s="0" t="n">
        <v>4699.2</v>
      </c>
      <c r="QN44" s="0" t="n">
        <v>0</v>
      </c>
      <c r="QO44" s="0" t="n">
        <v>6265.6</v>
      </c>
      <c r="QP44" s="0" t="n">
        <v>0</v>
      </c>
      <c r="QQ44" s="0" t="n">
        <v>0</v>
      </c>
      <c r="QR44" s="0" t="n">
        <v>0</v>
      </c>
      <c r="QS44" s="0" t="n">
        <v>0</v>
      </c>
      <c r="QT44" s="0" t="n">
        <v>2093.814</v>
      </c>
      <c r="QU44" s="0" t="n">
        <v>6788.92</v>
      </c>
      <c r="QV44" s="0" t="n">
        <v>0</v>
      </c>
      <c r="QW44" s="0" t="n">
        <v>0</v>
      </c>
      <c r="QX44" s="0" t="n">
        <v>0</v>
      </c>
      <c r="QY44" s="0" t="n">
        <v>0</v>
      </c>
      <c r="QZ44" s="0" t="n">
        <v>0</v>
      </c>
      <c r="RA44" s="0" t="n">
        <v>0</v>
      </c>
      <c r="RB44" s="0" t="n">
        <v>0</v>
      </c>
      <c r="RC44" s="0" t="n">
        <v>0</v>
      </c>
      <c r="RD44" s="0" t="n">
        <v>0</v>
      </c>
      <c r="RE44" s="0" t="n">
        <v>0</v>
      </c>
      <c r="RF44" s="0" t="n">
        <v>0</v>
      </c>
      <c r="RG44" s="0" t="n">
        <v>2563.2</v>
      </c>
      <c r="RH44" s="0" t="n">
        <v>0</v>
      </c>
      <c r="RI44" s="0" t="n">
        <v>0</v>
      </c>
      <c r="RJ44" s="0" t="n">
        <v>0</v>
      </c>
      <c r="RK44" s="0" t="n">
        <v>6982.05</v>
      </c>
      <c r="RL44" s="0" t="n">
        <v>0</v>
      </c>
      <c r="RM44" s="0" t="n">
        <v>0</v>
      </c>
      <c r="RN44" s="0" t="n">
        <v>186</v>
      </c>
      <c r="RO44" s="0" t="n">
        <v>0</v>
      </c>
      <c r="RP44" s="0" t="n">
        <v>7838.04</v>
      </c>
      <c r="RQ44" s="0" t="n">
        <v>0</v>
      </c>
      <c r="RR44" s="0" t="n">
        <v>3180.6</v>
      </c>
      <c r="RS44" s="0" t="n">
        <v>6510</v>
      </c>
      <c r="RT44" s="0" t="n">
        <v>0</v>
      </c>
      <c r="RU44" s="0" t="n">
        <v>0</v>
      </c>
      <c r="RV44" s="0" t="n">
        <v>0</v>
      </c>
      <c r="RW44" s="0" t="n">
        <v>4559.976</v>
      </c>
      <c r="RX44" s="0" t="n">
        <v>7979.958</v>
      </c>
      <c r="RY44" s="0" t="n">
        <v>9800.34</v>
      </c>
      <c r="RZ44" s="0" t="n">
        <v>9402.3</v>
      </c>
      <c r="SA44" s="0" t="n">
        <v>0</v>
      </c>
      <c r="SB44" s="0" t="n">
        <v>0</v>
      </c>
      <c r="SC44" s="0" t="n">
        <v>0</v>
      </c>
      <c r="SD44" s="0" t="n">
        <v>10133.28</v>
      </c>
      <c r="SE44" s="0" t="n">
        <v>3487.5</v>
      </c>
      <c r="SF44" s="0" t="n">
        <v>2790</v>
      </c>
      <c r="SG44" s="0" t="n">
        <v>3720</v>
      </c>
      <c r="SH44" s="0" t="n">
        <v>0</v>
      </c>
      <c r="SI44" s="0" t="n">
        <v>0</v>
      </c>
      <c r="SJ44" s="0" t="n">
        <v>0</v>
      </c>
      <c r="SK44" s="0" t="n">
        <v>0</v>
      </c>
      <c r="SL44" s="0" t="n">
        <v>0</v>
      </c>
      <c r="SM44" s="0" t="n">
        <v>0</v>
      </c>
      <c r="SN44" s="0" t="n">
        <v>3906</v>
      </c>
      <c r="SO44" s="0" t="n">
        <v>0</v>
      </c>
      <c r="SP44" s="0" t="n">
        <v>0</v>
      </c>
      <c r="SQ44" s="0" t="n">
        <v>9216.3</v>
      </c>
      <c r="SR44" s="0" t="n">
        <v>0</v>
      </c>
      <c r="SS44" s="0" t="n">
        <v>0</v>
      </c>
      <c r="ST44" s="0" t="n">
        <v>6266.34</v>
      </c>
      <c r="SU44" s="0" t="n">
        <v>0</v>
      </c>
      <c r="SV44" s="0" t="n">
        <v>5347.5</v>
      </c>
      <c r="SW44" s="0" t="n">
        <v>0</v>
      </c>
      <c r="SX44" s="0" t="n">
        <v>5639.706</v>
      </c>
      <c r="SY44" s="0" t="n">
        <v>0</v>
      </c>
      <c r="SZ44" s="0" t="n">
        <v>0</v>
      </c>
      <c r="TA44" s="0" t="n">
        <v>4464</v>
      </c>
      <c r="TB44" s="0" t="n">
        <v>0</v>
      </c>
      <c r="TC44" s="0" t="n">
        <v>5952</v>
      </c>
      <c r="TD44" s="0" t="n">
        <v>0</v>
      </c>
      <c r="TE44" s="0" t="n">
        <v>0</v>
      </c>
      <c r="TF44" s="0" t="n">
        <v>0</v>
      </c>
      <c r="TG44" s="0" t="n">
        <v>0</v>
      </c>
      <c r="TH44" s="0" t="n">
        <v>2674.122</v>
      </c>
      <c r="TI44" s="0" t="n">
        <v>7094.04</v>
      </c>
      <c r="TJ44" s="0" t="n">
        <v>0</v>
      </c>
      <c r="TK44" s="0" t="n">
        <v>0</v>
      </c>
      <c r="TL44" s="0" t="n">
        <v>0</v>
      </c>
      <c r="TM44" s="0" t="n">
        <v>0</v>
      </c>
      <c r="TN44" s="0" t="n">
        <v>0</v>
      </c>
      <c r="TO44" s="0" t="n">
        <v>0</v>
      </c>
      <c r="TP44" s="0" t="n">
        <v>0</v>
      </c>
      <c r="TQ44" s="0" t="n">
        <v>0</v>
      </c>
      <c r="TR44" s="0" t="n">
        <v>0</v>
      </c>
      <c r="TS44" s="0" t="n">
        <v>0</v>
      </c>
      <c r="TT44" s="0" t="n">
        <v>0</v>
      </c>
      <c r="TU44" s="0" t="n">
        <v>2976</v>
      </c>
      <c r="TV44" s="0" t="n">
        <v>0</v>
      </c>
      <c r="TW44" s="0" t="n">
        <v>0</v>
      </c>
      <c r="TX44" s="0" t="n">
        <v>0</v>
      </c>
      <c r="TY44" s="0" t="n">
        <v>5836.68</v>
      </c>
      <c r="TZ44" s="0" t="n">
        <v>0</v>
      </c>
      <c r="UA44" s="0" t="n">
        <v>0</v>
      </c>
      <c r="UB44" s="0" t="n">
        <v>41</v>
      </c>
      <c r="UC44" s="0" t="n">
        <v>0</v>
      </c>
      <c r="UD44" s="0" t="n">
        <v>1727.74</v>
      </c>
      <c r="UE44" s="0" t="n">
        <v>0</v>
      </c>
      <c r="UF44" s="0" t="n">
        <v>779</v>
      </c>
      <c r="UG44" s="0" t="n">
        <v>1435</v>
      </c>
      <c r="UH44" s="0" t="n">
        <v>0</v>
      </c>
      <c r="UI44" s="0" t="n">
        <v>0</v>
      </c>
      <c r="UJ44" s="0" t="n">
        <v>0</v>
      </c>
      <c r="UK44" s="0" t="n">
        <v>1116.84</v>
      </c>
      <c r="UL44" s="0" t="n">
        <v>2149.917</v>
      </c>
      <c r="UM44" s="0" t="n">
        <v>2160.29</v>
      </c>
      <c r="UN44" s="0" t="n">
        <v>2072.55</v>
      </c>
      <c r="UO44" s="0" t="n">
        <v>0</v>
      </c>
      <c r="UP44" s="0" t="n">
        <v>0</v>
      </c>
      <c r="UQ44" s="0" t="n">
        <v>0</v>
      </c>
      <c r="UR44" s="0" t="n">
        <v>2010.312</v>
      </c>
      <c r="US44" s="0" t="n">
        <v>615</v>
      </c>
      <c r="UT44" s="0" t="n">
        <v>615</v>
      </c>
      <c r="UU44" s="0" t="n">
        <v>820</v>
      </c>
      <c r="UV44" s="0" t="n">
        <v>0</v>
      </c>
      <c r="UW44" s="0" t="n">
        <v>0</v>
      </c>
      <c r="UX44" s="0" t="n">
        <v>0</v>
      </c>
      <c r="UY44" s="0" t="n">
        <v>0</v>
      </c>
      <c r="UZ44" s="0" t="n">
        <v>0</v>
      </c>
      <c r="VA44" s="0" t="n">
        <v>0</v>
      </c>
      <c r="VB44" s="0" t="n">
        <v>861</v>
      </c>
      <c r="VC44" s="0" t="n">
        <v>0</v>
      </c>
      <c r="VD44" s="0" t="n">
        <v>0</v>
      </c>
      <c r="VE44" s="0" t="n">
        <v>2031.55</v>
      </c>
      <c r="VF44" s="0" t="n">
        <v>0</v>
      </c>
      <c r="VG44" s="0" t="n">
        <v>0</v>
      </c>
      <c r="VH44" s="0" t="n">
        <v>1381.29</v>
      </c>
      <c r="VI44" s="0" t="n">
        <v>0</v>
      </c>
      <c r="VJ44" s="0" t="n">
        <v>1178.75</v>
      </c>
      <c r="VK44" s="0" t="n">
        <v>0</v>
      </c>
      <c r="VL44" s="0" t="n">
        <v>1381.29</v>
      </c>
      <c r="VM44" s="0" t="n">
        <v>0</v>
      </c>
      <c r="VN44" s="0" t="n">
        <v>0</v>
      </c>
      <c r="VO44" s="0" t="n">
        <v>885.6</v>
      </c>
      <c r="VP44" s="0" t="n">
        <v>0</v>
      </c>
      <c r="VQ44" s="0" t="n">
        <v>1312</v>
      </c>
      <c r="VR44" s="0" t="n">
        <v>0</v>
      </c>
      <c r="VS44" s="0" t="n">
        <v>0</v>
      </c>
      <c r="VT44" s="0" t="n">
        <v>0</v>
      </c>
      <c r="VU44" s="0" t="n">
        <v>0</v>
      </c>
      <c r="VV44" s="0" t="n">
        <v>535.87</v>
      </c>
      <c r="VW44" s="0" t="n">
        <v>1563.74</v>
      </c>
      <c r="VX44" s="0" t="n">
        <v>0</v>
      </c>
      <c r="VY44" s="0" t="n">
        <v>0</v>
      </c>
      <c r="VZ44" s="0" t="n">
        <v>0</v>
      </c>
      <c r="WA44" s="0" t="n">
        <v>0</v>
      </c>
      <c r="WB44" s="0" t="n">
        <v>0</v>
      </c>
      <c r="WC44" s="0" t="n">
        <v>0</v>
      </c>
      <c r="WD44" s="0" t="n">
        <v>0</v>
      </c>
      <c r="WE44" s="0" t="n">
        <v>0</v>
      </c>
      <c r="WF44" s="0" t="n">
        <v>0</v>
      </c>
      <c r="WG44" s="0" t="n">
        <v>0</v>
      </c>
      <c r="WH44" s="0" t="n">
        <v>0</v>
      </c>
      <c r="WI44" s="0" t="n">
        <v>590.4</v>
      </c>
      <c r="WJ44" s="0" t="n">
        <v>0</v>
      </c>
      <c r="WK44" s="0" t="n">
        <v>0</v>
      </c>
      <c r="WL44" s="0" t="n">
        <v>0</v>
      </c>
      <c r="WM44" s="0" t="n">
        <v>1286.58</v>
      </c>
      <c r="WN44" s="0" t="n">
        <v>0</v>
      </c>
      <c r="WO44" s="0" t="n">
        <v>0</v>
      </c>
      <c r="WP44" s="0" t="n">
        <v>112</v>
      </c>
      <c r="WQ44" s="0" t="n">
        <v>0</v>
      </c>
      <c r="WR44" s="0" t="n">
        <v>4247.712</v>
      </c>
      <c r="WS44" s="0" t="n">
        <v>0</v>
      </c>
      <c r="WT44" s="0" t="n">
        <v>2128</v>
      </c>
      <c r="WU44" s="0" t="n">
        <v>3920</v>
      </c>
      <c r="WV44" s="0" t="n">
        <v>0</v>
      </c>
      <c r="WW44" s="0" t="n">
        <v>0</v>
      </c>
      <c r="WX44" s="0" t="n">
        <v>0</v>
      </c>
      <c r="WY44" s="0" t="n">
        <v>3050.88</v>
      </c>
      <c r="WZ44" s="0" t="n">
        <v>5339.04</v>
      </c>
      <c r="XA44" s="0" t="n">
        <v>5901.28</v>
      </c>
      <c r="XB44" s="0" t="n">
        <v>5661.6</v>
      </c>
      <c r="XC44" s="0" t="n">
        <v>0</v>
      </c>
      <c r="XD44" s="0" t="n">
        <v>0</v>
      </c>
      <c r="XE44" s="0" t="n">
        <v>0</v>
      </c>
      <c r="XF44" s="0" t="n">
        <v>6101.76</v>
      </c>
      <c r="XG44" s="0" t="n">
        <v>1680</v>
      </c>
      <c r="XH44" s="0" t="n">
        <v>1680</v>
      </c>
      <c r="XI44" s="0" t="n">
        <v>2800</v>
      </c>
      <c r="XJ44" s="0" t="n">
        <v>0</v>
      </c>
      <c r="XK44" s="0" t="n">
        <v>0</v>
      </c>
      <c r="XL44" s="0" t="n">
        <v>0</v>
      </c>
      <c r="XM44" s="0" t="n">
        <v>0</v>
      </c>
      <c r="XN44" s="0" t="n">
        <v>0</v>
      </c>
      <c r="XO44" s="0" t="n">
        <v>0</v>
      </c>
      <c r="XP44" s="0" t="n">
        <v>2352</v>
      </c>
      <c r="XQ44" s="0" t="n">
        <v>0</v>
      </c>
      <c r="XR44" s="0" t="n">
        <v>0</v>
      </c>
      <c r="XS44" s="0" t="n">
        <v>6937</v>
      </c>
      <c r="XT44" s="0" t="n">
        <v>0</v>
      </c>
      <c r="XU44" s="0" t="n">
        <v>0</v>
      </c>
      <c r="XV44" s="0" t="n">
        <v>3395.952</v>
      </c>
      <c r="XW44" s="0" t="n">
        <v>0</v>
      </c>
      <c r="XX44" s="0" t="n">
        <v>2898</v>
      </c>
      <c r="XY44" s="0" t="n">
        <v>0</v>
      </c>
      <c r="XZ44" s="0" t="n">
        <v>3773.28</v>
      </c>
      <c r="YA44" s="0" t="n">
        <v>0</v>
      </c>
      <c r="YB44" s="0" t="n">
        <v>0</v>
      </c>
      <c r="YC44" s="0" t="n">
        <v>3360</v>
      </c>
      <c r="YD44" s="0" t="n">
        <v>0</v>
      </c>
      <c r="YE44" s="0" t="n">
        <v>3584</v>
      </c>
      <c r="YF44" s="0" t="n">
        <v>0</v>
      </c>
      <c r="YG44" s="0" t="n">
        <v>0</v>
      </c>
      <c r="YH44" s="0" t="n">
        <v>0</v>
      </c>
      <c r="YI44" s="0" t="n">
        <v>0</v>
      </c>
      <c r="YJ44" s="0" t="n">
        <v>1317.456</v>
      </c>
      <c r="YK44" s="0" t="n">
        <v>4271.68</v>
      </c>
      <c r="YL44" s="0" t="n">
        <v>0</v>
      </c>
      <c r="YM44" s="0" t="n">
        <v>0</v>
      </c>
      <c r="YN44" s="0" t="n">
        <v>0</v>
      </c>
      <c r="YO44" s="0" t="n">
        <v>0</v>
      </c>
      <c r="YP44" s="0" t="n">
        <v>0</v>
      </c>
      <c r="YQ44" s="0" t="n">
        <v>0</v>
      </c>
      <c r="YR44" s="0" t="n">
        <v>0</v>
      </c>
      <c r="YS44" s="0" t="n">
        <v>0</v>
      </c>
      <c r="YT44" s="0" t="n">
        <v>0</v>
      </c>
      <c r="YU44" s="0" t="n">
        <v>0</v>
      </c>
      <c r="YV44" s="0" t="n">
        <v>0</v>
      </c>
      <c r="YW44" s="0" t="n">
        <v>1792</v>
      </c>
      <c r="YX44" s="0" t="n">
        <v>0</v>
      </c>
      <c r="YY44" s="0" t="n">
        <v>0</v>
      </c>
      <c r="YZ44" s="0" t="n">
        <v>0</v>
      </c>
      <c r="ZA44" s="0" t="n">
        <v>4393.2</v>
      </c>
      <c r="ZB44" s="0" t="n">
        <v>0</v>
      </c>
      <c r="ZC44" s="0" t="n">
        <v>0</v>
      </c>
      <c r="ZD44" s="0" t="n">
        <v>52</v>
      </c>
      <c r="ZE44" s="0" t="n">
        <v>0</v>
      </c>
      <c r="ZF44" s="0" t="n">
        <v>2191.28</v>
      </c>
      <c r="ZG44" s="0" t="n">
        <v>0</v>
      </c>
      <c r="ZH44" s="0" t="n">
        <v>988</v>
      </c>
      <c r="ZI44" s="0" t="n">
        <v>1638</v>
      </c>
      <c r="ZJ44" s="0" t="n">
        <v>0</v>
      </c>
      <c r="ZK44" s="0" t="n">
        <v>0</v>
      </c>
      <c r="ZL44" s="0" t="n">
        <v>0</v>
      </c>
      <c r="ZM44" s="0" t="n">
        <v>1416.48</v>
      </c>
      <c r="ZN44" s="0" t="n">
        <v>2478.84</v>
      </c>
      <c r="ZO44" s="0" t="n">
        <v>2739.88</v>
      </c>
      <c r="ZP44" s="0" t="n">
        <v>2628.6</v>
      </c>
      <c r="ZQ44" s="0" t="n">
        <v>0</v>
      </c>
      <c r="ZR44" s="0" t="n">
        <v>0</v>
      </c>
      <c r="ZS44" s="0" t="n">
        <v>0</v>
      </c>
      <c r="ZT44" s="0" t="n">
        <v>2549.664</v>
      </c>
      <c r="ZU44" s="0" t="n">
        <v>780</v>
      </c>
      <c r="ZV44" s="0" t="n">
        <v>780</v>
      </c>
      <c r="ZW44" s="0" t="n">
        <v>1040</v>
      </c>
      <c r="ZX44" s="0" t="n">
        <v>0</v>
      </c>
      <c r="ZY44" s="0" t="n">
        <v>0</v>
      </c>
      <c r="ZZ44" s="0" t="n">
        <v>0</v>
      </c>
      <c r="AAA44" s="0" t="n">
        <v>0</v>
      </c>
      <c r="AAB44" s="0" t="n">
        <v>0</v>
      </c>
      <c r="AAC44" s="0" t="n">
        <v>0</v>
      </c>
      <c r="AAD44" s="0" t="n">
        <v>982.8</v>
      </c>
      <c r="AAE44" s="0" t="n">
        <v>0</v>
      </c>
      <c r="AAF44" s="0" t="n">
        <v>0</v>
      </c>
      <c r="AAG44" s="0" t="n">
        <v>2576.6</v>
      </c>
      <c r="AAH44" s="0" t="n">
        <v>0</v>
      </c>
      <c r="AAI44" s="0" t="n">
        <v>0</v>
      </c>
      <c r="AAJ44" s="0" t="n">
        <v>2189.85</v>
      </c>
      <c r="AAK44" s="0" t="n">
        <v>0</v>
      </c>
      <c r="AAL44" s="0" t="n">
        <v>1495</v>
      </c>
      <c r="AAM44" s="0" t="n">
        <v>0</v>
      </c>
      <c r="AAN44" s="0" t="n">
        <v>1751.88</v>
      </c>
      <c r="AAO44" s="0" t="n">
        <v>0</v>
      </c>
      <c r="AAP44" s="0" t="n">
        <v>0</v>
      </c>
      <c r="AAQ44" s="0" t="n">
        <v>1248</v>
      </c>
      <c r="AAR44" s="0" t="n">
        <v>0</v>
      </c>
      <c r="AAS44" s="0" t="n">
        <v>1664</v>
      </c>
      <c r="AAT44" s="0" t="n">
        <v>0</v>
      </c>
      <c r="AAU44" s="0" t="n">
        <v>0</v>
      </c>
      <c r="AAV44" s="0" t="n">
        <v>0</v>
      </c>
      <c r="AAW44" s="0" t="n">
        <v>0</v>
      </c>
      <c r="AAX44" s="0" t="n">
        <v>679.64</v>
      </c>
      <c r="AAY44" s="0" t="n">
        <v>1983.28</v>
      </c>
      <c r="AAZ44" s="0" t="n">
        <v>0</v>
      </c>
      <c r="ABA44" s="0" t="n">
        <v>0</v>
      </c>
      <c r="ABB44" s="0" t="n">
        <v>0</v>
      </c>
      <c r="ABC44" s="0" t="n">
        <v>0</v>
      </c>
      <c r="ABD44" s="0" t="n">
        <v>0</v>
      </c>
      <c r="ABE44" s="0" t="n">
        <v>0</v>
      </c>
      <c r="ABF44" s="0" t="n">
        <v>0</v>
      </c>
      <c r="ABG44" s="0" t="n">
        <v>0</v>
      </c>
      <c r="ABH44" s="0" t="n">
        <v>0</v>
      </c>
      <c r="ABI44" s="0" t="n">
        <v>0</v>
      </c>
      <c r="ABJ44" s="0" t="n">
        <v>0</v>
      </c>
      <c r="ABK44" s="0" t="n">
        <v>832</v>
      </c>
      <c r="ABL44" s="0" t="n">
        <v>0</v>
      </c>
      <c r="ABM44" s="0" t="n">
        <v>0</v>
      </c>
      <c r="ABN44" s="0" t="n">
        <v>0</v>
      </c>
      <c r="ABO44" s="0" t="n">
        <v>2039.7</v>
      </c>
      <c r="ABP44" s="0" t="n">
        <v>0</v>
      </c>
      <c r="ABQ44" s="0" t="n">
        <v>0</v>
      </c>
      <c r="ABR44" s="0" t="n">
        <v>116</v>
      </c>
      <c r="ABS44" s="0" t="n">
        <v>0</v>
      </c>
      <c r="ABT44" s="0" t="n">
        <v>4888.24</v>
      </c>
      <c r="ABU44" s="0" t="n">
        <v>0</v>
      </c>
      <c r="ABV44" s="0" t="n">
        <v>2204</v>
      </c>
      <c r="ABW44" s="0" t="n">
        <v>4466</v>
      </c>
      <c r="ABX44" s="0" t="n">
        <v>0</v>
      </c>
      <c r="ABY44" s="0" t="n">
        <v>0</v>
      </c>
      <c r="ABZ44" s="0" t="n">
        <v>0</v>
      </c>
      <c r="ACA44" s="0" t="n">
        <v>3159.84</v>
      </c>
      <c r="ACB44" s="0" t="n">
        <v>5529.72</v>
      </c>
      <c r="ACC44" s="0" t="n">
        <v>6723.244</v>
      </c>
      <c r="ACD44" s="0" t="n">
        <v>5863.8</v>
      </c>
      <c r="ACE44" s="0" t="n">
        <v>0</v>
      </c>
      <c r="ACF44" s="0" t="n">
        <v>0</v>
      </c>
      <c r="ACG44" s="0" t="n">
        <v>0</v>
      </c>
      <c r="ACH44" s="0" t="n">
        <v>6319.68</v>
      </c>
      <c r="ACI44" s="0" t="n">
        <v>1566</v>
      </c>
      <c r="ACJ44" s="0" t="n">
        <v>1914</v>
      </c>
      <c r="ACK44" s="0" t="n">
        <v>2552</v>
      </c>
      <c r="ACL44" s="0" t="n">
        <v>0</v>
      </c>
      <c r="ACM44" s="0" t="n">
        <v>0</v>
      </c>
      <c r="ACN44" s="0" t="n">
        <v>0</v>
      </c>
      <c r="ACO44" s="0" t="n">
        <v>0</v>
      </c>
      <c r="ACP44" s="0" t="n">
        <v>0</v>
      </c>
      <c r="ACQ44" s="0" t="n">
        <v>0</v>
      </c>
      <c r="ACR44" s="0" t="n">
        <v>2436</v>
      </c>
      <c r="ACS44" s="0" t="n">
        <v>0</v>
      </c>
      <c r="ACT44" s="0" t="n">
        <v>0</v>
      </c>
      <c r="ACU44" s="0" t="n">
        <v>5747.8</v>
      </c>
      <c r="ACV44" s="0" t="n">
        <v>0</v>
      </c>
      <c r="ACW44" s="0" t="n">
        <v>0</v>
      </c>
      <c r="ACX44" s="0" t="n">
        <v>4298.844</v>
      </c>
      <c r="ACY44" s="0" t="n">
        <v>0</v>
      </c>
      <c r="ACZ44" s="0" t="n">
        <v>3335</v>
      </c>
      <c r="ADA44" s="0" t="n">
        <v>0</v>
      </c>
      <c r="ADB44" s="0" t="n">
        <v>3908.04</v>
      </c>
      <c r="ADC44" s="0" t="n">
        <v>0</v>
      </c>
      <c r="ADD44" s="0" t="n">
        <v>0</v>
      </c>
      <c r="ADE44" s="0" t="n">
        <v>3480</v>
      </c>
      <c r="ADF44" s="0" t="n">
        <v>0</v>
      </c>
      <c r="ADG44" s="0" t="n">
        <v>3712</v>
      </c>
      <c r="ADH44" s="0" t="n">
        <v>0</v>
      </c>
      <c r="ADI44" s="0" t="n">
        <v>0</v>
      </c>
      <c r="ADJ44" s="0" t="n">
        <v>0</v>
      </c>
      <c r="ADK44" s="0" t="n">
        <v>0</v>
      </c>
      <c r="ADL44" s="0" t="n">
        <v>1516.12</v>
      </c>
      <c r="ADM44" s="0" t="n">
        <v>4424.24</v>
      </c>
      <c r="ADN44" s="0" t="n">
        <v>0</v>
      </c>
      <c r="ADO44" s="0" t="n">
        <v>0</v>
      </c>
      <c r="ADP44" s="0" t="n">
        <v>0</v>
      </c>
      <c r="ADQ44" s="0" t="n">
        <v>0</v>
      </c>
      <c r="ADR44" s="0" t="n">
        <v>0</v>
      </c>
      <c r="ADS44" s="0" t="n">
        <v>0</v>
      </c>
      <c r="ADT44" s="0" t="n">
        <v>0</v>
      </c>
      <c r="ADU44" s="0" t="n">
        <v>0</v>
      </c>
      <c r="ADV44" s="0" t="n">
        <v>0</v>
      </c>
      <c r="ADW44" s="0" t="n">
        <v>0</v>
      </c>
      <c r="ADX44" s="0" t="n">
        <v>0</v>
      </c>
      <c r="ADY44" s="0" t="n">
        <v>2041.6</v>
      </c>
      <c r="ADZ44" s="0" t="n">
        <v>0</v>
      </c>
      <c r="AEA44" s="0" t="n">
        <v>0</v>
      </c>
      <c r="AEB44" s="0" t="n">
        <v>0</v>
      </c>
      <c r="AEC44" s="0" t="n">
        <v>3640.08</v>
      </c>
      <c r="AED44" s="0" t="n">
        <v>0</v>
      </c>
      <c r="AEE44" s="0" t="n">
        <v>0</v>
      </c>
      <c r="AEF44" s="0" t="n">
        <v>240</v>
      </c>
      <c r="AEG44" s="0" t="n">
        <v>0</v>
      </c>
      <c r="AEH44" s="0" t="n">
        <v>10113.6</v>
      </c>
      <c r="AEI44" s="0" t="n">
        <v>0</v>
      </c>
      <c r="AEJ44" s="0" t="n">
        <v>4104</v>
      </c>
      <c r="AEK44" s="0" t="n">
        <v>8400</v>
      </c>
      <c r="AEL44" s="0" t="n">
        <v>0</v>
      </c>
      <c r="AEM44" s="0" t="n">
        <v>0</v>
      </c>
      <c r="AEN44" s="0" t="n">
        <v>0</v>
      </c>
      <c r="AEO44" s="0" t="n">
        <v>6537.6</v>
      </c>
      <c r="AEP44" s="0" t="n">
        <v>12584.88</v>
      </c>
      <c r="AEQ44" s="0" t="n">
        <v>13910.16</v>
      </c>
      <c r="AER44" s="0" t="n">
        <v>15165</v>
      </c>
      <c r="AES44" s="0" t="n">
        <v>0</v>
      </c>
      <c r="AET44" s="0" t="n">
        <v>0</v>
      </c>
      <c r="AEU44" s="0" t="n">
        <v>0</v>
      </c>
      <c r="AEV44" s="0" t="n">
        <v>11767.68</v>
      </c>
      <c r="AEW44" s="0" t="n">
        <v>3240</v>
      </c>
      <c r="AEX44" s="0" t="n">
        <v>4500</v>
      </c>
      <c r="AEY44" s="0" t="n">
        <v>4800</v>
      </c>
      <c r="AEZ44" s="0" t="n">
        <v>0</v>
      </c>
      <c r="AFA44" s="0" t="n">
        <v>0</v>
      </c>
      <c r="AFB44" s="0" t="n">
        <v>0</v>
      </c>
      <c r="AFC44" s="0" t="n">
        <v>0</v>
      </c>
      <c r="AFD44" s="0" t="n">
        <v>0</v>
      </c>
      <c r="AFE44" s="0" t="n">
        <v>0</v>
      </c>
      <c r="AFF44" s="0" t="n">
        <v>5040</v>
      </c>
      <c r="AFG44" s="0" t="n">
        <v>0</v>
      </c>
      <c r="AFH44" s="0" t="n">
        <v>0</v>
      </c>
      <c r="AFI44" s="0" t="n">
        <v>13081.2</v>
      </c>
      <c r="AFJ44" s="0" t="n">
        <v>0</v>
      </c>
      <c r="AFK44" s="0" t="n">
        <v>0</v>
      </c>
      <c r="AFL44" s="0" t="n">
        <v>8085.6</v>
      </c>
      <c r="AFM44" s="0" t="n">
        <v>0</v>
      </c>
      <c r="AFN44" s="0" t="n">
        <v>6210</v>
      </c>
      <c r="AFO44" s="0" t="n">
        <v>0</v>
      </c>
      <c r="AFP44" s="0" t="n">
        <v>8085.6</v>
      </c>
      <c r="AFQ44" s="0" t="n">
        <v>0</v>
      </c>
      <c r="AFR44" s="0" t="n">
        <v>0</v>
      </c>
      <c r="AFS44" s="0" t="n">
        <v>5760</v>
      </c>
      <c r="AFT44" s="0" t="n">
        <v>0</v>
      </c>
      <c r="AFU44" s="0" t="n">
        <v>7680</v>
      </c>
      <c r="AFV44" s="0" t="n">
        <v>0</v>
      </c>
      <c r="AFW44" s="0" t="n">
        <v>0</v>
      </c>
      <c r="AFX44" s="0" t="n">
        <v>0</v>
      </c>
      <c r="AFY44" s="0" t="n">
        <v>0</v>
      </c>
      <c r="AFZ44" s="0" t="n">
        <v>2823.12</v>
      </c>
      <c r="AGA44" s="0" t="n">
        <v>9153.6</v>
      </c>
      <c r="AGB44" s="0" t="n">
        <v>0</v>
      </c>
      <c r="AGC44" s="0" t="n">
        <v>0</v>
      </c>
      <c r="AGD44" s="0" t="n">
        <v>0</v>
      </c>
      <c r="AGE44" s="0" t="n">
        <v>0</v>
      </c>
      <c r="AGF44" s="0" t="n">
        <v>0</v>
      </c>
      <c r="AGG44" s="0" t="n">
        <v>0</v>
      </c>
      <c r="AGH44" s="0" t="n">
        <v>0</v>
      </c>
      <c r="AGI44" s="0" t="n">
        <v>0</v>
      </c>
      <c r="AGJ44" s="0" t="n">
        <v>0</v>
      </c>
      <c r="AGK44" s="0" t="n">
        <v>0</v>
      </c>
      <c r="AGL44" s="0" t="n">
        <v>0</v>
      </c>
      <c r="AGM44" s="0" t="n">
        <v>4224</v>
      </c>
      <c r="AGN44" s="0" t="n">
        <v>0</v>
      </c>
      <c r="AGO44" s="0" t="n">
        <v>0</v>
      </c>
      <c r="AGP44" s="0" t="n">
        <v>0</v>
      </c>
      <c r="AGQ44" s="0" t="n">
        <v>7531.2</v>
      </c>
      <c r="AGR44" s="0" t="n">
        <v>0</v>
      </c>
      <c r="AGS44" s="0" t="n">
        <v>0</v>
      </c>
      <c r="AGU44" s="0" t="n">
        <f aca="false">IF($P44&gt;0,CH44*$K44,0)</f>
        <v>708</v>
      </c>
      <c r="AGV44" s="0" t="n">
        <f aca="false">IF($P44&gt;0,EV44*$K44,0)</f>
        <v>618</v>
      </c>
      <c r="AGW44" s="0" t="n">
        <f aca="false">IF($P44&gt;0,HJ44*$K44,0)</f>
        <v>352</v>
      </c>
      <c r="AGX44" s="0" t="n">
        <f aca="false">IF($P44&gt;0,JX44*$K44,0)</f>
        <v>456</v>
      </c>
      <c r="AGY44" s="0" t="n">
        <f aca="false">IF($P44&gt;0,ML44*$K44,0)</f>
        <v>740</v>
      </c>
      <c r="AGZ44" s="0" t="n">
        <f aca="false">IF($P44&gt;0,OZ44*$K44,0)</f>
        <v>356</v>
      </c>
      <c r="AHA44" s="0" t="n">
        <f aca="false">IF($P44&gt;0,RN44*$K44,0)</f>
        <v>372</v>
      </c>
      <c r="AHB44" s="0" t="n">
        <f aca="false">IF($P44&gt;0,UB44*$K44,0)</f>
        <v>82</v>
      </c>
      <c r="AHC44" s="0" t="n">
        <f aca="false">IF($P44&gt;0,WP44*$K44,0)</f>
        <v>224</v>
      </c>
      <c r="AHD44" s="0" t="n">
        <f aca="false">IF($P44&gt;0,ZD44*$K44,0)</f>
        <v>104</v>
      </c>
      <c r="AHE44" s="0" t="n">
        <f aca="false">IF($P44&gt;0,ABR44*$K44,0)</f>
        <v>232</v>
      </c>
      <c r="AHF44" s="0" t="n">
        <f aca="false">IF($P44&gt;0,AEF44*$K44,0)</f>
        <v>480</v>
      </c>
    </row>
    <row r="45" customFormat="false" ht="15" hidden="false" customHeight="false" outlineLevel="0" collapsed="false">
      <c r="F45" s="0" t="s">
        <v>22</v>
      </c>
      <c r="H45" s="0" t="s">
        <v>185</v>
      </c>
      <c r="I45" s="0" t="s">
        <v>223</v>
      </c>
      <c r="K45" s="0" t="n">
        <v>1</v>
      </c>
      <c r="L45" s="0" t="s">
        <v>167</v>
      </c>
      <c r="P45" s="0" t="n">
        <v>2</v>
      </c>
      <c r="R45" s="0" t="s">
        <v>58</v>
      </c>
      <c r="S45" s="0" t="s">
        <v>61</v>
      </c>
      <c r="Y45" s="0" t="n">
        <v>26.17</v>
      </c>
      <c r="AA45" s="0" t="n">
        <v>1.52</v>
      </c>
      <c r="AD45" s="0" t="n">
        <v>11.58</v>
      </c>
      <c r="AE45" s="0" t="n">
        <v>18</v>
      </c>
      <c r="AI45" s="0" t="n">
        <v>42.16</v>
      </c>
      <c r="AO45" s="0" t="n">
        <v>4.21</v>
      </c>
      <c r="AU45" s="0" t="n">
        <v>24</v>
      </c>
      <c r="AV45" s="0" t="n">
        <v>10.33</v>
      </c>
      <c r="AW45" s="0" t="n">
        <v>48.25</v>
      </c>
      <c r="AX45" s="0" t="n">
        <v>34.89</v>
      </c>
      <c r="BB45" s="0" t="n">
        <v>25.94</v>
      </c>
      <c r="BC45" s="0" t="n">
        <v>16</v>
      </c>
      <c r="BK45" s="0" t="n">
        <v>4</v>
      </c>
      <c r="BP45" s="0" t="n">
        <v>5.85</v>
      </c>
      <c r="BQ45" s="0" t="n">
        <v>39.28</v>
      </c>
      <c r="BS45" s="0" t="n">
        <v>56.26</v>
      </c>
      <c r="BT45" s="0" t="n">
        <v>19.02</v>
      </c>
      <c r="BU45" s="0" t="n">
        <v>33</v>
      </c>
      <c r="BW45" s="0" t="n">
        <v>8.22</v>
      </c>
      <c r="BZ45" s="0" t="n">
        <v>4.44</v>
      </c>
      <c r="CB45" s="0" t="n">
        <v>44.81</v>
      </c>
      <c r="CE45" s="0" t="n">
        <v>26.56</v>
      </c>
      <c r="CG45" s="0" t="n">
        <v>1</v>
      </c>
      <c r="CH45" s="0" t="n">
        <v>373</v>
      </c>
      <c r="CI45" s="0" t="n">
        <v>0</v>
      </c>
      <c r="CJ45" s="0" t="n">
        <v>0</v>
      </c>
      <c r="CK45" s="0" t="n">
        <v>0</v>
      </c>
      <c r="CL45" s="0" t="n">
        <v>0</v>
      </c>
      <c r="CM45" s="0" t="n">
        <v>8785.269</v>
      </c>
      <c r="CN45" s="0" t="n">
        <v>0</v>
      </c>
      <c r="CO45" s="0" t="n">
        <v>708.7</v>
      </c>
      <c r="CP45" s="0" t="n">
        <v>0</v>
      </c>
      <c r="CQ45" s="0" t="n">
        <v>0</v>
      </c>
      <c r="CR45" s="0" t="n">
        <v>4319.34</v>
      </c>
      <c r="CS45" s="0" t="n">
        <v>6714</v>
      </c>
      <c r="CT45" s="0" t="n">
        <v>0</v>
      </c>
      <c r="CU45" s="0" t="n">
        <v>0</v>
      </c>
      <c r="CV45" s="0" t="n">
        <v>0</v>
      </c>
      <c r="CW45" s="0" t="n">
        <v>15725.68</v>
      </c>
      <c r="CX45" s="0" t="n">
        <v>0</v>
      </c>
      <c r="CY45" s="0" t="n">
        <v>0</v>
      </c>
      <c r="CZ45" s="0" t="n">
        <v>0</v>
      </c>
      <c r="DA45" s="0" t="n">
        <v>0</v>
      </c>
      <c r="DB45" s="0" t="n">
        <v>0</v>
      </c>
      <c r="DC45" s="0" t="n">
        <v>1570.33</v>
      </c>
      <c r="DD45" s="0" t="n">
        <v>0</v>
      </c>
      <c r="DE45" s="0" t="n">
        <v>0</v>
      </c>
      <c r="DF45" s="0" t="n">
        <v>0</v>
      </c>
      <c r="DG45" s="0" t="n">
        <v>0</v>
      </c>
      <c r="DH45" s="0" t="n">
        <v>0</v>
      </c>
      <c r="DI45" s="0" t="n">
        <v>8952</v>
      </c>
      <c r="DJ45" s="0" t="n">
        <v>4816.3625</v>
      </c>
      <c r="DK45" s="0" t="n">
        <v>17997.25</v>
      </c>
      <c r="DL45" s="0" t="n">
        <v>14315.367</v>
      </c>
      <c r="DM45" s="0" t="n">
        <v>0</v>
      </c>
      <c r="DN45" s="0" t="n">
        <v>0</v>
      </c>
      <c r="DO45" s="0" t="n">
        <v>0</v>
      </c>
      <c r="DP45" s="0" t="n">
        <v>9675.62</v>
      </c>
      <c r="DQ45" s="0" t="n">
        <v>5968</v>
      </c>
      <c r="DR45" s="0" t="n">
        <v>0</v>
      </c>
      <c r="DS45" s="0" t="n">
        <v>0</v>
      </c>
      <c r="DT45" s="0" t="n">
        <v>0</v>
      </c>
      <c r="DU45" s="0" t="n">
        <v>0</v>
      </c>
      <c r="DV45" s="0" t="n">
        <v>0</v>
      </c>
      <c r="DW45" s="0" t="n">
        <v>0</v>
      </c>
      <c r="DX45" s="0" t="n">
        <v>0</v>
      </c>
      <c r="DY45" s="0" t="n">
        <v>1492</v>
      </c>
      <c r="DZ45" s="0" t="n">
        <v>0</v>
      </c>
      <c r="EA45" s="0" t="n">
        <v>0</v>
      </c>
      <c r="EB45" s="0" t="n">
        <v>0</v>
      </c>
      <c r="EC45" s="0" t="n">
        <v>0</v>
      </c>
      <c r="ED45" s="0" t="n">
        <v>2727.5625</v>
      </c>
      <c r="EE45" s="0" t="n">
        <v>14651.44</v>
      </c>
      <c r="EF45" s="0" t="n">
        <v>0</v>
      </c>
      <c r="EG45" s="0" t="n">
        <v>20984.98</v>
      </c>
      <c r="EH45" s="0" t="n">
        <v>8868.075</v>
      </c>
      <c r="EI45" s="0" t="n">
        <v>12309</v>
      </c>
      <c r="EJ45" s="0" t="n">
        <v>0</v>
      </c>
      <c r="EK45" s="0" t="n">
        <v>3832.575</v>
      </c>
      <c r="EL45" s="0" t="n">
        <v>0</v>
      </c>
      <c r="EM45" s="0" t="n">
        <v>0</v>
      </c>
      <c r="EN45" s="0" t="n">
        <v>1656.12</v>
      </c>
      <c r="EO45" s="0" t="n">
        <v>0</v>
      </c>
      <c r="EP45" s="0" t="n">
        <v>16714.13</v>
      </c>
      <c r="EQ45" s="0" t="n">
        <v>0</v>
      </c>
      <c r="ER45" s="0" t="n">
        <v>0</v>
      </c>
      <c r="ES45" s="0" t="n">
        <v>9906.88</v>
      </c>
      <c r="ET45" s="0" t="n">
        <v>0</v>
      </c>
      <c r="EU45" s="0" t="n">
        <v>466.25</v>
      </c>
      <c r="EV45" s="0" t="n">
        <v>229</v>
      </c>
      <c r="EW45" s="0" t="n">
        <v>0</v>
      </c>
      <c r="EX45" s="0" t="n">
        <v>0</v>
      </c>
      <c r="EY45" s="0" t="n">
        <v>0</v>
      </c>
      <c r="EZ45" s="0" t="n">
        <v>0</v>
      </c>
      <c r="FA45" s="0" t="n">
        <v>7491.1625</v>
      </c>
      <c r="FB45" s="0" t="n">
        <v>0</v>
      </c>
      <c r="FC45" s="0" t="n">
        <v>348.08</v>
      </c>
      <c r="FD45" s="0" t="n">
        <v>0</v>
      </c>
      <c r="FE45" s="0" t="n">
        <v>0</v>
      </c>
      <c r="FF45" s="0" t="n">
        <v>2651.82</v>
      </c>
      <c r="FG45" s="0" t="n">
        <v>4122</v>
      </c>
      <c r="FH45" s="0" t="n">
        <v>0</v>
      </c>
      <c r="FI45" s="0" t="n">
        <v>0</v>
      </c>
      <c r="FJ45" s="0" t="n">
        <v>0</v>
      </c>
      <c r="FK45" s="0" t="n">
        <v>9654.64</v>
      </c>
      <c r="FL45" s="0" t="n">
        <v>0</v>
      </c>
      <c r="FM45" s="0" t="n">
        <v>0</v>
      </c>
      <c r="FN45" s="0" t="n">
        <v>0</v>
      </c>
      <c r="FO45" s="0" t="n">
        <v>0</v>
      </c>
      <c r="FP45" s="0" t="n">
        <v>0</v>
      </c>
      <c r="FQ45" s="0" t="n">
        <v>964.09</v>
      </c>
      <c r="FR45" s="0" t="n">
        <v>0</v>
      </c>
      <c r="FS45" s="0" t="n">
        <v>0</v>
      </c>
      <c r="FT45" s="0" t="n">
        <v>0</v>
      </c>
      <c r="FU45" s="0" t="n">
        <v>0</v>
      </c>
      <c r="FV45" s="0" t="n">
        <v>0</v>
      </c>
      <c r="FW45" s="0" t="n">
        <v>5496</v>
      </c>
      <c r="FX45" s="0" t="n">
        <v>2129.013</v>
      </c>
      <c r="FY45" s="0" t="n">
        <v>13811.5625</v>
      </c>
      <c r="FZ45" s="0" t="n">
        <v>8788.791</v>
      </c>
      <c r="GA45" s="0" t="n">
        <v>0</v>
      </c>
      <c r="GB45" s="0" t="n">
        <v>0</v>
      </c>
      <c r="GC45" s="0" t="n">
        <v>0</v>
      </c>
      <c r="GD45" s="0" t="n">
        <v>5940.26</v>
      </c>
      <c r="GE45" s="0" t="n">
        <v>3664</v>
      </c>
      <c r="GF45" s="0" t="n">
        <v>0</v>
      </c>
      <c r="GG45" s="0" t="n">
        <v>0</v>
      </c>
      <c r="GH45" s="0" t="n">
        <v>0</v>
      </c>
      <c r="GI45" s="0" t="n">
        <v>0</v>
      </c>
      <c r="GJ45" s="0" t="n">
        <v>0</v>
      </c>
      <c r="GK45" s="0" t="n">
        <v>0</v>
      </c>
      <c r="GL45" s="0" t="n">
        <v>0</v>
      </c>
      <c r="GM45" s="0" t="n">
        <v>916</v>
      </c>
      <c r="GN45" s="0" t="n">
        <v>0</v>
      </c>
      <c r="GO45" s="0" t="n">
        <v>0</v>
      </c>
      <c r="GP45" s="0" t="n">
        <v>0</v>
      </c>
      <c r="GQ45" s="0" t="n">
        <v>0</v>
      </c>
      <c r="GR45" s="0" t="n">
        <v>1339.65</v>
      </c>
      <c r="GS45" s="0" t="n">
        <v>11243.9</v>
      </c>
      <c r="GT45" s="0" t="n">
        <v>0</v>
      </c>
      <c r="GU45" s="0" t="n">
        <v>12883.54</v>
      </c>
      <c r="GV45" s="0" t="n">
        <v>4355.58</v>
      </c>
      <c r="GW45" s="0" t="n">
        <v>9446.25</v>
      </c>
      <c r="GX45" s="0" t="n">
        <v>0</v>
      </c>
      <c r="GY45" s="0" t="n">
        <v>1882.38</v>
      </c>
      <c r="GZ45" s="0" t="n">
        <v>0</v>
      </c>
      <c r="HA45" s="0" t="n">
        <v>0</v>
      </c>
      <c r="HB45" s="0" t="n">
        <v>1270.95</v>
      </c>
      <c r="HC45" s="0" t="n">
        <v>0</v>
      </c>
      <c r="HD45" s="0" t="n">
        <v>10261.49</v>
      </c>
      <c r="HE45" s="0" t="n">
        <v>0</v>
      </c>
      <c r="HF45" s="0" t="n">
        <v>0</v>
      </c>
      <c r="HG45" s="0" t="n">
        <v>6082.24</v>
      </c>
      <c r="HH45" s="0" t="n">
        <v>0</v>
      </c>
      <c r="HI45" s="0" t="n">
        <v>229</v>
      </c>
      <c r="HJ45" s="0" t="n">
        <v>147</v>
      </c>
      <c r="HK45" s="0" t="n">
        <v>0</v>
      </c>
      <c r="HL45" s="0" t="n">
        <v>0</v>
      </c>
      <c r="HM45" s="0" t="n">
        <v>0</v>
      </c>
      <c r="HN45" s="0" t="n">
        <v>0</v>
      </c>
      <c r="HO45" s="0" t="n">
        <v>3846.99</v>
      </c>
      <c r="HP45" s="0" t="n">
        <v>0</v>
      </c>
      <c r="HQ45" s="0" t="n">
        <v>223.44</v>
      </c>
      <c r="HR45" s="0" t="n">
        <v>0</v>
      </c>
      <c r="HS45" s="0" t="n">
        <v>0</v>
      </c>
      <c r="HT45" s="0" t="n">
        <v>1532.034</v>
      </c>
      <c r="HU45" s="0" t="n">
        <v>2910.6</v>
      </c>
      <c r="HV45" s="0" t="n">
        <v>0</v>
      </c>
      <c r="HW45" s="0" t="n">
        <v>0</v>
      </c>
      <c r="HX45" s="0" t="n">
        <v>0</v>
      </c>
      <c r="HY45" s="0" t="n">
        <v>6197.52</v>
      </c>
      <c r="HZ45" s="0" t="n">
        <v>0</v>
      </c>
      <c r="IA45" s="0" t="n">
        <v>0</v>
      </c>
      <c r="IB45" s="0" t="n">
        <v>0</v>
      </c>
      <c r="IC45" s="0" t="n">
        <v>0</v>
      </c>
      <c r="ID45" s="0" t="n">
        <v>0</v>
      </c>
      <c r="IE45" s="0" t="n">
        <v>618.87</v>
      </c>
      <c r="IF45" s="0" t="n">
        <v>0</v>
      </c>
      <c r="IG45" s="0" t="n">
        <v>0</v>
      </c>
      <c r="IH45" s="0" t="n">
        <v>0</v>
      </c>
      <c r="II45" s="0" t="n">
        <v>0</v>
      </c>
      <c r="IJ45" s="0" t="n">
        <v>0</v>
      </c>
      <c r="IK45" s="0" t="n">
        <v>3528</v>
      </c>
      <c r="IL45" s="0" t="n">
        <v>1518.51</v>
      </c>
      <c r="IM45" s="0" t="n">
        <v>7092.75</v>
      </c>
      <c r="IN45" s="0" t="n">
        <v>6411.0375</v>
      </c>
      <c r="IO45" s="0" t="n">
        <v>0</v>
      </c>
      <c r="IP45" s="0" t="n">
        <v>0</v>
      </c>
      <c r="IQ45" s="0" t="n">
        <v>0</v>
      </c>
      <c r="IR45" s="0" t="n">
        <v>4766.475</v>
      </c>
      <c r="IS45" s="0" t="n">
        <v>2116.8</v>
      </c>
      <c r="IT45" s="0" t="n">
        <v>0</v>
      </c>
      <c r="IU45" s="0" t="n">
        <v>0</v>
      </c>
      <c r="IV45" s="0" t="n">
        <v>0</v>
      </c>
      <c r="IW45" s="0" t="n">
        <v>0</v>
      </c>
      <c r="IX45" s="0" t="n">
        <v>0</v>
      </c>
      <c r="IY45" s="0" t="n">
        <v>0</v>
      </c>
      <c r="IZ45" s="0" t="n">
        <v>0</v>
      </c>
      <c r="JA45" s="0" t="n">
        <v>588</v>
      </c>
      <c r="JB45" s="0" t="n">
        <v>0</v>
      </c>
      <c r="JC45" s="0" t="n">
        <v>0</v>
      </c>
      <c r="JD45" s="0" t="n">
        <v>0</v>
      </c>
      <c r="JE45" s="0" t="n">
        <v>0</v>
      </c>
      <c r="JF45" s="0" t="n">
        <v>859.95</v>
      </c>
      <c r="JG45" s="0" t="n">
        <v>5774.16</v>
      </c>
      <c r="JH45" s="0" t="n">
        <v>0</v>
      </c>
      <c r="JI45" s="0" t="n">
        <v>8270.22</v>
      </c>
      <c r="JJ45" s="0" t="n">
        <v>3494.925</v>
      </c>
      <c r="JK45" s="0" t="n">
        <v>4851</v>
      </c>
      <c r="JL45" s="0" t="n">
        <v>0</v>
      </c>
      <c r="JM45" s="0" t="n">
        <v>1329.174</v>
      </c>
      <c r="JN45" s="0" t="n">
        <v>0</v>
      </c>
      <c r="JO45" s="0" t="n">
        <v>0</v>
      </c>
      <c r="JP45" s="0" t="n">
        <v>815.85</v>
      </c>
      <c r="JQ45" s="0" t="n">
        <v>0</v>
      </c>
      <c r="JR45" s="0" t="n">
        <v>6587.07</v>
      </c>
      <c r="JS45" s="0" t="n">
        <v>0</v>
      </c>
      <c r="JT45" s="0" t="n">
        <v>0</v>
      </c>
      <c r="JU45" s="0" t="n">
        <v>4294.752</v>
      </c>
      <c r="JV45" s="0" t="n">
        <v>0</v>
      </c>
      <c r="JW45" s="0" t="n">
        <v>147</v>
      </c>
      <c r="JX45" s="0" t="n">
        <v>311</v>
      </c>
      <c r="JY45" s="0" t="n">
        <v>0</v>
      </c>
      <c r="JZ45" s="0" t="n">
        <v>0</v>
      </c>
      <c r="KA45" s="0" t="n">
        <v>0</v>
      </c>
      <c r="KB45" s="0" t="n">
        <v>0</v>
      </c>
      <c r="KC45" s="0" t="n">
        <v>8138.87</v>
      </c>
      <c r="KD45" s="0" t="n">
        <v>0</v>
      </c>
      <c r="KE45" s="0" t="n">
        <v>590.9</v>
      </c>
      <c r="KF45" s="0" t="n">
        <v>0</v>
      </c>
      <c r="KG45" s="0" t="n">
        <v>0</v>
      </c>
      <c r="KH45" s="0" t="n">
        <v>3961.518</v>
      </c>
      <c r="KI45" s="0" t="n">
        <v>5038.2</v>
      </c>
      <c r="KJ45" s="0" t="n">
        <v>0</v>
      </c>
      <c r="KK45" s="0" t="n">
        <v>0</v>
      </c>
      <c r="KL45" s="0" t="n">
        <v>0</v>
      </c>
      <c r="KM45" s="0" t="n">
        <v>13111.76</v>
      </c>
      <c r="KN45" s="0" t="n">
        <v>0</v>
      </c>
      <c r="KO45" s="0" t="n">
        <v>0</v>
      </c>
      <c r="KP45" s="0" t="n">
        <v>0</v>
      </c>
      <c r="KQ45" s="0" t="n">
        <v>0</v>
      </c>
      <c r="KR45" s="0" t="n">
        <v>0</v>
      </c>
      <c r="KS45" s="0" t="n">
        <v>1309.31</v>
      </c>
      <c r="KT45" s="0" t="n">
        <v>0</v>
      </c>
      <c r="KU45" s="0" t="n">
        <v>0</v>
      </c>
      <c r="KV45" s="0" t="n">
        <v>0</v>
      </c>
      <c r="KW45" s="0" t="n">
        <v>0</v>
      </c>
      <c r="KX45" s="0" t="n">
        <v>0</v>
      </c>
      <c r="KY45" s="0" t="n">
        <v>7464</v>
      </c>
      <c r="KZ45" s="0" t="n">
        <v>3212.63</v>
      </c>
      <c r="LA45" s="0" t="n">
        <v>16506.325</v>
      </c>
      <c r="LB45" s="0" t="n">
        <v>10850.79</v>
      </c>
      <c r="LC45" s="0" t="n">
        <v>0</v>
      </c>
      <c r="LD45" s="0" t="n">
        <v>0</v>
      </c>
      <c r="LE45" s="0" t="n">
        <v>0</v>
      </c>
      <c r="LF45" s="0" t="n">
        <v>8067.34</v>
      </c>
      <c r="LG45" s="0" t="n">
        <v>4976</v>
      </c>
      <c r="LH45" s="0" t="n">
        <v>0</v>
      </c>
      <c r="LI45" s="0" t="n">
        <v>0</v>
      </c>
      <c r="LJ45" s="0" t="n">
        <v>0</v>
      </c>
      <c r="LK45" s="0" t="n">
        <v>0</v>
      </c>
      <c r="LL45" s="0" t="n">
        <v>0</v>
      </c>
      <c r="LM45" s="0" t="n">
        <v>0</v>
      </c>
      <c r="LN45" s="0" t="n">
        <v>0</v>
      </c>
      <c r="LO45" s="0" t="n">
        <v>1244</v>
      </c>
      <c r="LP45" s="0" t="n">
        <v>0</v>
      </c>
      <c r="LQ45" s="0" t="n">
        <v>0</v>
      </c>
      <c r="LR45" s="0" t="n">
        <v>0</v>
      </c>
      <c r="LS45" s="0" t="n">
        <v>0</v>
      </c>
      <c r="LT45" s="0" t="n">
        <v>1819.35</v>
      </c>
      <c r="LU45" s="0" t="n">
        <v>12216.08</v>
      </c>
      <c r="LV45" s="0" t="n">
        <v>0</v>
      </c>
      <c r="LW45" s="0" t="n">
        <v>17496.86</v>
      </c>
      <c r="LX45" s="0" t="n">
        <v>5915.22</v>
      </c>
      <c r="LY45" s="0" t="n">
        <v>10263</v>
      </c>
      <c r="LZ45" s="0" t="n">
        <v>0</v>
      </c>
      <c r="MA45" s="0" t="n">
        <v>3195.525</v>
      </c>
      <c r="MB45" s="0" t="n">
        <v>0</v>
      </c>
      <c r="MC45" s="0" t="n">
        <v>0</v>
      </c>
      <c r="MD45" s="0" t="n">
        <v>1380.84</v>
      </c>
      <c r="ME45" s="0" t="n">
        <v>0</v>
      </c>
      <c r="MF45" s="0" t="n">
        <v>13935.91</v>
      </c>
      <c r="MG45" s="0" t="n">
        <v>0</v>
      </c>
      <c r="MH45" s="0" t="n">
        <v>0</v>
      </c>
      <c r="MI45" s="0" t="n">
        <v>7434.144</v>
      </c>
      <c r="MJ45" s="0" t="n">
        <v>0</v>
      </c>
      <c r="MK45" s="0" t="n">
        <v>279.9</v>
      </c>
      <c r="ML45" s="0" t="n">
        <v>37</v>
      </c>
      <c r="MM45" s="0" t="n">
        <v>0</v>
      </c>
      <c r="MN45" s="0" t="n">
        <v>0</v>
      </c>
      <c r="MO45" s="0" t="n">
        <v>0</v>
      </c>
      <c r="MP45" s="0" t="n">
        <v>0</v>
      </c>
      <c r="MQ45" s="0" t="n">
        <v>968.29</v>
      </c>
      <c r="MR45" s="0" t="n">
        <v>0</v>
      </c>
      <c r="MS45" s="0" t="n">
        <v>56.24</v>
      </c>
      <c r="MT45" s="0" t="n">
        <v>0</v>
      </c>
      <c r="MU45" s="0" t="n">
        <v>0</v>
      </c>
      <c r="MV45" s="0" t="n">
        <v>471.306</v>
      </c>
      <c r="MW45" s="0" t="n">
        <v>666</v>
      </c>
      <c r="MX45" s="0" t="n">
        <v>0</v>
      </c>
      <c r="MY45" s="0" t="n">
        <v>0</v>
      </c>
      <c r="MZ45" s="0" t="n">
        <v>0</v>
      </c>
      <c r="NA45" s="0" t="n">
        <v>1715.912</v>
      </c>
      <c r="NB45" s="0" t="n">
        <v>0</v>
      </c>
      <c r="NC45" s="0" t="n">
        <v>0</v>
      </c>
      <c r="ND45" s="0" t="n">
        <v>0</v>
      </c>
      <c r="NE45" s="0" t="n">
        <v>0</v>
      </c>
      <c r="NF45" s="0" t="n">
        <v>0</v>
      </c>
      <c r="NG45" s="0" t="n">
        <v>155.77</v>
      </c>
      <c r="NH45" s="0" t="n">
        <v>0</v>
      </c>
      <c r="NI45" s="0" t="n">
        <v>0</v>
      </c>
      <c r="NJ45" s="0" t="n">
        <v>0</v>
      </c>
      <c r="NK45" s="0" t="n">
        <v>0</v>
      </c>
      <c r="NL45" s="0" t="n">
        <v>0</v>
      </c>
      <c r="NM45" s="0" t="n">
        <v>888</v>
      </c>
      <c r="NN45" s="0" t="n">
        <v>382.21</v>
      </c>
      <c r="NO45" s="0" t="n">
        <v>1606.725</v>
      </c>
      <c r="NP45" s="0" t="n">
        <v>1161.837</v>
      </c>
      <c r="NQ45" s="0" t="n">
        <v>0</v>
      </c>
      <c r="NR45" s="0" t="n">
        <v>0</v>
      </c>
      <c r="NS45" s="0" t="n">
        <v>0</v>
      </c>
      <c r="NT45" s="0" t="n">
        <v>863.802</v>
      </c>
      <c r="NU45" s="0" t="n">
        <v>592</v>
      </c>
      <c r="NV45" s="0" t="n">
        <v>0</v>
      </c>
      <c r="NW45" s="0" t="n">
        <v>0</v>
      </c>
      <c r="NX45" s="0" t="n">
        <v>0</v>
      </c>
      <c r="NY45" s="0" t="n">
        <v>0</v>
      </c>
      <c r="NZ45" s="0" t="n">
        <v>0</v>
      </c>
      <c r="OA45" s="0" t="n">
        <v>0</v>
      </c>
      <c r="OB45" s="0" t="n">
        <v>0</v>
      </c>
      <c r="OC45" s="0" t="n">
        <v>148</v>
      </c>
      <c r="OD45" s="0" t="n">
        <v>0</v>
      </c>
      <c r="OE45" s="0" t="n">
        <v>0</v>
      </c>
      <c r="OF45" s="0" t="n">
        <v>0</v>
      </c>
      <c r="OG45" s="0" t="n">
        <v>0</v>
      </c>
      <c r="OH45" s="0" t="n">
        <v>216.45</v>
      </c>
      <c r="OI45" s="0" t="n">
        <v>1598.696</v>
      </c>
      <c r="OJ45" s="0" t="n">
        <v>0</v>
      </c>
      <c r="OK45" s="0" t="n">
        <v>2081.62</v>
      </c>
      <c r="OL45" s="0" t="n">
        <v>703.74</v>
      </c>
      <c r="OM45" s="0" t="n">
        <v>1098.9</v>
      </c>
      <c r="ON45" s="0" t="n">
        <v>0</v>
      </c>
      <c r="OO45" s="0" t="n">
        <v>273.726</v>
      </c>
      <c r="OP45" s="0" t="n">
        <v>0</v>
      </c>
      <c r="OQ45" s="0" t="n">
        <v>0</v>
      </c>
      <c r="OR45" s="0" t="n">
        <v>164.28</v>
      </c>
      <c r="OS45" s="0" t="n">
        <v>0</v>
      </c>
      <c r="OT45" s="0" t="n">
        <v>1657.97</v>
      </c>
      <c r="OU45" s="0" t="n">
        <v>0</v>
      </c>
      <c r="OV45" s="0" t="n">
        <v>0</v>
      </c>
      <c r="OW45" s="0" t="n">
        <v>884.448</v>
      </c>
      <c r="OX45" s="0" t="n">
        <v>0</v>
      </c>
      <c r="OY45" s="0" t="n">
        <v>37</v>
      </c>
      <c r="OZ45" s="0" t="n">
        <v>60</v>
      </c>
      <c r="PA45" s="0" t="n">
        <v>0</v>
      </c>
      <c r="PB45" s="0" t="n">
        <v>0</v>
      </c>
      <c r="PC45" s="0" t="n">
        <v>0</v>
      </c>
      <c r="PD45" s="0" t="n">
        <v>0</v>
      </c>
      <c r="PE45" s="0" t="n">
        <v>1727.22</v>
      </c>
      <c r="PF45" s="0" t="n">
        <v>0</v>
      </c>
      <c r="PG45" s="0" t="n">
        <v>100.32</v>
      </c>
      <c r="PH45" s="0" t="n">
        <v>0</v>
      </c>
      <c r="PI45" s="0" t="n">
        <v>0</v>
      </c>
      <c r="PJ45" s="0" t="n">
        <v>694.8</v>
      </c>
      <c r="PK45" s="0" t="n">
        <v>1080</v>
      </c>
      <c r="PL45" s="0" t="n">
        <v>0</v>
      </c>
      <c r="PM45" s="0" t="n">
        <v>0</v>
      </c>
      <c r="PN45" s="0" t="n">
        <v>0</v>
      </c>
      <c r="PO45" s="0" t="n">
        <v>2529.6</v>
      </c>
      <c r="PP45" s="0" t="n">
        <v>0</v>
      </c>
      <c r="PQ45" s="0" t="n">
        <v>0</v>
      </c>
      <c r="PR45" s="0" t="n">
        <v>0</v>
      </c>
      <c r="PS45" s="0" t="n">
        <v>0</v>
      </c>
      <c r="PT45" s="0" t="n">
        <v>0</v>
      </c>
      <c r="PU45" s="0" t="n">
        <v>252.6</v>
      </c>
      <c r="PV45" s="0" t="n">
        <v>0</v>
      </c>
      <c r="PW45" s="0" t="n">
        <v>0</v>
      </c>
      <c r="PX45" s="0" t="n">
        <v>0</v>
      </c>
      <c r="PY45" s="0" t="n">
        <v>0</v>
      </c>
      <c r="PZ45" s="0" t="n">
        <v>0</v>
      </c>
      <c r="QA45" s="0" t="n">
        <v>1440</v>
      </c>
      <c r="QB45" s="0" t="n">
        <v>619.8</v>
      </c>
      <c r="QC45" s="0" t="n">
        <v>3618.75</v>
      </c>
      <c r="QD45" s="0" t="n">
        <v>2093.4</v>
      </c>
      <c r="QE45" s="0" t="n">
        <v>0</v>
      </c>
      <c r="QF45" s="0" t="n">
        <v>0</v>
      </c>
      <c r="QG45" s="0" t="n">
        <v>0</v>
      </c>
      <c r="QH45" s="0" t="n">
        <v>1556.4</v>
      </c>
      <c r="QI45" s="0" t="n">
        <v>1056</v>
      </c>
      <c r="QJ45" s="0" t="n">
        <v>0</v>
      </c>
      <c r="QK45" s="0" t="n">
        <v>0</v>
      </c>
      <c r="QL45" s="0" t="n">
        <v>0</v>
      </c>
      <c r="QM45" s="0" t="n">
        <v>0</v>
      </c>
      <c r="QN45" s="0" t="n">
        <v>0</v>
      </c>
      <c r="QO45" s="0" t="n">
        <v>0</v>
      </c>
      <c r="QP45" s="0" t="n">
        <v>0</v>
      </c>
      <c r="QQ45" s="0" t="n">
        <v>240</v>
      </c>
      <c r="QR45" s="0" t="n">
        <v>0</v>
      </c>
      <c r="QS45" s="0" t="n">
        <v>0</v>
      </c>
      <c r="QT45" s="0" t="n">
        <v>0</v>
      </c>
      <c r="QU45" s="0" t="n">
        <v>0</v>
      </c>
      <c r="QV45" s="0" t="n">
        <v>351</v>
      </c>
      <c r="QW45" s="0" t="n">
        <v>2356.8</v>
      </c>
      <c r="QX45" s="0" t="n">
        <v>0</v>
      </c>
      <c r="QY45" s="0" t="n">
        <v>3375.6</v>
      </c>
      <c r="QZ45" s="0" t="n">
        <v>1141.2</v>
      </c>
      <c r="RA45" s="0" t="n">
        <v>1980</v>
      </c>
      <c r="RB45" s="0" t="n">
        <v>0</v>
      </c>
      <c r="RC45" s="0" t="n">
        <v>493.2</v>
      </c>
      <c r="RD45" s="0" t="n">
        <v>0</v>
      </c>
      <c r="RE45" s="0" t="n">
        <v>0</v>
      </c>
      <c r="RF45" s="0" t="n">
        <v>266.4</v>
      </c>
      <c r="RG45" s="0" t="n">
        <v>0</v>
      </c>
      <c r="RH45" s="0" t="n">
        <v>2688.6</v>
      </c>
      <c r="RI45" s="0" t="n">
        <v>0</v>
      </c>
      <c r="RJ45" s="0" t="n">
        <v>0</v>
      </c>
      <c r="RK45" s="0" t="n">
        <v>1992</v>
      </c>
      <c r="RL45" s="0" t="n">
        <v>0</v>
      </c>
      <c r="RM45" s="0" t="n">
        <v>66</v>
      </c>
      <c r="RN45" s="0" t="n">
        <v>262</v>
      </c>
      <c r="RO45" s="0" t="n">
        <v>0</v>
      </c>
      <c r="RP45" s="0" t="n">
        <v>0</v>
      </c>
      <c r="RQ45" s="0" t="n">
        <v>0</v>
      </c>
      <c r="RR45" s="0" t="n">
        <v>0</v>
      </c>
      <c r="RS45" s="0" t="n">
        <v>6856.54</v>
      </c>
      <c r="RT45" s="0" t="n">
        <v>0</v>
      </c>
      <c r="RU45" s="0" t="n">
        <v>398.24</v>
      </c>
      <c r="RV45" s="0" t="n">
        <v>0</v>
      </c>
      <c r="RW45" s="0" t="n">
        <v>0</v>
      </c>
      <c r="RX45" s="0" t="n">
        <v>2730.564</v>
      </c>
      <c r="RY45" s="0" t="n">
        <v>4716</v>
      </c>
      <c r="RZ45" s="0" t="n">
        <v>0</v>
      </c>
      <c r="SA45" s="0" t="n">
        <v>0</v>
      </c>
      <c r="SB45" s="0" t="n">
        <v>0</v>
      </c>
      <c r="SC45" s="0" t="n">
        <v>12150.512</v>
      </c>
      <c r="SD45" s="0" t="n">
        <v>0</v>
      </c>
      <c r="SE45" s="0" t="n">
        <v>0</v>
      </c>
      <c r="SF45" s="0" t="n">
        <v>0</v>
      </c>
      <c r="SG45" s="0" t="n">
        <v>0</v>
      </c>
      <c r="SH45" s="0" t="n">
        <v>0</v>
      </c>
      <c r="SI45" s="0" t="n">
        <v>1103.02</v>
      </c>
      <c r="SJ45" s="0" t="n">
        <v>0</v>
      </c>
      <c r="SK45" s="0" t="n">
        <v>0</v>
      </c>
      <c r="SL45" s="0" t="n">
        <v>0</v>
      </c>
      <c r="SM45" s="0" t="n">
        <v>0</v>
      </c>
      <c r="SN45" s="0" t="n">
        <v>0</v>
      </c>
      <c r="SO45" s="0" t="n">
        <v>6288</v>
      </c>
      <c r="SP45" s="0" t="n">
        <v>2706.46</v>
      </c>
      <c r="SQ45" s="0" t="n">
        <v>12641.5</v>
      </c>
      <c r="SR45" s="0" t="n">
        <v>9141.18</v>
      </c>
      <c r="SS45" s="0" t="n">
        <v>0</v>
      </c>
      <c r="ST45" s="0" t="n">
        <v>0</v>
      </c>
      <c r="SU45" s="0" t="n">
        <v>0</v>
      </c>
      <c r="SV45" s="0" t="n">
        <v>6796.28</v>
      </c>
      <c r="SW45" s="0" t="n">
        <v>4192</v>
      </c>
      <c r="SX45" s="0" t="n">
        <v>0</v>
      </c>
      <c r="SY45" s="0" t="n">
        <v>0</v>
      </c>
      <c r="SZ45" s="0" t="n">
        <v>0</v>
      </c>
      <c r="TA45" s="0" t="n">
        <v>0</v>
      </c>
      <c r="TB45" s="0" t="n">
        <v>0</v>
      </c>
      <c r="TC45" s="0" t="n">
        <v>0</v>
      </c>
      <c r="TD45" s="0" t="n">
        <v>0</v>
      </c>
      <c r="TE45" s="0" t="n">
        <v>1048</v>
      </c>
      <c r="TF45" s="0" t="n">
        <v>0</v>
      </c>
      <c r="TG45" s="0" t="n">
        <v>0</v>
      </c>
      <c r="TH45" s="0" t="n">
        <v>0</v>
      </c>
      <c r="TI45" s="0" t="n">
        <v>0</v>
      </c>
      <c r="TJ45" s="0" t="n">
        <v>1532.7</v>
      </c>
      <c r="TK45" s="0" t="n">
        <v>12864.2</v>
      </c>
      <c r="TL45" s="0" t="n">
        <v>0</v>
      </c>
      <c r="TM45" s="0" t="n">
        <v>14740.12</v>
      </c>
      <c r="TN45" s="0" t="n">
        <v>4983.24</v>
      </c>
      <c r="TO45" s="0" t="n">
        <v>8646</v>
      </c>
      <c r="TP45" s="0" t="n">
        <v>0</v>
      </c>
      <c r="TQ45" s="0" t="n">
        <v>2153.64</v>
      </c>
      <c r="TR45" s="0" t="n">
        <v>0</v>
      </c>
      <c r="TS45" s="0" t="n">
        <v>0</v>
      </c>
      <c r="TT45" s="0" t="n">
        <v>1046.952</v>
      </c>
      <c r="TU45" s="0" t="n">
        <v>0</v>
      </c>
      <c r="TV45" s="0" t="n">
        <v>11740.22</v>
      </c>
      <c r="TW45" s="0" t="n">
        <v>0</v>
      </c>
      <c r="TX45" s="0" t="n">
        <v>0</v>
      </c>
      <c r="TY45" s="0" t="n">
        <v>6958.72</v>
      </c>
      <c r="TZ45" s="0" t="n">
        <v>0</v>
      </c>
      <c r="UA45" s="0" t="n">
        <v>262</v>
      </c>
      <c r="UB45" s="0" t="n">
        <v>214</v>
      </c>
      <c r="UC45" s="0" t="n">
        <v>0</v>
      </c>
      <c r="UD45" s="0" t="n">
        <v>0</v>
      </c>
      <c r="UE45" s="0" t="n">
        <v>0</v>
      </c>
      <c r="UF45" s="0" t="n">
        <v>0</v>
      </c>
      <c r="UG45" s="0" t="n">
        <v>5600.38</v>
      </c>
      <c r="UH45" s="0" t="n">
        <v>0</v>
      </c>
      <c r="UI45" s="0" t="n">
        <v>325.28</v>
      </c>
      <c r="UJ45" s="0" t="n">
        <v>0</v>
      </c>
      <c r="UK45" s="0" t="n">
        <v>0</v>
      </c>
      <c r="UL45" s="0" t="n">
        <v>2725.932</v>
      </c>
      <c r="UM45" s="0" t="n">
        <v>3852</v>
      </c>
      <c r="UN45" s="0" t="n">
        <v>0</v>
      </c>
      <c r="UO45" s="0" t="n">
        <v>0</v>
      </c>
      <c r="UP45" s="0" t="n">
        <v>0</v>
      </c>
      <c r="UQ45" s="0" t="n">
        <v>11277.8</v>
      </c>
      <c r="UR45" s="0" t="n">
        <v>0</v>
      </c>
      <c r="US45" s="0" t="n">
        <v>0</v>
      </c>
      <c r="UT45" s="0" t="n">
        <v>0</v>
      </c>
      <c r="UU45" s="0" t="n">
        <v>0</v>
      </c>
      <c r="UV45" s="0" t="n">
        <v>0</v>
      </c>
      <c r="UW45" s="0" t="n">
        <v>991.034</v>
      </c>
      <c r="UX45" s="0" t="n">
        <v>0</v>
      </c>
      <c r="UY45" s="0" t="n">
        <v>0</v>
      </c>
      <c r="UZ45" s="0" t="n">
        <v>0</v>
      </c>
      <c r="VA45" s="0" t="n">
        <v>0</v>
      </c>
      <c r="VB45" s="0" t="n">
        <v>0</v>
      </c>
      <c r="VC45" s="0" t="n">
        <v>4622.4</v>
      </c>
      <c r="VD45" s="0" t="n">
        <v>2210.62</v>
      </c>
      <c r="VE45" s="0" t="n">
        <v>10325.5</v>
      </c>
      <c r="VF45" s="0" t="n">
        <v>7466.46</v>
      </c>
      <c r="VG45" s="0" t="n">
        <v>0</v>
      </c>
      <c r="VH45" s="0" t="n">
        <v>0</v>
      </c>
      <c r="VI45" s="0" t="n">
        <v>0</v>
      </c>
      <c r="VJ45" s="0" t="n">
        <v>5551.16</v>
      </c>
      <c r="VK45" s="0" t="n">
        <v>3424</v>
      </c>
      <c r="VL45" s="0" t="n">
        <v>0</v>
      </c>
      <c r="VM45" s="0" t="n">
        <v>0</v>
      </c>
      <c r="VN45" s="0" t="n">
        <v>0</v>
      </c>
      <c r="VO45" s="0" t="n">
        <v>0</v>
      </c>
      <c r="VP45" s="0" t="n">
        <v>0</v>
      </c>
      <c r="VQ45" s="0" t="n">
        <v>0</v>
      </c>
      <c r="VR45" s="0" t="n">
        <v>0</v>
      </c>
      <c r="VS45" s="0" t="n">
        <v>1070</v>
      </c>
      <c r="VT45" s="0" t="n">
        <v>0</v>
      </c>
      <c r="VU45" s="0" t="n">
        <v>0</v>
      </c>
      <c r="VV45" s="0" t="n">
        <v>0</v>
      </c>
      <c r="VW45" s="0" t="n">
        <v>0</v>
      </c>
      <c r="VX45" s="0" t="n">
        <v>1251.9</v>
      </c>
      <c r="VY45" s="0" t="n">
        <v>8405.92</v>
      </c>
      <c r="VZ45" s="0" t="n">
        <v>0</v>
      </c>
      <c r="WA45" s="0" t="n">
        <v>12039.64</v>
      </c>
      <c r="WB45" s="0" t="n">
        <v>4070.28</v>
      </c>
      <c r="WC45" s="0" t="n">
        <v>7062</v>
      </c>
      <c r="WD45" s="0" t="n">
        <v>0</v>
      </c>
      <c r="WE45" s="0" t="n">
        <v>2198.85</v>
      </c>
      <c r="WF45" s="0" t="n">
        <v>0</v>
      </c>
      <c r="WG45" s="0" t="n">
        <v>0</v>
      </c>
      <c r="WH45" s="0" t="n">
        <v>1187.7</v>
      </c>
      <c r="WI45" s="0" t="n">
        <v>0</v>
      </c>
      <c r="WJ45" s="0" t="n">
        <v>9589.34</v>
      </c>
      <c r="WK45" s="0" t="n">
        <v>0</v>
      </c>
      <c r="WL45" s="0" t="n">
        <v>0</v>
      </c>
      <c r="WM45" s="0" t="n">
        <v>5683.84</v>
      </c>
      <c r="WN45" s="0" t="n">
        <v>0</v>
      </c>
      <c r="WO45" s="0" t="n">
        <v>214</v>
      </c>
      <c r="WP45" s="0" t="n">
        <v>84</v>
      </c>
      <c r="WQ45" s="0" t="n">
        <v>0</v>
      </c>
      <c r="WR45" s="0" t="n">
        <v>0</v>
      </c>
      <c r="WS45" s="0" t="n">
        <v>0</v>
      </c>
      <c r="WT45" s="0" t="n">
        <v>0</v>
      </c>
      <c r="WU45" s="0" t="n">
        <v>2198.28</v>
      </c>
      <c r="WV45" s="0" t="n">
        <v>0</v>
      </c>
      <c r="WW45" s="0" t="n">
        <v>127.68</v>
      </c>
      <c r="WX45" s="0" t="n">
        <v>0</v>
      </c>
      <c r="WY45" s="0" t="n">
        <v>0</v>
      </c>
      <c r="WZ45" s="0" t="n">
        <v>972.72</v>
      </c>
      <c r="XA45" s="0" t="n">
        <v>1512</v>
      </c>
      <c r="XB45" s="0" t="n">
        <v>0</v>
      </c>
      <c r="XC45" s="0" t="n">
        <v>0</v>
      </c>
      <c r="XD45" s="0" t="n">
        <v>0</v>
      </c>
      <c r="XE45" s="0" t="n">
        <v>3541.44</v>
      </c>
      <c r="XF45" s="0" t="n">
        <v>0</v>
      </c>
      <c r="XG45" s="0" t="n">
        <v>0</v>
      </c>
      <c r="XH45" s="0" t="n">
        <v>0</v>
      </c>
      <c r="XI45" s="0" t="n">
        <v>0</v>
      </c>
      <c r="XJ45" s="0" t="n">
        <v>0</v>
      </c>
      <c r="XK45" s="0" t="n">
        <v>389.004</v>
      </c>
      <c r="XL45" s="0" t="n">
        <v>0</v>
      </c>
      <c r="XM45" s="0" t="n">
        <v>0</v>
      </c>
      <c r="XN45" s="0" t="n">
        <v>0</v>
      </c>
      <c r="XO45" s="0" t="n">
        <v>0</v>
      </c>
      <c r="XP45" s="0" t="n">
        <v>0</v>
      </c>
      <c r="XQ45" s="0" t="n">
        <v>2016</v>
      </c>
      <c r="XR45" s="0" t="n">
        <v>867.72</v>
      </c>
      <c r="XS45" s="0" t="n">
        <v>5066.25</v>
      </c>
      <c r="XT45" s="0" t="n">
        <v>2637.684</v>
      </c>
      <c r="XU45" s="0" t="n">
        <v>0</v>
      </c>
      <c r="XV45" s="0" t="n">
        <v>0</v>
      </c>
      <c r="XW45" s="0" t="n">
        <v>0</v>
      </c>
      <c r="XX45" s="0" t="n">
        <v>1961.064</v>
      </c>
      <c r="XY45" s="0" t="n">
        <v>1344</v>
      </c>
      <c r="XZ45" s="0" t="n">
        <v>0</v>
      </c>
      <c r="YA45" s="0" t="n">
        <v>0</v>
      </c>
      <c r="YB45" s="0" t="n">
        <v>0</v>
      </c>
      <c r="YC45" s="0" t="n">
        <v>0</v>
      </c>
      <c r="YD45" s="0" t="n">
        <v>0</v>
      </c>
      <c r="YE45" s="0" t="n">
        <v>0</v>
      </c>
      <c r="YF45" s="0" t="n">
        <v>0</v>
      </c>
      <c r="YG45" s="0" t="n">
        <v>336</v>
      </c>
      <c r="YH45" s="0" t="n">
        <v>0</v>
      </c>
      <c r="YI45" s="0" t="n">
        <v>0</v>
      </c>
      <c r="YJ45" s="0" t="n">
        <v>0</v>
      </c>
      <c r="YK45" s="0" t="n">
        <v>0</v>
      </c>
      <c r="YL45" s="0" t="n">
        <v>491.4</v>
      </c>
      <c r="YM45" s="0" t="n">
        <v>2969.568</v>
      </c>
      <c r="YN45" s="0" t="n">
        <v>0</v>
      </c>
      <c r="YO45" s="0" t="n">
        <v>4725.84</v>
      </c>
      <c r="YP45" s="0" t="n">
        <v>1437.912</v>
      </c>
      <c r="YQ45" s="0" t="n">
        <v>2772</v>
      </c>
      <c r="YR45" s="0" t="n">
        <v>0</v>
      </c>
      <c r="YS45" s="0" t="n">
        <v>759.528</v>
      </c>
      <c r="YT45" s="0" t="n">
        <v>0</v>
      </c>
      <c r="YU45" s="0" t="n">
        <v>0</v>
      </c>
      <c r="YV45" s="0" t="n">
        <v>372.96</v>
      </c>
      <c r="YW45" s="0" t="n">
        <v>0</v>
      </c>
      <c r="YX45" s="0" t="n">
        <v>3387.636</v>
      </c>
      <c r="YY45" s="0" t="n">
        <v>0</v>
      </c>
      <c r="YZ45" s="0" t="n">
        <v>0</v>
      </c>
      <c r="ZA45" s="0" t="n">
        <v>2788.8</v>
      </c>
      <c r="ZB45" s="0" t="n">
        <v>0</v>
      </c>
      <c r="ZC45" s="0" t="n">
        <v>84</v>
      </c>
      <c r="ZD45" s="0" t="n">
        <v>387</v>
      </c>
      <c r="ZE45" s="0" t="n">
        <v>0</v>
      </c>
      <c r="ZF45" s="0" t="n">
        <v>0</v>
      </c>
      <c r="ZG45" s="0" t="n">
        <v>0</v>
      </c>
      <c r="ZH45" s="0" t="n">
        <v>0</v>
      </c>
      <c r="ZI45" s="0" t="n">
        <v>9115.011</v>
      </c>
      <c r="ZJ45" s="0" t="n">
        <v>0</v>
      </c>
      <c r="ZK45" s="0" t="n">
        <v>588.24</v>
      </c>
      <c r="ZL45" s="0" t="n">
        <v>0</v>
      </c>
      <c r="ZM45" s="0" t="n">
        <v>0</v>
      </c>
      <c r="ZN45" s="0" t="n">
        <v>4481.46</v>
      </c>
      <c r="ZO45" s="0" t="n">
        <v>6966</v>
      </c>
      <c r="ZP45" s="0" t="n">
        <v>0</v>
      </c>
      <c r="ZQ45" s="0" t="n">
        <v>0</v>
      </c>
      <c r="ZR45" s="0" t="n">
        <v>0</v>
      </c>
      <c r="ZS45" s="0" t="n">
        <v>16315.92</v>
      </c>
      <c r="ZT45" s="0" t="n">
        <v>0</v>
      </c>
      <c r="ZU45" s="0" t="n">
        <v>0</v>
      </c>
      <c r="ZV45" s="0" t="n">
        <v>0</v>
      </c>
      <c r="ZW45" s="0" t="n">
        <v>0</v>
      </c>
      <c r="ZX45" s="0" t="n">
        <v>0</v>
      </c>
      <c r="ZY45" s="0" t="n">
        <v>1629.27</v>
      </c>
      <c r="ZZ45" s="0" t="n">
        <v>0</v>
      </c>
      <c r="AAA45" s="0" t="n">
        <v>0</v>
      </c>
      <c r="AAB45" s="0" t="n">
        <v>0</v>
      </c>
      <c r="AAC45" s="0" t="n">
        <v>0</v>
      </c>
      <c r="AAD45" s="0" t="n">
        <v>0</v>
      </c>
      <c r="AAE45" s="0" t="n">
        <v>8359.2</v>
      </c>
      <c r="AAF45" s="0" t="n">
        <v>4997.1375</v>
      </c>
      <c r="AAG45" s="0" t="n">
        <v>18672.75</v>
      </c>
      <c r="AAH45" s="0" t="n">
        <v>13502.43</v>
      </c>
      <c r="AAI45" s="0" t="n">
        <v>0</v>
      </c>
      <c r="AAJ45" s="0" t="n">
        <v>0</v>
      </c>
      <c r="AAK45" s="0" t="n">
        <v>0</v>
      </c>
      <c r="AAL45" s="0" t="n">
        <v>10038.78</v>
      </c>
      <c r="AAM45" s="0" t="n">
        <v>6192</v>
      </c>
      <c r="AAN45" s="0" t="n">
        <v>0</v>
      </c>
      <c r="AAO45" s="0" t="n">
        <v>0</v>
      </c>
      <c r="AAP45" s="0" t="n">
        <v>0</v>
      </c>
      <c r="AAQ45" s="0" t="n">
        <v>0</v>
      </c>
      <c r="AAR45" s="0" t="n">
        <v>0</v>
      </c>
      <c r="AAS45" s="0" t="n">
        <v>0</v>
      </c>
      <c r="AAT45" s="0" t="n">
        <v>0</v>
      </c>
      <c r="AAU45" s="0" t="n">
        <v>1548</v>
      </c>
      <c r="AAV45" s="0" t="n">
        <v>0</v>
      </c>
      <c r="AAW45" s="0" t="n">
        <v>0</v>
      </c>
      <c r="AAX45" s="0" t="n">
        <v>0</v>
      </c>
      <c r="AAY45" s="0" t="n">
        <v>0</v>
      </c>
      <c r="AAZ45" s="0" t="n">
        <v>2829.9375</v>
      </c>
      <c r="ABA45" s="0" t="n">
        <v>15201.36</v>
      </c>
      <c r="ABB45" s="0" t="n">
        <v>0</v>
      </c>
      <c r="ABC45" s="0" t="n">
        <v>21772.62</v>
      </c>
      <c r="ABD45" s="0" t="n">
        <v>7360.74</v>
      </c>
      <c r="ABE45" s="0" t="n">
        <v>12771</v>
      </c>
      <c r="ABF45" s="0" t="n">
        <v>0</v>
      </c>
      <c r="ABG45" s="0" t="n">
        <v>2863.026</v>
      </c>
      <c r="ABH45" s="0" t="n">
        <v>0</v>
      </c>
      <c r="ABI45" s="0" t="n">
        <v>0</v>
      </c>
      <c r="ABJ45" s="0" t="n">
        <v>1546.452</v>
      </c>
      <c r="ABK45" s="0" t="n">
        <v>0</v>
      </c>
      <c r="ABL45" s="0" t="n">
        <v>19075.617</v>
      </c>
      <c r="ABM45" s="0" t="n">
        <v>0</v>
      </c>
      <c r="ABN45" s="0" t="n">
        <v>0</v>
      </c>
      <c r="ABO45" s="0" t="n">
        <v>12848.4</v>
      </c>
      <c r="ABP45" s="0" t="n">
        <v>0</v>
      </c>
      <c r="ABQ45" s="0" t="n">
        <v>387</v>
      </c>
      <c r="ABR45" s="0" t="n">
        <v>175</v>
      </c>
      <c r="ABS45" s="0" t="n">
        <v>0</v>
      </c>
      <c r="ABT45" s="0" t="n">
        <v>0</v>
      </c>
      <c r="ABU45" s="0" t="n">
        <v>0</v>
      </c>
      <c r="ABV45" s="0" t="n">
        <v>0</v>
      </c>
      <c r="ABW45" s="0" t="n">
        <v>5037.725</v>
      </c>
      <c r="ABX45" s="0" t="n">
        <v>0</v>
      </c>
      <c r="ABY45" s="0" t="n">
        <v>266</v>
      </c>
      <c r="ABZ45" s="0" t="n">
        <v>0</v>
      </c>
      <c r="ACA45" s="0" t="n">
        <v>0</v>
      </c>
      <c r="ACB45" s="0" t="n">
        <v>2026.5</v>
      </c>
      <c r="ACC45" s="0" t="n">
        <v>3465</v>
      </c>
      <c r="ACD45" s="0" t="n">
        <v>0</v>
      </c>
      <c r="ACE45" s="0" t="n">
        <v>0</v>
      </c>
      <c r="ACF45" s="0" t="n">
        <v>0</v>
      </c>
      <c r="ACG45" s="0" t="n">
        <v>7378</v>
      </c>
      <c r="ACH45" s="0" t="n">
        <v>0</v>
      </c>
      <c r="ACI45" s="0" t="n">
        <v>0</v>
      </c>
      <c r="ACJ45" s="0" t="n">
        <v>0</v>
      </c>
      <c r="ACK45" s="0" t="n">
        <v>0</v>
      </c>
      <c r="ACL45" s="0" t="n">
        <v>0</v>
      </c>
      <c r="ACM45" s="0" t="n">
        <v>736.75</v>
      </c>
      <c r="ACN45" s="0" t="n">
        <v>0</v>
      </c>
      <c r="ACO45" s="0" t="n">
        <v>0</v>
      </c>
      <c r="ACP45" s="0" t="n">
        <v>0</v>
      </c>
      <c r="ACQ45" s="0" t="n">
        <v>0</v>
      </c>
      <c r="ACR45" s="0" t="n">
        <v>0</v>
      </c>
      <c r="ACS45" s="0" t="n">
        <v>4200</v>
      </c>
      <c r="ACT45" s="0" t="n">
        <v>1807.75</v>
      </c>
      <c r="ACU45" s="0" t="n">
        <v>8443.75</v>
      </c>
      <c r="ACV45" s="0" t="n">
        <v>6105.75</v>
      </c>
      <c r="ACW45" s="0" t="n">
        <v>0</v>
      </c>
      <c r="ACX45" s="0" t="n">
        <v>0</v>
      </c>
      <c r="ACY45" s="0" t="n">
        <v>0</v>
      </c>
      <c r="ACZ45" s="0" t="n">
        <v>4539.5</v>
      </c>
      <c r="ADA45" s="0" t="n">
        <v>2800</v>
      </c>
      <c r="ADB45" s="0" t="n">
        <v>0</v>
      </c>
      <c r="ADC45" s="0" t="n">
        <v>0</v>
      </c>
      <c r="ADD45" s="0" t="n">
        <v>0</v>
      </c>
      <c r="ADE45" s="0" t="n">
        <v>0</v>
      </c>
      <c r="ADF45" s="0" t="n">
        <v>0</v>
      </c>
      <c r="ADG45" s="0" t="n">
        <v>0</v>
      </c>
      <c r="ADH45" s="0" t="n">
        <v>0</v>
      </c>
      <c r="ADI45" s="0" t="n">
        <v>700</v>
      </c>
      <c r="ADJ45" s="0" t="n">
        <v>0</v>
      </c>
      <c r="ADK45" s="0" t="n">
        <v>0</v>
      </c>
      <c r="ADL45" s="0" t="n">
        <v>0</v>
      </c>
      <c r="ADM45" s="0" t="n">
        <v>0</v>
      </c>
      <c r="ADN45" s="0" t="n">
        <v>1126.125</v>
      </c>
      <c r="ADO45" s="0" t="n">
        <v>6874</v>
      </c>
      <c r="ADP45" s="0" t="n">
        <v>0</v>
      </c>
      <c r="ADQ45" s="0" t="n">
        <v>10830.05</v>
      </c>
      <c r="ADR45" s="0" t="n">
        <v>3328.5</v>
      </c>
      <c r="ADS45" s="0" t="n">
        <v>5775</v>
      </c>
      <c r="ADT45" s="0" t="n">
        <v>0</v>
      </c>
      <c r="ADU45" s="0" t="n">
        <v>1438.5</v>
      </c>
      <c r="ADV45" s="0" t="n">
        <v>0</v>
      </c>
      <c r="ADW45" s="0" t="n">
        <v>0</v>
      </c>
      <c r="ADX45" s="0" t="n">
        <v>777</v>
      </c>
      <c r="ADY45" s="0" t="n">
        <v>0</v>
      </c>
      <c r="ADZ45" s="0" t="n">
        <v>7841.75</v>
      </c>
      <c r="AEA45" s="0" t="n">
        <v>0</v>
      </c>
      <c r="AEB45" s="0" t="n">
        <v>0</v>
      </c>
      <c r="AEC45" s="0" t="n">
        <v>4648</v>
      </c>
      <c r="AED45" s="0" t="n">
        <v>0</v>
      </c>
      <c r="AEE45" s="0" t="n">
        <v>175</v>
      </c>
      <c r="AEF45" s="0" t="n">
        <v>77</v>
      </c>
      <c r="AEG45" s="0" t="n">
        <v>0</v>
      </c>
      <c r="AEH45" s="0" t="n">
        <v>0</v>
      </c>
      <c r="AEI45" s="0" t="n">
        <v>0</v>
      </c>
      <c r="AEJ45" s="0" t="n">
        <v>0</v>
      </c>
      <c r="AEK45" s="0" t="n">
        <v>2015.09</v>
      </c>
      <c r="AEL45" s="0" t="n">
        <v>0</v>
      </c>
      <c r="AEM45" s="0" t="n">
        <v>146.3</v>
      </c>
      <c r="AEN45" s="0" t="n">
        <v>0</v>
      </c>
      <c r="AEO45" s="0" t="n">
        <v>0</v>
      </c>
      <c r="AEP45" s="0" t="n">
        <v>980.826</v>
      </c>
      <c r="AEQ45" s="0" t="n">
        <v>1524.6</v>
      </c>
      <c r="AER45" s="0" t="n">
        <v>0</v>
      </c>
      <c r="AES45" s="0" t="n">
        <v>0</v>
      </c>
      <c r="AET45" s="0" t="n">
        <v>0</v>
      </c>
      <c r="AEU45" s="0" t="n">
        <v>3246.32</v>
      </c>
      <c r="AEV45" s="0" t="n">
        <v>0</v>
      </c>
      <c r="AEW45" s="0" t="n">
        <v>0</v>
      </c>
      <c r="AEX45" s="0" t="n">
        <v>0</v>
      </c>
      <c r="AEY45" s="0" t="n">
        <v>0</v>
      </c>
      <c r="AEZ45" s="0" t="n">
        <v>0</v>
      </c>
      <c r="AFA45" s="0" t="n">
        <v>324.17</v>
      </c>
      <c r="AFB45" s="0" t="n">
        <v>0</v>
      </c>
      <c r="AFC45" s="0" t="n">
        <v>0</v>
      </c>
      <c r="AFD45" s="0" t="n">
        <v>0</v>
      </c>
      <c r="AFE45" s="0" t="n">
        <v>0</v>
      </c>
      <c r="AFF45" s="0" t="n">
        <v>0</v>
      </c>
      <c r="AFG45" s="0" t="n">
        <v>1848</v>
      </c>
      <c r="AFH45" s="0" t="n">
        <v>795.41</v>
      </c>
      <c r="AFI45" s="0" t="n">
        <v>4086.775</v>
      </c>
      <c r="AFJ45" s="0" t="n">
        <v>2686.53</v>
      </c>
      <c r="AFK45" s="0" t="n">
        <v>0</v>
      </c>
      <c r="AFL45" s="0" t="n">
        <v>0</v>
      </c>
      <c r="AFM45" s="0" t="n">
        <v>0</v>
      </c>
      <c r="AFN45" s="0" t="n">
        <v>1797.642</v>
      </c>
      <c r="AFO45" s="0" t="n">
        <v>1232</v>
      </c>
      <c r="AFP45" s="0" t="n">
        <v>0</v>
      </c>
      <c r="AFQ45" s="0" t="n">
        <v>0</v>
      </c>
      <c r="AFR45" s="0" t="n">
        <v>0</v>
      </c>
      <c r="AFS45" s="0" t="n">
        <v>0</v>
      </c>
      <c r="AFT45" s="0" t="n">
        <v>0</v>
      </c>
      <c r="AFU45" s="0" t="n">
        <v>0</v>
      </c>
      <c r="AFV45" s="0" t="n">
        <v>0</v>
      </c>
      <c r="AFW45" s="0" t="n">
        <v>338.8</v>
      </c>
      <c r="AFX45" s="0" t="n">
        <v>0</v>
      </c>
      <c r="AFY45" s="0" t="n">
        <v>0</v>
      </c>
      <c r="AFZ45" s="0" t="n">
        <v>0</v>
      </c>
      <c r="AGA45" s="0" t="n">
        <v>0</v>
      </c>
      <c r="AGB45" s="0" t="n">
        <v>450.45</v>
      </c>
      <c r="AGC45" s="0" t="n">
        <v>3024.56</v>
      </c>
      <c r="AGD45" s="0" t="n">
        <v>0</v>
      </c>
      <c r="AGE45" s="0" t="n">
        <v>4332.02</v>
      </c>
      <c r="AGF45" s="0" t="n">
        <v>1318.086</v>
      </c>
      <c r="AGG45" s="0" t="n">
        <v>2286.9</v>
      </c>
      <c r="AGH45" s="0" t="n">
        <v>0</v>
      </c>
      <c r="AGI45" s="0" t="n">
        <v>632.94</v>
      </c>
      <c r="AGJ45" s="0" t="n">
        <v>0</v>
      </c>
      <c r="AGK45" s="0" t="n">
        <v>0</v>
      </c>
      <c r="AGL45" s="0" t="n">
        <v>376.068</v>
      </c>
      <c r="AGM45" s="0" t="n">
        <v>0</v>
      </c>
      <c r="AGN45" s="0" t="n">
        <v>3450.37</v>
      </c>
      <c r="AGO45" s="0" t="n">
        <v>0</v>
      </c>
      <c r="AGP45" s="0" t="n">
        <v>0</v>
      </c>
      <c r="AGQ45" s="0" t="n">
        <v>2045.12</v>
      </c>
      <c r="AGR45" s="0" t="n">
        <v>0</v>
      </c>
      <c r="AGS45" s="0" t="n">
        <v>84.7</v>
      </c>
      <c r="AGU45" s="0" t="n">
        <f aca="false">IF($P45&gt;0,CH45*$K45,0)</f>
        <v>373</v>
      </c>
      <c r="AGV45" s="0" t="n">
        <f aca="false">IF($P45&gt;0,EV45*$K45,0)</f>
        <v>229</v>
      </c>
      <c r="AGW45" s="0" t="n">
        <f aca="false">IF($P45&gt;0,HJ45*$K45,0)</f>
        <v>147</v>
      </c>
      <c r="AGX45" s="0" t="n">
        <f aca="false">IF($P45&gt;0,JX45*$K45,0)</f>
        <v>311</v>
      </c>
      <c r="AGY45" s="0" t="n">
        <f aca="false">IF($P45&gt;0,ML45*$K45,0)</f>
        <v>37</v>
      </c>
      <c r="AGZ45" s="0" t="n">
        <f aca="false">IF($P45&gt;0,OZ45*$K45,0)</f>
        <v>60</v>
      </c>
      <c r="AHA45" s="0" t="n">
        <f aca="false">IF($P45&gt;0,RN45*$K45,0)</f>
        <v>262</v>
      </c>
      <c r="AHB45" s="0" t="n">
        <f aca="false">IF($P45&gt;0,UB45*$K45,0)</f>
        <v>214</v>
      </c>
      <c r="AHC45" s="0" t="n">
        <f aca="false">IF($P45&gt;0,WP45*$K45,0)</f>
        <v>84</v>
      </c>
      <c r="AHD45" s="0" t="n">
        <f aca="false">IF($P45&gt;0,ZD45*$K45,0)</f>
        <v>387</v>
      </c>
      <c r="AHE45" s="0" t="n">
        <f aca="false">IF($P45&gt;0,ABR45*$K45,0)</f>
        <v>175</v>
      </c>
      <c r="AHF45" s="0" t="n">
        <f aca="false">IF($P45&gt;0,AEF45*$K45,0)</f>
        <v>77</v>
      </c>
    </row>
    <row r="46" customFormat="false" ht="15" hidden="false" customHeight="false" outlineLevel="0" collapsed="false">
      <c r="F46" s="0" t="s">
        <v>37</v>
      </c>
      <c r="H46" s="0" t="s">
        <v>187</v>
      </c>
      <c r="I46" s="0" t="s">
        <v>224</v>
      </c>
      <c r="K46" s="0" t="n">
        <v>1</v>
      </c>
      <c r="L46" s="0" t="n">
        <v>15.88</v>
      </c>
      <c r="P46" s="0" t="n">
        <v>2</v>
      </c>
      <c r="R46" s="0" t="n">
        <v>0</v>
      </c>
      <c r="S46" s="0" t="s">
        <v>61</v>
      </c>
      <c r="U46" s="0" t="n">
        <v>32.63</v>
      </c>
      <c r="V46" s="0" t="n">
        <v>15.64</v>
      </c>
      <c r="X46" s="0" t="n">
        <v>25.58</v>
      </c>
      <c r="Z46" s="0" t="n">
        <v>4.35</v>
      </c>
      <c r="AA46" s="0" t="n">
        <v>38.08</v>
      </c>
      <c r="AC46" s="0" t="n">
        <v>55.57</v>
      </c>
      <c r="AD46" s="0" t="n">
        <v>35.77</v>
      </c>
      <c r="AE46" s="0" t="n">
        <v>26.8</v>
      </c>
      <c r="AF46" s="0" t="n">
        <v>59.12</v>
      </c>
      <c r="AH46" s="0" t="n">
        <v>16</v>
      </c>
      <c r="AI46" s="0" t="n">
        <v>43.66</v>
      </c>
      <c r="AJ46" s="0" t="n">
        <v>22.64</v>
      </c>
      <c r="AL46" s="0" t="n">
        <v>29</v>
      </c>
      <c r="AM46" s="0" t="n">
        <v>33.09</v>
      </c>
      <c r="AO46" s="0" t="n">
        <v>17</v>
      </c>
      <c r="AQ46" s="0" t="n">
        <v>40.62</v>
      </c>
      <c r="AR46" s="0" t="n">
        <v>21.86</v>
      </c>
      <c r="AU46" s="0" t="n">
        <v>36</v>
      </c>
      <c r="BB46" s="0" t="n">
        <v>29.5</v>
      </c>
      <c r="BC46" s="0" t="n">
        <v>31.12</v>
      </c>
      <c r="BE46" s="0" t="n">
        <v>30.67</v>
      </c>
      <c r="BI46" s="0" t="n">
        <v>17.27</v>
      </c>
      <c r="BN46" s="0" t="n">
        <v>33</v>
      </c>
      <c r="BQ46" s="0" t="n">
        <v>3</v>
      </c>
      <c r="BU46" s="0" t="n">
        <v>22.12</v>
      </c>
      <c r="BV46" s="0" t="n">
        <v>45.53</v>
      </c>
      <c r="BX46" s="0" t="n">
        <v>47.28</v>
      </c>
      <c r="CC46" s="0" t="n">
        <v>22.28</v>
      </c>
      <c r="CD46" s="0" t="n">
        <v>34</v>
      </c>
      <c r="CG46" s="0" t="n">
        <v>22</v>
      </c>
      <c r="CH46" s="0" t="n">
        <v>152</v>
      </c>
      <c r="CI46" s="0" t="n">
        <v>4959.76</v>
      </c>
      <c r="CJ46" s="0" t="n">
        <v>2377.28</v>
      </c>
      <c r="CK46" s="0" t="n">
        <v>0</v>
      </c>
      <c r="CL46" s="0" t="n">
        <v>3888.16</v>
      </c>
      <c r="CM46" s="0" t="n">
        <v>0</v>
      </c>
      <c r="CN46" s="0" t="n">
        <v>661.2</v>
      </c>
      <c r="CO46" s="0" t="n">
        <v>7235.2</v>
      </c>
      <c r="CP46" s="0" t="n">
        <v>0</v>
      </c>
      <c r="CQ46" s="0" t="n">
        <v>9291.304</v>
      </c>
      <c r="CR46" s="0" t="n">
        <v>5437.04</v>
      </c>
      <c r="CS46" s="0" t="n">
        <v>4073.6</v>
      </c>
      <c r="CT46" s="0" t="n">
        <v>11232.8</v>
      </c>
      <c r="CU46" s="0" t="n">
        <v>0</v>
      </c>
      <c r="CV46" s="0" t="n">
        <v>2432</v>
      </c>
      <c r="CW46" s="0" t="n">
        <v>6636.32</v>
      </c>
      <c r="CX46" s="0" t="n">
        <v>3441.28</v>
      </c>
      <c r="CY46" s="0" t="n">
        <v>0</v>
      </c>
      <c r="CZ46" s="0" t="n">
        <v>4408</v>
      </c>
      <c r="DA46" s="0" t="n">
        <v>5029.68</v>
      </c>
      <c r="DB46" s="0" t="n">
        <v>0</v>
      </c>
      <c r="DC46" s="0" t="n">
        <v>2584</v>
      </c>
      <c r="DD46" s="0" t="n">
        <v>0</v>
      </c>
      <c r="DE46" s="0" t="n">
        <v>6174.24</v>
      </c>
      <c r="DF46" s="0" t="n">
        <v>3322.72</v>
      </c>
      <c r="DG46" s="0" t="n">
        <v>0</v>
      </c>
      <c r="DH46" s="0" t="n">
        <v>0</v>
      </c>
      <c r="DI46" s="0" t="n">
        <v>5472</v>
      </c>
      <c r="DJ46" s="0" t="n">
        <v>0</v>
      </c>
      <c r="DK46" s="0" t="n">
        <v>0</v>
      </c>
      <c r="DL46" s="0" t="n">
        <v>0</v>
      </c>
      <c r="DM46" s="0" t="n">
        <v>0</v>
      </c>
      <c r="DN46" s="0" t="n">
        <v>0</v>
      </c>
      <c r="DO46" s="0" t="n">
        <v>0</v>
      </c>
      <c r="DP46" s="0" t="n">
        <v>4484</v>
      </c>
      <c r="DQ46" s="0" t="n">
        <v>4730.24</v>
      </c>
      <c r="DR46" s="0" t="n">
        <v>0</v>
      </c>
      <c r="DS46" s="0" t="n">
        <v>4661.84</v>
      </c>
      <c r="DT46" s="0" t="n">
        <v>0</v>
      </c>
      <c r="DU46" s="0" t="n">
        <v>0</v>
      </c>
      <c r="DV46" s="0" t="n">
        <v>0</v>
      </c>
      <c r="DW46" s="0" t="n">
        <v>2625.04</v>
      </c>
      <c r="DX46" s="0" t="n">
        <v>0</v>
      </c>
      <c r="DY46" s="0" t="n">
        <v>0</v>
      </c>
      <c r="DZ46" s="0" t="n">
        <v>0</v>
      </c>
      <c r="EA46" s="0" t="n">
        <v>0</v>
      </c>
      <c r="EB46" s="0" t="n">
        <v>5016</v>
      </c>
      <c r="EC46" s="0" t="n">
        <v>0</v>
      </c>
      <c r="ED46" s="0" t="n">
        <v>0</v>
      </c>
      <c r="EE46" s="0" t="n">
        <v>456</v>
      </c>
      <c r="EF46" s="0" t="n">
        <v>0</v>
      </c>
      <c r="EG46" s="0" t="n">
        <v>0</v>
      </c>
      <c r="EH46" s="0" t="n">
        <v>0</v>
      </c>
      <c r="EI46" s="0" t="n">
        <v>3362.24</v>
      </c>
      <c r="EJ46" s="0" t="n">
        <v>6920.56</v>
      </c>
      <c r="EK46" s="0" t="n">
        <v>0</v>
      </c>
      <c r="EL46" s="0" t="n">
        <v>7186.56</v>
      </c>
      <c r="EM46" s="0" t="n">
        <v>0</v>
      </c>
      <c r="EN46" s="0" t="n">
        <v>0</v>
      </c>
      <c r="EO46" s="0" t="n">
        <v>0</v>
      </c>
      <c r="EP46" s="0" t="n">
        <v>0</v>
      </c>
      <c r="EQ46" s="0" t="n">
        <v>3386.56</v>
      </c>
      <c r="ER46" s="0" t="n">
        <v>6460</v>
      </c>
      <c r="ES46" s="0" t="n">
        <v>0</v>
      </c>
      <c r="ET46" s="0" t="n">
        <v>0</v>
      </c>
      <c r="EU46" s="0" t="n">
        <v>4180</v>
      </c>
      <c r="EV46" s="0" t="n">
        <v>329</v>
      </c>
      <c r="EW46" s="0" t="n">
        <v>10735.27</v>
      </c>
      <c r="EX46" s="0" t="n">
        <v>5145.56</v>
      </c>
      <c r="EY46" s="0" t="n">
        <v>0</v>
      </c>
      <c r="EZ46" s="0" t="n">
        <v>8415.82</v>
      </c>
      <c r="FA46" s="0" t="n">
        <v>0</v>
      </c>
      <c r="FB46" s="0" t="n">
        <v>1431.15</v>
      </c>
      <c r="FC46" s="0" t="n">
        <v>12528.32</v>
      </c>
      <c r="FD46" s="0" t="n">
        <v>0</v>
      </c>
      <c r="FE46" s="0" t="n">
        <v>16454.277</v>
      </c>
      <c r="FF46" s="0" t="n">
        <v>11768.33</v>
      </c>
      <c r="FG46" s="0" t="n">
        <v>8817.2</v>
      </c>
      <c r="FH46" s="0" t="n">
        <v>19450.48</v>
      </c>
      <c r="FI46" s="0" t="n">
        <v>0</v>
      </c>
      <c r="FJ46" s="0" t="n">
        <v>6580</v>
      </c>
      <c r="FK46" s="0" t="n">
        <v>14364.14</v>
      </c>
      <c r="FL46" s="0" t="n">
        <v>7448.56</v>
      </c>
      <c r="FM46" s="0" t="n">
        <v>0</v>
      </c>
      <c r="FN46" s="0" t="n">
        <v>9541</v>
      </c>
      <c r="FO46" s="0" t="n">
        <v>9797.949</v>
      </c>
      <c r="FP46" s="0" t="n">
        <v>0</v>
      </c>
      <c r="FQ46" s="0" t="n">
        <v>5593</v>
      </c>
      <c r="FR46" s="0" t="n">
        <v>0</v>
      </c>
      <c r="FS46" s="0" t="n">
        <v>16704.975</v>
      </c>
      <c r="FT46" s="0" t="n">
        <v>7191.94</v>
      </c>
      <c r="FU46" s="0" t="n">
        <v>0</v>
      </c>
      <c r="FV46" s="0" t="n">
        <v>0</v>
      </c>
      <c r="FW46" s="0" t="n">
        <v>11844</v>
      </c>
      <c r="FX46" s="0" t="n">
        <v>0</v>
      </c>
      <c r="FY46" s="0" t="n">
        <v>0</v>
      </c>
      <c r="FZ46" s="0" t="n">
        <v>0</v>
      </c>
      <c r="GA46" s="0" t="n">
        <v>0</v>
      </c>
      <c r="GB46" s="0" t="n">
        <v>0</v>
      </c>
      <c r="GC46" s="0" t="n">
        <v>0</v>
      </c>
      <c r="GD46" s="0" t="n">
        <v>9705.5</v>
      </c>
      <c r="GE46" s="0" t="n">
        <v>10238.48</v>
      </c>
      <c r="GF46" s="0" t="n">
        <v>0</v>
      </c>
      <c r="GG46" s="0" t="n">
        <v>10090.43</v>
      </c>
      <c r="GH46" s="0" t="n">
        <v>0</v>
      </c>
      <c r="GI46" s="0" t="n">
        <v>0</v>
      </c>
      <c r="GJ46" s="0" t="n">
        <v>0</v>
      </c>
      <c r="GK46" s="0" t="n">
        <v>5681.83</v>
      </c>
      <c r="GL46" s="0" t="n">
        <v>0</v>
      </c>
      <c r="GM46" s="0" t="n">
        <v>0</v>
      </c>
      <c r="GN46" s="0" t="n">
        <v>0</v>
      </c>
      <c r="GO46" s="0" t="n">
        <v>0</v>
      </c>
      <c r="GP46" s="0" t="n">
        <v>11942.7</v>
      </c>
      <c r="GQ46" s="0" t="n">
        <v>0</v>
      </c>
      <c r="GR46" s="0" t="n">
        <v>0</v>
      </c>
      <c r="GS46" s="0" t="n">
        <v>1233.75</v>
      </c>
      <c r="GT46" s="0" t="n">
        <v>0</v>
      </c>
      <c r="GU46" s="0" t="n">
        <v>0</v>
      </c>
      <c r="GV46" s="0" t="n">
        <v>0</v>
      </c>
      <c r="GW46" s="0" t="n">
        <v>9096.85</v>
      </c>
      <c r="GX46" s="0" t="n">
        <v>16477.307</v>
      </c>
      <c r="GY46" s="0" t="n">
        <v>0</v>
      </c>
      <c r="GZ46" s="0" t="n">
        <v>15555.12</v>
      </c>
      <c r="HA46" s="0" t="n">
        <v>0</v>
      </c>
      <c r="HB46" s="0" t="n">
        <v>0</v>
      </c>
      <c r="HC46" s="0" t="n">
        <v>0</v>
      </c>
      <c r="HD46" s="0" t="n">
        <v>0</v>
      </c>
      <c r="HE46" s="0" t="n">
        <v>7330.12</v>
      </c>
      <c r="HF46" s="0" t="n">
        <v>13982.5</v>
      </c>
      <c r="HG46" s="0" t="n">
        <v>0</v>
      </c>
      <c r="HH46" s="0" t="n">
        <v>0</v>
      </c>
      <c r="HI46" s="0" t="n">
        <v>7238</v>
      </c>
      <c r="HJ46" s="0" t="n">
        <v>46</v>
      </c>
      <c r="HK46" s="0" t="n">
        <v>1651.078</v>
      </c>
      <c r="HL46" s="0" t="n">
        <v>719.44</v>
      </c>
      <c r="HM46" s="0" t="n">
        <v>0</v>
      </c>
      <c r="HN46" s="0" t="n">
        <v>1176.68</v>
      </c>
      <c r="HO46" s="0" t="n">
        <v>0</v>
      </c>
      <c r="HP46" s="0" t="n">
        <v>200.1</v>
      </c>
      <c r="HQ46" s="0" t="n">
        <v>1751.68</v>
      </c>
      <c r="HR46" s="0" t="n">
        <v>0</v>
      </c>
      <c r="HS46" s="0" t="n">
        <v>2556.22</v>
      </c>
      <c r="HT46" s="0" t="n">
        <v>1480.878</v>
      </c>
      <c r="HU46" s="0" t="n">
        <v>1356.08</v>
      </c>
      <c r="HV46" s="0" t="n">
        <v>2719.52</v>
      </c>
      <c r="HW46" s="0" t="n">
        <v>0</v>
      </c>
      <c r="HX46" s="0" t="n">
        <v>809.6</v>
      </c>
      <c r="HY46" s="0" t="n">
        <v>2008.36</v>
      </c>
      <c r="HZ46" s="0" t="n">
        <v>1041.44</v>
      </c>
      <c r="IA46" s="0" t="n">
        <v>0</v>
      </c>
      <c r="IB46" s="0" t="n">
        <v>1467.4</v>
      </c>
      <c r="IC46" s="0" t="n">
        <v>1522.14</v>
      </c>
      <c r="ID46" s="0" t="n">
        <v>0</v>
      </c>
      <c r="IE46" s="0" t="n">
        <v>782</v>
      </c>
      <c r="IF46" s="0" t="n">
        <v>0</v>
      </c>
      <c r="IG46" s="0" t="n">
        <v>2335.65</v>
      </c>
      <c r="IH46" s="0" t="n">
        <v>1106.116</v>
      </c>
      <c r="II46" s="0" t="n">
        <v>0</v>
      </c>
      <c r="IJ46" s="0" t="n">
        <v>0</v>
      </c>
      <c r="IK46" s="0" t="n">
        <v>1656</v>
      </c>
      <c r="IL46" s="0" t="n">
        <v>0</v>
      </c>
      <c r="IM46" s="0" t="n">
        <v>0</v>
      </c>
      <c r="IN46" s="0" t="n">
        <v>0</v>
      </c>
      <c r="IO46" s="0" t="n">
        <v>0</v>
      </c>
      <c r="IP46" s="0" t="n">
        <v>0</v>
      </c>
      <c r="IQ46" s="0" t="n">
        <v>0</v>
      </c>
      <c r="IR46" s="0" t="n">
        <v>1696.25</v>
      </c>
      <c r="IS46" s="0" t="n">
        <v>1288.368</v>
      </c>
      <c r="IT46" s="0" t="n">
        <v>0</v>
      </c>
      <c r="IU46" s="0" t="n">
        <v>1551.902</v>
      </c>
      <c r="IV46" s="0" t="n">
        <v>0</v>
      </c>
      <c r="IW46" s="0" t="n">
        <v>0</v>
      </c>
      <c r="IX46" s="0" t="n">
        <v>0</v>
      </c>
      <c r="IY46" s="0" t="n">
        <v>794.42</v>
      </c>
      <c r="IZ46" s="0" t="n">
        <v>0</v>
      </c>
      <c r="JA46" s="0" t="n">
        <v>0</v>
      </c>
      <c r="JB46" s="0" t="n">
        <v>0</v>
      </c>
      <c r="JC46" s="0" t="n">
        <v>0</v>
      </c>
      <c r="JD46" s="0" t="n">
        <v>1669.8</v>
      </c>
      <c r="JE46" s="0" t="n">
        <v>0</v>
      </c>
      <c r="JF46" s="0" t="n">
        <v>0</v>
      </c>
      <c r="JG46" s="0" t="n">
        <v>138</v>
      </c>
      <c r="JH46" s="0" t="n">
        <v>0</v>
      </c>
      <c r="JI46" s="0" t="n">
        <v>0</v>
      </c>
      <c r="JJ46" s="0" t="n">
        <v>0</v>
      </c>
      <c r="JK46" s="0" t="n">
        <v>1017.52</v>
      </c>
      <c r="JL46" s="0" t="n">
        <v>2094.38</v>
      </c>
      <c r="JM46" s="0" t="n">
        <v>0</v>
      </c>
      <c r="JN46" s="0" t="n">
        <v>2174.88</v>
      </c>
      <c r="JO46" s="0" t="n">
        <v>0</v>
      </c>
      <c r="JP46" s="0" t="n">
        <v>0</v>
      </c>
      <c r="JQ46" s="0" t="n">
        <v>0</v>
      </c>
      <c r="JR46" s="0" t="n">
        <v>0</v>
      </c>
      <c r="JS46" s="0" t="n">
        <v>1024.88</v>
      </c>
      <c r="JT46" s="0" t="n">
        <v>1564</v>
      </c>
      <c r="JU46" s="0" t="n">
        <v>0</v>
      </c>
      <c r="JV46" s="0" t="n">
        <v>0</v>
      </c>
      <c r="JW46" s="0" t="n">
        <v>1012</v>
      </c>
      <c r="JX46" s="0" t="n">
        <v>356</v>
      </c>
      <c r="JY46" s="0" t="n">
        <v>11616.28</v>
      </c>
      <c r="JZ46" s="0" t="n">
        <v>5567.84</v>
      </c>
      <c r="KA46" s="0" t="n">
        <v>0</v>
      </c>
      <c r="KB46" s="0" t="n">
        <v>11383.1</v>
      </c>
      <c r="KC46" s="0" t="n">
        <v>0</v>
      </c>
      <c r="KD46" s="0" t="n">
        <v>1548.6</v>
      </c>
      <c r="KE46" s="0" t="n">
        <v>16945.6</v>
      </c>
      <c r="KF46" s="0" t="n">
        <v>0</v>
      </c>
      <c r="KG46" s="0" t="n">
        <v>17804.628</v>
      </c>
      <c r="KH46" s="0" t="n">
        <v>14007.532</v>
      </c>
      <c r="KI46" s="0" t="n">
        <v>8586.72</v>
      </c>
      <c r="KJ46" s="0" t="n">
        <v>21046.72</v>
      </c>
      <c r="KK46" s="0" t="n">
        <v>0</v>
      </c>
      <c r="KL46" s="0" t="n">
        <v>5696</v>
      </c>
      <c r="KM46" s="0" t="n">
        <v>15542.96</v>
      </c>
      <c r="KN46" s="0" t="n">
        <v>8865.824</v>
      </c>
      <c r="KO46" s="0" t="n">
        <v>0</v>
      </c>
      <c r="KP46" s="0" t="n">
        <v>11356.4</v>
      </c>
      <c r="KQ46" s="0" t="n">
        <v>11780.04</v>
      </c>
      <c r="KR46" s="0" t="n">
        <v>0</v>
      </c>
      <c r="KS46" s="0" t="n">
        <v>6052</v>
      </c>
      <c r="KT46" s="0" t="n">
        <v>0</v>
      </c>
      <c r="KU46" s="0" t="n">
        <v>14460.72</v>
      </c>
      <c r="KV46" s="0" t="n">
        <v>7782.16</v>
      </c>
      <c r="KW46" s="0" t="n">
        <v>0</v>
      </c>
      <c r="KX46" s="0" t="n">
        <v>0</v>
      </c>
      <c r="KY46" s="0" t="n">
        <v>12816</v>
      </c>
      <c r="KZ46" s="0" t="n">
        <v>0</v>
      </c>
      <c r="LA46" s="0" t="n">
        <v>0</v>
      </c>
      <c r="LB46" s="0" t="n">
        <v>0</v>
      </c>
      <c r="LC46" s="0" t="n">
        <v>0</v>
      </c>
      <c r="LD46" s="0" t="n">
        <v>0</v>
      </c>
      <c r="LE46" s="0" t="n">
        <v>0</v>
      </c>
      <c r="LF46" s="0" t="n">
        <v>10502</v>
      </c>
      <c r="LG46" s="0" t="n">
        <v>11078.72</v>
      </c>
      <c r="LH46" s="0" t="n">
        <v>0</v>
      </c>
      <c r="LI46" s="0" t="n">
        <v>10918.52</v>
      </c>
      <c r="LJ46" s="0" t="n">
        <v>0</v>
      </c>
      <c r="LK46" s="0" t="n">
        <v>0</v>
      </c>
      <c r="LL46" s="0" t="n">
        <v>0</v>
      </c>
      <c r="LM46" s="0" t="n">
        <v>6148.12</v>
      </c>
      <c r="LN46" s="0" t="n">
        <v>0</v>
      </c>
      <c r="LO46" s="0" t="n">
        <v>0</v>
      </c>
      <c r="LP46" s="0" t="n">
        <v>0</v>
      </c>
      <c r="LQ46" s="0" t="n">
        <v>0</v>
      </c>
      <c r="LR46" s="0" t="n">
        <v>11748</v>
      </c>
      <c r="LS46" s="0" t="n">
        <v>0</v>
      </c>
      <c r="LT46" s="0" t="n">
        <v>0</v>
      </c>
      <c r="LU46" s="0" t="n">
        <v>1068</v>
      </c>
      <c r="LV46" s="0" t="n">
        <v>0</v>
      </c>
      <c r="LW46" s="0" t="n">
        <v>0</v>
      </c>
      <c r="LX46" s="0" t="n">
        <v>0</v>
      </c>
      <c r="LY46" s="0" t="n">
        <v>7874.72</v>
      </c>
      <c r="LZ46" s="0" t="n">
        <v>14587.812</v>
      </c>
      <c r="MA46" s="0" t="n">
        <v>0</v>
      </c>
      <c r="MB46" s="0" t="n">
        <v>16831.68</v>
      </c>
      <c r="MC46" s="0" t="n">
        <v>0</v>
      </c>
      <c r="MD46" s="0" t="n">
        <v>0</v>
      </c>
      <c r="ME46" s="0" t="n">
        <v>0</v>
      </c>
      <c r="MF46" s="0" t="n">
        <v>0</v>
      </c>
      <c r="MG46" s="0" t="n">
        <v>7931.68</v>
      </c>
      <c r="MH46" s="0" t="n">
        <v>12104</v>
      </c>
      <c r="MI46" s="0" t="n">
        <v>0</v>
      </c>
      <c r="MJ46" s="0" t="n">
        <v>0</v>
      </c>
      <c r="MK46" s="0" t="n">
        <v>7048.8</v>
      </c>
      <c r="ML46" s="0" t="n">
        <v>133</v>
      </c>
      <c r="MM46" s="0" t="n">
        <v>3905.811</v>
      </c>
      <c r="MN46" s="0" t="n">
        <v>2080.12</v>
      </c>
      <c r="MO46" s="0" t="n">
        <v>0</v>
      </c>
      <c r="MP46" s="0" t="n">
        <v>3402.14</v>
      </c>
      <c r="MQ46" s="0" t="n">
        <v>0</v>
      </c>
      <c r="MR46" s="0" t="n">
        <v>578.55</v>
      </c>
      <c r="MS46" s="0" t="n">
        <v>5064.64</v>
      </c>
      <c r="MT46" s="0" t="n">
        <v>0</v>
      </c>
      <c r="MU46" s="0" t="n">
        <v>8129.891</v>
      </c>
      <c r="MV46" s="0" t="n">
        <v>5233.151</v>
      </c>
      <c r="MW46" s="0" t="n">
        <v>3564.4</v>
      </c>
      <c r="MX46" s="0" t="n">
        <v>7862.96</v>
      </c>
      <c r="MY46" s="0" t="n">
        <v>0</v>
      </c>
      <c r="MZ46" s="0" t="n">
        <v>1915.2</v>
      </c>
      <c r="NA46" s="0" t="n">
        <v>6387.458</v>
      </c>
      <c r="NB46" s="0" t="n">
        <v>3011.12</v>
      </c>
      <c r="NC46" s="0" t="n">
        <v>0</v>
      </c>
      <c r="ND46" s="0" t="n">
        <v>3857</v>
      </c>
      <c r="NE46" s="0" t="n">
        <v>4400.97</v>
      </c>
      <c r="NF46" s="0" t="n">
        <v>0</v>
      </c>
      <c r="NG46" s="0" t="n">
        <v>2261</v>
      </c>
      <c r="NH46" s="0" t="n">
        <v>0</v>
      </c>
      <c r="NI46" s="0" t="n">
        <v>5402.46</v>
      </c>
      <c r="NJ46" s="0" t="n">
        <v>2907.38</v>
      </c>
      <c r="NK46" s="0" t="n">
        <v>0</v>
      </c>
      <c r="NL46" s="0" t="n">
        <v>0</v>
      </c>
      <c r="NM46" s="0" t="n">
        <v>4788</v>
      </c>
      <c r="NN46" s="0" t="n">
        <v>0</v>
      </c>
      <c r="NO46" s="0" t="n">
        <v>0</v>
      </c>
      <c r="NP46" s="0" t="n">
        <v>0</v>
      </c>
      <c r="NQ46" s="0" t="n">
        <v>0</v>
      </c>
      <c r="NR46" s="0" t="n">
        <v>0</v>
      </c>
      <c r="NS46" s="0" t="n">
        <v>0</v>
      </c>
      <c r="NT46" s="0" t="n">
        <v>3531.15</v>
      </c>
      <c r="NU46" s="0" t="n">
        <v>4138.96</v>
      </c>
      <c r="NV46" s="0" t="n">
        <v>0</v>
      </c>
      <c r="NW46" s="0" t="n">
        <v>5098.8875</v>
      </c>
      <c r="NX46" s="0" t="n">
        <v>0</v>
      </c>
      <c r="NY46" s="0" t="n">
        <v>0</v>
      </c>
      <c r="NZ46" s="0" t="n">
        <v>0</v>
      </c>
      <c r="OA46" s="0" t="n">
        <v>2296.91</v>
      </c>
      <c r="OB46" s="0" t="n">
        <v>0</v>
      </c>
      <c r="OC46" s="0" t="n">
        <v>0</v>
      </c>
      <c r="OD46" s="0" t="n">
        <v>0</v>
      </c>
      <c r="OE46" s="0" t="n">
        <v>0</v>
      </c>
      <c r="OF46" s="0" t="n">
        <v>4389</v>
      </c>
      <c r="OG46" s="0" t="n">
        <v>0</v>
      </c>
      <c r="OH46" s="0" t="n">
        <v>0</v>
      </c>
      <c r="OI46" s="0" t="n">
        <v>438.9</v>
      </c>
      <c r="OJ46" s="0" t="n">
        <v>0</v>
      </c>
      <c r="OK46" s="0" t="n">
        <v>0</v>
      </c>
      <c r="OL46" s="0" t="n">
        <v>0</v>
      </c>
      <c r="OM46" s="0" t="n">
        <v>2647.764</v>
      </c>
      <c r="ON46" s="0" t="n">
        <v>6055.49</v>
      </c>
      <c r="OO46" s="0" t="n">
        <v>0</v>
      </c>
      <c r="OP46" s="0" t="n">
        <v>6288.24</v>
      </c>
      <c r="OQ46" s="0" t="n">
        <v>0</v>
      </c>
      <c r="OR46" s="0" t="n">
        <v>0</v>
      </c>
      <c r="OS46" s="0" t="n">
        <v>0</v>
      </c>
      <c r="OT46" s="0" t="n">
        <v>0</v>
      </c>
      <c r="OU46" s="0" t="n">
        <v>2963.24</v>
      </c>
      <c r="OV46" s="0" t="n">
        <v>4522</v>
      </c>
      <c r="OW46" s="0" t="n">
        <v>0</v>
      </c>
      <c r="OX46" s="0" t="n">
        <v>0</v>
      </c>
      <c r="OY46" s="0" t="n">
        <v>2926</v>
      </c>
      <c r="OZ46" s="0" t="n">
        <v>265</v>
      </c>
      <c r="PA46" s="0" t="n">
        <v>7782.255</v>
      </c>
      <c r="PB46" s="0" t="n">
        <v>4144.6</v>
      </c>
      <c r="PC46" s="0" t="n">
        <v>0</v>
      </c>
      <c r="PD46" s="0" t="n">
        <v>6778.7</v>
      </c>
      <c r="PE46" s="0" t="n">
        <v>0</v>
      </c>
      <c r="PF46" s="0" t="n">
        <v>1152.75</v>
      </c>
      <c r="PG46" s="0" t="n">
        <v>11100.32</v>
      </c>
      <c r="PH46" s="0" t="n">
        <v>0</v>
      </c>
      <c r="PI46" s="0" t="n">
        <v>14726.05</v>
      </c>
      <c r="PJ46" s="0" t="n">
        <v>9479.05</v>
      </c>
      <c r="PK46" s="0" t="n">
        <v>7102</v>
      </c>
      <c r="PL46" s="0" t="n">
        <v>15666.8</v>
      </c>
      <c r="PM46" s="0" t="n">
        <v>0</v>
      </c>
      <c r="PN46" s="0" t="n">
        <v>3816</v>
      </c>
      <c r="PO46" s="0" t="n">
        <v>11569.9</v>
      </c>
      <c r="PP46" s="0" t="n">
        <v>5999.6</v>
      </c>
      <c r="PQ46" s="0" t="n">
        <v>0</v>
      </c>
      <c r="PR46" s="0" t="n">
        <v>7685</v>
      </c>
      <c r="PS46" s="0" t="n">
        <v>8768.85</v>
      </c>
      <c r="PT46" s="0" t="n">
        <v>0</v>
      </c>
      <c r="PU46" s="0" t="n">
        <v>4505</v>
      </c>
      <c r="PV46" s="0" t="n">
        <v>0</v>
      </c>
      <c r="PW46" s="0" t="n">
        <v>10764.3</v>
      </c>
      <c r="PX46" s="0" t="n">
        <v>5792.9</v>
      </c>
      <c r="PY46" s="0" t="n">
        <v>0</v>
      </c>
      <c r="PZ46" s="0" t="n">
        <v>0</v>
      </c>
      <c r="QA46" s="0" t="n">
        <v>9540</v>
      </c>
      <c r="QB46" s="0" t="n">
        <v>0</v>
      </c>
      <c r="QC46" s="0" t="n">
        <v>0</v>
      </c>
      <c r="QD46" s="0" t="n">
        <v>0</v>
      </c>
      <c r="QE46" s="0" t="n">
        <v>0</v>
      </c>
      <c r="QF46" s="0" t="n">
        <v>0</v>
      </c>
      <c r="QG46" s="0" t="n">
        <v>0</v>
      </c>
      <c r="QH46" s="0" t="n">
        <v>7817.5</v>
      </c>
      <c r="QI46" s="0" t="n">
        <v>9071.48</v>
      </c>
      <c r="QJ46" s="0" t="n">
        <v>0</v>
      </c>
      <c r="QK46" s="0" t="n">
        <v>8127.55</v>
      </c>
      <c r="QL46" s="0" t="n">
        <v>0</v>
      </c>
      <c r="QM46" s="0" t="n">
        <v>0</v>
      </c>
      <c r="QN46" s="0" t="n">
        <v>0</v>
      </c>
      <c r="QO46" s="0" t="n">
        <v>5034.205</v>
      </c>
      <c r="QP46" s="0" t="n">
        <v>0</v>
      </c>
      <c r="QQ46" s="0" t="n">
        <v>0</v>
      </c>
      <c r="QR46" s="0" t="n">
        <v>0</v>
      </c>
      <c r="QS46" s="0" t="n">
        <v>0</v>
      </c>
      <c r="QT46" s="0" t="n">
        <v>7870.5</v>
      </c>
      <c r="QU46" s="0" t="n">
        <v>0</v>
      </c>
      <c r="QV46" s="0" t="n">
        <v>0</v>
      </c>
      <c r="QW46" s="0" t="n">
        <v>795</v>
      </c>
      <c r="QX46" s="0" t="n">
        <v>0</v>
      </c>
      <c r="QY46" s="0" t="n">
        <v>0</v>
      </c>
      <c r="QZ46" s="0" t="n">
        <v>0</v>
      </c>
      <c r="RA46" s="0" t="n">
        <v>5861.8</v>
      </c>
      <c r="RB46" s="0" t="n">
        <v>10858.905</v>
      </c>
      <c r="RC46" s="0" t="n">
        <v>0</v>
      </c>
      <c r="RD46" s="0" t="n">
        <v>12529.2</v>
      </c>
      <c r="RE46" s="0" t="n">
        <v>0</v>
      </c>
      <c r="RF46" s="0" t="n">
        <v>0</v>
      </c>
      <c r="RG46" s="0" t="n">
        <v>0</v>
      </c>
      <c r="RH46" s="0" t="n">
        <v>0</v>
      </c>
      <c r="RI46" s="0" t="n">
        <v>5904.2</v>
      </c>
      <c r="RJ46" s="0" t="n">
        <v>9010</v>
      </c>
      <c r="RK46" s="0" t="n">
        <v>0</v>
      </c>
      <c r="RL46" s="0" t="n">
        <v>0</v>
      </c>
      <c r="RM46" s="0" t="n">
        <v>6413</v>
      </c>
      <c r="RN46" s="0" t="n">
        <v>187</v>
      </c>
      <c r="RO46" s="0" t="n">
        <v>6101.81</v>
      </c>
      <c r="RP46" s="0" t="n">
        <v>2924.68</v>
      </c>
      <c r="RQ46" s="0" t="n">
        <v>0</v>
      </c>
      <c r="RR46" s="0" t="n">
        <v>4305.114</v>
      </c>
      <c r="RS46" s="0" t="n">
        <v>0</v>
      </c>
      <c r="RT46" s="0" t="n">
        <v>813.45</v>
      </c>
      <c r="RU46" s="0" t="n">
        <v>7120.96</v>
      </c>
      <c r="RV46" s="0" t="n">
        <v>0</v>
      </c>
      <c r="RW46" s="0" t="n">
        <v>9352.431</v>
      </c>
      <c r="RX46" s="0" t="n">
        <v>6020.091</v>
      </c>
      <c r="RY46" s="0" t="n">
        <v>5011.6</v>
      </c>
      <c r="RZ46" s="0" t="n">
        <v>11055.44</v>
      </c>
      <c r="SA46" s="0" t="n">
        <v>0</v>
      </c>
      <c r="SB46" s="0" t="n">
        <v>2992</v>
      </c>
      <c r="SC46" s="0" t="n">
        <v>8980.862</v>
      </c>
      <c r="SD46" s="0" t="n">
        <v>4233.68</v>
      </c>
      <c r="SE46" s="0" t="n">
        <v>0</v>
      </c>
      <c r="SF46" s="0" t="n">
        <v>5423</v>
      </c>
      <c r="SG46" s="0" t="n">
        <v>6187.83</v>
      </c>
      <c r="SH46" s="0" t="n">
        <v>0</v>
      </c>
      <c r="SI46" s="0" t="n">
        <v>3179</v>
      </c>
      <c r="SJ46" s="0" t="n">
        <v>0</v>
      </c>
      <c r="SK46" s="0" t="n">
        <v>7595.94</v>
      </c>
      <c r="SL46" s="0" t="n">
        <v>4087.82</v>
      </c>
      <c r="SM46" s="0" t="n">
        <v>0</v>
      </c>
      <c r="SN46" s="0" t="n">
        <v>0</v>
      </c>
      <c r="SO46" s="0" t="n">
        <v>6732</v>
      </c>
      <c r="SP46" s="0" t="n">
        <v>0</v>
      </c>
      <c r="SQ46" s="0" t="n">
        <v>0</v>
      </c>
      <c r="SR46" s="0" t="n">
        <v>0</v>
      </c>
      <c r="SS46" s="0" t="n">
        <v>0</v>
      </c>
      <c r="ST46" s="0" t="n">
        <v>0</v>
      </c>
      <c r="SU46" s="0" t="n">
        <v>0</v>
      </c>
      <c r="SV46" s="0" t="n">
        <v>5516.5</v>
      </c>
      <c r="SW46" s="0" t="n">
        <v>5819.44</v>
      </c>
      <c r="SX46" s="0" t="n">
        <v>0</v>
      </c>
      <c r="SY46" s="0" t="n">
        <v>5735.29</v>
      </c>
      <c r="SZ46" s="0" t="n">
        <v>0</v>
      </c>
      <c r="TA46" s="0" t="n">
        <v>0</v>
      </c>
      <c r="TB46" s="0" t="n">
        <v>0</v>
      </c>
      <c r="TC46" s="0" t="n">
        <v>3229.49</v>
      </c>
      <c r="TD46" s="0" t="n">
        <v>0</v>
      </c>
      <c r="TE46" s="0" t="n">
        <v>0</v>
      </c>
      <c r="TF46" s="0" t="n">
        <v>0</v>
      </c>
      <c r="TG46" s="0" t="n">
        <v>0</v>
      </c>
      <c r="TH46" s="0" t="n">
        <v>6788.1</v>
      </c>
      <c r="TI46" s="0" t="n">
        <v>0</v>
      </c>
      <c r="TJ46" s="0" t="n">
        <v>0</v>
      </c>
      <c r="TK46" s="0" t="n">
        <v>701.25</v>
      </c>
      <c r="TL46" s="0" t="n">
        <v>0</v>
      </c>
      <c r="TM46" s="0" t="n">
        <v>0</v>
      </c>
      <c r="TN46" s="0" t="n">
        <v>0</v>
      </c>
      <c r="TO46" s="0" t="n">
        <v>4136.44</v>
      </c>
      <c r="TP46" s="0" t="n">
        <v>8514.11</v>
      </c>
      <c r="TQ46" s="0" t="n">
        <v>0</v>
      </c>
      <c r="TR46" s="0" t="n">
        <v>11051.7</v>
      </c>
      <c r="TS46" s="0" t="n">
        <v>0</v>
      </c>
      <c r="TT46" s="0" t="n">
        <v>0</v>
      </c>
      <c r="TU46" s="0" t="n">
        <v>0</v>
      </c>
      <c r="TV46" s="0" t="n">
        <v>0</v>
      </c>
      <c r="TW46" s="0" t="n">
        <v>4166.36</v>
      </c>
      <c r="TX46" s="0" t="n">
        <v>6358</v>
      </c>
      <c r="TY46" s="0" t="n">
        <v>0</v>
      </c>
      <c r="TZ46" s="0" t="n">
        <v>0</v>
      </c>
      <c r="UA46" s="0" t="n">
        <v>4114</v>
      </c>
      <c r="UB46" s="0" t="n">
        <v>85</v>
      </c>
      <c r="UC46" s="0" t="n">
        <v>2773.55</v>
      </c>
      <c r="UD46" s="0" t="n">
        <v>1329.4</v>
      </c>
      <c r="UE46" s="0" t="n">
        <v>0</v>
      </c>
      <c r="UF46" s="0" t="n">
        <v>2174.3</v>
      </c>
      <c r="UG46" s="0" t="n">
        <v>0</v>
      </c>
      <c r="UH46" s="0" t="n">
        <v>369.75</v>
      </c>
      <c r="UI46" s="0" t="n">
        <v>3236.8</v>
      </c>
      <c r="UJ46" s="0" t="n">
        <v>0</v>
      </c>
      <c r="UK46" s="0" t="n">
        <v>4723.45</v>
      </c>
      <c r="UL46" s="0" t="n">
        <v>3344.495</v>
      </c>
      <c r="UM46" s="0" t="n">
        <v>2278</v>
      </c>
      <c r="UN46" s="0" t="n">
        <v>5025.2</v>
      </c>
      <c r="UO46" s="0" t="n">
        <v>0</v>
      </c>
      <c r="UP46" s="0" t="n">
        <v>1360</v>
      </c>
      <c r="UQ46" s="0" t="n">
        <v>4638.875</v>
      </c>
      <c r="UR46" s="0" t="n">
        <v>1731.96</v>
      </c>
      <c r="US46" s="0" t="n">
        <v>0</v>
      </c>
      <c r="UT46" s="0" t="n">
        <v>2465</v>
      </c>
      <c r="UU46" s="0" t="n">
        <v>2812.65</v>
      </c>
      <c r="UV46" s="0" t="n">
        <v>0</v>
      </c>
      <c r="UW46" s="0" t="n">
        <v>1589.5</v>
      </c>
      <c r="UX46" s="0" t="n">
        <v>0</v>
      </c>
      <c r="UY46" s="0" t="n">
        <v>3452.7</v>
      </c>
      <c r="UZ46" s="0" t="n">
        <v>1672.29</v>
      </c>
      <c r="VA46" s="0" t="n">
        <v>0</v>
      </c>
      <c r="VB46" s="0" t="n">
        <v>0</v>
      </c>
      <c r="VC46" s="0" t="n">
        <v>2754</v>
      </c>
      <c r="VD46" s="0" t="n">
        <v>0</v>
      </c>
      <c r="VE46" s="0" t="n">
        <v>0</v>
      </c>
      <c r="VF46" s="0" t="n">
        <v>0</v>
      </c>
      <c r="VG46" s="0" t="n">
        <v>0</v>
      </c>
      <c r="VH46" s="0" t="n">
        <v>0</v>
      </c>
      <c r="VI46" s="0" t="n">
        <v>0</v>
      </c>
      <c r="VJ46" s="0" t="n">
        <v>2507.5</v>
      </c>
      <c r="VK46" s="0" t="n">
        <v>2645.2</v>
      </c>
      <c r="VL46" s="0" t="n">
        <v>0</v>
      </c>
      <c r="VM46" s="0" t="n">
        <v>2606.95</v>
      </c>
      <c r="VN46" s="0" t="n">
        <v>0</v>
      </c>
      <c r="VO46" s="0" t="n">
        <v>0</v>
      </c>
      <c r="VP46" s="0" t="n">
        <v>0</v>
      </c>
      <c r="VQ46" s="0" t="n">
        <v>1467.95</v>
      </c>
      <c r="VR46" s="0" t="n">
        <v>0</v>
      </c>
      <c r="VS46" s="0" t="n">
        <v>0</v>
      </c>
      <c r="VT46" s="0" t="n">
        <v>0</v>
      </c>
      <c r="VU46" s="0" t="n">
        <v>0</v>
      </c>
      <c r="VV46" s="0" t="n">
        <v>2805</v>
      </c>
      <c r="VW46" s="0" t="n">
        <v>0</v>
      </c>
      <c r="VX46" s="0" t="n">
        <v>0</v>
      </c>
      <c r="VY46" s="0" t="n">
        <v>255</v>
      </c>
      <c r="VZ46" s="0" t="n">
        <v>0</v>
      </c>
      <c r="WA46" s="0" t="n">
        <v>0</v>
      </c>
      <c r="WB46" s="0" t="n">
        <v>0</v>
      </c>
      <c r="WC46" s="0" t="n">
        <v>1880.2</v>
      </c>
      <c r="WD46" s="0" t="n">
        <v>3870.05</v>
      </c>
      <c r="WE46" s="0" t="n">
        <v>0</v>
      </c>
      <c r="WF46" s="0" t="n">
        <v>4018.8</v>
      </c>
      <c r="WG46" s="0" t="n">
        <v>0</v>
      </c>
      <c r="WH46" s="0" t="n">
        <v>0</v>
      </c>
      <c r="WI46" s="0" t="n">
        <v>0</v>
      </c>
      <c r="WJ46" s="0" t="n">
        <v>0</v>
      </c>
      <c r="WK46" s="0" t="n">
        <v>2083.18</v>
      </c>
      <c r="WL46" s="0" t="n">
        <v>2890</v>
      </c>
      <c r="WM46" s="0" t="n">
        <v>0</v>
      </c>
      <c r="WN46" s="0" t="n">
        <v>0</v>
      </c>
      <c r="WO46" s="0" t="n">
        <v>1870</v>
      </c>
      <c r="WP46" s="0" t="n">
        <v>182</v>
      </c>
      <c r="WQ46" s="0" t="n">
        <v>5938.66</v>
      </c>
      <c r="WR46" s="0" t="n">
        <v>2561.832</v>
      </c>
      <c r="WS46" s="0" t="n">
        <v>0</v>
      </c>
      <c r="WT46" s="0" t="n">
        <v>4655.56</v>
      </c>
      <c r="WU46" s="0" t="n">
        <v>0</v>
      </c>
      <c r="WV46" s="0" t="n">
        <v>791.7</v>
      </c>
      <c r="WW46" s="0" t="n">
        <v>6930.56</v>
      </c>
      <c r="WX46" s="0" t="n">
        <v>0</v>
      </c>
      <c r="WY46" s="0" t="n">
        <v>10113.74</v>
      </c>
      <c r="WZ46" s="0" t="n">
        <v>6510.14</v>
      </c>
      <c r="XA46" s="0" t="n">
        <v>4877.6</v>
      </c>
      <c r="XB46" s="0" t="n">
        <v>10759.84</v>
      </c>
      <c r="XC46" s="0" t="n">
        <v>0</v>
      </c>
      <c r="XD46" s="0" t="n">
        <v>2912</v>
      </c>
      <c r="XE46" s="0" t="n">
        <v>7946.12</v>
      </c>
      <c r="XF46" s="0" t="n">
        <v>4120.48</v>
      </c>
      <c r="XG46" s="0" t="n">
        <v>0</v>
      </c>
      <c r="XH46" s="0" t="n">
        <v>5278</v>
      </c>
      <c r="XI46" s="0" t="n">
        <v>7527.975</v>
      </c>
      <c r="XJ46" s="0" t="n">
        <v>0</v>
      </c>
      <c r="XK46" s="0" t="n">
        <v>3403.4</v>
      </c>
      <c r="XL46" s="0" t="n">
        <v>0</v>
      </c>
      <c r="XM46" s="0" t="n">
        <v>7392.84</v>
      </c>
      <c r="XN46" s="0" t="n">
        <v>3978.52</v>
      </c>
      <c r="XO46" s="0" t="n">
        <v>0</v>
      </c>
      <c r="XP46" s="0" t="n">
        <v>0</v>
      </c>
      <c r="XQ46" s="0" t="n">
        <v>6552</v>
      </c>
      <c r="XR46" s="0" t="n">
        <v>0</v>
      </c>
      <c r="XS46" s="0" t="n">
        <v>0</v>
      </c>
      <c r="XT46" s="0" t="n">
        <v>0</v>
      </c>
      <c r="XU46" s="0" t="n">
        <v>0</v>
      </c>
      <c r="XV46" s="0" t="n">
        <v>0</v>
      </c>
      <c r="XW46" s="0" t="n">
        <v>0</v>
      </c>
      <c r="XX46" s="0" t="n">
        <v>4832.1</v>
      </c>
      <c r="XY46" s="0" t="n">
        <v>5663.84</v>
      </c>
      <c r="XZ46" s="0" t="n">
        <v>0</v>
      </c>
      <c r="YA46" s="0" t="n">
        <v>6977.425</v>
      </c>
      <c r="YB46" s="0" t="n">
        <v>0</v>
      </c>
      <c r="YC46" s="0" t="n">
        <v>0</v>
      </c>
      <c r="YD46" s="0" t="n">
        <v>0</v>
      </c>
      <c r="YE46" s="0" t="n">
        <v>3143.14</v>
      </c>
      <c r="YF46" s="0" t="n">
        <v>0</v>
      </c>
      <c r="YG46" s="0" t="n">
        <v>0</v>
      </c>
      <c r="YH46" s="0" t="n">
        <v>0</v>
      </c>
      <c r="YI46" s="0" t="n">
        <v>0</v>
      </c>
      <c r="YJ46" s="0" t="n">
        <v>5405.4</v>
      </c>
      <c r="YK46" s="0" t="n">
        <v>0</v>
      </c>
      <c r="YL46" s="0" t="n">
        <v>0</v>
      </c>
      <c r="YM46" s="0" t="n">
        <v>491.4</v>
      </c>
      <c r="YN46" s="0" t="n">
        <v>0</v>
      </c>
      <c r="YO46" s="0" t="n">
        <v>0</v>
      </c>
      <c r="YP46" s="0" t="n">
        <v>0</v>
      </c>
      <c r="YQ46" s="0" t="n">
        <v>4025.84</v>
      </c>
      <c r="YR46" s="0" t="n">
        <v>8286.46</v>
      </c>
      <c r="YS46" s="0" t="n">
        <v>0</v>
      </c>
      <c r="YT46" s="0" t="n">
        <v>7744.464</v>
      </c>
      <c r="YU46" s="0" t="n">
        <v>0</v>
      </c>
      <c r="YV46" s="0" t="n">
        <v>0</v>
      </c>
      <c r="YW46" s="0" t="n">
        <v>0</v>
      </c>
      <c r="YX46" s="0" t="n">
        <v>0</v>
      </c>
      <c r="YY46" s="0" t="n">
        <v>5068.7</v>
      </c>
      <c r="YZ46" s="0" t="n">
        <v>6806.8</v>
      </c>
      <c r="ZA46" s="0" t="n">
        <v>0</v>
      </c>
      <c r="ZB46" s="0" t="n">
        <v>0</v>
      </c>
      <c r="ZC46" s="0" t="n">
        <v>4004</v>
      </c>
      <c r="ZD46" s="0" t="n">
        <v>395</v>
      </c>
      <c r="ZE46" s="0" t="n">
        <v>12888.85</v>
      </c>
      <c r="ZF46" s="0" t="n">
        <v>6177.8</v>
      </c>
      <c r="ZG46" s="0" t="n">
        <v>0</v>
      </c>
      <c r="ZH46" s="0" t="n">
        <v>10104.1</v>
      </c>
      <c r="ZI46" s="0" t="n">
        <v>0</v>
      </c>
      <c r="ZJ46" s="0" t="n">
        <v>1718.25</v>
      </c>
      <c r="ZK46" s="0" t="n">
        <v>15041.6</v>
      </c>
      <c r="ZL46" s="0" t="n">
        <v>0</v>
      </c>
      <c r="ZM46" s="0" t="n">
        <v>21950.15</v>
      </c>
      <c r="ZN46" s="0" t="n">
        <v>14129.15</v>
      </c>
      <c r="ZO46" s="0" t="n">
        <v>10586</v>
      </c>
      <c r="ZP46" s="0" t="n">
        <v>23352.4</v>
      </c>
      <c r="ZQ46" s="0" t="n">
        <v>0</v>
      </c>
      <c r="ZR46" s="0" t="n">
        <v>6320</v>
      </c>
      <c r="ZS46" s="0" t="n">
        <v>17245.7</v>
      </c>
      <c r="ZT46" s="0" t="n">
        <v>8048.52</v>
      </c>
      <c r="ZU46" s="0" t="n">
        <v>0</v>
      </c>
      <c r="ZV46" s="0" t="n">
        <v>11455</v>
      </c>
      <c r="ZW46" s="0" t="n">
        <v>13070.55</v>
      </c>
      <c r="ZX46" s="0" t="n">
        <v>0</v>
      </c>
      <c r="ZY46" s="0" t="n">
        <v>6715</v>
      </c>
      <c r="ZZ46" s="0" t="n">
        <v>0</v>
      </c>
      <c r="AAA46" s="0" t="n">
        <v>16044.9</v>
      </c>
      <c r="AAB46" s="0" t="n">
        <v>9498.17</v>
      </c>
      <c r="AAC46" s="0" t="n">
        <v>0</v>
      </c>
      <c r="AAD46" s="0" t="n">
        <v>0</v>
      </c>
      <c r="AAE46" s="0" t="n">
        <v>12798</v>
      </c>
      <c r="AAF46" s="0" t="n">
        <v>0</v>
      </c>
      <c r="AAG46" s="0" t="n">
        <v>0</v>
      </c>
      <c r="AAH46" s="0" t="n">
        <v>0</v>
      </c>
      <c r="AAI46" s="0" t="n">
        <v>0</v>
      </c>
      <c r="AAJ46" s="0" t="n">
        <v>0</v>
      </c>
      <c r="AAK46" s="0" t="n">
        <v>0</v>
      </c>
      <c r="AAL46" s="0" t="n">
        <v>11652.5</v>
      </c>
      <c r="AAM46" s="0" t="n">
        <v>12292.4</v>
      </c>
      <c r="AAN46" s="0" t="n">
        <v>0</v>
      </c>
      <c r="AAO46" s="0" t="n">
        <v>12114.65</v>
      </c>
      <c r="AAP46" s="0" t="n">
        <v>0</v>
      </c>
      <c r="AAQ46" s="0" t="n">
        <v>0</v>
      </c>
      <c r="AAR46" s="0" t="n">
        <v>0</v>
      </c>
      <c r="AAS46" s="0" t="n">
        <v>6821.65</v>
      </c>
      <c r="AAT46" s="0" t="n">
        <v>0</v>
      </c>
      <c r="AAU46" s="0" t="n">
        <v>0</v>
      </c>
      <c r="AAV46" s="0" t="n">
        <v>0</v>
      </c>
      <c r="AAW46" s="0" t="n">
        <v>0</v>
      </c>
      <c r="AAX46" s="0" t="n">
        <v>13035</v>
      </c>
      <c r="AAY46" s="0" t="n">
        <v>0</v>
      </c>
      <c r="AAZ46" s="0" t="n">
        <v>0</v>
      </c>
      <c r="ABA46" s="0" t="n">
        <v>1185</v>
      </c>
      <c r="ABB46" s="0" t="n">
        <v>0</v>
      </c>
      <c r="ABC46" s="0" t="n">
        <v>0</v>
      </c>
      <c r="ABD46" s="0" t="n">
        <v>0</v>
      </c>
      <c r="ABE46" s="0" t="n">
        <v>8737.4</v>
      </c>
      <c r="ABF46" s="0" t="n">
        <v>22480.4375</v>
      </c>
      <c r="ABG46" s="0" t="n">
        <v>0</v>
      </c>
      <c r="ABH46" s="0" t="n">
        <v>18675.6</v>
      </c>
      <c r="ABI46" s="0" t="n">
        <v>0</v>
      </c>
      <c r="ABJ46" s="0" t="n">
        <v>0</v>
      </c>
      <c r="ABK46" s="0" t="n">
        <v>0</v>
      </c>
      <c r="ABL46" s="0" t="n">
        <v>0</v>
      </c>
      <c r="ABM46" s="0" t="n">
        <v>8800.6</v>
      </c>
      <c r="ABN46" s="0" t="n">
        <v>13430</v>
      </c>
      <c r="ABO46" s="0" t="n">
        <v>0</v>
      </c>
      <c r="ABP46" s="0" t="n">
        <v>0</v>
      </c>
      <c r="ABQ46" s="0" t="n">
        <v>8690</v>
      </c>
      <c r="ABR46" s="0" t="n">
        <v>114</v>
      </c>
      <c r="ABS46" s="0" t="n">
        <v>4649.775</v>
      </c>
      <c r="ABT46" s="0" t="n">
        <v>1782.96</v>
      </c>
      <c r="ABU46" s="0" t="n">
        <v>0</v>
      </c>
      <c r="ABV46" s="0" t="n">
        <v>2916.12</v>
      </c>
      <c r="ABW46" s="0" t="n">
        <v>0</v>
      </c>
      <c r="ABX46" s="0" t="n">
        <v>495.9</v>
      </c>
      <c r="ABY46" s="0" t="n">
        <v>4341.12</v>
      </c>
      <c r="ABZ46" s="0" t="n">
        <v>0</v>
      </c>
      <c r="ACA46" s="0" t="n">
        <v>6334.98</v>
      </c>
      <c r="ACB46" s="0" t="n">
        <v>4077.78</v>
      </c>
      <c r="ACC46" s="0" t="n">
        <v>3360.72</v>
      </c>
      <c r="ACD46" s="0" t="n">
        <v>6739.68</v>
      </c>
      <c r="ACE46" s="0" t="n">
        <v>0</v>
      </c>
      <c r="ACF46" s="0" t="n">
        <v>2280</v>
      </c>
      <c r="ACG46" s="0" t="n">
        <v>4977.24</v>
      </c>
      <c r="ACH46" s="0" t="n">
        <v>2580.96</v>
      </c>
      <c r="ACI46" s="0" t="n">
        <v>0</v>
      </c>
      <c r="ACJ46" s="0" t="n">
        <v>3636.6</v>
      </c>
      <c r="ACK46" s="0" t="n">
        <v>4149.486</v>
      </c>
      <c r="ACL46" s="0" t="n">
        <v>0</v>
      </c>
      <c r="ACM46" s="0" t="n">
        <v>1938</v>
      </c>
      <c r="ACN46" s="0" t="n">
        <v>0</v>
      </c>
      <c r="ACO46" s="0" t="n">
        <v>4630.68</v>
      </c>
      <c r="ACP46" s="0" t="n">
        <v>2492.04</v>
      </c>
      <c r="ACQ46" s="0" t="n">
        <v>0</v>
      </c>
      <c r="ACR46" s="0" t="n">
        <v>0</v>
      </c>
      <c r="ACS46" s="0" t="n">
        <v>4104</v>
      </c>
      <c r="ACT46" s="0" t="n">
        <v>0</v>
      </c>
      <c r="ACU46" s="0" t="n">
        <v>0</v>
      </c>
      <c r="ACV46" s="0" t="n">
        <v>0</v>
      </c>
      <c r="ACW46" s="0" t="n">
        <v>0</v>
      </c>
      <c r="ACX46" s="0" t="n">
        <v>0</v>
      </c>
      <c r="ACY46" s="0" t="n">
        <v>0</v>
      </c>
      <c r="ACZ46" s="0" t="n">
        <v>3363</v>
      </c>
      <c r="ADA46" s="0" t="n">
        <v>3547.68</v>
      </c>
      <c r="ADB46" s="0" t="n">
        <v>0</v>
      </c>
      <c r="ADC46" s="0" t="n">
        <v>3496.38</v>
      </c>
      <c r="ADD46" s="0" t="n">
        <v>0</v>
      </c>
      <c r="ADE46" s="0" t="n">
        <v>0</v>
      </c>
      <c r="ADF46" s="0" t="n">
        <v>0</v>
      </c>
      <c r="ADG46" s="0" t="n">
        <v>1968.78</v>
      </c>
      <c r="ADH46" s="0" t="n">
        <v>0</v>
      </c>
      <c r="ADI46" s="0" t="n">
        <v>0</v>
      </c>
      <c r="ADJ46" s="0" t="n">
        <v>0</v>
      </c>
      <c r="ADK46" s="0" t="n">
        <v>0</v>
      </c>
      <c r="ADL46" s="0" t="n">
        <v>3762</v>
      </c>
      <c r="ADM46" s="0" t="n">
        <v>0</v>
      </c>
      <c r="ADN46" s="0" t="n">
        <v>0</v>
      </c>
      <c r="ADO46" s="0" t="n">
        <v>342</v>
      </c>
      <c r="ADP46" s="0" t="n">
        <v>0</v>
      </c>
      <c r="ADQ46" s="0" t="n">
        <v>0</v>
      </c>
      <c r="ADR46" s="0" t="n">
        <v>0</v>
      </c>
      <c r="ADS46" s="0" t="n">
        <v>2521.68</v>
      </c>
      <c r="ADT46" s="0" t="n">
        <v>5190.42</v>
      </c>
      <c r="ADU46" s="0" t="n">
        <v>0</v>
      </c>
      <c r="ADV46" s="0" t="n">
        <v>4850.928</v>
      </c>
      <c r="ADW46" s="0" t="n">
        <v>0</v>
      </c>
      <c r="ADX46" s="0" t="n">
        <v>0</v>
      </c>
      <c r="ADY46" s="0" t="n">
        <v>0</v>
      </c>
      <c r="ADZ46" s="0" t="n">
        <v>0</v>
      </c>
      <c r="AEA46" s="0" t="n">
        <v>2539.92</v>
      </c>
      <c r="AEB46" s="0" t="n">
        <v>3876</v>
      </c>
      <c r="AEC46" s="0" t="n">
        <v>0</v>
      </c>
      <c r="AED46" s="0" t="n">
        <v>0</v>
      </c>
      <c r="AEE46" s="0" t="n">
        <v>2508</v>
      </c>
      <c r="AEF46" s="0" t="n">
        <v>272</v>
      </c>
      <c r="AEG46" s="0" t="n">
        <v>8875.36</v>
      </c>
      <c r="AEH46" s="0" t="n">
        <v>4254.08</v>
      </c>
      <c r="AEI46" s="0" t="n">
        <v>0</v>
      </c>
      <c r="AEJ46" s="0" t="n">
        <v>6261.984</v>
      </c>
      <c r="AEK46" s="0" t="n">
        <v>0</v>
      </c>
      <c r="AEL46" s="0" t="n">
        <v>1183.2</v>
      </c>
      <c r="AEM46" s="0" t="n">
        <v>12947.2</v>
      </c>
      <c r="AEN46" s="0" t="n">
        <v>0</v>
      </c>
      <c r="AEO46" s="0" t="n">
        <v>15115.04</v>
      </c>
      <c r="AEP46" s="0" t="n">
        <v>10702.384</v>
      </c>
      <c r="AEQ46" s="0" t="n">
        <v>8018.56</v>
      </c>
      <c r="AER46" s="0" t="n">
        <v>20100.8</v>
      </c>
      <c r="AES46" s="0" t="n">
        <v>0</v>
      </c>
      <c r="AET46" s="0" t="n">
        <v>4352</v>
      </c>
      <c r="AEU46" s="0" t="n">
        <v>11875.52</v>
      </c>
      <c r="AEV46" s="0" t="n">
        <v>5542.272</v>
      </c>
      <c r="AEW46" s="0" t="n">
        <v>0</v>
      </c>
      <c r="AEX46" s="0" t="n">
        <v>9860</v>
      </c>
      <c r="AEY46" s="0" t="n">
        <v>9000.48</v>
      </c>
      <c r="AEZ46" s="0" t="n">
        <v>0</v>
      </c>
      <c r="AFA46" s="0" t="n">
        <v>4624</v>
      </c>
      <c r="AFB46" s="0" t="n">
        <v>0</v>
      </c>
      <c r="AFC46" s="0" t="n">
        <v>11048.64</v>
      </c>
      <c r="AFD46" s="0" t="n">
        <v>7432.4</v>
      </c>
      <c r="AFE46" s="0" t="n">
        <v>0</v>
      </c>
      <c r="AFF46" s="0" t="n">
        <v>0</v>
      </c>
      <c r="AFG46" s="0" t="n">
        <v>9792</v>
      </c>
      <c r="AFH46" s="0" t="n">
        <v>0</v>
      </c>
      <c r="AFI46" s="0" t="n">
        <v>0</v>
      </c>
      <c r="AFJ46" s="0" t="n">
        <v>0</v>
      </c>
      <c r="AFK46" s="0" t="n">
        <v>0</v>
      </c>
      <c r="AFL46" s="0" t="n">
        <v>0</v>
      </c>
      <c r="AFM46" s="0" t="n">
        <v>0</v>
      </c>
      <c r="AFN46" s="0" t="n">
        <v>7221.6</v>
      </c>
      <c r="AFO46" s="0" t="n">
        <v>8464.64</v>
      </c>
      <c r="AFP46" s="0" t="n">
        <v>0</v>
      </c>
      <c r="AFQ46" s="0" t="n">
        <v>8342.24</v>
      </c>
      <c r="AFR46" s="0" t="n">
        <v>0</v>
      </c>
      <c r="AFS46" s="0" t="n">
        <v>0</v>
      </c>
      <c r="AFT46" s="0" t="n">
        <v>0</v>
      </c>
      <c r="AFU46" s="0" t="n">
        <v>4697.44</v>
      </c>
      <c r="AFV46" s="0" t="n">
        <v>0</v>
      </c>
      <c r="AFW46" s="0" t="n">
        <v>0</v>
      </c>
      <c r="AFX46" s="0" t="n">
        <v>0</v>
      </c>
      <c r="AFY46" s="0" t="n">
        <v>0</v>
      </c>
      <c r="AFZ46" s="0" t="n">
        <v>8078.4</v>
      </c>
      <c r="AGA46" s="0" t="n">
        <v>0</v>
      </c>
      <c r="AGB46" s="0" t="n">
        <v>0</v>
      </c>
      <c r="AGC46" s="0" t="n">
        <v>816</v>
      </c>
      <c r="AGD46" s="0" t="n">
        <v>0</v>
      </c>
      <c r="AGE46" s="0" t="n">
        <v>0</v>
      </c>
      <c r="AGF46" s="0" t="n">
        <v>0</v>
      </c>
      <c r="AGG46" s="0" t="n">
        <v>5414.976</v>
      </c>
      <c r="AGH46" s="0" t="n">
        <v>12384.16</v>
      </c>
      <c r="AGI46" s="0" t="n">
        <v>0</v>
      </c>
      <c r="AGJ46" s="0" t="n">
        <v>16075.2</v>
      </c>
      <c r="AGK46" s="0" t="n">
        <v>0</v>
      </c>
      <c r="AGL46" s="0" t="n">
        <v>0</v>
      </c>
      <c r="AGM46" s="0" t="n">
        <v>0</v>
      </c>
      <c r="AGN46" s="0" t="n">
        <v>0</v>
      </c>
      <c r="AGO46" s="0" t="n">
        <v>6060.16</v>
      </c>
      <c r="AGP46" s="0" t="n">
        <v>9248</v>
      </c>
      <c r="AGQ46" s="0" t="n">
        <v>0</v>
      </c>
      <c r="AGR46" s="0" t="n">
        <v>0</v>
      </c>
      <c r="AGS46" s="0" t="n">
        <v>6582.4</v>
      </c>
      <c r="AGU46" s="0" t="n">
        <f aca="false">IF($P46&gt;0,CH46*$K46,0)</f>
        <v>152</v>
      </c>
      <c r="AGV46" s="0" t="n">
        <f aca="false">IF($P46&gt;0,EV46*$K46,0)</f>
        <v>329</v>
      </c>
      <c r="AGW46" s="0" t="n">
        <f aca="false">IF($P46&gt;0,HJ46*$K46,0)</f>
        <v>46</v>
      </c>
      <c r="AGX46" s="0" t="n">
        <f aca="false">IF($P46&gt;0,JX46*$K46,0)</f>
        <v>356</v>
      </c>
      <c r="AGY46" s="0" t="n">
        <f aca="false">IF($P46&gt;0,ML46*$K46,0)</f>
        <v>133</v>
      </c>
      <c r="AGZ46" s="0" t="n">
        <f aca="false">IF($P46&gt;0,OZ46*$K46,0)</f>
        <v>265</v>
      </c>
      <c r="AHA46" s="0" t="n">
        <f aca="false">IF($P46&gt;0,RN46*$K46,0)</f>
        <v>187</v>
      </c>
      <c r="AHB46" s="0" t="n">
        <f aca="false">IF($P46&gt;0,UB46*$K46,0)</f>
        <v>85</v>
      </c>
      <c r="AHC46" s="0" t="n">
        <f aca="false">IF($P46&gt;0,WP46*$K46,0)</f>
        <v>182</v>
      </c>
      <c r="AHD46" s="0" t="n">
        <f aca="false">IF($P46&gt;0,ZD46*$K46,0)</f>
        <v>395</v>
      </c>
      <c r="AHE46" s="0" t="n">
        <f aca="false">IF($P46&gt;0,ABR46*$K46,0)</f>
        <v>114</v>
      </c>
      <c r="AHF46" s="0" t="n">
        <f aca="false">IF($P46&gt;0,AEF46*$K46,0)</f>
        <v>272</v>
      </c>
    </row>
    <row r="47" customFormat="false" ht="15" hidden="false" customHeight="false" outlineLevel="0" collapsed="false">
      <c r="F47" s="0" t="s">
        <v>25</v>
      </c>
      <c r="H47" s="0" t="s">
        <v>189</v>
      </c>
      <c r="I47" s="0" t="s">
        <v>225</v>
      </c>
      <c r="K47" s="0" t="n">
        <v>3</v>
      </c>
      <c r="L47" s="0" t="n">
        <v>6.35</v>
      </c>
      <c r="P47" s="0" t="n">
        <v>0</v>
      </c>
      <c r="R47" s="0" t="s">
        <v>58</v>
      </c>
      <c r="S47" s="0" t="n">
        <v>0</v>
      </c>
      <c r="U47" s="0" t="n">
        <v>12</v>
      </c>
      <c r="X47" s="0" t="n">
        <v>43.01</v>
      </c>
      <c r="AB47" s="0" t="n">
        <v>58.48</v>
      </c>
      <c r="AC47" s="0" t="n">
        <v>17.58</v>
      </c>
      <c r="AE47" s="0" t="n">
        <v>4</v>
      </c>
      <c r="AF47" s="0" t="n">
        <v>24</v>
      </c>
      <c r="AG47" s="0" t="n">
        <v>31.12</v>
      </c>
      <c r="AI47" s="0" t="n">
        <v>47.14</v>
      </c>
      <c r="AJ47" s="0" t="n">
        <v>8.48</v>
      </c>
      <c r="AK47" s="0" t="n">
        <v>14</v>
      </c>
      <c r="AL47" s="0" t="n">
        <v>37.05</v>
      </c>
      <c r="AM47" s="0" t="n">
        <v>51.46</v>
      </c>
      <c r="AO47" s="0" t="n">
        <v>34.9</v>
      </c>
      <c r="AP47" s="0" t="n">
        <v>20.19</v>
      </c>
      <c r="AT47" s="0" t="n">
        <v>19.37</v>
      </c>
      <c r="AX47" s="0" t="n">
        <v>16</v>
      </c>
      <c r="BA47" s="0" t="n">
        <v>38.39</v>
      </c>
      <c r="BD47" s="0" t="n">
        <v>43.13</v>
      </c>
      <c r="BF47" s="0" t="n">
        <v>28.25</v>
      </c>
      <c r="BH47" s="0" t="n">
        <v>28.7</v>
      </c>
      <c r="BJ47" s="0" t="n">
        <v>17</v>
      </c>
      <c r="BO47" s="0" t="n">
        <v>1</v>
      </c>
      <c r="BP47" s="0" t="n">
        <v>12</v>
      </c>
      <c r="BT47" s="0" t="n">
        <v>34</v>
      </c>
      <c r="BW47" s="0" t="n">
        <v>7.73</v>
      </c>
      <c r="BX47" s="0" t="n">
        <v>14.01</v>
      </c>
      <c r="CC47" s="0" t="n">
        <v>40</v>
      </c>
      <c r="CF47" s="0" t="n">
        <v>32.39</v>
      </c>
      <c r="CG47" s="0" t="n">
        <v>50.86</v>
      </c>
      <c r="CH47" s="0" t="n">
        <v>374</v>
      </c>
      <c r="CI47" s="0" t="n">
        <v>4488</v>
      </c>
      <c r="CJ47" s="0" t="n">
        <v>0</v>
      </c>
      <c r="CK47" s="0" t="n">
        <v>0</v>
      </c>
      <c r="CL47" s="0" t="n">
        <v>16085.74</v>
      </c>
      <c r="CM47" s="0" t="n">
        <v>0</v>
      </c>
      <c r="CN47" s="0" t="n">
        <v>0</v>
      </c>
      <c r="CO47" s="0" t="n">
        <v>0</v>
      </c>
      <c r="CP47" s="0" t="n">
        <v>21871.52</v>
      </c>
      <c r="CQ47" s="0" t="n">
        <v>7232.412</v>
      </c>
      <c r="CR47" s="0" t="n">
        <v>0</v>
      </c>
      <c r="CS47" s="0" t="n">
        <v>1496</v>
      </c>
      <c r="CT47" s="0" t="n">
        <v>11220</v>
      </c>
      <c r="CU47" s="0" t="n">
        <v>10474.992</v>
      </c>
      <c r="CV47" s="0" t="n">
        <v>0</v>
      </c>
      <c r="CW47" s="0" t="n">
        <v>17630.36</v>
      </c>
      <c r="CX47" s="0" t="n">
        <v>3171.52</v>
      </c>
      <c r="CY47" s="0" t="n">
        <v>5236</v>
      </c>
      <c r="CZ47" s="0" t="n">
        <v>13856.7</v>
      </c>
      <c r="DA47" s="0" t="n">
        <v>19246.04</v>
      </c>
      <c r="DB47" s="0" t="n">
        <v>0</v>
      </c>
      <c r="DC47" s="0" t="n">
        <v>13052.6</v>
      </c>
      <c r="DD47" s="0" t="n">
        <v>7551.06</v>
      </c>
      <c r="DE47" s="0" t="n">
        <v>0</v>
      </c>
      <c r="DF47" s="0" t="n">
        <v>0</v>
      </c>
      <c r="DG47" s="0" t="n">
        <v>0</v>
      </c>
      <c r="DH47" s="0" t="n">
        <v>7244.38</v>
      </c>
      <c r="DI47" s="0" t="n">
        <v>0</v>
      </c>
      <c r="DJ47" s="0" t="n">
        <v>0</v>
      </c>
      <c r="DK47" s="0" t="n">
        <v>0</v>
      </c>
      <c r="DL47" s="0" t="n">
        <v>6582.4</v>
      </c>
      <c r="DM47" s="0" t="n">
        <v>0</v>
      </c>
      <c r="DN47" s="0" t="n">
        <v>0</v>
      </c>
      <c r="DO47" s="0" t="n">
        <v>15793.646</v>
      </c>
      <c r="DP47" s="0" t="n">
        <v>0</v>
      </c>
      <c r="DQ47" s="0" t="n">
        <v>0</v>
      </c>
      <c r="DR47" s="0" t="n">
        <v>16130.62</v>
      </c>
      <c r="DS47" s="0" t="n">
        <v>0</v>
      </c>
      <c r="DT47" s="0" t="n">
        <v>13206.875</v>
      </c>
      <c r="DU47" s="0" t="n">
        <v>0</v>
      </c>
      <c r="DV47" s="0" t="n">
        <v>10733.8</v>
      </c>
      <c r="DW47" s="0" t="n">
        <v>0</v>
      </c>
      <c r="DX47" s="0" t="n">
        <v>6358</v>
      </c>
      <c r="DY47" s="0" t="n">
        <v>0</v>
      </c>
      <c r="DZ47" s="0" t="n">
        <v>0</v>
      </c>
      <c r="EA47" s="0" t="n">
        <v>0</v>
      </c>
      <c r="EB47" s="0" t="n">
        <v>0</v>
      </c>
      <c r="EC47" s="0" t="n">
        <v>374</v>
      </c>
      <c r="ED47" s="0" t="n">
        <v>5610</v>
      </c>
      <c r="EE47" s="0" t="n">
        <v>0</v>
      </c>
      <c r="EF47" s="0" t="n">
        <v>0</v>
      </c>
      <c r="EG47" s="0" t="n">
        <v>0</v>
      </c>
      <c r="EH47" s="0" t="n">
        <v>15895</v>
      </c>
      <c r="EI47" s="0" t="n">
        <v>0</v>
      </c>
      <c r="EJ47" s="0" t="n">
        <v>0</v>
      </c>
      <c r="EK47" s="0" t="n">
        <v>3613.775</v>
      </c>
      <c r="EL47" s="0" t="n">
        <v>5239.74</v>
      </c>
      <c r="EM47" s="0" t="n">
        <v>0</v>
      </c>
      <c r="EN47" s="0" t="n">
        <v>0</v>
      </c>
      <c r="EO47" s="0" t="n">
        <v>0</v>
      </c>
      <c r="EP47" s="0" t="n">
        <v>0</v>
      </c>
      <c r="EQ47" s="0" t="n">
        <v>14960</v>
      </c>
      <c r="ER47" s="0" t="n">
        <v>0</v>
      </c>
      <c r="ES47" s="0" t="n">
        <v>0</v>
      </c>
      <c r="ET47" s="0" t="n">
        <v>12113.86</v>
      </c>
      <c r="EU47" s="0" t="n">
        <v>23777.05</v>
      </c>
      <c r="EV47" s="0" t="n">
        <v>359</v>
      </c>
      <c r="EW47" s="0" t="n">
        <v>4308</v>
      </c>
      <c r="EX47" s="0" t="n">
        <v>0</v>
      </c>
      <c r="EY47" s="0" t="n">
        <v>0</v>
      </c>
      <c r="EZ47" s="0" t="n">
        <v>15440.59</v>
      </c>
      <c r="FA47" s="0" t="n">
        <v>0</v>
      </c>
      <c r="FB47" s="0" t="n">
        <v>0</v>
      </c>
      <c r="FC47" s="0" t="n">
        <v>0</v>
      </c>
      <c r="FD47" s="0" t="n">
        <v>20994.32</v>
      </c>
      <c r="FE47" s="0" t="n">
        <v>5680.098</v>
      </c>
      <c r="FF47" s="0" t="n">
        <v>0</v>
      </c>
      <c r="FG47" s="0" t="n">
        <v>1436</v>
      </c>
      <c r="FH47" s="0" t="n">
        <v>8616</v>
      </c>
      <c r="FI47" s="0" t="n">
        <v>11172.08</v>
      </c>
      <c r="FJ47" s="0" t="n">
        <v>0</v>
      </c>
      <c r="FK47" s="0" t="n">
        <v>16923.26</v>
      </c>
      <c r="FL47" s="0" t="n">
        <v>3044.32</v>
      </c>
      <c r="FM47" s="0" t="n">
        <v>5026</v>
      </c>
      <c r="FN47" s="0" t="n">
        <v>13300.95</v>
      </c>
      <c r="FO47" s="0" t="n">
        <v>16626.726</v>
      </c>
      <c r="FP47" s="0" t="n">
        <v>0</v>
      </c>
      <c r="FQ47" s="0" t="n">
        <v>12529.1</v>
      </c>
      <c r="FR47" s="0" t="n">
        <v>7248.21</v>
      </c>
      <c r="FS47" s="0" t="n">
        <v>0</v>
      </c>
      <c r="FT47" s="0" t="n">
        <v>0</v>
      </c>
      <c r="FU47" s="0" t="n">
        <v>0</v>
      </c>
      <c r="FV47" s="0" t="n">
        <v>6953.83</v>
      </c>
      <c r="FW47" s="0" t="n">
        <v>0</v>
      </c>
      <c r="FX47" s="0" t="n">
        <v>0</v>
      </c>
      <c r="FY47" s="0" t="n">
        <v>0</v>
      </c>
      <c r="FZ47" s="0" t="n">
        <v>6318.4</v>
      </c>
      <c r="GA47" s="0" t="n">
        <v>0</v>
      </c>
      <c r="GB47" s="0" t="n">
        <v>0</v>
      </c>
      <c r="GC47" s="0" t="n">
        <v>13782.01</v>
      </c>
      <c r="GD47" s="0" t="n">
        <v>0</v>
      </c>
      <c r="GE47" s="0" t="n">
        <v>0</v>
      </c>
      <c r="GF47" s="0" t="n">
        <v>15483.67</v>
      </c>
      <c r="GG47" s="0" t="n">
        <v>0</v>
      </c>
      <c r="GH47" s="0" t="n">
        <v>10141.75</v>
      </c>
      <c r="GI47" s="0" t="n">
        <v>0</v>
      </c>
      <c r="GJ47" s="0" t="n">
        <v>10303.3</v>
      </c>
      <c r="GK47" s="0" t="n">
        <v>0</v>
      </c>
      <c r="GL47" s="0" t="n">
        <v>6103</v>
      </c>
      <c r="GM47" s="0" t="n">
        <v>0</v>
      </c>
      <c r="GN47" s="0" t="n">
        <v>0</v>
      </c>
      <c r="GO47" s="0" t="n">
        <v>0</v>
      </c>
      <c r="GP47" s="0" t="n">
        <v>0</v>
      </c>
      <c r="GQ47" s="0" t="n">
        <v>359</v>
      </c>
      <c r="GR47" s="0" t="n">
        <v>4308</v>
      </c>
      <c r="GS47" s="0" t="n">
        <v>0</v>
      </c>
      <c r="GT47" s="0" t="n">
        <v>0</v>
      </c>
      <c r="GU47" s="0" t="n">
        <v>0</v>
      </c>
      <c r="GV47" s="0" t="n">
        <v>12206</v>
      </c>
      <c r="GW47" s="0" t="n">
        <v>0</v>
      </c>
      <c r="GX47" s="0" t="n">
        <v>0</v>
      </c>
      <c r="GY47" s="0" t="n">
        <v>2775.07</v>
      </c>
      <c r="GZ47" s="0" t="n">
        <v>5029.59</v>
      </c>
      <c r="HA47" s="0" t="n">
        <v>0</v>
      </c>
      <c r="HB47" s="0" t="n">
        <v>0</v>
      </c>
      <c r="HC47" s="0" t="n">
        <v>0</v>
      </c>
      <c r="HD47" s="0" t="n">
        <v>0</v>
      </c>
      <c r="HE47" s="0" t="n">
        <v>14360</v>
      </c>
      <c r="HF47" s="0" t="n">
        <v>0</v>
      </c>
      <c r="HG47" s="0" t="n">
        <v>0</v>
      </c>
      <c r="HH47" s="0" t="n">
        <v>11628.01</v>
      </c>
      <c r="HI47" s="0" t="n">
        <v>18258.74</v>
      </c>
      <c r="HJ47" s="0" t="n">
        <v>158</v>
      </c>
      <c r="HK47" s="0" t="n">
        <v>2085.6</v>
      </c>
      <c r="HL47" s="0" t="n">
        <v>0</v>
      </c>
      <c r="HM47" s="0" t="n">
        <v>0</v>
      </c>
      <c r="HN47" s="0" t="n">
        <v>6795.58</v>
      </c>
      <c r="HO47" s="0" t="n">
        <v>0</v>
      </c>
      <c r="HP47" s="0" t="n">
        <v>0</v>
      </c>
      <c r="HQ47" s="0" t="n">
        <v>0</v>
      </c>
      <c r="HR47" s="0" t="n">
        <v>10163.824</v>
      </c>
      <c r="HS47" s="0" t="n">
        <v>2777.64</v>
      </c>
      <c r="HT47" s="0" t="n">
        <v>0</v>
      </c>
      <c r="HU47" s="0" t="n">
        <v>695.2</v>
      </c>
      <c r="HV47" s="0" t="n">
        <v>3792</v>
      </c>
      <c r="HW47" s="0" t="n">
        <v>6146.2</v>
      </c>
      <c r="HX47" s="0" t="n">
        <v>0</v>
      </c>
      <c r="HY47" s="0" t="n">
        <v>7448.12</v>
      </c>
      <c r="HZ47" s="0" t="n">
        <v>1339.84</v>
      </c>
      <c r="IA47" s="0" t="n">
        <v>2765</v>
      </c>
      <c r="IB47" s="0" t="n">
        <v>6439.29</v>
      </c>
      <c r="IC47" s="0" t="n">
        <v>8130.68</v>
      </c>
      <c r="ID47" s="0" t="n">
        <v>0</v>
      </c>
      <c r="IE47" s="0" t="n">
        <v>5514.2</v>
      </c>
      <c r="IF47" s="0" t="n">
        <v>3190.02</v>
      </c>
      <c r="IG47" s="0" t="n">
        <v>0</v>
      </c>
      <c r="IH47" s="0" t="n">
        <v>0</v>
      </c>
      <c r="II47" s="0" t="n">
        <v>0</v>
      </c>
      <c r="IJ47" s="0" t="n">
        <v>3060.46</v>
      </c>
      <c r="IK47" s="0" t="n">
        <v>0</v>
      </c>
      <c r="IL47" s="0" t="n">
        <v>0</v>
      </c>
      <c r="IM47" s="0" t="n">
        <v>0</v>
      </c>
      <c r="IN47" s="0" t="n">
        <v>3160</v>
      </c>
      <c r="IO47" s="0" t="n">
        <v>0</v>
      </c>
      <c r="IP47" s="0" t="n">
        <v>0</v>
      </c>
      <c r="IQ47" s="0" t="n">
        <v>6065.62</v>
      </c>
      <c r="IR47" s="0" t="n">
        <v>0</v>
      </c>
      <c r="IS47" s="0" t="n">
        <v>0</v>
      </c>
      <c r="IT47" s="0" t="n">
        <v>6133.086</v>
      </c>
      <c r="IU47" s="0" t="n">
        <v>0</v>
      </c>
      <c r="IV47" s="0" t="n">
        <v>4463.5</v>
      </c>
      <c r="IW47" s="0" t="n">
        <v>0</v>
      </c>
      <c r="IX47" s="0" t="n">
        <v>4534.6</v>
      </c>
      <c r="IY47" s="0" t="n">
        <v>0</v>
      </c>
      <c r="IZ47" s="0" t="n">
        <v>2686</v>
      </c>
      <c r="JA47" s="0" t="n">
        <v>0</v>
      </c>
      <c r="JB47" s="0" t="n">
        <v>0</v>
      </c>
      <c r="JC47" s="0" t="n">
        <v>0</v>
      </c>
      <c r="JD47" s="0" t="n">
        <v>0</v>
      </c>
      <c r="JE47" s="0" t="n">
        <v>158</v>
      </c>
      <c r="JF47" s="0" t="n">
        <v>1896</v>
      </c>
      <c r="JG47" s="0" t="n">
        <v>0</v>
      </c>
      <c r="JH47" s="0" t="n">
        <v>0</v>
      </c>
      <c r="JI47" s="0" t="n">
        <v>0</v>
      </c>
      <c r="JJ47" s="0" t="n">
        <v>6715</v>
      </c>
      <c r="JK47" s="0" t="n">
        <v>0</v>
      </c>
      <c r="JL47" s="0" t="n">
        <v>0</v>
      </c>
      <c r="JM47" s="0" t="n">
        <v>1343.474</v>
      </c>
      <c r="JN47" s="0" t="n">
        <v>2213.58</v>
      </c>
      <c r="JO47" s="0" t="n">
        <v>0</v>
      </c>
      <c r="JP47" s="0" t="n">
        <v>0</v>
      </c>
      <c r="JQ47" s="0" t="n">
        <v>0</v>
      </c>
      <c r="JR47" s="0" t="n">
        <v>0</v>
      </c>
      <c r="JS47" s="0" t="n">
        <v>6320</v>
      </c>
      <c r="JT47" s="0" t="n">
        <v>0</v>
      </c>
      <c r="JU47" s="0" t="n">
        <v>0</v>
      </c>
      <c r="JV47" s="0" t="n">
        <v>5117.62</v>
      </c>
      <c r="JW47" s="0" t="n">
        <v>8035.88</v>
      </c>
      <c r="JX47" s="0" t="n">
        <v>331</v>
      </c>
      <c r="JY47" s="0" t="n">
        <v>3972</v>
      </c>
      <c r="JZ47" s="0" t="n">
        <v>0</v>
      </c>
      <c r="KA47" s="0" t="n">
        <v>0</v>
      </c>
      <c r="KB47" s="0" t="n">
        <v>17795.3875</v>
      </c>
      <c r="KC47" s="0" t="n">
        <v>0</v>
      </c>
      <c r="KD47" s="0" t="n">
        <v>0</v>
      </c>
      <c r="KE47" s="0" t="n">
        <v>0</v>
      </c>
      <c r="KF47" s="0" t="n">
        <v>19356.88</v>
      </c>
      <c r="KG47" s="0" t="n">
        <v>5237.082</v>
      </c>
      <c r="KH47" s="0" t="n">
        <v>0</v>
      </c>
      <c r="KI47" s="0" t="n">
        <v>1191.6</v>
      </c>
      <c r="KJ47" s="0" t="n">
        <v>7944</v>
      </c>
      <c r="KK47" s="0" t="n">
        <v>10300.72</v>
      </c>
      <c r="KL47" s="0" t="n">
        <v>0</v>
      </c>
      <c r="KM47" s="0" t="n">
        <v>15603.34</v>
      </c>
      <c r="KN47" s="0" t="n">
        <v>3087.568</v>
      </c>
      <c r="KO47" s="0" t="n">
        <v>5792.5</v>
      </c>
      <c r="KP47" s="0" t="n">
        <v>13489.905</v>
      </c>
      <c r="KQ47" s="0" t="n">
        <v>17033.26</v>
      </c>
      <c r="KR47" s="0" t="n">
        <v>0</v>
      </c>
      <c r="KS47" s="0" t="n">
        <v>11551.9</v>
      </c>
      <c r="KT47" s="0" t="n">
        <v>6682.89</v>
      </c>
      <c r="KU47" s="0" t="n">
        <v>0</v>
      </c>
      <c r="KV47" s="0" t="n">
        <v>0</v>
      </c>
      <c r="KW47" s="0" t="n">
        <v>0</v>
      </c>
      <c r="KX47" s="0" t="n">
        <v>8014.3375</v>
      </c>
      <c r="KY47" s="0" t="n">
        <v>0</v>
      </c>
      <c r="KZ47" s="0" t="n">
        <v>0</v>
      </c>
      <c r="LA47" s="0" t="n">
        <v>0</v>
      </c>
      <c r="LB47" s="0" t="n">
        <v>5296</v>
      </c>
      <c r="LC47" s="0" t="n">
        <v>0</v>
      </c>
      <c r="LD47" s="0" t="n">
        <v>0</v>
      </c>
      <c r="LE47" s="0" t="n">
        <v>13977.799</v>
      </c>
      <c r="LF47" s="0" t="n">
        <v>0</v>
      </c>
      <c r="LG47" s="0" t="n">
        <v>0</v>
      </c>
      <c r="LH47" s="0" t="n">
        <v>14276.03</v>
      </c>
      <c r="LI47" s="0" t="n">
        <v>0</v>
      </c>
      <c r="LJ47" s="0" t="n">
        <v>9350.75</v>
      </c>
      <c r="LK47" s="0" t="n">
        <v>0</v>
      </c>
      <c r="LL47" s="0" t="n">
        <v>9499.7</v>
      </c>
      <c r="LM47" s="0" t="n">
        <v>0</v>
      </c>
      <c r="LN47" s="0" t="n">
        <v>5627</v>
      </c>
      <c r="LO47" s="0" t="n">
        <v>0</v>
      </c>
      <c r="LP47" s="0" t="n">
        <v>0</v>
      </c>
      <c r="LQ47" s="0" t="n">
        <v>0</v>
      </c>
      <c r="LR47" s="0" t="n">
        <v>0</v>
      </c>
      <c r="LS47" s="0" t="n">
        <v>331</v>
      </c>
      <c r="LT47" s="0" t="n">
        <v>3972</v>
      </c>
      <c r="LU47" s="0" t="n">
        <v>0</v>
      </c>
      <c r="LV47" s="0" t="n">
        <v>0</v>
      </c>
      <c r="LW47" s="0" t="n">
        <v>0</v>
      </c>
      <c r="LX47" s="0" t="n">
        <v>11254</v>
      </c>
      <c r="LY47" s="0" t="n">
        <v>0</v>
      </c>
      <c r="LZ47" s="0" t="n">
        <v>0</v>
      </c>
      <c r="MA47" s="0" t="n">
        <v>3198.2875</v>
      </c>
      <c r="MB47" s="0" t="n">
        <v>4637.31</v>
      </c>
      <c r="MC47" s="0" t="n">
        <v>0</v>
      </c>
      <c r="MD47" s="0" t="n">
        <v>0</v>
      </c>
      <c r="ME47" s="0" t="n">
        <v>0</v>
      </c>
      <c r="MF47" s="0" t="n">
        <v>0</v>
      </c>
      <c r="MG47" s="0" t="n">
        <v>13240</v>
      </c>
      <c r="MH47" s="0" t="n">
        <v>0</v>
      </c>
      <c r="MI47" s="0" t="n">
        <v>0</v>
      </c>
      <c r="MJ47" s="0" t="n">
        <v>13401.3625</v>
      </c>
      <c r="MK47" s="0" t="n">
        <v>15151.194</v>
      </c>
      <c r="ML47" s="0" t="n">
        <v>295</v>
      </c>
      <c r="MM47" s="0" t="n">
        <v>3186</v>
      </c>
      <c r="MN47" s="0" t="n">
        <v>0</v>
      </c>
      <c r="MO47" s="0" t="n">
        <v>0</v>
      </c>
      <c r="MP47" s="0" t="n">
        <v>12687.95</v>
      </c>
      <c r="MQ47" s="0" t="n">
        <v>0</v>
      </c>
      <c r="MR47" s="0" t="n">
        <v>0</v>
      </c>
      <c r="MS47" s="0" t="n">
        <v>0</v>
      </c>
      <c r="MT47" s="0" t="n">
        <v>17251.6</v>
      </c>
      <c r="MU47" s="0" t="n">
        <v>5704.71</v>
      </c>
      <c r="MV47" s="0" t="n">
        <v>0</v>
      </c>
      <c r="MW47" s="0" t="n">
        <v>1180</v>
      </c>
      <c r="MX47" s="0" t="n">
        <v>7080</v>
      </c>
      <c r="MY47" s="0" t="n">
        <v>10098.44</v>
      </c>
      <c r="MZ47" s="0" t="n">
        <v>0</v>
      </c>
      <c r="NA47" s="0" t="n">
        <v>15296.93</v>
      </c>
      <c r="NB47" s="0" t="n">
        <v>2501.6</v>
      </c>
      <c r="NC47" s="0" t="n">
        <v>5162.5</v>
      </c>
      <c r="ND47" s="0" t="n">
        <v>10929.75</v>
      </c>
      <c r="NE47" s="0" t="n">
        <v>15180.7</v>
      </c>
      <c r="NF47" s="0" t="n">
        <v>0</v>
      </c>
      <c r="NG47" s="0" t="n">
        <v>10295.5</v>
      </c>
      <c r="NH47" s="0" t="n">
        <v>5956.05</v>
      </c>
      <c r="NI47" s="0" t="n">
        <v>0</v>
      </c>
      <c r="NJ47" s="0" t="n">
        <v>0</v>
      </c>
      <c r="NK47" s="0" t="n">
        <v>0</v>
      </c>
      <c r="NL47" s="0" t="n">
        <v>5142.735</v>
      </c>
      <c r="NM47" s="0" t="n">
        <v>0</v>
      </c>
      <c r="NN47" s="0" t="n">
        <v>0</v>
      </c>
      <c r="NO47" s="0" t="n">
        <v>0</v>
      </c>
      <c r="NP47" s="0" t="n">
        <v>4248</v>
      </c>
      <c r="NQ47" s="0" t="n">
        <v>0</v>
      </c>
      <c r="NR47" s="0" t="n">
        <v>0</v>
      </c>
      <c r="NS47" s="0" t="n">
        <v>11325.05</v>
      </c>
      <c r="NT47" s="0" t="n">
        <v>0</v>
      </c>
      <c r="NU47" s="0" t="n">
        <v>0</v>
      </c>
      <c r="NV47" s="0" t="n">
        <v>15904.1875</v>
      </c>
      <c r="NW47" s="0" t="n">
        <v>0</v>
      </c>
      <c r="NX47" s="0" t="n">
        <v>7500.375</v>
      </c>
      <c r="NY47" s="0" t="n">
        <v>0</v>
      </c>
      <c r="NZ47" s="0" t="n">
        <v>8466.5</v>
      </c>
      <c r="OA47" s="0" t="n">
        <v>0</v>
      </c>
      <c r="OB47" s="0" t="n">
        <v>5516.5</v>
      </c>
      <c r="OC47" s="0" t="n">
        <v>0</v>
      </c>
      <c r="OD47" s="0" t="n">
        <v>0</v>
      </c>
      <c r="OE47" s="0" t="n">
        <v>0</v>
      </c>
      <c r="OF47" s="0" t="n">
        <v>0</v>
      </c>
      <c r="OG47" s="0" t="n">
        <v>368.75</v>
      </c>
      <c r="OH47" s="0" t="n">
        <v>3540</v>
      </c>
      <c r="OI47" s="0" t="n">
        <v>0</v>
      </c>
      <c r="OJ47" s="0" t="n">
        <v>0</v>
      </c>
      <c r="OK47" s="0" t="n">
        <v>0</v>
      </c>
      <c r="OL47" s="0" t="n">
        <v>10030</v>
      </c>
      <c r="OM47" s="0" t="n">
        <v>0</v>
      </c>
      <c r="ON47" s="0" t="n">
        <v>0</v>
      </c>
      <c r="OO47" s="0" t="n">
        <v>2052.315</v>
      </c>
      <c r="OP47" s="0" t="n">
        <v>4132.95</v>
      </c>
      <c r="OQ47" s="0" t="n">
        <v>0</v>
      </c>
      <c r="OR47" s="0" t="n">
        <v>0</v>
      </c>
      <c r="OS47" s="0" t="n">
        <v>0</v>
      </c>
      <c r="OT47" s="0" t="n">
        <v>0</v>
      </c>
      <c r="OU47" s="0" t="n">
        <v>11800</v>
      </c>
      <c r="OV47" s="0" t="n">
        <v>0</v>
      </c>
      <c r="OW47" s="0" t="n">
        <v>0</v>
      </c>
      <c r="OX47" s="0" t="n">
        <v>8599.545</v>
      </c>
      <c r="OY47" s="0" t="n">
        <v>15003.7</v>
      </c>
      <c r="OZ47" s="0" t="n">
        <v>348</v>
      </c>
      <c r="PA47" s="0" t="n">
        <v>3758.4</v>
      </c>
      <c r="PB47" s="0" t="n">
        <v>0</v>
      </c>
      <c r="PC47" s="0" t="n">
        <v>0</v>
      </c>
      <c r="PD47" s="0" t="n">
        <v>14967.48</v>
      </c>
      <c r="PE47" s="0" t="n">
        <v>0</v>
      </c>
      <c r="PF47" s="0" t="n">
        <v>0</v>
      </c>
      <c r="PG47" s="0" t="n">
        <v>0</v>
      </c>
      <c r="PH47" s="0" t="n">
        <v>20351.04</v>
      </c>
      <c r="PI47" s="0" t="n">
        <v>6117.84</v>
      </c>
      <c r="PJ47" s="0" t="n">
        <v>0</v>
      </c>
      <c r="PK47" s="0" t="n">
        <v>1392</v>
      </c>
      <c r="PL47" s="0" t="n">
        <v>8352</v>
      </c>
      <c r="PM47" s="0" t="n">
        <v>10829.76</v>
      </c>
      <c r="PN47" s="0" t="n">
        <v>0</v>
      </c>
      <c r="PO47" s="0" t="n">
        <v>16404.72</v>
      </c>
      <c r="PP47" s="0" t="n">
        <v>2951.04</v>
      </c>
      <c r="PQ47" s="0" t="n">
        <v>4872</v>
      </c>
      <c r="PR47" s="0" t="n">
        <v>12893.4</v>
      </c>
      <c r="PS47" s="0" t="n">
        <v>17908.08</v>
      </c>
      <c r="PT47" s="0" t="n">
        <v>0</v>
      </c>
      <c r="PU47" s="0" t="n">
        <v>12145.2</v>
      </c>
      <c r="PV47" s="0" t="n">
        <v>8782.65</v>
      </c>
      <c r="PW47" s="0" t="n">
        <v>0</v>
      </c>
      <c r="PX47" s="0" t="n">
        <v>0</v>
      </c>
      <c r="PY47" s="0" t="n">
        <v>0</v>
      </c>
      <c r="PZ47" s="0" t="n">
        <v>6740.76</v>
      </c>
      <c r="QA47" s="0" t="n">
        <v>0</v>
      </c>
      <c r="QB47" s="0" t="n">
        <v>0</v>
      </c>
      <c r="QC47" s="0" t="n">
        <v>0</v>
      </c>
      <c r="QD47" s="0" t="n">
        <v>5568</v>
      </c>
      <c r="QE47" s="0" t="n">
        <v>0</v>
      </c>
      <c r="QF47" s="0" t="n">
        <v>0</v>
      </c>
      <c r="QG47" s="0" t="n">
        <v>13359.72</v>
      </c>
      <c r="QH47" s="0" t="n">
        <v>0</v>
      </c>
      <c r="QI47" s="0" t="n">
        <v>0</v>
      </c>
      <c r="QJ47" s="0" t="n">
        <v>13508.316</v>
      </c>
      <c r="QK47" s="0" t="n">
        <v>0</v>
      </c>
      <c r="QL47" s="0" t="n">
        <v>10814.1</v>
      </c>
      <c r="QM47" s="0" t="n">
        <v>0</v>
      </c>
      <c r="QN47" s="0" t="n">
        <v>9987.6</v>
      </c>
      <c r="QO47" s="0" t="n">
        <v>0</v>
      </c>
      <c r="QP47" s="0" t="n">
        <v>5916</v>
      </c>
      <c r="QQ47" s="0" t="n">
        <v>0</v>
      </c>
      <c r="QR47" s="0" t="n">
        <v>0</v>
      </c>
      <c r="QS47" s="0" t="n">
        <v>0</v>
      </c>
      <c r="QT47" s="0" t="n">
        <v>0</v>
      </c>
      <c r="QU47" s="0" t="n">
        <v>348</v>
      </c>
      <c r="QV47" s="0" t="n">
        <v>4176</v>
      </c>
      <c r="QW47" s="0" t="n">
        <v>0</v>
      </c>
      <c r="QX47" s="0" t="n">
        <v>0</v>
      </c>
      <c r="QY47" s="0" t="n">
        <v>0</v>
      </c>
      <c r="QZ47" s="0" t="n">
        <v>11832</v>
      </c>
      <c r="RA47" s="0" t="n">
        <v>0</v>
      </c>
      <c r="RB47" s="0" t="n">
        <v>0</v>
      </c>
      <c r="RC47" s="0" t="n">
        <v>2690.04</v>
      </c>
      <c r="RD47" s="0" t="n">
        <v>4875.48</v>
      </c>
      <c r="RE47" s="0" t="n">
        <v>0</v>
      </c>
      <c r="RF47" s="0" t="n">
        <v>0</v>
      </c>
      <c r="RG47" s="0" t="n">
        <v>0</v>
      </c>
      <c r="RH47" s="0" t="n">
        <v>0</v>
      </c>
      <c r="RI47" s="0" t="n">
        <v>13920</v>
      </c>
      <c r="RJ47" s="0" t="n">
        <v>0</v>
      </c>
      <c r="RK47" s="0" t="n">
        <v>0</v>
      </c>
      <c r="RL47" s="0" t="n">
        <v>11271.72</v>
      </c>
      <c r="RM47" s="0" t="n">
        <v>19469.208</v>
      </c>
      <c r="RN47" s="0" t="n">
        <v>228</v>
      </c>
      <c r="RO47" s="0" t="n">
        <v>2736</v>
      </c>
      <c r="RP47" s="0" t="n">
        <v>0</v>
      </c>
      <c r="RQ47" s="0" t="n">
        <v>0</v>
      </c>
      <c r="RR47" s="0" t="n">
        <v>8825.652</v>
      </c>
      <c r="RS47" s="0" t="n">
        <v>0</v>
      </c>
      <c r="RT47" s="0" t="n">
        <v>0</v>
      </c>
      <c r="RU47" s="0" t="n">
        <v>0</v>
      </c>
      <c r="RV47" s="0" t="n">
        <v>13333.44</v>
      </c>
      <c r="RW47" s="0" t="n">
        <v>3607.416</v>
      </c>
      <c r="RX47" s="0" t="n">
        <v>0</v>
      </c>
      <c r="RY47" s="0" t="n">
        <v>912</v>
      </c>
      <c r="RZ47" s="0" t="n">
        <v>5472</v>
      </c>
      <c r="SA47" s="0" t="n">
        <v>7095.36</v>
      </c>
      <c r="SB47" s="0" t="n">
        <v>0</v>
      </c>
      <c r="SC47" s="0" t="n">
        <v>11822.712</v>
      </c>
      <c r="SD47" s="0" t="n">
        <v>1933.44</v>
      </c>
      <c r="SE47" s="0" t="n">
        <v>3990</v>
      </c>
      <c r="SF47" s="0" t="n">
        <v>8447.4</v>
      </c>
      <c r="SG47" s="0" t="n">
        <v>11732.88</v>
      </c>
      <c r="SH47" s="0" t="n">
        <v>0</v>
      </c>
      <c r="SI47" s="0" t="n">
        <v>7957.2</v>
      </c>
      <c r="SJ47" s="0" t="n">
        <v>4603.32</v>
      </c>
      <c r="SK47" s="0" t="n">
        <v>0</v>
      </c>
      <c r="SL47" s="0" t="n">
        <v>0</v>
      </c>
      <c r="SM47" s="0" t="n">
        <v>0</v>
      </c>
      <c r="SN47" s="0" t="n">
        <v>4416.36</v>
      </c>
      <c r="SO47" s="0" t="n">
        <v>0</v>
      </c>
      <c r="SP47" s="0" t="n">
        <v>0</v>
      </c>
      <c r="SQ47" s="0" t="n">
        <v>0</v>
      </c>
      <c r="SR47" s="0" t="n">
        <v>3648</v>
      </c>
      <c r="SS47" s="0" t="n">
        <v>0</v>
      </c>
      <c r="ST47" s="0" t="n">
        <v>0</v>
      </c>
      <c r="SU47" s="0" t="n">
        <v>8752.92</v>
      </c>
      <c r="SV47" s="0" t="n">
        <v>0</v>
      </c>
      <c r="SW47" s="0" t="n">
        <v>0</v>
      </c>
      <c r="SX47" s="0" t="n">
        <v>8850.276</v>
      </c>
      <c r="SY47" s="0" t="n">
        <v>0</v>
      </c>
      <c r="SZ47" s="0" t="n">
        <v>7085.1</v>
      </c>
      <c r="TA47" s="0" t="n">
        <v>0</v>
      </c>
      <c r="TB47" s="0" t="n">
        <v>6543.6</v>
      </c>
      <c r="TC47" s="0" t="n">
        <v>0</v>
      </c>
      <c r="TD47" s="0" t="n">
        <v>3876</v>
      </c>
      <c r="TE47" s="0" t="n">
        <v>0</v>
      </c>
      <c r="TF47" s="0" t="n">
        <v>0</v>
      </c>
      <c r="TG47" s="0" t="n">
        <v>0</v>
      </c>
      <c r="TH47" s="0" t="n">
        <v>0</v>
      </c>
      <c r="TI47" s="0" t="n">
        <v>228</v>
      </c>
      <c r="TJ47" s="0" t="n">
        <v>2736</v>
      </c>
      <c r="TK47" s="0" t="n">
        <v>0</v>
      </c>
      <c r="TL47" s="0" t="n">
        <v>0</v>
      </c>
      <c r="TM47" s="0" t="n">
        <v>0</v>
      </c>
      <c r="TN47" s="0" t="n">
        <v>7752</v>
      </c>
      <c r="TO47" s="0" t="n">
        <v>0</v>
      </c>
      <c r="TP47" s="0" t="n">
        <v>0</v>
      </c>
      <c r="TQ47" s="0" t="n">
        <v>1762.44</v>
      </c>
      <c r="TR47" s="0" t="n">
        <v>3992.85</v>
      </c>
      <c r="TS47" s="0" t="n">
        <v>0</v>
      </c>
      <c r="TT47" s="0" t="n">
        <v>0</v>
      </c>
      <c r="TU47" s="0" t="n">
        <v>0</v>
      </c>
      <c r="TV47" s="0" t="n">
        <v>0</v>
      </c>
      <c r="TW47" s="0" t="n">
        <v>9120</v>
      </c>
      <c r="TX47" s="0" t="n">
        <v>0</v>
      </c>
      <c r="TY47" s="0" t="n">
        <v>0</v>
      </c>
      <c r="TZ47" s="0" t="n">
        <v>7384.92</v>
      </c>
      <c r="UA47" s="0" t="n">
        <v>11596.08</v>
      </c>
      <c r="UB47" s="0" t="n">
        <v>145</v>
      </c>
      <c r="UC47" s="0" t="n">
        <v>1740</v>
      </c>
      <c r="UD47" s="0" t="n">
        <v>0</v>
      </c>
      <c r="UE47" s="0" t="n">
        <v>0</v>
      </c>
      <c r="UF47" s="0" t="n">
        <v>6236.45</v>
      </c>
      <c r="UG47" s="0" t="n">
        <v>0</v>
      </c>
      <c r="UH47" s="0" t="n">
        <v>0</v>
      </c>
      <c r="UI47" s="0" t="n">
        <v>0</v>
      </c>
      <c r="UJ47" s="0" t="n">
        <v>9327.56</v>
      </c>
      <c r="UK47" s="0" t="n">
        <v>2549.1</v>
      </c>
      <c r="UL47" s="0" t="n">
        <v>0</v>
      </c>
      <c r="UM47" s="0" t="n">
        <v>580</v>
      </c>
      <c r="UN47" s="0" t="n">
        <v>3480</v>
      </c>
      <c r="UO47" s="0" t="n">
        <v>4512.4</v>
      </c>
      <c r="UP47" s="0" t="n">
        <v>0</v>
      </c>
      <c r="UQ47" s="0" t="n">
        <v>8544.125</v>
      </c>
      <c r="UR47" s="0" t="n">
        <v>1106.64</v>
      </c>
      <c r="US47" s="0" t="n">
        <v>2030</v>
      </c>
      <c r="UT47" s="0" t="n">
        <v>5372.25</v>
      </c>
      <c r="UU47" s="0" t="n">
        <v>7461.7</v>
      </c>
      <c r="UV47" s="0" t="n">
        <v>0</v>
      </c>
      <c r="UW47" s="0" t="n">
        <v>5566.55</v>
      </c>
      <c r="UX47" s="0" t="n">
        <v>2634.795</v>
      </c>
      <c r="UY47" s="0" t="n">
        <v>0</v>
      </c>
      <c r="UZ47" s="0" t="n">
        <v>0</v>
      </c>
      <c r="VA47" s="0" t="n">
        <v>0</v>
      </c>
      <c r="VB47" s="0" t="n">
        <v>2808.65</v>
      </c>
      <c r="VC47" s="0" t="n">
        <v>0</v>
      </c>
      <c r="VD47" s="0" t="n">
        <v>0</v>
      </c>
      <c r="VE47" s="0" t="n">
        <v>0</v>
      </c>
      <c r="VF47" s="0" t="n">
        <v>2320</v>
      </c>
      <c r="VG47" s="0" t="n">
        <v>0</v>
      </c>
      <c r="VH47" s="0" t="n">
        <v>0</v>
      </c>
      <c r="VI47" s="0" t="n">
        <v>5566.55</v>
      </c>
      <c r="VJ47" s="0" t="n">
        <v>0</v>
      </c>
      <c r="VK47" s="0" t="n">
        <v>0</v>
      </c>
      <c r="VL47" s="0" t="n">
        <v>6253.85</v>
      </c>
      <c r="VM47" s="0" t="n">
        <v>0</v>
      </c>
      <c r="VN47" s="0" t="n">
        <v>4096.25</v>
      </c>
      <c r="VO47" s="0" t="n">
        <v>0</v>
      </c>
      <c r="VP47" s="0" t="n">
        <v>4161.5</v>
      </c>
      <c r="VQ47" s="0" t="n">
        <v>0</v>
      </c>
      <c r="VR47" s="0" t="n">
        <v>2465</v>
      </c>
      <c r="VS47" s="0" t="n">
        <v>0</v>
      </c>
      <c r="VT47" s="0" t="n">
        <v>0</v>
      </c>
      <c r="VU47" s="0" t="n">
        <v>0</v>
      </c>
      <c r="VV47" s="0" t="n">
        <v>0</v>
      </c>
      <c r="VW47" s="0" t="n">
        <v>145</v>
      </c>
      <c r="VX47" s="0" t="n">
        <v>1740</v>
      </c>
      <c r="VY47" s="0" t="n">
        <v>0</v>
      </c>
      <c r="VZ47" s="0" t="n">
        <v>0</v>
      </c>
      <c r="WA47" s="0" t="n">
        <v>0</v>
      </c>
      <c r="WB47" s="0" t="n">
        <v>4930</v>
      </c>
      <c r="WC47" s="0" t="n">
        <v>0</v>
      </c>
      <c r="WD47" s="0" t="n">
        <v>0</v>
      </c>
      <c r="WE47" s="0" t="n">
        <v>1401.0625</v>
      </c>
      <c r="WF47" s="0" t="n">
        <v>2031.45</v>
      </c>
      <c r="WG47" s="0" t="n">
        <v>0</v>
      </c>
      <c r="WH47" s="0" t="n">
        <v>0</v>
      </c>
      <c r="WI47" s="0" t="n">
        <v>0</v>
      </c>
      <c r="WJ47" s="0" t="n">
        <v>0</v>
      </c>
      <c r="WK47" s="0" t="n">
        <v>6380</v>
      </c>
      <c r="WL47" s="0" t="n">
        <v>0</v>
      </c>
      <c r="WM47" s="0" t="n">
        <v>0</v>
      </c>
      <c r="WN47" s="0" t="n">
        <v>4696.55</v>
      </c>
      <c r="WO47" s="0" t="n">
        <v>7374.7</v>
      </c>
      <c r="WP47" s="0" t="n">
        <v>366</v>
      </c>
      <c r="WQ47" s="0" t="n">
        <v>4392</v>
      </c>
      <c r="WR47" s="0" t="n">
        <v>0</v>
      </c>
      <c r="WS47" s="0" t="n">
        <v>0</v>
      </c>
      <c r="WT47" s="0" t="n">
        <v>15741.66</v>
      </c>
      <c r="WU47" s="0" t="n">
        <v>0</v>
      </c>
      <c r="WV47" s="0" t="n">
        <v>0</v>
      </c>
      <c r="WW47" s="0" t="n">
        <v>0</v>
      </c>
      <c r="WX47" s="0" t="n">
        <v>21403.68</v>
      </c>
      <c r="WY47" s="0" t="n">
        <v>6434.28</v>
      </c>
      <c r="WZ47" s="0" t="n">
        <v>0</v>
      </c>
      <c r="XA47" s="0" t="n">
        <v>1464</v>
      </c>
      <c r="XB47" s="0" t="n">
        <v>8784</v>
      </c>
      <c r="XC47" s="0" t="n">
        <v>11389.92</v>
      </c>
      <c r="XD47" s="0" t="n">
        <v>0</v>
      </c>
      <c r="XE47" s="0" t="n">
        <v>17253.24</v>
      </c>
      <c r="XF47" s="0" t="n">
        <v>3103.68</v>
      </c>
      <c r="XG47" s="0" t="n">
        <v>5124</v>
      </c>
      <c r="XH47" s="0" t="n">
        <v>13560.3</v>
      </c>
      <c r="XI47" s="0" t="n">
        <v>23542.95</v>
      </c>
      <c r="XJ47" s="0" t="n">
        <v>0</v>
      </c>
      <c r="XK47" s="0" t="n">
        <v>14050.74</v>
      </c>
      <c r="XL47" s="0" t="n">
        <v>7389.54</v>
      </c>
      <c r="XM47" s="0" t="n">
        <v>0</v>
      </c>
      <c r="XN47" s="0" t="n">
        <v>0</v>
      </c>
      <c r="XO47" s="0" t="n">
        <v>0</v>
      </c>
      <c r="XP47" s="0" t="n">
        <v>7089.42</v>
      </c>
      <c r="XQ47" s="0" t="n">
        <v>0</v>
      </c>
      <c r="XR47" s="0" t="n">
        <v>0</v>
      </c>
      <c r="XS47" s="0" t="n">
        <v>0</v>
      </c>
      <c r="XT47" s="0" t="n">
        <v>5270.4</v>
      </c>
      <c r="XU47" s="0" t="n">
        <v>0</v>
      </c>
      <c r="XV47" s="0" t="n">
        <v>0</v>
      </c>
      <c r="XW47" s="0" t="n">
        <v>14050.74</v>
      </c>
      <c r="XX47" s="0" t="n">
        <v>0</v>
      </c>
      <c r="XY47" s="0" t="n">
        <v>0</v>
      </c>
      <c r="XZ47" s="0" t="n">
        <v>15785.58</v>
      </c>
      <c r="YA47" s="0" t="n">
        <v>0</v>
      </c>
      <c r="YB47" s="0" t="n">
        <v>10339.5</v>
      </c>
      <c r="YC47" s="0" t="n">
        <v>0</v>
      </c>
      <c r="YD47" s="0" t="n">
        <v>10504.2</v>
      </c>
      <c r="YE47" s="0" t="n">
        <v>0</v>
      </c>
      <c r="YF47" s="0" t="n">
        <v>5599.8</v>
      </c>
      <c r="YG47" s="0" t="n">
        <v>0</v>
      </c>
      <c r="YH47" s="0" t="n">
        <v>0</v>
      </c>
      <c r="YI47" s="0" t="n">
        <v>0</v>
      </c>
      <c r="YJ47" s="0" t="n">
        <v>0</v>
      </c>
      <c r="YK47" s="0" t="n">
        <v>366</v>
      </c>
      <c r="YL47" s="0" t="n">
        <v>4392</v>
      </c>
      <c r="YM47" s="0" t="n">
        <v>0</v>
      </c>
      <c r="YN47" s="0" t="n">
        <v>0</v>
      </c>
      <c r="YO47" s="0" t="n">
        <v>0</v>
      </c>
      <c r="YP47" s="0" t="n">
        <v>11199.6</v>
      </c>
      <c r="YQ47" s="0" t="n">
        <v>0</v>
      </c>
      <c r="YR47" s="0" t="n">
        <v>0</v>
      </c>
      <c r="YS47" s="0" t="n">
        <v>3112.098</v>
      </c>
      <c r="YT47" s="0" t="n">
        <v>4614.894</v>
      </c>
      <c r="YU47" s="0" t="n">
        <v>0</v>
      </c>
      <c r="YV47" s="0" t="n">
        <v>0</v>
      </c>
      <c r="YW47" s="0" t="n">
        <v>0</v>
      </c>
      <c r="YX47" s="0" t="n">
        <v>0</v>
      </c>
      <c r="YY47" s="0" t="n">
        <v>18300</v>
      </c>
      <c r="YZ47" s="0" t="n">
        <v>0</v>
      </c>
      <c r="ZA47" s="0" t="n">
        <v>0</v>
      </c>
      <c r="ZB47" s="0" t="n">
        <v>11854.74</v>
      </c>
      <c r="ZC47" s="0" t="n">
        <v>18614.76</v>
      </c>
      <c r="ZD47" s="0" t="n">
        <v>197</v>
      </c>
      <c r="ZE47" s="0" t="n">
        <v>2364</v>
      </c>
      <c r="ZF47" s="0" t="n">
        <v>0</v>
      </c>
      <c r="ZG47" s="0" t="n">
        <v>0</v>
      </c>
      <c r="ZH47" s="0" t="n">
        <v>8472.97</v>
      </c>
      <c r="ZI47" s="0" t="n">
        <v>0</v>
      </c>
      <c r="ZJ47" s="0" t="n">
        <v>0</v>
      </c>
      <c r="ZK47" s="0" t="n">
        <v>0</v>
      </c>
      <c r="ZL47" s="0" t="n">
        <v>12672.616</v>
      </c>
      <c r="ZM47" s="0" t="n">
        <v>3463.26</v>
      </c>
      <c r="ZN47" s="0" t="n">
        <v>0</v>
      </c>
      <c r="ZO47" s="0" t="n">
        <v>788</v>
      </c>
      <c r="ZP47" s="0" t="n">
        <v>4728</v>
      </c>
      <c r="ZQ47" s="0" t="n">
        <v>7663.3</v>
      </c>
      <c r="ZR47" s="0" t="n">
        <v>0</v>
      </c>
      <c r="ZS47" s="0" t="n">
        <v>9286.58</v>
      </c>
      <c r="ZT47" s="0" t="n">
        <v>1503.504</v>
      </c>
      <c r="ZU47" s="0" t="n">
        <v>2758</v>
      </c>
      <c r="ZV47" s="0" t="n">
        <v>7298.85</v>
      </c>
      <c r="ZW47" s="0" t="n">
        <v>10137.62</v>
      </c>
      <c r="ZX47" s="0" t="n">
        <v>0</v>
      </c>
      <c r="ZY47" s="0" t="n">
        <v>6875.3</v>
      </c>
      <c r="ZZ47" s="0" t="n">
        <v>3579.687</v>
      </c>
      <c r="AAA47" s="0" t="n">
        <v>0</v>
      </c>
      <c r="AAB47" s="0" t="n">
        <v>0</v>
      </c>
      <c r="AAC47" s="0" t="n">
        <v>0</v>
      </c>
      <c r="AAD47" s="0" t="n">
        <v>3434.301</v>
      </c>
      <c r="AAE47" s="0" t="n">
        <v>0</v>
      </c>
      <c r="AAF47" s="0" t="n">
        <v>0</v>
      </c>
      <c r="AAG47" s="0" t="n">
        <v>0</v>
      </c>
      <c r="AAH47" s="0" t="n">
        <v>3152</v>
      </c>
      <c r="AAI47" s="0" t="n">
        <v>0</v>
      </c>
      <c r="AAJ47" s="0" t="n">
        <v>0</v>
      </c>
      <c r="AAK47" s="0" t="n">
        <v>7562.83</v>
      </c>
      <c r="AAL47" s="0" t="n">
        <v>0</v>
      </c>
      <c r="AAM47" s="0" t="n">
        <v>0</v>
      </c>
      <c r="AAN47" s="0" t="n">
        <v>8496.61</v>
      </c>
      <c r="AAO47" s="0" t="n">
        <v>0</v>
      </c>
      <c r="AAP47" s="0" t="n">
        <v>5565.25</v>
      </c>
      <c r="AAQ47" s="0" t="n">
        <v>0</v>
      </c>
      <c r="AAR47" s="0" t="n">
        <v>5653.9</v>
      </c>
      <c r="AAS47" s="0" t="n">
        <v>0</v>
      </c>
      <c r="AAT47" s="0" t="n">
        <v>4186.25</v>
      </c>
      <c r="AAU47" s="0" t="n">
        <v>0</v>
      </c>
      <c r="AAV47" s="0" t="n">
        <v>0</v>
      </c>
      <c r="AAW47" s="0" t="n">
        <v>0</v>
      </c>
      <c r="AAX47" s="0" t="n">
        <v>0</v>
      </c>
      <c r="AAY47" s="0" t="n">
        <v>197</v>
      </c>
      <c r="AAZ47" s="0" t="n">
        <v>2955</v>
      </c>
      <c r="ABA47" s="0" t="n">
        <v>0</v>
      </c>
      <c r="ABB47" s="0" t="n">
        <v>0</v>
      </c>
      <c r="ABC47" s="0" t="n">
        <v>0</v>
      </c>
      <c r="ABD47" s="0" t="n">
        <v>6698</v>
      </c>
      <c r="ABE47" s="0" t="n">
        <v>0</v>
      </c>
      <c r="ABF47" s="0" t="n">
        <v>0</v>
      </c>
      <c r="ABG47" s="0" t="n">
        <v>1370.529</v>
      </c>
      <c r="ABH47" s="0" t="n">
        <v>2759.97</v>
      </c>
      <c r="ABI47" s="0" t="n">
        <v>0</v>
      </c>
      <c r="ABJ47" s="0" t="n">
        <v>0</v>
      </c>
      <c r="ABK47" s="0" t="n">
        <v>0</v>
      </c>
      <c r="ABL47" s="0" t="n">
        <v>0</v>
      </c>
      <c r="ABM47" s="0" t="n">
        <v>7880</v>
      </c>
      <c r="ABN47" s="0" t="n">
        <v>0</v>
      </c>
      <c r="ABO47" s="0" t="n">
        <v>0</v>
      </c>
      <c r="ABP47" s="0" t="n">
        <v>6380.83</v>
      </c>
      <c r="ABQ47" s="0" t="n">
        <v>10019.42</v>
      </c>
      <c r="ABR47" s="0" t="n">
        <v>342</v>
      </c>
      <c r="ABS47" s="0" t="n">
        <v>5130</v>
      </c>
      <c r="ABT47" s="0" t="n">
        <v>0</v>
      </c>
      <c r="ABU47" s="0" t="n">
        <v>0</v>
      </c>
      <c r="ABV47" s="0" t="n">
        <v>14709.42</v>
      </c>
      <c r="ABW47" s="0" t="n">
        <v>0</v>
      </c>
      <c r="ABX47" s="0" t="n">
        <v>0</v>
      </c>
      <c r="ABY47" s="0" t="n">
        <v>0</v>
      </c>
      <c r="ABZ47" s="0" t="n">
        <v>20000.16</v>
      </c>
      <c r="ACA47" s="0" t="n">
        <v>6012.36</v>
      </c>
      <c r="ACB47" s="0" t="n">
        <v>0</v>
      </c>
      <c r="ACC47" s="0" t="n">
        <v>1504.8</v>
      </c>
      <c r="ACD47" s="0" t="n">
        <v>8208</v>
      </c>
      <c r="ACE47" s="0" t="n">
        <v>10643.04</v>
      </c>
      <c r="ACF47" s="0" t="n">
        <v>0</v>
      </c>
      <c r="ACG47" s="0" t="n">
        <v>16121.88</v>
      </c>
      <c r="ACH47" s="0" t="n">
        <v>2900.16</v>
      </c>
      <c r="ACI47" s="0" t="n">
        <v>4309.2</v>
      </c>
      <c r="ACJ47" s="0" t="n">
        <v>13938.21</v>
      </c>
      <c r="ACK47" s="0" t="n">
        <v>19359.252</v>
      </c>
      <c r="ACL47" s="0" t="n">
        <v>0</v>
      </c>
      <c r="ACM47" s="0" t="n">
        <v>11935.8</v>
      </c>
      <c r="ACN47" s="0" t="n">
        <v>8631.225</v>
      </c>
      <c r="ACO47" s="0" t="n">
        <v>0</v>
      </c>
      <c r="ACP47" s="0" t="n">
        <v>0</v>
      </c>
      <c r="ACQ47" s="0" t="n">
        <v>0</v>
      </c>
      <c r="ACR47" s="0" t="n">
        <v>6624.54</v>
      </c>
      <c r="ACS47" s="0" t="n">
        <v>0</v>
      </c>
      <c r="ACT47" s="0" t="n">
        <v>0</v>
      </c>
      <c r="ACU47" s="0" t="n">
        <v>0</v>
      </c>
      <c r="ACV47" s="0" t="n">
        <v>5472</v>
      </c>
      <c r="ACW47" s="0" t="n">
        <v>0</v>
      </c>
      <c r="ACX47" s="0" t="n">
        <v>0</v>
      </c>
      <c r="ACY47" s="0" t="n">
        <v>11816.442</v>
      </c>
      <c r="ACZ47" s="0" t="n">
        <v>0</v>
      </c>
      <c r="ADA47" s="0" t="n">
        <v>0</v>
      </c>
      <c r="ADB47" s="0" t="n">
        <v>14750.46</v>
      </c>
      <c r="ADC47" s="0" t="n">
        <v>0</v>
      </c>
      <c r="ADD47" s="0" t="n">
        <v>9661.5</v>
      </c>
      <c r="ADE47" s="0" t="n">
        <v>0</v>
      </c>
      <c r="ADF47" s="0" t="n">
        <v>10796.94</v>
      </c>
      <c r="ADG47" s="0" t="n">
        <v>0</v>
      </c>
      <c r="ADH47" s="0" t="n">
        <v>5814</v>
      </c>
      <c r="ADI47" s="0" t="n">
        <v>0</v>
      </c>
      <c r="ADJ47" s="0" t="n">
        <v>0</v>
      </c>
      <c r="ADK47" s="0" t="n">
        <v>0</v>
      </c>
      <c r="ADL47" s="0" t="n">
        <v>0</v>
      </c>
      <c r="ADM47" s="0" t="n">
        <v>342</v>
      </c>
      <c r="ADN47" s="0" t="n">
        <v>4514.4</v>
      </c>
      <c r="ADO47" s="0" t="n">
        <v>0</v>
      </c>
      <c r="ADP47" s="0" t="n">
        <v>0</v>
      </c>
      <c r="ADQ47" s="0" t="n">
        <v>0</v>
      </c>
      <c r="ADR47" s="0" t="n">
        <v>11628</v>
      </c>
      <c r="ADS47" s="0" t="n">
        <v>0</v>
      </c>
      <c r="ADT47" s="0" t="n">
        <v>0</v>
      </c>
      <c r="ADU47" s="0" t="n">
        <v>2643.66</v>
      </c>
      <c r="ADV47" s="0" t="n">
        <v>4312.278</v>
      </c>
      <c r="ADW47" s="0" t="n">
        <v>0</v>
      </c>
      <c r="ADX47" s="0" t="n">
        <v>0</v>
      </c>
      <c r="ADY47" s="0" t="n">
        <v>0</v>
      </c>
      <c r="ADZ47" s="0" t="n">
        <v>0</v>
      </c>
      <c r="AEA47" s="0" t="n">
        <v>13680</v>
      </c>
      <c r="AEB47" s="0" t="n">
        <v>0</v>
      </c>
      <c r="AEC47" s="0" t="n">
        <v>0</v>
      </c>
      <c r="AED47" s="0" t="n">
        <v>13846.725</v>
      </c>
      <c r="AEE47" s="0" t="n">
        <v>17394.12</v>
      </c>
      <c r="AEF47" s="0" t="n">
        <v>177</v>
      </c>
      <c r="AEG47" s="0" t="n">
        <v>2124</v>
      </c>
      <c r="AEH47" s="0" t="n">
        <v>0</v>
      </c>
      <c r="AEI47" s="0" t="n">
        <v>0</v>
      </c>
      <c r="AEJ47" s="0" t="n">
        <v>6851.493</v>
      </c>
      <c r="AEK47" s="0" t="n">
        <v>0</v>
      </c>
      <c r="AEL47" s="0" t="n">
        <v>0</v>
      </c>
      <c r="AEM47" s="0" t="n">
        <v>0</v>
      </c>
      <c r="AEN47" s="0" t="n">
        <v>10350.96</v>
      </c>
      <c r="AEO47" s="0" t="n">
        <v>3111.66</v>
      </c>
      <c r="AEP47" s="0" t="n">
        <v>0</v>
      </c>
      <c r="AEQ47" s="0" t="n">
        <v>778.8</v>
      </c>
      <c r="AER47" s="0" t="n">
        <v>5310</v>
      </c>
      <c r="AES47" s="0" t="n">
        <v>5508.24</v>
      </c>
      <c r="AET47" s="0" t="n">
        <v>0</v>
      </c>
      <c r="AEU47" s="0" t="n">
        <v>8343.78</v>
      </c>
      <c r="AEV47" s="0" t="n">
        <v>1350.864</v>
      </c>
      <c r="AEW47" s="0" t="n">
        <v>2230.2</v>
      </c>
      <c r="AEX47" s="0" t="n">
        <v>8197.3125</v>
      </c>
      <c r="AEY47" s="0" t="n">
        <v>9108.42</v>
      </c>
      <c r="AEZ47" s="0" t="n">
        <v>0</v>
      </c>
      <c r="AFA47" s="0" t="n">
        <v>6177.3</v>
      </c>
      <c r="AFB47" s="0" t="n">
        <v>3930.993</v>
      </c>
      <c r="AFC47" s="0" t="n">
        <v>0</v>
      </c>
      <c r="AFD47" s="0" t="n">
        <v>0</v>
      </c>
      <c r="AFE47" s="0" t="n">
        <v>0</v>
      </c>
      <c r="AFF47" s="0" t="n">
        <v>3428.49</v>
      </c>
      <c r="AFG47" s="0" t="n">
        <v>0</v>
      </c>
      <c r="AFH47" s="0" t="n">
        <v>0</v>
      </c>
      <c r="AFI47" s="0" t="n">
        <v>0</v>
      </c>
      <c r="AFJ47" s="0" t="n">
        <v>2832</v>
      </c>
      <c r="AFK47" s="0" t="n">
        <v>0</v>
      </c>
      <c r="AFL47" s="0" t="n">
        <v>0</v>
      </c>
      <c r="AFM47" s="0" t="n">
        <v>6795.03</v>
      </c>
      <c r="AFN47" s="0" t="n">
        <v>0</v>
      </c>
      <c r="AFO47" s="0" t="n">
        <v>0</v>
      </c>
      <c r="AFP47" s="0" t="n">
        <v>7634.01</v>
      </c>
      <c r="AFQ47" s="0" t="n">
        <v>0</v>
      </c>
      <c r="AFR47" s="0" t="n">
        <v>4500.225</v>
      </c>
      <c r="AFS47" s="0" t="n">
        <v>0</v>
      </c>
      <c r="AFT47" s="0" t="n">
        <v>5079.9</v>
      </c>
      <c r="AFU47" s="0" t="n">
        <v>0</v>
      </c>
      <c r="AFV47" s="0" t="n">
        <v>3009</v>
      </c>
      <c r="AFW47" s="0" t="n">
        <v>0</v>
      </c>
      <c r="AFX47" s="0" t="n">
        <v>0</v>
      </c>
      <c r="AFY47" s="0" t="n">
        <v>0</v>
      </c>
      <c r="AFZ47" s="0" t="n">
        <v>0</v>
      </c>
      <c r="AGA47" s="0" t="n">
        <v>177</v>
      </c>
      <c r="AGB47" s="0" t="n">
        <v>2124</v>
      </c>
      <c r="AGC47" s="0" t="n">
        <v>0</v>
      </c>
      <c r="AGD47" s="0" t="n">
        <v>0</v>
      </c>
      <c r="AGE47" s="0" t="n">
        <v>0</v>
      </c>
      <c r="AGF47" s="0" t="n">
        <v>5416.2</v>
      </c>
      <c r="AGG47" s="0" t="n">
        <v>0</v>
      </c>
      <c r="AGH47" s="0" t="n">
        <v>0</v>
      </c>
      <c r="AGI47" s="0" t="n">
        <v>1368.21</v>
      </c>
      <c r="AGJ47" s="0" t="n">
        <v>3099.7125</v>
      </c>
      <c r="AGK47" s="0" t="n">
        <v>0</v>
      </c>
      <c r="AGL47" s="0" t="n">
        <v>0</v>
      </c>
      <c r="AGM47" s="0" t="n">
        <v>0</v>
      </c>
      <c r="AGN47" s="0" t="n">
        <v>0</v>
      </c>
      <c r="AGO47" s="0" t="n">
        <v>7080</v>
      </c>
      <c r="AGP47" s="0" t="n">
        <v>0</v>
      </c>
      <c r="AGQ47" s="0" t="n">
        <v>0</v>
      </c>
      <c r="AGR47" s="0" t="n">
        <v>5159.727</v>
      </c>
      <c r="AGS47" s="0" t="n">
        <v>9902.442</v>
      </c>
      <c r="AGU47" s="0" t="n">
        <f aca="false">IF($P47&gt;0,CH47*$K47,0)</f>
        <v>0</v>
      </c>
      <c r="AGV47" s="0" t="n">
        <f aca="false">IF($P47&gt;0,EV47*$K47,0)</f>
        <v>0</v>
      </c>
      <c r="AGW47" s="0" t="n">
        <f aca="false">IF($P47&gt;0,HJ47*$K47,0)</f>
        <v>0</v>
      </c>
      <c r="AGX47" s="0" t="n">
        <f aca="false">IF($P47&gt;0,JX47*$K47,0)</f>
        <v>0</v>
      </c>
      <c r="AGY47" s="0" t="n">
        <f aca="false">IF($P47&gt;0,ML47*$K47,0)</f>
        <v>0</v>
      </c>
      <c r="AGZ47" s="0" t="n">
        <f aca="false">IF($P47&gt;0,OZ47*$K47,0)</f>
        <v>0</v>
      </c>
      <c r="AHA47" s="0" t="n">
        <f aca="false">IF($P47&gt;0,RN47*$K47,0)</f>
        <v>0</v>
      </c>
      <c r="AHB47" s="0" t="n">
        <f aca="false">IF($P47&gt;0,UB47*$K47,0)</f>
        <v>0</v>
      </c>
      <c r="AHC47" s="0" t="n">
        <f aca="false">IF($P47&gt;0,WP47*$K47,0)</f>
        <v>0</v>
      </c>
      <c r="AHD47" s="0" t="n">
        <f aca="false">IF($P47&gt;0,ZD47*$K47,0)</f>
        <v>0</v>
      </c>
      <c r="AHE47" s="0" t="n">
        <f aca="false">IF($P47&gt;0,ABR47*$K47,0)</f>
        <v>0</v>
      </c>
      <c r="AHF47" s="0" t="n">
        <f aca="false">IF($P47&gt;0,AEF47*$K47,0)</f>
        <v>0</v>
      </c>
    </row>
    <row r="48" customFormat="false" ht="15" hidden="false" customHeight="false" outlineLevel="0" collapsed="false">
      <c r="F48" s="0" t="s">
        <v>25</v>
      </c>
      <c r="H48" s="0" t="s">
        <v>191</v>
      </c>
      <c r="I48" s="0" t="s">
        <v>226</v>
      </c>
      <c r="K48" s="0" t="n">
        <v>1</v>
      </c>
      <c r="L48" s="0" t="n">
        <v>9.52</v>
      </c>
      <c r="P48" s="0" t="n">
        <v>2</v>
      </c>
      <c r="R48" s="0" t="s">
        <v>58</v>
      </c>
      <c r="S48" s="0" t="s">
        <v>61</v>
      </c>
      <c r="U48" s="0" t="n">
        <v>15</v>
      </c>
      <c r="W48" s="0" t="n">
        <v>40.22</v>
      </c>
      <c r="Z48" s="0" t="n">
        <v>30</v>
      </c>
      <c r="AA48" s="0" t="n">
        <v>4</v>
      </c>
      <c r="AB48" s="0" t="n">
        <v>57.68</v>
      </c>
      <c r="AD48" s="0" t="n">
        <v>11.21</v>
      </c>
      <c r="AF48" s="0" t="n">
        <v>9.03</v>
      </c>
      <c r="AG48" s="0" t="n">
        <v>19.53</v>
      </c>
      <c r="AH48" s="0" t="n">
        <v>37.38</v>
      </c>
      <c r="AI48" s="0" t="n">
        <v>41.04</v>
      </c>
      <c r="AM48" s="0" t="n">
        <v>49.98</v>
      </c>
      <c r="AU48" s="0" t="n">
        <v>2.96</v>
      </c>
      <c r="AY48" s="0" t="n">
        <v>12</v>
      </c>
      <c r="BB48" s="0" t="n">
        <v>14.56</v>
      </c>
      <c r="BC48" s="0" t="n">
        <v>30</v>
      </c>
      <c r="BF48" s="0" t="n">
        <v>22</v>
      </c>
      <c r="BH48" s="0" t="n">
        <v>54.67</v>
      </c>
      <c r="BI48" s="0" t="n">
        <v>4</v>
      </c>
      <c r="BJ48" s="0" t="n">
        <v>17.45</v>
      </c>
      <c r="BQ48" s="0" t="n">
        <v>4</v>
      </c>
      <c r="BS48" s="0" t="n">
        <v>55.58</v>
      </c>
      <c r="BW48" s="0" t="n">
        <v>28.38</v>
      </c>
      <c r="BZ48" s="0" t="n">
        <v>18</v>
      </c>
      <c r="CA48" s="0" t="n">
        <v>33</v>
      </c>
      <c r="CB48" s="0" t="n">
        <v>24.37</v>
      </c>
      <c r="CC48" s="0" t="n">
        <v>57.29</v>
      </c>
      <c r="CG48" s="0" t="n">
        <v>23</v>
      </c>
      <c r="CH48" s="0" t="n">
        <v>374</v>
      </c>
      <c r="CI48" s="0" t="n">
        <v>5610</v>
      </c>
      <c r="CJ48" s="0" t="n">
        <v>0</v>
      </c>
      <c r="CK48" s="0" t="n">
        <v>15042.28</v>
      </c>
      <c r="CL48" s="0" t="n">
        <v>0</v>
      </c>
      <c r="CM48" s="0" t="n">
        <v>0</v>
      </c>
      <c r="CN48" s="0" t="n">
        <v>11220</v>
      </c>
      <c r="CO48" s="0" t="n">
        <v>1870</v>
      </c>
      <c r="CP48" s="0" t="n">
        <v>21572.32</v>
      </c>
      <c r="CQ48" s="0" t="n">
        <v>0</v>
      </c>
      <c r="CR48" s="0" t="n">
        <v>4192.54</v>
      </c>
      <c r="CS48" s="0" t="n">
        <v>0</v>
      </c>
      <c r="CT48" s="0" t="n">
        <v>4221.525</v>
      </c>
      <c r="CU48" s="0" t="n">
        <v>6573.798</v>
      </c>
      <c r="CV48" s="0" t="n">
        <v>13980.12</v>
      </c>
      <c r="CW48" s="0" t="n">
        <v>15348.96</v>
      </c>
      <c r="CX48" s="0" t="n">
        <v>0</v>
      </c>
      <c r="CY48" s="0" t="n">
        <v>0</v>
      </c>
      <c r="CZ48" s="0" t="n">
        <v>0</v>
      </c>
      <c r="DA48" s="0" t="n">
        <v>18692.52</v>
      </c>
      <c r="DB48" s="0" t="n">
        <v>0</v>
      </c>
      <c r="DC48" s="0" t="n">
        <v>0</v>
      </c>
      <c r="DD48" s="0" t="n">
        <v>0</v>
      </c>
      <c r="DE48" s="0" t="n">
        <v>0</v>
      </c>
      <c r="DF48" s="0" t="n">
        <v>0</v>
      </c>
      <c r="DG48" s="0" t="n">
        <v>0</v>
      </c>
      <c r="DH48" s="0" t="n">
        <v>0</v>
      </c>
      <c r="DI48" s="0" t="n">
        <v>1107.04</v>
      </c>
      <c r="DJ48" s="0" t="n">
        <v>0</v>
      </c>
      <c r="DK48" s="0" t="n">
        <v>0</v>
      </c>
      <c r="DL48" s="0" t="n">
        <v>0</v>
      </c>
      <c r="DM48" s="0" t="n">
        <v>4488</v>
      </c>
      <c r="DN48" s="0" t="n">
        <v>0</v>
      </c>
      <c r="DO48" s="0" t="n">
        <v>0</v>
      </c>
      <c r="DP48" s="0" t="n">
        <v>5445.44</v>
      </c>
      <c r="DQ48" s="0" t="n">
        <v>11220</v>
      </c>
      <c r="DR48" s="0" t="n">
        <v>0</v>
      </c>
      <c r="DS48" s="0" t="n">
        <v>0</v>
      </c>
      <c r="DT48" s="0" t="n">
        <v>10285</v>
      </c>
      <c r="DU48" s="0" t="n">
        <v>0</v>
      </c>
      <c r="DV48" s="0" t="n">
        <v>20446.58</v>
      </c>
      <c r="DW48" s="0" t="n">
        <v>1496</v>
      </c>
      <c r="DX48" s="0" t="n">
        <v>6526.3</v>
      </c>
      <c r="DY48" s="0" t="n">
        <v>0</v>
      </c>
      <c r="DZ48" s="0" t="n">
        <v>0</v>
      </c>
      <c r="EA48" s="0" t="n">
        <v>0</v>
      </c>
      <c r="EB48" s="0" t="n">
        <v>0</v>
      </c>
      <c r="EC48" s="0" t="n">
        <v>0</v>
      </c>
      <c r="ED48" s="0" t="n">
        <v>0</v>
      </c>
      <c r="EE48" s="0" t="n">
        <v>1496</v>
      </c>
      <c r="EF48" s="0" t="n">
        <v>0</v>
      </c>
      <c r="EG48" s="0" t="n">
        <v>20786.92</v>
      </c>
      <c r="EH48" s="0" t="n">
        <v>0</v>
      </c>
      <c r="EI48" s="0" t="n">
        <v>0</v>
      </c>
      <c r="EJ48" s="0" t="n">
        <v>0</v>
      </c>
      <c r="EK48" s="0" t="n">
        <v>13267.65</v>
      </c>
      <c r="EL48" s="0" t="n">
        <v>0</v>
      </c>
      <c r="EM48" s="0" t="n">
        <v>0</v>
      </c>
      <c r="EN48" s="0" t="n">
        <v>6732</v>
      </c>
      <c r="EO48" s="0" t="n">
        <v>12342</v>
      </c>
      <c r="EP48" s="0" t="n">
        <v>9114.38</v>
      </c>
      <c r="EQ48" s="0" t="n">
        <v>21426.46</v>
      </c>
      <c r="ER48" s="0" t="n">
        <v>0</v>
      </c>
      <c r="ES48" s="0" t="n">
        <v>0</v>
      </c>
      <c r="ET48" s="0" t="n">
        <v>0</v>
      </c>
      <c r="EU48" s="0" t="n">
        <v>10752.5</v>
      </c>
      <c r="EV48" s="0" t="n">
        <v>359</v>
      </c>
      <c r="EW48" s="0" t="n">
        <v>5385</v>
      </c>
      <c r="EX48" s="0" t="n">
        <v>0</v>
      </c>
      <c r="EY48" s="0" t="n">
        <v>14438.98</v>
      </c>
      <c r="EZ48" s="0" t="n">
        <v>0</v>
      </c>
      <c r="FA48" s="0" t="n">
        <v>0</v>
      </c>
      <c r="FB48" s="0" t="n">
        <v>10770</v>
      </c>
      <c r="FC48" s="0" t="n">
        <v>1436</v>
      </c>
      <c r="FD48" s="0" t="n">
        <v>20707.12</v>
      </c>
      <c r="FE48" s="0" t="n">
        <v>0</v>
      </c>
      <c r="FF48" s="0" t="n">
        <v>4024.39</v>
      </c>
      <c r="FG48" s="0" t="n">
        <v>0</v>
      </c>
      <c r="FH48" s="0" t="n">
        <v>3241.77</v>
      </c>
      <c r="FI48" s="0" t="n">
        <v>7011.27</v>
      </c>
      <c r="FJ48" s="0" t="n">
        <v>16774.275</v>
      </c>
      <c r="FK48" s="0" t="n">
        <v>14733.36</v>
      </c>
      <c r="FL48" s="0" t="n">
        <v>0</v>
      </c>
      <c r="FM48" s="0" t="n">
        <v>0</v>
      </c>
      <c r="FN48" s="0" t="n">
        <v>0</v>
      </c>
      <c r="FO48" s="0" t="n">
        <v>16148.538</v>
      </c>
      <c r="FP48" s="0" t="n">
        <v>0</v>
      </c>
      <c r="FQ48" s="0" t="n">
        <v>0</v>
      </c>
      <c r="FR48" s="0" t="n">
        <v>0</v>
      </c>
      <c r="FS48" s="0" t="n">
        <v>0</v>
      </c>
      <c r="FT48" s="0" t="n">
        <v>0</v>
      </c>
      <c r="FU48" s="0" t="n">
        <v>0</v>
      </c>
      <c r="FV48" s="0" t="n">
        <v>0</v>
      </c>
      <c r="FW48" s="0" t="n">
        <v>1062.64</v>
      </c>
      <c r="FX48" s="0" t="n">
        <v>0</v>
      </c>
      <c r="FY48" s="0" t="n">
        <v>0</v>
      </c>
      <c r="FZ48" s="0" t="n">
        <v>0</v>
      </c>
      <c r="GA48" s="0" t="n">
        <v>4738.8</v>
      </c>
      <c r="GB48" s="0" t="n">
        <v>0</v>
      </c>
      <c r="GC48" s="0" t="n">
        <v>0</v>
      </c>
      <c r="GD48" s="0" t="n">
        <v>5227.04</v>
      </c>
      <c r="GE48" s="0" t="n">
        <v>10770</v>
      </c>
      <c r="GF48" s="0" t="n">
        <v>0</v>
      </c>
      <c r="GG48" s="0" t="n">
        <v>0</v>
      </c>
      <c r="GH48" s="0" t="n">
        <v>7898</v>
      </c>
      <c r="GI48" s="0" t="n">
        <v>0</v>
      </c>
      <c r="GJ48" s="0" t="n">
        <v>19626.53</v>
      </c>
      <c r="GK48" s="0" t="n">
        <v>1436</v>
      </c>
      <c r="GL48" s="0" t="n">
        <v>6264.55</v>
      </c>
      <c r="GM48" s="0" t="n">
        <v>0</v>
      </c>
      <c r="GN48" s="0" t="n">
        <v>0</v>
      </c>
      <c r="GO48" s="0" t="n">
        <v>0</v>
      </c>
      <c r="GP48" s="0" t="n">
        <v>0</v>
      </c>
      <c r="GQ48" s="0" t="n">
        <v>0</v>
      </c>
      <c r="GR48" s="0" t="n">
        <v>0</v>
      </c>
      <c r="GS48" s="0" t="n">
        <v>1795</v>
      </c>
      <c r="GT48" s="0" t="n">
        <v>0</v>
      </c>
      <c r="GU48" s="0" t="n">
        <v>19953.22</v>
      </c>
      <c r="GV48" s="0" t="n">
        <v>0</v>
      </c>
      <c r="GW48" s="0" t="n">
        <v>0</v>
      </c>
      <c r="GX48" s="0" t="n">
        <v>0</v>
      </c>
      <c r="GY48" s="0" t="n">
        <v>10188.42</v>
      </c>
      <c r="GZ48" s="0" t="n">
        <v>0</v>
      </c>
      <c r="HA48" s="0" t="n">
        <v>0</v>
      </c>
      <c r="HB48" s="0" t="n">
        <v>8077.5</v>
      </c>
      <c r="HC48" s="0" t="n">
        <v>11847</v>
      </c>
      <c r="HD48" s="0" t="n">
        <v>8748.83</v>
      </c>
      <c r="HE48" s="0" t="n">
        <v>20567.11</v>
      </c>
      <c r="HF48" s="0" t="n">
        <v>0</v>
      </c>
      <c r="HG48" s="0" t="n">
        <v>0</v>
      </c>
      <c r="HH48" s="0" t="n">
        <v>0</v>
      </c>
      <c r="HI48" s="0" t="n">
        <v>8257</v>
      </c>
      <c r="HJ48" s="0" t="n">
        <v>158</v>
      </c>
      <c r="HK48" s="0" t="n">
        <v>2607</v>
      </c>
      <c r="HL48" s="0" t="n">
        <v>0</v>
      </c>
      <c r="HM48" s="0" t="n">
        <v>6990.236</v>
      </c>
      <c r="HN48" s="0" t="n">
        <v>0</v>
      </c>
      <c r="HO48" s="0" t="n">
        <v>0</v>
      </c>
      <c r="HP48" s="0" t="n">
        <v>4740</v>
      </c>
      <c r="HQ48" s="0" t="n">
        <v>632</v>
      </c>
      <c r="HR48" s="0" t="n">
        <v>10024.784</v>
      </c>
      <c r="HS48" s="0" t="n">
        <v>0</v>
      </c>
      <c r="HT48" s="0" t="n">
        <v>1594.062</v>
      </c>
      <c r="HU48" s="0" t="n">
        <v>0</v>
      </c>
      <c r="HV48" s="0" t="n">
        <v>1426.74</v>
      </c>
      <c r="HW48" s="0" t="n">
        <v>3857.175</v>
      </c>
      <c r="HX48" s="0" t="n">
        <v>6496.644</v>
      </c>
      <c r="HY48" s="0" t="n">
        <v>6484.32</v>
      </c>
      <c r="HZ48" s="0" t="n">
        <v>0</v>
      </c>
      <c r="IA48" s="0" t="n">
        <v>0</v>
      </c>
      <c r="IB48" s="0" t="n">
        <v>0</v>
      </c>
      <c r="IC48" s="0" t="n">
        <v>7896.84</v>
      </c>
      <c r="ID48" s="0" t="n">
        <v>0</v>
      </c>
      <c r="IE48" s="0" t="n">
        <v>0</v>
      </c>
      <c r="IF48" s="0" t="n">
        <v>0</v>
      </c>
      <c r="IG48" s="0" t="n">
        <v>0</v>
      </c>
      <c r="IH48" s="0" t="n">
        <v>0</v>
      </c>
      <c r="II48" s="0" t="n">
        <v>0</v>
      </c>
      <c r="IJ48" s="0" t="n">
        <v>0</v>
      </c>
      <c r="IK48" s="0" t="n">
        <v>467.68</v>
      </c>
      <c r="IL48" s="0" t="n">
        <v>0</v>
      </c>
      <c r="IM48" s="0" t="n">
        <v>0</v>
      </c>
      <c r="IN48" s="0" t="n">
        <v>0</v>
      </c>
      <c r="IO48" s="0" t="n">
        <v>1896</v>
      </c>
      <c r="IP48" s="0" t="n">
        <v>0</v>
      </c>
      <c r="IQ48" s="0" t="n">
        <v>0</v>
      </c>
      <c r="IR48" s="0" t="n">
        <v>2875.6</v>
      </c>
      <c r="IS48" s="0" t="n">
        <v>4266</v>
      </c>
      <c r="IT48" s="0" t="n">
        <v>0</v>
      </c>
      <c r="IU48" s="0" t="n">
        <v>0</v>
      </c>
      <c r="IV48" s="0" t="n">
        <v>3476</v>
      </c>
      <c r="IW48" s="0" t="n">
        <v>0</v>
      </c>
      <c r="IX48" s="0" t="n">
        <v>8637.86</v>
      </c>
      <c r="IY48" s="0" t="n">
        <v>632</v>
      </c>
      <c r="IZ48" s="0" t="n">
        <v>2757.1</v>
      </c>
      <c r="JA48" s="0" t="n">
        <v>0</v>
      </c>
      <c r="JB48" s="0" t="n">
        <v>0</v>
      </c>
      <c r="JC48" s="0" t="n">
        <v>0</v>
      </c>
      <c r="JD48" s="0" t="n">
        <v>0</v>
      </c>
      <c r="JE48" s="0" t="n">
        <v>0</v>
      </c>
      <c r="JF48" s="0" t="n">
        <v>0</v>
      </c>
      <c r="JG48" s="0" t="n">
        <v>632</v>
      </c>
      <c r="JH48" s="0" t="n">
        <v>0</v>
      </c>
      <c r="JI48" s="0" t="n">
        <v>8781.64</v>
      </c>
      <c r="JJ48" s="0" t="n">
        <v>0</v>
      </c>
      <c r="JK48" s="0" t="n">
        <v>0</v>
      </c>
      <c r="JL48" s="0" t="n">
        <v>0</v>
      </c>
      <c r="JM48" s="0" t="n">
        <v>4932.444</v>
      </c>
      <c r="JN48" s="0" t="n">
        <v>0</v>
      </c>
      <c r="JO48" s="0" t="n">
        <v>0</v>
      </c>
      <c r="JP48" s="0" t="n">
        <v>3555</v>
      </c>
      <c r="JQ48" s="0" t="n">
        <v>5214</v>
      </c>
      <c r="JR48" s="0" t="n">
        <v>3850.46</v>
      </c>
      <c r="JS48" s="0" t="n">
        <v>9051.82</v>
      </c>
      <c r="JT48" s="0" t="n">
        <v>0</v>
      </c>
      <c r="JU48" s="0" t="n">
        <v>0</v>
      </c>
      <c r="JV48" s="0" t="n">
        <v>0</v>
      </c>
      <c r="JW48" s="0" t="n">
        <v>3634</v>
      </c>
      <c r="JX48" s="0" t="n">
        <v>331</v>
      </c>
      <c r="JY48" s="0" t="n">
        <v>4965</v>
      </c>
      <c r="JZ48" s="0" t="n">
        <v>0</v>
      </c>
      <c r="KA48" s="0" t="n">
        <v>16641.025</v>
      </c>
      <c r="KB48" s="0" t="n">
        <v>0</v>
      </c>
      <c r="KC48" s="0" t="n">
        <v>0</v>
      </c>
      <c r="KD48" s="0" t="n">
        <v>9930</v>
      </c>
      <c r="KE48" s="0" t="n">
        <v>1655</v>
      </c>
      <c r="KF48" s="0" t="n">
        <v>19092.08</v>
      </c>
      <c r="KG48" s="0" t="n">
        <v>0</v>
      </c>
      <c r="KH48" s="0" t="n">
        <v>4081.561</v>
      </c>
      <c r="KI48" s="0" t="n">
        <v>0</v>
      </c>
      <c r="KJ48" s="0" t="n">
        <v>2988.93</v>
      </c>
      <c r="KK48" s="0" t="n">
        <v>6464.43</v>
      </c>
      <c r="KL48" s="0" t="n">
        <v>12372.78</v>
      </c>
      <c r="KM48" s="0" t="n">
        <v>13584.24</v>
      </c>
      <c r="KN48" s="0" t="n">
        <v>0</v>
      </c>
      <c r="KO48" s="0" t="n">
        <v>0</v>
      </c>
      <c r="KP48" s="0" t="n">
        <v>0</v>
      </c>
      <c r="KQ48" s="0" t="n">
        <v>16543.38</v>
      </c>
      <c r="KR48" s="0" t="n">
        <v>0</v>
      </c>
      <c r="KS48" s="0" t="n">
        <v>0</v>
      </c>
      <c r="KT48" s="0" t="n">
        <v>0</v>
      </c>
      <c r="KU48" s="0" t="n">
        <v>0</v>
      </c>
      <c r="KV48" s="0" t="n">
        <v>0</v>
      </c>
      <c r="KW48" s="0" t="n">
        <v>0</v>
      </c>
      <c r="KX48" s="0" t="n">
        <v>0</v>
      </c>
      <c r="KY48" s="0" t="n">
        <v>979.76</v>
      </c>
      <c r="KZ48" s="0" t="n">
        <v>0</v>
      </c>
      <c r="LA48" s="0" t="n">
        <v>0</v>
      </c>
      <c r="LB48" s="0" t="n">
        <v>0</v>
      </c>
      <c r="LC48" s="0" t="n">
        <v>3972</v>
      </c>
      <c r="LD48" s="0" t="n">
        <v>0</v>
      </c>
      <c r="LE48" s="0" t="n">
        <v>0</v>
      </c>
      <c r="LF48" s="0" t="n">
        <v>4819.36</v>
      </c>
      <c r="LG48" s="0" t="n">
        <v>9930</v>
      </c>
      <c r="LH48" s="0" t="n">
        <v>0</v>
      </c>
      <c r="LI48" s="0" t="n">
        <v>0</v>
      </c>
      <c r="LJ48" s="0" t="n">
        <v>7282</v>
      </c>
      <c r="LK48" s="0" t="n">
        <v>0</v>
      </c>
      <c r="LL48" s="0" t="n">
        <v>18095.77</v>
      </c>
      <c r="LM48" s="0" t="n">
        <v>1324</v>
      </c>
      <c r="LN48" s="0" t="n">
        <v>5775.95</v>
      </c>
      <c r="LO48" s="0" t="n">
        <v>0</v>
      </c>
      <c r="LP48" s="0" t="n">
        <v>0</v>
      </c>
      <c r="LQ48" s="0" t="n">
        <v>0</v>
      </c>
      <c r="LR48" s="0" t="n">
        <v>0</v>
      </c>
      <c r="LS48" s="0" t="n">
        <v>0</v>
      </c>
      <c r="LT48" s="0" t="n">
        <v>0</v>
      </c>
      <c r="LU48" s="0" t="n">
        <v>1324</v>
      </c>
      <c r="LV48" s="0" t="n">
        <v>0</v>
      </c>
      <c r="LW48" s="0" t="n">
        <v>18396.98</v>
      </c>
      <c r="LX48" s="0" t="n">
        <v>0</v>
      </c>
      <c r="LY48" s="0" t="n">
        <v>0</v>
      </c>
      <c r="LZ48" s="0" t="n">
        <v>0</v>
      </c>
      <c r="MA48" s="0" t="n">
        <v>11742.225</v>
      </c>
      <c r="MB48" s="0" t="n">
        <v>0</v>
      </c>
      <c r="MC48" s="0" t="n">
        <v>0</v>
      </c>
      <c r="MD48" s="0" t="n">
        <v>5958</v>
      </c>
      <c r="ME48" s="0" t="n">
        <v>10923</v>
      </c>
      <c r="MF48" s="0" t="n">
        <v>8066.47</v>
      </c>
      <c r="MG48" s="0" t="n">
        <v>18962.99</v>
      </c>
      <c r="MH48" s="0" t="n">
        <v>0</v>
      </c>
      <c r="MI48" s="0" t="n">
        <v>0</v>
      </c>
      <c r="MJ48" s="0" t="n">
        <v>0</v>
      </c>
      <c r="MK48" s="0" t="n">
        <v>6851.7</v>
      </c>
      <c r="ML48" s="0" t="n">
        <v>295</v>
      </c>
      <c r="MM48" s="0" t="n">
        <v>3982.5</v>
      </c>
      <c r="MN48" s="0" t="n">
        <v>0</v>
      </c>
      <c r="MO48" s="0" t="n">
        <v>13051.39</v>
      </c>
      <c r="MP48" s="0" t="n">
        <v>0</v>
      </c>
      <c r="MQ48" s="0" t="n">
        <v>0</v>
      </c>
      <c r="MR48" s="0" t="n">
        <v>8850</v>
      </c>
      <c r="MS48" s="0" t="n">
        <v>1180</v>
      </c>
      <c r="MT48" s="0" t="n">
        <v>17015.6</v>
      </c>
      <c r="MU48" s="0" t="n">
        <v>0</v>
      </c>
      <c r="MV48" s="0" t="n">
        <v>3637.645</v>
      </c>
      <c r="MW48" s="0" t="n">
        <v>0</v>
      </c>
      <c r="MX48" s="0" t="n">
        <v>2663.85</v>
      </c>
      <c r="MY48" s="0" t="n">
        <v>6337.485</v>
      </c>
      <c r="MZ48" s="0" t="n">
        <v>9924.39</v>
      </c>
      <c r="NA48" s="0" t="n">
        <v>13317.48</v>
      </c>
      <c r="NB48" s="0" t="n">
        <v>0</v>
      </c>
      <c r="NC48" s="0" t="n">
        <v>0</v>
      </c>
      <c r="ND48" s="0" t="n">
        <v>0</v>
      </c>
      <c r="NE48" s="0" t="n">
        <v>14744.1</v>
      </c>
      <c r="NF48" s="0" t="n">
        <v>0</v>
      </c>
      <c r="NG48" s="0" t="n">
        <v>0</v>
      </c>
      <c r="NH48" s="0" t="n">
        <v>0</v>
      </c>
      <c r="NI48" s="0" t="n">
        <v>0</v>
      </c>
      <c r="NJ48" s="0" t="n">
        <v>0</v>
      </c>
      <c r="NK48" s="0" t="n">
        <v>0</v>
      </c>
      <c r="NL48" s="0" t="n">
        <v>0</v>
      </c>
      <c r="NM48" s="0" t="n">
        <v>873.2</v>
      </c>
      <c r="NN48" s="0" t="n">
        <v>0</v>
      </c>
      <c r="NO48" s="0" t="n">
        <v>0</v>
      </c>
      <c r="NP48" s="0" t="n">
        <v>0</v>
      </c>
      <c r="NQ48" s="0" t="n">
        <v>3540</v>
      </c>
      <c r="NR48" s="0" t="n">
        <v>0</v>
      </c>
      <c r="NS48" s="0" t="n">
        <v>0</v>
      </c>
      <c r="NT48" s="0" t="n">
        <v>3865.68</v>
      </c>
      <c r="NU48" s="0" t="n">
        <v>8850</v>
      </c>
      <c r="NV48" s="0" t="n">
        <v>0</v>
      </c>
      <c r="NW48" s="0" t="n">
        <v>0</v>
      </c>
      <c r="NX48" s="0" t="n">
        <v>5841</v>
      </c>
      <c r="NY48" s="0" t="n">
        <v>0</v>
      </c>
      <c r="NZ48" s="0" t="n">
        <v>16127.65</v>
      </c>
      <c r="OA48" s="0" t="n">
        <v>1180</v>
      </c>
      <c r="OB48" s="0" t="n">
        <v>5662.525</v>
      </c>
      <c r="OC48" s="0" t="n">
        <v>0</v>
      </c>
      <c r="OD48" s="0" t="n">
        <v>0</v>
      </c>
      <c r="OE48" s="0" t="n">
        <v>0</v>
      </c>
      <c r="OF48" s="0" t="n">
        <v>0</v>
      </c>
      <c r="OG48" s="0" t="n">
        <v>0</v>
      </c>
      <c r="OH48" s="0" t="n">
        <v>0</v>
      </c>
      <c r="OI48" s="0" t="n">
        <v>1298</v>
      </c>
      <c r="OJ48" s="0" t="n">
        <v>0</v>
      </c>
      <c r="OK48" s="0" t="n">
        <v>16396.1</v>
      </c>
      <c r="OL48" s="0" t="n">
        <v>0</v>
      </c>
      <c r="OM48" s="0" t="n">
        <v>0</v>
      </c>
      <c r="ON48" s="0" t="n">
        <v>0</v>
      </c>
      <c r="OO48" s="0" t="n">
        <v>7534.89</v>
      </c>
      <c r="OP48" s="0" t="n">
        <v>0</v>
      </c>
      <c r="OQ48" s="0" t="n">
        <v>0</v>
      </c>
      <c r="OR48" s="0" t="n">
        <v>5310</v>
      </c>
      <c r="OS48" s="0" t="n">
        <v>9735</v>
      </c>
      <c r="OT48" s="0" t="n">
        <v>7189.15</v>
      </c>
      <c r="OU48" s="0" t="n">
        <v>16900.55</v>
      </c>
      <c r="OV48" s="0" t="n">
        <v>0</v>
      </c>
      <c r="OW48" s="0" t="n">
        <v>0</v>
      </c>
      <c r="OX48" s="0" t="n">
        <v>0</v>
      </c>
      <c r="OY48" s="0" t="n">
        <v>6785</v>
      </c>
      <c r="OZ48" s="0" t="n">
        <v>348</v>
      </c>
      <c r="PA48" s="0" t="n">
        <v>4698</v>
      </c>
      <c r="PB48" s="0" t="n">
        <v>0</v>
      </c>
      <c r="PC48" s="0" t="n">
        <v>13996.56</v>
      </c>
      <c r="PD48" s="0" t="n">
        <v>0</v>
      </c>
      <c r="PE48" s="0" t="n">
        <v>0</v>
      </c>
      <c r="PF48" s="0" t="n">
        <v>10440</v>
      </c>
      <c r="PG48" s="0" t="n">
        <v>1531.2</v>
      </c>
      <c r="PH48" s="0" t="n">
        <v>20072.64</v>
      </c>
      <c r="PI48" s="0" t="n">
        <v>0</v>
      </c>
      <c r="PJ48" s="0" t="n">
        <v>3901.08</v>
      </c>
      <c r="PK48" s="0" t="n">
        <v>0</v>
      </c>
      <c r="PL48" s="0" t="n">
        <v>3142.44</v>
      </c>
      <c r="PM48" s="0" t="n">
        <v>6796.44</v>
      </c>
      <c r="PN48" s="0" t="n">
        <v>11707.416</v>
      </c>
      <c r="PO48" s="0" t="n">
        <v>14281.92</v>
      </c>
      <c r="PP48" s="0" t="n">
        <v>0</v>
      </c>
      <c r="PQ48" s="0" t="n">
        <v>0</v>
      </c>
      <c r="PR48" s="0" t="n">
        <v>0</v>
      </c>
      <c r="PS48" s="0" t="n">
        <v>17393.04</v>
      </c>
      <c r="PT48" s="0" t="n">
        <v>0</v>
      </c>
      <c r="PU48" s="0" t="n">
        <v>0</v>
      </c>
      <c r="PV48" s="0" t="n">
        <v>0</v>
      </c>
      <c r="PW48" s="0" t="n">
        <v>0</v>
      </c>
      <c r="PX48" s="0" t="n">
        <v>0</v>
      </c>
      <c r="PY48" s="0" t="n">
        <v>0</v>
      </c>
      <c r="PZ48" s="0" t="n">
        <v>0</v>
      </c>
      <c r="QA48" s="0" t="n">
        <v>1030.08</v>
      </c>
      <c r="QB48" s="0" t="n">
        <v>0</v>
      </c>
      <c r="QC48" s="0" t="n">
        <v>0</v>
      </c>
      <c r="QD48" s="0" t="n">
        <v>0</v>
      </c>
      <c r="QE48" s="0" t="n">
        <v>4176</v>
      </c>
      <c r="QF48" s="0" t="n">
        <v>0</v>
      </c>
      <c r="QG48" s="0" t="n">
        <v>0</v>
      </c>
      <c r="QH48" s="0" t="n">
        <v>5066.88</v>
      </c>
      <c r="QI48" s="0" t="n">
        <v>11484</v>
      </c>
      <c r="QJ48" s="0" t="n">
        <v>0</v>
      </c>
      <c r="QK48" s="0" t="n">
        <v>0</v>
      </c>
      <c r="QL48" s="0" t="n">
        <v>8421.6</v>
      </c>
      <c r="QM48" s="0" t="n">
        <v>0</v>
      </c>
      <c r="QN48" s="0" t="n">
        <v>19025.16</v>
      </c>
      <c r="QO48" s="0" t="n">
        <v>1531.2</v>
      </c>
      <c r="QP48" s="0" t="n">
        <v>6072.6</v>
      </c>
      <c r="QQ48" s="0" t="n">
        <v>0</v>
      </c>
      <c r="QR48" s="0" t="n">
        <v>0</v>
      </c>
      <c r="QS48" s="0" t="n">
        <v>0</v>
      </c>
      <c r="QT48" s="0" t="n">
        <v>0</v>
      </c>
      <c r="QU48" s="0" t="n">
        <v>0</v>
      </c>
      <c r="QV48" s="0" t="n">
        <v>0</v>
      </c>
      <c r="QW48" s="0" t="n">
        <v>1392</v>
      </c>
      <c r="QX48" s="0" t="n">
        <v>0</v>
      </c>
      <c r="QY48" s="0" t="n">
        <v>19341.84</v>
      </c>
      <c r="QZ48" s="0" t="n">
        <v>0</v>
      </c>
      <c r="RA48" s="0" t="n">
        <v>0</v>
      </c>
      <c r="RB48" s="0" t="n">
        <v>0</v>
      </c>
      <c r="RC48" s="0" t="n">
        <v>9876.24</v>
      </c>
      <c r="RD48" s="0" t="n">
        <v>0</v>
      </c>
      <c r="RE48" s="0" t="n">
        <v>0</v>
      </c>
      <c r="RF48" s="0" t="n">
        <v>6264</v>
      </c>
      <c r="RG48" s="0" t="n">
        <v>10335.6</v>
      </c>
      <c r="RH48" s="0" t="n">
        <v>8480.76</v>
      </c>
      <c r="RI48" s="0" t="n">
        <v>19936.92</v>
      </c>
      <c r="RJ48" s="0" t="n">
        <v>0</v>
      </c>
      <c r="RK48" s="0" t="n">
        <v>0</v>
      </c>
      <c r="RL48" s="0" t="n">
        <v>0</v>
      </c>
      <c r="RM48" s="0" t="n">
        <v>8804.4</v>
      </c>
      <c r="RN48" s="0" t="n">
        <v>228</v>
      </c>
      <c r="RO48" s="0" t="n">
        <v>3420</v>
      </c>
      <c r="RP48" s="0" t="n">
        <v>0</v>
      </c>
      <c r="RQ48" s="0" t="n">
        <v>9170.16</v>
      </c>
      <c r="RR48" s="0" t="n">
        <v>0</v>
      </c>
      <c r="RS48" s="0" t="n">
        <v>0</v>
      </c>
      <c r="RT48" s="0" t="n">
        <v>6840</v>
      </c>
      <c r="RU48" s="0" t="n">
        <v>912</v>
      </c>
      <c r="RV48" s="0" t="n">
        <v>13151.04</v>
      </c>
      <c r="RW48" s="0" t="n">
        <v>0</v>
      </c>
      <c r="RX48" s="0" t="n">
        <v>2300.292</v>
      </c>
      <c r="RY48" s="0" t="n">
        <v>0</v>
      </c>
      <c r="RZ48" s="0" t="n">
        <v>2058.84</v>
      </c>
      <c r="SA48" s="0" t="n">
        <v>4452.84</v>
      </c>
      <c r="SB48" s="0" t="n">
        <v>8522.64</v>
      </c>
      <c r="SC48" s="0" t="n">
        <v>10292.832</v>
      </c>
      <c r="SD48" s="0" t="n">
        <v>0</v>
      </c>
      <c r="SE48" s="0" t="n">
        <v>0</v>
      </c>
      <c r="SF48" s="0" t="n">
        <v>0</v>
      </c>
      <c r="SG48" s="0" t="n">
        <v>11395.44</v>
      </c>
      <c r="SH48" s="0" t="n">
        <v>0</v>
      </c>
      <c r="SI48" s="0" t="n">
        <v>0</v>
      </c>
      <c r="SJ48" s="0" t="n">
        <v>0</v>
      </c>
      <c r="SK48" s="0" t="n">
        <v>0</v>
      </c>
      <c r="SL48" s="0" t="n">
        <v>0</v>
      </c>
      <c r="SM48" s="0" t="n">
        <v>0</v>
      </c>
      <c r="SN48" s="0" t="n">
        <v>0</v>
      </c>
      <c r="SO48" s="0" t="n">
        <v>674.88</v>
      </c>
      <c r="SP48" s="0" t="n">
        <v>0</v>
      </c>
      <c r="SQ48" s="0" t="n">
        <v>0</v>
      </c>
      <c r="SR48" s="0" t="n">
        <v>0</v>
      </c>
      <c r="SS48" s="0" t="n">
        <v>3420</v>
      </c>
      <c r="ST48" s="0" t="n">
        <v>0</v>
      </c>
      <c r="SU48" s="0" t="n">
        <v>0</v>
      </c>
      <c r="SV48" s="0" t="n">
        <v>3319.68</v>
      </c>
      <c r="SW48" s="0" t="n">
        <v>6840</v>
      </c>
      <c r="SX48" s="0" t="n">
        <v>0</v>
      </c>
      <c r="SY48" s="0" t="n">
        <v>0</v>
      </c>
      <c r="SZ48" s="0" t="n">
        <v>5517.6</v>
      </c>
      <c r="TA48" s="0" t="n">
        <v>0</v>
      </c>
      <c r="TB48" s="0" t="n">
        <v>12464.76</v>
      </c>
      <c r="TC48" s="0" t="n">
        <v>912</v>
      </c>
      <c r="TD48" s="0" t="n">
        <v>3978.6</v>
      </c>
      <c r="TE48" s="0" t="n">
        <v>0</v>
      </c>
      <c r="TF48" s="0" t="n">
        <v>0</v>
      </c>
      <c r="TG48" s="0" t="n">
        <v>0</v>
      </c>
      <c r="TH48" s="0" t="n">
        <v>0</v>
      </c>
      <c r="TI48" s="0" t="n">
        <v>0</v>
      </c>
      <c r="TJ48" s="0" t="n">
        <v>0</v>
      </c>
      <c r="TK48" s="0" t="n">
        <v>1140</v>
      </c>
      <c r="TL48" s="0" t="n">
        <v>0</v>
      </c>
      <c r="TM48" s="0" t="n">
        <v>12672.24</v>
      </c>
      <c r="TN48" s="0" t="n">
        <v>0</v>
      </c>
      <c r="TO48" s="0" t="n">
        <v>0</v>
      </c>
      <c r="TP48" s="0" t="n">
        <v>0</v>
      </c>
      <c r="TQ48" s="0" t="n">
        <v>6470.64</v>
      </c>
      <c r="TR48" s="0" t="n">
        <v>0</v>
      </c>
      <c r="TS48" s="0" t="n">
        <v>0</v>
      </c>
      <c r="TT48" s="0" t="n">
        <v>3693.6</v>
      </c>
      <c r="TU48" s="0" t="n">
        <v>7524</v>
      </c>
      <c r="TV48" s="0" t="n">
        <v>5556.36</v>
      </c>
      <c r="TW48" s="0" t="n">
        <v>13062.12</v>
      </c>
      <c r="TX48" s="0" t="n">
        <v>0</v>
      </c>
      <c r="TY48" s="0" t="n">
        <v>0</v>
      </c>
      <c r="TZ48" s="0" t="n">
        <v>0</v>
      </c>
      <c r="UA48" s="0" t="n">
        <v>5244</v>
      </c>
      <c r="UB48" s="0" t="n">
        <v>145</v>
      </c>
      <c r="UC48" s="0" t="n">
        <v>2175</v>
      </c>
      <c r="UD48" s="0" t="n">
        <v>0</v>
      </c>
      <c r="UE48" s="0" t="n">
        <v>6415.09</v>
      </c>
      <c r="UF48" s="0" t="n">
        <v>0</v>
      </c>
      <c r="UG48" s="0" t="n">
        <v>0</v>
      </c>
      <c r="UH48" s="0" t="n">
        <v>4350</v>
      </c>
      <c r="UI48" s="0" t="n">
        <v>580</v>
      </c>
      <c r="UJ48" s="0" t="n">
        <v>9199.96</v>
      </c>
      <c r="UK48" s="0" t="n">
        <v>0</v>
      </c>
      <c r="UL48" s="0" t="n">
        <v>1787.995</v>
      </c>
      <c r="UM48" s="0" t="n">
        <v>0</v>
      </c>
      <c r="UN48" s="0" t="n">
        <v>1309.35</v>
      </c>
      <c r="UO48" s="0" t="n">
        <v>2831.85</v>
      </c>
      <c r="UP48" s="0" t="n">
        <v>5420.1</v>
      </c>
      <c r="UQ48" s="0" t="n">
        <v>7438.5</v>
      </c>
      <c r="UR48" s="0" t="n">
        <v>0</v>
      </c>
      <c r="US48" s="0" t="n">
        <v>0</v>
      </c>
      <c r="UT48" s="0" t="n">
        <v>0</v>
      </c>
      <c r="UU48" s="0" t="n">
        <v>7247.1</v>
      </c>
      <c r="UV48" s="0" t="n">
        <v>0</v>
      </c>
      <c r="UW48" s="0" t="n">
        <v>0</v>
      </c>
      <c r="UX48" s="0" t="n">
        <v>0</v>
      </c>
      <c r="UY48" s="0" t="n">
        <v>0</v>
      </c>
      <c r="UZ48" s="0" t="n">
        <v>0</v>
      </c>
      <c r="VA48" s="0" t="n">
        <v>0</v>
      </c>
      <c r="VB48" s="0" t="n">
        <v>0</v>
      </c>
      <c r="VC48" s="0" t="n">
        <v>386.28</v>
      </c>
      <c r="VD48" s="0" t="n">
        <v>0</v>
      </c>
      <c r="VE48" s="0" t="n">
        <v>0</v>
      </c>
      <c r="VF48" s="0" t="n">
        <v>0</v>
      </c>
      <c r="VG48" s="0" t="n">
        <v>1566</v>
      </c>
      <c r="VH48" s="0" t="n">
        <v>0</v>
      </c>
      <c r="VI48" s="0" t="n">
        <v>0</v>
      </c>
      <c r="VJ48" s="0" t="n">
        <v>2111.2</v>
      </c>
      <c r="VK48" s="0" t="n">
        <v>4350</v>
      </c>
      <c r="VL48" s="0" t="n">
        <v>0</v>
      </c>
      <c r="VM48" s="0" t="n">
        <v>0</v>
      </c>
      <c r="VN48" s="0" t="n">
        <v>3190</v>
      </c>
      <c r="VO48" s="0" t="n">
        <v>0</v>
      </c>
      <c r="VP48" s="0" t="n">
        <v>7927.15</v>
      </c>
      <c r="VQ48" s="0" t="n">
        <v>580</v>
      </c>
      <c r="VR48" s="0" t="n">
        <v>2530.25</v>
      </c>
      <c r="VS48" s="0" t="n">
        <v>0</v>
      </c>
      <c r="VT48" s="0" t="n">
        <v>0</v>
      </c>
      <c r="VU48" s="0" t="n">
        <v>0</v>
      </c>
      <c r="VV48" s="0" t="n">
        <v>0</v>
      </c>
      <c r="VW48" s="0" t="n">
        <v>0</v>
      </c>
      <c r="VX48" s="0" t="n">
        <v>0</v>
      </c>
      <c r="VY48" s="0" t="n">
        <v>580</v>
      </c>
      <c r="VZ48" s="0" t="n">
        <v>0</v>
      </c>
      <c r="WA48" s="0" t="n">
        <v>8059.1</v>
      </c>
      <c r="WB48" s="0" t="n">
        <v>0</v>
      </c>
      <c r="WC48" s="0" t="n">
        <v>0</v>
      </c>
      <c r="WD48" s="0" t="n">
        <v>0</v>
      </c>
      <c r="WE48" s="0" t="n">
        <v>5143.875</v>
      </c>
      <c r="WF48" s="0" t="n">
        <v>0</v>
      </c>
      <c r="WG48" s="0" t="n">
        <v>0</v>
      </c>
      <c r="WH48" s="0" t="n">
        <v>3262.5</v>
      </c>
      <c r="WI48" s="0" t="n">
        <v>4306.5</v>
      </c>
      <c r="WJ48" s="0" t="n">
        <v>3533.65</v>
      </c>
      <c r="WK48" s="0" t="n">
        <v>9137.755</v>
      </c>
      <c r="WL48" s="0" t="n">
        <v>0</v>
      </c>
      <c r="WM48" s="0" t="n">
        <v>0</v>
      </c>
      <c r="WN48" s="0" t="n">
        <v>0</v>
      </c>
      <c r="WO48" s="0" t="n">
        <v>3335</v>
      </c>
      <c r="WP48" s="0" t="n">
        <v>366</v>
      </c>
      <c r="WQ48" s="0" t="n">
        <v>5490</v>
      </c>
      <c r="WR48" s="0" t="n">
        <v>0</v>
      </c>
      <c r="WS48" s="0" t="n">
        <v>14720.52</v>
      </c>
      <c r="WT48" s="0" t="n">
        <v>0</v>
      </c>
      <c r="WU48" s="0" t="n">
        <v>0</v>
      </c>
      <c r="WV48" s="0" t="n">
        <v>10980</v>
      </c>
      <c r="WW48" s="0" t="n">
        <v>1464</v>
      </c>
      <c r="WX48" s="0" t="n">
        <v>21110.88</v>
      </c>
      <c r="WY48" s="0" t="n">
        <v>0</v>
      </c>
      <c r="WZ48" s="0" t="n">
        <v>4102.86</v>
      </c>
      <c r="XA48" s="0" t="n">
        <v>0</v>
      </c>
      <c r="XB48" s="0" t="n">
        <v>3304.98</v>
      </c>
      <c r="XC48" s="0" t="n">
        <v>7147.98</v>
      </c>
      <c r="XD48" s="0" t="n">
        <v>13681.08</v>
      </c>
      <c r="XE48" s="0" t="n">
        <v>15020.64</v>
      </c>
      <c r="XF48" s="0" t="n">
        <v>0</v>
      </c>
      <c r="XG48" s="0" t="n">
        <v>0</v>
      </c>
      <c r="XH48" s="0" t="n">
        <v>0</v>
      </c>
      <c r="XI48" s="0" t="n">
        <v>22865.85</v>
      </c>
      <c r="XJ48" s="0" t="n">
        <v>0</v>
      </c>
      <c r="XK48" s="0" t="n">
        <v>0</v>
      </c>
      <c r="XL48" s="0" t="n">
        <v>0</v>
      </c>
      <c r="XM48" s="0" t="n">
        <v>0</v>
      </c>
      <c r="XN48" s="0" t="n">
        <v>0</v>
      </c>
      <c r="XO48" s="0" t="n">
        <v>0</v>
      </c>
      <c r="XP48" s="0" t="n">
        <v>0</v>
      </c>
      <c r="XQ48" s="0" t="n">
        <v>1083.36</v>
      </c>
      <c r="XR48" s="0" t="n">
        <v>0</v>
      </c>
      <c r="XS48" s="0" t="n">
        <v>0</v>
      </c>
      <c r="XT48" s="0" t="n">
        <v>0</v>
      </c>
      <c r="XU48" s="0" t="n">
        <v>4392</v>
      </c>
      <c r="XV48" s="0" t="n">
        <v>0</v>
      </c>
      <c r="XW48" s="0" t="n">
        <v>0</v>
      </c>
      <c r="XX48" s="0" t="n">
        <v>4796.064</v>
      </c>
      <c r="XY48" s="0" t="n">
        <v>10980</v>
      </c>
      <c r="XZ48" s="0" t="n">
        <v>0</v>
      </c>
      <c r="YA48" s="0" t="n">
        <v>0</v>
      </c>
      <c r="YB48" s="0" t="n">
        <v>8052</v>
      </c>
      <c r="YC48" s="0" t="n">
        <v>0</v>
      </c>
      <c r="YD48" s="0" t="n">
        <v>20009.22</v>
      </c>
      <c r="YE48" s="0" t="n">
        <v>1464</v>
      </c>
      <c r="YF48" s="0" t="n">
        <v>5748.03</v>
      </c>
      <c r="YG48" s="0" t="n">
        <v>0</v>
      </c>
      <c r="YH48" s="0" t="n">
        <v>0</v>
      </c>
      <c r="YI48" s="0" t="n">
        <v>0</v>
      </c>
      <c r="YJ48" s="0" t="n">
        <v>0</v>
      </c>
      <c r="YK48" s="0" t="n">
        <v>0</v>
      </c>
      <c r="YL48" s="0" t="n">
        <v>0</v>
      </c>
      <c r="YM48" s="0" t="n">
        <v>1317.6</v>
      </c>
      <c r="YN48" s="0" t="n">
        <v>0</v>
      </c>
      <c r="YO48" s="0" t="n">
        <v>20342.28</v>
      </c>
      <c r="YP48" s="0" t="n">
        <v>0</v>
      </c>
      <c r="YQ48" s="0" t="n">
        <v>0</v>
      </c>
      <c r="YR48" s="0" t="n">
        <v>0</v>
      </c>
      <c r="YS48" s="0" t="n">
        <v>11425.788</v>
      </c>
      <c r="YT48" s="0" t="n">
        <v>0</v>
      </c>
      <c r="YU48" s="0" t="n">
        <v>0</v>
      </c>
      <c r="YV48" s="0" t="n">
        <v>6588</v>
      </c>
      <c r="YW48" s="0" t="n">
        <v>12078</v>
      </c>
      <c r="YX48" s="0" t="n">
        <v>8027.478</v>
      </c>
      <c r="YY48" s="0" t="n">
        <v>26210.175</v>
      </c>
      <c r="YZ48" s="0" t="n">
        <v>0</v>
      </c>
      <c r="ZA48" s="0" t="n">
        <v>0</v>
      </c>
      <c r="ZB48" s="0" t="n">
        <v>0</v>
      </c>
      <c r="ZC48" s="0" t="n">
        <v>8418</v>
      </c>
      <c r="ZD48" s="0" t="n">
        <v>197</v>
      </c>
      <c r="ZE48" s="0" t="n">
        <v>2955</v>
      </c>
      <c r="ZF48" s="0" t="n">
        <v>0</v>
      </c>
      <c r="ZG48" s="0" t="n">
        <v>7923.34</v>
      </c>
      <c r="ZH48" s="0" t="n">
        <v>0</v>
      </c>
      <c r="ZI48" s="0" t="n">
        <v>0</v>
      </c>
      <c r="ZJ48" s="0" t="n">
        <v>5910</v>
      </c>
      <c r="ZK48" s="0" t="n">
        <v>788</v>
      </c>
      <c r="ZL48" s="0" t="n">
        <v>12499.256</v>
      </c>
      <c r="ZM48" s="0" t="n">
        <v>0</v>
      </c>
      <c r="ZN48" s="0" t="n">
        <v>2208.37</v>
      </c>
      <c r="ZO48" s="0" t="n">
        <v>0</v>
      </c>
      <c r="ZP48" s="0" t="n">
        <v>1778.91</v>
      </c>
      <c r="ZQ48" s="0" t="n">
        <v>4809.2625</v>
      </c>
      <c r="ZR48" s="0" t="n">
        <v>7363.86</v>
      </c>
      <c r="ZS48" s="0" t="n">
        <v>8084.88</v>
      </c>
      <c r="ZT48" s="0" t="n">
        <v>0</v>
      </c>
      <c r="ZU48" s="0" t="n">
        <v>0</v>
      </c>
      <c r="ZV48" s="0" t="n">
        <v>0</v>
      </c>
      <c r="ZW48" s="0" t="n">
        <v>9846.06</v>
      </c>
      <c r="ZX48" s="0" t="n">
        <v>0</v>
      </c>
      <c r="ZY48" s="0" t="n">
        <v>0</v>
      </c>
      <c r="ZZ48" s="0" t="n">
        <v>0</v>
      </c>
      <c r="AAA48" s="0" t="n">
        <v>0</v>
      </c>
      <c r="AAB48" s="0" t="n">
        <v>0</v>
      </c>
      <c r="AAC48" s="0" t="n">
        <v>0</v>
      </c>
      <c r="AAD48" s="0" t="n">
        <v>0</v>
      </c>
      <c r="AAE48" s="0" t="n">
        <v>524.808</v>
      </c>
      <c r="AAF48" s="0" t="n">
        <v>0</v>
      </c>
      <c r="AAG48" s="0" t="n">
        <v>0</v>
      </c>
      <c r="AAH48" s="0" t="n">
        <v>0</v>
      </c>
      <c r="AAI48" s="0" t="n">
        <v>2600.4</v>
      </c>
      <c r="AAJ48" s="0" t="n">
        <v>0</v>
      </c>
      <c r="AAK48" s="0" t="n">
        <v>0</v>
      </c>
      <c r="AAL48" s="0" t="n">
        <v>2868.32</v>
      </c>
      <c r="AAM48" s="0" t="n">
        <v>5910</v>
      </c>
      <c r="AAN48" s="0" t="n">
        <v>0</v>
      </c>
      <c r="AAO48" s="0" t="n">
        <v>0</v>
      </c>
      <c r="AAP48" s="0" t="n">
        <v>4334</v>
      </c>
      <c r="AAQ48" s="0" t="n">
        <v>0</v>
      </c>
      <c r="AAR48" s="0" t="n">
        <v>10769.99</v>
      </c>
      <c r="AAS48" s="0" t="n">
        <v>788</v>
      </c>
      <c r="AAT48" s="0" t="n">
        <v>4297.0625</v>
      </c>
      <c r="AAU48" s="0" t="n">
        <v>0</v>
      </c>
      <c r="AAV48" s="0" t="n">
        <v>0</v>
      </c>
      <c r="AAW48" s="0" t="n">
        <v>0</v>
      </c>
      <c r="AAX48" s="0" t="n">
        <v>0</v>
      </c>
      <c r="AAY48" s="0" t="n">
        <v>0</v>
      </c>
      <c r="AAZ48" s="0" t="n">
        <v>0</v>
      </c>
      <c r="ABA48" s="0" t="n">
        <v>788</v>
      </c>
      <c r="ABB48" s="0" t="n">
        <v>0</v>
      </c>
      <c r="ABC48" s="0" t="n">
        <v>10949.26</v>
      </c>
      <c r="ABD48" s="0" t="n">
        <v>0</v>
      </c>
      <c r="ABE48" s="0" t="n">
        <v>0</v>
      </c>
      <c r="ABF48" s="0" t="n">
        <v>0</v>
      </c>
      <c r="ABG48" s="0" t="n">
        <v>5031.774</v>
      </c>
      <c r="ABH48" s="0" t="n">
        <v>0</v>
      </c>
      <c r="ABI48" s="0" t="n">
        <v>0</v>
      </c>
      <c r="ABJ48" s="0" t="n">
        <v>3191.4</v>
      </c>
      <c r="ABK48" s="0" t="n">
        <v>6501</v>
      </c>
      <c r="ABL48" s="0" t="n">
        <v>5280.979</v>
      </c>
      <c r="ABM48" s="0" t="n">
        <v>11286.13</v>
      </c>
      <c r="ABN48" s="0" t="n">
        <v>0</v>
      </c>
      <c r="ABO48" s="0" t="n">
        <v>0</v>
      </c>
      <c r="ABP48" s="0" t="n">
        <v>0</v>
      </c>
      <c r="ABQ48" s="0" t="n">
        <v>4531</v>
      </c>
      <c r="ABR48" s="0" t="n">
        <v>342</v>
      </c>
      <c r="ABS48" s="0" t="n">
        <v>6412.5</v>
      </c>
      <c r="ABT48" s="0" t="n">
        <v>0</v>
      </c>
      <c r="ABU48" s="0" t="n">
        <v>12379.716</v>
      </c>
      <c r="ABV48" s="0" t="n">
        <v>0</v>
      </c>
      <c r="ABW48" s="0" t="n">
        <v>0</v>
      </c>
      <c r="ABX48" s="0" t="n">
        <v>10260</v>
      </c>
      <c r="ABY48" s="0" t="n">
        <v>1368</v>
      </c>
      <c r="ABZ48" s="0" t="n">
        <v>19726.56</v>
      </c>
      <c r="ACA48" s="0" t="n">
        <v>0</v>
      </c>
      <c r="ACB48" s="0" t="n">
        <v>3833.82</v>
      </c>
      <c r="ACC48" s="0" t="n">
        <v>0</v>
      </c>
      <c r="ACD48" s="0" t="n">
        <v>3088.26</v>
      </c>
      <c r="ACE48" s="0" t="n">
        <v>6679.26</v>
      </c>
      <c r="ACF48" s="0" t="n">
        <v>15979.95</v>
      </c>
      <c r="ACG48" s="0" t="n">
        <v>14035.68</v>
      </c>
      <c r="ACH48" s="0" t="n">
        <v>0</v>
      </c>
      <c r="ACI48" s="0" t="n">
        <v>0</v>
      </c>
      <c r="ACJ48" s="0" t="n">
        <v>0</v>
      </c>
      <c r="ACK48" s="0" t="n">
        <v>18802.476</v>
      </c>
      <c r="ACL48" s="0" t="n">
        <v>0</v>
      </c>
      <c r="ACM48" s="0" t="n">
        <v>0</v>
      </c>
      <c r="ACN48" s="0" t="n">
        <v>0</v>
      </c>
      <c r="ACO48" s="0" t="n">
        <v>0</v>
      </c>
      <c r="ACP48" s="0" t="n">
        <v>0</v>
      </c>
      <c r="ACQ48" s="0" t="n">
        <v>0</v>
      </c>
      <c r="ACR48" s="0" t="n">
        <v>0</v>
      </c>
      <c r="ACS48" s="0" t="n">
        <v>1012.32</v>
      </c>
      <c r="ACT48" s="0" t="n">
        <v>0</v>
      </c>
      <c r="ACU48" s="0" t="n">
        <v>0</v>
      </c>
      <c r="ACV48" s="0" t="n">
        <v>0</v>
      </c>
      <c r="ACW48" s="0" t="n">
        <v>3693.6</v>
      </c>
      <c r="ACX48" s="0" t="n">
        <v>0</v>
      </c>
      <c r="ACY48" s="0" t="n">
        <v>0</v>
      </c>
      <c r="ACZ48" s="0" t="n">
        <v>4979.52</v>
      </c>
      <c r="ADA48" s="0" t="n">
        <v>10260</v>
      </c>
      <c r="ADB48" s="0" t="n">
        <v>0</v>
      </c>
      <c r="ADC48" s="0" t="n">
        <v>0</v>
      </c>
      <c r="ADD48" s="0" t="n">
        <v>7524</v>
      </c>
      <c r="ADE48" s="0" t="n">
        <v>0</v>
      </c>
      <c r="ADF48" s="0" t="n">
        <v>20566.854</v>
      </c>
      <c r="ADG48" s="0" t="n">
        <v>1368</v>
      </c>
      <c r="ADH48" s="0" t="n">
        <v>5967.9</v>
      </c>
      <c r="ADI48" s="0" t="n">
        <v>0</v>
      </c>
      <c r="ADJ48" s="0" t="n">
        <v>0</v>
      </c>
      <c r="ADK48" s="0" t="n">
        <v>0</v>
      </c>
      <c r="ADL48" s="0" t="n">
        <v>0</v>
      </c>
      <c r="ADM48" s="0" t="n">
        <v>0</v>
      </c>
      <c r="ADN48" s="0" t="n">
        <v>0</v>
      </c>
      <c r="ADO48" s="0" t="n">
        <v>1368</v>
      </c>
      <c r="ADP48" s="0" t="n">
        <v>0</v>
      </c>
      <c r="ADQ48" s="0" t="n">
        <v>20909.196</v>
      </c>
      <c r="ADR48" s="0" t="n">
        <v>0</v>
      </c>
      <c r="ADS48" s="0" t="n">
        <v>0</v>
      </c>
      <c r="ADT48" s="0" t="n">
        <v>0</v>
      </c>
      <c r="ADU48" s="0" t="n">
        <v>9705.96</v>
      </c>
      <c r="ADV48" s="0" t="n">
        <v>0</v>
      </c>
      <c r="ADW48" s="0" t="n">
        <v>0</v>
      </c>
      <c r="ADX48" s="0" t="n">
        <v>6156</v>
      </c>
      <c r="ADY48" s="0" t="n">
        <v>12414.6</v>
      </c>
      <c r="ADZ48" s="0" t="n">
        <v>8334.54</v>
      </c>
      <c r="AEA48" s="0" t="n">
        <v>19593.18</v>
      </c>
      <c r="AEB48" s="0" t="n">
        <v>0</v>
      </c>
      <c r="AEC48" s="0" t="n">
        <v>0</v>
      </c>
      <c r="AED48" s="0" t="n">
        <v>0</v>
      </c>
      <c r="AEE48" s="0" t="n">
        <v>7866</v>
      </c>
      <c r="AEF48" s="0" t="n">
        <v>177</v>
      </c>
      <c r="AEG48" s="0" t="n">
        <v>2655</v>
      </c>
      <c r="AEH48" s="0" t="n">
        <v>0</v>
      </c>
      <c r="AEI48" s="0" t="n">
        <v>7830.834</v>
      </c>
      <c r="AEJ48" s="0" t="n">
        <v>0</v>
      </c>
      <c r="AEK48" s="0" t="n">
        <v>0</v>
      </c>
      <c r="AEL48" s="0" t="n">
        <v>5310</v>
      </c>
      <c r="AEM48" s="0" t="n">
        <v>885</v>
      </c>
      <c r="AEN48" s="0" t="n">
        <v>10209.36</v>
      </c>
      <c r="AEO48" s="0" t="n">
        <v>0</v>
      </c>
      <c r="AEP48" s="0" t="n">
        <v>2182.587</v>
      </c>
      <c r="AEQ48" s="0" t="n">
        <v>0</v>
      </c>
      <c r="AER48" s="0" t="n">
        <v>1997.8875</v>
      </c>
      <c r="AES48" s="0" t="n">
        <v>3456.81</v>
      </c>
      <c r="AET48" s="0" t="n">
        <v>6616.26</v>
      </c>
      <c r="AEU48" s="0" t="n">
        <v>7264.08</v>
      </c>
      <c r="AEV48" s="0" t="n">
        <v>0</v>
      </c>
      <c r="AEW48" s="0" t="n">
        <v>0</v>
      </c>
      <c r="AEX48" s="0" t="n">
        <v>0</v>
      </c>
      <c r="AEY48" s="0" t="n">
        <v>8846.46</v>
      </c>
      <c r="AEZ48" s="0" t="n">
        <v>0</v>
      </c>
      <c r="AFA48" s="0" t="n">
        <v>0</v>
      </c>
      <c r="AFB48" s="0" t="n">
        <v>0</v>
      </c>
      <c r="AFC48" s="0" t="n">
        <v>0</v>
      </c>
      <c r="AFD48" s="0" t="n">
        <v>0</v>
      </c>
      <c r="AFE48" s="0" t="n">
        <v>0</v>
      </c>
      <c r="AFF48" s="0" t="n">
        <v>0</v>
      </c>
      <c r="AFG48" s="0" t="n">
        <v>523.92</v>
      </c>
      <c r="AFH48" s="0" t="n">
        <v>0</v>
      </c>
      <c r="AFI48" s="0" t="n">
        <v>0</v>
      </c>
      <c r="AFJ48" s="0" t="n">
        <v>0</v>
      </c>
      <c r="AFK48" s="0" t="n">
        <v>2124</v>
      </c>
      <c r="AFL48" s="0" t="n">
        <v>0</v>
      </c>
      <c r="AFM48" s="0" t="n">
        <v>0</v>
      </c>
      <c r="AFN48" s="0" t="n">
        <v>2319.408</v>
      </c>
      <c r="AFO48" s="0" t="n">
        <v>5310</v>
      </c>
      <c r="AFP48" s="0" t="n">
        <v>0</v>
      </c>
      <c r="AFQ48" s="0" t="n">
        <v>0</v>
      </c>
      <c r="AFR48" s="0" t="n">
        <v>3504.6</v>
      </c>
      <c r="AFS48" s="0" t="n">
        <v>0</v>
      </c>
      <c r="AFT48" s="0" t="n">
        <v>9676.59</v>
      </c>
      <c r="AFU48" s="0" t="n">
        <v>708</v>
      </c>
      <c r="AFV48" s="0" t="n">
        <v>3088.65</v>
      </c>
      <c r="AFW48" s="0" t="n">
        <v>0</v>
      </c>
      <c r="AFX48" s="0" t="n">
        <v>0</v>
      </c>
      <c r="AFY48" s="0" t="n">
        <v>0</v>
      </c>
      <c r="AFZ48" s="0" t="n">
        <v>0</v>
      </c>
      <c r="AGA48" s="0" t="n">
        <v>0</v>
      </c>
      <c r="AGB48" s="0" t="n">
        <v>0</v>
      </c>
      <c r="AGC48" s="0" t="n">
        <v>708</v>
      </c>
      <c r="AGD48" s="0" t="n">
        <v>0</v>
      </c>
      <c r="AGE48" s="0" t="n">
        <v>9837.66</v>
      </c>
      <c r="AGF48" s="0" t="n">
        <v>0</v>
      </c>
      <c r="AGG48" s="0" t="n">
        <v>0</v>
      </c>
      <c r="AGH48" s="0" t="n">
        <v>0</v>
      </c>
      <c r="AGI48" s="0" t="n">
        <v>5023.26</v>
      </c>
      <c r="AGJ48" s="0" t="n">
        <v>0</v>
      </c>
      <c r="AGK48" s="0" t="n">
        <v>0</v>
      </c>
      <c r="AGL48" s="0" t="n">
        <v>3504.6</v>
      </c>
      <c r="AGM48" s="0" t="n">
        <v>6425.1</v>
      </c>
      <c r="AGN48" s="0" t="n">
        <v>4313.49</v>
      </c>
      <c r="AGO48" s="0" t="n">
        <v>10140.33</v>
      </c>
      <c r="AGP48" s="0" t="n">
        <v>0</v>
      </c>
      <c r="AGQ48" s="0" t="n">
        <v>0</v>
      </c>
      <c r="AGR48" s="0" t="n">
        <v>0</v>
      </c>
      <c r="AGS48" s="0" t="n">
        <v>4478.1</v>
      </c>
      <c r="AGU48" s="0" t="n">
        <f aca="false">IF($P48&gt;0,CH48*$K48,0)</f>
        <v>374</v>
      </c>
      <c r="AGV48" s="0" t="n">
        <f aca="false">IF($P48&gt;0,EV48*$K48,0)</f>
        <v>359</v>
      </c>
      <c r="AGW48" s="0" t="n">
        <f aca="false">IF($P48&gt;0,HJ48*$K48,0)</f>
        <v>158</v>
      </c>
      <c r="AGX48" s="0" t="n">
        <f aca="false">IF($P48&gt;0,JX48*$K48,0)</f>
        <v>331</v>
      </c>
      <c r="AGY48" s="0" t="n">
        <f aca="false">IF($P48&gt;0,ML48*$K48,0)</f>
        <v>295</v>
      </c>
      <c r="AGZ48" s="0" t="n">
        <f aca="false">IF($P48&gt;0,OZ48*$K48,0)</f>
        <v>348</v>
      </c>
      <c r="AHA48" s="0" t="n">
        <f aca="false">IF($P48&gt;0,RN48*$K48,0)</f>
        <v>228</v>
      </c>
      <c r="AHB48" s="0" t="n">
        <f aca="false">IF($P48&gt;0,UB48*$K48,0)</f>
        <v>145</v>
      </c>
      <c r="AHC48" s="0" t="n">
        <f aca="false">IF($P48&gt;0,WP48*$K48,0)</f>
        <v>366</v>
      </c>
      <c r="AHD48" s="0" t="n">
        <f aca="false">IF($P48&gt;0,ZD48*$K48,0)</f>
        <v>197</v>
      </c>
      <c r="AHE48" s="0" t="n">
        <f aca="false">IF($P48&gt;0,ABR48*$K48,0)</f>
        <v>342</v>
      </c>
      <c r="AHF48" s="0" t="n">
        <f aca="false">IF($P48&gt;0,AEF48*$K48,0)</f>
        <v>177</v>
      </c>
    </row>
    <row r="49" customFormat="false" ht="15" hidden="false" customHeight="false" outlineLevel="0" collapsed="false">
      <c r="F49" s="0" t="s">
        <v>27</v>
      </c>
      <c r="H49" s="0" t="s">
        <v>193</v>
      </c>
      <c r="I49" s="0" t="s">
        <v>227</v>
      </c>
      <c r="K49" s="0" t="n">
        <v>1</v>
      </c>
      <c r="L49" s="0" t="n">
        <v>12.7</v>
      </c>
      <c r="P49" s="0" t="n">
        <v>1</v>
      </c>
      <c r="R49" s="0" t="n">
        <v>0</v>
      </c>
      <c r="S49" s="0" t="s">
        <v>61</v>
      </c>
      <c r="U49" s="0" t="n">
        <v>26</v>
      </c>
      <c r="V49" s="0" t="n">
        <v>28</v>
      </c>
      <c r="AA49" s="0" t="n">
        <v>23</v>
      </c>
      <c r="AC49" s="0" t="n">
        <v>8.15</v>
      </c>
      <c r="AD49" s="0" t="n">
        <v>50.66</v>
      </c>
      <c r="AE49" s="0" t="n">
        <v>20</v>
      </c>
      <c r="AF49" s="0" t="n">
        <v>36</v>
      </c>
      <c r="AG49" s="0" t="n">
        <v>11</v>
      </c>
      <c r="AH49" s="0" t="n">
        <v>28</v>
      </c>
      <c r="AI49" s="0" t="n">
        <v>57.22</v>
      </c>
      <c r="AJ49" s="0" t="n">
        <v>25.3</v>
      </c>
      <c r="AL49" s="0" t="n">
        <v>52.13</v>
      </c>
      <c r="AN49" s="0" t="n">
        <v>35.07</v>
      </c>
      <c r="AO49" s="0" t="n">
        <v>32.73</v>
      </c>
      <c r="AS49" s="0" t="n">
        <v>13</v>
      </c>
      <c r="AW49" s="0" t="n">
        <v>51.15</v>
      </c>
      <c r="BB49" s="0" t="n">
        <v>7.15</v>
      </c>
      <c r="BE49" s="0" t="n">
        <v>15.9</v>
      </c>
      <c r="BH49" s="0" t="n">
        <v>53.96</v>
      </c>
      <c r="BI49" s="0" t="n">
        <v>16.08</v>
      </c>
      <c r="BK49" s="0" t="n">
        <v>1.01</v>
      </c>
      <c r="BM49" s="0" t="n">
        <v>52.82</v>
      </c>
      <c r="BQ49" s="0" t="n">
        <v>29</v>
      </c>
      <c r="BU49" s="0" t="n">
        <v>45.66</v>
      </c>
      <c r="BY49" s="0" t="n">
        <v>56.93</v>
      </c>
      <c r="CF49" s="0" t="n">
        <v>53.59</v>
      </c>
      <c r="CH49" s="0" t="n">
        <v>378</v>
      </c>
      <c r="CI49" s="0" t="n">
        <v>9828</v>
      </c>
      <c r="CJ49" s="0" t="n">
        <v>10584</v>
      </c>
      <c r="CK49" s="0" t="n">
        <v>0</v>
      </c>
      <c r="CL49" s="0" t="n">
        <v>0</v>
      </c>
      <c r="CM49" s="0" t="n">
        <v>0</v>
      </c>
      <c r="CN49" s="0" t="n">
        <v>0</v>
      </c>
      <c r="CO49" s="0" t="n">
        <v>10867.5</v>
      </c>
      <c r="CP49" s="0" t="n">
        <v>0</v>
      </c>
      <c r="CQ49" s="0" t="n">
        <v>3388.77</v>
      </c>
      <c r="CR49" s="0" t="n">
        <v>19149.48</v>
      </c>
      <c r="CS49" s="0" t="n">
        <v>7560</v>
      </c>
      <c r="CT49" s="0" t="n">
        <v>17010</v>
      </c>
      <c r="CU49" s="0" t="n">
        <v>3742.2</v>
      </c>
      <c r="CV49" s="0" t="n">
        <v>10584</v>
      </c>
      <c r="CW49" s="0" t="n">
        <v>21629.16</v>
      </c>
      <c r="CX49" s="0" t="n">
        <v>9563.4</v>
      </c>
      <c r="CY49" s="0" t="n">
        <v>0</v>
      </c>
      <c r="CZ49" s="0" t="n">
        <v>19705.14</v>
      </c>
      <c r="DA49" s="0" t="n">
        <v>0</v>
      </c>
      <c r="DB49" s="0" t="n">
        <v>13256.46</v>
      </c>
      <c r="DC49" s="0" t="n">
        <v>12371.94</v>
      </c>
      <c r="DD49" s="0" t="n">
        <v>0</v>
      </c>
      <c r="DE49" s="0" t="n">
        <v>0</v>
      </c>
      <c r="DF49" s="0" t="n">
        <v>0</v>
      </c>
      <c r="DG49" s="0" t="n">
        <v>4914</v>
      </c>
      <c r="DH49" s="0" t="n">
        <v>0</v>
      </c>
      <c r="DI49" s="0" t="n">
        <v>0</v>
      </c>
      <c r="DJ49" s="0" t="n">
        <v>0</v>
      </c>
      <c r="DK49" s="0" t="n">
        <v>19334.7</v>
      </c>
      <c r="DL49" s="0" t="n">
        <v>0</v>
      </c>
      <c r="DM49" s="0" t="n">
        <v>0</v>
      </c>
      <c r="DN49" s="0" t="n">
        <v>0</v>
      </c>
      <c r="DO49" s="0" t="n">
        <v>0</v>
      </c>
      <c r="DP49" s="0" t="n">
        <v>2702.7</v>
      </c>
      <c r="DQ49" s="0" t="n">
        <v>0</v>
      </c>
      <c r="DR49" s="0" t="n">
        <v>0</v>
      </c>
      <c r="DS49" s="0" t="n">
        <v>6010.2</v>
      </c>
      <c r="DT49" s="0" t="n">
        <v>0</v>
      </c>
      <c r="DU49" s="0" t="n">
        <v>0</v>
      </c>
      <c r="DV49" s="0" t="n">
        <v>20396.88</v>
      </c>
      <c r="DW49" s="0" t="n">
        <v>6078.24</v>
      </c>
      <c r="DX49" s="0" t="n">
        <v>0</v>
      </c>
      <c r="DY49" s="0" t="n">
        <v>381.78</v>
      </c>
      <c r="DZ49" s="0" t="n">
        <v>0</v>
      </c>
      <c r="EA49" s="0" t="n">
        <v>19965.96</v>
      </c>
      <c r="EB49" s="0" t="n">
        <v>0</v>
      </c>
      <c r="EC49" s="0" t="n">
        <v>0</v>
      </c>
      <c r="ED49" s="0" t="n">
        <v>0</v>
      </c>
      <c r="EE49" s="0" t="n">
        <v>10962</v>
      </c>
      <c r="EF49" s="0" t="n">
        <v>0</v>
      </c>
      <c r="EG49" s="0" t="n">
        <v>0</v>
      </c>
      <c r="EH49" s="0" t="n">
        <v>0</v>
      </c>
      <c r="EI49" s="0" t="n">
        <v>17259.48</v>
      </c>
      <c r="EJ49" s="0" t="n">
        <v>0</v>
      </c>
      <c r="EK49" s="0" t="n">
        <v>0</v>
      </c>
      <c r="EL49" s="0" t="n">
        <v>0</v>
      </c>
      <c r="EM49" s="0" t="n">
        <v>21519.54</v>
      </c>
      <c r="EN49" s="0" t="n">
        <v>0</v>
      </c>
      <c r="EO49" s="0" t="n">
        <v>0</v>
      </c>
      <c r="EP49" s="0" t="n">
        <v>0</v>
      </c>
      <c r="EQ49" s="0" t="n">
        <v>0</v>
      </c>
      <c r="ER49" s="0" t="n">
        <v>0</v>
      </c>
      <c r="ES49" s="0" t="n">
        <v>0</v>
      </c>
      <c r="ET49" s="0" t="n">
        <v>20257.02</v>
      </c>
      <c r="EU49" s="0" t="n">
        <v>0</v>
      </c>
      <c r="EV49" s="0" t="n">
        <v>126</v>
      </c>
      <c r="EW49" s="0" t="n">
        <v>3276</v>
      </c>
      <c r="EX49" s="0" t="n">
        <v>3528</v>
      </c>
      <c r="EY49" s="0" t="n">
        <v>0</v>
      </c>
      <c r="EZ49" s="0" t="n">
        <v>0</v>
      </c>
      <c r="FA49" s="0" t="n">
        <v>0</v>
      </c>
      <c r="FB49" s="0" t="n">
        <v>0</v>
      </c>
      <c r="FC49" s="0" t="n">
        <v>2898</v>
      </c>
      <c r="FD49" s="0" t="n">
        <v>0</v>
      </c>
      <c r="FE49" s="0" t="n">
        <v>924.21</v>
      </c>
      <c r="FF49" s="0" t="n">
        <v>6383.16</v>
      </c>
      <c r="FG49" s="0" t="n">
        <v>2520</v>
      </c>
      <c r="FH49" s="0" t="n">
        <v>4536</v>
      </c>
      <c r="FI49" s="0" t="n">
        <v>1386</v>
      </c>
      <c r="FJ49" s="0" t="n">
        <v>4410</v>
      </c>
      <c r="FK49" s="0" t="n">
        <v>7209.72</v>
      </c>
      <c r="FL49" s="0" t="n">
        <v>3187.8</v>
      </c>
      <c r="FM49" s="0" t="n">
        <v>0</v>
      </c>
      <c r="FN49" s="0" t="n">
        <v>6568.38</v>
      </c>
      <c r="FO49" s="0" t="n">
        <v>0</v>
      </c>
      <c r="FP49" s="0" t="n">
        <v>3976.938</v>
      </c>
      <c r="FQ49" s="0" t="n">
        <v>4123.98</v>
      </c>
      <c r="FR49" s="0" t="n">
        <v>0</v>
      </c>
      <c r="FS49" s="0" t="n">
        <v>0</v>
      </c>
      <c r="FT49" s="0" t="n">
        <v>0</v>
      </c>
      <c r="FU49" s="0" t="n">
        <v>1474.2</v>
      </c>
      <c r="FV49" s="0" t="n">
        <v>0</v>
      </c>
      <c r="FW49" s="0" t="n">
        <v>0</v>
      </c>
      <c r="FX49" s="0" t="n">
        <v>0</v>
      </c>
      <c r="FY49" s="0" t="n">
        <v>8056.125</v>
      </c>
      <c r="FZ49" s="0" t="n">
        <v>0</v>
      </c>
      <c r="GA49" s="0" t="n">
        <v>0</v>
      </c>
      <c r="GB49" s="0" t="n">
        <v>0</v>
      </c>
      <c r="GC49" s="0" t="n">
        <v>0</v>
      </c>
      <c r="GD49" s="0" t="n">
        <v>900.9</v>
      </c>
      <c r="GE49" s="0" t="n">
        <v>0</v>
      </c>
      <c r="GF49" s="0" t="n">
        <v>0</v>
      </c>
      <c r="GG49" s="0" t="n">
        <v>2003.4</v>
      </c>
      <c r="GH49" s="0" t="n">
        <v>0</v>
      </c>
      <c r="GI49" s="0" t="n">
        <v>0</v>
      </c>
      <c r="GJ49" s="0" t="n">
        <v>6798.96</v>
      </c>
      <c r="GK49" s="0" t="n">
        <v>2026.08</v>
      </c>
      <c r="GL49" s="0" t="n">
        <v>0</v>
      </c>
      <c r="GM49" s="0" t="n">
        <v>127.26</v>
      </c>
      <c r="GN49" s="0" t="n">
        <v>0</v>
      </c>
      <c r="GO49" s="0" t="n">
        <v>5989.788</v>
      </c>
      <c r="GP49" s="0" t="n">
        <v>0</v>
      </c>
      <c r="GQ49" s="0" t="n">
        <v>0</v>
      </c>
      <c r="GR49" s="0" t="n">
        <v>0</v>
      </c>
      <c r="GS49" s="0" t="n">
        <v>4567.5</v>
      </c>
      <c r="GT49" s="0" t="n">
        <v>0</v>
      </c>
      <c r="GU49" s="0" t="n">
        <v>0</v>
      </c>
      <c r="GV49" s="0" t="n">
        <v>0</v>
      </c>
      <c r="GW49" s="0" t="n">
        <v>7191.45</v>
      </c>
      <c r="GX49" s="0" t="n">
        <v>0</v>
      </c>
      <c r="GY49" s="0" t="n">
        <v>0</v>
      </c>
      <c r="GZ49" s="0" t="n">
        <v>0</v>
      </c>
      <c r="HA49" s="0" t="n">
        <v>7890.498</v>
      </c>
      <c r="HB49" s="0" t="n">
        <v>0</v>
      </c>
      <c r="HC49" s="0" t="n">
        <v>0</v>
      </c>
      <c r="HD49" s="0" t="n">
        <v>0</v>
      </c>
      <c r="HE49" s="0" t="n">
        <v>0</v>
      </c>
      <c r="HF49" s="0" t="n">
        <v>0</v>
      </c>
      <c r="HG49" s="0" t="n">
        <v>0</v>
      </c>
      <c r="HH49" s="0" t="n">
        <v>6752.34</v>
      </c>
      <c r="HI49" s="0" t="n">
        <v>0</v>
      </c>
      <c r="HJ49" s="0" t="n">
        <v>203</v>
      </c>
      <c r="HK49" s="0" t="n">
        <v>5805.8</v>
      </c>
      <c r="HL49" s="0" t="n">
        <v>5684</v>
      </c>
      <c r="HM49" s="0" t="n">
        <v>0</v>
      </c>
      <c r="HN49" s="0" t="n">
        <v>0</v>
      </c>
      <c r="HO49" s="0" t="n">
        <v>0</v>
      </c>
      <c r="HP49" s="0" t="n">
        <v>0</v>
      </c>
      <c r="HQ49" s="0" t="n">
        <v>4669</v>
      </c>
      <c r="HR49" s="0" t="n">
        <v>0</v>
      </c>
      <c r="HS49" s="0" t="n">
        <v>1654.45</v>
      </c>
      <c r="HT49" s="0" t="n">
        <v>9255.582</v>
      </c>
      <c r="HU49" s="0" t="n">
        <v>4466</v>
      </c>
      <c r="HV49" s="0" t="n">
        <v>7308</v>
      </c>
      <c r="HW49" s="0" t="n">
        <v>2791.25</v>
      </c>
      <c r="HX49" s="0" t="n">
        <v>6252.4</v>
      </c>
      <c r="HY49" s="0" t="n">
        <v>11615.66</v>
      </c>
      <c r="HZ49" s="0" t="n">
        <v>5135.9</v>
      </c>
      <c r="IA49" s="0" t="n">
        <v>0</v>
      </c>
      <c r="IB49" s="0" t="n">
        <v>11640.629</v>
      </c>
      <c r="IC49" s="0" t="n">
        <v>0</v>
      </c>
      <c r="ID49" s="0" t="n">
        <v>8899.0125</v>
      </c>
      <c r="IE49" s="0" t="n">
        <v>6644.19</v>
      </c>
      <c r="IF49" s="0" t="n">
        <v>0</v>
      </c>
      <c r="IG49" s="0" t="n">
        <v>0</v>
      </c>
      <c r="IH49" s="0" t="n">
        <v>0</v>
      </c>
      <c r="II49" s="0" t="n">
        <v>2639</v>
      </c>
      <c r="IJ49" s="0" t="n">
        <v>0</v>
      </c>
      <c r="IK49" s="0" t="n">
        <v>0</v>
      </c>
      <c r="IL49" s="0" t="n">
        <v>0</v>
      </c>
      <c r="IM49" s="0" t="n">
        <v>10383.45</v>
      </c>
      <c r="IN49" s="0" t="n">
        <v>0</v>
      </c>
      <c r="IO49" s="0" t="n">
        <v>0</v>
      </c>
      <c r="IP49" s="0" t="n">
        <v>0</v>
      </c>
      <c r="IQ49" s="0" t="n">
        <v>0</v>
      </c>
      <c r="IR49" s="0" t="n">
        <v>1814.3125</v>
      </c>
      <c r="IS49" s="0" t="n">
        <v>0</v>
      </c>
      <c r="IT49" s="0" t="n">
        <v>0</v>
      </c>
      <c r="IU49" s="0" t="n">
        <v>3550.47</v>
      </c>
      <c r="IV49" s="0" t="n">
        <v>0</v>
      </c>
      <c r="IW49" s="0" t="n">
        <v>0</v>
      </c>
      <c r="IX49" s="0" t="n">
        <v>10953.88</v>
      </c>
      <c r="IY49" s="0" t="n">
        <v>3264.24</v>
      </c>
      <c r="IZ49" s="0" t="n">
        <v>0</v>
      </c>
      <c r="JA49" s="0" t="n">
        <v>205.03</v>
      </c>
      <c r="JB49" s="0" t="n">
        <v>0</v>
      </c>
      <c r="JC49" s="0" t="n">
        <v>10722.46</v>
      </c>
      <c r="JD49" s="0" t="n">
        <v>0</v>
      </c>
      <c r="JE49" s="0" t="n">
        <v>0</v>
      </c>
      <c r="JF49" s="0" t="n">
        <v>0</v>
      </c>
      <c r="JG49" s="0" t="n">
        <v>5887</v>
      </c>
      <c r="JH49" s="0" t="n">
        <v>0</v>
      </c>
      <c r="JI49" s="0" t="n">
        <v>0</v>
      </c>
      <c r="JJ49" s="0" t="n">
        <v>0</v>
      </c>
      <c r="JK49" s="0" t="n">
        <v>9268.98</v>
      </c>
      <c r="JL49" s="0" t="n">
        <v>0</v>
      </c>
      <c r="JM49" s="0" t="n">
        <v>0</v>
      </c>
      <c r="JN49" s="0" t="n">
        <v>0</v>
      </c>
      <c r="JO49" s="0" t="n">
        <v>11556.79</v>
      </c>
      <c r="JP49" s="0" t="n">
        <v>0</v>
      </c>
      <c r="JQ49" s="0" t="n">
        <v>0</v>
      </c>
      <c r="JR49" s="0" t="n">
        <v>0</v>
      </c>
      <c r="JS49" s="0" t="n">
        <v>0</v>
      </c>
      <c r="JT49" s="0" t="n">
        <v>0</v>
      </c>
      <c r="JU49" s="0" t="n">
        <v>0</v>
      </c>
      <c r="JV49" s="0" t="n">
        <v>10878.77</v>
      </c>
      <c r="JW49" s="0" t="n">
        <v>0</v>
      </c>
      <c r="JX49" s="0" t="n">
        <v>200</v>
      </c>
      <c r="JY49" s="0" t="n">
        <v>5200</v>
      </c>
      <c r="JZ49" s="0" t="n">
        <v>5600</v>
      </c>
      <c r="KA49" s="0" t="n">
        <v>0</v>
      </c>
      <c r="KB49" s="0" t="n">
        <v>0</v>
      </c>
      <c r="KC49" s="0" t="n">
        <v>0</v>
      </c>
      <c r="KD49" s="0" t="n">
        <v>0</v>
      </c>
      <c r="KE49" s="0" t="n">
        <v>5750</v>
      </c>
      <c r="KF49" s="0" t="n">
        <v>0</v>
      </c>
      <c r="KG49" s="0" t="n">
        <v>1467</v>
      </c>
      <c r="KH49" s="0" t="n">
        <v>11145.2</v>
      </c>
      <c r="KI49" s="0" t="n">
        <v>3600</v>
      </c>
      <c r="KJ49" s="0" t="n">
        <v>7200</v>
      </c>
      <c r="KK49" s="0" t="n">
        <v>2200</v>
      </c>
      <c r="KL49" s="0" t="n">
        <v>5600</v>
      </c>
      <c r="KM49" s="0" t="n">
        <v>11444</v>
      </c>
      <c r="KN49" s="0" t="n">
        <v>5566</v>
      </c>
      <c r="KO49" s="0" t="n">
        <v>0</v>
      </c>
      <c r="KP49" s="0" t="n">
        <v>11468.6</v>
      </c>
      <c r="KQ49" s="0" t="n">
        <v>0</v>
      </c>
      <c r="KR49" s="0" t="n">
        <v>8767.5</v>
      </c>
      <c r="KS49" s="0" t="n">
        <v>6546</v>
      </c>
      <c r="KT49" s="0" t="n">
        <v>0</v>
      </c>
      <c r="KU49" s="0" t="n">
        <v>0</v>
      </c>
      <c r="KV49" s="0" t="n">
        <v>0</v>
      </c>
      <c r="KW49" s="0" t="n">
        <v>2600</v>
      </c>
      <c r="KX49" s="0" t="n">
        <v>0</v>
      </c>
      <c r="KY49" s="0" t="n">
        <v>0</v>
      </c>
      <c r="KZ49" s="0" t="n">
        <v>0</v>
      </c>
      <c r="LA49" s="0" t="n">
        <v>11253</v>
      </c>
      <c r="LB49" s="0" t="n">
        <v>0</v>
      </c>
      <c r="LC49" s="0" t="n">
        <v>0</v>
      </c>
      <c r="LD49" s="0" t="n">
        <v>0</v>
      </c>
      <c r="LE49" s="0" t="n">
        <v>0</v>
      </c>
      <c r="LF49" s="0" t="n">
        <v>1430</v>
      </c>
      <c r="LG49" s="0" t="n">
        <v>0</v>
      </c>
      <c r="LH49" s="0" t="n">
        <v>0</v>
      </c>
      <c r="LI49" s="0" t="n">
        <v>3180</v>
      </c>
      <c r="LJ49" s="0" t="n">
        <v>0</v>
      </c>
      <c r="LK49" s="0" t="n">
        <v>0</v>
      </c>
      <c r="LL49" s="0" t="n">
        <v>10792</v>
      </c>
      <c r="LM49" s="0" t="n">
        <v>3216</v>
      </c>
      <c r="LN49" s="0" t="n">
        <v>0</v>
      </c>
      <c r="LO49" s="0" t="n">
        <v>202</v>
      </c>
      <c r="LP49" s="0" t="n">
        <v>0</v>
      </c>
      <c r="LQ49" s="0" t="n">
        <v>11620.4</v>
      </c>
      <c r="LR49" s="0" t="n">
        <v>0</v>
      </c>
      <c r="LS49" s="0" t="n">
        <v>0</v>
      </c>
      <c r="LT49" s="0" t="n">
        <v>0</v>
      </c>
      <c r="LU49" s="0" t="n">
        <v>5800</v>
      </c>
      <c r="LV49" s="0" t="n">
        <v>0</v>
      </c>
      <c r="LW49" s="0" t="n">
        <v>0</v>
      </c>
      <c r="LX49" s="0" t="n">
        <v>0</v>
      </c>
      <c r="LY49" s="0" t="n">
        <v>9132</v>
      </c>
      <c r="LZ49" s="0" t="n">
        <v>0</v>
      </c>
      <c r="MA49" s="0" t="n">
        <v>0</v>
      </c>
      <c r="MB49" s="0" t="n">
        <v>0</v>
      </c>
      <c r="MC49" s="0" t="n">
        <v>10247.4</v>
      </c>
      <c r="MD49" s="0" t="n">
        <v>0</v>
      </c>
      <c r="ME49" s="0" t="n">
        <v>0</v>
      </c>
      <c r="MF49" s="0" t="n">
        <v>0</v>
      </c>
      <c r="MG49" s="0" t="n">
        <v>0</v>
      </c>
      <c r="MH49" s="0" t="n">
        <v>0</v>
      </c>
      <c r="MI49" s="0" t="n">
        <v>0</v>
      </c>
      <c r="MJ49" s="0" t="n">
        <v>13397.5</v>
      </c>
      <c r="MK49" s="0" t="n">
        <v>0</v>
      </c>
      <c r="ML49" s="0" t="n">
        <v>254</v>
      </c>
      <c r="MM49" s="0" t="n">
        <v>5943.6</v>
      </c>
      <c r="MN49" s="0" t="n">
        <v>7112</v>
      </c>
      <c r="MO49" s="0" t="n">
        <v>0</v>
      </c>
      <c r="MP49" s="0" t="n">
        <v>0</v>
      </c>
      <c r="MQ49" s="0" t="n">
        <v>0</v>
      </c>
      <c r="MR49" s="0" t="n">
        <v>0</v>
      </c>
      <c r="MS49" s="0" t="n">
        <v>5842</v>
      </c>
      <c r="MT49" s="0" t="n">
        <v>0</v>
      </c>
      <c r="MU49" s="0" t="n">
        <v>2277.11</v>
      </c>
      <c r="MV49" s="0" t="n">
        <v>14154.404</v>
      </c>
      <c r="MW49" s="0" t="n">
        <v>5080</v>
      </c>
      <c r="MX49" s="0" t="n">
        <v>9144</v>
      </c>
      <c r="MY49" s="0" t="n">
        <v>3073.4</v>
      </c>
      <c r="MZ49" s="0" t="n">
        <v>6400.8</v>
      </c>
      <c r="NA49" s="0" t="n">
        <v>15987.268</v>
      </c>
      <c r="NB49" s="0" t="n">
        <v>6426.2</v>
      </c>
      <c r="NC49" s="0" t="n">
        <v>0</v>
      </c>
      <c r="ND49" s="0" t="n">
        <v>13241.02</v>
      </c>
      <c r="NE49" s="0" t="n">
        <v>0</v>
      </c>
      <c r="NF49" s="0" t="n">
        <v>8907.78</v>
      </c>
      <c r="NG49" s="0" t="n">
        <v>8313.42</v>
      </c>
      <c r="NH49" s="0" t="n">
        <v>0</v>
      </c>
      <c r="NI49" s="0" t="n">
        <v>0</v>
      </c>
      <c r="NJ49" s="0" t="n">
        <v>0</v>
      </c>
      <c r="NK49" s="0" t="n">
        <v>2971.8</v>
      </c>
      <c r="NL49" s="0" t="n">
        <v>0</v>
      </c>
      <c r="NM49" s="0" t="n">
        <v>0</v>
      </c>
      <c r="NN49" s="0" t="n">
        <v>0</v>
      </c>
      <c r="NO49" s="0" t="n">
        <v>11692.89</v>
      </c>
      <c r="NP49" s="0" t="n">
        <v>0</v>
      </c>
      <c r="NQ49" s="0" t="n">
        <v>0</v>
      </c>
      <c r="NR49" s="0" t="n">
        <v>0</v>
      </c>
      <c r="NS49" s="0" t="n">
        <v>0</v>
      </c>
      <c r="NT49" s="0" t="n">
        <v>1634.49</v>
      </c>
      <c r="NU49" s="0" t="n">
        <v>0</v>
      </c>
      <c r="NV49" s="0" t="n">
        <v>0</v>
      </c>
      <c r="NW49" s="0" t="n">
        <v>5048.25</v>
      </c>
      <c r="NX49" s="0" t="n">
        <v>0</v>
      </c>
      <c r="NY49" s="0" t="n">
        <v>0</v>
      </c>
      <c r="NZ49" s="0" t="n">
        <v>13705.84</v>
      </c>
      <c r="OA49" s="0" t="n">
        <v>4084.32</v>
      </c>
      <c r="OB49" s="0" t="n">
        <v>0</v>
      </c>
      <c r="OC49" s="0" t="n">
        <v>256.54</v>
      </c>
      <c r="OD49" s="0" t="n">
        <v>0</v>
      </c>
      <c r="OE49" s="0" t="n">
        <v>13416.28</v>
      </c>
      <c r="OF49" s="0" t="n">
        <v>0</v>
      </c>
      <c r="OG49" s="0" t="n">
        <v>0</v>
      </c>
      <c r="OH49" s="0" t="n">
        <v>0</v>
      </c>
      <c r="OI49" s="0" t="n">
        <v>8102.6</v>
      </c>
      <c r="OJ49" s="0" t="n">
        <v>0</v>
      </c>
      <c r="OK49" s="0" t="n">
        <v>0</v>
      </c>
      <c r="OL49" s="0" t="n">
        <v>0</v>
      </c>
      <c r="OM49" s="0" t="n">
        <v>10437.876</v>
      </c>
      <c r="ON49" s="0" t="n">
        <v>0</v>
      </c>
      <c r="OO49" s="0" t="n">
        <v>0</v>
      </c>
      <c r="OP49" s="0" t="n">
        <v>0</v>
      </c>
      <c r="OQ49" s="0" t="n">
        <v>14460.22</v>
      </c>
      <c r="OR49" s="0" t="n">
        <v>0</v>
      </c>
      <c r="OS49" s="0" t="n">
        <v>0</v>
      </c>
      <c r="OT49" s="0" t="n">
        <v>0</v>
      </c>
      <c r="OU49" s="0" t="n">
        <v>0</v>
      </c>
      <c r="OV49" s="0" t="n">
        <v>0</v>
      </c>
      <c r="OW49" s="0" t="n">
        <v>0</v>
      </c>
      <c r="OX49" s="0" t="n">
        <v>12250.674</v>
      </c>
      <c r="OY49" s="0" t="n">
        <v>0</v>
      </c>
      <c r="OZ49" s="0" t="n">
        <v>41</v>
      </c>
      <c r="PA49" s="0" t="n">
        <v>959.4</v>
      </c>
      <c r="PB49" s="0" t="n">
        <v>1148</v>
      </c>
      <c r="PC49" s="0" t="n">
        <v>0</v>
      </c>
      <c r="PD49" s="0" t="n">
        <v>0</v>
      </c>
      <c r="PE49" s="0" t="n">
        <v>0</v>
      </c>
      <c r="PF49" s="0" t="n">
        <v>0</v>
      </c>
      <c r="PG49" s="0" t="n">
        <v>1037.3</v>
      </c>
      <c r="PH49" s="0" t="n">
        <v>0</v>
      </c>
      <c r="PI49" s="0" t="n">
        <v>334.15</v>
      </c>
      <c r="PJ49" s="0" t="n">
        <v>2077.06</v>
      </c>
      <c r="PK49" s="0" t="n">
        <v>820</v>
      </c>
      <c r="PL49" s="0" t="n">
        <v>1476</v>
      </c>
      <c r="PM49" s="0" t="n">
        <v>451</v>
      </c>
      <c r="PN49" s="0" t="n">
        <v>1033.2</v>
      </c>
      <c r="PO49" s="0" t="n">
        <v>2346.02</v>
      </c>
      <c r="PP49" s="0" t="n">
        <v>1037.3</v>
      </c>
      <c r="PQ49" s="0" t="n">
        <v>0</v>
      </c>
      <c r="PR49" s="0" t="n">
        <v>2137.33</v>
      </c>
      <c r="PS49" s="0" t="n">
        <v>0</v>
      </c>
      <c r="PT49" s="0" t="n">
        <v>1581.657</v>
      </c>
      <c r="PU49" s="0" t="n">
        <v>1341.93</v>
      </c>
      <c r="PV49" s="0" t="n">
        <v>0</v>
      </c>
      <c r="PW49" s="0" t="n">
        <v>0</v>
      </c>
      <c r="PX49" s="0" t="n">
        <v>0</v>
      </c>
      <c r="PY49" s="0" t="n">
        <v>666.25</v>
      </c>
      <c r="PZ49" s="0" t="n">
        <v>0</v>
      </c>
      <c r="QA49" s="0" t="n">
        <v>0</v>
      </c>
      <c r="QB49" s="0" t="n">
        <v>0</v>
      </c>
      <c r="QC49" s="0" t="n">
        <v>2621.4375</v>
      </c>
      <c r="QD49" s="0" t="n">
        <v>0</v>
      </c>
      <c r="QE49" s="0" t="n">
        <v>0</v>
      </c>
      <c r="QF49" s="0" t="n">
        <v>0</v>
      </c>
      <c r="QG49" s="0" t="n">
        <v>0</v>
      </c>
      <c r="QH49" s="0" t="n">
        <v>293.15</v>
      </c>
      <c r="QI49" s="0" t="n">
        <v>0</v>
      </c>
      <c r="QJ49" s="0" t="n">
        <v>0</v>
      </c>
      <c r="QK49" s="0" t="n">
        <v>651.9</v>
      </c>
      <c r="QL49" s="0" t="n">
        <v>0</v>
      </c>
      <c r="QM49" s="0" t="n">
        <v>0</v>
      </c>
      <c r="QN49" s="0" t="n">
        <v>2212.36</v>
      </c>
      <c r="QO49" s="0" t="n">
        <v>725.208</v>
      </c>
      <c r="QP49" s="0" t="n">
        <v>0</v>
      </c>
      <c r="QQ49" s="0" t="n">
        <v>41.41</v>
      </c>
      <c r="QR49" s="0" t="n">
        <v>0</v>
      </c>
      <c r="QS49" s="0" t="n">
        <v>2382.182</v>
      </c>
      <c r="QT49" s="0" t="n">
        <v>0</v>
      </c>
      <c r="QU49" s="0" t="n">
        <v>0</v>
      </c>
      <c r="QV49" s="0" t="n">
        <v>0</v>
      </c>
      <c r="QW49" s="0" t="n">
        <v>1189</v>
      </c>
      <c r="QX49" s="0" t="n">
        <v>0</v>
      </c>
      <c r="QY49" s="0" t="n">
        <v>0</v>
      </c>
      <c r="QZ49" s="0" t="n">
        <v>0</v>
      </c>
      <c r="RA49" s="0" t="n">
        <v>1872.06</v>
      </c>
      <c r="RB49" s="0" t="n">
        <v>0</v>
      </c>
      <c r="RC49" s="0" t="n">
        <v>0</v>
      </c>
      <c r="RD49" s="0" t="n">
        <v>0</v>
      </c>
      <c r="RE49" s="0" t="n">
        <v>2334.13</v>
      </c>
      <c r="RF49" s="0" t="n">
        <v>0</v>
      </c>
      <c r="RG49" s="0" t="n">
        <v>0</v>
      </c>
      <c r="RH49" s="0" t="n">
        <v>0</v>
      </c>
      <c r="RI49" s="0" t="n">
        <v>0</v>
      </c>
      <c r="RJ49" s="0" t="n">
        <v>0</v>
      </c>
      <c r="RK49" s="0" t="n">
        <v>0</v>
      </c>
      <c r="RL49" s="0" t="n">
        <v>2197.19</v>
      </c>
      <c r="RM49" s="0" t="n">
        <v>0</v>
      </c>
      <c r="RN49" s="0" t="n">
        <v>85</v>
      </c>
      <c r="RO49" s="0" t="n">
        <v>2210</v>
      </c>
      <c r="RP49" s="0" t="n">
        <v>2380</v>
      </c>
      <c r="RQ49" s="0" t="n">
        <v>0</v>
      </c>
      <c r="RR49" s="0" t="n">
        <v>0</v>
      </c>
      <c r="RS49" s="0" t="n">
        <v>0</v>
      </c>
      <c r="RT49" s="0" t="n">
        <v>0</v>
      </c>
      <c r="RU49" s="0" t="n">
        <v>1955</v>
      </c>
      <c r="RV49" s="0" t="n">
        <v>0</v>
      </c>
      <c r="RW49" s="0" t="n">
        <v>623.475</v>
      </c>
      <c r="RX49" s="0" t="n">
        <v>3875.49</v>
      </c>
      <c r="RY49" s="0" t="n">
        <v>1700</v>
      </c>
      <c r="RZ49" s="0" t="n">
        <v>3060</v>
      </c>
      <c r="SA49" s="0" t="n">
        <v>935</v>
      </c>
      <c r="SB49" s="0" t="n">
        <v>2380</v>
      </c>
      <c r="SC49" s="0" t="n">
        <v>5350.07</v>
      </c>
      <c r="SD49" s="0" t="n">
        <v>2150.5</v>
      </c>
      <c r="SE49" s="0" t="n">
        <v>0</v>
      </c>
      <c r="SF49" s="0" t="n">
        <v>4431.05</v>
      </c>
      <c r="SG49" s="0" t="n">
        <v>0</v>
      </c>
      <c r="SH49" s="0" t="n">
        <v>2980.95</v>
      </c>
      <c r="SI49" s="0" t="n">
        <v>2782.05</v>
      </c>
      <c r="SJ49" s="0" t="n">
        <v>0</v>
      </c>
      <c r="SK49" s="0" t="n">
        <v>0</v>
      </c>
      <c r="SL49" s="0" t="n">
        <v>0</v>
      </c>
      <c r="SM49" s="0" t="n">
        <v>1105</v>
      </c>
      <c r="SN49" s="0" t="n">
        <v>0</v>
      </c>
      <c r="SO49" s="0" t="n">
        <v>0</v>
      </c>
      <c r="SP49" s="0" t="n">
        <v>0</v>
      </c>
      <c r="SQ49" s="0" t="n">
        <v>4347.75</v>
      </c>
      <c r="SR49" s="0" t="n">
        <v>0</v>
      </c>
      <c r="SS49" s="0" t="n">
        <v>0</v>
      </c>
      <c r="ST49" s="0" t="n">
        <v>0</v>
      </c>
      <c r="SU49" s="0" t="n">
        <v>0</v>
      </c>
      <c r="SV49" s="0" t="n">
        <v>607.75</v>
      </c>
      <c r="SW49" s="0" t="n">
        <v>0</v>
      </c>
      <c r="SX49" s="0" t="n">
        <v>0</v>
      </c>
      <c r="SY49" s="0" t="n">
        <v>1351.5</v>
      </c>
      <c r="SZ49" s="0" t="n">
        <v>0</v>
      </c>
      <c r="TA49" s="0" t="n">
        <v>0</v>
      </c>
      <c r="TB49" s="0" t="n">
        <v>4586.6</v>
      </c>
      <c r="TC49" s="0" t="n">
        <v>1366.8</v>
      </c>
      <c r="TD49" s="0" t="n">
        <v>0</v>
      </c>
      <c r="TE49" s="0" t="n">
        <v>85.85</v>
      </c>
      <c r="TF49" s="0" t="n">
        <v>0</v>
      </c>
      <c r="TG49" s="0" t="n">
        <v>5612.125</v>
      </c>
      <c r="TH49" s="0" t="n">
        <v>0</v>
      </c>
      <c r="TI49" s="0" t="n">
        <v>0</v>
      </c>
      <c r="TJ49" s="0" t="n">
        <v>0</v>
      </c>
      <c r="TK49" s="0" t="n">
        <v>3081.25</v>
      </c>
      <c r="TL49" s="0" t="n">
        <v>0</v>
      </c>
      <c r="TM49" s="0" t="n">
        <v>0</v>
      </c>
      <c r="TN49" s="0" t="n">
        <v>0</v>
      </c>
      <c r="TO49" s="0" t="n">
        <v>3881.1</v>
      </c>
      <c r="TP49" s="0" t="n">
        <v>0</v>
      </c>
      <c r="TQ49" s="0" t="n">
        <v>0</v>
      </c>
      <c r="TR49" s="0" t="n">
        <v>0</v>
      </c>
      <c r="TS49" s="0" t="n">
        <v>4839.05</v>
      </c>
      <c r="TT49" s="0" t="n">
        <v>0</v>
      </c>
      <c r="TU49" s="0" t="n">
        <v>0</v>
      </c>
      <c r="TV49" s="0" t="n">
        <v>0</v>
      </c>
      <c r="TW49" s="0" t="n">
        <v>0</v>
      </c>
      <c r="TX49" s="0" t="n">
        <v>0</v>
      </c>
      <c r="TY49" s="0" t="n">
        <v>0</v>
      </c>
      <c r="TZ49" s="0" t="n">
        <v>4555.15</v>
      </c>
      <c r="UA49" s="0" t="n">
        <v>0</v>
      </c>
      <c r="UB49" s="0" t="n">
        <v>229</v>
      </c>
      <c r="UC49" s="0" t="n">
        <v>5954</v>
      </c>
      <c r="UD49" s="0" t="n">
        <v>6412</v>
      </c>
      <c r="UE49" s="0" t="n">
        <v>0</v>
      </c>
      <c r="UF49" s="0" t="n">
        <v>0</v>
      </c>
      <c r="UG49" s="0" t="n">
        <v>0</v>
      </c>
      <c r="UH49" s="0" t="n">
        <v>0</v>
      </c>
      <c r="UI49" s="0" t="n">
        <v>5267</v>
      </c>
      <c r="UJ49" s="0" t="n">
        <v>0</v>
      </c>
      <c r="UK49" s="0" t="n">
        <v>1866.35</v>
      </c>
      <c r="UL49" s="0" t="n">
        <v>12761.254</v>
      </c>
      <c r="UM49" s="0" t="n">
        <v>4580</v>
      </c>
      <c r="UN49" s="0" t="n">
        <v>8244</v>
      </c>
      <c r="UO49" s="0" t="n">
        <v>2519</v>
      </c>
      <c r="UP49" s="0" t="n">
        <v>6412</v>
      </c>
      <c r="UQ49" s="0" t="n">
        <v>16379.225</v>
      </c>
      <c r="UR49" s="0" t="n">
        <v>5214.33</v>
      </c>
      <c r="US49" s="0" t="n">
        <v>0</v>
      </c>
      <c r="UT49" s="0" t="n">
        <v>11937.77</v>
      </c>
      <c r="UU49" s="0" t="n">
        <v>0</v>
      </c>
      <c r="UV49" s="0" t="n">
        <v>8031.03</v>
      </c>
      <c r="UW49" s="0" t="n">
        <v>8244.687</v>
      </c>
      <c r="UX49" s="0" t="n">
        <v>0</v>
      </c>
      <c r="UY49" s="0" t="n">
        <v>0</v>
      </c>
      <c r="UZ49" s="0" t="n">
        <v>0</v>
      </c>
      <c r="VA49" s="0" t="n">
        <v>2977</v>
      </c>
      <c r="VB49" s="0" t="n">
        <v>0</v>
      </c>
      <c r="VC49" s="0" t="n">
        <v>0</v>
      </c>
      <c r="VD49" s="0" t="n">
        <v>0</v>
      </c>
      <c r="VE49" s="0" t="n">
        <v>11713.35</v>
      </c>
      <c r="VF49" s="0" t="n">
        <v>0</v>
      </c>
      <c r="VG49" s="0" t="n">
        <v>0</v>
      </c>
      <c r="VH49" s="0" t="n">
        <v>0</v>
      </c>
      <c r="VI49" s="0" t="n">
        <v>0</v>
      </c>
      <c r="VJ49" s="0" t="n">
        <v>1637.35</v>
      </c>
      <c r="VK49" s="0" t="n">
        <v>0</v>
      </c>
      <c r="VL49" s="0" t="n">
        <v>0</v>
      </c>
      <c r="VM49" s="0" t="n">
        <v>3641.1</v>
      </c>
      <c r="VN49" s="0" t="n">
        <v>0</v>
      </c>
      <c r="VO49" s="0" t="n">
        <v>0</v>
      </c>
      <c r="VP49" s="0" t="n">
        <v>12356.84</v>
      </c>
      <c r="VQ49" s="0" t="n">
        <v>3682.32</v>
      </c>
      <c r="VR49" s="0" t="n">
        <v>0</v>
      </c>
      <c r="VS49" s="0" t="n">
        <v>289.1125</v>
      </c>
      <c r="VT49" s="0" t="n">
        <v>0</v>
      </c>
      <c r="VU49" s="0" t="n">
        <v>12095.78</v>
      </c>
      <c r="VV49" s="0" t="n">
        <v>0</v>
      </c>
      <c r="VW49" s="0" t="n">
        <v>0</v>
      </c>
      <c r="VX49" s="0" t="n">
        <v>0</v>
      </c>
      <c r="VY49" s="0" t="n">
        <v>6641</v>
      </c>
      <c r="VZ49" s="0" t="n">
        <v>0</v>
      </c>
      <c r="WA49" s="0" t="n">
        <v>0</v>
      </c>
      <c r="WB49" s="0" t="n">
        <v>0</v>
      </c>
      <c r="WC49" s="0" t="n">
        <v>10456.14</v>
      </c>
      <c r="WD49" s="0" t="n">
        <v>0</v>
      </c>
      <c r="WE49" s="0" t="n">
        <v>0</v>
      </c>
      <c r="WF49" s="0" t="n">
        <v>0</v>
      </c>
      <c r="WG49" s="0" t="n">
        <v>13036.97</v>
      </c>
      <c r="WH49" s="0" t="n">
        <v>0</v>
      </c>
      <c r="WI49" s="0" t="n">
        <v>0</v>
      </c>
      <c r="WJ49" s="0" t="n">
        <v>0</v>
      </c>
      <c r="WK49" s="0" t="n">
        <v>0</v>
      </c>
      <c r="WL49" s="0" t="n">
        <v>0</v>
      </c>
      <c r="WM49" s="0" t="n">
        <v>0</v>
      </c>
      <c r="WN49" s="0" t="n">
        <v>12272.11</v>
      </c>
      <c r="WO49" s="0" t="n">
        <v>0</v>
      </c>
      <c r="WP49" s="0" t="n">
        <v>205</v>
      </c>
      <c r="WQ49" s="0" t="n">
        <v>5330</v>
      </c>
      <c r="WR49" s="0" t="n">
        <v>5166</v>
      </c>
      <c r="WS49" s="0" t="n">
        <v>0</v>
      </c>
      <c r="WT49" s="0" t="n">
        <v>0</v>
      </c>
      <c r="WU49" s="0" t="n">
        <v>0</v>
      </c>
      <c r="WV49" s="0" t="n">
        <v>0</v>
      </c>
      <c r="WW49" s="0" t="n">
        <v>4715</v>
      </c>
      <c r="WX49" s="0" t="n">
        <v>0</v>
      </c>
      <c r="WY49" s="0" t="n">
        <v>1670.75</v>
      </c>
      <c r="WZ49" s="0" t="n">
        <v>10385.3</v>
      </c>
      <c r="XA49" s="0" t="n">
        <v>4100</v>
      </c>
      <c r="XB49" s="0" t="n">
        <v>7380</v>
      </c>
      <c r="XC49" s="0" t="n">
        <v>2255</v>
      </c>
      <c r="XD49" s="0" t="n">
        <v>5740</v>
      </c>
      <c r="XE49" s="0" t="n">
        <v>11730.1</v>
      </c>
      <c r="XF49" s="0" t="n">
        <v>5186.5</v>
      </c>
      <c r="XG49" s="0" t="n">
        <v>0</v>
      </c>
      <c r="XH49" s="0" t="n">
        <v>10686.65</v>
      </c>
      <c r="XI49" s="0" t="n">
        <v>0</v>
      </c>
      <c r="XJ49" s="0" t="n">
        <v>7189.35</v>
      </c>
      <c r="XK49" s="0" t="n">
        <v>7380.615</v>
      </c>
      <c r="XL49" s="0" t="n">
        <v>0</v>
      </c>
      <c r="XM49" s="0" t="n">
        <v>0</v>
      </c>
      <c r="XN49" s="0" t="n">
        <v>0</v>
      </c>
      <c r="XO49" s="0" t="n">
        <v>2665</v>
      </c>
      <c r="XP49" s="0" t="n">
        <v>0</v>
      </c>
      <c r="XQ49" s="0" t="n">
        <v>0</v>
      </c>
      <c r="XR49" s="0" t="n">
        <v>0</v>
      </c>
      <c r="XS49" s="0" t="n">
        <v>13107.1875</v>
      </c>
      <c r="XT49" s="0" t="n">
        <v>0</v>
      </c>
      <c r="XU49" s="0" t="n">
        <v>0</v>
      </c>
      <c r="XV49" s="0" t="n">
        <v>0</v>
      </c>
      <c r="XW49" s="0" t="n">
        <v>0</v>
      </c>
      <c r="XX49" s="0" t="n">
        <v>1319.175</v>
      </c>
      <c r="XY49" s="0" t="n">
        <v>0</v>
      </c>
      <c r="XZ49" s="0" t="n">
        <v>0</v>
      </c>
      <c r="YA49" s="0" t="n">
        <v>4074.375</v>
      </c>
      <c r="YB49" s="0" t="n">
        <v>0</v>
      </c>
      <c r="YC49" s="0" t="n">
        <v>0</v>
      </c>
      <c r="YD49" s="0" t="n">
        <v>11061.8</v>
      </c>
      <c r="YE49" s="0" t="n">
        <v>3296.4</v>
      </c>
      <c r="YF49" s="0" t="n">
        <v>0</v>
      </c>
      <c r="YG49" s="0" t="n">
        <v>207.05</v>
      </c>
      <c r="YH49" s="0" t="n">
        <v>0</v>
      </c>
      <c r="YI49" s="0" t="n">
        <v>10828.1</v>
      </c>
      <c r="YJ49" s="0" t="n">
        <v>0</v>
      </c>
      <c r="YK49" s="0" t="n">
        <v>0</v>
      </c>
      <c r="YL49" s="0" t="n">
        <v>0</v>
      </c>
      <c r="YM49" s="0" t="n">
        <v>5350.5</v>
      </c>
      <c r="YN49" s="0" t="n">
        <v>0</v>
      </c>
      <c r="YO49" s="0" t="n">
        <v>0</v>
      </c>
      <c r="YP49" s="0" t="n">
        <v>0</v>
      </c>
      <c r="YQ49" s="0" t="n">
        <v>9360.3</v>
      </c>
      <c r="YR49" s="0" t="n">
        <v>0</v>
      </c>
      <c r="YS49" s="0" t="n">
        <v>0</v>
      </c>
      <c r="YT49" s="0" t="n">
        <v>0</v>
      </c>
      <c r="YU49" s="0" t="n">
        <v>11670.65</v>
      </c>
      <c r="YV49" s="0" t="n">
        <v>0</v>
      </c>
      <c r="YW49" s="0" t="n">
        <v>0</v>
      </c>
      <c r="YX49" s="0" t="n">
        <v>0</v>
      </c>
      <c r="YY49" s="0" t="n">
        <v>0</v>
      </c>
      <c r="YZ49" s="0" t="n">
        <v>0</v>
      </c>
      <c r="ZA49" s="0" t="n">
        <v>0</v>
      </c>
      <c r="ZB49" s="0" t="n">
        <v>10985.95</v>
      </c>
      <c r="ZC49" s="0" t="n">
        <v>0</v>
      </c>
      <c r="ZD49" s="0" t="n">
        <v>281</v>
      </c>
      <c r="ZE49" s="0" t="n">
        <v>7306</v>
      </c>
      <c r="ZF49" s="0" t="n">
        <v>7868</v>
      </c>
      <c r="ZG49" s="0" t="n">
        <v>0</v>
      </c>
      <c r="ZH49" s="0" t="n">
        <v>0</v>
      </c>
      <c r="ZI49" s="0" t="n">
        <v>0</v>
      </c>
      <c r="ZJ49" s="0" t="n">
        <v>0</v>
      </c>
      <c r="ZK49" s="0" t="n">
        <v>6463</v>
      </c>
      <c r="ZL49" s="0" t="n">
        <v>0</v>
      </c>
      <c r="ZM49" s="0" t="n">
        <v>2290.15</v>
      </c>
      <c r="ZN49" s="0" t="n">
        <v>14235.46</v>
      </c>
      <c r="ZO49" s="0" t="n">
        <v>5620</v>
      </c>
      <c r="ZP49" s="0" t="n">
        <v>10116</v>
      </c>
      <c r="ZQ49" s="0" t="n">
        <v>3863.75</v>
      </c>
      <c r="ZR49" s="0" t="n">
        <v>7868</v>
      </c>
      <c r="ZS49" s="0" t="n">
        <v>16078.82</v>
      </c>
      <c r="ZT49" s="0" t="n">
        <v>6398.37</v>
      </c>
      <c r="ZU49" s="0" t="n">
        <v>0</v>
      </c>
      <c r="ZV49" s="0" t="n">
        <v>14648.53</v>
      </c>
      <c r="ZW49" s="0" t="n">
        <v>0</v>
      </c>
      <c r="ZX49" s="0" t="n">
        <v>8869.203</v>
      </c>
      <c r="ZY49" s="0" t="n">
        <v>9197.13</v>
      </c>
      <c r="ZZ49" s="0" t="n">
        <v>0</v>
      </c>
      <c r="AAA49" s="0" t="n">
        <v>0</v>
      </c>
      <c r="AAB49" s="0" t="n">
        <v>0</v>
      </c>
      <c r="AAC49" s="0" t="n">
        <v>4566.25</v>
      </c>
      <c r="AAD49" s="0" t="n">
        <v>0</v>
      </c>
      <c r="AAE49" s="0" t="n">
        <v>0</v>
      </c>
      <c r="AAF49" s="0" t="n">
        <v>0</v>
      </c>
      <c r="AAG49" s="0" t="n">
        <v>14373.15</v>
      </c>
      <c r="AAH49" s="0" t="n">
        <v>0</v>
      </c>
      <c r="AAI49" s="0" t="n">
        <v>0</v>
      </c>
      <c r="AAJ49" s="0" t="n">
        <v>0</v>
      </c>
      <c r="AAK49" s="0" t="n">
        <v>0</v>
      </c>
      <c r="AAL49" s="0" t="n">
        <v>2009.15</v>
      </c>
      <c r="AAM49" s="0" t="n">
        <v>0</v>
      </c>
      <c r="AAN49" s="0" t="n">
        <v>0</v>
      </c>
      <c r="AAO49" s="0" t="n">
        <v>4467.9</v>
      </c>
      <c r="AAP49" s="0" t="n">
        <v>0</v>
      </c>
      <c r="AAQ49" s="0" t="n">
        <v>0</v>
      </c>
      <c r="AAR49" s="0" t="n">
        <v>15162.76</v>
      </c>
      <c r="AAS49" s="0" t="n">
        <v>4518.48</v>
      </c>
      <c r="AAT49" s="0" t="n">
        <v>0</v>
      </c>
      <c r="AAU49" s="0" t="n">
        <v>283.81</v>
      </c>
      <c r="AAV49" s="0" t="n">
        <v>0</v>
      </c>
      <c r="AAW49" s="0" t="n">
        <v>14842.42</v>
      </c>
      <c r="AAX49" s="0" t="n">
        <v>0</v>
      </c>
      <c r="AAY49" s="0" t="n">
        <v>0</v>
      </c>
      <c r="AAZ49" s="0" t="n">
        <v>0</v>
      </c>
      <c r="ABA49" s="0" t="n">
        <v>8149</v>
      </c>
      <c r="ABB49" s="0" t="n">
        <v>0</v>
      </c>
      <c r="ABC49" s="0" t="n">
        <v>0</v>
      </c>
      <c r="ABD49" s="0" t="n">
        <v>0</v>
      </c>
      <c r="ABE49" s="0" t="n">
        <v>12830.46</v>
      </c>
      <c r="ABF49" s="0" t="n">
        <v>0</v>
      </c>
      <c r="ABG49" s="0" t="n">
        <v>0</v>
      </c>
      <c r="ABH49" s="0" t="n">
        <v>0</v>
      </c>
      <c r="ABI49" s="0" t="n">
        <v>15997.33</v>
      </c>
      <c r="ABJ49" s="0" t="n">
        <v>0</v>
      </c>
      <c r="ABK49" s="0" t="n">
        <v>0</v>
      </c>
      <c r="ABL49" s="0" t="n">
        <v>0</v>
      </c>
      <c r="ABM49" s="0" t="n">
        <v>0</v>
      </c>
      <c r="ABN49" s="0" t="n">
        <v>0</v>
      </c>
      <c r="ABO49" s="0" t="n">
        <v>0</v>
      </c>
      <c r="ABP49" s="0" t="n">
        <v>15058.79</v>
      </c>
      <c r="ABQ49" s="0" t="n">
        <v>0</v>
      </c>
      <c r="ABR49" s="0" t="n">
        <v>142</v>
      </c>
      <c r="ABS49" s="0" t="n">
        <v>4615</v>
      </c>
      <c r="ABT49" s="0" t="n">
        <v>3976</v>
      </c>
      <c r="ABU49" s="0" t="n">
        <v>0</v>
      </c>
      <c r="ABV49" s="0" t="n">
        <v>0</v>
      </c>
      <c r="ABW49" s="0" t="n">
        <v>0</v>
      </c>
      <c r="ABX49" s="0" t="n">
        <v>0</v>
      </c>
      <c r="ABY49" s="0" t="n">
        <v>3266</v>
      </c>
      <c r="ABZ49" s="0" t="n">
        <v>0</v>
      </c>
      <c r="ACA49" s="0" t="n">
        <v>1157.3</v>
      </c>
      <c r="ACB49" s="0" t="n">
        <v>7193.72</v>
      </c>
      <c r="ACC49" s="0" t="n">
        <v>3124</v>
      </c>
      <c r="ACD49" s="0" t="n">
        <v>5112</v>
      </c>
      <c r="ACE49" s="0" t="n">
        <v>1562</v>
      </c>
      <c r="ACF49" s="0" t="n">
        <v>4970</v>
      </c>
      <c r="ACG49" s="0" t="n">
        <v>8125.24</v>
      </c>
      <c r="ACH49" s="0" t="n">
        <v>3592.6</v>
      </c>
      <c r="ACI49" s="0" t="n">
        <v>0</v>
      </c>
      <c r="ACJ49" s="0" t="n">
        <v>8142.706</v>
      </c>
      <c r="ACK49" s="0" t="n">
        <v>0</v>
      </c>
      <c r="ACL49" s="0" t="n">
        <v>6224.925</v>
      </c>
      <c r="ACM49" s="0" t="n">
        <v>4647.66</v>
      </c>
      <c r="ACN49" s="0" t="n">
        <v>0</v>
      </c>
      <c r="ACO49" s="0" t="n">
        <v>0</v>
      </c>
      <c r="ACP49" s="0" t="n">
        <v>0</v>
      </c>
      <c r="ACQ49" s="0" t="n">
        <v>1846</v>
      </c>
      <c r="ACR49" s="0" t="n">
        <v>0</v>
      </c>
      <c r="ACS49" s="0" t="n">
        <v>0</v>
      </c>
      <c r="ACT49" s="0" t="n">
        <v>0</v>
      </c>
      <c r="ACU49" s="0" t="n">
        <v>7263.3</v>
      </c>
      <c r="ACV49" s="0" t="n">
        <v>0</v>
      </c>
      <c r="ACW49" s="0" t="n">
        <v>0</v>
      </c>
      <c r="ACX49" s="0" t="n">
        <v>0</v>
      </c>
      <c r="ACY49" s="0" t="n">
        <v>0</v>
      </c>
      <c r="ACZ49" s="0" t="n">
        <v>1015.3</v>
      </c>
      <c r="ADA49" s="0" t="n">
        <v>0</v>
      </c>
      <c r="ADB49" s="0" t="n">
        <v>0</v>
      </c>
      <c r="ADC49" s="0" t="n">
        <v>2257.8</v>
      </c>
      <c r="ADD49" s="0" t="n">
        <v>0</v>
      </c>
      <c r="ADE49" s="0" t="n">
        <v>0</v>
      </c>
      <c r="ADF49" s="0" t="n">
        <v>8428.552</v>
      </c>
      <c r="ADG49" s="0" t="n">
        <v>2283.36</v>
      </c>
      <c r="ADH49" s="0" t="n">
        <v>0</v>
      </c>
      <c r="ADI49" s="0" t="n">
        <v>143.42</v>
      </c>
      <c r="ADJ49" s="0" t="n">
        <v>0</v>
      </c>
      <c r="ADK49" s="0" t="n">
        <v>7500.44</v>
      </c>
      <c r="ADL49" s="0" t="n">
        <v>0</v>
      </c>
      <c r="ADM49" s="0" t="n">
        <v>0</v>
      </c>
      <c r="ADN49" s="0" t="n">
        <v>0</v>
      </c>
      <c r="ADO49" s="0" t="n">
        <v>4118</v>
      </c>
      <c r="ADP49" s="0" t="n">
        <v>0</v>
      </c>
      <c r="ADQ49" s="0" t="n">
        <v>0</v>
      </c>
      <c r="ADR49" s="0" t="n">
        <v>0</v>
      </c>
      <c r="ADS49" s="0" t="n">
        <v>6483.72</v>
      </c>
      <c r="ADT49" s="0" t="n">
        <v>0</v>
      </c>
      <c r="ADU49" s="0" t="n">
        <v>0</v>
      </c>
      <c r="ADV49" s="0" t="n">
        <v>0</v>
      </c>
      <c r="ADW49" s="0" t="n">
        <v>8084.06</v>
      </c>
      <c r="ADX49" s="0" t="n">
        <v>0</v>
      </c>
      <c r="ADY49" s="0" t="n">
        <v>0</v>
      </c>
      <c r="ADZ49" s="0" t="n">
        <v>0</v>
      </c>
      <c r="AEA49" s="0" t="n">
        <v>0</v>
      </c>
      <c r="AEB49" s="0" t="n">
        <v>0</v>
      </c>
      <c r="AEC49" s="0" t="n">
        <v>0</v>
      </c>
      <c r="AED49" s="0" t="n">
        <v>9512.225</v>
      </c>
      <c r="AEE49" s="0" t="n">
        <v>0</v>
      </c>
      <c r="AEF49" s="0" t="n">
        <v>70</v>
      </c>
      <c r="AEG49" s="0" t="n">
        <v>1820</v>
      </c>
      <c r="AEH49" s="0" t="n">
        <v>1960</v>
      </c>
      <c r="AEI49" s="0" t="n">
        <v>0</v>
      </c>
      <c r="AEJ49" s="0" t="n">
        <v>0</v>
      </c>
      <c r="AEK49" s="0" t="n">
        <v>0</v>
      </c>
      <c r="AEL49" s="0" t="n">
        <v>0</v>
      </c>
      <c r="AEM49" s="0" t="n">
        <v>2012.5</v>
      </c>
      <c r="AEN49" s="0" t="n">
        <v>0</v>
      </c>
      <c r="AEO49" s="0" t="n">
        <v>570.5</v>
      </c>
      <c r="AEP49" s="0" t="n">
        <v>3900.82</v>
      </c>
      <c r="AEQ49" s="0" t="n">
        <v>1540</v>
      </c>
      <c r="AER49" s="0" t="n">
        <v>3150</v>
      </c>
      <c r="AES49" s="0" t="n">
        <v>770</v>
      </c>
      <c r="AET49" s="0" t="n">
        <v>1960</v>
      </c>
      <c r="AEU49" s="0" t="n">
        <v>4005.4</v>
      </c>
      <c r="AEV49" s="0" t="n">
        <v>1593.9</v>
      </c>
      <c r="AEW49" s="0" t="n">
        <v>0</v>
      </c>
      <c r="AEX49" s="0" t="n">
        <v>4561.375</v>
      </c>
      <c r="AEY49" s="0" t="n">
        <v>0</v>
      </c>
      <c r="AEZ49" s="0" t="n">
        <v>2209.41</v>
      </c>
      <c r="AFA49" s="0" t="n">
        <v>2291.1</v>
      </c>
      <c r="AFB49" s="0" t="n">
        <v>0</v>
      </c>
      <c r="AFC49" s="0" t="n">
        <v>0</v>
      </c>
      <c r="AFD49" s="0" t="n">
        <v>0</v>
      </c>
      <c r="AFE49" s="0" t="n">
        <v>910</v>
      </c>
      <c r="AFF49" s="0" t="n">
        <v>0</v>
      </c>
      <c r="AFG49" s="0" t="n">
        <v>0</v>
      </c>
      <c r="AFH49" s="0" t="n">
        <v>0</v>
      </c>
      <c r="AFI49" s="0" t="n">
        <v>3938.55</v>
      </c>
      <c r="AFJ49" s="0" t="n">
        <v>0</v>
      </c>
      <c r="AFK49" s="0" t="n">
        <v>0</v>
      </c>
      <c r="AFL49" s="0" t="n">
        <v>0</v>
      </c>
      <c r="AFM49" s="0" t="n">
        <v>0</v>
      </c>
      <c r="AFN49" s="0" t="n">
        <v>450.45</v>
      </c>
      <c r="AFO49" s="0" t="n">
        <v>0</v>
      </c>
      <c r="AFP49" s="0" t="n">
        <v>0</v>
      </c>
      <c r="AFQ49" s="0" t="n">
        <v>1113</v>
      </c>
      <c r="AFR49" s="0" t="n">
        <v>0</v>
      </c>
      <c r="AFS49" s="0" t="n">
        <v>0</v>
      </c>
      <c r="AFT49" s="0" t="n">
        <v>3777.2</v>
      </c>
      <c r="AFU49" s="0" t="n">
        <v>1125.6</v>
      </c>
      <c r="AFV49" s="0" t="n">
        <v>0</v>
      </c>
      <c r="AFW49" s="0" t="n">
        <v>77.77</v>
      </c>
      <c r="AFX49" s="0" t="n">
        <v>0</v>
      </c>
      <c r="AFY49" s="0" t="n">
        <v>3697.4</v>
      </c>
      <c r="AFZ49" s="0" t="n">
        <v>0</v>
      </c>
      <c r="AGA49" s="0" t="n">
        <v>0</v>
      </c>
      <c r="AGB49" s="0" t="n">
        <v>0</v>
      </c>
      <c r="AGC49" s="0" t="n">
        <v>2030</v>
      </c>
      <c r="AGD49" s="0" t="n">
        <v>0</v>
      </c>
      <c r="AGE49" s="0" t="n">
        <v>0</v>
      </c>
      <c r="AGF49" s="0" t="n">
        <v>0</v>
      </c>
      <c r="AGG49" s="0" t="n">
        <v>2876.58</v>
      </c>
      <c r="AGH49" s="0" t="n">
        <v>0</v>
      </c>
      <c r="AGI49" s="0" t="n">
        <v>0</v>
      </c>
      <c r="AGJ49" s="0" t="n">
        <v>0</v>
      </c>
      <c r="AGK49" s="0" t="n">
        <v>3985.1</v>
      </c>
      <c r="AGL49" s="0" t="n">
        <v>0</v>
      </c>
      <c r="AGM49" s="0" t="n">
        <v>0</v>
      </c>
      <c r="AGN49" s="0" t="n">
        <v>0</v>
      </c>
      <c r="AGO49" s="0" t="n">
        <v>0</v>
      </c>
      <c r="AGP49" s="0" t="n">
        <v>0</v>
      </c>
      <c r="AGQ49" s="0" t="n">
        <v>0</v>
      </c>
      <c r="AGR49" s="0" t="n">
        <v>3376.17</v>
      </c>
      <c r="AGS49" s="0" t="n">
        <v>0</v>
      </c>
      <c r="AGU49" s="0" t="n">
        <f aca="false">IF($P49&gt;0,CH49*$K49,0)</f>
        <v>378</v>
      </c>
      <c r="AGV49" s="0" t="n">
        <f aca="false">IF($P49&gt;0,EV49*$K49,0)</f>
        <v>126</v>
      </c>
      <c r="AGW49" s="0" t="n">
        <f aca="false">IF($P49&gt;0,HJ49*$K49,0)</f>
        <v>203</v>
      </c>
      <c r="AGX49" s="0" t="n">
        <f aca="false">IF($P49&gt;0,JX49*$K49,0)</f>
        <v>200</v>
      </c>
      <c r="AGY49" s="0" t="n">
        <f aca="false">IF($P49&gt;0,ML49*$K49,0)</f>
        <v>254</v>
      </c>
      <c r="AGZ49" s="0" t="n">
        <f aca="false">IF($P49&gt;0,OZ49*$K49,0)</f>
        <v>41</v>
      </c>
      <c r="AHA49" s="0" t="n">
        <f aca="false">IF($P49&gt;0,RN49*$K49,0)</f>
        <v>85</v>
      </c>
      <c r="AHB49" s="0" t="n">
        <f aca="false">IF($P49&gt;0,UB49*$K49,0)</f>
        <v>229</v>
      </c>
      <c r="AHC49" s="0" t="n">
        <f aca="false">IF($P49&gt;0,WP49*$K49,0)</f>
        <v>205</v>
      </c>
      <c r="AHD49" s="0" t="n">
        <f aca="false">IF($P49&gt;0,ZD49*$K49,0)</f>
        <v>281</v>
      </c>
      <c r="AHE49" s="0" t="n">
        <f aca="false">IF($P49&gt;0,ABR49*$K49,0)</f>
        <v>142</v>
      </c>
      <c r="AHF49" s="0" t="n">
        <f aca="false">IF($P49&gt;0,AEF49*$K49,0)</f>
        <v>70</v>
      </c>
    </row>
    <row r="50" customFormat="false" ht="15" hidden="false" customHeight="false" outlineLevel="0" collapsed="false">
      <c r="F50" s="0" t="s">
        <v>36</v>
      </c>
      <c r="H50" s="0" t="s">
        <v>195</v>
      </c>
      <c r="I50" s="0" t="s">
        <v>228</v>
      </c>
      <c r="K50" s="0" t="n">
        <v>1</v>
      </c>
      <c r="L50" s="0" t="s">
        <v>167</v>
      </c>
      <c r="P50" s="0" t="n">
        <v>1</v>
      </c>
      <c r="R50" s="0" t="s">
        <v>58</v>
      </c>
      <c r="S50" s="0" t="s">
        <v>61</v>
      </c>
      <c r="W50" s="0" t="n">
        <v>52.02</v>
      </c>
      <c r="X50" s="0" t="n">
        <v>52.96</v>
      </c>
      <c r="Z50" s="0" t="n">
        <v>38.29</v>
      </c>
      <c r="AB50" s="0" t="n">
        <v>43.05</v>
      </c>
      <c r="AC50" s="0" t="n">
        <v>39.75</v>
      </c>
      <c r="AD50" s="0" t="n">
        <v>20.17</v>
      </c>
      <c r="AE50" s="0" t="n">
        <v>40.55</v>
      </c>
      <c r="AF50" s="0" t="n">
        <v>20</v>
      </c>
      <c r="AH50" s="0" t="n">
        <v>38.9</v>
      </c>
      <c r="AI50" s="0" t="n">
        <v>24</v>
      </c>
      <c r="AN50" s="0" t="n">
        <v>29.74</v>
      </c>
      <c r="AP50" s="0" t="n">
        <v>25</v>
      </c>
      <c r="AR50" s="0" t="n">
        <v>50.12</v>
      </c>
      <c r="AU50" s="0" t="n">
        <v>3.49</v>
      </c>
      <c r="AX50" s="0" t="n">
        <v>46.01</v>
      </c>
      <c r="AY50" s="0" t="n">
        <v>31.64</v>
      </c>
      <c r="BC50" s="0" t="n">
        <v>25.56</v>
      </c>
      <c r="BD50" s="0" t="n">
        <v>55.02</v>
      </c>
      <c r="BE50" s="0" t="n">
        <v>42.91</v>
      </c>
      <c r="BF50" s="0" t="n">
        <v>7</v>
      </c>
      <c r="BM50" s="0" t="n">
        <v>30.72</v>
      </c>
      <c r="BR50" s="0" t="n">
        <v>58.16</v>
      </c>
      <c r="BU50" s="0" t="n">
        <v>37</v>
      </c>
      <c r="BW50" s="0" t="n">
        <v>27</v>
      </c>
      <c r="BX50" s="0" t="n">
        <v>7.6</v>
      </c>
      <c r="CA50" s="0" t="n">
        <v>18</v>
      </c>
      <c r="CC50" s="0" t="n">
        <v>2.26</v>
      </c>
      <c r="CE50" s="0" t="n">
        <v>38.67</v>
      </c>
      <c r="CG50" s="0" t="n">
        <v>21.08</v>
      </c>
      <c r="CH50" s="0" t="n">
        <v>82</v>
      </c>
      <c r="CI50" s="0" t="n">
        <v>0</v>
      </c>
      <c r="CJ50" s="0" t="n">
        <v>0</v>
      </c>
      <c r="CK50" s="0" t="n">
        <v>4265.64</v>
      </c>
      <c r="CL50" s="0" t="n">
        <v>4342.72</v>
      </c>
      <c r="CM50" s="0" t="n">
        <v>0</v>
      </c>
      <c r="CN50" s="0" t="n">
        <v>3139.78</v>
      </c>
      <c r="CO50" s="0" t="n">
        <v>0</v>
      </c>
      <c r="CP50" s="0" t="n">
        <v>3530.1</v>
      </c>
      <c r="CQ50" s="0" t="n">
        <v>3585.45</v>
      </c>
      <c r="CR50" s="0" t="n">
        <v>1653.94</v>
      </c>
      <c r="CS50" s="0" t="n">
        <v>3325.1</v>
      </c>
      <c r="CT50" s="0" t="n">
        <v>2050</v>
      </c>
      <c r="CU50" s="0" t="n">
        <v>0</v>
      </c>
      <c r="CV50" s="0" t="n">
        <v>3189.8</v>
      </c>
      <c r="CW50" s="0" t="n">
        <v>1968</v>
      </c>
      <c r="CX50" s="0" t="n">
        <v>0</v>
      </c>
      <c r="CY50" s="0" t="n">
        <v>0</v>
      </c>
      <c r="CZ50" s="0" t="n">
        <v>0</v>
      </c>
      <c r="DA50" s="0" t="n">
        <v>0</v>
      </c>
      <c r="DB50" s="0" t="n">
        <v>2438.68</v>
      </c>
      <c r="DC50" s="0" t="n">
        <v>0</v>
      </c>
      <c r="DD50" s="0" t="n">
        <v>2050</v>
      </c>
      <c r="DE50" s="0" t="n">
        <v>0</v>
      </c>
      <c r="DF50" s="0" t="n">
        <v>4109.84</v>
      </c>
      <c r="DG50" s="0" t="n">
        <v>0</v>
      </c>
      <c r="DH50" s="0" t="n">
        <v>0</v>
      </c>
      <c r="DI50" s="0" t="n">
        <v>286.18</v>
      </c>
      <c r="DJ50" s="0" t="n">
        <v>0</v>
      </c>
      <c r="DK50" s="0" t="n">
        <v>0</v>
      </c>
      <c r="DL50" s="0" t="n">
        <v>4150.102</v>
      </c>
      <c r="DM50" s="0" t="n">
        <v>2594.48</v>
      </c>
      <c r="DN50" s="0" t="n">
        <v>0</v>
      </c>
      <c r="DO50" s="0" t="n">
        <v>0</v>
      </c>
      <c r="DP50" s="0" t="n">
        <v>0</v>
      </c>
      <c r="DQ50" s="0" t="n">
        <v>2095.92</v>
      </c>
      <c r="DR50" s="0" t="n">
        <v>4511.64</v>
      </c>
      <c r="DS50" s="0" t="n">
        <v>3518.62</v>
      </c>
      <c r="DT50" s="0" t="n">
        <v>717.5</v>
      </c>
      <c r="DU50" s="0" t="n">
        <v>0</v>
      </c>
      <c r="DV50" s="0" t="n">
        <v>0</v>
      </c>
      <c r="DW50" s="0" t="n">
        <v>0</v>
      </c>
      <c r="DX50" s="0" t="n">
        <v>0</v>
      </c>
      <c r="DY50" s="0" t="n">
        <v>0</v>
      </c>
      <c r="DZ50" s="0" t="n">
        <v>0</v>
      </c>
      <c r="EA50" s="0" t="n">
        <v>2519.04</v>
      </c>
      <c r="EB50" s="0" t="n">
        <v>0</v>
      </c>
      <c r="EC50" s="0" t="n">
        <v>0</v>
      </c>
      <c r="ED50" s="0" t="n">
        <v>0</v>
      </c>
      <c r="EE50" s="0" t="n">
        <v>0</v>
      </c>
      <c r="EF50" s="0" t="n">
        <v>5246.032</v>
      </c>
      <c r="EG50" s="0" t="n">
        <v>0</v>
      </c>
      <c r="EH50" s="0" t="n">
        <v>0</v>
      </c>
      <c r="EI50" s="0" t="n">
        <v>3034</v>
      </c>
      <c r="EJ50" s="0" t="n">
        <v>0</v>
      </c>
      <c r="EK50" s="0" t="n">
        <v>2767.5</v>
      </c>
      <c r="EL50" s="0" t="n">
        <v>623.2</v>
      </c>
      <c r="EM50" s="0" t="n">
        <v>0</v>
      </c>
      <c r="EN50" s="0" t="n">
        <v>0</v>
      </c>
      <c r="EO50" s="0" t="n">
        <v>1476</v>
      </c>
      <c r="EP50" s="0" t="n">
        <v>0</v>
      </c>
      <c r="EQ50" s="0" t="n">
        <v>185.32</v>
      </c>
      <c r="ER50" s="0" t="n">
        <v>0</v>
      </c>
      <c r="ES50" s="0" t="n">
        <v>3170.94</v>
      </c>
      <c r="ET50" s="0" t="n">
        <v>0</v>
      </c>
      <c r="EU50" s="0" t="n">
        <v>2160.7</v>
      </c>
      <c r="EV50" s="0" t="n">
        <v>264</v>
      </c>
      <c r="EW50" s="0" t="n">
        <v>0</v>
      </c>
      <c r="EX50" s="0" t="n">
        <v>0</v>
      </c>
      <c r="EY50" s="0" t="n">
        <v>13733.28</v>
      </c>
      <c r="EZ50" s="0" t="n">
        <v>13981.44</v>
      </c>
      <c r="FA50" s="0" t="n">
        <v>0</v>
      </c>
      <c r="FB50" s="0" t="n">
        <v>10108.56</v>
      </c>
      <c r="FC50" s="0" t="n">
        <v>0</v>
      </c>
      <c r="FD50" s="0" t="n">
        <v>11365.2</v>
      </c>
      <c r="FE50" s="0" t="n">
        <v>9444.6</v>
      </c>
      <c r="FF50" s="0" t="n">
        <v>5324.88</v>
      </c>
      <c r="FG50" s="0" t="n">
        <v>10705.2</v>
      </c>
      <c r="FH50" s="0" t="n">
        <v>5280</v>
      </c>
      <c r="FI50" s="0" t="n">
        <v>0</v>
      </c>
      <c r="FJ50" s="0" t="n">
        <v>12837</v>
      </c>
      <c r="FK50" s="0" t="n">
        <v>6336</v>
      </c>
      <c r="FL50" s="0" t="n">
        <v>0</v>
      </c>
      <c r="FM50" s="0" t="n">
        <v>0</v>
      </c>
      <c r="FN50" s="0" t="n">
        <v>0</v>
      </c>
      <c r="FO50" s="0" t="n">
        <v>0</v>
      </c>
      <c r="FP50" s="0" t="n">
        <v>7066.224</v>
      </c>
      <c r="FQ50" s="0" t="n">
        <v>0</v>
      </c>
      <c r="FR50" s="0" t="n">
        <v>6600</v>
      </c>
      <c r="FS50" s="0" t="n">
        <v>0</v>
      </c>
      <c r="FT50" s="0" t="n">
        <v>13231.68</v>
      </c>
      <c r="FU50" s="0" t="n">
        <v>0</v>
      </c>
      <c r="FV50" s="0" t="n">
        <v>0</v>
      </c>
      <c r="FW50" s="0" t="n">
        <v>921.36</v>
      </c>
      <c r="FX50" s="0" t="n">
        <v>0</v>
      </c>
      <c r="FY50" s="0" t="n">
        <v>0</v>
      </c>
      <c r="FZ50" s="0" t="n">
        <v>13361.304</v>
      </c>
      <c r="GA50" s="0" t="n">
        <v>9188.256</v>
      </c>
      <c r="GB50" s="0" t="n">
        <v>0</v>
      </c>
      <c r="GC50" s="0" t="n">
        <v>0</v>
      </c>
      <c r="GD50" s="0" t="n">
        <v>0</v>
      </c>
      <c r="GE50" s="0" t="n">
        <v>6747.84</v>
      </c>
      <c r="GF50" s="0" t="n">
        <v>14525.28</v>
      </c>
      <c r="GG50" s="0" t="n">
        <v>11328.24</v>
      </c>
      <c r="GH50" s="0" t="n">
        <v>1848</v>
      </c>
      <c r="GI50" s="0" t="n">
        <v>0</v>
      </c>
      <c r="GJ50" s="0" t="n">
        <v>0</v>
      </c>
      <c r="GK50" s="0" t="n">
        <v>0</v>
      </c>
      <c r="GL50" s="0" t="n">
        <v>0</v>
      </c>
      <c r="GM50" s="0" t="n">
        <v>0</v>
      </c>
      <c r="GN50" s="0" t="n">
        <v>0</v>
      </c>
      <c r="GO50" s="0" t="n">
        <v>7299.072</v>
      </c>
      <c r="GP50" s="0" t="n">
        <v>0</v>
      </c>
      <c r="GQ50" s="0" t="n">
        <v>0</v>
      </c>
      <c r="GR50" s="0" t="n">
        <v>0</v>
      </c>
      <c r="GS50" s="0" t="n">
        <v>0</v>
      </c>
      <c r="GT50" s="0" t="n">
        <v>15354.24</v>
      </c>
      <c r="GU50" s="0" t="n">
        <v>0</v>
      </c>
      <c r="GV50" s="0" t="n">
        <v>0</v>
      </c>
      <c r="GW50" s="0" t="n">
        <v>12210</v>
      </c>
      <c r="GX50" s="0" t="n">
        <v>0</v>
      </c>
      <c r="GY50" s="0" t="n">
        <v>7128</v>
      </c>
      <c r="GZ50" s="0" t="n">
        <v>2006.4</v>
      </c>
      <c r="HA50" s="0" t="n">
        <v>0</v>
      </c>
      <c r="HB50" s="0" t="n">
        <v>0</v>
      </c>
      <c r="HC50" s="0" t="n">
        <v>4752</v>
      </c>
      <c r="HD50" s="0" t="n">
        <v>0</v>
      </c>
      <c r="HE50" s="0" t="n">
        <v>596.64</v>
      </c>
      <c r="HF50" s="0" t="n">
        <v>0</v>
      </c>
      <c r="HG50" s="0" t="n">
        <v>10208.88</v>
      </c>
      <c r="HH50" s="0" t="n">
        <v>0</v>
      </c>
      <c r="HI50" s="0" t="n">
        <v>5565.12</v>
      </c>
      <c r="HJ50" s="0" t="n">
        <v>11</v>
      </c>
      <c r="HK50" s="0" t="n">
        <v>0</v>
      </c>
      <c r="HL50" s="0" t="n">
        <v>0</v>
      </c>
      <c r="HM50" s="0" t="n">
        <v>629.442</v>
      </c>
      <c r="HN50" s="0" t="n">
        <v>582.56</v>
      </c>
      <c r="HO50" s="0" t="n">
        <v>0</v>
      </c>
      <c r="HP50" s="0" t="n">
        <v>421.19</v>
      </c>
      <c r="HQ50" s="0" t="n">
        <v>0</v>
      </c>
      <c r="HR50" s="0" t="n">
        <v>520.905</v>
      </c>
      <c r="HS50" s="0" t="n">
        <v>437.25</v>
      </c>
      <c r="HT50" s="0" t="n">
        <v>199.683</v>
      </c>
      <c r="HU50" s="0" t="n">
        <v>490.655</v>
      </c>
      <c r="HV50" s="0" t="n">
        <v>220</v>
      </c>
      <c r="HW50" s="0" t="n">
        <v>0</v>
      </c>
      <c r="HX50" s="0" t="n">
        <v>470.69</v>
      </c>
      <c r="HY50" s="0" t="n">
        <v>264</v>
      </c>
      <c r="HZ50" s="0" t="n">
        <v>0</v>
      </c>
      <c r="IA50" s="0" t="n">
        <v>0</v>
      </c>
      <c r="IB50" s="0" t="n">
        <v>0</v>
      </c>
      <c r="IC50" s="0" t="n">
        <v>0</v>
      </c>
      <c r="ID50" s="0" t="n">
        <v>408.925</v>
      </c>
      <c r="IE50" s="0" t="n">
        <v>0</v>
      </c>
      <c r="IF50" s="0" t="n">
        <v>275</v>
      </c>
      <c r="IG50" s="0" t="n">
        <v>0</v>
      </c>
      <c r="IH50" s="0" t="n">
        <v>606.452</v>
      </c>
      <c r="II50" s="0" t="n">
        <v>0</v>
      </c>
      <c r="IJ50" s="0" t="n">
        <v>0</v>
      </c>
      <c r="IK50" s="0" t="n">
        <v>38.39</v>
      </c>
      <c r="IL50" s="0" t="n">
        <v>0</v>
      </c>
      <c r="IM50" s="0" t="n">
        <v>0</v>
      </c>
      <c r="IN50" s="0" t="n">
        <v>632.6375</v>
      </c>
      <c r="IO50" s="0" t="n">
        <v>348.04</v>
      </c>
      <c r="IP50" s="0" t="n">
        <v>0</v>
      </c>
      <c r="IQ50" s="0" t="n">
        <v>0</v>
      </c>
      <c r="IR50" s="0" t="n">
        <v>0</v>
      </c>
      <c r="IS50" s="0" t="n">
        <v>253.044</v>
      </c>
      <c r="IT50" s="0" t="n">
        <v>544.698</v>
      </c>
      <c r="IU50" s="0" t="n">
        <v>519.211</v>
      </c>
      <c r="IV50" s="0" t="n">
        <v>77</v>
      </c>
      <c r="IW50" s="0" t="n">
        <v>0</v>
      </c>
      <c r="IX50" s="0" t="n">
        <v>0</v>
      </c>
      <c r="IY50" s="0" t="n">
        <v>0</v>
      </c>
      <c r="IZ50" s="0" t="n">
        <v>0</v>
      </c>
      <c r="JA50" s="0" t="n">
        <v>0</v>
      </c>
      <c r="JB50" s="0" t="n">
        <v>0</v>
      </c>
      <c r="JC50" s="0" t="n">
        <v>337.92</v>
      </c>
      <c r="JD50" s="0" t="n">
        <v>0</v>
      </c>
      <c r="JE50" s="0" t="n">
        <v>0</v>
      </c>
      <c r="JF50" s="0" t="n">
        <v>0</v>
      </c>
      <c r="JG50" s="0" t="n">
        <v>0</v>
      </c>
      <c r="JH50" s="0" t="n">
        <v>575.784</v>
      </c>
      <c r="JI50" s="0" t="n">
        <v>0</v>
      </c>
      <c r="JJ50" s="0" t="n">
        <v>0</v>
      </c>
      <c r="JK50" s="0" t="n">
        <v>407</v>
      </c>
      <c r="JL50" s="0" t="n">
        <v>0</v>
      </c>
      <c r="JM50" s="0" t="n">
        <v>326.7</v>
      </c>
      <c r="JN50" s="0" t="n">
        <v>83.6</v>
      </c>
      <c r="JO50" s="0" t="n">
        <v>0</v>
      </c>
      <c r="JP50" s="0" t="n">
        <v>0</v>
      </c>
      <c r="JQ50" s="0" t="n">
        <v>198</v>
      </c>
      <c r="JR50" s="0" t="n">
        <v>0</v>
      </c>
      <c r="JS50" s="0" t="n">
        <v>24.86</v>
      </c>
      <c r="JT50" s="0" t="n">
        <v>0</v>
      </c>
      <c r="JU50" s="0" t="n">
        <v>467.907</v>
      </c>
      <c r="JV50" s="0" t="n">
        <v>0</v>
      </c>
      <c r="JW50" s="0" t="n">
        <v>231.88</v>
      </c>
      <c r="JX50" s="0" t="n">
        <v>105</v>
      </c>
      <c r="JY50" s="0" t="n">
        <v>0</v>
      </c>
      <c r="JZ50" s="0" t="n">
        <v>0</v>
      </c>
      <c r="KA50" s="0" t="n">
        <v>6827.625</v>
      </c>
      <c r="KB50" s="0" t="n">
        <v>6951</v>
      </c>
      <c r="KC50" s="0" t="n">
        <v>0</v>
      </c>
      <c r="KD50" s="0" t="n">
        <v>4020.45</v>
      </c>
      <c r="KE50" s="0" t="n">
        <v>0</v>
      </c>
      <c r="KF50" s="0" t="n">
        <v>4520.25</v>
      </c>
      <c r="KG50" s="0" t="n">
        <v>3756.375</v>
      </c>
      <c r="KH50" s="0" t="n">
        <v>2329.635</v>
      </c>
      <c r="KI50" s="0" t="n">
        <v>3831.975</v>
      </c>
      <c r="KJ50" s="0" t="n">
        <v>2100</v>
      </c>
      <c r="KK50" s="0" t="n">
        <v>0</v>
      </c>
      <c r="KL50" s="0" t="n">
        <v>4084.5</v>
      </c>
      <c r="KM50" s="0" t="n">
        <v>2520</v>
      </c>
      <c r="KN50" s="0" t="n">
        <v>0</v>
      </c>
      <c r="KO50" s="0" t="n">
        <v>0</v>
      </c>
      <c r="KP50" s="0" t="n">
        <v>0</v>
      </c>
      <c r="KQ50" s="0" t="n">
        <v>0</v>
      </c>
      <c r="KR50" s="0" t="n">
        <v>3903.375</v>
      </c>
      <c r="KS50" s="0" t="n">
        <v>0</v>
      </c>
      <c r="KT50" s="0" t="n">
        <v>2625</v>
      </c>
      <c r="KU50" s="0" t="n">
        <v>0</v>
      </c>
      <c r="KV50" s="0" t="n">
        <v>5262.6</v>
      </c>
      <c r="KW50" s="0" t="n">
        <v>0</v>
      </c>
      <c r="KX50" s="0" t="n">
        <v>0</v>
      </c>
      <c r="KY50" s="0" t="n">
        <v>366.45</v>
      </c>
      <c r="KZ50" s="0" t="n">
        <v>0</v>
      </c>
      <c r="LA50" s="0" t="n">
        <v>0</v>
      </c>
      <c r="LB50" s="0" t="n">
        <v>4831.05</v>
      </c>
      <c r="LC50" s="0" t="n">
        <v>3322.2</v>
      </c>
      <c r="LD50" s="0" t="n">
        <v>0</v>
      </c>
      <c r="LE50" s="0" t="n">
        <v>0</v>
      </c>
      <c r="LF50" s="0" t="n">
        <v>0</v>
      </c>
      <c r="LG50" s="0" t="n">
        <v>2683.8</v>
      </c>
      <c r="LH50" s="0" t="n">
        <v>5777.1</v>
      </c>
      <c r="LI50" s="0" t="n">
        <v>4505.55</v>
      </c>
      <c r="LJ50" s="0" t="n">
        <v>735</v>
      </c>
      <c r="LK50" s="0" t="n">
        <v>0</v>
      </c>
      <c r="LL50" s="0" t="n">
        <v>0</v>
      </c>
      <c r="LM50" s="0" t="n">
        <v>0</v>
      </c>
      <c r="LN50" s="0" t="n">
        <v>0</v>
      </c>
      <c r="LO50" s="0" t="n">
        <v>0</v>
      </c>
      <c r="LP50" s="0" t="n">
        <v>0</v>
      </c>
      <c r="LQ50" s="0" t="n">
        <v>3548.16</v>
      </c>
      <c r="LR50" s="0" t="n">
        <v>0</v>
      </c>
      <c r="LS50" s="0" t="n">
        <v>0</v>
      </c>
      <c r="LT50" s="0" t="n">
        <v>0</v>
      </c>
      <c r="LU50" s="0" t="n">
        <v>0</v>
      </c>
      <c r="LV50" s="0" t="n">
        <v>6106.8</v>
      </c>
      <c r="LW50" s="0" t="n">
        <v>0</v>
      </c>
      <c r="LX50" s="0" t="n">
        <v>0</v>
      </c>
      <c r="LY50" s="0" t="n">
        <v>3885</v>
      </c>
      <c r="LZ50" s="0" t="n">
        <v>0</v>
      </c>
      <c r="MA50" s="0" t="n">
        <v>3543.75</v>
      </c>
      <c r="MB50" s="0" t="n">
        <v>798</v>
      </c>
      <c r="MC50" s="0" t="n">
        <v>0</v>
      </c>
      <c r="MD50" s="0" t="n">
        <v>0</v>
      </c>
      <c r="ME50" s="0" t="n">
        <v>1890</v>
      </c>
      <c r="MF50" s="0" t="n">
        <v>0</v>
      </c>
      <c r="MG50" s="0" t="n">
        <v>237.3</v>
      </c>
      <c r="MH50" s="0" t="n">
        <v>0</v>
      </c>
      <c r="MI50" s="0" t="n">
        <v>3654.315</v>
      </c>
      <c r="MJ50" s="0" t="n">
        <v>0</v>
      </c>
      <c r="MK50" s="0" t="n">
        <v>1992.06</v>
      </c>
      <c r="ML50" s="0" t="n">
        <v>270</v>
      </c>
      <c r="MM50" s="0" t="n">
        <v>0</v>
      </c>
      <c r="MN50" s="0" t="n">
        <v>0</v>
      </c>
      <c r="MO50" s="0" t="n">
        <v>15449.94</v>
      </c>
      <c r="MP50" s="0" t="n">
        <v>14299.2</v>
      </c>
      <c r="MQ50" s="0" t="n">
        <v>0</v>
      </c>
      <c r="MR50" s="0" t="n">
        <v>10338.3</v>
      </c>
      <c r="MS50" s="0" t="n">
        <v>0</v>
      </c>
      <c r="MT50" s="0" t="n">
        <v>11623.5</v>
      </c>
      <c r="MU50" s="0" t="n">
        <v>11805.75</v>
      </c>
      <c r="MV50" s="0" t="n">
        <v>5990.49</v>
      </c>
      <c r="MW50" s="0" t="n">
        <v>10948.5</v>
      </c>
      <c r="MX50" s="0" t="n">
        <v>5400</v>
      </c>
      <c r="MY50" s="0" t="n">
        <v>0</v>
      </c>
      <c r="MZ50" s="0" t="n">
        <v>9452.7</v>
      </c>
      <c r="NA50" s="0" t="n">
        <v>7128</v>
      </c>
      <c r="NB50" s="0" t="n">
        <v>0</v>
      </c>
      <c r="NC50" s="0" t="n">
        <v>0</v>
      </c>
      <c r="ND50" s="0" t="n">
        <v>0</v>
      </c>
      <c r="NE50" s="0" t="n">
        <v>0</v>
      </c>
      <c r="NF50" s="0" t="n">
        <v>8029.8</v>
      </c>
      <c r="NG50" s="0" t="n">
        <v>0</v>
      </c>
      <c r="NH50" s="0" t="n">
        <v>6750</v>
      </c>
      <c r="NI50" s="0" t="n">
        <v>0</v>
      </c>
      <c r="NJ50" s="0" t="n">
        <v>13532.4</v>
      </c>
      <c r="NK50" s="0" t="n">
        <v>0</v>
      </c>
      <c r="NL50" s="0" t="n">
        <v>0</v>
      </c>
      <c r="NM50" s="0" t="n">
        <v>942.3</v>
      </c>
      <c r="NN50" s="0" t="n">
        <v>0</v>
      </c>
      <c r="NO50" s="0" t="n">
        <v>0</v>
      </c>
      <c r="NP50" s="0" t="n">
        <v>11180.43</v>
      </c>
      <c r="NQ50" s="0" t="n">
        <v>8542.8</v>
      </c>
      <c r="NR50" s="0" t="n">
        <v>0</v>
      </c>
      <c r="NS50" s="0" t="n">
        <v>0</v>
      </c>
      <c r="NT50" s="0" t="n">
        <v>0</v>
      </c>
      <c r="NU50" s="0" t="n">
        <v>6901.2</v>
      </c>
      <c r="NV50" s="0" t="n">
        <v>18569.25</v>
      </c>
      <c r="NW50" s="0" t="n">
        <v>14482.125</v>
      </c>
      <c r="NX50" s="0" t="n">
        <v>1701</v>
      </c>
      <c r="NY50" s="0" t="n">
        <v>0</v>
      </c>
      <c r="NZ50" s="0" t="n">
        <v>0</v>
      </c>
      <c r="OA50" s="0" t="n">
        <v>0</v>
      </c>
      <c r="OB50" s="0" t="n">
        <v>0</v>
      </c>
      <c r="OC50" s="0" t="n">
        <v>0</v>
      </c>
      <c r="OD50" s="0" t="n">
        <v>0</v>
      </c>
      <c r="OE50" s="0" t="n">
        <v>8294.4</v>
      </c>
      <c r="OF50" s="0" t="n">
        <v>0</v>
      </c>
      <c r="OG50" s="0" t="n">
        <v>0</v>
      </c>
      <c r="OH50" s="0" t="n">
        <v>0</v>
      </c>
      <c r="OI50" s="0" t="n">
        <v>0</v>
      </c>
      <c r="OJ50" s="0" t="n">
        <v>15703.2</v>
      </c>
      <c r="OK50" s="0" t="n">
        <v>0</v>
      </c>
      <c r="OL50" s="0" t="n">
        <v>0</v>
      </c>
      <c r="OM50" s="0" t="n">
        <v>8991</v>
      </c>
      <c r="ON50" s="0" t="n">
        <v>0</v>
      </c>
      <c r="OO50" s="0" t="n">
        <v>6561</v>
      </c>
      <c r="OP50" s="0" t="n">
        <v>2052</v>
      </c>
      <c r="OQ50" s="0" t="n">
        <v>0</v>
      </c>
      <c r="OR50" s="0" t="n">
        <v>0</v>
      </c>
      <c r="OS50" s="0" t="n">
        <v>4860</v>
      </c>
      <c r="OT50" s="0" t="n">
        <v>0</v>
      </c>
      <c r="OU50" s="0" t="n">
        <v>610.2</v>
      </c>
      <c r="OV50" s="0" t="n">
        <v>0</v>
      </c>
      <c r="OW50" s="0" t="n">
        <v>9396.81</v>
      </c>
      <c r="OX50" s="0" t="n">
        <v>0</v>
      </c>
      <c r="OY50" s="0" t="n">
        <v>5691.6</v>
      </c>
      <c r="OZ50" s="0" t="n">
        <v>185</v>
      </c>
      <c r="PA50" s="0" t="n">
        <v>0</v>
      </c>
      <c r="PB50" s="0" t="n">
        <v>0</v>
      </c>
      <c r="PC50" s="0" t="n">
        <v>9623.7</v>
      </c>
      <c r="PD50" s="0" t="n">
        <v>9797.6</v>
      </c>
      <c r="PE50" s="0" t="n">
        <v>0</v>
      </c>
      <c r="PF50" s="0" t="n">
        <v>7083.65</v>
      </c>
      <c r="PG50" s="0" t="n">
        <v>0</v>
      </c>
      <c r="PH50" s="0" t="n">
        <v>7964.25</v>
      </c>
      <c r="PI50" s="0" t="n">
        <v>7353.75</v>
      </c>
      <c r="PJ50" s="0" t="n">
        <v>3731.45</v>
      </c>
      <c r="PK50" s="0" t="n">
        <v>7501.75</v>
      </c>
      <c r="PL50" s="0" t="n">
        <v>3700</v>
      </c>
      <c r="PM50" s="0" t="n">
        <v>0</v>
      </c>
      <c r="PN50" s="0" t="n">
        <v>6476.85</v>
      </c>
      <c r="PO50" s="0" t="n">
        <v>4440</v>
      </c>
      <c r="PP50" s="0" t="n">
        <v>0</v>
      </c>
      <c r="PQ50" s="0" t="n">
        <v>0</v>
      </c>
      <c r="PR50" s="0" t="n">
        <v>0</v>
      </c>
      <c r="PS50" s="0" t="n">
        <v>0</v>
      </c>
      <c r="PT50" s="0" t="n">
        <v>6052.09</v>
      </c>
      <c r="PU50" s="0" t="n">
        <v>0</v>
      </c>
      <c r="PV50" s="0" t="n">
        <v>5781.25</v>
      </c>
      <c r="PW50" s="0" t="n">
        <v>0</v>
      </c>
      <c r="PX50" s="0" t="n">
        <v>9272.2</v>
      </c>
      <c r="PY50" s="0" t="n">
        <v>0</v>
      </c>
      <c r="PZ50" s="0" t="n">
        <v>0</v>
      </c>
      <c r="QA50" s="0" t="n">
        <v>645.65</v>
      </c>
      <c r="QB50" s="0" t="n">
        <v>0</v>
      </c>
      <c r="QC50" s="0" t="n">
        <v>0</v>
      </c>
      <c r="QD50" s="0" t="n">
        <v>8511.85</v>
      </c>
      <c r="QE50" s="0" t="n">
        <v>5853.4</v>
      </c>
      <c r="QF50" s="0" t="n">
        <v>0</v>
      </c>
      <c r="QG50" s="0" t="n">
        <v>0</v>
      </c>
      <c r="QH50" s="0" t="n">
        <v>0</v>
      </c>
      <c r="QI50" s="0" t="n">
        <v>5201.46</v>
      </c>
      <c r="QJ50" s="0" t="n">
        <v>9160.83</v>
      </c>
      <c r="QK50" s="0" t="n">
        <v>7938.35</v>
      </c>
      <c r="QL50" s="0" t="n">
        <v>1424.5</v>
      </c>
      <c r="QM50" s="0" t="n">
        <v>0</v>
      </c>
      <c r="QN50" s="0" t="n">
        <v>0</v>
      </c>
      <c r="QO50" s="0" t="n">
        <v>0</v>
      </c>
      <c r="QP50" s="0" t="n">
        <v>0</v>
      </c>
      <c r="QQ50" s="0" t="n">
        <v>0</v>
      </c>
      <c r="QR50" s="0" t="n">
        <v>0</v>
      </c>
      <c r="QS50" s="0" t="n">
        <v>6251.52</v>
      </c>
      <c r="QT50" s="0" t="n">
        <v>0</v>
      </c>
      <c r="QU50" s="0" t="n">
        <v>0</v>
      </c>
      <c r="QV50" s="0" t="n">
        <v>0</v>
      </c>
      <c r="QW50" s="0" t="n">
        <v>0</v>
      </c>
      <c r="QX50" s="0" t="n">
        <v>13449.5</v>
      </c>
      <c r="QY50" s="0" t="n">
        <v>0</v>
      </c>
      <c r="QZ50" s="0" t="n">
        <v>0</v>
      </c>
      <c r="RA50" s="0" t="n">
        <v>6845</v>
      </c>
      <c r="RB50" s="0" t="n">
        <v>0</v>
      </c>
      <c r="RC50" s="0" t="n">
        <v>4995</v>
      </c>
      <c r="RD50" s="0" t="n">
        <v>1406</v>
      </c>
      <c r="RE50" s="0" t="n">
        <v>0</v>
      </c>
      <c r="RF50" s="0" t="n">
        <v>0</v>
      </c>
      <c r="RG50" s="0" t="n">
        <v>2997</v>
      </c>
      <c r="RH50" s="0" t="n">
        <v>0</v>
      </c>
      <c r="RI50" s="0" t="n">
        <v>418.1</v>
      </c>
      <c r="RJ50" s="0" t="n">
        <v>0</v>
      </c>
      <c r="RK50" s="0" t="n">
        <v>8942.4375</v>
      </c>
      <c r="RL50" s="0" t="n">
        <v>0</v>
      </c>
      <c r="RM50" s="0" t="n">
        <v>4289.78</v>
      </c>
      <c r="RN50" s="0" t="n">
        <v>75</v>
      </c>
      <c r="RO50" s="0" t="n">
        <v>0</v>
      </c>
      <c r="RP50" s="0" t="n">
        <v>0</v>
      </c>
      <c r="RQ50" s="0" t="n">
        <v>3901.5</v>
      </c>
      <c r="RR50" s="0" t="n">
        <v>3574.8</v>
      </c>
      <c r="RS50" s="0" t="n">
        <v>0</v>
      </c>
      <c r="RT50" s="0" t="n">
        <v>2871.75</v>
      </c>
      <c r="RU50" s="0" t="n">
        <v>0</v>
      </c>
      <c r="RV50" s="0" t="n">
        <v>3228.75</v>
      </c>
      <c r="RW50" s="0" t="n">
        <v>2683.125</v>
      </c>
      <c r="RX50" s="0" t="n">
        <v>1361.475</v>
      </c>
      <c r="RY50" s="0" t="n">
        <v>3041.25</v>
      </c>
      <c r="RZ50" s="0" t="n">
        <v>1500</v>
      </c>
      <c r="SA50" s="0" t="n">
        <v>0</v>
      </c>
      <c r="SB50" s="0" t="n">
        <v>2917.5</v>
      </c>
      <c r="SC50" s="0" t="n">
        <v>1980</v>
      </c>
      <c r="SD50" s="0" t="n">
        <v>0</v>
      </c>
      <c r="SE50" s="0" t="n">
        <v>0</v>
      </c>
      <c r="SF50" s="0" t="n">
        <v>0</v>
      </c>
      <c r="SG50" s="0" t="n">
        <v>0</v>
      </c>
      <c r="SH50" s="0" t="n">
        <v>2230.5</v>
      </c>
      <c r="SI50" s="0" t="n">
        <v>0</v>
      </c>
      <c r="SJ50" s="0" t="n">
        <v>1875</v>
      </c>
      <c r="SK50" s="0" t="n">
        <v>0</v>
      </c>
      <c r="SL50" s="0" t="n">
        <v>3759</v>
      </c>
      <c r="SM50" s="0" t="n">
        <v>0</v>
      </c>
      <c r="SN50" s="0" t="n">
        <v>0</v>
      </c>
      <c r="SO50" s="0" t="n">
        <v>261.75</v>
      </c>
      <c r="SP50" s="0" t="n">
        <v>0</v>
      </c>
      <c r="SQ50" s="0" t="n">
        <v>0</v>
      </c>
      <c r="SR50" s="0" t="n">
        <v>3450.75</v>
      </c>
      <c r="SS50" s="0" t="n">
        <v>2966.25</v>
      </c>
      <c r="ST50" s="0" t="n">
        <v>0</v>
      </c>
      <c r="SU50" s="0" t="n">
        <v>0</v>
      </c>
      <c r="SV50" s="0" t="n">
        <v>0</v>
      </c>
      <c r="SW50" s="0" t="n">
        <v>1917</v>
      </c>
      <c r="SX50" s="0" t="n">
        <v>3713.85</v>
      </c>
      <c r="SY50" s="0" t="n">
        <v>3218.25</v>
      </c>
      <c r="SZ50" s="0" t="n">
        <v>577.5</v>
      </c>
      <c r="TA50" s="0" t="n">
        <v>0</v>
      </c>
      <c r="TB50" s="0" t="n">
        <v>0</v>
      </c>
      <c r="TC50" s="0" t="n">
        <v>0</v>
      </c>
      <c r="TD50" s="0" t="n">
        <v>0</v>
      </c>
      <c r="TE50" s="0" t="n">
        <v>0</v>
      </c>
      <c r="TF50" s="0" t="n">
        <v>0</v>
      </c>
      <c r="TG50" s="0" t="n">
        <v>2880</v>
      </c>
      <c r="TH50" s="0" t="n">
        <v>0</v>
      </c>
      <c r="TI50" s="0" t="n">
        <v>0</v>
      </c>
      <c r="TJ50" s="0" t="n">
        <v>0</v>
      </c>
      <c r="TK50" s="0" t="n">
        <v>0</v>
      </c>
      <c r="TL50" s="0" t="n">
        <v>4362</v>
      </c>
      <c r="TM50" s="0" t="n">
        <v>0</v>
      </c>
      <c r="TN50" s="0" t="n">
        <v>0</v>
      </c>
      <c r="TO50" s="0" t="n">
        <v>2775</v>
      </c>
      <c r="TP50" s="0" t="n">
        <v>0</v>
      </c>
      <c r="TQ50" s="0" t="n">
        <v>2025</v>
      </c>
      <c r="TR50" s="0" t="n">
        <v>712.5</v>
      </c>
      <c r="TS50" s="0" t="n">
        <v>0</v>
      </c>
      <c r="TT50" s="0" t="n">
        <v>0</v>
      </c>
      <c r="TU50" s="0" t="n">
        <v>1350</v>
      </c>
      <c r="TV50" s="0" t="n">
        <v>0</v>
      </c>
      <c r="TW50" s="0" t="n">
        <v>169.5</v>
      </c>
      <c r="TX50" s="0" t="n">
        <v>0</v>
      </c>
      <c r="TY50" s="0" t="n">
        <v>2900.25</v>
      </c>
      <c r="TZ50" s="0" t="n">
        <v>0</v>
      </c>
      <c r="UA50" s="0" t="n">
        <v>1581</v>
      </c>
      <c r="UB50" s="0" t="n">
        <v>353</v>
      </c>
      <c r="UC50" s="0" t="n">
        <v>0</v>
      </c>
      <c r="UD50" s="0" t="n">
        <v>0</v>
      </c>
      <c r="UE50" s="0" t="n">
        <v>20199.366</v>
      </c>
      <c r="UF50" s="0" t="n">
        <v>18694.88</v>
      </c>
      <c r="UG50" s="0" t="n">
        <v>0</v>
      </c>
      <c r="UH50" s="0" t="n">
        <v>13516.37</v>
      </c>
      <c r="UI50" s="0" t="n">
        <v>0</v>
      </c>
      <c r="UJ50" s="0" t="n">
        <v>16716.315</v>
      </c>
      <c r="UK50" s="0" t="n">
        <v>14031.75</v>
      </c>
      <c r="UL50" s="0" t="n">
        <v>7832.011</v>
      </c>
      <c r="UM50" s="0" t="n">
        <v>14314.15</v>
      </c>
      <c r="UN50" s="0" t="n">
        <v>7060</v>
      </c>
      <c r="UO50" s="0" t="n">
        <v>0</v>
      </c>
      <c r="UP50" s="0" t="n">
        <v>13731.7</v>
      </c>
      <c r="UQ50" s="0" t="n">
        <v>10590</v>
      </c>
      <c r="UR50" s="0" t="n">
        <v>0</v>
      </c>
      <c r="US50" s="0" t="n">
        <v>0</v>
      </c>
      <c r="UT50" s="0" t="n">
        <v>0</v>
      </c>
      <c r="UU50" s="0" t="n">
        <v>0</v>
      </c>
      <c r="UV50" s="0" t="n">
        <v>10498.22</v>
      </c>
      <c r="UW50" s="0" t="n">
        <v>0</v>
      </c>
      <c r="UX50" s="0" t="n">
        <v>7942.5</v>
      </c>
      <c r="UY50" s="0" t="n">
        <v>0</v>
      </c>
      <c r="UZ50" s="0" t="n">
        <v>15923.124</v>
      </c>
      <c r="VA50" s="0" t="n">
        <v>0</v>
      </c>
      <c r="VB50" s="0" t="n">
        <v>0</v>
      </c>
      <c r="VC50" s="0" t="n">
        <v>1108.773</v>
      </c>
      <c r="VD50" s="0" t="n">
        <v>0</v>
      </c>
      <c r="VE50" s="0" t="n">
        <v>0</v>
      </c>
      <c r="VF50" s="0" t="n">
        <v>16241.53</v>
      </c>
      <c r="VG50" s="0" t="n">
        <v>10052.028</v>
      </c>
      <c r="VH50" s="0" t="n">
        <v>0</v>
      </c>
      <c r="VI50" s="0" t="n">
        <v>0</v>
      </c>
      <c r="VJ50" s="0" t="n">
        <v>0</v>
      </c>
      <c r="VK50" s="0" t="n">
        <v>9022.68</v>
      </c>
      <c r="VL50" s="0" t="n">
        <v>19422.06</v>
      </c>
      <c r="VM50" s="0" t="n">
        <v>15147.23</v>
      </c>
      <c r="VN50" s="0" t="n">
        <v>2471</v>
      </c>
      <c r="VO50" s="0" t="n">
        <v>0</v>
      </c>
      <c r="VP50" s="0" t="n">
        <v>0</v>
      </c>
      <c r="VQ50" s="0" t="n">
        <v>0</v>
      </c>
      <c r="VR50" s="0" t="n">
        <v>0</v>
      </c>
      <c r="VS50" s="0" t="n">
        <v>0</v>
      </c>
      <c r="VT50" s="0" t="n">
        <v>0</v>
      </c>
      <c r="VU50" s="0" t="n">
        <v>10844.16</v>
      </c>
      <c r="VV50" s="0" t="n">
        <v>0</v>
      </c>
      <c r="VW50" s="0" t="n">
        <v>0</v>
      </c>
      <c r="VX50" s="0" t="n">
        <v>0</v>
      </c>
      <c r="VY50" s="0" t="n">
        <v>0</v>
      </c>
      <c r="VZ50" s="0" t="n">
        <v>20530.48</v>
      </c>
      <c r="WA50" s="0" t="n">
        <v>0</v>
      </c>
      <c r="WB50" s="0" t="n">
        <v>0</v>
      </c>
      <c r="WC50" s="0" t="n">
        <v>13061</v>
      </c>
      <c r="WD50" s="0" t="n">
        <v>0</v>
      </c>
      <c r="WE50" s="0" t="n">
        <v>11913.75</v>
      </c>
      <c r="WF50" s="0" t="n">
        <v>2682.8</v>
      </c>
      <c r="WG50" s="0" t="n">
        <v>0</v>
      </c>
      <c r="WH50" s="0" t="n">
        <v>0</v>
      </c>
      <c r="WI50" s="0" t="n">
        <v>5718.6</v>
      </c>
      <c r="WJ50" s="0" t="n">
        <v>0</v>
      </c>
      <c r="WK50" s="0" t="n">
        <v>877.558</v>
      </c>
      <c r="WL50" s="0" t="n">
        <v>0</v>
      </c>
      <c r="WM50" s="0" t="n">
        <v>13650.51</v>
      </c>
      <c r="WN50" s="0" t="n">
        <v>0</v>
      </c>
      <c r="WO50" s="0" t="n">
        <v>7441.24</v>
      </c>
      <c r="WP50" s="0" t="n">
        <v>278</v>
      </c>
      <c r="WQ50" s="0" t="n">
        <v>0</v>
      </c>
      <c r="WR50" s="0" t="n">
        <v>0</v>
      </c>
      <c r="WS50" s="0" t="n">
        <v>14461.56</v>
      </c>
      <c r="WT50" s="0" t="n">
        <v>14722.88</v>
      </c>
      <c r="WU50" s="0" t="n">
        <v>0</v>
      </c>
      <c r="WV50" s="0" t="n">
        <v>10644.62</v>
      </c>
      <c r="WW50" s="0" t="n">
        <v>0</v>
      </c>
      <c r="WX50" s="0" t="n">
        <v>11967.9</v>
      </c>
      <c r="WY50" s="0" t="n">
        <v>11050.5</v>
      </c>
      <c r="WZ50" s="0" t="n">
        <v>5607.26</v>
      </c>
      <c r="XA50" s="0" t="n">
        <v>11272.9</v>
      </c>
      <c r="XB50" s="0" t="n">
        <v>5560</v>
      </c>
      <c r="XC50" s="0" t="n">
        <v>0</v>
      </c>
      <c r="XD50" s="0" t="n">
        <v>10814.2</v>
      </c>
      <c r="XE50" s="0" t="n">
        <v>6672</v>
      </c>
      <c r="XF50" s="0" t="n">
        <v>0</v>
      </c>
      <c r="XG50" s="0" t="n">
        <v>0</v>
      </c>
      <c r="XH50" s="0" t="n">
        <v>0</v>
      </c>
      <c r="XI50" s="0" t="n">
        <v>0</v>
      </c>
      <c r="XJ50" s="0" t="n">
        <v>8267.72</v>
      </c>
      <c r="XK50" s="0" t="n">
        <v>0</v>
      </c>
      <c r="XL50" s="0" t="n">
        <v>6950</v>
      </c>
      <c r="XM50" s="0" t="n">
        <v>0</v>
      </c>
      <c r="XN50" s="0" t="n">
        <v>13933.36</v>
      </c>
      <c r="XO50" s="0" t="n">
        <v>0</v>
      </c>
      <c r="XP50" s="0" t="n">
        <v>0</v>
      </c>
      <c r="XQ50" s="0" t="n">
        <v>970.22</v>
      </c>
      <c r="XR50" s="0" t="n">
        <v>0</v>
      </c>
      <c r="XS50" s="0" t="n">
        <v>0</v>
      </c>
      <c r="XT50" s="0" t="n">
        <v>11511.702</v>
      </c>
      <c r="XU50" s="0" t="n">
        <v>8795.92</v>
      </c>
      <c r="XV50" s="0" t="n">
        <v>0</v>
      </c>
      <c r="XW50" s="0" t="n">
        <v>0</v>
      </c>
      <c r="XX50" s="0" t="n">
        <v>0</v>
      </c>
      <c r="XY50" s="0" t="n">
        <v>7105.68</v>
      </c>
      <c r="XZ50" s="0" t="n">
        <v>15295.56</v>
      </c>
      <c r="YA50" s="0" t="n">
        <v>14911.225</v>
      </c>
      <c r="YB50" s="0" t="n">
        <v>1946</v>
      </c>
      <c r="YC50" s="0" t="n">
        <v>0</v>
      </c>
      <c r="YD50" s="0" t="n">
        <v>0</v>
      </c>
      <c r="YE50" s="0" t="n">
        <v>0</v>
      </c>
      <c r="YF50" s="0" t="n">
        <v>0</v>
      </c>
      <c r="YG50" s="0" t="n">
        <v>0</v>
      </c>
      <c r="YH50" s="0" t="n">
        <v>0</v>
      </c>
      <c r="YI50" s="0" t="n">
        <v>8540.16</v>
      </c>
      <c r="YJ50" s="0" t="n">
        <v>0</v>
      </c>
      <c r="YK50" s="0" t="n">
        <v>0</v>
      </c>
      <c r="YL50" s="0" t="n">
        <v>0</v>
      </c>
      <c r="YM50" s="0" t="n">
        <v>0</v>
      </c>
      <c r="YN50" s="0" t="n">
        <v>16168.48</v>
      </c>
      <c r="YO50" s="0" t="n">
        <v>0</v>
      </c>
      <c r="YP50" s="0" t="n">
        <v>0</v>
      </c>
      <c r="YQ50" s="0" t="n">
        <v>10286</v>
      </c>
      <c r="YR50" s="0" t="n">
        <v>0</v>
      </c>
      <c r="YS50" s="0" t="n">
        <v>8256.6</v>
      </c>
      <c r="YT50" s="0" t="n">
        <v>1901.52</v>
      </c>
      <c r="YU50" s="0" t="n">
        <v>0</v>
      </c>
      <c r="YV50" s="0" t="n">
        <v>0</v>
      </c>
      <c r="YW50" s="0" t="n">
        <v>5004</v>
      </c>
      <c r="YX50" s="0" t="n">
        <v>0</v>
      </c>
      <c r="YY50" s="0" t="n">
        <v>785.35</v>
      </c>
      <c r="YZ50" s="0" t="n">
        <v>0</v>
      </c>
      <c r="ZA50" s="0" t="n">
        <v>13437.825</v>
      </c>
      <c r="ZB50" s="0" t="n">
        <v>0</v>
      </c>
      <c r="ZC50" s="0" t="n">
        <v>5860.24</v>
      </c>
      <c r="ZD50" s="0" t="n">
        <v>13</v>
      </c>
      <c r="ZE50" s="0" t="n">
        <v>0</v>
      </c>
      <c r="ZF50" s="0" t="n">
        <v>0</v>
      </c>
      <c r="ZG50" s="0" t="n">
        <v>676.26</v>
      </c>
      <c r="ZH50" s="0" t="n">
        <v>688.48</v>
      </c>
      <c r="ZI50" s="0" t="n">
        <v>0</v>
      </c>
      <c r="ZJ50" s="0" t="n">
        <v>497.77</v>
      </c>
      <c r="ZK50" s="0" t="n">
        <v>0</v>
      </c>
      <c r="ZL50" s="0" t="n">
        <v>615.615</v>
      </c>
      <c r="ZM50" s="0" t="n">
        <v>516.75</v>
      </c>
      <c r="ZN50" s="0" t="n">
        <v>262.21</v>
      </c>
      <c r="ZO50" s="0" t="n">
        <v>527.15</v>
      </c>
      <c r="ZP50" s="0" t="n">
        <v>260</v>
      </c>
      <c r="ZQ50" s="0" t="n">
        <v>0</v>
      </c>
      <c r="ZR50" s="0" t="n">
        <v>505.7</v>
      </c>
      <c r="ZS50" s="0" t="n">
        <v>312</v>
      </c>
      <c r="ZT50" s="0" t="n">
        <v>0</v>
      </c>
      <c r="ZU50" s="0" t="n">
        <v>0</v>
      </c>
      <c r="ZV50" s="0" t="n">
        <v>0</v>
      </c>
      <c r="ZW50" s="0" t="n">
        <v>0</v>
      </c>
      <c r="ZX50" s="0" t="n">
        <v>347.958</v>
      </c>
      <c r="ZY50" s="0" t="n">
        <v>0</v>
      </c>
      <c r="ZZ50" s="0" t="n">
        <v>292.5</v>
      </c>
      <c r="AAA50" s="0" t="n">
        <v>0</v>
      </c>
      <c r="AAB50" s="0" t="n">
        <v>716.716</v>
      </c>
      <c r="AAC50" s="0" t="n">
        <v>0</v>
      </c>
      <c r="AAD50" s="0" t="n">
        <v>0</v>
      </c>
      <c r="AAE50" s="0" t="n">
        <v>40.833</v>
      </c>
      <c r="AAF50" s="0" t="n">
        <v>0</v>
      </c>
      <c r="AAG50" s="0" t="n">
        <v>0</v>
      </c>
      <c r="AAH50" s="0" t="n">
        <v>598.13</v>
      </c>
      <c r="AAI50" s="0" t="n">
        <v>452.452</v>
      </c>
      <c r="AAJ50" s="0" t="n">
        <v>0</v>
      </c>
      <c r="AAK50" s="0" t="n">
        <v>0</v>
      </c>
      <c r="AAL50" s="0" t="n">
        <v>0</v>
      </c>
      <c r="AAM50" s="0" t="n">
        <v>332.28</v>
      </c>
      <c r="AAN50" s="0" t="n">
        <v>715.26</v>
      </c>
      <c r="AAO50" s="0" t="n">
        <v>557.83</v>
      </c>
      <c r="AAP50" s="0" t="n">
        <v>91</v>
      </c>
      <c r="AAQ50" s="0" t="n">
        <v>0</v>
      </c>
      <c r="AAR50" s="0" t="n">
        <v>0</v>
      </c>
      <c r="AAS50" s="0" t="n">
        <v>0</v>
      </c>
      <c r="AAT50" s="0" t="n">
        <v>0</v>
      </c>
      <c r="AAU50" s="0" t="n">
        <v>0</v>
      </c>
      <c r="AAV50" s="0" t="n">
        <v>0</v>
      </c>
      <c r="AAW50" s="0" t="n">
        <v>399.36</v>
      </c>
      <c r="AAX50" s="0" t="n">
        <v>0</v>
      </c>
      <c r="AAY50" s="0" t="n">
        <v>0</v>
      </c>
      <c r="AAZ50" s="0" t="n">
        <v>0</v>
      </c>
      <c r="ABA50" s="0" t="n">
        <v>0</v>
      </c>
      <c r="ABB50" s="0" t="n">
        <v>831.688</v>
      </c>
      <c r="ABC50" s="0" t="n">
        <v>0</v>
      </c>
      <c r="ABD50" s="0" t="n">
        <v>0</v>
      </c>
      <c r="ABE50" s="0" t="n">
        <v>481</v>
      </c>
      <c r="ABF50" s="0" t="n">
        <v>0</v>
      </c>
      <c r="ABG50" s="0" t="n">
        <v>315.9</v>
      </c>
      <c r="ABH50" s="0" t="n">
        <v>98.8</v>
      </c>
      <c r="ABI50" s="0" t="n">
        <v>0</v>
      </c>
      <c r="ABJ50" s="0" t="n">
        <v>0</v>
      </c>
      <c r="ABK50" s="0" t="n">
        <v>234</v>
      </c>
      <c r="ABL50" s="0" t="n">
        <v>0</v>
      </c>
      <c r="ABM50" s="0" t="n">
        <v>29.38</v>
      </c>
      <c r="ABN50" s="0" t="n">
        <v>0</v>
      </c>
      <c r="ABO50" s="0" t="n">
        <v>628.3875</v>
      </c>
      <c r="ABP50" s="0" t="n">
        <v>0</v>
      </c>
      <c r="ABQ50" s="0" t="n">
        <v>274.04</v>
      </c>
      <c r="ABR50" s="0" t="n">
        <v>388</v>
      </c>
      <c r="ABS50" s="0" t="n">
        <v>0</v>
      </c>
      <c r="ABT50" s="0" t="n">
        <v>0</v>
      </c>
      <c r="ABU50" s="0" t="n">
        <v>18165.384</v>
      </c>
      <c r="ABV50" s="0" t="n">
        <v>20548.48</v>
      </c>
      <c r="ABW50" s="0" t="n">
        <v>0</v>
      </c>
      <c r="ABX50" s="0" t="n">
        <v>14856.52</v>
      </c>
      <c r="ABY50" s="0" t="n">
        <v>0</v>
      </c>
      <c r="ABZ50" s="0" t="n">
        <v>16703.4</v>
      </c>
      <c r="ACA50" s="0" t="n">
        <v>15423</v>
      </c>
      <c r="ACB50" s="0" t="n">
        <v>7825.96</v>
      </c>
      <c r="ACC50" s="0" t="n">
        <v>17306.74</v>
      </c>
      <c r="ACD50" s="0" t="n">
        <v>7760</v>
      </c>
      <c r="ACE50" s="0" t="n">
        <v>0</v>
      </c>
      <c r="ACF50" s="0" t="n">
        <v>18866.5</v>
      </c>
      <c r="ACG50" s="0" t="n">
        <v>9312</v>
      </c>
      <c r="ACH50" s="0" t="n">
        <v>0</v>
      </c>
      <c r="ACI50" s="0" t="n">
        <v>0</v>
      </c>
      <c r="ACJ50" s="0" t="n">
        <v>0</v>
      </c>
      <c r="ACK50" s="0" t="n">
        <v>0</v>
      </c>
      <c r="ACL50" s="0" t="n">
        <v>14423.9</v>
      </c>
      <c r="ACM50" s="0" t="n">
        <v>0</v>
      </c>
      <c r="ACN50" s="0" t="n">
        <v>12125</v>
      </c>
      <c r="ACO50" s="0" t="n">
        <v>0</v>
      </c>
      <c r="ACP50" s="0" t="n">
        <v>19446.56</v>
      </c>
      <c r="ACQ50" s="0" t="n">
        <v>0</v>
      </c>
      <c r="ACR50" s="0" t="n">
        <v>0</v>
      </c>
      <c r="ACS50" s="0" t="n">
        <v>1354.12</v>
      </c>
      <c r="ACT50" s="0" t="n">
        <v>0</v>
      </c>
      <c r="ACU50" s="0" t="n">
        <v>0</v>
      </c>
      <c r="ACV50" s="0" t="n">
        <v>17851.88</v>
      </c>
      <c r="ACW50" s="0" t="n">
        <v>11048.688</v>
      </c>
      <c r="ACX50" s="0" t="n">
        <v>0</v>
      </c>
      <c r="ACY50" s="0" t="n">
        <v>0</v>
      </c>
      <c r="ACZ50" s="0" t="n">
        <v>0</v>
      </c>
      <c r="ADA50" s="0" t="n">
        <v>9917.28</v>
      </c>
      <c r="ADB50" s="0" t="n">
        <v>21347.76</v>
      </c>
      <c r="ADC50" s="0" t="n">
        <v>16649.08</v>
      </c>
      <c r="ADD50" s="0" t="n">
        <v>2716</v>
      </c>
      <c r="ADE50" s="0" t="n">
        <v>0</v>
      </c>
      <c r="ADF50" s="0" t="n">
        <v>0</v>
      </c>
      <c r="ADG50" s="0" t="n">
        <v>0</v>
      </c>
      <c r="ADH50" s="0" t="n">
        <v>0</v>
      </c>
      <c r="ADI50" s="0" t="n">
        <v>0</v>
      </c>
      <c r="ADJ50" s="0" t="n">
        <v>0</v>
      </c>
      <c r="ADK50" s="0" t="n">
        <v>11919.36</v>
      </c>
      <c r="ADL50" s="0" t="n">
        <v>0</v>
      </c>
      <c r="ADM50" s="0" t="n">
        <v>0</v>
      </c>
      <c r="ADN50" s="0" t="n">
        <v>0</v>
      </c>
      <c r="ADO50" s="0" t="n">
        <v>0</v>
      </c>
      <c r="ADP50" s="0" t="n">
        <v>22566.08</v>
      </c>
      <c r="ADQ50" s="0" t="n">
        <v>0</v>
      </c>
      <c r="ADR50" s="0" t="n">
        <v>0</v>
      </c>
      <c r="ADS50" s="0" t="n">
        <v>14356</v>
      </c>
      <c r="ADT50" s="0" t="n">
        <v>0</v>
      </c>
      <c r="ADU50" s="0" t="n">
        <v>10476</v>
      </c>
      <c r="ADV50" s="0" t="n">
        <v>2653.92</v>
      </c>
      <c r="ADW50" s="0" t="n">
        <v>0</v>
      </c>
      <c r="ADX50" s="0" t="n">
        <v>0</v>
      </c>
      <c r="ADY50" s="0" t="n">
        <v>7682.4</v>
      </c>
      <c r="ADZ50" s="0" t="n">
        <v>0</v>
      </c>
      <c r="AEA50" s="0" t="n">
        <v>876.88</v>
      </c>
      <c r="AEB50" s="0" t="n">
        <v>0</v>
      </c>
      <c r="AEC50" s="0" t="n">
        <v>15003.96</v>
      </c>
      <c r="AED50" s="0" t="n">
        <v>0</v>
      </c>
      <c r="AEE50" s="0" t="n">
        <v>8179.04</v>
      </c>
      <c r="AEF50" s="0" t="n">
        <v>270</v>
      </c>
      <c r="AEG50" s="0" t="n">
        <v>0</v>
      </c>
      <c r="AEH50" s="0" t="n">
        <v>0</v>
      </c>
      <c r="AEI50" s="0" t="n">
        <v>15449.94</v>
      </c>
      <c r="AEJ50" s="0" t="n">
        <v>12869.28</v>
      </c>
      <c r="AEK50" s="0" t="n">
        <v>0</v>
      </c>
      <c r="AEL50" s="0" t="n">
        <v>10338.3</v>
      </c>
      <c r="AEM50" s="0" t="n">
        <v>0</v>
      </c>
      <c r="AEN50" s="0" t="n">
        <v>11623.5</v>
      </c>
      <c r="AEO50" s="0" t="n">
        <v>10732.5</v>
      </c>
      <c r="AEP50" s="0" t="n">
        <v>5990.49</v>
      </c>
      <c r="AEQ50" s="0" t="n">
        <v>12043.35</v>
      </c>
      <c r="AER50" s="0" t="n">
        <v>6750</v>
      </c>
      <c r="AES50" s="0" t="n">
        <v>0</v>
      </c>
      <c r="AET50" s="0" t="n">
        <v>10503</v>
      </c>
      <c r="AEU50" s="0" t="n">
        <v>6480</v>
      </c>
      <c r="AEV50" s="0" t="n">
        <v>0</v>
      </c>
      <c r="AEW50" s="0" t="n">
        <v>0</v>
      </c>
      <c r="AEX50" s="0" t="n">
        <v>0</v>
      </c>
      <c r="AEY50" s="0" t="n">
        <v>0</v>
      </c>
      <c r="AEZ50" s="0" t="n">
        <v>7226.82</v>
      </c>
      <c r="AFA50" s="0" t="n">
        <v>0</v>
      </c>
      <c r="AFB50" s="0" t="n">
        <v>7425</v>
      </c>
      <c r="AFC50" s="0" t="n">
        <v>0</v>
      </c>
      <c r="AFD50" s="0" t="n">
        <v>16915.5</v>
      </c>
      <c r="AFE50" s="0" t="n">
        <v>0</v>
      </c>
      <c r="AFF50" s="0" t="n">
        <v>0</v>
      </c>
      <c r="AFG50" s="0" t="n">
        <v>942.3</v>
      </c>
      <c r="AFH50" s="0" t="n">
        <v>0</v>
      </c>
      <c r="AFI50" s="0" t="n">
        <v>0</v>
      </c>
      <c r="AFJ50" s="0" t="n">
        <v>12422.7</v>
      </c>
      <c r="AFK50" s="0" t="n">
        <v>8542.8</v>
      </c>
      <c r="AFL50" s="0" t="n">
        <v>0</v>
      </c>
      <c r="AFM50" s="0" t="n">
        <v>0</v>
      </c>
      <c r="AFN50" s="0" t="n">
        <v>0</v>
      </c>
      <c r="AFO50" s="0" t="n">
        <v>6901.2</v>
      </c>
      <c r="AFP50" s="0" t="n">
        <v>14855.4</v>
      </c>
      <c r="AFQ50" s="0" t="n">
        <v>11585.7</v>
      </c>
      <c r="AFR50" s="0" t="n">
        <v>1701</v>
      </c>
      <c r="AFS50" s="0" t="n">
        <v>0</v>
      </c>
      <c r="AFT50" s="0" t="n">
        <v>0</v>
      </c>
      <c r="AFU50" s="0" t="n">
        <v>0</v>
      </c>
      <c r="AFV50" s="0" t="n">
        <v>0</v>
      </c>
      <c r="AFW50" s="0" t="n">
        <v>0</v>
      </c>
      <c r="AFX50" s="0" t="n">
        <v>0</v>
      </c>
      <c r="AFY50" s="0" t="n">
        <v>8294.4</v>
      </c>
      <c r="AFZ50" s="0" t="n">
        <v>0</v>
      </c>
      <c r="AGA50" s="0" t="n">
        <v>0</v>
      </c>
      <c r="AGB50" s="0" t="n">
        <v>0</v>
      </c>
      <c r="AGC50" s="0" t="n">
        <v>0</v>
      </c>
      <c r="AGD50" s="0" t="n">
        <v>15703.2</v>
      </c>
      <c r="AGE50" s="0" t="n">
        <v>0</v>
      </c>
      <c r="AGF50" s="0" t="n">
        <v>0</v>
      </c>
      <c r="AGG50" s="0" t="n">
        <v>8991</v>
      </c>
      <c r="AGH50" s="0" t="n">
        <v>0</v>
      </c>
      <c r="AGI50" s="0" t="n">
        <v>7290</v>
      </c>
      <c r="AGJ50" s="0" t="n">
        <v>2565</v>
      </c>
      <c r="AGK50" s="0" t="n">
        <v>0</v>
      </c>
      <c r="AGL50" s="0" t="n">
        <v>0</v>
      </c>
      <c r="AGM50" s="0" t="n">
        <v>5346</v>
      </c>
      <c r="AGN50" s="0" t="n">
        <v>0</v>
      </c>
      <c r="AGO50" s="0" t="n">
        <v>610.2</v>
      </c>
      <c r="AGP50" s="0" t="n">
        <v>0</v>
      </c>
      <c r="AGQ50" s="0" t="n">
        <v>10440.9</v>
      </c>
      <c r="AGR50" s="0" t="n">
        <v>0</v>
      </c>
      <c r="AGS50" s="0" t="n">
        <v>6260.76</v>
      </c>
      <c r="AGU50" s="0" t="n">
        <f aca="false">IF($P50&gt;0,CH50*$K50,0)</f>
        <v>82</v>
      </c>
      <c r="AGV50" s="0" t="n">
        <f aca="false">IF($P50&gt;0,EV50*$K50,0)</f>
        <v>264</v>
      </c>
      <c r="AGW50" s="0" t="n">
        <f aca="false">IF($P50&gt;0,HJ50*$K50,0)</f>
        <v>11</v>
      </c>
      <c r="AGX50" s="0" t="n">
        <f aca="false">IF($P50&gt;0,JX50*$K50,0)</f>
        <v>105</v>
      </c>
      <c r="AGY50" s="0" t="n">
        <f aca="false">IF($P50&gt;0,ML50*$K50,0)</f>
        <v>270</v>
      </c>
      <c r="AGZ50" s="0" t="n">
        <f aca="false">IF($P50&gt;0,OZ50*$K50,0)</f>
        <v>185</v>
      </c>
      <c r="AHA50" s="0" t="n">
        <f aca="false">IF($P50&gt;0,RN50*$K50,0)</f>
        <v>75</v>
      </c>
      <c r="AHB50" s="0" t="n">
        <f aca="false">IF($P50&gt;0,UB50*$K50,0)</f>
        <v>353</v>
      </c>
      <c r="AHC50" s="0" t="n">
        <f aca="false">IF($P50&gt;0,WP50*$K50,0)</f>
        <v>278</v>
      </c>
      <c r="AHD50" s="0" t="n">
        <f aca="false">IF($P50&gt;0,ZD50*$K50,0)</f>
        <v>13</v>
      </c>
      <c r="AHE50" s="0" t="n">
        <f aca="false">IF($P50&gt;0,ABR50*$K50,0)</f>
        <v>388</v>
      </c>
      <c r="AHF50" s="0" t="n">
        <f aca="false">IF($P50&gt;0,AEF50*$K50,0)</f>
        <v>270</v>
      </c>
    </row>
    <row r="51" customFormat="false" ht="15" hidden="false" customHeight="false" outlineLevel="0" collapsed="false">
      <c r="F51" s="0" t="s">
        <v>161</v>
      </c>
      <c r="H51" s="0" t="s">
        <v>197</v>
      </c>
      <c r="I51" s="0" t="s">
        <v>229</v>
      </c>
      <c r="K51" s="0" t="n">
        <v>2</v>
      </c>
      <c r="L51" s="0" t="s">
        <v>209</v>
      </c>
      <c r="P51" s="0" t="n">
        <v>1</v>
      </c>
      <c r="R51" s="0" t="s">
        <v>58</v>
      </c>
      <c r="S51" s="0" t="n">
        <v>0</v>
      </c>
      <c r="U51" s="0" t="n">
        <v>19</v>
      </c>
      <c r="Z51" s="0" t="n">
        <v>16</v>
      </c>
      <c r="AB51" s="0" t="n">
        <v>40</v>
      </c>
      <c r="AC51" s="0" t="n">
        <v>8.55</v>
      </c>
      <c r="AD51" s="0" t="n">
        <v>42.51</v>
      </c>
      <c r="AF51" s="0" t="n">
        <v>39.39</v>
      </c>
      <c r="AG51" s="0" t="n">
        <v>12</v>
      </c>
      <c r="AI51" s="0" t="n">
        <v>57.65</v>
      </c>
      <c r="AJ51" s="0" t="n">
        <v>42.07</v>
      </c>
      <c r="AP51" s="0" t="n">
        <v>33</v>
      </c>
      <c r="AU51" s="0" t="n">
        <v>36</v>
      </c>
      <c r="AY51" s="0" t="n">
        <v>31</v>
      </c>
      <c r="AZ51" s="0" t="n">
        <v>59.05</v>
      </c>
      <c r="BB51" s="0" t="n">
        <v>11.43</v>
      </c>
      <c r="BC51" s="0" t="n">
        <v>34</v>
      </c>
      <c r="BD51" s="0" t="n">
        <v>7.05</v>
      </c>
      <c r="BE51" s="0" t="n">
        <v>15</v>
      </c>
      <c r="BI51" s="0" t="n">
        <v>13.15</v>
      </c>
      <c r="BL51" s="0" t="n">
        <v>26.99</v>
      </c>
      <c r="BO51" s="0" t="n">
        <v>26</v>
      </c>
      <c r="BP51" s="0" t="n">
        <v>6.87</v>
      </c>
      <c r="BT51" s="0" t="n">
        <v>58.24</v>
      </c>
      <c r="BX51" s="0" t="n">
        <v>2</v>
      </c>
      <c r="CC51" s="0" t="n">
        <v>53.81</v>
      </c>
      <c r="CE51" s="0" t="n">
        <v>6.31</v>
      </c>
      <c r="CH51" s="0" t="n">
        <v>0</v>
      </c>
      <c r="CI51" s="0" t="n">
        <v>0</v>
      </c>
      <c r="CJ51" s="0" t="n">
        <v>0</v>
      </c>
      <c r="CK51" s="0" t="n">
        <v>0</v>
      </c>
      <c r="CL51" s="0" t="n">
        <v>0</v>
      </c>
      <c r="CM51" s="0" t="n">
        <v>0</v>
      </c>
      <c r="CN51" s="0" t="n">
        <v>0</v>
      </c>
      <c r="CO51" s="0" t="n">
        <v>0</v>
      </c>
      <c r="CP51" s="0" t="n">
        <v>0</v>
      </c>
      <c r="CQ51" s="0" t="n">
        <v>0</v>
      </c>
      <c r="CR51" s="0" t="n">
        <v>0</v>
      </c>
      <c r="CS51" s="0" t="n">
        <v>0</v>
      </c>
      <c r="CT51" s="0" t="n">
        <v>0</v>
      </c>
      <c r="CU51" s="0" t="n">
        <v>0</v>
      </c>
      <c r="CV51" s="0" t="n">
        <v>0</v>
      </c>
      <c r="CW51" s="0" t="n">
        <v>0</v>
      </c>
      <c r="CX51" s="0" t="n">
        <v>0</v>
      </c>
      <c r="CY51" s="0" t="n">
        <v>0</v>
      </c>
      <c r="CZ51" s="0" t="n">
        <v>0</v>
      </c>
      <c r="DA51" s="0" t="n">
        <v>0</v>
      </c>
      <c r="DB51" s="0" t="n">
        <v>0</v>
      </c>
      <c r="DC51" s="0" t="n">
        <v>0</v>
      </c>
      <c r="DD51" s="0" t="n">
        <v>0</v>
      </c>
      <c r="DE51" s="0" t="n">
        <v>0</v>
      </c>
      <c r="DF51" s="0" t="n">
        <v>0</v>
      </c>
      <c r="DG51" s="0" t="n">
        <v>0</v>
      </c>
      <c r="DH51" s="0" t="n">
        <v>0</v>
      </c>
      <c r="DI51" s="0" t="n">
        <v>0</v>
      </c>
      <c r="DJ51" s="0" t="n">
        <v>0</v>
      </c>
      <c r="DK51" s="0" t="n">
        <v>0</v>
      </c>
      <c r="DL51" s="0" t="n">
        <v>0</v>
      </c>
      <c r="DM51" s="0" t="n">
        <v>0</v>
      </c>
      <c r="DN51" s="0" t="n">
        <v>0</v>
      </c>
      <c r="DO51" s="0" t="n">
        <v>0</v>
      </c>
      <c r="DP51" s="0" t="n">
        <v>0</v>
      </c>
      <c r="DQ51" s="0" t="n">
        <v>0</v>
      </c>
      <c r="DR51" s="0" t="n">
        <v>0</v>
      </c>
      <c r="DS51" s="0" t="n">
        <v>0</v>
      </c>
      <c r="DT51" s="0" t="n">
        <v>0</v>
      </c>
      <c r="DU51" s="0" t="n">
        <v>0</v>
      </c>
      <c r="DV51" s="0" t="n">
        <v>0</v>
      </c>
      <c r="DW51" s="0" t="n">
        <v>0</v>
      </c>
      <c r="DX51" s="0" t="n">
        <v>0</v>
      </c>
      <c r="DY51" s="0" t="n">
        <v>0</v>
      </c>
      <c r="DZ51" s="0" t="n">
        <v>0</v>
      </c>
      <c r="EA51" s="0" t="n">
        <v>0</v>
      </c>
      <c r="EB51" s="0" t="n">
        <v>0</v>
      </c>
      <c r="EC51" s="0" t="n">
        <v>0</v>
      </c>
      <c r="ED51" s="0" t="n">
        <v>0</v>
      </c>
      <c r="EE51" s="0" t="n">
        <v>0</v>
      </c>
      <c r="EF51" s="0" t="n">
        <v>0</v>
      </c>
      <c r="EG51" s="0" t="n">
        <v>0</v>
      </c>
      <c r="EH51" s="0" t="n">
        <v>0</v>
      </c>
      <c r="EI51" s="0" t="n">
        <v>0</v>
      </c>
      <c r="EJ51" s="0" t="n">
        <v>0</v>
      </c>
      <c r="EK51" s="0" t="n">
        <v>0</v>
      </c>
      <c r="EL51" s="0" t="n">
        <v>0</v>
      </c>
      <c r="EM51" s="0" t="n">
        <v>0</v>
      </c>
      <c r="EN51" s="0" t="n">
        <v>0</v>
      </c>
      <c r="EO51" s="0" t="n">
        <v>0</v>
      </c>
      <c r="EP51" s="0" t="n">
        <v>0</v>
      </c>
      <c r="EQ51" s="0" t="n">
        <v>0</v>
      </c>
      <c r="ER51" s="0" t="n">
        <v>0</v>
      </c>
      <c r="ES51" s="0" t="n">
        <v>0</v>
      </c>
      <c r="ET51" s="0" t="n">
        <v>0</v>
      </c>
      <c r="EU51" s="0" t="n">
        <v>0</v>
      </c>
      <c r="EV51" s="0" t="n">
        <v>0</v>
      </c>
      <c r="EW51" s="0" t="n">
        <v>0</v>
      </c>
      <c r="EX51" s="0" t="n">
        <v>0</v>
      </c>
      <c r="EY51" s="0" t="n">
        <v>0</v>
      </c>
      <c r="EZ51" s="0" t="n">
        <v>0</v>
      </c>
      <c r="FA51" s="0" t="n">
        <v>0</v>
      </c>
      <c r="FB51" s="0" t="n">
        <v>0</v>
      </c>
      <c r="FC51" s="0" t="n">
        <v>0</v>
      </c>
      <c r="FD51" s="0" t="n">
        <v>0</v>
      </c>
      <c r="FE51" s="0" t="n">
        <v>0</v>
      </c>
      <c r="FF51" s="0" t="n">
        <v>0</v>
      </c>
      <c r="FG51" s="0" t="n">
        <v>0</v>
      </c>
      <c r="FH51" s="0" t="n">
        <v>0</v>
      </c>
      <c r="FI51" s="0" t="n">
        <v>0</v>
      </c>
      <c r="FJ51" s="0" t="n">
        <v>0</v>
      </c>
      <c r="FK51" s="0" t="n">
        <v>0</v>
      </c>
      <c r="FL51" s="0" t="n">
        <v>0</v>
      </c>
      <c r="FM51" s="0" t="n">
        <v>0</v>
      </c>
      <c r="FN51" s="0" t="n">
        <v>0</v>
      </c>
      <c r="FO51" s="0" t="n">
        <v>0</v>
      </c>
      <c r="FP51" s="0" t="n">
        <v>0</v>
      </c>
      <c r="FQ51" s="0" t="n">
        <v>0</v>
      </c>
      <c r="FR51" s="0" t="n">
        <v>0</v>
      </c>
      <c r="FS51" s="0" t="n">
        <v>0</v>
      </c>
      <c r="FT51" s="0" t="n">
        <v>0</v>
      </c>
      <c r="FU51" s="0" t="n">
        <v>0</v>
      </c>
      <c r="FV51" s="0" t="n">
        <v>0</v>
      </c>
      <c r="FW51" s="0" t="n">
        <v>0</v>
      </c>
      <c r="FX51" s="0" t="n">
        <v>0</v>
      </c>
      <c r="FY51" s="0" t="n">
        <v>0</v>
      </c>
      <c r="FZ51" s="0" t="n">
        <v>0</v>
      </c>
      <c r="GA51" s="0" t="n">
        <v>0</v>
      </c>
      <c r="GB51" s="0" t="n">
        <v>0</v>
      </c>
      <c r="GC51" s="0" t="n">
        <v>0</v>
      </c>
      <c r="GD51" s="0" t="n">
        <v>0</v>
      </c>
      <c r="GE51" s="0" t="n">
        <v>0</v>
      </c>
      <c r="GF51" s="0" t="n">
        <v>0</v>
      </c>
      <c r="GG51" s="0" t="n">
        <v>0</v>
      </c>
      <c r="GH51" s="0" t="n">
        <v>0</v>
      </c>
      <c r="GI51" s="0" t="n">
        <v>0</v>
      </c>
      <c r="GJ51" s="0" t="n">
        <v>0</v>
      </c>
      <c r="GK51" s="0" t="n">
        <v>0</v>
      </c>
      <c r="GL51" s="0" t="n">
        <v>0</v>
      </c>
      <c r="GM51" s="0" t="n">
        <v>0</v>
      </c>
      <c r="GN51" s="0" t="n">
        <v>0</v>
      </c>
      <c r="GO51" s="0" t="n">
        <v>0</v>
      </c>
      <c r="GP51" s="0" t="n">
        <v>0</v>
      </c>
      <c r="GQ51" s="0" t="n">
        <v>0</v>
      </c>
      <c r="GR51" s="0" t="n">
        <v>0</v>
      </c>
      <c r="GS51" s="0" t="n">
        <v>0</v>
      </c>
      <c r="GT51" s="0" t="n">
        <v>0</v>
      </c>
      <c r="GU51" s="0" t="n">
        <v>0</v>
      </c>
      <c r="GV51" s="0" t="n">
        <v>0</v>
      </c>
      <c r="GW51" s="0" t="n">
        <v>0</v>
      </c>
      <c r="GX51" s="0" t="n">
        <v>0</v>
      </c>
      <c r="GY51" s="0" t="n">
        <v>0</v>
      </c>
      <c r="GZ51" s="0" t="n">
        <v>0</v>
      </c>
      <c r="HA51" s="0" t="n">
        <v>0</v>
      </c>
      <c r="HB51" s="0" t="n">
        <v>0</v>
      </c>
      <c r="HC51" s="0" t="n">
        <v>0</v>
      </c>
      <c r="HD51" s="0" t="n">
        <v>0</v>
      </c>
      <c r="HE51" s="0" t="n">
        <v>0</v>
      </c>
      <c r="HF51" s="0" t="n">
        <v>0</v>
      </c>
      <c r="HG51" s="0" t="n">
        <v>0</v>
      </c>
      <c r="HH51" s="0" t="n">
        <v>0</v>
      </c>
      <c r="HI51" s="0" t="n">
        <v>0</v>
      </c>
      <c r="HJ51" s="0" t="n">
        <v>0</v>
      </c>
      <c r="HK51" s="0" t="n">
        <v>0</v>
      </c>
      <c r="HL51" s="0" t="n">
        <v>0</v>
      </c>
      <c r="HM51" s="0" t="n">
        <v>0</v>
      </c>
      <c r="HN51" s="0" t="n">
        <v>0</v>
      </c>
      <c r="HO51" s="0" t="n">
        <v>0</v>
      </c>
      <c r="HP51" s="0" t="n">
        <v>0</v>
      </c>
      <c r="HQ51" s="0" t="n">
        <v>0</v>
      </c>
      <c r="HR51" s="0" t="n">
        <v>0</v>
      </c>
      <c r="HS51" s="0" t="n">
        <v>0</v>
      </c>
      <c r="HT51" s="0" t="n">
        <v>0</v>
      </c>
      <c r="HU51" s="0" t="n">
        <v>0</v>
      </c>
      <c r="HV51" s="0" t="n">
        <v>0</v>
      </c>
      <c r="HW51" s="0" t="n">
        <v>0</v>
      </c>
      <c r="HX51" s="0" t="n">
        <v>0</v>
      </c>
      <c r="HY51" s="0" t="n">
        <v>0</v>
      </c>
      <c r="HZ51" s="0" t="n">
        <v>0</v>
      </c>
      <c r="IA51" s="0" t="n">
        <v>0</v>
      </c>
      <c r="IB51" s="0" t="n">
        <v>0</v>
      </c>
      <c r="IC51" s="0" t="n">
        <v>0</v>
      </c>
      <c r="ID51" s="0" t="n">
        <v>0</v>
      </c>
      <c r="IE51" s="0" t="n">
        <v>0</v>
      </c>
      <c r="IF51" s="0" t="n">
        <v>0</v>
      </c>
      <c r="IG51" s="0" t="n">
        <v>0</v>
      </c>
      <c r="IH51" s="0" t="n">
        <v>0</v>
      </c>
      <c r="II51" s="0" t="n">
        <v>0</v>
      </c>
      <c r="IJ51" s="0" t="n">
        <v>0</v>
      </c>
      <c r="IK51" s="0" t="n">
        <v>0</v>
      </c>
      <c r="IL51" s="0" t="n">
        <v>0</v>
      </c>
      <c r="IM51" s="0" t="n">
        <v>0</v>
      </c>
      <c r="IN51" s="0" t="n">
        <v>0</v>
      </c>
      <c r="IO51" s="0" t="n">
        <v>0</v>
      </c>
      <c r="IP51" s="0" t="n">
        <v>0</v>
      </c>
      <c r="IQ51" s="0" t="n">
        <v>0</v>
      </c>
      <c r="IR51" s="0" t="n">
        <v>0</v>
      </c>
      <c r="IS51" s="0" t="n">
        <v>0</v>
      </c>
      <c r="IT51" s="0" t="n">
        <v>0</v>
      </c>
      <c r="IU51" s="0" t="n">
        <v>0</v>
      </c>
      <c r="IV51" s="0" t="n">
        <v>0</v>
      </c>
      <c r="IW51" s="0" t="n">
        <v>0</v>
      </c>
      <c r="IX51" s="0" t="n">
        <v>0</v>
      </c>
      <c r="IY51" s="0" t="n">
        <v>0</v>
      </c>
      <c r="IZ51" s="0" t="n">
        <v>0</v>
      </c>
      <c r="JA51" s="0" t="n">
        <v>0</v>
      </c>
      <c r="JB51" s="0" t="n">
        <v>0</v>
      </c>
      <c r="JC51" s="0" t="n">
        <v>0</v>
      </c>
      <c r="JD51" s="0" t="n">
        <v>0</v>
      </c>
      <c r="JE51" s="0" t="n">
        <v>0</v>
      </c>
      <c r="JF51" s="0" t="n">
        <v>0</v>
      </c>
      <c r="JG51" s="0" t="n">
        <v>0</v>
      </c>
      <c r="JH51" s="0" t="n">
        <v>0</v>
      </c>
      <c r="JI51" s="0" t="n">
        <v>0</v>
      </c>
      <c r="JJ51" s="0" t="n">
        <v>0</v>
      </c>
      <c r="JK51" s="0" t="n">
        <v>0</v>
      </c>
      <c r="JL51" s="0" t="n">
        <v>0</v>
      </c>
      <c r="JM51" s="0" t="n">
        <v>0</v>
      </c>
      <c r="JN51" s="0" t="n">
        <v>0</v>
      </c>
      <c r="JO51" s="0" t="n">
        <v>0</v>
      </c>
      <c r="JP51" s="0" t="n">
        <v>0</v>
      </c>
      <c r="JQ51" s="0" t="n">
        <v>0</v>
      </c>
      <c r="JR51" s="0" t="n">
        <v>0</v>
      </c>
      <c r="JS51" s="0" t="n">
        <v>0</v>
      </c>
      <c r="JT51" s="0" t="n">
        <v>0</v>
      </c>
      <c r="JU51" s="0" t="n">
        <v>0</v>
      </c>
      <c r="JV51" s="0" t="n">
        <v>0</v>
      </c>
      <c r="JW51" s="0" t="n">
        <v>0</v>
      </c>
      <c r="JX51" s="0" t="n">
        <v>0</v>
      </c>
      <c r="JY51" s="0" t="n">
        <v>0</v>
      </c>
      <c r="JZ51" s="0" t="n">
        <v>0</v>
      </c>
      <c r="KA51" s="0" t="n">
        <v>0</v>
      </c>
      <c r="KB51" s="0" t="n">
        <v>0</v>
      </c>
      <c r="KC51" s="0" t="n">
        <v>0</v>
      </c>
      <c r="KD51" s="0" t="n">
        <v>0</v>
      </c>
      <c r="KE51" s="0" t="n">
        <v>0</v>
      </c>
      <c r="KF51" s="0" t="n">
        <v>0</v>
      </c>
      <c r="KG51" s="0" t="n">
        <v>0</v>
      </c>
      <c r="KH51" s="0" t="n">
        <v>0</v>
      </c>
      <c r="KI51" s="0" t="n">
        <v>0</v>
      </c>
      <c r="KJ51" s="0" t="n">
        <v>0</v>
      </c>
      <c r="KK51" s="0" t="n">
        <v>0</v>
      </c>
      <c r="KL51" s="0" t="n">
        <v>0</v>
      </c>
      <c r="KM51" s="0" t="n">
        <v>0</v>
      </c>
      <c r="KN51" s="0" t="n">
        <v>0</v>
      </c>
      <c r="KO51" s="0" t="n">
        <v>0</v>
      </c>
      <c r="KP51" s="0" t="n">
        <v>0</v>
      </c>
      <c r="KQ51" s="0" t="n">
        <v>0</v>
      </c>
      <c r="KR51" s="0" t="n">
        <v>0</v>
      </c>
      <c r="KS51" s="0" t="n">
        <v>0</v>
      </c>
      <c r="KT51" s="0" t="n">
        <v>0</v>
      </c>
      <c r="KU51" s="0" t="n">
        <v>0</v>
      </c>
      <c r="KV51" s="0" t="n">
        <v>0</v>
      </c>
      <c r="KW51" s="0" t="n">
        <v>0</v>
      </c>
      <c r="KX51" s="0" t="n">
        <v>0</v>
      </c>
      <c r="KY51" s="0" t="n">
        <v>0</v>
      </c>
      <c r="KZ51" s="0" t="n">
        <v>0</v>
      </c>
      <c r="LA51" s="0" t="n">
        <v>0</v>
      </c>
      <c r="LB51" s="0" t="n">
        <v>0</v>
      </c>
      <c r="LC51" s="0" t="n">
        <v>0</v>
      </c>
      <c r="LD51" s="0" t="n">
        <v>0</v>
      </c>
      <c r="LE51" s="0" t="n">
        <v>0</v>
      </c>
      <c r="LF51" s="0" t="n">
        <v>0</v>
      </c>
      <c r="LG51" s="0" t="n">
        <v>0</v>
      </c>
      <c r="LH51" s="0" t="n">
        <v>0</v>
      </c>
      <c r="LI51" s="0" t="n">
        <v>0</v>
      </c>
      <c r="LJ51" s="0" t="n">
        <v>0</v>
      </c>
      <c r="LK51" s="0" t="n">
        <v>0</v>
      </c>
      <c r="LL51" s="0" t="n">
        <v>0</v>
      </c>
      <c r="LM51" s="0" t="n">
        <v>0</v>
      </c>
      <c r="LN51" s="0" t="n">
        <v>0</v>
      </c>
      <c r="LO51" s="0" t="n">
        <v>0</v>
      </c>
      <c r="LP51" s="0" t="n">
        <v>0</v>
      </c>
      <c r="LQ51" s="0" t="n">
        <v>0</v>
      </c>
      <c r="LR51" s="0" t="n">
        <v>0</v>
      </c>
      <c r="LS51" s="0" t="n">
        <v>0</v>
      </c>
      <c r="LT51" s="0" t="n">
        <v>0</v>
      </c>
      <c r="LU51" s="0" t="n">
        <v>0</v>
      </c>
      <c r="LV51" s="0" t="n">
        <v>0</v>
      </c>
      <c r="LW51" s="0" t="n">
        <v>0</v>
      </c>
      <c r="LX51" s="0" t="n">
        <v>0</v>
      </c>
      <c r="LY51" s="0" t="n">
        <v>0</v>
      </c>
      <c r="LZ51" s="0" t="n">
        <v>0</v>
      </c>
      <c r="MA51" s="0" t="n">
        <v>0</v>
      </c>
      <c r="MB51" s="0" t="n">
        <v>0</v>
      </c>
      <c r="MC51" s="0" t="n">
        <v>0</v>
      </c>
      <c r="MD51" s="0" t="n">
        <v>0</v>
      </c>
      <c r="ME51" s="0" t="n">
        <v>0</v>
      </c>
      <c r="MF51" s="0" t="n">
        <v>0</v>
      </c>
      <c r="MG51" s="0" t="n">
        <v>0</v>
      </c>
      <c r="MH51" s="0" t="n">
        <v>0</v>
      </c>
      <c r="MI51" s="0" t="n">
        <v>0</v>
      </c>
      <c r="MJ51" s="0" t="n">
        <v>0</v>
      </c>
      <c r="MK51" s="0" t="n">
        <v>0</v>
      </c>
      <c r="ML51" s="0" t="n">
        <v>0</v>
      </c>
      <c r="MM51" s="0" t="n">
        <v>0</v>
      </c>
      <c r="MN51" s="0" t="n">
        <v>0</v>
      </c>
      <c r="MO51" s="0" t="n">
        <v>0</v>
      </c>
      <c r="MP51" s="0" t="n">
        <v>0</v>
      </c>
      <c r="MQ51" s="0" t="n">
        <v>0</v>
      </c>
      <c r="MR51" s="0" t="n">
        <v>0</v>
      </c>
      <c r="MS51" s="0" t="n">
        <v>0</v>
      </c>
      <c r="MT51" s="0" t="n">
        <v>0</v>
      </c>
      <c r="MU51" s="0" t="n">
        <v>0</v>
      </c>
      <c r="MV51" s="0" t="n">
        <v>0</v>
      </c>
      <c r="MW51" s="0" t="n">
        <v>0</v>
      </c>
      <c r="MX51" s="0" t="n">
        <v>0</v>
      </c>
      <c r="MY51" s="0" t="n">
        <v>0</v>
      </c>
      <c r="MZ51" s="0" t="n">
        <v>0</v>
      </c>
      <c r="NA51" s="0" t="n">
        <v>0</v>
      </c>
      <c r="NB51" s="0" t="n">
        <v>0</v>
      </c>
      <c r="NC51" s="0" t="n">
        <v>0</v>
      </c>
      <c r="ND51" s="0" t="n">
        <v>0</v>
      </c>
      <c r="NE51" s="0" t="n">
        <v>0</v>
      </c>
      <c r="NF51" s="0" t="n">
        <v>0</v>
      </c>
      <c r="NG51" s="0" t="n">
        <v>0</v>
      </c>
      <c r="NH51" s="0" t="n">
        <v>0</v>
      </c>
      <c r="NI51" s="0" t="n">
        <v>0</v>
      </c>
      <c r="NJ51" s="0" t="n">
        <v>0</v>
      </c>
      <c r="NK51" s="0" t="n">
        <v>0</v>
      </c>
      <c r="NL51" s="0" t="n">
        <v>0</v>
      </c>
      <c r="NM51" s="0" t="n">
        <v>0</v>
      </c>
      <c r="NN51" s="0" t="n">
        <v>0</v>
      </c>
      <c r="NO51" s="0" t="n">
        <v>0</v>
      </c>
      <c r="NP51" s="0" t="n">
        <v>0</v>
      </c>
      <c r="NQ51" s="0" t="n">
        <v>0</v>
      </c>
      <c r="NR51" s="0" t="n">
        <v>0</v>
      </c>
      <c r="NS51" s="0" t="n">
        <v>0</v>
      </c>
      <c r="NT51" s="0" t="n">
        <v>0</v>
      </c>
      <c r="NU51" s="0" t="n">
        <v>0</v>
      </c>
      <c r="NV51" s="0" t="n">
        <v>0</v>
      </c>
      <c r="NW51" s="0" t="n">
        <v>0</v>
      </c>
      <c r="NX51" s="0" t="n">
        <v>0</v>
      </c>
      <c r="NY51" s="0" t="n">
        <v>0</v>
      </c>
      <c r="NZ51" s="0" t="n">
        <v>0</v>
      </c>
      <c r="OA51" s="0" t="n">
        <v>0</v>
      </c>
      <c r="OB51" s="0" t="n">
        <v>0</v>
      </c>
      <c r="OC51" s="0" t="n">
        <v>0</v>
      </c>
      <c r="OD51" s="0" t="n">
        <v>0</v>
      </c>
      <c r="OE51" s="0" t="n">
        <v>0</v>
      </c>
      <c r="OF51" s="0" t="n">
        <v>0</v>
      </c>
      <c r="OG51" s="0" t="n">
        <v>0</v>
      </c>
      <c r="OH51" s="0" t="n">
        <v>0</v>
      </c>
      <c r="OI51" s="0" t="n">
        <v>0</v>
      </c>
      <c r="OJ51" s="0" t="n">
        <v>0</v>
      </c>
      <c r="OK51" s="0" t="n">
        <v>0</v>
      </c>
      <c r="OL51" s="0" t="n">
        <v>0</v>
      </c>
      <c r="OM51" s="0" t="n">
        <v>0</v>
      </c>
      <c r="ON51" s="0" t="n">
        <v>0</v>
      </c>
      <c r="OO51" s="0" t="n">
        <v>0</v>
      </c>
      <c r="OP51" s="0" t="n">
        <v>0</v>
      </c>
      <c r="OQ51" s="0" t="n">
        <v>0</v>
      </c>
      <c r="OR51" s="0" t="n">
        <v>0</v>
      </c>
      <c r="OS51" s="0" t="n">
        <v>0</v>
      </c>
      <c r="OT51" s="0" t="n">
        <v>0</v>
      </c>
      <c r="OU51" s="0" t="n">
        <v>0</v>
      </c>
      <c r="OV51" s="0" t="n">
        <v>0</v>
      </c>
      <c r="OW51" s="0" t="n">
        <v>0</v>
      </c>
      <c r="OX51" s="0" t="n">
        <v>0</v>
      </c>
      <c r="OY51" s="0" t="n">
        <v>0</v>
      </c>
      <c r="OZ51" s="0" t="n">
        <v>0</v>
      </c>
      <c r="PA51" s="0" t="n">
        <v>0</v>
      </c>
      <c r="PB51" s="0" t="n">
        <v>0</v>
      </c>
      <c r="PC51" s="0" t="n">
        <v>0</v>
      </c>
      <c r="PD51" s="0" t="n">
        <v>0</v>
      </c>
      <c r="PE51" s="0" t="n">
        <v>0</v>
      </c>
      <c r="PF51" s="0" t="n">
        <v>0</v>
      </c>
      <c r="PG51" s="0" t="n">
        <v>0</v>
      </c>
      <c r="PH51" s="0" t="n">
        <v>0</v>
      </c>
      <c r="PI51" s="0" t="n">
        <v>0</v>
      </c>
      <c r="PJ51" s="0" t="n">
        <v>0</v>
      </c>
      <c r="PK51" s="0" t="n">
        <v>0</v>
      </c>
      <c r="PL51" s="0" t="n">
        <v>0</v>
      </c>
      <c r="PM51" s="0" t="n">
        <v>0</v>
      </c>
      <c r="PN51" s="0" t="n">
        <v>0</v>
      </c>
      <c r="PO51" s="0" t="n">
        <v>0</v>
      </c>
      <c r="PP51" s="0" t="n">
        <v>0</v>
      </c>
      <c r="PQ51" s="0" t="n">
        <v>0</v>
      </c>
      <c r="PR51" s="0" t="n">
        <v>0</v>
      </c>
      <c r="PS51" s="0" t="n">
        <v>0</v>
      </c>
      <c r="PT51" s="0" t="n">
        <v>0</v>
      </c>
      <c r="PU51" s="0" t="n">
        <v>0</v>
      </c>
      <c r="PV51" s="0" t="n">
        <v>0</v>
      </c>
      <c r="PW51" s="0" t="n">
        <v>0</v>
      </c>
      <c r="PX51" s="0" t="n">
        <v>0</v>
      </c>
      <c r="PY51" s="0" t="n">
        <v>0</v>
      </c>
      <c r="PZ51" s="0" t="n">
        <v>0</v>
      </c>
      <c r="QA51" s="0" t="n">
        <v>0</v>
      </c>
      <c r="QB51" s="0" t="n">
        <v>0</v>
      </c>
      <c r="QC51" s="0" t="n">
        <v>0</v>
      </c>
      <c r="QD51" s="0" t="n">
        <v>0</v>
      </c>
      <c r="QE51" s="0" t="n">
        <v>0</v>
      </c>
      <c r="QF51" s="0" t="n">
        <v>0</v>
      </c>
      <c r="QG51" s="0" t="n">
        <v>0</v>
      </c>
      <c r="QH51" s="0" t="n">
        <v>0</v>
      </c>
      <c r="QI51" s="0" t="n">
        <v>0</v>
      </c>
      <c r="QJ51" s="0" t="n">
        <v>0</v>
      </c>
      <c r="QK51" s="0" t="n">
        <v>0</v>
      </c>
      <c r="QL51" s="0" t="n">
        <v>0</v>
      </c>
      <c r="QM51" s="0" t="n">
        <v>0</v>
      </c>
      <c r="QN51" s="0" t="n">
        <v>0</v>
      </c>
      <c r="QO51" s="0" t="n">
        <v>0</v>
      </c>
      <c r="QP51" s="0" t="n">
        <v>0</v>
      </c>
      <c r="QQ51" s="0" t="n">
        <v>0</v>
      </c>
      <c r="QR51" s="0" t="n">
        <v>0</v>
      </c>
      <c r="QS51" s="0" t="n">
        <v>0</v>
      </c>
      <c r="QT51" s="0" t="n">
        <v>0</v>
      </c>
      <c r="QU51" s="0" t="n">
        <v>0</v>
      </c>
      <c r="QV51" s="0" t="n">
        <v>0</v>
      </c>
      <c r="QW51" s="0" t="n">
        <v>0</v>
      </c>
      <c r="QX51" s="0" t="n">
        <v>0</v>
      </c>
      <c r="QY51" s="0" t="n">
        <v>0</v>
      </c>
      <c r="QZ51" s="0" t="n">
        <v>0</v>
      </c>
      <c r="RA51" s="0" t="n">
        <v>0</v>
      </c>
      <c r="RB51" s="0" t="n">
        <v>0</v>
      </c>
      <c r="RC51" s="0" t="n">
        <v>0</v>
      </c>
      <c r="RD51" s="0" t="n">
        <v>0</v>
      </c>
      <c r="RE51" s="0" t="n">
        <v>0</v>
      </c>
      <c r="RF51" s="0" t="n">
        <v>0</v>
      </c>
      <c r="RG51" s="0" t="n">
        <v>0</v>
      </c>
      <c r="RH51" s="0" t="n">
        <v>0</v>
      </c>
      <c r="RI51" s="0" t="n">
        <v>0</v>
      </c>
      <c r="RJ51" s="0" t="n">
        <v>0</v>
      </c>
      <c r="RK51" s="0" t="n">
        <v>0</v>
      </c>
      <c r="RL51" s="0" t="n">
        <v>0</v>
      </c>
      <c r="RM51" s="0" t="n">
        <v>0</v>
      </c>
      <c r="RN51" s="0" t="n">
        <v>0</v>
      </c>
      <c r="RO51" s="0" t="n">
        <v>0</v>
      </c>
      <c r="RP51" s="0" t="n">
        <v>0</v>
      </c>
      <c r="RQ51" s="0" t="n">
        <v>0</v>
      </c>
      <c r="RR51" s="0" t="n">
        <v>0</v>
      </c>
      <c r="RS51" s="0" t="n">
        <v>0</v>
      </c>
      <c r="RT51" s="0" t="n">
        <v>0</v>
      </c>
      <c r="RU51" s="0" t="n">
        <v>0</v>
      </c>
      <c r="RV51" s="0" t="n">
        <v>0</v>
      </c>
      <c r="RW51" s="0" t="n">
        <v>0</v>
      </c>
      <c r="RX51" s="0" t="n">
        <v>0</v>
      </c>
      <c r="RY51" s="0" t="n">
        <v>0</v>
      </c>
      <c r="RZ51" s="0" t="n">
        <v>0</v>
      </c>
      <c r="SA51" s="0" t="n">
        <v>0</v>
      </c>
      <c r="SB51" s="0" t="n">
        <v>0</v>
      </c>
      <c r="SC51" s="0" t="n">
        <v>0</v>
      </c>
      <c r="SD51" s="0" t="n">
        <v>0</v>
      </c>
      <c r="SE51" s="0" t="n">
        <v>0</v>
      </c>
      <c r="SF51" s="0" t="n">
        <v>0</v>
      </c>
      <c r="SG51" s="0" t="n">
        <v>0</v>
      </c>
      <c r="SH51" s="0" t="n">
        <v>0</v>
      </c>
      <c r="SI51" s="0" t="n">
        <v>0</v>
      </c>
      <c r="SJ51" s="0" t="n">
        <v>0</v>
      </c>
      <c r="SK51" s="0" t="n">
        <v>0</v>
      </c>
      <c r="SL51" s="0" t="n">
        <v>0</v>
      </c>
      <c r="SM51" s="0" t="n">
        <v>0</v>
      </c>
      <c r="SN51" s="0" t="n">
        <v>0</v>
      </c>
      <c r="SO51" s="0" t="n">
        <v>0</v>
      </c>
      <c r="SP51" s="0" t="n">
        <v>0</v>
      </c>
      <c r="SQ51" s="0" t="n">
        <v>0</v>
      </c>
      <c r="SR51" s="0" t="n">
        <v>0</v>
      </c>
      <c r="SS51" s="0" t="n">
        <v>0</v>
      </c>
      <c r="ST51" s="0" t="n">
        <v>0</v>
      </c>
      <c r="SU51" s="0" t="n">
        <v>0</v>
      </c>
      <c r="SV51" s="0" t="n">
        <v>0</v>
      </c>
      <c r="SW51" s="0" t="n">
        <v>0</v>
      </c>
      <c r="SX51" s="0" t="n">
        <v>0</v>
      </c>
      <c r="SY51" s="0" t="n">
        <v>0</v>
      </c>
      <c r="SZ51" s="0" t="n">
        <v>0</v>
      </c>
      <c r="TA51" s="0" t="n">
        <v>0</v>
      </c>
      <c r="TB51" s="0" t="n">
        <v>0</v>
      </c>
      <c r="TC51" s="0" t="n">
        <v>0</v>
      </c>
      <c r="TD51" s="0" t="n">
        <v>0</v>
      </c>
      <c r="TE51" s="0" t="n">
        <v>0</v>
      </c>
      <c r="TF51" s="0" t="n">
        <v>0</v>
      </c>
      <c r="TG51" s="0" t="n">
        <v>0</v>
      </c>
      <c r="TH51" s="0" t="n">
        <v>0</v>
      </c>
      <c r="TI51" s="0" t="n">
        <v>0</v>
      </c>
      <c r="TJ51" s="0" t="n">
        <v>0</v>
      </c>
      <c r="TK51" s="0" t="n">
        <v>0</v>
      </c>
      <c r="TL51" s="0" t="n">
        <v>0</v>
      </c>
      <c r="TM51" s="0" t="n">
        <v>0</v>
      </c>
      <c r="TN51" s="0" t="n">
        <v>0</v>
      </c>
      <c r="TO51" s="0" t="n">
        <v>0</v>
      </c>
      <c r="TP51" s="0" t="n">
        <v>0</v>
      </c>
      <c r="TQ51" s="0" t="n">
        <v>0</v>
      </c>
      <c r="TR51" s="0" t="n">
        <v>0</v>
      </c>
      <c r="TS51" s="0" t="n">
        <v>0</v>
      </c>
      <c r="TT51" s="0" t="n">
        <v>0</v>
      </c>
      <c r="TU51" s="0" t="n">
        <v>0</v>
      </c>
      <c r="TV51" s="0" t="n">
        <v>0</v>
      </c>
      <c r="TW51" s="0" t="n">
        <v>0</v>
      </c>
      <c r="TX51" s="0" t="n">
        <v>0</v>
      </c>
      <c r="TY51" s="0" t="n">
        <v>0</v>
      </c>
      <c r="TZ51" s="0" t="n">
        <v>0</v>
      </c>
      <c r="UA51" s="0" t="n">
        <v>0</v>
      </c>
      <c r="UB51" s="0" t="n">
        <v>0</v>
      </c>
      <c r="UC51" s="0" t="n">
        <v>0</v>
      </c>
      <c r="UD51" s="0" t="n">
        <v>0</v>
      </c>
      <c r="UE51" s="0" t="n">
        <v>0</v>
      </c>
      <c r="UF51" s="0" t="n">
        <v>0</v>
      </c>
      <c r="UG51" s="0" t="n">
        <v>0</v>
      </c>
      <c r="UH51" s="0" t="n">
        <v>0</v>
      </c>
      <c r="UI51" s="0" t="n">
        <v>0</v>
      </c>
      <c r="UJ51" s="0" t="n">
        <v>0</v>
      </c>
      <c r="UK51" s="0" t="n">
        <v>0</v>
      </c>
      <c r="UL51" s="0" t="n">
        <v>0</v>
      </c>
      <c r="UM51" s="0" t="n">
        <v>0</v>
      </c>
      <c r="UN51" s="0" t="n">
        <v>0</v>
      </c>
      <c r="UO51" s="0" t="n">
        <v>0</v>
      </c>
      <c r="UP51" s="0" t="n">
        <v>0</v>
      </c>
      <c r="UQ51" s="0" t="n">
        <v>0</v>
      </c>
      <c r="UR51" s="0" t="n">
        <v>0</v>
      </c>
      <c r="US51" s="0" t="n">
        <v>0</v>
      </c>
      <c r="UT51" s="0" t="n">
        <v>0</v>
      </c>
      <c r="UU51" s="0" t="n">
        <v>0</v>
      </c>
      <c r="UV51" s="0" t="n">
        <v>0</v>
      </c>
      <c r="UW51" s="0" t="n">
        <v>0</v>
      </c>
      <c r="UX51" s="0" t="n">
        <v>0</v>
      </c>
      <c r="UY51" s="0" t="n">
        <v>0</v>
      </c>
      <c r="UZ51" s="0" t="n">
        <v>0</v>
      </c>
      <c r="VA51" s="0" t="n">
        <v>0</v>
      </c>
      <c r="VB51" s="0" t="n">
        <v>0</v>
      </c>
      <c r="VC51" s="0" t="n">
        <v>0</v>
      </c>
      <c r="VD51" s="0" t="n">
        <v>0</v>
      </c>
      <c r="VE51" s="0" t="n">
        <v>0</v>
      </c>
      <c r="VF51" s="0" t="n">
        <v>0</v>
      </c>
      <c r="VG51" s="0" t="n">
        <v>0</v>
      </c>
      <c r="VH51" s="0" t="n">
        <v>0</v>
      </c>
      <c r="VI51" s="0" t="n">
        <v>0</v>
      </c>
      <c r="VJ51" s="0" t="n">
        <v>0</v>
      </c>
      <c r="VK51" s="0" t="n">
        <v>0</v>
      </c>
      <c r="VL51" s="0" t="n">
        <v>0</v>
      </c>
      <c r="VM51" s="0" t="n">
        <v>0</v>
      </c>
      <c r="VN51" s="0" t="n">
        <v>0</v>
      </c>
      <c r="VO51" s="0" t="n">
        <v>0</v>
      </c>
      <c r="VP51" s="0" t="n">
        <v>0</v>
      </c>
      <c r="VQ51" s="0" t="n">
        <v>0</v>
      </c>
      <c r="VR51" s="0" t="n">
        <v>0</v>
      </c>
      <c r="VS51" s="0" t="n">
        <v>0</v>
      </c>
      <c r="VT51" s="0" t="n">
        <v>0</v>
      </c>
      <c r="VU51" s="0" t="n">
        <v>0</v>
      </c>
      <c r="VV51" s="0" t="n">
        <v>0</v>
      </c>
      <c r="VW51" s="0" t="n">
        <v>0</v>
      </c>
      <c r="VX51" s="0" t="n">
        <v>0</v>
      </c>
      <c r="VY51" s="0" t="n">
        <v>0</v>
      </c>
      <c r="VZ51" s="0" t="n">
        <v>0</v>
      </c>
      <c r="WA51" s="0" t="n">
        <v>0</v>
      </c>
      <c r="WB51" s="0" t="n">
        <v>0</v>
      </c>
      <c r="WC51" s="0" t="n">
        <v>0</v>
      </c>
      <c r="WD51" s="0" t="n">
        <v>0</v>
      </c>
      <c r="WE51" s="0" t="n">
        <v>0</v>
      </c>
      <c r="WF51" s="0" t="n">
        <v>0</v>
      </c>
      <c r="WG51" s="0" t="n">
        <v>0</v>
      </c>
      <c r="WH51" s="0" t="n">
        <v>0</v>
      </c>
      <c r="WI51" s="0" t="n">
        <v>0</v>
      </c>
      <c r="WJ51" s="0" t="n">
        <v>0</v>
      </c>
      <c r="WK51" s="0" t="n">
        <v>0</v>
      </c>
      <c r="WL51" s="0" t="n">
        <v>0</v>
      </c>
      <c r="WM51" s="0" t="n">
        <v>0</v>
      </c>
      <c r="WN51" s="0" t="n">
        <v>0</v>
      </c>
      <c r="WO51" s="0" t="n">
        <v>0</v>
      </c>
      <c r="WP51" s="0" t="n">
        <v>0</v>
      </c>
      <c r="WQ51" s="0" t="n">
        <v>0</v>
      </c>
      <c r="WR51" s="0" t="n">
        <v>0</v>
      </c>
      <c r="WS51" s="0" t="n">
        <v>0</v>
      </c>
      <c r="WT51" s="0" t="n">
        <v>0</v>
      </c>
      <c r="WU51" s="0" t="n">
        <v>0</v>
      </c>
      <c r="WV51" s="0" t="n">
        <v>0</v>
      </c>
      <c r="WW51" s="0" t="n">
        <v>0</v>
      </c>
      <c r="WX51" s="0" t="n">
        <v>0</v>
      </c>
      <c r="WY51" s="0" t="n">
        <v>0</v>
      </c>
      <c r="WZ51" s="0" t="n">
        <v>0</v>
      </c>
      <c r="XA51" s="0" t="n">
        <v>0</v>
      </c>
      <c r="XB51" s="0" t="n">
        <v>0</v>
      </c>
      <c r="XC51" s="0" t="n">
        <v>0</v>
      </c>
      <c r="XD51" s="0" t="n">
        <v>0</v>
      </c>
      <c r="XE51" s="0" t="n">
        <v>0</v>
      </c>
      <c r="XF51" s="0" t="n">
        <v>0</v>
      </c>
      <c r="XG51" s="0" t="n">
        <v>0</v>
      </c>
      <c r="XH51" s="0" t="n">
        <v>0</v>
      </c>
      <c r="XI51" s="0" t="n">
        <v>0</v>
      </c>
      <c r="XJ51" s="0" t="n">
        <v>0</v>
      </c>
      <c r="XK51" s="0" t="n">
        <v>0</v>
      </c>
      <c r="XL51" s="0" t="n">
        <v>0</v>
      </c>
      <c r="XM51" s="0" t="n">
        <v>0</v>
      </c>
      <c r="XN51" s="0" t="n">
        <v>0</v>
      </c>
      <c r="XO51" s="0" t="n">
        <v>0</v>
      </c>
      <c r="XP51" s="0" t="n">
        <v>0</v>
      </c>
      <c r="XQ51" s="0" t="n">
        <v>0</v>
      </c>
      <c r="XR51" s="0" t="n">
        <v>0</v>
      </c>
      <c r="XS51" s="0" t="n">
        <v>0</v>
      </c>
      <c r="XT51" s="0" t="n">
        <v>0</v>
      </c>
      <c r="XU51" s="0" t="n">
        <v>0</v>
      </c>
      <c r="XV51" s="0" t="n">
        <v>0</v>
      </c>
      <c r="XW51" s="0" t="n">
        <v>0</v>
      </c>
      <c r="XX51" s="0" t="n">
        <v>0</v>
      </c>
      <c r="XY51" s="0" t="n">
        <v>0</v>
      </c>
      <c r="XZ51" s="0" t="n">
        <v>0</v>
      </c>
      <c r="YA51" s="0" t="n">
        <v>0</v>
      </c>
      <c r="YB51" s="0" t="n">
        <v>0</v>
      </c>
      <c r="YC51" s="0" t="n">
        <v>0</v>
      </c>
      <c r="YD51" s="0" t="n">
        <v>0</v>
      </c>
      <c r="YE51" s="0" t="n">
        <v>0</v>
      </c>
      <c r="YF51" s="0" t="n">
        <v>0</v>
      </c>
      <c r="YG51" s="0" t="n">
        <v>0</v>
      </c>
      <c r="YH51" s="0" t="n">
        <v>0</v>
      </c>
      <c r="YI51" s="0" t="n">
        <v>0</v>
      </c>
      <c r="YJ51" s="0" t="n">
        <v>0</v>
      </c>
      <c r="YK51" s="0" t="n">
        <v>0</v>
      </c>
      <c r="YL51" s="0" t="n">
        <v>0</v>
      </c>
      <c r="YM51" s="0" t="n">
        <v>0</v>
      </c>
      <c r="YN51" s="0" t="n">
        <v>0</v>
      </c>
      <c r="YO51" s="0" t="n">
        <v>0</v>
      </c>
      <c r="YP51" s="0" t="n">
        <v>0</v>
      </c>
      <c r="YQ51" s="0" t="n">
        <v>0</v>
      </c>
      <c r="YR51" s="0" t="n">
        <v>0</v>
      </c>
      <c r="YS51" s="0" t="n">
        <v>0</v>
      </c>
      <c r="YT51" s="0" t="n">
        <v>0</v>
      </c>
      <c r="YU51" s="0" t="n">
        <v>0</v>
      </c>
      <c r="YV51" s="0" t="n">
        <v>0</v>
      </c>
      <c r="YW51" s="0" t="n">
        <v>0</v>
      </c>
      <c r="YX51" s="0" t="n">
        <v>0</v>
      </c>
      <c r="YY51" s="0" t="n">
        <v>0</v>
      </c>
      <c r="YZ51" s="0" t="n">
        <v>0</v>
      </c>
      <c r="ZA51" s="0" t="n">
        <v>0</v>
      </c>
      <c r="ZB51" s="0" t="n">
        <v>0</v>
      </c>
      <c r="ZC51" s="0" t="n">
        <v>0</v>
      </c>
      <c r="ZD51" s="0" t="n">
        <v>0</v>
      </c>
      <c r="ZE51" s="0" t="n">
        <v>0</v>
      </c>
      <c r="ZF51" s="0" t="n">
        <v>0</v>
      </c>
      <c r="ZG51" s="0" t="n">
        <v>0</v>
      </c>
      <c r="ZH51" s="0" t="n">
        <v>0</v>
      </c>
      <c r="ZI51" s="0" t="n">
        <v>0</v>
      </c>
      <c r="ZJ51" s="0" t="n">
        <v>0</v>
      </c>
      <c r="ZK51" s="0" t="n">
        <v>0</v>
      </c>
      <c r="ZL51" s="0" t="n">
        <v>0</v>
      </c>
      <c r="ZM51" s="0" t="n">
        <v>0</v>
      </c>
      <c r="ZN51" s="0" t="n">
        <v>0</v>
      </c>
      <c r="ZO51" s="0" t="n">
        <v>0</v>
      </c>
      <c r="ZP51" s="0" t="n">
        <v>0</v>
      </c>
      <c r="ZQ51" s="0" t="n">
        <v>0</v>
      </c>
      <c r="ZR51" s="0" t="n">
        <v>0</v>
      </c>
      <c r="ZS51" s="0" t="n">
        <v>0</v>
      </c>
      <c r="ZT51" s="0" t="n">
        <v>0</v>
      </c>
      <c r="ZU51" s="0" t="n">
        <v>0</v>
      </c>
      <c r="ZV51" s="0" t="n">
        <v>0</v>
      </c>
      <c r="ZW51" s="0" t="n">
        <v>0</v>
      </c>
      <c r="ZX51" s="0" t="n">
        <v>0</v>
      </c>
      <c r="ZY51" s="0" t="n">
        <v>0</v>
      </c>
      <c r="ZZ51" s="0" t="n">
        <v>0</v>
      </c>
      <c r="AAA51" s="0" t="n">
        <v>0</v>
      </c>
      <c r="AAB51" s="0" t="n">
        <v>0</v>
      </c>
      <c r="AAC51" s="0" t="n">
        <v>0</v>
      </c>
      <c r="AAD51" s="0" t="n">
        <v>0</v>
      </c>
      <c r="AAE51" s="0" t="n">
        <v>0</v>
      </c>
      <c r="AAF51" s="0" t="n">
        <v>0</v>
      </c>
      <c r="AAG51" s="0" t="n">
        <v>0</v>
      </c>
      <c r="AAH51" s="0" t="n">
        <v>0</v>
      </c>
      <c r="AAI51" s="0" t="n">
        <v>0</v>
      </c>
      <c r="AAJ51" s="0" t="n">
        <v>0</v>
      </c>
      <c r="AAK51" s="0" t="n">
        <v>0</v>
      </c>
      <c r="AAL51" s="0" t="n">
        <v>0</v>
      </c>
      <c r="AAM51" s="0" t="n">
        <v>0</v>
      </c>
      <c r="AAN51" s="0" t="n">
        <v>0</v>
      </c>
      <c r="AAO51" s="0" t="n">
        <v>0</v>
      </c>
      <c r="AAP51" s="0" t="n">
        <v>0</v>
      </c>
      <c r="AAQ51" s="0" t="n">
        <v>0</v>
      </c>
      <c r="AAR51" s="0" t="n">
        <v>0</v>
      </c>
      <c r="AAS51" s="0" t="n">
        <v>0</v>
      </c>
      <c r="AAT51" s="0" t="n">
        <v>0</v>
      </c>
      <c r="AAU51" s="0" t="n">
        <v>0</v>
      </c>
      <c r="AAV51" s="0" t="n">
        <v>0</v>
      </c>
      <c r="AAW51" s="0" t="n">
        <v>0</v>
      </c>
      <c r="AAX51" s="0" t="n">
        <v>0</v>
      </c>
      <c r="AAY51" s="0" t="n">
        <v>0</v>
      </c>
      <c r="AAZ51" s="0" t="n">
        <v>0</v>
      </c>
      <c r="ABA51" s="0" t="n">
        <v>0</v>
      </c>
      <c r="ABB51" s="0" t="n">
        <v>0</v>
      </c>
      <c r="ABC51" s="0" t="n">
        <v>0</v>
      </c>
      <c r="ABD51" s="0" t="n">
        <v>0</v>
      </c>
      <c r="ABE51" s="0" t="n">
        <v>0</v>
      </c>
      <c r="ABF51" s="0" t="n">
        <v>0</v>
      </c>
      <c r="ABG51" s="0" t="n">
        <v>0</v>
      </c>
      <c r="ABH51" s="0" t="n">
        <v>0</v>
      </c>
      <c r="ABI51" s="0" t="n">
        <v>0</v>
      </c>
      <c r="ABJ51" s="0" t="n">
        <v>0</v>
      </c>
      <c r="ABK51" s="0" t="n">
        <v>0</v>
      </c>
      <c r="ABL51" s="0" t="n">
        <v>0</v>
      </c>
      <c r="ABM51" s="0" t="n">
        <v>0</v>
      </c>
      <c r="ABN51" s="0" t="n">
        <v>0</v>
      </c>
      <c r="ABO51" s="0" t="n">
        <v>0</v>
      </c>
      <c r="ABP51" s="0" t="n">
        <v>0</v>
      </c>
      <c r="ABQ51" s="0" t="n">
        <v>0</v>
      </c>
      <c r="ABR51" s="0" t="n">
        <v>0</v>
      </c>
      <c r="ABS51" s="0" t="n">
        <v>0</v>
      </c>
      <c r="ABT51" s="0" t="n">
        <v>0</v>
      </c>
      <c r="ABU51" s="0" t="n">
        <v>0</v>
      </c>
      <c r="ABV51" s="0" t="n">
        <v>0</v>
      </c>
      <c r="ABW51" s="0" t="n">
        <v>0</v>
      </c>
      <c r="ABX51" s="0" t="n">
        <v>0</v>
      </c>
      <c r="ABY51" s="0" t="n">
        <v>0</v>
      </c>
      <c r="ABZ51" s="0" t="n">
        <v>0</v>
      </c>
      <c r="ACA51" s="0" t="n">
        <v>0</v>
      </c>
      <c r="ACB51" s="0" t="n">
        <v>0</v>
      </c>
      <c r="ACC51" s="0" t="n">
        <v>0</v>
      </c>
      <c r="ACD51" s="0" t="n">
        <v>0</v>
      </c>
      <c r="ACE51" s="0" t="n">
        <v>0</v>
      </c>
      <c r="ACF51" s="0" t="n">
        <v>0</v>
      </c>
      <c r="ACG51" s="0" t="n">
        <v>0</v>
      </c>
      <c r="ACH51" s="0" t="n">
        <v>0</v>
      </c>
      <c r="ACI51" s="0" t="n">
        <v>0</v>
      </c>
      <c r="ACJ51" s="0" t="n">
        <v>0</v>
      </c>
      <c r="ACK51" s="0" t="n">
        <v>0</v>
      </c>
      <c r="ACL51" s="0" t="n">
        <v>0</v>
      </c>
      <c r="ACM51" s="0" t="n">
        <v>0</v>
      </c>
      <c r="ACN51" s="0" t="n">
        <v>0</v>
      </c>
      <c r="ACO51" s="0" t="n">
        <v>0</v>
      </c>
      <c r="ACP51" s="0" t="n">
        <v>0</v>
      </c>
      <c r="ACQ51" s="0" t="n">
        <v>0</v>
      </c>
      <c r="ACR51" s="0" t="n">
        <v>0</v>
      </c>
      <c r="ACS51" s="0" t="n">
        <v>0</v>
      </c>
      <c r="ACT51" s="0" t="n">
        <v>0</v>
      </c>
      <c r="ACU51" s="0" t="n">
        <v>0</v>
      </c>
      <c r="ACV51" s="0" t="n">
        <v>0</v>
      </c>
      <c r="ACW51" s="0" t="n">
        <v>0</v>
      </c>
      <c r="ACX51" s="0" t="n">
        <v>0</v>
      </c>
      <c r="ACY51" s="0" t="n">
        <v>0</v>
      </c>
      <c r="ACZ51" s="0" t="n">
        <v>0</v>
      </c>
      <c r="ADA51" s="0" t="n">
        <v>0</v>
      </c>
      <c r="ADB51" s="0" t="n">
        <v>0</v>
      </c>
      <c r="ADC51" s="0" t="n">
        <v>0</v>
      </c>
      <c r="ADD51" s="0" t="n">
        <v>0</v>
      </c>
      <c r="ADE51" s="0" t="n">
        <v>0</v>
      </c>
      <c r="ADF51" s="0" t="n">
        <v>0</v>
      </c>
      <c r="ADG51" s="0" t="n">
        <v>0</v>
      </c>
      <c r="ADH51" s="0" t="n">
        <v>0</v>
      </c>
      <c r="ADI51" s="0" t="n">
        <v>0</v>
      </c>
      <c r="ADJ51" s="0" t="n">
        <v>0</v>
      </c>
      <c r="ADK51" s="0" t="n">
        <v>0</v>
      </c>
      <c r="ADL51" s="0" t="n">
        <v>0</v>
      </c>
      <c r="ADM51" s="0" t="n">
        <v>0</v>
      </c>
      <c r="ADN51" s="0" t="n">
        <v>0</v>
      </c>
      <c r="ADO51" s="0" t="n">
        <v>0</v>
      </c>
      <c r="ADP51" s="0" t="n">
        <v>0</v>
      </c>
      <c r="ADQ51" s="0" t="n">
        <v>0</v>
      </c>
      <c r="ADR51" s="0" t="n">
        <v>0</v>
      </c>
      <c r="ADS51" s="0" t="n">
        <v>0</v>
      </c>
      <c r="ADT51" s="0" t="n">
        <v>0</v>
      </c>
      <c r="ADU51" s="0" t="n">
        <v>0</v>
      </c>
      <c r="ADV51" s="0" t="n">
        <v>0</v>
      </c>
      <c r="ADW51" s="0" t="n">
        <v>0</v>
      </c>
      <c r="ADX51" s="0" t="n">
        <v>0</v>
      </c>
      <c r="ADY51" s="0" t="n">
        <v>0</v>
      </c>
      <c r="ADZ51" s="0" t="n">
        <v>0</v>
      </c>
      <c r="AEA51" s="0" t="n">
        <v>0</v>
      </c>
      <c r="AEB51" s="0" t="n">
        <v>0</v>
      </c>
      <c r="AEC51" s="0" t="n">
        <v>0</v>
      </c>
      <c r="AED51" s="0" t="n">
        <v>0</v>
      </c>
      <c r="AEE51" s="0" t="n">
        <v>0</v>
      </c>
      <c r="AEF51" s="0" t="n">
        <v>0</v>
      </c>
      <c r="AEG51" s="0" t="n">
        <v>0</v>
      </c>
      <c r="AEH51" s="0" t="n">
        <v>0</v>
      </c>
      <c r="AEI51" s="0" t="n">
        <v>0</v>
      </c>
      <c r="AEJ51" s="0" t="n">
        <v>0</v>
      </c>
      <c r="AEK51" s="0" t="n">
        <v>0</v>
      </c>
      <c r="AEL51" s="0" t="n">
        <v>0</v>
      </c>
      <c r="AEM51" s="0" t="n">
        <v>0</v>
      </c>
      <c r="AEN51" s="0" t="n">
        <v>0</v>
      </c>
      <c r="AEO51" s="0" t="n">
        <v>0</v>
      </c>
      <c r="AEP51" s="0" t="n">
        <v>0</v>
      </c>
      <c r="AEQ51" s="0" t="n">
        <v>0</v>
      </c>
      <c r="AER51" s="0" t="n">
        <v>0</v>
      </c>
      <c r="AES51" s="0" t="n">
        <v>0</v>
      </c>
      <c r="AET51" s="0" t="n">
        <v>0</v>
      </c>
      <c r="AEU51" s="0" t="n">
        <v>0</v>
      </c>
      <c r="AEV51" s="0" t="n">
        <v>0</v>
      </c>
      <c r="AEW51" s="0" t="n">
        <v>0</v>
      </c>
      <c r="AEX51" s="0" t="n">
        <v>0</v>
      </c>
      <c r="AEY51" s="0" t="n">
        <v>0</v>
      </c>
      <c r="AEZ51" s="0" t="n">
        <v>0</v>
      </c>
      <c r="AFA51" s="0" t="n">
        <v>0</v>
      </c>
      <c r="AFB51" s="0" t="n">
        <v>0</v>
      </c>
      <c r="AFC51" s="0" t="n">
        <v>0</v>
      </c>
      <c r="AFD51" s="0" t="n">
        <v>0</v>
      </c>
      <c r="AFE51" s="0" t="n">
        <v>0</v>
      </c>
      <c r="AFF51" s="0" t="n">
        <v>0</v>
      </c>
      <c r="AFG51" s="0" t="n">
        <v>0</v>
      </c>
      <c r="AFH51" s="0" t="n">
        <v>0</v>
      </c>
      <c r="AFI51" s="0" t="n">
        <v>0</v>
      </c>
      <c r="AFJ51" s="0" t="n">
        <v>0</v>
      </c>
      <c r="AFK51" s="0" t="n">
        <v>0</v>
      </c>
      <c r="AFL51" s="0" t="n">
        <v>0</v>
      </c>
      <c r="AFM51" s="0" t="n">
        <v>0</v>
      </c>
      <c r="AFN51" s="0" t="n">
        <v>0</v>
      </c>
      <c r="AFO51" s="0" t="n">
        <v>0</v>
      </c>
      <c r="AFP51" s="0" t="n">
        <v>0</v>
      </c>
      <c r="AFQ51" s="0" t="n">
        <v>0</v>
      </c>
      <c r="AFR51" s="0" t="n">
        <v>0</v>
      </c>
      <c r="AFS51" s="0" t="n">
        <v>0</v>
      </c>
      <c r="AFT51" s="0" t="n">
        <v>0</v>
      </c>
      <c r="AFU51" s="0" t="n">
        <v>0</v>
      </c>
      <c r="AFV51" s="0" t="n">
        <v>0</v>
      </c>
      <c r="AFW51" s="0" t="n">
        <v>0</v>
      </c>
      <c r="AFX51" s="0" t="n">
        <v>0</v>
      </c>
      <c r="AFY51" s="0" t="n">
        <v>0</v>
      </c>
      <c r="AFZ51" s="0" t="n">
        <v>0</v>
      </c>
      <c r="AGA51" s="0" t="n">
        <v>0</v>
      </c>
      <c r="AGB51" s="0" t="n">
        <v>0</v>
      </c>
      <c r="AGC51" s="0" t="n">
        <v>0</v>
      </c>
      <c r="AGD51" s="0" t="n">
        <v>0</v>
      </c>
      <c r="AGE51" s="0" t="n">
        <v>0</v>
      </c>
      <c r="AGF51" s="0" t="n">
        <v>0</v>
      </c>
      <c r="AGG51" s="0" t="n">
        <v>0</v>
      </c>
      <c r="AGH51" s="0" t="n">
        <v>0</v>
      </c>
      <c r="AGI51" s="0" t="n">
        <v>0</v>
      </c>
      <c r="AGJ51" s="0" t="n">
        <v>0</v>
      </c>
      <c r="AGK51" s="0" t="n">
        <v>0</v>
      </c>
      <c r="AGL51" s="0" t="n">
        <v>0</v>
      </c>
      <c r="AGM51" s="0" t="n">
        <v>0</v>
      </c>
      <c r="AGN51" s="0" t="n">
        <v>0</v>
      </c>
      <c r="AGO51" s="0" t="n">
        <v>0</v>
      </c>
      <c r="AGP51" s="0" t="n">
        <v>0</v>
      </c>
      <c r="AGQ51" s="0" t="n">
        <v>0</v>
      </c>
      <c r="AGR51" s="0" t="n">
        <v>0</v>
      </c>
      <c r="AGS51" s="0" t="n">
        <v>0</v>
      </c>
      <c r="AGU51" s="0" t="n">
        <f aca="false">IF($P51&gt;0,CH51*$K51,0)</f>
        <v>0</v>
      </c>
      <c r="AGV51" s="0" t="n">
        <f aca="false">IF($P51&gt;0,EV51*$K51,0)</f>
        <v>0</v>
      </c>
      <c r="AGW51" s="0" t="n">
        <f aca="false">IF($P51&gt;0,HJ51*$K51,0)</f>
        <v>0</v>
      </c>
      <c r="AGX51" s="0" t="n">
        <f aca="false">IF($P51&gt;0,JX51*$K51,0)</f>
        <v>0</v>
      </c>
      <c r="AGY51" s="0" t="n">
        <f aca="false">IF($P51&gt;0,ML51*$K51,0)</f>
        <v>0</v>
      </c>
      <c r="AGZ51" s="0" t="n">
        <f aca="false">IF($P51&gt;0,OZ51*$K51,0)</f>
        <v>0</v>
      </c>
      <c r="AHA51" s="0" t="n">
        <f aca="false">IF($P51&gt;0,RN51*$K51,0)</f>
        <v>0</v>
      </c>
      <c r="AHB51" s="0" t="n">
        <f aca="false">IF($P51&gt;0,UB51*$K51,0)</f>
        <v>0</v>
      </c>
      <c r="AHC51" s="0" t="n">
        <f aca="false">IF($P51&gt;0,WP51*$K51,0)</f>
        <v>0</v>
      </c>
      <c r="AHD51" s="0" t="n">
        <f aca="false">IF($P51&gt;0,ZD51*$K51,0)</f>
        <v>0</v>
      </c>
      <c r="AHE51" s="0" t="n">
        <f aca="false">IF($P51&gt;0,ABR51*$K51,0)</f>
        <v>0</v>
      </c>
      <c r="AHF51" s="0" t="n">
        <f aca="false">IF($P51&gt;0,AEF51*$K51,0)</f>
        <v>0</v>
      </c>
    </row>
    <row r="52" customFormat="false" ht="15" hidden="false" customHeight="false" outlineLevel="0" collapsed="false">
      <c r="F52" s="0" t="s">
        <v>36</v>
      </c>
      <c r="H52" s="0" t="s">
        <v>199</v>
      </c>
      <c r="I52" s="0" t="s">
        <v>230</v>
      </c>
      <c r="K52" s="0" t="n">
        <v>2</v>
      </c>
      <c r="L52" s="0" t="n">
        <v>6.35</v>
      </c>
      <c r="P52" s="0" t="n">
        <v>2</v>
      </c>
      <c r="R52" s="0" t="n">
        <v>0</v>
      </c>
      <c r="S52" s="0" t="s">
        <v>61</v>
      </c>
      <c r="X52" s="0" t="n">
        <v>24</v>
      </c>
      <c r="Z52" s="0" t="n">
        <v>44.88</v>
      </c>
      <c r="AB52" s="0" t="n">
        <v>26.37</v>
      </c>
      <c r="AC52" s="0" t="n">
        <v>34.43</v>
      </c>
      <c r="AE52" s="0" t="n">
        <v>44.83</v>
      </c>
      <c r="AG52" s="0" t="n">
        <v>40.38</v>
      </c>
      <c r="AH52" s="0" t="n">
        <v>43.93</v>
      </c>
      <c r="AI52" s="0" t="n">
        <v>4</v>
      </c>
      <c r="AJ52" s="0" t="n">
        <v>27.7</v>
      </c>
      <c r="AK52" s="0" t="n">
        <v>25.31</v>
      </c>
      <c r="AQ52" s="0" t="n">
        <v>30</v>
      </c>
      <c r="AU52" s="0" t="n">
        <v>59.8</v>
      </c>
      <c r="AV52" s="0" t="n">
        <v>1.71</v>
      </c>
      <c r="AW52" s="0" t="n">
        <v>25.95</v>
      </c>
      <c r="BD52" s="0" t="n">
        <v>16.44</v>
      </c>
      <c r="BF52" s="0" t="n">
        <v>23.16</v>
      </c>
      <c r="BI52" s="0" t="n">
        <v>33</v>
      </c>
      <c r="BK52" s="0" t="n">
        <v>52.39</v>
      </c>
      <c r="BN52" s="0" t="n">
        <v>39</v>
      </c>
      <c r="BO52" s="0" t="n">
        <v>31</v>
      </c>
      <c r="BQ52" s="0" t="n">
        <v>23.35</v>
      </c>
      <c r="BR52" s="0" t="n">
        <v>40</v>
      </c>
      <c r="BS52" s="0" t="n">
        <v>14.86</v>
      </c>
      <c r="CC52" s="0" t="n">
        <v>20</v>
      </c>
      <c r="CH52" s="0" t="n">
        <v>82</v>
      </c>
      <c r="CI52" s="0" t="n">
        <v>0</v>
      </c>
      <c r="CJ52" s="0" t="n">
        <v>0</v>
      </c>
      <c r="CK52" s="0" t="n">
        <v>0</v>
      </c>
      <c r="CL52" s="0" t="n">
        <v>1968</v>
      </c>
      <c r="CM52" s="0" t="n">
        <v>0</v>
      </c>
      <c r="CN52" s="0" t="n">
        <v>3680.16</v>
      </c>
      <c r="CO52" s="0" t="n">
        <v>0</v>
      </c>
      <c r="CP52" s="0" t="n">
        <v>2162.34</v>
      </c>
      <c r="CQ52" s="0" t="n">
        <v>3105.586</v>
      </c>
      <c r="CR52" s="0" t="n">
        <v>0</v>
      </c>
      <c r="CS52" s="0" t="n">
        <v>3676.06</v>
      </c>
      <c r="CT52" s="0" t="n">
        <v>0</v>
      </c>
      <c r="CU52" s="0" t="n">
        <v>2980.044</v>
      </c>
      <c r="CV52" s="0" t="n">
        <v>3602.26</v>
      </c>
      <c r="CW52" s="0" t="n">
        <v>328</v>
      </c>
      <c r="CX52" s="0" t="n">
        <v>2271.4</v>
      </c>
      <c r="CY52" s="0" t="n">
        <v>2075.42</v>
      </c>
      <c r="CZ52" s="0" t="n">
        <v>0</v>
      </c>
      <c r="DA52" s="0" t="n">
        <v>0</v>
      </c>
      <c r="DB52" s="0" t="n">
        <v>0</v>
      </c>
      <c r="DC52" s="0" t="n">
        <v>0</v>
      </c>
      <c r="DD52" s="0" t="n">
        <v>0</v>
      </c>
      <c r="DE52" s="0" t="n">
        <v>2460</v>
      </c>
      <c r="DF52" s="0" t="n">
        <v>0</v>
      </c>
      <c r="DG52" s="0" t="n">
        <v>0</v>
      </c>
      <c r="DH52" s="0" t="n">
        <v>0</v>
      </c>
      <c r="DI52" s="0" t="n">
        <v>4903.6</v>
      </c>
      <c r="DJ52" s="0" t="n">
        <v>175.275</v>
      </c>
      <c r="DK52" s="0" t="n">
        <v>2127.9</v>
      </c>
      <c r="DL52" s="0" t="n">
        <v>0</v>
      </c>
      <c r="DM52" s="0" t="n">
        <v>0</v>
      </c>
      <c r="DN52" s="0" t="n">
        <v>0</v>
      </c>
      <c r="DO52" s="0" t="n">
        <v>0</v>
      </c>
      <c r="DP52" s="0" t="n">
        <v>0</v>
      </c>
      <c r="DQ52" s="0" t="n">
        <v>0</v>
      </c>
      <c r="DR52" s="0" t="n">
        <v>1348.08</v>
      </c>
      <c r="DS52" s="0" t="n">
        <v>0</v>
      </c>
      <c r="DT52" s="0" t="n">
        <v>2373.9</v>
      </c>
      <c r="DU52" s="0" t="n">
        <v>0</v>
      </c>
      <c r="DV52" s="0" t="n">
        <v>0</v>
      </c>
      <c r="DW52" s="0" t="n">
        <v>2706</v>
      </c>
      <c r="DX52" s="0" t="n">
        <v>0</v>
      </c>
      <c r="DY52" s="0" t="n">
        <v>4295.98</v>
      </c>
      <c r="DZ52" s="0" t="n">
        <v>0</v>
      </c>
      <c r="EA52" s="0" t="n">
        <v>0</v>
      </c>
      <c r="EB52" s="0" t="n">
        <v>3198</v>
      </c>
      <c r="EC52" s="0" t="n">
        <v>2542</v>
      </c>
      <c r="ED52" s="0" t="n">
        <v>0</v>
      </c>
      <c r="EE52" s="0" t="n">
        <v>1914.7</v>
      </c>
      <c r="EF52" s="0" t="n">
        <v>3608</v>
      </c>
      <c r="EG52" s="0" t="n">
        <v>1218.52</v>
      </c>
      <c r="EH52" s="0" t="n">
        <v>0</v>
      </c>
      <c r="EI52" s="0" t="n">
        <v>0</v>
      </c>
      <c r="EJ52" s="0" t="n">
        <v>0</v>
      </c>
      <c r="EK52" s="0" t="n">
        <v>0</v>
      </c>
      <c r="EL52" s="0" t="n">
        <v>0</v>
      </c>
      <c r="EM52" s="0" t="n">
        <v>0</v>
      </c>
      <c r="EN52" s="0" t="n">
        <v>0</v>
      </c>
      <c r="EO52" s="0" t="n">
        <v>0</v>
      </c>
      <c r="EP52" s="0" t="n">
        <v>0</v>
      </c>
      <c r="EQ52" s="0" t="n">
        <v>1640</v>
      </c>
      <c r="ER52" s="0" t="n">
        <v>0</v>
      </c>
      <c r="ES52" s="0" t="n">
        <v>0</v>
      </c>
      <c r="ET52" s="0" t="n">
        <v>0</v>
      </c>
      <c r="EU52" s="0" t="n">
        <v>0</v>
      </c>
      <c r="EV52" s="0" t="n">
        <v>264</v>
      </c>
      <c r="EW52" s="0" t="n">
        <v>0</v>
      </c>
      <c r="EX52" s="0" t="n">
        <v>0</v>
      </c>
      <c r="EY52" s="0" t="n">
        <v>0</v>
      </c>
      <c r="EZ52" s="0" t="n">
        <v>6336</v>
      </c>
      <c r="FA52" s="0" t="n">
        <v>0</v>
      </c>
      <c r="FB52" s="0" t="n">
        <v>11848.32</v>
      </c>
      <c r="FC52" s="0" t="n">
        <v>0</v>
      </c>
      <c r="FD52" s="0" t="n">
        <v>6961.68</v>
      </c>
      <c r="FE52" s="0" t="n">
        <v>8180.568</v>
      </c>
      <c r="FF52" s="0" t="n">
        <v>0</v>
      </c>
      <c r="FG52" s="0" t="n">
        <v>11835.12</v>
      </c>
      <c r="FH52" s="0" t="n">
        <v>0</v>
      </c>
      <c r="FI52" s="0" t="n">
        <v>10660.32</v>
      </c>
      <c r="FJ52" s="0" t="n">
        <v>14496.9</v>
      </c>
      <c r="FK52" s="0" t="n">
        <v>1056</v>
      </c>
      <c r="FL52" s="0" t="n">
        <v>7312.8</v>
      </c>
      <c r="FM52" s="0" t="n">
        <v>6681.84</v>
      </c>
      <c r="FN52" s="0" t="n">
        <v>0</v>
      </c>
      <c r="FO52" s="0" t="n">
        <v>0</v>
      </c>
      <c r="FP52" s="0" t="n">
        <v>0</v>
      </c>
      <c r="FQ52" s="0" t="n">
        <v>0</v>
      </c>
      <c r="FR52" s="0" t="n">
        <v>0</v>
      </c>
      <c r="FS52" s="0" t="n">
        <v>9900</v>
      </c>
      <c r="FT52" s="0" t="n">
        <v>0</v>
      </c>
      <c r="FU52" s="0" t="n">
        <v>0</v>
      </c>
      <c r="FV52" s="0" t="n">
        <v>0</v>
      </c>
      <c r="FW52" s="0" t="n">
        <v>15787.2</v>
      </c>
      <c r="FX52" s="0" t="n">
        <v>406.296</v>
      </c>
      <c r="FY52" s="0" t="n">
        <v>8563.5</v>
      </c>
      <c r="FZ52" s="0" t="n">
        <v>0</v>
      </c>
      <c r="GA52" s="0" t="n">
        <v>0</v>
      </c>
      <c r="GB52" s="0" t="n">
        <v>0</v>
      </c>
      <c r="GC52" s="0" t="n">
        <v>0</v>
      </c>
      <c r="GD52" s="0" t="n">
        <v>0</v>
      </c>
      <c r="GE52" s="0" t="n">
        <v>0</v>
      </c>
      <c r="GF52" s="0" t="n">
        <v>4340.16</v>
      </c>
      <c r="GG52" s="0" t="n">
        <v>0</v>
      </c>
      <c r="GH52" s="0" t="n">
        <v>6114.24</v>
      </c>
      <c r="GI52" s="0" t="n">
        <v>0</v>
      </c>
      <c r="GJ52" s="0" t="n">
        <v>0</v>
      </c>
      <c r="GK52" s="0" t="n">
        <v>8712</v>
      </c>
      <c r="GL52" s="0" t="n">
        <v>0</v>
      </c>
      <c r="GM52" s="0" t="n">
        <v>13830.96</v>
      </c>
      <c r="GN52" s="0" t="n">
        <v>0</v>
      </c>
      <c r="GO52" s="0" t="n">
        <v>0</v>
      </c>
      <c r="GP52" s="0" t="n">
        <v>11325.6</v>
      </c>
      <c r="GQ52" s="0" t="n">
        <v>8184</v>
      </c>
      <c r="GR52" s="0" t="n">
        <v>0</v>
      </c>
      <c r="GS52" s="0" t="n">
        <v>7705.5</v>
      </c>
      <c r="GT52" s="0" t="n">
        <v>10560</v>
      </c>
      <c r="GU52" s="0" t="n">
        <v>3923.04</v>
      </c>
      <c r="GV52" s="0" t="n">
        <v>0</v>
      </c>
      <c r="GW52" s="0" t="n">
        <v>0</v>
      </c>
      <c r="GX52" s="0" t="n">
        <v>0</v>
      </c>
      <c r="GY52" s="0" t="n">
        <v>0</v>
      </c>
      <c r="GZ52" s="0" t="n">
        <v>0</v>
      </c>
      <c r="HA52" s="0" t="n">
        <v>0</v>
      </c>
      <c r="HB52" s="0" t="n">
        <v>0</v>
      </c>
      <c r="HC52" s="0" t="n">
        <v>0</v>
      </c>
      <c r="HD52" s="0" t="n">
        <v>0</v>
      </c>
      <c r="HE52" s="0" t="n">
        <v>5280</v>
      </c>
      <c r="HF52" s="0" t="n">
        <v>0</v>
      </c>
      <c r="HG52" s="0" t="n">
        <v>0</v>
      </c>
      <c r="HH52" s="0" t="n">
        <v>0</v>
      </c>
      <c r="HI52" s="0" t="n">
        <v>0</v>
      </c>
      <c r="HJ52" s="0" t="n">
        <v>11</v>
      </c>
      <c r="HK52" s="0" t="n">
        <v>0</v>
      </c>
      <c r="HL52" s="0" t="n">
        <v>0</v>
      </c>
      <c r="HM52" s="0" t="n">
        <v>0</v>
      </c>
      <c r="HN52" s="0" t="n">
        <v>264</v>
      </c>
      <c r="HO52" s="0" t="n">
        <v>0</v>
      </c>
      <c r="HP52" s="0" t="n">
        <v>493.68</v>
      </c>
      <c r="HQ52" s="0" t="n">
        <v>0</v>
      </c>
      <c r="HR52" s="0" t="n">
        <v>319.077</v>
      </c>
      <c r="HS52" s="0" t="n">
        <v>378.73</v>
      </c>
      <c r="HT52" s="0" t="n">
        <v>0</v>
      </c>
      <c r="HU52" s="0" t="n">
        <v>542.443</v>
      </c>
      <c r="HV52" s="0" t="n">
        <v>0</v>
      </c>
      <c r="HW52" s="0" t="n">
        <v>555.225</v>
      </c>
      <c r="HX52" s="0" t="n">
        <v>531.553</v>
      </c>
      <c r="HY52" s="0" t="n">
        <v>44</v>
      </c>
      <c r="HZ52" s="0" t="n">
        <v>304.7</v>
      </c>
      <c r="IA52" s="0" t="n">
        <v>348.0125</v>
      </c>
      <c r="IB52" s="0" t="n">
        <v>0</v>
      </c>
      <c r="IC52" s="0" t="n">
        <v>0</v>
      </c>
      <c r="ID52" s="0" t="n">
        <v>0</v>
      </c>
      <c r="IE52" s="0" t="n">
        <v>0</v>
      </c>
      <c r="IF52" s="0" t="n">
        <v>0</v>
      </c>
      <c r="IG52" s="0" t="n">
        <v>412.5</v>
      </c>
      <c r="IH52" s="0" t="n">
        <v>0</v>
      </c>
      <c r="II52" s="0" t="n">
        <v>0</v>
      </c>
      <c r="IJ52" s="0" t="n">
        <v>0</v>
      </c>
      <c r="IK52" s="0" t="n">
        <v>657.8</v>
      </c>
      <c r="IL52" s="0" t="n">
        <v>18.81</v>
      </c>
      <c r="IM52" s="0" t="n">
        <v>285.45</v>
      </c>
      <c r="IN52" s="0" t="n">
        <v>0</v>
      </c>
      <c r="IO52" s="0" t="n">
        <v>0</v>
      </c>
      <c r="IP52" s="0" t="n">
        <v>0</v>
      </c>
      <c r="IQ52" s="0" t="n">
        <v>0</v>
      </c>
      <c r="IR52" s="0" t="n">
        <v>0</v>
      </c>
      <c r="IS52" s="0" t="n">
        <v>0</v>
      </c>
      <c r="IT52" s="0" t="n">
        <v>162.756</v>
      </c>
      <c r="IU52" s="0" t="n">
        <v>0</v>
      </c>
      <c r="IV52" s="0" t="n">
        <v>254.76</v>
      </c>
      <c r="IW52" s="0" t="n">
        <v>0</v>
      </c>
      <c r="IX52" s="0" t="n">
        <v>0</v>
      </c>
      <c r="IY52" s="0" t="n">
        <v>363</v>
      </c>
      <c r="IZ52" s="0" t="n">
        <v>0</v>
      </c>
      <c r="JA52" s="0" t="n">
        <v>576.29</v>
      </c>
      <c r="JB52" s="0" t="n">
        <v>0</v>
      </c>
      <c r="JC52" s="0" t="n">
        <v>0</v>
      </c>
      <c r="JD52" s="0" t="n">
        <v>471.9</v>
      </c>
      <c r="JE52" s="0" t="n">
        <v>341</v>
      </c>
      <c r="JF52" s="0" t="n">
        <v>0</v>
      </c>
      <c r="JG52" s="0" t="n">
        <v>256.85</v>
      </c>
      <c r="JH52" s="0" t="n">
        <v>396</v>
      </c>
      <c r="JI52" s="0" t="n">
        <v>163.46</v>
      </c>
      <c r="JJ52" s="0" t="n">
        <v>0</v>
      </c>
      <c r="JK52" s="0" t="n">
        <v>0</v>
      </c>
      <c r="JL52" s="0" t="n">
        <v>0</v>
      </c>
      <c r="JM52" s="0" t="n">
        <v>0</v>
      </c>
      <c r="JN52" s="0" t="n">
        <v>0</v>
      </c>
      <c r="JO52" s="0" t="n">
        <v>0</v>
      </c>
      <c r="JP52" s="0" t="n">
        <v>0</v>
      </c>
      <c r="JQ52" s="0" t="n">
        <v>0</v>
      </c>
      <c r="JR52" s="0" t="n">
        <v>0</v>
      </c>
      <c r="JS52" s="0" t="n">
        <v>220</v>
      </c>
      <c r="JT52" s="0" t="n">
        <v>0</v>
      </c>
      <c r="JU52" s="0" t="n">
        <v>0</v>
      </c>
      <c r="JV52" s="0" t="n">
        <v>0</v>
      </c>
      <c r="JW52" s="0" t="n">
        <v>0</v>
      </c>
      <c r="JX52" s="0" t="n">
        <v>105</v>
      </c>
      <c r="JY52" s="0" t="n">
        <v>0</v>
      </c>
      <c r="JZ52" s="0" t="n">
        <v>0</v>
      </c>
      <c r="KA52" s="0" t="n">
        <v>0</v>
      </c>
      <c r="KB52" s="0" t="n">
        <v>3150</v>
      </c>
      <c r="KC52" s="0" t="n">
        <v>0</v>
      </c>
      <c r="KD52" s="0" t="n">
        <v>4712.4</v>
      </c>
      <c r="KE52" s="0" t="n">
        <v>0</v>
      </c>
      <c r="KF52" s="0" t="n">
        <v>2768.85</v>
      </c>
      <c r="KG52" s="0" t="n">
        <v>3253.635</v>
      </c>
      <c r="KH52" s="0" t="n">
        <v>0</v>
      </c>
      <c r="KI52" s="0" t="n">
        <v>4236.435</v>
      </c>
      <c r="KJ52" s="0" t="n">
        <v>0</v>
      </c>
      <c r="KK52" s="0" t="n">
        <v>4239.9</v>
      </c>
      <c r="KL52" s="0" t="n">
        <v>4612.65</v>
      </c>
      <c r="KM52" s="0" t="n">
        <v>420</v>
      </c>
      <c r="KN52" s="0" t="n">
        <v>3199.35</v>
      </c>
      <c r="KO52" s="0" t="n">
        <v>3321.9375</v>
      </c>
      <c r="KP52" s="0" t="n">
        <v>0</v>
      </c>
      <c r="KQ52" s="0" t="n">
        <v>0</v>
      </c>
      <c r="KR52" s="0" t="n">
        <v>0</v>
      </c>
      <c r="KS52" s="0" t="n">
        <v>0</v>
      </c>
      <c r="KT52" s="0" t="n">
        <v>0</v>
      </c>
      <c r="KU52" s="0" t="n">
        <v>3150</v>
      </c>
      <c r="KV52" s="0" t="n">
        <v>0</v>
      </c>
      <c r="KW52" s="0" t="n">
        <v>0</v>
      </c>
      <c r="KX52" s="0" t="n">
        <v>0</v>
      </c>
      <c r="KY52" s="0" t="n">
        <v>6279</v>
      </c>
      <c r="KZ52" s="0" t="n">
        <v>179.55</v>
      </c>
      <c r="LA52" s="0" t="n">
        <v>2997.225</v>
      </c>
      <c r="LB52" s="0" t="n">
        <v>0</v>
      </c>
      <c r="LC52" s="0" t="n">
        <v>0</v>
      </c>
      <c r="LD52" s="0" t="n">
        <v>0</v>
      </c>
      <c r="LE52" s="0" t="n">
        <v>0</v>
      </c>
      <c r="LF52" s="0" t="n">
        <v>0</v>
      </c>
      <c r="LG52" s="0" t="n">
        <v>0</v>
      </c>
      <c r="LH52" s="0" t="n">
        <v>1726.2</v>
      </c>
      <c r="LI52" s="0" t="n">
        <v>0</v>
      </c>
      <c r="LJ52" s="0" t="n">
        <v>2431.8</v>
      </c>
      <c r="LK52" s="0" t="n">
        <v>0</v>
      </c>
      <c r="LL52" s="0" t="n">
        <v>0</v>
      </c>
      <c r="LM52" s="0" t="n">
        <v>3465</v>
      </c>
      <c r="LN52" s="0" t="n">
        <v>0</v>
      </c>
      <c r="LO52" s="0" t="n">
        <v>5500.95</v>
      </c>
      <c r="LP52" s="0" t="n">
        <v>0</v>
      </c>
      <c r="LQ52" s="0" t="n">
        <v>0</v>
      </c>
      <c r="LR52" s="0" t="n">
        <v>4095</v>
      </c>
      <c r="LS52" s="0" t="n">
        <v>3255</v>
      </c>
      <c r="LT52" s="0" t="n">
        <v>0</v>
      </c>
      <c r="LU52" s="0" t="n">
        <v>2451.75</v>
      </c>
      <c r="LV52" s="0" t="n">
        <v>4200</v>
      </c>
      <c r="LW52" s="0" t="n">
        <v>1560.3</v>
      </c>
      <c r="LX52" s="0" t="n">
        <v>0</v>
      </c>
      <c r="LY52" s="0" t="n">
        <v>0</v>
      </c>
      <c r="LZ52" s="0" t="n">
        <v>0</v>
      </c>
      <c r="MA52" s="0" t="n">
        <v>0</v>
      </c>
      <c r="MB52" s="0" t="n">
        <v>0</v>
      </c>
      <c r="MC52" s="0" t="n">
        <v>0</v>
      </c>
      <c r="MD52" s="0" t="n">
        <v>0</v>
      </c>
      <c r="ME52" s="0" t="n">
        <v>0</v>
      </c>
      <c r="MF52" s="0" t="n">
        <v>0</v>
      </c>
      <c r="MG52" s="0" t="n">
        <v>2100</v>
      </c>
      <c r="MH52" s="0" t="n">
        <v>0</v>
      </c>
      <c r="MI52" s="0" t="n">
        <v>0</v>
      </c>
      <c r="MJ52" s="0" t="n">
        <v>0</v>
      </c>
      <c r="MK52" s="0" t="n">
        <v>0</v>
      </c>
      <c r="ML52" s="0" t="n">
        <v>270</v>
      </c>
      <c r="MM52" s="0" t="n">
        <v>0</v>
      </c>
      <c r="MN52" s="0" t="n">
        <v>0</v>
      </c>
      <c r="MO52" s="0" t="n">
        <v>0</v>
      </c>
      <c r="MP52" s="0" t="n">
        <v>6480</v>
      </c>
      <c r="MQ52" s="0" t="n">
        <v>0</v>
      </c>
      <c r="MR52" s="0" t="n">
        <v>12117.6</v>
      </c>
      <c r="MS52" s="0" t="n">
        <v>0</v>
      </c>
      <c r="MT52" s="0" t="n">
        <v>7119.9</v>
      </c>
      <c r="MU52" s="0" t="n">
        <v>10225.71</v>
      </c>
      <c r="MV52" s="0" t="n">
        <v>0</v>
      </c>
      <c r="MW52" s="0" t="n">
        <v>12104.1</v>
      </c>
      <c r="MX52" s="0" t="n">
        <v>0</v>
      </c>
      <c r="MY52" s="0" t="n">
        <v>11992.86</v>
      </c>
      <c r="MZ52" s="0" t="n">
        <v>10674.99</v>
      </c>
      <c r="NA52" s="0" t="n">
        <v>1188</v>
      </c>
      <c r="NB52" s="0" t="n">
        <v>7479</v>
      </c>
      <c r="NC52" s="0" t="n">
        <v>8542.125</v>
      </c>
      <c r="ND52" s="0" t="n">
        <v>0</v>
      </c>
      <c r="NE52" s="0" t="n">
        <v>0</v>
      </c>
      <c r="NF52" s="0" t="n">
        <v>0</v>
      </c>
      <c r="NG52" s="0" t="n">
        <v>0</v>
      </c>
      <c r="NH52" s="0" t="n">
        <v>0</v>
      </c>
      <c r="NI52" s="0" t="n">
        <v>8100</v>
      </c>
      <c r="NJ52" s="0" t="n">
        <v>0</v>
      </c>
      <c r="NK52" s="0" t="n">
        <v>0</v>
      </c>
      <c r="NL52" s="0" t="n">
        <v>0</v>
      </c>
      <c r="NM52" s="0" t="n">
        <v>16146</v>
      </c>
      <c r="NN52" s="0" t="n">
        <v>461.7</v>
      </c>
      <c r="NO52" s="0" t="n">
        <v>6305.85</v>
      </c>
      <c r="NP52" s="0" t="n">
        <v>0</v>
      </c>
      <c r="NQ52" s="0" t="n">
        <v>0</v>
      </c>
      <c r="NR52" s="0" t="n">
        <v>0</v>
      </c>
      <c r="NS52" s="0" t="n">
        <v>0</v>
      </c>
      <c r="NT52" s="0" t="n">
        <v>0</v>
      </c>
      <c r="NU52" s="0" t="n">
        <v>0</v>
      </c>
      <c r="NV52" s="0" t="n">
        <v>5548.5</v>
      </c>
      <c r="NW52" s="0" t="n">
        <v>0</v>
      </c>
      <c r="NX52" s="0" t="n">
        <v>5627.88</v>
      </c>
      <c r="NY52" s="0" t="n">
        <v>0</v>
      </c>
      <c r="NZ52" s="0" t="n">
        <v>0</v>
      </c>
      <c r="OA52" s="0" t="n">
        <v>8910</v>
      </c>
      <c r="OB52" s="0" t="n">
        <v>0</v>
      </c>
      <c r="OC52" s="0" t="n">
        <v>14145.3</v>
      </c>
      <c r="OD52" s="0" t="n">
        <v>0</v>
      </c>
      <c r="OE52" s="0" t="n">
        <v>0</v>
      </c>
      <c r="OF52" s="0" t="n">
        <v>10530</v>
      </c>
      <c r="OG52" s="0" t="n">
        <v>10462.5</v>
      </c>
      <c r="OH52" s="0" t="n">
        <v>0</v>
      </c>
      <c r="OI52" s="0" t="n">
        <v>6934.95</v>
      </c>
      <c r="OJ52" s="0" t="n">
        <v>10800</v>
      </c>
      <c r="OK52" s="0" t="n">
        <v>4012.2</v>
      </c>
      <c r="OL52" s="0" t="n">
        <v>0</v>
      </c>
      <c r="OM52" s="0" t="n">
        <v>0</v>
      </c>
      <c r="ON52" s="0" t="n">
        <v>0</v>
      </c>
      <c r="OO52" s="0" t="n">
        <v>0</v>
      </c>
      <c r="OP52" s="0" t="n">
        <v>0</v>
      </c>
      <c r="OQ52" s="0" t="n">
        <v>0</v>
      </c>
      <c r="OR52" s="0" t="n">
        <v>0</v>
      </c>
      <c r="OS52" s="0" t="n">
        <v>0</v>
      </c>
      <c r="OT52" s="0" t="n">
        <v>0</v>
      </c>
      <c r="OU52" s="0" t="n">
        <v>5400</v>
      </c>
      <c r="OV52" s="0" t="n">
        <v>0</v>
      </c>
      <c r="OW52" s="0" t="n">
        <v>0</v>
      </c>
      <c r="OX52" s="0" t="n">
        <v>0</v>
      </c>
      <c r="OY52" s="0" t="n">
        <v>0</v>
      </c>
      <c r="OZ52" s="0" t="n">
        <v>185</v>
      </c>
      <c r="PA52" s="0" t="n">
        <v>0</v>
      </c>
      <c r="PB52" s="0" t="n">
        <v>0</v>
      </c>
      <c r="PC52" s="0" t="n">
        <v>0</v>
      </c>
      <c r="PD52" s="0" t="n">
        <v>4440</v>
      </c>
      <c r="PE52" s="0" t="n">
        <v>0</v>
      </c>
      <c r="PF52" s="0" t="n">
        <v>8302.8</v>
      </c>
      <c r="PG52" s="0" t="n">
        <v>0</v>
      </c>
      <c r="PH52" s="0" t="n">
        <v>4878.45</v>
      </c>
      <c r="PI52" s="0" t="n">
        <v>6369.55</v>
      </c>
      <c r="PJ52" s="0" t="n">
        <v>0</v>
      </c>
      <c r="PK52" s="0" t="n">
        <v>8293.55</v>
      </c>
      <c r="PL52" s="0" t="n">
        <v>0</v>
      </c>
      <c r="PM52" s="0" t="n">
        <v>7470.3</v>
      </c>
      <c r="PN52" s="0" t="n">
        <v>7314.345</v>
      </c>
      <c r="PO52" s="0" t="n">
        <v>740</v>
      </c>
      <c r="PP52" s="0" t="n">
        <v>5124.5</v>
      </c>
      <c r="PQ52" s="0" t="n">
        <v>4682.35</v>
      </c>
      <c r="PR52" s="0" t="n">
        <v>0</v>
      </c>
      <c r="PS52" s="0" t="n">
        <v>0</v>
      </c>
      <c r="PT52" s="0" t="n">
        <v>0</v>
      </c>
      <c r="PU52" s="0" t="n">
        <v>0</v>
      </c>
      <c r="PV52" s="0" t="n">
        <v>0</v>
      </c>
      <c r="PW52" s="0" t="n">
        <v>5550</v>
      </c>
      <c r="PX52" s="0" t="n">
        <v>0</v>
      </c>
      <c r="PY52" s="0" t="n">
        <v>0</v>
      </c>
      <c r="PZ52" s="0" t="n">
        <v>0</v>
      </c>
      <c r="QA52" s="0" t="n">
        <v>11063</v>
      </c>
      <c r="QB52" s="0" t="n">
        <v>316.35</v>
      </c>
      <c r="QC52" s="0" t="n">
        <v>6000.9375</v>
      </c>
      <c r="QD52" s="0" t="n">
        <v>0</v>
      </c>
      <c r="QE52" s="0" t="n">
        <v>0</v>
      </c>
      <c r="QF52" s="0" t="n">
        <v>0</v>
      </c>
      <c r="QG52" s="0" t="n">
        <v>0</v>
      </c>
      <c r="QH52" s="0" t="n">
        <v>0</v>
      </c>
      <c r="QI52" s="0" t="n">
        <v>0</v>
      </c>
      <c r="QJ52" s="0" t="n">
        <v>2737.26</v>
      </c>
      <c r="QK52" s="0" t="n">
        <v>0</v>
      </c>
      <c r="QL52" s="0" t="n">
        <v>4713.06</v>
      </c>
      <c r="QM52" s="0" t="n">
        <v>0</v>
      </c>
      <c r="QN52" s="0" t="n">
        <v>0</v>
      </c>
      <c r="QO52" s="0" t="n">
        <v>6715.5</v>
      </c>
      <c r="QP52" s="0" t="n">
        <v>0</v>
      </c>
      <c r="QQ52" s="0" t="n">
        <v>9692.15</v>
      </c>
      <c r="QR52" s="0" t="n">
        <v>0</v>
      </c>
      <c r="QS52" s="0" t="n">
        <v>0</v>
      </c>
      <c r="QT52" s="0" t="n">
        <v>6493.5</v>
      </c>
      <c r="QU52" s="0" t="n">
        <v>5735</v>
      </c>
      <c r="QV52" s="0" t="n">
        <v>0</v>
      </c>
      <c r="QW52" s="0" t="n">
        <v>4319.75</v>
      </c>
      <c r="QX52" s="0" t="n">
        <v>9250</v>
      </c>
      <c r="QY52" s="0" t="n">
        <v>2749.1</v>
      </c>
      <c r="QZ52" s="0" t="n">
        <v>0</v>
      </c>
      <c r="RA52" s="0" t="n">
        <v>0</v>
      </c>
      <c r="RB52" s="0" t="n">
        <v>0</v>
      </c>
      <c r="RC52" s="0" t="n">
        <v>0</v>
      </c>
      <c r="RD52" s="0" t="n">
        <v>0</v>
      </c>
      <c r="RE52" s="0" t="n">
        <v>0</v>
      </c>
      <c r="RF52" s="0" t="n">
        <v>0</v>
      </c>
      <c r="RG52" s="0" t="n">
        <v>0</v>
      </c>
      <c r="RH52" s="0" t="n">
        <v>0</v>
      </c>
      <c r="RI52" s="0" t="n">
        <v>3700</v>
      </c>
      <c r="RJ52" s="0" t="n">
        <v>0</v>
      </c>
      <c r="RK52" s="0" t="n">
        <v>0</v>
      </c>
      <c r="RL52" s="0" t="n">
        <v>0</v>
      </c>
      <c r="RM52" s="0" t="n">
        <v>0</v>
      </c>
      <c r="RN52" s="0" t="n">
        <v>75</v>
      </c>
      <c r="RO52" s="0" t="n">
        <v>0</v>
      </c>
      <c r="RP52" s="0" t="n">
        <v>0</v>
      </c>
      <c r="RQ52" s="0" t="n">
        <v>0</v>
      </c>
      <c r="RR52" s="0" t="n">
        <v>1620</v>
      </c>
      <c r="RS52" s="0" t="n">
        <v>0</v>
      </c>
      <c r="RT52" s="0" t="n">
        <v>3366</v>
      </c>
      <c r="RU52" s="0" t="n">
        <v>0</v>
      </c>
      <c r="RV52" s="0" t="n">
        <v>1977.75</v>
      </c>
      <c r="RW52" s="0" t="n">
        <v>2324.025</v>
      </c>
      <c r="RX52" s="0" t="n">
        <v>0</v>
      </c>
      <c r="RY52" s="0" t="n">
        <v>3362.25</v>
      </c>
      <c r="RZ52" s="0" t="n">
        <v>0</v>
      </c>
      <c r="SA52" s="0" t="n">
        <v>3028.5</v>
      </c>
      <c r="SB52" s="0" t="n">
        <v>3294.75</v>
      </c>
      <c r="SC52" s="0" t="n">
        <v>330</v>
      </c>
      <c r="SD52" s="0" t="n">
        <v>2077.5</v>
      </c>
      <c r="SE52" s="0" t="n">
        <v>2372.8125</v>
      </c>
      <c r="SF52" s="0" t="n">
        <v>0</v>
      </c>
      <c r="SG52" s="0" t="n">
        <v>0</v>
      </c>
      <c r="SH52" s="0" t="n">
        <v>0</v>
      </c>
      <c r="SI52" s="0" t="n">
        <v>0</v>
      </c>
      <c r="SJ52" s="0" t="n">
        <v>0</v>
      </c>
      <c r="SK52" s="0" t="n">
        <v>2250</v>
      </c>
      <c r="SL52" s="0" t="n">
        <v>0</v>
      </c>
      <c r="SM52" s="0" t="n">
        <v>0</v>
      </c>
      <c r="SN52" s="0" t="n">
        <v>0</v>
      </c>
      <c r="SO52" s="0" t="n">
        <v>4485</v>
      </c>
      <c r="SP52" s="0" t="n">
        <v>128.25</v>
      </c>
      <c r="SQ52" s="0" t="n">
        <v>1946.25</v>
      </c>
      <c r="SR52" s="0" t="n">
        <v>0</v>
      </c>
      <c r="SS52" s="0" t="n">
        <v>0</v>
      </c>
      <c r="ST52" s="0" t="n">
        <v>0</v>
      </c>
      <c r="SU52" s="0" t="n">
        <v>0</v>
      </c>
      <c r="SV52" s="0" t="n">
        <v>0</v>
      </c>
      <c r="SW52" s="0" t="n">
        <v>0</v>
      </c>
      <c r="SX52" s="0" t="n">
        <v>1109.7</v>
      </c>
      <c r="SY52" s="0" t="n">
        <v>0</v>
      </c>
      <c r="SZ52" s="0" t="n">
        <v>1910.7</v>
      </c>
      <c r="TA52" s="0" t="n">
        <v>0</v>
      </c>
      <c r="TB52" s="0" t="n">
        <v>0</v>
      </c>
      <c r="TC52" s="0" t="n">
        <v>2475</v>
      </c>
      <c r="TD52" s="0" t="n">
        <v>0</v>
      </c>
      <c r="TE52" s="0" t="n">
        <v>3929.25</v>
      </c>
      <c r="TF52" s="0" t="n">
        <v>0</v>
      </c>
      <c r="TG52" s="0" t="n">
        <v>0</v>
      </c>
      <c r="TH52" s="0" t="n">
        <v>3217.5</v>
      </c>
      <c r="TI52" s="0" t="n">
        <v>2325</v>
      </c>
      <c r="TJ52" s="0" t="n">
        <v>0</v>
      </c>
      <c r="TK52" s="0" t="n">
        <v>2189.0625</v>
      </c>
      <c r="TL52" s="0" t="n">
        <v>3000</v>
      </c>
      <c r="TM52" s="0" t="n">
        <v>1114.5</v>
      </c>
      <c r="TN52" s="0" t="n">
        <v>0</v>
      </c>
      <c r="TO52" s="0" t="n">
        <v>0</v>
      </c>
      <c r="TP52" s="0" t="n">
        <v>0</v>
      </c>
      <c r="TQ52" s="0" t="n">
        <v>0</v>
      </c>
      <c r="TR52" s="0" t="n">
        <v>0</v>
      </c>
      <c r="TS52" s="0" t="n">
        <v>0</v>
      </c>
      <c r="TT52" s="0" t="n">
        <v>0</v>
      </c>
      <c r="TU52" s="0" t="n">
        <v>0</v>
      </c>
      <c r="TV52" s="0" t="n">
        <v>0</v>
      </c>
      <c r="TW52" s="0" t="n">
        <v>1500</v>
      </c>
      <c r="TX52" s="0" t="n">
        <v>0</v>
      </c>
      <c r="TY52" s="0" t="n">
        <v>0</v>
      </c>
      <c r="TZ52" s="0" t="n">
        <v>0</v>
      </c>
      <c r="UA52" s="0" t="n">
        <v>0</v>
      </c>
      <c r="UB52" s="0" t="n">
        <v>353</v>
      </c>
      <c r="UC52" s="0" t="n">
        <v>0</v>
      </c>
      <c r="UD52" s="0" t="n">
        <v>0</v>
      </c>
      <c r="UE52" s="0" t="n">
        <v>0</v>
      </c>
      <c r="UF52" s="0" t="n">
        <v>8472</v>
      </c>
      <c r="UG52" s="0" t="n">
        <v>0</v>
      </c>
      <c r="UH52" s="0" t="n">
        <v>15842.64</v>
      </c>
      <c r="UI52" s="0" t="n">
        <v>0</v>
      </c>
      <c r="UJ52" s="0" t="n">
        <v>10239.471</v>
      </c>
      <c r="UK52" s="0" t="n">
        <v>12153.79</v>
      </c>
      <c r="UL52" s="0" t="n">
        <v>0</v>
      </c>
      <c r="UM52" s="0" t="n">
        <v>15824.99</v>
      </c>
      <c r="UN52" s="0" t="n">
        <v>0</v>
      </c>
      <c r="UO52" s="0" t="n">
        <v>14254.14</v>
      </c>
      <c r="UP52" s="0" t="n">
        <v>15507.29</v>
      </c>
      <c r="UQ52" s="0" t="n">
        <v>1765</v>
      </c>
      <c r="UR52" s="0" t="n">
        <v>8800.29</v>
      </c>
      <c r="US52" s="0" t="n">
        <v>8934.43</v>
      </c>
      <c r="UT52" s="0" t="n">
        <v>0</v>
      </c>
      <c r="UU52" s="0" t="n">
        <v>0</v>
      </c>
      <c r="UV52" s="0" t="n">
        <v>0</v>
      </c>
      <c r="UW52" s="0" t="n">
        <v>0</v>
      </c>
      <c r="UX52" s="0" t="n">
        <v>0</v>
      </c>
      <c r="UY52" s="0" t="n">
        <v>10590</v>
      </c>
      <c r="UZ52" s="0" t="n">
        <v>0</v>
      </c>
      <c r="VA52" s="0" t="n">
        <v>0</v>
      </c>
      <c r="VB52" s="0" t="n">
        <v>0</v>
      </c>
      <c r="VC52" s="0" t="n">
        <v>18998.46</v>
      </c>
      <c r="VD52" s="0" t="n">
        <v>603.63</v>
      </c>
      <c r="VE52" s="0" t="n">
        <v>9160.35</v>
      </c>
      <c r="VF52" s="0" t="n">
        <v>0</v>
      </c>
      <c r="VG52" s="0" t="n">
        <v>0</v>
      </c>
      <c r="VH52" s="0" t="n">
        <v>0</v>
      </c>
      <c r="VI52" s="0" t="n">
        <v>0</v>
      </c>
      <c r="VJ52" s="0" t="n">
        <v>0</v>
      </c>
      <c r="VK52" s="0" t="n">
        <v>0</v>
      </c>
      <c r="VL52" s="0" t="n">
        <v>5803.32</v>
      </c>
      <c r="VM52" s="0" t="n">
        <v>0</v>
      </c>
      <c r="VN52" s="0" t="n">
        <v>8175.48</v>
      </c>
      <c r="VO52" s="0" t="n">
        <v>0</v>
      </c>
      <c r="VP52" s="0" t="n">
        <v>0</v>
      </c>
      <c r="VQ52" s="0" t="n">
        <v>11649</v>
      </c>
      <c r="VR52" s="0" t="n">
        <v>0</v>
      </c>
      <c r="VS52" s="0" t="n">
        <v>23117.0875</v>
      </c>
      <c r="VT52" s="0" t="n">
        <v>0</v>
      </c>
      <c r="VU52" s="0" t="n">
        <v>0</v>
      </c>
      <c r="VV52" s="0" t="n">
        <v>13767</v>
      </c>
      <c r="VW52" s="0" t="n">
        <v>10943</v>
      </c>
      <c r="VX52" s="0" t="n">
        <v>0</v>
      </c>
      <c r="VY52" s="0" t="n">
        <v>8242.55</v>
      </c>
      <c r="VZ52" s="0" t="n">
        <v>14120</v>
      </c>
      <c r="WA52" s="0" t="n">
        <v>5245.58</v>
      </c>
      <c r="WB52" s="0" t="n">
        <v>0</v>
      </c>
      <c r="WC52" s="0" t="n">
        <v>0</v>
      </c>
      <c r="WD52" s="0" t="n">
        <v>0</v>
      </c>
      <c r="WE52" s="0" t="n">
        <v>0</v>
      </c>
      <c r="WF52" s="0" t="n">
        <v>0</v>
      </c>
      <c r="WG52" s="0" t="n">
        <v>0</v>
      </c>
      <c r="WH52" s="0" t="n">
        <v>0</v>
      </c>
      <c r="WI52" s="0" t="n">
        <v>0</v>
      </c>
      <c r="WJ52" s="0" t="n">
        <v>0</v>
      </c>
      <c r="WK52" s="0" t="n">
        <v>7766</v>
      </c>
      <c r="WL52" s="0" t="n">
        <v>0</v>
      </c>
      <c r="WM52" s="0" t="n">
        <v>0</v>
      </c>
      <c r="WN52" s="0" t="n">
        <v>0</v>
      </c>
      <c r="WO52" s="0" t="n">
        <v>0</v>
      </c>
      <c r="WP52" s="0" t="n">
        <v>278</v>
      </c>
      <c r="WQ52" s="0" t="n">
        <v>0</v>
      </c>
      <c r="WR52" s="0" t="n">
        <v>0</v>
      </c>
      <c r="WS52" s="0" t="n">
        <v>0</v>
      </c>
      <c r="WT52" s="0" t="n">
        <v>6672</v>
      </c>
      <c r="WU52" s="0" t="n">
        <v>0</v>
      </c>
      <c r="WV52" s="0" t="n">
        <v>12476.64</v>
      </c>
      <c r="WW52" s="0" t="n">
        <v>0</v>
      </c>
      <c r="WX52" s="0" t="n">
        <v>7330.86</v>
      </c>
      <c r="WY52" s="0" t="n">
        <v>9571.54</v>
      </c>
      <c r="WZ52" s="0" t="n">
        <v>0</v>
      </c>
      <c r="XA52" s="0" t="n">
        <v>12462.74</v>
      </c>
      <c r="XB52" s="0" t="n">
        <v>0</v>
      </c>
      <c r="XC52" s="0" t="n">
        <v>11225.64</v>
      </c>
      <c r="XD52" s="0" t="n">
        <v>12212.54</v>
      </c>
      <c r="XE52" s="0" t="n">
        <v>1112</v>
      </c>
      <c r="XF52" s="0" t="n">
        <v>7700.6</v>
      </c>
      <c r="XG52" s="0" t="n">
        <v>7036.18</v>
      </c>
      <c r="XH52" s="0" t="n">
        <v>0</v>
      </c>
      <c r="XI52" s="0" t="n">
        <v>0</v>
      </c>
      <c r="XJ52" s="0" t="n">
        <v>0</v>
      </c>
      <c r="XK52" s="0" t="n">
        <v>0</v>
      </c>
      <c r="XL52" s="0" t="n">
        <v>0</v>
      </c>
      <c r="XM52" s="0" t="n">
        <v>8340</v>
      </c>
      <c r="XN52" s="0" t="n">
        <v>0</v>
      </c>
      <c r="XO52" s="0" t="n">
        <v>0</v>
      </c>
      <c r="XP52" s="0" t="n">
        <v>0</v>
      </c>
      <c r="XQ52" s="0" t="n">
        <v>16624.4</v>
      </c>
      <c r="XR52" s="0" t="n">
        <v>475.38</v>
      </c>
      <c r="XS52" s="0" t="n">
        <v>9017.625</v>
      </c>
      <c r="XT52" s="0" t="n">
        <v>0</v>
      </c>
      <c r="XU52" s="0" t="n">
        <v>0</v>
      </c>
      <c r="XV52" s="0" t="n">
        <v>0</v>
      </c>
      <c r="XW52" s="0" t="n">
        <v>0</v>
      </c>
      <c r="XX52" s="0" t="n">
        <v>0</v>
      </c>
      <c r="XY52" s="0" t="n">
        <v>0</v>
      </c>
      <c r="XZ52" s="0" t="n">
        <v>4570.32</v>
      </c>
      <c r="YA52" s="0" t="n">
        <v>0</v>
      </c>
      <c r="YB52" s="0" t="n">
        <v>6438.48</v>
      </c>
      <c r="YC52" s="0" t="n">
        <v>0</v>
      </c>
      <c r="YD52" s="0" t="n">
        <v>0</v>
      </c>
      <c r="YE52" s="0" t="n">
        <v>9174</v>
      </c>
      <c r="YF52" s="0" t="n">
        <v>0</v>
      </c>
      <c r="YG52" s="0" t="n">
        <v>14564.42</v>
      </c>
      <c r="YH52" s="0" t="n">
        <v>0</v>
      </c>
      <c r="YI52" s="0" t="n">
        <v>0</v>
      </c>
      <c r="YJ52" s="0" t="n">
        <v>9757.8</v>
      </c>
      <c r="YK52" s="0" t="n">
        <v>8618</v>
      </c>
      <c r="YL52" s="0" t="n">
        <v>0</v>
      </c>
      <c r="YM52" s="0" t="n">
        <v>5842.17</v>
      </c>
      <c r="YN52" s="0" t="n">
        <v>11120</v>
      </c>
      <c r="YO52" s="0" t="n">
        <v>4131.08</v>
      </c>
      <c r="YP52" s="0" t="n">
        <v>0</v>
      </c>
      <c r="YQ52" s="0" t="n">
        <v>0</v>
      </c>
      <c r="YR52" s="0" t="n">
        <v>0</v>
      </c>
      <c r="YS52" s="0" t="n">
        <v>0</v>
      </c>
      <c r="YT52" s="0" t="n">
        <v>0</v>
      </c>
      <c r="YU52" s="0" t="n">
        <v>0</v>
      </c>
      <c r="YV52" s="0" t="n">
        <v>0</v>
      </c>
      <c r="YW52" s="0" t="n">
        <v>0</v>
      </c>
      <c r="YX52" s="0" t="n">
        <v>0</v>
      </c>
      <c r="YY52" s="0" t="n">
        <v>6950</v>
      </c>
      <c r="YZ52" s="0" t="n">
        <v>0</v>
      </c>
      <c r="ZA52" s="0" t="n">
        <v>0</v>
      </c>
      <c r="ZB52" s="0" t="n">
        <v>0</v>
      </c>
      <c r="ZC52" s="0" t="n">
        <v>0</v>
      </c>
      <c r="ZD52" s="0" t="n">
        <v>13</v>
      </c>
      <c r="ZE52" s="0" t="n">
        <v>0</v>
      </c>
      <c r="ZF52" s="0" t="n">
        <v>0</v>
      </c>
      <c r="ZG52" s="0" t="n">
        <v>0</v>
      </c>
      <c r="ZH52" s="0" t="n">
        <v>312</v>
      </c>
      <c r="ZI52" s="0" t="n">
        <v>0</v>
      </c>
      <c r="ZJ52" s="0" t="n">
        <v>583.44</v>
      </c>
      <c r="ZK52" s="0" t="n">
        <v>0</v>
      </c>
      <c r="ZL52" s="0" t="n">
        <v>377.091</v>
      </c>
      <c r="ZM52" s="0" t="n">
        <v>447.59</v>
      </c>
      <c r="ZN52" s="0" t="n">
        <v>0</v>
      </c>
      <c r="ZO52" s="0" t="n">
        <v>582.79</v>
      </c>
      <c r="ZP52" s="0" t="n">
        <v>0</v>
      </c>
      <c r="ZQ52" s="0" t="n">
        <v>656.175</v>
      </c>
      <c r="ZR52" s="0" t="n">
        <v>571.09</v>
      </c>
      <c r="ZS52" s="0" t="n">
        <v>52</v>
      </c>
      <c r="ZT52" s="0" t="n">
        <v>324.09</v>
      </c>
      <c r="ZU52" s="0" t="n">
        <v>329.03</v>
      </c>
      <c r="ZV52" s="0" t="n">
        <v>0</v>
      </c>
      <c r="ZW52" s="0" t="n">
        <v>0</v>
      </c>
      <c r="ZX52" s="0" t="n">
        <v>0</v>
      </c>
      <c r="ZY52" s="0" t="n">
        <v>0</v>
      </c>
      <c r="ZZ52" s="0" t="n">
        <v>0</v>
      </c>
      <c r="AAA52" s="0" t="n">
        <v>390</v>
      </c>
      <c r="AAB52" s="0" t="n">
        <v>0</v>
      </c>
      <c r="AAC52" s="0" t="n">
        <v>0</v>
      </c>
      <c r="AAD52" s="0" t="n">
        <v>0</v>
      </c>
      <c r="AAE52" s="0" t="n">
        <v>699.66</v>
      </c>
      <c r="AAF52" s="0" t="n">
        <v>27.7875</v>
      </c>
      <c r="AAG52" s="0" t="n">
        <v>337.35</v>
      </c>
      <c r="AAH52" s="0" t="n">
        <v>0</v>
      </c>
      <c r="AAI52" s="0" t="n">
        <v>0</v>
      </c>
      <c r="AAJ52" s="0" t="n">
        <v>0</v>
      </c>
      <c r="AAK52" s="0" t="n">
        <v>0</v>
      </c>
      <c r="AAL52" s="0" t="n">
        <v>0</v>
      </c>
      <c r="AAM52" s="0" t="n">
        <v>0</v>
      </c>
      <c r="AAN52" s="0" t="n">
        <v>213.72</v>
      </c>
      <c r="AAO52" s="0" t="n">
        <v>0</v>
      </c>
      <c r="AAP52" s="0" t="n">
        <v>301.08</v>
      </c>
      <c r="AAQ52" s="0" t="n">
        <v>0</v>
      </c>
      <c r="AAR52" s="0" t="n">
        <v>0</v>
      </c>
      <c r="AAS52" s="0" t="n">
        <v>429</v>
      </c>
      <c r="AAT52" s="0" t="n">
        <v>0</v>
      </c>
      <c r="AAU52" s="0" t="n">
        <v>681.07</v>
      </c>
      <c r="AAV52" s="0" t="n">
        <v>0</v>
      </c>
      <c r="AAW52" s="0" t="n">
        <v>0</v>
      </c>
      <c r="AAX52" s="0" t="n">
        <v>507</v>
      </c>
      <c r="AAY52" s="0" t="n">
        <v>403</v>
      </c>
      <c r="AAZ52" s="0" t="n">
        <v>0</v>
      </c>
      <c r="ABA52" s="0" t="n">
        <v>303.55</v>
      </c>
      <c r="ABB52" s="0" t="n">
        <v>572</v>
      </c>
      <c r="ABC52" s="0" t="n">
        <v>193.18</v>
      </c>
      <c r="ABD52" s="0" t="n">
        <v>0</v>
      </c>
      <c r="ABE52" s="0" t="n">
        <v>0</v>
      </c>
      <c r="ABF52" s="0" t="n">
        <v>0</v>
      </c>
      <c r="ABG52" s="0" t="n">
        <v>0</v>
      </c>
      <c r="ABH52" s="0" t="n">
        <v>0</v>
      </c>
      <c r="ABI52" s="0" t="n">
        <v>0</v>
      </c>
      <c r="ABJ52" s="0" t="n">
        <v>0</v>
      </c>
      <c r="ABK52" s="0" t="n">
        <v>0</v>
      </c>
      <c r="ABL52" s="0" t="n">
        <v>0</v>
      </c>
      <c r="ABM52" s="0" t="n">
        <v>260</v>
      </c>
      <c r="ABN52" s="0" t="n">
        <v>0</v>
      </c>
      <c r="ABO52" s="0" t="n">
        <v>0</v>
      </c>
      <c r="ABP52" s="0" t="n">
        <v>0</v>
      </c>
      <c r="ABQ52" s="0" t="n">
        <v>0</v>
      </c>
      <c r="ABR52" s="0" t="n">
        <v>388</v>
      </c>
      <c r="ABS52" s="0" t="n">
        <v>0</v>
      </c>
      <c r="ABT52" s="0" t="n">
        <v>0</v>
      </c>
      <c r="ABU52" s="0" t="n">
        <v>0</v>
      </c>
      <c r="ABV52" s="0" t="n">
        <v>9312</v>
      </c>
      <c r="ABW52" s="0" t="n">
        <v>0</v>
      </c>
      <c r="ABX52" s="0" t="n">
        <v>17413.44</v>
      </c>
      <c r="ABY52" s="0" t="n">
        <v>0</v>
      </c>
      <c r="ABZ52" s="0" t="n">
        <v>10231.56</v>
      </c>
      <c r="ACA52" s="0" t="n">
        <v>13358.84</v>
      </c>
      <c r="ACB52" s="0" t="n">
        <v>0</v>
      </c>
      <c r="ACC52" s="0" t="n">
        <v>19133.444</v>
      </c>
      <c r="ACD52" s="0" t="n">
        <v>0</v>
      </c>
      <c r="ACE52" s="0" t="n">
        <v>15667.44</v>
      </c>
      <c r="ACF52" s="0" t="n">
        <v>21306.05</v>
      </c>
      <c r="ACG52" s="0" t="n">
        <v>1552</v>
      </c>
      <c r="ACH52" s="0" t="n">
        <v>10747.6</v>
      </c>
      <c r="ACI52" s="0" t="n">
        <v>8838.252</v>
      </c>
      <c r="ACJ52" s="0" t="n">
        <v>0</v>
      </c>
      <c r="ACK52" s="0" t="n">
        <v>0</v>
      </c>
      <c r="ACL52" s="0" t="n">
        <v>0</v>
      </c>
      <c r="ACM52" s="0" t="n">
        <v>0</v>
      </c>
      <c r="ACN52" s="0" t="n">
        <v>0</v>
      </c>
      <c r="ACO52" s="0" t="n">
        <v>11640</v>
      </c>
      <c r="ACP52" s="0" t="n">
        <v>0</v>
      </c>
      <c r="ACQ52" s="0" t="n">
        <v>0</v>
      </c>
      <c r="ACR52" s="0" t="n">
        <v>0</v>
      </c>
      <c r="ACS52" s="0" t="n">
        <v>23202.4</v>
      </c>
      <c r="ACT52" s="0" t="n">
        <v>663.48</v>
      </c>
      <c r="ACU52" s="0" t="n">
        <v>10068.6</v>
      </c>
      <c r="ACV52" s="0" t="n">
        <v>0</v>
      </c>
      <c r="ACW52" s="0" t="n">
        <v>0</v>
      </c>
      <c r="ACX52" s="0" t="n">
        <v>0</v>
      </c>
      <c r="ACY52" s="0" t="n">
        <v>0</v>
      </c>
      <c r="ACZ52" s="0" t="n">
        <v>0</v>
      </c>
      <c r="ADA52" s="0" t="n">
        <v>0</v>
      </c>
      <c r="ADB52" s="0" t="n">
        <v>6378.72</v>
      </c>
      <c r="ADC52" s="0" t="n">
        <v>0</v>
      </c>
      <c r="ADD52" s="0" t="n">
        <v>8986.08</v>
      </c>
      <c r="ADE52" s="0" t="n">
        <v>0</v>
      </c>
      <c r="ADF52" s="0" t="n">
        <v>0</v>
      </c>
      <c r="ADG52" s="0" t="n">
        <v>12804</v>
      </c>
      <c r="ADH52" s="0" t="n">
        <v>0</v>
      </c>
      <c r="ADI52" s="0" t="n">
        <v>20327.32</v>
      </c>
      <c r="ADJ52" s="0" t="n">
        <v>0</v>
      </c>
      <c r="ADK52" s="0" t="n">
        <v>0</v>
      </c>
      <c r="ADL52" s="0" t="n">
        <v>15132</v>
      </c>
      <c r="ADM52" s="0" t="n">
        <v>12028</v>
      </c>
      <c r="ADN52" s="0" t="n">
        <v>0</v>
      </c>
      <c r="ADO52" s="0" t="n">
        <v>9059.8</v>
      </c>
      <c r="ADP52" s="0" t="n">
        <v>15520</v>
      </c>
      <c r="ADQ52" s="0" t="n">
        <v>6342.248</v>
      </c>
      <c r="ADR52" s="0" t="n">
        <v>0</v>
      </c>
      <c r="ADS52" s="0" t="n">
        <v>0</v>
      </c>
      <c r="ADT52" s="0" t="n">
        <v>0</v>
      </c>
      <c r="ADU52" s="0" t="n">
        <v>0</v>
      </c>
      <c r="ADV52" s="0" t="n">
        <v>0</v>
      </c>
      <c r="ADW52" s="0" t="n">
        <v>0</v>
      </c>
      <c r="ADX52" s="0" t="n">
        <v>0</v>
      </c>
      <c r="ADY52" s="0" t="n">
        <v>0</v>
      </c>
      <c r="ADZ52" s="0" t="n">
        <v>0</v>
      </c>
      <c r="AEA52" s="0" t="n">
        <v>7760</v>
      </c>
      <c r="AEB52" s="0" t="n">
        <v>0</v>
      </c>
      <c r="AEC52" s="0" t="n">
        <v>0</v>
      </c>
      <c r="AED52" s="0" t="n">
        <v>0</v>
      </c>
      <c r="AEE52" s="0" t="n">
        <v>0</v>
      </c>
      <c r="AEF52" s="0" t="n">
        <v>270</v>
      </c>
      <c r="AEG52" s="0" t="n">
        <v>0</v>
      </c>
      <c r="AEH52" s="0" t="n">
        <v>0</v>
      </c>
      <c r="AEI52" s="0" t="n">
        <v>0</v>
      </c>
      <c r="AEJ52" s="0" t="n">
        <v>5832</v>
      </c>
      <c r="AEK52" s="0" t="n">
        <v>0</v>
      </c>
      <c r="AEL52" s="0" t="n">
        <v>12117.6</v>
      </c>
      <c r="AEM52" s="0" t="n">
        <v>0</v>
      </c>
      <c r="AEN52" s="0" t="n">
        <v>7119.9</v>
      </c>
      <c r="AEO52" s="0" t="n">
        <v>9296.1</v>
      </c>
      <c r="AEP52" s="0" t="n">
        <v>0</v>
      </c>
      <c r="AEQ52" s="0" t="n">
        <v>13314.51</v>
      </c>
      <c r="AER52" s="0" t="n">
        <v>0</v>
      </c>
      <c r="AES52" s="0" t="n">
        <v>10902.6</v>
      </c>
      <c r="AET52" s="0" t="n">
        <v>11861.1</v>
      </c>
      <c r="AEU52" s="0" t="n">
        <v>1080</v>
      </c>
      <c r="AEV52" s="0" t="n">
        <v>6731.1</v>
      </c>
      <c r="AEW52" s="0" t="n">
        <v>6150.33</v>
      </c>
      <c r="AEX52" s="0" t="n">
        <v>0</v>
      </c>
      <c r="AEY52" s="0" t="n">
        <v>0</v>
      </c>
      <c r="AEZ52" s="0" t="n">
        <v>0</v>
      </c>
      <c r="AFA52" s="0" t="n">
        <v>0</v>
      </c>
      <c r="AFB52" s="0" t="n">
        <v>0</v>
      </c>
      <c r="AFC52" s="0" t="n">
        <v>8100</v>
      </c>
      <c r="AFD52" s="0" t="n">
        <v>0</v>
      </c>
      <c r="AFE52" s="0" t="n">
        <v>0</v>
      </c>
      <c r="AFF52" s="0" t="n">
        <v>0</v>
      </c>
      <c r="AFG52" s="0" t="n">
        <v>16146</v>
      </c>
      <c r="AFH52" s="0" t="n">
        <v>461.7</v>
      </c>
      <c r="AFI52" s="0" t="n">
        <v>7707.15</v>
      </c>
      <c r="AFJ52" s="0" t="n">
        <v>0</v>
      </c>
      <c r="AFK52" s="0" t="n">
        <v>0</v>
      </c>
      <c r="AFL52" s="0" t="n">
        <v>0</v>
      </c>
      <c r="AFM52" s="0" t="n">
        <v>0</v>
      </c>
      <c r="AFN52" s="0" t="n">
        <v>0</v>
      </c>
      <c r="AFO52" s="0" t="n">
        <v>0</v>
      </c>
      <c r="AFP52" s="0" t="n">
        <v>4438.8</v>
      </c>
      <c r="AFQ52" s="0" t="n">
        <v>0</v>
      </c>
      <c r="AFR52" s="0" t="n">
        <v>5627.88</v>
      </c>
      <c r="AFS52" s="0" t="n">
        <v>0</v>
      </c>
      <c r="AFT52" s="0" t="n">
        <v>0</v>
      </c>
      <c r="AFU52" s="0" t="n">
        <v>8910</v>
      </c>
      <c r="AFV52" s="0" t="n">
        <v>0</v>
      </c>
      <c r="AFW52" s="0" t="n">
        <v>15559.83</v>
      </c>
      <c r="AFX52" s="0" t="n">
        <v>0</v>
      </c>
      <c r="AFY52" s="0" t="n">
        <v>0</v>
      </c>
      <c r="AFZ52" s="0" t="n">
        <v>9477</v>
      </c>
      <c r="AGA52" s="0" t="n">
        <v>8370</v>
      </c>
      <c r="AGB52" s="0" t="n">
        <v>0</v>
      </c>
      <c r="AGC52" s="0" t="n">
        <v>6304.5</v>
      </c>
      <c r="AGD52" s="0" t="n">
        <v>10800</v>
      </c>
      <c r="AGE52" s="0" t="n">
        <v>4012.2</v>
      </c>
      <c r="AGF52" s="0" t="n">
        <v>0</v>
      </c>
      <c r="AGG52" s="0" t="n">
        <v>0</v>
      </c>
      <c r="AGH52" s="0" t="n">
        <v>0</v>
      </c>
      <c r="AGI52" s="0" t="n">
        <v>0</v>
      </c>
      <c r="AGJ52" s="0" t="n">
        <v>0</v>
      </c>
      <c r="AGK52" s="0" t="n">
        <v>0</v>
      </c>
      <c r="AGL52" s="0" t="n">
        <v>0</v>
      </c>
      <c r="AGM52" s="0" t="n">
        <v>0</v>
      </c>
      <c r="AGN52" s="0" t="n">
        <v>0</v>
      </c>
      <c r="AGO52" s="0" t="n">
        <v>5400</v>
      </c>
      <c r="AGP52" s="0" t="n">
        <v>0</v>
      </c>
      <c r="AGQ52" s="0" t="n">
        <v>0</v>
      </c>
      <c r="AGR52" s="0" t="n">
        <v>0</v>
      </c>
      <c r="AGS52" s="0" t="n">
        <v>0</v>
      </c>
      <c r="AGU52" s="0" t="n">
        <f aca="false">IF($P52&gt;0,CH52*$K52,0)</f>
        <v>164</v>
      </c>
      <c r="AGV52" s="0" t="n">
        <f aca="false">IF($P52&gt;0,EV52*$K52,0)</f>
        <v>528</v>
      </c>
      <c r="AGW52" s="0" t="n">
        <f aca="false">IF($P52&gt;0,HJ52*$K52,0)</f>
        <v>22</v>
      </c>
      <c r="AGX52" s="0" t="n">
        <f aca="false">IF($P52&gt;0,JX52*$K52,0)</f>
        <v>210</v>
      </c>
      <c r="AGY52" s="0" t="n">
        <f aca="false">IF($P52&gt;0,ML52*$K52,0)</f>
        <v>540</v>
      </c>
      <c r="AGZ52" s="0" t="n">
        <f aca="false">IF($P52&gt;0,OZ52*$K52,0)</f>
        <v>370</v>
      </c>
      <c r="AHA52" s="0" t="n">
        <f aca="false">IF($P52&gt;0,RN52*$K52,0)</f>
        <v>150</v>
      </c>
      <c r="AHB52" s="0" t="n">
        <f aca="false">IF($P52&gt;0,UB52*$K52,0)</f>
        <v>706</v>
      </c>
      <c r="AHC52" s="0" t="n">
        <f aca="false">IF($P52&gt;0,WP52*$K52,0)</f>
        <v>556</v>
      </c>
      <c r="AHD52" s="0" t="n">
        <f aca="false">IF($P52&gt;0,ZD52*$K52,0)</f>
        <v>26</v>
      </c>
      <c r="AHE52" s="0" t="n">
        <f aca="false">IF($P52&gt;0,ABR52*$K52,0)</f>
        <v>776</v>
      </c>
      <c r="AHF52" s="0" t="n">
        <f aca="false">IF($P52&gt;0,AEF52*$K52,0)</f>
        <v>540</v>
      </c>
    </row>
    <row r="53" customFormat="false" ht="15" hidden="false" customHeight="false" outlineLevel="0" collapsed="false">
      <c r="F53" s="0" t="s">
        <v>14</v>
      </c>
      <c r="H53" s="0" t="s">
        <v>201</v>
      </c>
      <c r="I53" s="0" t="s">
        <v>231</v>
      </c>
      <c r="K53" s="0" t="n">
        <v>1</v>
      </c>
      <c r="L53" s="0" t="n">
        <v>9.52</v>
      </c>
      <c r="P53" s="0" t="n">
        <v>2</v>
      </c>
      <c r="R53" s="0" t="s">
        <v>58</v>
      </c>
      <c r="S53" s="0" t="s">
        <v>61</v>
      </c>
      <c r="X53" s="0" t="n">
        <v>11</v>
      </c>
      <c r="Z53" s="0" t="n">
        <v>14.36</v>
      </c>
      <c r="AC53" s="0" t="n">
        <v>57.31</v>
      </c>
      <c r="AE53" s="0" t="n">
        <v>23.76</v>
      </c>
      <c r="AF53" s="0" t="n">
        <v>12</v>
      </c>
      <c r="AH53" s="0" t="n">
        <v>32.14</v>
      </c>
      <c r="AI53" s="0" t="n">
        <v>50.46</v>
      </c>
      <c r="AJ53" s="0" t="n">
        <v>5</v>
      </c>
      <c r="AK53" s="0" t="n">
        <v>23.4</v>
      </c>
      <c r="AN53" s="0" t="n">
        <v>30</v>
      </c>
      <c r="AP53" s="0" t="n">
        <v>8</v>
      </c>
      <c r="AQ53" s="0" t="n">
        <v>20</v>
      </c>
      <c r="AR53" s="0" t="n">
        <v>52.17</v>
      </c>
      <c r="AT53" s="0" t="n">
        <v>29</v>
      </c>
      <c r="AX53" s="0" t="n">
        <v>12</v>
      </c>
      <c r="AY53" s="0" t="n">
        <v>41.38</v>
      </c>
      <c r="BB53" s="0" t="n">
        <v>33.02</v>
      </c>
      <c r="BC53" s="0" t="n">
        <v>10</v>
      </c>
      <c r="BD53" s="0" t="n">
        <v>40.72</v>
      </c>
      <c r="BE53" s="0" t="n">
        <v>1</v>
      </c>
      <c r="BF53" s="0" t="n">
        <v>17.63</v>
      </c>
      <c r="BJ53" s="0" t="n">
        <v>21.59</v>
      </c>
      <c r="BL53" s="0" t="n">
        <v>45.42</v>
      </c>
      <c r="BM53" s="0" t="n">
        <v>5.92</v>
      </c>
      <c r="BN53" s="0" t="n">
        <v>52.54</v>
      </c>
      <c r="BQ53" s="0" t="n">
        <v>15.28</v>
      </c>
      <c r="BW53" s="0" t="n">
        <v>18.28</v>
      </c>
      <c r="BX53" s="0" t="n">
        <v>14</v>
      </c>
      <c r="CA53" s="0" t="n">
        <v>31</v>
      </c>
      <c r="CB53" s="0" t="n">
        <v>6.29</v>
      </c>
      <c r="CC53" s="0" t="n">
        <v>27.2</v>
      </c>
      <c r="CG53" s="0" t="n">
        <v>11</v>
      </c>
      <c r="CH53" s="0" t="n">
        <v>200</v>
      </c>
      <c r="CI53" s="0" t="n">
        <v>0</v>
      </c>
      <c r="CJ53" s="0" t="n">
        <v>0</v>
      </c>
      <c r="CK53" s="0" t="n">
        <v>0</v>
      </c>
      <c r="CL53" s="0" t="n">
        <v>2200</v>
      </c>
      <c r="CM53" s="0" t="n">
        <v>0</v>
      </c>
      <c r="CN53" s="0" t="n">
        <v>2872</v>
      </c>
      <c r="CO53" s="0" t="n">
        <v>0</v>
      </c>
      <c r="CP53" s="0" t="n">
        <v>0</v>
      </c>
      <c r="CQ53" s="0" t="n">
        <v>12608.2</v>
      </c>
      <c r="CR53" s="0" t="n">
        <v>0</v>
      </c>
      <c r="CS53" s="0" t="n">
        <v>4752</v>
      </c>
      <c r="CT53" s="0" t="n">
        <v>3000</v>
      </c>
      <c r="CU53" s="0" t="n">
        <v>0</v>
      </c>
      <c r="CV53" s="0" t="n">
        <v>6428</v>
      </c>
      <c r="CW53" s="0" t="n">
        <v>10092</v>
      </c>
      <c r="CX53" s="0" t="n">
        <v>1000</v>
      </c>
      <c r="CY53" s="0" t="n">
        <v>4680</v>
      </c>
      <c r="CZ53" s="0" t="n">
        <v>0</v>
      </c>
      <c r="DA53" s="0" t="n">
        <v>0</v>
      </c>
      <c r="DB53" s="0" t="n">
        <v>6000</v>
      </c>
      <c r="DC53" s="0" t="n">
        <v>0</v>
      </c>
      <c r="DD53" s="0" t="n">
        <v>1600</v>
      </c>
      <c r="DE53" s="0" t="n">
        <v>4000</v>
      </c>
      <c r="DF53" s="0" t="n">
        <v>10434</v>
      </c>
      <c r="DG53" s="0" t="n">
        <v>0</v>
      </c>
      <c r="DH53" s="0" t="n">
        <v>5800</v>
      </c>
      <c r="DI53" s="0" t="n">
        <v>0</v>
      </c>
      <c r="DJ53" s="0" t="n">
        <v>0</v>
      </c>
      <c r="DK53" s="0" t="n">
        <v>0</v>
      </c>
      <c r="DL53" s="0" t="n">
        <v>2640</v>
      </c>
      <c r="DM53" s="0" t="n">
        <v>8276</v>
      </c>
      <c r="DN53" s="0" t="n">
        <v>0</v>
      </c>
      <c r="DO53" s="0" t="n">
        <v>0</v>
      </c>
      <c r="DP53" s="0" t="n">
        <v>6604</v>
      </c>
      <c r="DQ53" s="0" t="n">
        <v>2000</v>
      </c>
      <c r="DR53" s="0" t="n">
        <v>8144</v>
      </c>
      <c r="DS53" s="0" t="n">
        <v>200</v>
      </c>
      <c r="DT53" s="0" t="n">
        <v>4407.5</v>
      </c>
      <c r="DU53" s="0" t="n">
        <v>0</v>
      </c>
      <c r="DV53" s="0" t="n">
        <v>0</v>
      </c>
      <c r="DW53" s="0" t="n">
        <v>0</v>
      </c>
      <c r="DX53" s="0" t="n">
        <v>4318</v>
      </c>
      <c r="DY53" s="0" t="n">
        <v>0</v>
      </c>
      <c r="DZ53" s="0" t="n">
        <v>9084</v>
      </c>
      <c r="EA53" s="0" t="n">
        <v>1184</v>
      </c>
      <c r="EB53" s="0" t="n">
        <v>10508</v>
      </c>
      <c r="EC53" s="0" t="n">
        <v>0</v>
      </c>
      <c r="ED53" s="0" t="n">
        <v>0</v>
      </c>
      <c r="EE53" s="0" t="n">
        <v>3056</v>
      </c>
      <c r="EF53" s="0" t="n">
        <v>0</v>
      </c>
      <c r="EG53" s="0" t="n">
        <v>0</v>
      </c>
      <c r="EH53" s="0" t="n">
        <v>0</v>
      </c>
      <c r="EI53" s="0" t="n">
        <v>0</v>
      </c>
      <c r="EJ53" s="0" t="n">
        <v>0</v>
      </c>
      <c r="EK53" s="0" t="n">
        <v>4570</v>
      </c>
      <c r="EL53" s="0" t="n">
        <v>2800</v>
      </c>
      <c r="EM53" s="0" t="n">
        <v>0</v>
      </c>
      <c r="EN53" s="0" t="n">
        <v>0</v>
      </c>
      <c r="EO53" s="0" t="n">
        <v>6200</v>
      </c>
      <c r="EP53" s="0" t="n">
        <v>1258</v>
      </c>
      <c r="EQ53" s="0" t="n">
        <v>5440</v>
      </c>
      <c r="ER53" s="0" t="n">
        <v>0</v>
      </c>
      <c r="ES53" s="0" t="n">
        <v>0</v>
      </c>
      <c r="ET53" s="0" t="n">
        <v>0</v>
      </c>
      <c r="EU53" s="0" t="n">
        <v>2750</v>
      </c>
      <c r="EV53" s="0" t="n">
        <v>85</v>
      </c>
      <c r="EW53" s="0" t="n">
        <v>0</v>
      </c>
      <c r="EX53" s="0" t="n">
        <v>0</v>
      </c>
      <c r="EY53" s="0" t="n">
        <v>0</v>
      </c>
      <c r="EZ53" s="0" t="n">
        <v>935</v>
      </c>
      <c r="FA53" s="0" t="n">
        <v>0</v>
      </c>
      <c r="FB53" s="0" t="n">
        <v>1220.6</v>
      </c>
      <c r="FC53" s="0" t="n">
        <v>0</v>
      </c>
      <c r="FD53" s="0" t="n">
        <v>0</v>
      </c>
      <c r="FE53" s="0" t="n">
        <v>4384.215</v>
      </c>
      <c r="FF53" s="0" t="n">
        <v>0</v>
      </c>
      <c r="FG53" s="0" t="n">
        <v>2019.6</v>
      </c>
      <c r="FH53" s="0" t="n">
        <v>1020</v>
      </c>
      <c r="FI53" s="0" t="n">
        <v>0</v>
      </c>
      <c r="FJ53" s="0" t="n">
        <v>3414.875</v>
      </c>
      <c r="FK53" s="0" t="n">
        <v>4289.1</v>
      </c>
      <c r="FL53" s="0" t="n">
        <v>425</v>
      </c>
      <c r="FM53" s="0" t="n">
        <v>1989</v>
      </c>
      <c r="FN53" s="0" t="n">
        <v>0</v>
      </c>
      <c r="FO53" s="0" t="n">
        <v>0</v>
      </c>
      <c r="FP53" s="0" t="n">
        <v>2295</v>
      </c>
      <c r="FQ53" s="0" t="n">
        <v>0</v>
      </c>
      <c r="FR53" s="0" t="n">
        <v>680</v>
      </c>
      <c r="FS53" s="0" t="n">
        <v>2125</v>
      </c>
      <c r="FT53" s="0" t="n">
        <v>4434.45</v>
      </c>
      <c r="FU53" s="0" t="n">
        <v>0</v>
      </c>
      <c r="FV53" s="0" t="n">
        <v>2465</v>
      </c>
      <c r="FW53" s="0" t="n">
        <v>0</v>
      </c>
      <c r="FX53" s="0" t="n">
        <v>0</v>
      </c>
      <c r="FY53" s="0" t="n">
        <v>0</v>
      </c>
      <c r="FZ53" s="0" t="n">
        <v>1122</v>
      </c>
      <c r="GA53" s="0" t="n">
        <v>3869.03</v>
      </c>
      <c r="GB53" s="0" t="n">
        <v>0</v>
      </c>
      <c r="GC53" s="0" t="n">
        <v>0</v>
      </c>
      <c r="GD53" s="0" t="n">
        <v>2806.7</v>
      </c>
      <c r="GE53" s="0" t="n">
        <v>850</v>
      </c>
      <c r="GF53" s="0" t="n">
        <v>3461.2</v>
      </c>
      <c r="GG53" s="0" t="n">
        <v>85</v>
      </c>
      <c r="GH53" s="0" t="n">
        <v>1498.55</v>
      </c>
      <c r="GI53" s="0" t="n">
        <v>0</v>
      </c>
      <c r="GJ53" s="0" t="n">
        <v>0</v>
      </c>
      <c r="GK53" s="0" t="n">
        <v>0</v>
      </c>
      <c r="GL53" s="0" t="n">
        <v>1835.15</v>
      </c>
      <c r="GM53" s="0" t="n">
        <v>0</v>
      </c>
      <c r="GN53" s="0" t="n">
        <v>4825.875</v>
      </c>
      <c r="GO53" s="0" t="n">
        <v>452.88</v>
      </c>
      <c r="GP53" s="0" t="n">
        <v>4912.49</v>
      </c>
      <c r="GQ53" s="0" t="n">
        <v>0</v>
      </c>
      <c r="GR53" s="0" t="n">
        <v>0</v>
      </c>
      <c r="GS53" s="0" t="n">
        <v>1623.5</v>
      </c>
      <c r="GT53" s="0" t="n">
        <v>0</v>
      </c>
      <c r="GU53" s="0" t="n">
        <v>0</v>
      </c>
      <c r="GV53" s="0" t="n">
        <v>0</v>
      </c>
      <c r="GW53" s="0" t="n">
        <v>0</v>
      </c>
      <c r="GX53" s="0" t="n">
        <v>0</v>
      </c>
      <c r="GY53" s="0" t="n">
        <v>1553.8</v>
      </c>
      <c r="GZ53" s="0" t="n">
        <v>1190</v>
      </c>
      <c r="HA53" s="0" t="n">
        <v>0</v>
      </c>
      <c r="HB53" s="0" t="n">
        <v>0</v>
      </c>
      <c r="HC53" s="0" t="n">
        <v>2635</v>
      </c>
      <c r="HD53" s="0" t="n">
        <v>534.65</v>
      </c>
      <c r="HE53" s="0" t="n">
        <v>2312</v>
      </c>
      <c r="HF53" s="0" t="n">
        <v>0</v>
      </c>
      <c r="HG53" s="0" t="n">
        <v>0</v>
      </c>
      <c r="HH53" s="0" t="n">
        <v>0</v>
      </c>
      <c r="HI53" s="0" t="n">
        <v>935</v>
      </c>
      <c r="HJ53" s="0" t="n">
        <v>203</v>
      </c>
      <c r="HK53" s="0" t="n">
        <v>0</v>
      </c>
      <c r="HL53" s="0" t="n">
        <v>0</v>
      </c>
      <c r="HM53" s="0" t="n">
        <v>0</v>
      </c>
      <c r="HN53" s="0" t="n">
        <v>2233</v>
      </c>
      <c r="HO53" s="0" t="n">
        <v>0</v>
      </c>
      <c r="HP53" s="0" t="n">
        <v>2915.08</v>
      </c>
      <c r="HQ53" s="0" t="n">
        <v>0</v>
      </c>
      <c r="HR53" s="0" t="n">
        <v>0</v>
      </c>
      <c r="HS53" s="0" t="n">
        <v>11633.93</v>
      </c>
      <c r="HT53" s="0" t="n">
        <v>0</v>
      </c>
      <c r="HU53" s="0" t="n">
        <v>5305.608</v>
      </c>
      <c r="HV53" s="0" t="n">
        <v>2436</v>
      </c>
      <c r="HW53" s="0" t="n">
        <v>0</v>
      </c>
      <c r="HX53" s="0" t="n">
        <v>7176.862</v>
      </c>
      <c r="HY53" s="0" t="n">
        <v>10243.38</v>
      </c>
      <c r="HZ53" s="0" t="n">
        <v>1015</v>
      </c>
      <c r="IA53" s="0" t="n">
        <v>5937.75</v>
      </c>
      <c r="IB53" s="0" t="n">
        <v>0</v>
      </c>
      <c r="IC53" s="0" t="n">
        <v>0</v>
      </c>
      <c r="ID53" s="0" t="n">
        <v>7612.5</v>
      </c>
      <c r="IE53" s="0" t="n">
        <v>0</v>
      </c>
      <c r="IF53" s="0" t="n">
        <v>1624</v>
      </c>
      <c r="IG53" s="0" t="n">
        <v>5075</v>
      </c>
      <c r="IH53" s="0" t="n">
        <v>11649.561</v>
      </c>
      <c r="II53" s="0" t="n">
        <v>0</v>
      </c>
      <c r="IJ53" s="0" t="n">
        <v>5887</v>
      </c>
      <c r="IK53" s="0" t="n">
        <v>0</v>
      </c>
      <c r="IL53" s="0" t="n">
        <v>0</v>
      </c>
      <c r="IM53" s="0" t="n">
        <v>0</v>
      </c>
      <c r="IN53" s="0" t="n">
        <v>3045</v>
      </c>
      <c r="IO53" s="0" t="n">
        <v>8400.14</v>
      </c>
      <c r="IP53" s="0" t="n">
        <v>0</v>
      </c>
      <c r="IQ53" s="0" t="n">
        <v>0</v>
      </c>
      <c r="IR53" s="0" t="n">
        <v>8378.825</v>
      </c>
      <c r="IS53" s="0" t="n">
        <v>1827</v>
      </c>
      <c r="IT53" s="0" t="n">
        <v>7439.544</v>
      </c>
      <c r="IU53" s="0" t="n">
        <v>223.3</v>
      </c>
      <c r="IV53" s="0" t="n">
        <v>3578.89</v>
      </c>
      <c r="IW53" s="0" t="n">
        <v>0</v>
      </c>
      <c r="IX53" s="0" t="n">
        <v>0</v>
      </c>
      <c r="IY53" s="0" t="n">
        <v>0</v>
      </c>
      <c r="IZ53" s="0" t="n">
        <v>4382.77</v>
      </c>
      <c r="JA53" s="0" t="n">
        <v>0</v>
      </c>
      <c r="JB53" s="0" t="n">
        <v>11525.325</v>
      </c>
      <c r="JC53" s="0" t="n">
        <v>1201.76</v>
      </c>
      <c r="JD53" s="0" t="n">
        <v>11732.182</v>
      </c>
      <c r="JE53" s="0" t="n">
        <v>0</v>
      </c>
      <c r="JF53" s="0" t="n">
        <v>0</v>
      </c>
      <c r="JG53" s="0" t="n">
        <v>3101.84</v>
      </c>
      <c r="JH53" s="0" t="n">
        <v>0</v>
      </c>
      <c r="JI53" s="0" t="n">
        <v>0</v>
      </c>
      <c r="JJ53" s="0" t="n">
        <v>0</v>
      </c>
      <c r="JK53" s="0" t="n">
        <v>0</v>
      </c>
      <c r="JL53" s="0" t="n">
        <v>0</v>
      </c>
      <c r="JM53" s="0" t="n">
        <v>4081.924</v>
      </c>
      <c r="JN53" s="0" t="n">
        <v>2842</v>
      </c>
      <c r="JO53" s="0" t="n">
        <v>0</v>
      </c>
      <c r="JP53" s="0" t="n">
        <v>0</v>
      </c>
      <c r="JQ53" s="0" t="n">
        <v>6293</v>
      </c>
      <c r="JR53" s="0" t="n">
        <v>1276.87</v>
      </c>
      <c r="JS53" s="0" t="n">
        <v>5521.6</v>
      </c>
      <c r="JT53" s="0" t="n">
        <v>0</v>
      </c>
      <c r="JU53" s="0" t="n">
        <v>0</v>
      </c>
      <c r="JV53" s="0" t="n">
        <v>0</v>
      </c>
      <c r="JW53" s="0" t="n">
        <v>2233</v>
      </c>
      <c r="JX53" s="0" t="n">
        <v>333</v>
      </c>
      <c r="JY53" s="0" t="n">
        <v>0</v>
      </c>
      <c r="JZ53" s="0" t="n">
        <v>0</v>
      </c>
      <c r="KA53" s="0" t="n">
        <v>0</v>
      </c>
      <c r="KB53" s="0" t="n">
        <v>4578.75</v>
      </c>
      <c r="KC53" s="0" t="n">
        <v>0</v>
      </c>
      <c r="KD53" s="0" t="n">
        <v>4781.88</v>
      </c>
      <c r="KE53" s="0" t="n">
        <v>0</v>
      </c>
      <c r="KF53" s="0" t="n">
        <v>0</v>
      </c>
      <c r="KG53" s="0" t="n">
        <v>17175.807</v>
      </c>
      <c r="KH53" s="0" t="n">
        <v>0</v>
      </c>
      <c r="KI53" s="0" t="n">
        <v>7120.872</v>
      </c>
      <c r="KJ53" s="0" t="n">
        <v>3996</v>
      </c>
      <c r="KK53" s="0" t="n">
        <v>0</v>
      </c>
      <c r="KL53" s="0" t="n">
        <v>10702.62</v>
      </c>
      <c r="KM53" s="0" t="n">
        <v>16803.18</v>
      </c>
      <c r="KN53" s="0" t="n">
        <v>1831.5</v>
      </c>
      <c r="KO53" s="0" t="n">
        <v>9740.25</v>
      </c>
      <c r="KP53" s="0" t="n">
        <v>0</v>
      </c>
      <c r="KQ53" s="0" t="n">
        <v>0</v>
      </c>
      <c r="KR53" s="0" t="n">
        <v>12487.5</v>
      </c>
      <c r="KS53" s="0" t="n">
        <v>0</v>
      </c>
      <c r="KT53" s="0" t="n">
        <v>2664</v>
      </c>
      <c r="KU53" s="0" t="n">
        <v>6660</v>
      </c>
      <c r="KV53" s="0" t="n">
        <v>17372.61</v>
      </c>
      <c r="KW53" s="0" t="n">
        <v>0</v>
      </c>
      <c r="KX53" s="0" t="n">
        <v>12071.25</v>
      </c>
      <c r="KY53" s="0" t="n">
        <v>0</v>
      </c>
      <c r="KZ53" s="0" t="n">
        <v>0</v>
      </c>
      <c r="LA53" s="0" t="n">
        <v>0</v>
      </c>
      <c r="LB53" s="0" t="n">
        <v>3996</v>
      </c>
      <c r="LC53" s="0" t="n">
        <v>13779.54</v>
      </c>
      <c r="LD53" s="0" t="n">
        <v>0</v>
      </c>
      <c r="LE53" s="0" t="n">
        <v>0</v>
      </c>
      <c r="LF53" s="0" t="n">
        <v>10995.66</v>
      </c>
      <c r="LG53" s="0" t="n">
        <v>3330</v>
      </c>
      <c r="LH53" s="0" t="n">
        <v>13559.76</v>
      </c>
      <c r="LI53" s="0" t="n">
        <v>333</v>
      </c>
      <c r="LJ53" s="0" t="n">
        <v>5870.79</v>
      </c>
      <c r="LK53" s="0" t="n">
        <v>0</v>
      </c>
      <c r="LL53" s="0" t="n">
        <v>0</v>
      </c>
      <c r="LM53" s="0" t="n">
        <v>0</v>
      </c>
      <c r="LN53" s="0" t="n">
        <v>7189.47</v>
      </c>
      <c r="LO53" s="0" t="n">
        <v>0</v>
      </c>
      <c r="LP53" s="0" t="n">
        <v>15124.86</v>
      </c>
      <c r="LQ53" s="0" t="n">
        <v>2168.496</v>
      </c>
      <c r="LR53" s="0" t="n">
        <v>17495.82</v>
      </c>
      <c r="LS53" s="0" t="n">
        <v>0</v>
      </c>
      <c r="LT53" s="0" t="n">
        <v>0</v>
      </c>
      <c r="LU53" s="0" t="n">
        <v>5088.24</v>
      </c>
      <c r="LV53" s="0" t="n">
        <v>0</v>
      </c>
      <c r="LW53" s="0" t="n">
        <v>0</v>
      </c>
      <c r="LX53" s="0" t="n">
        <v>0</v>
      </c>
      <c r="LY53" s="0" t="n">
        <v>0</v>
      </c>
      <c r="LZ53" s="0" t="n">
        <v>0</v>
      </c>
      <c r="MA53" s="0" t="n">
        <v>7609.05</v>
      </c>
      <c r="MB53" s="0" t="n">
        <v>4662</v>
      </c>
      <c r="MC53" s="0" t="n">
        <v>0</v>
      </c>
      <c r="MD53" s="0" t="n">
        <v>0</v>
      </c>
      <c r="ME53" s="0" t="n">
        <v>10323</v>
      </c>
      <c r="MF53" s="0" t="n">
        <v>2094.57</v>
      </c>
      <c r="MG53" s="0" t="n">
        <v>9057.6</v>
      </c>
      <c r="MH53" s="0" t="n">
        <v>0</v>
      </c>
      <c r="MI53" s="0" t="n">
        <v>0</v>
      </c>
      <c r="MJ53" s="0" t="n">
        <v>0</v>
      </c>
      <c r="MK53" s="0" t="n">
        <v>3296.7</v>
      </c>
      <c r="ML53" s="0" t="n">
        <v>70</v>
      </c>
      <c r="MM53" s="0" t="n">
        <v>0</v>
      </c>
      <c r="MN53" s="0" t="n">
        <v>0</v>
      </c>
      <c r="MO53" s="0" t="n">
        <v>0</v>
      </c>
      <c r="MP53" s="0" t="n">
        <v>770</v>
      </c>
      <c r="MQ53" s="0" t="n">
        <v>0</v>
      </c>
      <c r="MR53" s="0" t="n">
        <v>1005.2</v>
      </c>
      <c r="MS53" s="0" t="n">
        <v>0</v>
      </c>
      <c r="MT53" s="0" t="n">
        <v>0</v>
      </c>
      <c r="MU53" s="0" t="n">
        <v>4412.87</v>
      </c>
      <c r="MV53" s="0" t="n">
        <v>0</v>
      </c>
      <c r="MW53" s="0" t="n">
        <v>1663.2</v>
      </c>
      <c r="MX53" s="0" t="n">
        <v>840</v>
      </c>
      <c r="MY53" s="0" t="n">
        <v>0</v>
      </c>
      <c r="MZ53" s="0" t="n">
        <v>2024.82</v>
      </c>
      <c r="NA53" s="0" t="n">
        <v>3885.42</v>
      </c>
      <c r="NB53" s="0" t="n">
        <v>350</v>
      </c>
      <c r="NC53" s="0" t="n">
        <v>2047.5</v>
      </c>
      <c r="ND53" s="0" t="n">
        <v>0</v>
      </c>
      <c r="NE53" s="0" t="n">
        <v>0</v>
      </c>
      <c r="NF53" s="0" t="n">
        <v>2100</v>
      </c>
      <c r="NG53" s="0" t="n">
        <v>0</v>
      </c>
      <c r="NH53" s="0" t="n">
        <v>560</v>
      </c>
      <c r="NI53" s="0" t="n">
        <v>1400</v>
      </c>
      <c r="NJ53" s="0" t="n">
        <v>3651.9</v>
      </c>
      <c r="NK53" s="0" t="n">
        <v>0</v>
      </c>
      <c r="NL53" s="0" t="n">
        <v>1827</v>
      </c>
      <c r="NM53" s="0" t="n">
        <v>0</v>
      </c>
      <c r="NN53" s="0" t="n">
        <v>0</v>
      </c>
      <c r="NO53" s="0" t="n">
        <v>0</v>
      </c>
      <c r="NP53" s="0" t="n">
        <v>756</v>
      </c>
      <c r="NQ53" s="0" t="n">
        <v>2896.6</v>
      </c>
      <c r="NR53" s="0" t="n">
        <v>0</v>
      </c>
      <c r="NS53" s="0" t="n">
        <v>0</v>
      </c>
      <c r="NT53" s="0" t="n">
        <v>2080.26</v>
      </c>
      <c r="NU53" s="0" t="n">
        <v>700</v>
      </c>
      <c r="NV53" s="0" t="n">
        <v>3563</v>
      </c>
      <c r="NW53" s="0" t="n">
        <v>87.5</v>
      </c>
      <c r="NX53" s="0" t="n">
        <v>1110.69</v>
      </c>
      <c r="NY53" s="0" t="n">
        <v>0</v>
      </c>
      <c r="NZ53" s="0" t="n">
        <v>0</v>
      </c>
      <c r="OA53" s="0" t="n">
        <v>0</v>
      </c>
      <c r="OB53" s="0" t="n">
        <v>1662.43</v>
      </c>
      <c r="OC53" s="0" t="n">
        <v>0</v>
      </c>
      <c r="OD53" s="0" t="n">
        <v>2861.46</v>
      </c>
      <c r="OE53" s="0" t="n">
        <v>414.4</v>
      </c>
      <c r="OF53" s="0" t="n">
        <v>3677.8</v>
      </c>
      <c r="OG53" s="0" t="n">
        <v>0</v>
      </c>
      <c r="OH53" s="0" t="n">
        <v>0</v>
      </c>
      <c r="OI53" s="0" t="n">
        <v>1176.56</v>
      </c>
      <c r="OJ53" s="0" t="n">
        <v>0</v>
      </c>
      <c r="OK53" s="0" t="n">
        <v>0</v>
      </c>
      <c r="OL53" s="0" t="n">
        <v>0</v>
      </c>
      <c r="OM53" s="0" t="n">
        <v>0</v>
      </c>
      <c r="ON53" s="0" t="n">
        <v>0</v>
      </c>
      <c r="OO53" s="0" t="n">
        <v>1151.64</v>
      </c>
      <c r="OP53" s="0" t="n">
        <v>980</v>
      </c>
      <c r="OQ53" s="0" t="n">
        <v>0</v>
      </c>
      <c r="OR53" s="0" t="n">
        <v>0</v>
      </c>
      <c r="OS53" s="0" t="n">
        <v>2170</v>
      </c>
      <c r="OT53" s="0" t="n">
        <v>440.3</v>
      </c>
      <c r="OU53" s="0" t="n">
        <v>1904</v>
      </c>
      <c r="OV53" s="0" t="n">
        <v>0</v>
      </c>
      <c r="OW53" s="0" t="n">
        <v>0</v>
      </c>
      <c r="OX53" s="0" t="n">
        <v>0</v>
      </c>
      <c r="OY53" s="0" t="n">
        <v>770</v>
      </c>
      <c r="OZ53" s="0" t="n">
        <v>78</v>
      </c>
      <c r="PA53" s="0" t="n">
        <v>0</v>
      </c>
      <c r="PB53" s="0" t="n">
        <v>0</v>
      </c>
      <c r="PC53" s="0" t="n">
        <v>0</v>
      </c>
      <c r="PD53" s="0" t="n">
        <v>858</v>
      </c>
      <c r="PE53" s="0" t="n">
        <v>0</v>
      </c>
      <c r="PF53" s="0" t="n">
        <v>1120.08</v>
      </c>
      <c r="PG53" s="0" t="n">
        <v>0</v>
      </c>
      <c r="PH53" s="0" t="n">
        <v>0</v>
      </c>
      <c r="PI53" s="0" t="n">
        <v>4470.18</v>
      </c>
      <c r="PJ53" s="0" t="n">
        <v>0</v>
      </c>
      <c r="PK53" s="0" t="n">
        <v>1853.28</v>
      </c>
      <c r="PL53" s="0" t="n">
        <v>936</v>
      </c>
      <c r="PM53" s="0" t="n">
        <v>0</v>
      </c>
      <c r="PN53" s="0" t="n">
        <v>2256.228</v>
      </c>
      <c r="PO53" s="0" t="n">
        <v>3935.88</v>
      </c>
      <c r="PP53" s="0" t="n">
        <v>390</v>
      </c>
      <c r="PQ53" s="0" t="n">
        <v>1825.2</v>
      </c>
      <c r="PR53" s="0" t="n">
        <v>0</v>
      </c>
      <c r="PS53" s="0" t="n">
        <v>0</v>
      </c>
      <c r="PT53" s="0" t="n">
        <v>2574</v>
      </c>
      <c r="PU53" s="0" t="n">
        <v>0</v>
      </c>
      <c r="PV53" s="0" t="n">
        <v>780</v>
      </c>
      <c r="PW53" s="0" t="n">
        <v>1560</v>
      </c>
      <c r="PX53" s="0" t="n">
        <v>4069.26</v>
      </c>
      <c r="PY53" s="0" t="n">
        <v>0</v>
      </c>
      <c r="PZ53" s="0" t="n">
        <v>2262</v>
      </c>
      <c r="QA53" s="0" t="n">
        <v>0</v>
      </c>
      <c r="QB53" s="0" t="n">
        <v>0</v>
      </c>
      <c r="QC53" s="0" t="n">
        <v>0</v>
      </c>
      <c r="QD53" s="0" t="n">
        <v>936</v>
      </c>
      <c r="QE53" s="0" t="n">
        <v>3227.64</v>
      </c>
      <c r="QF53" s="0" t="n">
        <v>0</v>
      </c>
      <c r="QG53" s="0" t="n">
        <v>0</v>
      </c>
      <c r="QH53" s="0" t="n">
        <v>2575.56</v>
      </c>
      <c r="QI53" s="0" t="n">
        <v>858</v>
      </c>
      <c r="QJ53" s="0" t="n">
        <v>2858.544</v>
      </c>
      <c r="QK53" s="0" t="n">
        <v>78</v>
      </c>
      <c r="QL53" s="0" t="n">
        <v>1512.654</v>
      </c>
      <c r="QM53" s="0" t="n">
        <v>0</v>
      </c>
      <c r="QN53" s="0" t="n">
        <v>0</v>
      </c>
      <c r="QO53" s="0" t="n">
        <v>0</v>
      </c>
      <c r="QP53" s="0" t="n">
        <v>1684.02</v>
      </c>
      <c r="QQ53" s="0" t="n">
        <v>0</v>
      </c>
      <c r="QR53" s="0" t="n">
        <v>3897.036</v>
      </c>
      <c r="QS53" s="0" t="n">
        <v>507.936</v>
      </c>
      <c r="QT53" s="0" t="n">
        <v>3688.308</v>
      </c>
      <c r="QU53" s="0" t="n">
        <v>0</v>
      </c>
      <c r="QV53" s="0" t="n">
        <v>0</v>
      </c>
      <c r="QW53" s="0" t="n">
        <v>1191.84</v>
      </c>
      <c r="QX53" s="0" t="n">
        <v>0</v>
      </c>
      <c r="QY53" s="0" t="n">
        <v>0</v>
      </c>
      <c r="QZ53" s="0" t="n">
        <v>0</v>
      </c>
      <c r="RA53" s="0" t="n">
        <v>0</v>
      </c>
      <c r="RB53" s="0" t="n">
        <v>0</v>
      </c>
      <c r="RC53" s="0" t="n">
        <v>1425.84</v>
      </c>
      <c r="RD53" s="0" t="n">
        <v>1092</v>
      </c>
      <c r="RE53" s="0" t="n">
        <v>0</v>
      </c>
      <c r="RF53" s="0" t="n">
        <v>0</v>
      </c>
      <c r="RG53" s="0" t="n">
        <v>2176.2</v>
      </c>
      <c r="RH53" s="0" t="n">
        <v>490.62</v>
      </c>
      <c r="RI53" s="0" t="n">
        <v>2121.6</v>
      </c>
      <c r="RJ53" s="0" t="n">
        <v>0</v>
      </c>
      <c r="RK53" s="0" t="n">
        <v>0</v>
      </c>
      <c r="RL53" s="0" t="n">
        <v>0</v>
      </c>
      <c r="RM53" s="0" t="n">
        <v>943.8</v>
      </c>
      <c r="RN53" s="0" t="n">
        <v>280</v>
      </c>
      <c r="RO53" s="0" t="n">
        <v>0</v>
      </c>
      <c r="RP53" s="0" t="n">
        <v>0</v>
      </c>
      <c r="RQ53" s="0" t="n">
        <v>0</v>
      </c>
      <c r="RR53" s="0" t="n">
        <v>2772</v>
      </c>
      <c r="RS53" s="0" t="n">
        <v>0</v>
      </c>
      <c r="RT53" s="0" t="n">
        <v>4020.8</v>
      </c>
      <c r="RU53" s="0" t="n">
        <v>0</v>
      </c>
      <c r="RV53" s="0" t="n">
        <v>0</v>
      </c>
      <c r="RW53" s="0" t="n">
        <v>14442.12</v>
      </c>
      <c r="RX53" s="0" t="n">
        <v>0</v>
      </c>
      <c r="RY53" s="0" t="n">
        <v>6652.8</v>
      </c>
      <c r="RZ53" s="0" t="n">
        <v>3360</v>
      </c>
      <c r="SA53" s="0" t="n">
        <v>0</v>
      </c>
      <c r="SB53" s="0" t="n">
        <v>8999.2</v>
      </c>
      <c r="SC53" s="0" t="n">
        <v>15541.68</v>
      </c>
      <c r="SD53" s="0" t="n">
        <v>1400</v>
      </c>
      <c r="SE53" s="0" t="n">
        <v>8190</v>
      </c>
      <c r="SF53" s="0" t="n">
        <v>0</v>
      </c>
      <c r="SG53" s="0" t="n">
        <v>0</v>
      </c>
      <c r="SH53" s="0" t="n">
        <v>8400</v>
      </c>
      <c r="SI53" s="0" t="n">
        <v>0</v>
      </c>
      <c r="SJ53" s="0" t="n">
        <v>2240</v>
      </c>
      <c r="SK53" s="0" t="n">
        <v>5600</v>
      </c>
      <c r="SL53" s="0" t="n">
        <v>14607.6</v>
      </c>
      <c r="SM53" s="0" t="n">
        <v>0</v>
      </c>
      <c r="SN53" s="0" t="n">
        <v>8120</v>
      </c>
      <c r="SO53" s="0" t="n">
        <v>0</v>
      </c>
      <c r="SP53" s="0" t="n">
        <v>0</v>
      </c>
      <c r="SQ53" s="0" t="n">
        <v>0</v>
      </c>
      <c r="SR53" s="0" t="n">
        <v>3360</v>
      </c>
      <c r="SS53" s="0" t="n">
        <v>14483</v>
      </c>
      <c r="ST53" s="0" t="n">
        <v>0</v>
      </c>
      <c r="SU53" s="0" t="n">
        <v>0</v>
      </c>
      <c r="SV53" s="0" t="n">
        <v>9245.6</v>
      </c>
      <c r="SW53" s="0" t="n">
        <v>2800</v>
      </c>
      <c r="SX53" s="0" t="n">
        <v>10261.44</v>
      </c>
      <c r="SY53" s="0" t="n">
        <v>280</v>
      </c>
      <c r="SZ53" s="0" t="n">
        <v>5430.04</v>
      </c>
      <c r="TA53" s="0" t="n">
        <v>0</v>
      </c>
      <c r="TB53" s="0" t="n">
        <v>0</v>
      </c>
      <c r="TC53" s="0" t="n">
        <v>0</v>
      </c>
      <c r="TD53" s="0" t="n">
        <v>6045.2</v>
      </c>
      <c r="TE53" s="0" t="n">
        <v>0</v>
      </c>
      <c r="TF53" s="0" t="n">
        <v>12717.6</v>
      </c>
      <c r="TG53" s="0" t="n">
        <v>2072</v>
      </c>
      <c r="TH53" s="0" t="n">
        <v>16182.32</v>
      </c>
      <c r="TI53" s="0" t="n">
        <v>0</v>
      </c>
      <c r="TJ53" s="0" t="n">
        <v>0</v>
      </c>
      <c r="TK53" s="0" t="n">
        <v>5348</v>
      </c>
      <c r="TL53" s="0" t="n">
        <v>0</v>
      </c>
      <c r="TM53" s="0" t="n">
        <v>0</v>
      </c>
      <c r="TN53" s="0" t="n">
        <v>0</v>
      </c>
      <c r="TO53" s="0" t="n">
        <v>0</v>
      </c>
      <c r="TP53" s="0" t="n">
        <v>0</v>
      </c>
      <c r="TQ53" s="0" t="n">
        <v>5118.4</v>
      </c>
      <c r="TR53" s="0" t="n">
        <v>4900</v>
      </c>
      <c r="TS53" s="0" t="n">
        <v>0</v>
      </c>
      <c r="TT53" s="0" t="n">
        <v>0</v>
      </c>
      <c r="TU53" s="0" t="n">
        <v>8680</v>
      </c>
      <c r="TV53" s="0" t="n">
        <v>1761.2</v>
      </c>
      <c r="TW53" s="0" t="n">
        <v>7616</v>
      </c>
      <c r="TX53" s="0" t="n">
        <v>0</v>
      </c>
      <c r="TY53" s="0" t="n">
        <v>0</v>
      </c>
      <c r="TZ53" s="0" t="n">
        <v>0</v>
      </c>
      <c r="UA53" s="0" t="n">
        <v>3080</v>
      </c>
      <c r="UB53" s="0" t="n">
        <v>81</v>
      </c>
      <c r="UC53" s="0" t="n">
        <v>0</v>
      </c>
      <c r="UD53" s="0" t="n">
        <v>0</v>
      </c>
      <c r="UE53" s="0" t="n">
        <v>0</v>
      </c>
      <c r="UF53" s="0" t="n">
        <v>891</v>
      </c>
      <c r="UG53" s="0" t="n">
        <v>0</v>
      </c>
      <c r="UH53" s="0" t="n">
        <v>1163.16</v>
      </c>
      <c r="UI53" s="0" t="n">
        <v>0</v>
      </c>
      <c r="UJ53" s="0" t="n">
        <v>0</v>
      </c>
      <c r="UK53" s="0" t="n">
        <v>4642.11</v>
      </c>
      <c r="UL53" s="0" t="n">
        <v>0</v>
      </c>
      <c r="UM53" s="0" t="n">
        <v>1924.56</v>
      </c>
      <c r="UN53" s="0" t="n">
        <v>972</v>
      </c>
      <c r="UO53" s="0" t="n">
        <v>0</v>
      </c>
      <c r="UP53" s="0" t="n">
        <v>2603.34</v>
      </c>
      <c r="UQ53" s="0" t="n">
        <v>5109.075</v>
      </c>
      <c r="UR53" s="0" t="n">
        <v>364.5</v>
      </c>
      <c r="US53" s="0" t="n">
        <v>1895.4</v>
      </c>
      <c r="UT53" s="0" t="n">
        <v>0</v>
      </c>
      <c r="UU53" s="0" t="n">
        <v>0</v>
      </c>
      <c r="UV53" s="0" t="n">
        <v>2430</v>
      </c>
      <c r="UW53" s="0" t="n">
        <v>0</v>
      </c>
      <c r="UX53" s="0" t="n">
        <v>583.2</v>
      </c>
      <c r="UY53" s="0" t="n">
        <v>1620</v>
      </c>
      <c r="UZ53" s="0" t="n">
        <v>3803.193</v>
      </c>
      <c r="VA53" s="0" t="n">
        <v>0</v>
      </c>
      <c r="VB53" s="0" t="n">
        <v>2349</v>
      </c>
      <c r="VC53" s="0" t="n">
        <v>0</v>
      </c>
      <c r="VD53" s="0" t="n">
        <v>0</v>
      </c>
      <c r="VE53" s="0" t="n">
        <v>0</v>
      </c>
      <c r="VF53" s="0" t="n">
        <v>972</v>
      </c>
      <c r="VG53" s="0" t="n">
        <v>3016.602</v>
      </c>
      <c r="VH53" s="0" t="n">
        <v>0</v>
      </c>
      <c r="VI53" s="0" t="n">
        <v>0</v>
      </c>
      <c r="VJ53" s="0" t="n">
        <v>2674.62</v>
      </c>
      <c r="VK53" s="0" t="n">
        <v>810</v>
      </c>
      <c r="VL53" s="0" t="n">
        <v>3298.32</v>
      </c>
      <c r="VM53" s="0" t="n">
        <v>81</v>
      </c>
      <c r="VN53" s="0" t="n">
        <v>1428.03</v>
      </c>
      <c r="VO53" s="0" t="n">
        <v>0</v>
      </c>
      <c r="VP53" s="0" t="n">
        <v>0</v>
      </c>
      <c r="VQ53" s="0" t="n">
        <v>0</v>
      </c>
      <c r="VR53" s="0" t="n">
        <v>1748.79</v>
      </c>
      <c r="VS53" s="0" t="n">
        <v>0</v>
      </c>
      <c r="VT53" s="0" t="n">
        <v>3311.118</v>
      </c>
      <c r="VU53" s="0" t="n">
        <v>479.52</v>
      </c>
      <c r="VV53" s="0" t="n">
        <v>4255.74</v>
      </c>
      <c r="VW53" s="0" t="n">
        <v>0</v>
      </c>
      <c r="VX53" s="0" t="n">
        <v>0</v>
      </c>
      <c r="VY53" s="0" t="n">
        <v>1237.68</v>
      </c>
      <c r="VZ53" s="0" t="n">
        <v>0</v>
      </c>
      <c r="WA53" s="0" t="n">
        <v>0</v>
      </c>
      <c r="WB53" s="0" t="n">
        <v>0</v>
      </c>
      <c r="WC53" s="0" t="n">
        <v>0</v>
      </c>
      <c r="WD53" s="0" t="n">
        <v>0</v>
      </c>
      <c r="WE53" s="0" t="n">
        <v>1850.85</v>
      </c>
      <c r="WF53" s="0" t="n">
        <v>1134</v>
      </c>
      <c r="WG53" s="0" t="n">
        <v>0</v>
      </c>
      <c r="WH53" s="0" t="n">
        <v>0</v>
      </c>
      <c r="WI53" s="0" t="n">
        <v>2259.9</v>
      </c>
      <c r="WJ53" s="0" t="n">
        <v>509.49</v>
      </c>
      <c r="WK53" s="0" t="n">
        <v>2423.52</v>
      </c>
      <c r="WL53" s="0" t="n">
        <v>0</v>
      </c>
      <c r="WM53" s="0" t="n">
        <v>0</v>
      </c>
      <c r="WN53" s="0" t="n">
        <v>0</v>
      </c>
      <c r="WO53" s="0" t="n">
        <v>891</v>
      </c>
      <c r="WP53" s="0" t="n">
        <v>234</v>
      </c>
      <c r="WQ53" s="0" t="n">
        <v>0</v>
      </c>
      <c r="WR53" s="0" t="n">
        <v>0</v>
      </c>
      <c r="WS53" s="0" t="n">
        <v>0</v>
      </c>
      <c r="WT53" s="0" t="n">
        <v>2574</v>
      </c>
      <c r="WU53" s="0" t="n">
        <v>0</v>
      </c>
      <c r="WV53" s="0" t="n">
        <v>3360.24</v>
      </c>
      <c r="WW53" s="0" t="n">
        <v>0</v>
      </c>
      <c r="WX53" s="0" t="n">
        <v>0</v>
      </c>
      <c r="WY53" s="0" t="n">
        <v>13410.54</v>
      </c>
      <c r="WZ53" s="0" t="n">
        <v>0</v>
      </c>
      <c r="XA53" s="0" t="n">
        <v>5559.84</v>
      </c>
      <c r="XB53" s="0" t="n">
        <v>2808</v>
      </c>
      <c r="XC53" s="0" t="n">
        <v>0</v>
      </c>
      <c r="XD53" s="0" t="n">
        <v>7520.76</v>
      </c>
      <c r="XE53" s="0" t="n">
        <v>11807.64</v>
      </c>
      <c r="XF53" s="0" t="n">
        <v>1170</v>
      </c>
      <c r="XG53" s="0" t="n">
        <v>5475.6</v>
      </c>
      <c r="XH53" s="0" t="n">
        <v>0</v>
      </c>
      <c r="XI53" s="0" t="n">
        <v>0</v>
      </c>
      <c r="XJ53" s="0" t="n">
        <v>7020</v>
      </c>
      <c r="XK53" s="0" t="n">
        <v>0</v>
      </c>
      <c r="XL53" s="0" t="n">
        <v>1872</v>
      </c>
      <c r="XM53" s="0" t="n">
        <v>4680</v>
      </c>
      <c r="XN53" s="0" t="n">
        <v>12207.78</v>
      </c>
      <c r="XO53" s="0" t="n">
        <v>0</v>
      </c>
      <c r="XP53" s="0" t="n">
        <v>6786</v>
      </c>
      <c r="XQ53" s="0" t="n">
        <v>0</v>
      </c>
      <c r="XR53" s="0" t="n">
        <v>0</v>
      </c>
      <c r="XS53" s="0" t="n">
        <v>0</v>
      </c>
      <c r="XT53" s="0" t="n">
        <v>2527.2</v>
      </c>
      <c r="XU53" s="0" t="n">
        <v>9682.92</v>
      </c>
      <c r="XV53" s="0" t="n">
        <v>0</v>
      </c>
      <c r="XW53" s="0" t="n">
        <v>0</v>
      </c>
      <c r="XX53" s="0" t="n">
        <v>6954.012</v>
      </c>
      <c r="XY53" s="0" t="n">
        <v>2340</v>
      </c>
      <c r="XZ53" s="0" t="n">
        <v>9528.48</v>
      </c>
      <c r="YA53" s="0" t="n">
        <v>292.5</v>
      </c>
      <c r="YB53" s="0" t="n">
        <v>4125.42</v>
      </c>
      <c r="YC53" s="0" t="n">
        <v>0</v>
      </c>
      <c r="YD53" s="0" t="n">
        <v>0</v>
      </c>
      <c r="YE53" s="0" t="n">
        <v>0</v>
      </c>
      <c r="YF53" s="0" t="n">
        <v>4546.854</v>
      </c>
      <c r="YG53" s="0" t="n">
        <v>0</v>
      </c>
      <c r="YH53" s="0" t="n">
        <v>10628.28</v>
      </c>
      <c r="YI53" s="0" t="n">
        <v>1385.28</v>
      </c>
      <c r="YJ53" s="0" t="n">
        <v>11064.924</v>
      </c>
      <c r="YK53" s="0" t="n">
        <v>0</v>
      </c>
      <c r="YL53" s="0" t="n">
        <v>0</v>
      </c>
      <c r="YM53" s="0" t="n">
        <v>3217.968</v>
      </c>
      <c r="YN53" s="0" t="n">
        <v>0</v>
      </c>
      <c r="YO53" s="0" t="n">
        <v>0</v>
      </c>
      <c r="YP53" s="0" t="n">
        <v>0</v>
      </c>
      <c r="YQ53" s="0" t="n">
        <v>0</v>
      </c>
      <c r="YR53" s="0" t="n">
        <v>0</v>
      </c>
      <c r="YS53" s="0" t="n">
        <v>4705.272</v>
      </c>
      <c r="YT53" s="0" t="n">
        <v>2948.4</v>
      </c>
      <c r="YU53" s="0" t="n">
        <v>0</v>
      </c>
      <c r="YV53" s="0" t="n">
        <v>0</v>
      </c>
      <c r="YW53" s="0" t="n">
        <v>7254</v>
      </c>
      <c r="YX53" s="0" t="n">
        <v>1324.674</v>
      </c>
      <c r="YY53" s="0" t="n">
        <v>7956</v>
      </c>
      <c r="YZ53" s="0" t="n">
        <v>0</v>
      </c>
      <c r="ZA53" s="0" t="n">
        <v>0</v>
      </c>
      <c r="ZB53" s="0" t="n">
        <v>0</v>
      </c>
      <c r="ZC53" s="0" t="n">
        <v>2574</v>
      </c>
      <c r="ZD53" s="0" t="n">
        <v>306</v>
      </c>
      <c r="ZE53" s="0" t="n">
        <v>0</v>
      </c>
      <c r="ZF53" s="0" t="n">
        <v>0</v>
      </c>
      <c r="ZG53" s="0" t="n">
        <v>0</v>
      </c>
      <c r="ZH53" s="0" t="n">
        <v>3366</v>
      </c>
      <c r="ZI53" s="0" t="n">
        <v>0</v>
      </c>
      <c r="ZJ53" s="0" t="n">
        <v>4394.16</v>
      </c>
      <c r="ZK53" s="0" t="n">
        <v>0</v>
      </c>
      <c r="ZL53" s="0" t="n">
        <v>0</v>
      </c>
      <c r="ZM53" s="0" t="n">
        <v>17536.86</v>
      </c>
      <c r="ZN53" s="0" t="n">
        <v>0</v>
      </c>
      <c r="ZO53" s="0" t="n">
        <v>7270.56</v>
      </c>
      <c r="ZP53" s="0" t="n">
        <v>3672</v>
      </c>
      <c r="ZQ53" s="0" t="n">
        <v>0</v>
      </c>
      <c r="ZR53" s="0" t="n">
        <v>9834.84</v>
      </c>
      <c r="ZS53" s="0" t="n">
        <v>15440.76</v>
      </c>
      <c r="ZT53" s="0" t="n">
        <v>1377</v>
      </c>
      <c r="ZU53" s="0" t="n">
        <v>7160.4</v>
      </c>
      <c r="ZV53" s="0" t="n">
        <v>0</v>
      </c>
      <c r="ZW53" s="0" t="n">
        <v>0</v>
      </c>
      <c r="ZX53" s="0" t="n">
        <v>8262</v>
      </c>
      <c r="ZY53" s="0" t="n">
        <v>0</v>
      </c>
      <c r="ZZ53" s="0" t="n">
        <v>2203.2</v>
      </c>
      <c r="AAA53" s="0" t="n">
        <v>6120</v>
      </c>
      <c r="AAB53" s="0" t="n">
        <v>17560.422</v>
      </c>
      <c r="AAC53" s="0" t="n">
        <v>0</v>
      </c>
      <c r="AAD53" s="0" t="n">
        <v>7986.6</v>
      </c>
      <c r="AAE53" s="0" t="n">
        <v>0</v>
      </c>
      <c r="AAF53" s="0" t="n">
        <v>0</v>
      </c>
      <c r="AAG53" s="0" t="n">
        <v>0</v>
      </c>
      <c r="AAH53" s="0" t="n">
        <v>3672</v>
      </c>
      <c r="AAI53" s="0" t="n">
        <v>13928.508</v>
      </c>
      <c r="AAJ53" s="0" t="n">
        <v>0</v>
      </c>
      <c r="AAK53" s="0" t="n">
        <v>0</v>
      </c>
      <c r="AAL53" s="0" t="n">
        <v>10104.12</v>
      </c>
      <c r="AAM53" s="0" t="n">
        <v>3060</v>
      </c>
      <c r="AAN53" s="0" t="n">
        <v>12460.32</v>
      </c>
      <c r="AAO53" s="0" t="n">
        <v>306</v>
      </c>
      <c r="AAP53" s="0" t="n">
        <v>5394.78</v>
      </c>
      <c r="AAQ53" s="0" t="n">
        <v>0</v>
      </c>
      <c r="AAR53" s="0" t="n">
        <v>0</v>
      </c>
      <c r="AAS53" s="0" t="n">
        <v>0</v>
      </c>
      <c r="AAT53" s="0" t="n">
        <v>8258.175</v>
      </c>
      <c r="AAU53" s="0" t="n">
        <v>0</v>
      </c>
      <c r="AAV53" s="0" t="n">
        <v>13898.52</v>
      </c>
      <c r="AAW53" s="0" t="n">
        <v>1811.52</v>
      </c>
      <c r="AAX53" s="0" t="n">
        <v>16077.24</v>
      </c>
      <c r="AAY53" s="0" t="n">
        <v>0</v>
      </c>
      <c r="AAZ53" s="0" t="n">
        <v>0</v>
      </c>
      <c r="ABA53" s="0" t="n">
        <v>4675.68</v>
      </c>
      <c r="ABB53" s="0" t="n">
        <v>0</v>
      </c>
      <c r="ABC53" s="0" t="n">
        <v>0</v>
      </c>
      <c r="ABD53" s="0" t="n">
        <v>0</v>
      </c>
      <c r="ABE53" s="0" t="n">
        <v>0</v>
      </c>
      <c r="ABF53" s="0" t="n">
        <v>0</v>
      </c>
      <c r="ABG53" s="0" t="n">
        <v>5034.312</v>
      </c>
      <c r="ABH53" s="0" t="n">
        <v>4284</v>
      </c>
      <c r="ABI53" s="0" t="n">
        <v>0</v>
      </c>
      <c r="ABJ53" s="0" t="n">
        <v>0</v>
      </c>
      <c r="ABK53" s="0" t="n">
        <v>9486</v>
      </c>
      <c r="ABL53" s="0" t="n">
        <v>2117.214</v>
      </c>
      <c r="ABM53" s="0" t="n">
        <v>8323.2</v>
      </c>
      <c r="ABN53" s="0" t="n">
        <v>0</v>
      </c>
      <c r="ABO53" s="0" t="n">
        <v>0</v>
      </c>
      <c r="ABP53" s="0" t="n">
        <v>0</v>
      </c>
      <c r="ABQ53" s="0" t="n">
        <v>3366</v>
      </c>
      <c r="ABR53" s="0" t="n">
        <v>56</v>
      </c>
      <c r="ABS53" s="0" t="n">
        <v>0</v>
      </c>
      <c r="ABT53" s="0" t="n">
        <v>0</v>
      </c>
      <c r="ABU53" s="0" t="n">
        <v>0</v>
      </c>
      <c r="ABV53" s="0" t="n">
        <v>616</v>
      </c>
      <c r="ABW53" s="0" t="n">
        <v>0</v>
      </c>
      <c r="ABX53" s="0" t="n">
        <v>804.16</v>
      </c>
      <c r="ABY53" s="0" t="n">
        <v>0</v>
      </c>
      <c r="ABZ53" s="0" t="n">
        <v>0</v>
      </c>
      <c r="ACA53" s="0" t="n">
        <v>3209.36</v>
      </c>
      <c r="ACB53" s="0" t="n">
        <v>0</v>
      </c>
      <c r="ACC53" s="0" t="n">
        <v>1463.616</v>
      </c>
      <c r="ACD53" s="0" t="n">
        <v>672</v>
      </c>
      <c r="ACE53" s="0" t="n">
        <v>0</v>
      </c>
      <c r="ACF53" s="0" t="n">
        <v>2249.8</v>
      </c>
      <c r="ACG53" s="0" t="n">
        <v>2825.76</v>
      </c>
      <c r="ACH53" s="0" t="n">
        <v>280</v>
      </c>
      <c r="ACI53" s="0" t="n">
        <v>1179.36</v>
      </c>
      <c r="ACJ53" s="0" t="n">
        <v>0</v>
      </c>
      <c r="ACK53" s="0" t="n">
        <v>0</v>
      </c>
      <c r="ACL53" s="0" t="n">
        <v>2100</v>
      </c>
      <c r="ACM53" s="0" t="n">
        <v>0</v>
      </c>
      <c r="ACN53" s="0" t="n">
        <v>560</v>
      </c>
      <c r="ACO53" s="0" t="n">
        <v>1120</v>
      </c>
      <c r="ACP53" s="0" t="n">
        <v>2921.52</v>
      </c>
      <c r="ACQ53" s="0" t="n">
        <v>0</v>
      </c>
      <c r="ACR53" s="0" t="n">
        <v>1624</v>
      </c>
      <c r="ACS53" s="0" t="n">
        <v>0</v>
      </c>
      <c r="ACT53" s="0" t="n">
        <v>0</v>
      </c>
      <c r="ACU53" s="0" t="n">
        <v>0</v>
      </c>
      <c r="ACV53" s="0" t="n">
        <v>672</v>
      </c>
      <c r="ACW53" s="0" t="n">
        <v>2085.552</v>
      </c>
      <c r="ACX53" s="0" t="n">
        <v>0</v>
      </c>
      <c r="ACY53" s="0" t="n">
        <v>0</v>
      </c>
      <c r="ACZ53" s="0" t="n">
        <v>1849.12</v>
      </c>
      <c r="ADA53" s="0" t="n">
        <v>560</v>
      </c>
      <c r="ADB53" s="0" t="n">
        <v>2280.32</v>
      </c>
      <c r="ADC53" s="0" t="n">
        <v>56</v>
      </c>
      <c r="ADD53" s="0" t="n">
        <v>987.28</v>
      </c>
      <c r="ADE53" s="0" t="n">
        <v>0</v>
      </c>
      <c r="ADF53" s="0" t="n">
        <v>0</v>
      </c>
      <c r="ADG53" s="0" t="n">
        <v>0</v>
      </c>
      <c r="ADH53" s="0" t="n">
        <v>1209.04</v>
      </c>
      <c r="ADI53" s="0" t="n">
        <v>0</v>
      </c>
      <c r="ADJ53" s="0" t="n">
        <v>2543.52</v>
      </c>
      <c r="ADK53" s="0" t="n">
        <v>331.52</v>
      </c>
      <c r="ADL53" s="0" t="n">
        <v>2942.24</v>
      </c>
      <c r="ADM53" s="0" t="n">
        <v>0</v>
      </c>
      <c r="ADN53" s="0" t="n">
        <v>0</v>
      </c>
      <c r="ADO53" s="0" t="n">
        <v>855.68</v>
      </c>
      <c r="ADP53" s="0" t="n">
        <v>0</v>
      </c>
      <c r="ADQ53" s="0" t="n">
        <v>0</v>
      </c>
      <c r="ADR53" s="0" t="n">
        <v>0</v>
      </c>
      <c r="ADS53" s="0" t="n">
        <v>0</v>
      </c>
      <c r="ADT53" s="0" t="n">
        <v>0</v>
      </c>
      <c r="ADU53" s="0" t="n">
        <v>1023.68</v>
      </c>
      <c r="ADV53" s="0" t="n">
        <v>705.6</v>
      </c>
      <c r="ADW53" s="0" t="n">
        <v>0</v>
      </c>
      <c r="ADX53" s="0" t="n">
        <v>0</v>
      </c>
      <c r="ADY53" s="0" t="n">
        <v>1909.6</v>
      </c>
      <c r="ADZ53" s="0" t="n">
        <v>352.24</v>
      </c>
      <c r="AEA53" s="0" t="n">
        <v>1523.2</v>
      </c>
      <c r="AEB53" s="0" t="n">
        <v>0</v>
      </c>
      <c r="AEC53" s="0" t="n">
        <v>0</v>
      </c>
      <c r="AED53" s="0" t="n">
        <v>0</v>
      </c>
      <c r="AEE53" s="0" t="n">
        <v>616</v>
      </c>
      <c r="AEF53" s="0" t="n">
        <v>271</v>
      </c>
      <c r="AEG53" s="0" t="n">
        <v>0</v>
      </c>
      <c r="AEH53" s="0" t="n">
        <v>0</v>
      </c>
      <c r="AEI53" s="0" t="n">
        <v>0</v>
      </c>
      <c r="AEJ53" s="0" t="n">
        <v>2682.9</v>
      </c>
      <c r="AEK53" s="0" t="n">
        <v>0</v>
      </c>
      <c r="AEL53" s="0" t="n">
        <v>3891.56</v>
      </c>
      <c r="AEM53" s="0" t="n">
        <v>0</v>
      </c>
      <c r="AEN53" s="0" t="n">
        <v>0</v>
      </c>
      <c r="AEO53" s="0" t="n">
        <v>15531.01</v>
      </c>
      <c r="AEP53" s="0" t="n">
        <v>0</v>
      </c>
      <c r="AEQ53" s="0" t="n">
        <v>7082.856</v>
      </c>
      <c r="AER53" s="0" t="n">
        <v>4065</v>
      </c>
      <c r="AES53" s="0" t="n">
        <v>0</v>
      </c>
      <c r="AET53" s="0" t="n">
        <v>8709.94</v>
      </c>
      <c r="AEU53" s="0" t="n">
        <v>13674.66</v>
      </c>
      <c r="AEV53" s="0" t="n">
        <v>1219.5</v>
      </c>
      <c r="AEW53" s="0" t="n">
        <v>5707.26</v>
      </c>
      <c r="AEX53" s="0" t="n">
        <v>0</v>
      </c>
      <c r="AEY53" s="0" t="n">
        <v>0</v>
      </c>
      <c r="AEZ53" s="0" t="n">
        <v>7317</v>
      </c>
      <c r="AFA53" s="0" t="n">
        <v>0</v>
      </c>
      <c r="AFB53" s="0" t="n">
        <v>2384.8</v>
      </c>
      <c r="AFC53" s="0" t="n">
        <v>5420</v>
      </c>
      <c r="AFD53" s="0" t="n">
        <v>17672.5875</v>
      </c>
      <c r="AFE53" s="0" t="n">
        <v>0</v>
      </c>
      <c r="AFF53" s="0" t="n">
        <v>7859</v>
      </c>
      <c r="AFG53" s="0" t="n">
        <v>0</v>
      </c>
      <c r="AFH53" s="0" t="n">
        <v>0</v>
      </c>
      <c r="AFI53" s="0" t="n">
        <v>0</v>
      </c>
      <c r="AFJ53" s="0" t="n">
        <v>3252</v>
      </c>
      <c r="AFK53" s="0" t="n">
        <v>11213.98</v>
      </c>
      <c r="AFL53" s="0" t="n">
        <v>0</v>
      </c>
      <c r="AFM53" s="0" t="n">
        <v>0</v>
      </c>
      <c r="AFN53" s="0" t="n">
        <v>8053.578</v>
      </c>
      <c r="AFO53" s="0" t="n">
        <v>2710</v>
      </c>
      <c r="AFP53" s="0" t="n">
        <v>11035.12</v>
      </c>
      <c r="AFQ53" s="0" t="n">
        <v>271</v>
      </c>
      <c r="AFR53" s="0" t="n">
        <v>4299.957</v>
      </c>
      <c r="AFS53" s="0" t="n">
        <v>0</v>
      </c>
      <c r="AFT53" s="0" t="n">
        <v>0</v>
      </c>
      <c r="AFU53" s="0" t="n">
        <v>0</v>
      </c>
      <c r="AFV53" s="0" t="n">
        <v>5850.89</v>
      </c>
      <c r="AFW53" s="0" t="n">
        <v>0</v>
      </c>
      <c r="AFX53" s="0" t="n">
        <v>15386.025</v>
      </c>
      <c r="AFY53" s="0" t="n">
        <v>1604.32</v>
      </c>
      <c r="AFZ53" s="0" t="n">
        <v>12814.506</v>
      </c>
      <c r="AGA53" s="0" t="n">
        <v>0</v>
      </c>
      <c r="AGB53" s="0" t="n">
        <v>0</v>
      </c>
      <c r="AGC53" s="0" t="n">
        <v>4140.88</v>
      </c>
      <c r="AGD53" s="0" t="n">
        <v>0</v>
      </c>
      <c r="AGE53" s="0" t="n">
        <v>0</v>
      </c>
      <c r="AGF53" s="0" t="n">
        <v>0</v>
      </c>
      <c r="AGG53" s="0" t="n">
        <v>0</v>
      </c>
      <c r="AGH53" s="0" t="n">
        <v>0</v>
      </c>
      <c r="AGI53" s="0" t="n">
        <v>4953.88</v>
      </c>
      <c r="AGJ53" s="0" t="n">
        <v>4742.5</v>
      </c>
      <c r="AGK53" s="0" t="n">
        <v>0</v>
      </c>
      <c r="AGL53" s="0" t="n">
        <v>0</v>
      </c>
      <c r="AGM53" s="0" t="n">
        <v>9241.1</v>
      </c>
      <c r="AGN53" s="0" t="n">
        <v>1704.59</v>
      </c>
      <c r="AGO53" s="0" t="n">
        <v>7371.2</v>
      </c>
      <c r="AGP53" s="0" t="n">
        <v>0</v>
      </c>
      <c r="AGQ53" s="0" t="n">
        <v>0</v>
      </c>
      <c r="AGR53" s="0" t="n">
        <v>0</v>
      </c>
      <c r="AGS53" s="0" t="n">
        <v>3279.1</v>
      </c>
      <c r="AGU53" s="0" t="n">
        <f aca="false">IF($P53&gt;0,CH53*$K53,0)</f>
        <v>200</v>
      </c>
      <c r="AGV53" s="0" t="n">
        <f aca="false">IF($P53&gt;0,EV53*$K53,0)</f>
        <v>85</v>
      </c>
      <c r="AGW53" s="0" t="n">
        <f aca="false">IF($P53&gt;0,HJ53*$K53,0)</f>
        <v>203</v>
      </c>
      <c r="AGX53" s="0" t="n">
        <f aca="false">IF($P53&gt;0,JX53*$K53,0)</f>
        <v>333</v>
      </c>
      <c r="AGY53" s="0" t="n">
        <f aca="false">IF($P53&gt;0,ML53*$K53,0)</f>
        <v>70</v>
      </c>
      <c r="AGZ53" s="0" t="n">
        <f aca="false">IF($P53&gt;0,OZ53*$K53,0)</f>
        <v>78</v>
      </c>
      <c r="AHA53" s="0" t="n">
        <f aca="false">IF($P53&gt;0,RN53*$K53,0)</f>
        <v>280</v>
      </c>
      <c r="AHB53" s="0" t="n">
        <f aca="false">IF($P53&gt;0,UB53*$K53,0)</f>
        <v>81</v>
      </c>
      <c r="AHC53" s="0" t="n">
        <f aca="false">IF($P53&gt;0,WP53*$K53,0)</f>
        <v>234</v>
      </c>
      <c r="AHD53" s="0" t="n">
        <f aca="false">IF($P53&gt;0,ZD53*$K53,0)</f>
        <v>306</v>
      </c>
      <c r="AHE53" s="0" t="n">
        <f aca="false">IF($P53&gt;0,ABR53*$K53,0)</f>
        <v>56</v>
      </c>
      <c r="AHF53" s="0" t="n">
        <f aca="false">IF($P53&gt;0,AEF53*$K53,0)</f>
        <v>271</v>
      </c>
    </row>
    <row r="54" customFormat="false" ht="15" hidden="false" customHeight="false" outlineLevel="0" collapsed="false">
      <c r="F54" s="0" t="s">
        <v>31</v>
      </c>
      <c r="H54" s="0" t="s">
        <v>203</v>
      </c>
      <c r="I54" s="0" t="s">
        <v>232</v>
      </c>
      <c r="K54" s="0" t="n">
        <v>3</v>
      </c>
      <c r="L54" s="0" t="n">
        <v>12.7</v>
      </c>
      <c r="P54" s="0" t="n">
        <v>1</v>
      </c>
      <c r="R54" s="0" t="s">
        <v>58</v>
      </c>
      <c r="S54" s="0" t="s">
        <v>61</v>
      </c>
      <c r="AA54" s="0" t="n">
        <v>44.68</v>
      </c>
      <c r="AC54" s="0" t="n">
        <v>17.98</v>
      </c>
      <c r="AD54" s="0" t="n">
        <v>38</v>
      </c>
      <c r="AF54" s="0" t="n">
        <v>33</v>
      </c>
      <c r="AG54" s="0" t="n">
        <v>2</v>
      </c>
      <c r="AH54" s="0" t="n">
        <v>30.32</v>
      </c>
      <c r="AJ54" s="0" t="n">
        <v>13</v>
      </c>
      <c r="AM54" s="0" t="n">
        <v>59.55</v>
      </c>
      <c r="AN54" s="0" t="n">
        <v>22.92</v>
      </c>
      <c r="AT54" s="0" t="n">
        <v>7.78</v>
      </c>
      <c r="BA54" s="0" t="n">
        <v>30.93</v>
      </c>
      <c r="BC54" s="0" t="n">
        <v>59.97</v>
      </c>
      <c r="BE54" s="0" t="n">
        <v>31.15</v>
      </c>
      <c r="BH54" s="0" t="n">
        <v>5.64</v>
      </c>
      <c r="BI54" s="0" t="n">
        <v>18.62</v>
      </c>
      <c r="BL54" s="0" t="n">
        <v>12</v>
      </c>
      <c r="BR54" s="0" t="n">
        <v>33.65</v>
      </c>
      <c r="BT54" s="0" t="n">
        <v>29.74</v>
      </c>
      <c r="BU54" s="0" t="n">
        <v>18</v>
      </c>
      <c r="BX54" s="0" t="n">
        <v>10.4</v>
      </c>
      <c r="CC54" s="0" t="n">
        <v>26</v>
      </c>
      <c r="CE54" s="0" t="n">
        <v>22.39</v>
      </c>
      <c r="CF54" s="0" t="n">
        <v>48.74</v>
      </c>
      <c r="CH54" s="0" t="n">
        <v>378</v>
      </c>
      <c r="CI54" s="0" t="n">
        <v>0</v>
      </c>
      <c r="CJ54" s="0" t="n">
        <v>0</v>
      </c>
      <c r="CK54" s="0" t="n">
        <v>0</v>
      </c>
      <c r="CL54" s="0" t="n">
        <v>0</v>
      </c>
      <c r="CM54" s="0" t="n">
        <v>0</v>
      </c>
      <c r="CN54" s="0" t="n">
        <v>0</v>
      </c>
      <c r="CO54" s="0" t="n">
        <v>21111.3</v>
      </c>
      <c r="CP54" s="0" t="n">
        <v>0</v>
      </c>
      <c r="CQ54" s="0" t="n">
        <v>7476.084</v>
      </c>
      <c r="CR54" s="0" t="n">
        <v>14364</v>
      </c>
      <c r="CS54" s="0" t="n">
        <v>0</v>
      </c>
      <c r="CT54" s="0" t="n">
        <v>15592.5</v>
      </c>
      <c r="CU54" s="0" t="n">
        <v>680.4</v>
      </c>
      <c r="CV54" s="0" t="n">
        <v>11460.96</v>
      </c>
      <c r="CW54" s="0" t="n">
        <v>0</v>
      </c>
      <c r="CX54" s="0" t="n">
        <v>4914</v>
      </c>
      <c r="CY54" s="0" t="n">
        <v>0</v>
      </c>
      <c r="CZ54" s="0" t="n">
        <v>0</v>
      </c>
      <c r="DA54" s="0" t="n">
        <v>22509.9</v>
      </c>
      <c r="DB54" s="0" t="n">
        <v>8663.76</v>
      </c>
      <c r="DC54" s="0" t="n">
        <v>0</v>
      </c>
      <c r="DD54" s="0" t="n">
        <v>0</v>
      </c>
      <c r="DE54" s="0" t="n">
        <v>0</v>
      </c>
      <c r="DF54" s="0" t="n">
        <v>0</v>
      </c>
      <c r="DG54" s="0" t="n">
        <v>0</v>
      </c>
      <c r="DH54" s="0" t="n">
        <v>2940.84</v>
      </c>
      <c r="DI54" s="0" t="n">
        <v>0</v>
      </c>
      <c r="DJ54" s="0" t="n">
        <v>0</v>
      </c>
      <c r="DK54" s="0" t="n">
        <v>0</v>
      </c>
      <c r="DL54" s="0" t="n">
        <v>0</v>
      </c>
      <c r="DM54" s="0" t="n">
        <v>0</v>
      </c>
      <c r="DN54" s="0" t="n">
        <v>0</v>
      </c>
      <c r="DO54" s="0" t="n">
        <v>12860.694</v>
      </c>
      <c r="DP54" s="0" t="n">
        <v>0</v>
      </c>
      <c r="DQ54" s="0" t="n">
        <v>22668.66</v>
      </c>
      <c r="DR54" s="0" t="n">
        <v>0</v>
      </c>
      <c r="DS54" s="0" t="n">
        <v>11774.7</v>
      </c>
      <c r="DT54" s="0" t="n">
        <v>0</v>
      </c>
      <c r="DU54" s="0" t="n">
        <v>0</v>
      </c>
      <c r="DV54" s="0" t="n">
        <v>2131.92</v>
      </c>
      <c r="DW54" s="0" t="n">
        <v>7038.36</v>
      </c>
      <c r="DX54" s="0" t="n">
        <v>0</v>
      </c>
      <c r="DY54" s="0" t="n">
        <v>0</v>
      </c>
      <c r="DZ54" s="0" t="n">
        <v>4536</v>
      </c>
      <c r="EA54" s="0" t="n">
        <v>0</v>
      </c>
      <c r="EB54" s="0" t="n">
        <v>0</v>
      </c>
      <c r="EC54" s="0" t="n">
        <v>0</v>
      </c>
      <c r="ED54" s="0" t="n">
        <v>0</v>
      </c>
      <c r="EE54" s="0" t="n">
        <v>0</v>
      </c>
      <c r="EF54" s="0" t="n">
        <v>13991.67</v>
      </c>
      <c r="EG54" s="0" t="n">
        <v>0</v>
      </c>
      <c r="EH54" s="0" t="n">
        <v>14052.15</v>
      </c>
      <c r="EI54" s="0" t="n">
        <v>6804</v>
      </c>
      <c r="EJ54" s="0" t="n">
        <v>0</v>
      </c>
      <c r="EK54" s="0" t="n">
        <v>0</v>
      </c>
      <c r="EL54" s="0" t="n">
        <v>3931.2</v>
      </c>
      <c r="EM54" s="0" t="n">
        <v>0</v>
      </c>
      <c r="EN54" s="0" t="n">
        <v>0</v>
      </c>
      <c r="EO54" s="0" t="n">
        <v>0</v>
      </c>
      <c r="EP54" s="0" t="n">
        <v>0</v>
      </c>
      <c r="EQ54" s="0" t="n">
        <v>9828</v>
      </c>
      <c r="ER54" s="0" t="n">
        <v>0</v>
      </c>
      <c r="ES54" s="0" t="n">
        <v>8463.42</v>
      </c>
      <c r="ET54" s="0" t="n">
        <v>18423.72</v>
      </c>
      <c r="EU54" s="0" t="n">
        <v>0</v>
      </c>
      <c r="EV54" s="0" t="n">
        <v>27</v>
      </c>
      <c r="EW54" s="0" t="n">
        <v>0</v>
      </c>
      <c r="EX54" s="0" t="n">
        <v>0</v>
      </c>
      <c r="EY54" s="0" t="n">
        <v>0</v>
      </c>
      <c r="EZ54" s="0" t="n">
        <v>0</v>
      </c>
      <c r="FA54" s="0" t="n">
        <v>0</v>
      </c>
      <c r="FB54" s="0" t="n">
        <v>0</v>
      </c>
      <c r="FC54" s="0" t="n">
        <v>1206.36</v>
      </c>
      <c r="FD54" s="0" t="n">
        <v>0</v>
      </c>
      <c r="FE54" s="0" t="n">
        <v>436.914</v>
      </c>
      <c r="FF54" s="0" t="n">
        <v>1026</v>
      </c>
      <c r="FG54" s="0" t="n">
        <v>0</v>
      </c>
      <c r="FH54" s="0" t="n">
        <v>891</v>
      </c>
      <c r="FI54" s="0" t="n">
        <v>54</v>
      </c>
      <c r="FJ54" s="0" t="n">
        <v>1023.3</v>
      </c>
      <c r="FK54" s="0" t="n">
        <v>0</v>
      </c>
      <c r="FL54" s="0" t="n">
        <v>351</v>
      </c>
      <c r="FM54" s="0" t="n">
        <v>0</v>
      </c>
      <c r="FN54" s="0" t="n">
        <v>0</v>
      </c>
      <c r="FO54" s="0" t="n">
        <v>1447.065</v>
      </c>
      <c r="FP54" s="0" t="n">
        <v>556.956</v>
      </c>
      <c r="FQ54" s="0" t="n">
        <v>0</v>
      </c>
      <c r="FR54" s="0" t="n">
        <v>0</v>
      </c>
      <c r="FS54" s="0" t="n">
        <v>0</v>
      </c>
      <c r="FT54" s="0" t="n">
        <v>0</v>
      </c>
      <c r="FU54" s="0" t="n">
        <v>0</v>
      </c>
      <c r="FV54" s="0" t="n">
        <v>210.06</v>
      </c>
      <c r="FW54" s="0" t="n">
        <v>0</v>
      </c>
      <c r="FX54" s="0" t="n">
        <v>0</v>
      </c>
      <c r="FY54" s="0" t="n">
        <v>0</v>
      </c>
      <c r="FZ54" s="0" t="n">
        <v>0</v>
      </c>
      <c r="GA54" s="0" t="n">
        <v>0</v>
      </c>
      <c r="GB54" s="0" t="n">
        <v>0</v>
      </c>
      <c r="GC54" s="0" t="n">
        <v>835.11</v>
      </c>
      <c r="GD54" s="0" t="n">
        <v>0</v>
      </c>
      <c r="GE54" s="0" t="n">
        <v>1619.19</v>
      </c>
      <c r="GF54" s="0" t="n">
        <v>0</v>
      </c>
      <c r="GG54" s="0" t="n">
        <v>841.05</v>
      </c>
      <c r="GH54" s="0" t="n">
        <v>0</v>
      </c>
      <c r="GI54" s="0" t="n">
        <v>0</v>
      </c>
      <c r="GJ54" s="0" t="n">
        <v>152.28</v>
      </c>
      <c r="GK54" s="0" t="n">
        <v>502.74</v>
      </c>
      <c r="GL54" s="0" t="n">
        <v>0</v>
      </c>
      <c r="GM54" s="0" t="n">
        <v>0</v>
      </c>
      <c r="GN54" s="0" t="n">
        <v>405</v>
      </c>
      <c r="GO54" s="0" t="n">
        <v>0</v>
      </c>
      <c r="GP54" s="0" t="n">
        <v>0</v>
      </c>
      <c r="GQ54" s="0" t="n">
        <v>0</v>
      </c>
      <c r="GR54" s="0" t="n">
        <v>0</v>
      </c>
      <c r="GS54" s="0" t="n">
        <v>0</v>
      </c>
      <c r="GT54" s="0" t="n">
        <v>908.55</v>
      </c>
      <c r="GU54" s="0" t="n">
        <v>0</v>
      </c>
      <c r="GV54" s="0" t="n">
        <v>802.98</v>
      </c>
      <c r="GW54" s="0" t="n">
        <v>607.5</v>
      </c>
      <c r="GX54" s="0" t="n">
        <v>0</v>
      </c>
      <c r="GY54" s="0" t="n">
        <v>0</v>
      </c>
      <c r="GZ54" s="0" t="n">
        <v>280.8</v>
      </c>
      <c r="HA54" s="0" t="n">
        <v>0</v>
      </c>
      <c r="HB54" s="0" t="n">
        <v>0</v>
      </c>
      <c r="HC54" s="0" t="n">
        <v>0</v>
      </c>
      <c r="HD54" s="0" t="n">
        <v>0</v>
      </c>
      <c r="HE54" s="0" t="n">
        <v>702</v>
      </c>
      <c r="HF54" s="0" t="n">
        <v>0</v>
      </c>
      <c r="HG54" s="0" t="n">
        <v>604.53</v>
      </c>
      <c r="HH54" s="0" t="n">
        <v>1315.98</v>
      </c>
      <c r="HI54" s="0" t="n">
        <v>0</v>
      </c>
      <c r="HJ54" s="0" t="n">
        <v>233</v>
      </c>
      <c r="HK54" s="0" t="n">
        <v>0</v>
      </c>
      <c r="HL54" s="0" t="n">
        <v>0</v>
      </c>
      <c r="HM54" s="0" t="n">
        <v>0</v>
      </c>
      <c r="HN54" s="0" t="n">
        <v>0</v>
      </c>
      <c r="HO54" s="0" t="n">
        <v>0</v>
      </c>
      <c r="HP54" s="0" t="n">
        <v>0</v>
      </c>
      <c r="HQ54" s="0" t="n">
        <v>10410.44</v>
      </c>
      <c r="HR54" s="0" t="n">
        <v>0</v>
      </c>
      <c r="HS54" s="0" t="n">
        <v>4189.34</v>
      </c>
      <c r="HT54" s="0" t="n">
        <v>7968.6</v>
      </c>
      <c r="HU54" s="0" t="n">
        <v>0</v>
      </c>
      <c r="HV54" s="0" t="n">
        <v>7689</v>
      </c>
      <c r="HW54" s="0" t="n">
        <v>582.5</v>
      </c>
      <c r="HX54" s="0" t="n">
        <v>7771.016</v>
      </c>
      <c r="HY54" s="0" t="n">
        <v>0</v>
      </c>
      <c r="HZ54" s="0" t="n">
        <v>3029</v>
      </c>
      <c r="IA54" s="0" t="n">
        <v>0</v>
      </c>
      <c r="IB54" s="0" t="n">
        <v>0</v>
      </c>
      <c r="IC54" s="0" t="n">
        <v>13875.15</v>
      </c>
      <c r="ID54" s="0" t="n">
        <v>6675.45</v>
      </c>
      <c r="IE54" s="0" t="n">
        <v>0</v>
      </c>
      <c r="IF54" s="0" t="n">
        <v>0</v>
      </c>
      <c r="IG54" s="0" t="n">
        <v>0</v>
      </c>
      <c r="IH54" s="0" t="n">
        <v>0</v>
      </c>
      <c r="II54" s="0" t="n">
        <v>0</v>
      </c>
      <c r="IJ54" s="0" t="n">
        <v>1812.74</v>
      </c>
      <c r="IK54" s="0" t="n">
        <v>0</v>
      </c>
      <c r="IL54" s="0" t="n">
        <v>0</v>
      </c>
      <c r="IM54" s="0" t="n">
        <v>0</v>
      </c>
      <c r="IN54" s="0" t="n">
        <v>0</v>
      </c>
      <c r="IO54" s="0" t="n">
        <v>0</v>
      </c>
      <c r="IP54" s="0" t="n">
        <v>0</v>
      </c>
      <c r="IQ54" s="0" t="n">
        <v>7206.69</v>
      </c>
      <c r="IR54" s="0" t="n">
        <v>0</v>
      </c>
      <c r="IS54" s="0" t="n">
        <v>12575.709</v>
      </c>
      <c r="IT54" s="0" t="n">
        <v>0</v>
      </c>
      <c r="IU54" s="0" t="n">
        <v>7983.745</v>
      </c>
      <c r="IV54" s="0" t="n">
        <v>0</v>
      </c>
      <c r="IW54" s="0" t="n">
        <v>0</v>
      </c>
      <c r="IX54" s="0" t="n">
        <v>1314.12</v>
      </c>
      <c r="IY54" s="0" t="n">
        <v>4338.46</v>
      </c>
      <c r="IZ54" s="0" t="n">
        <v>0</v>
      </c>
      <c r="JA54" s="0" t="n">
        <v>0</v>
      </c>
      <c r="JB54" s="0" t="n">
        <v>3495</v>
      </c>
      <c r="JC54" s="0" t="n">
        <v>0</v>
      </c>
      <c r="JD54" s="0" t="n">
        <v>0</v>
      </c>
      <c r="JE54" s="0" t="n">
        <v>0</v>
      </c>
      <c r="JF54" s="0" t="n">
        <v>0</v>
      </c>
      <c r="JG54" s="0" t="n">
        <v>0</v>
      </c>
      <c r="JH54" s="0" t="n">
        <v>7056.405</v>
      </c>
      <c r="JI54" s="0" t="n">
        <v>0</v>
      </c>
      <c r="JJ54" s="0" t="n">
        <v>8661.775</v>
      </c>
      <c r="JK54" s="0" t="n">
        <v>4194</v>
      </c>
      <c r="JL54" s="0" t="n">
        <v>0</v>
      </c>
      <c r="JM54" s="0" t="n">
        <v>0</v>
      </c>
      <c r="JN54" s="0" t="n">
        <v>2423.2</v>
      </c>
      <c r="JO54" s="0" t="n">
        <v>0</v>
      </c>
      <c r="JP54" s="0" t="n">
        <v>0</v>
      </c>
      <c r="JQ54" s="0" t="n">
        <v>0</v>
      </c>
      <c r="JR54" s="0" t="n">
        <v>0</v>
      </c>
      <c r="JS54" s="0" t="n">
        <v>6058</v>
      </c>
      <c r="JT54" s="0" t="n">
        <v>0</v>
      </c>
      <c r="JU54" s="0" t="n">
        <v>5738.557</v>
      </c>
      <c r="JV54" s="0" t="n">
        <v>11356.42</v>
      </c>
      <c r="JW54" s="0" t="n">
        <v>0</v>
      </c>
      <c r="JX54" s="0" t="n">
        <v>399</v>
      </c>
      <c r="JY54" s="0" t="n">
        <v>0</v>
      </c>
      <c r="JZ54" s="0" t="n">
        <v>0</v>
      </c>
      <c r="KA54" s="0" t="n">
        <v>0</v>
      </c>
      <c r="KB54" s="0" t="n">
        <v>0</v>
      </c>
      <c r="KC54" s="0" t="n">
        <v>0</v>
      </c>
      <c r="KD54" s="0" t="n">
        <v>0</v>
      </c>
      <c r="KE54" s="0" t="n">
        <v>22284.15</v>
      </c>
      <c r="KF54" s="0" t="n">
        <v>0</v>
      </c>
      <c r="KG54" s="0" t="n">
        <v>6456.618</v>
      </c>
      <c r="KH54" s="0" t="n">
        <v>16678.2</v>
      </c>
      <c r="KI54" s="0" t="n">
        <v>0</v>
      </c>
      <c r="KJ54" s="0" t="n">
        <v>13167</v>
      </c>
      <c r="KK54" s="0" t="n">
        <v>798</v>
      </c>
      <c r="KL54" s="0" t="n">
        <v>12097.68</v>
      </c>
      <c r="KM54" s="0" t="n">
        <v>0</v>
      </c>
      <c r="KN54" s="0" t="n">
        <v>5705.7</v>
      </c>
      <c r="KO54" s="0" t="n">
        <v>0</v>
      </c>
      <c r="KP54" s="0" t="n">
        <v>0</v>
      </c>
      <c r="KQ54" s="0" t="n">
        <v>23760.45</v>
      </c>
      <c r="KR54" s="0" t="n">
        <v>11431.35</v>
      </c>
      <c r="KS54" s="0" t="n">
        <v>0</v>
      </c>
      <c r="KT54" s="0" t="n">
        <v>0</v>
      </c>
      <c r="KU54" s="0" t="n">
        <v>0</v>
      </c>
      <c r="KV54" s="0" t="n">
        <v>0</v>
      </c>
      <c r="KW54" s="0" t="n">
        <v>0</v>
      </c>
      <c r="KX54" s="0" t="n">
        <v>3880.275</v>
      </c>
      <c r="KY54" s="0" t="n">
        <v>0</v>
      </c>
      <c r="KZ54" s="0" t="n">
        <v>0</v>
      </c>
      <c r="LA54" s="0" t="n">
        <v>0</v>
      </c>
      <c r="LB54" s="0" t="n">
        <v>0</v>
      </c>
      <c r="LC54" s="0" t="n">
        <v>0</v>
      </c>
      <c r="LD54" s="0" t="n">
        <v>0</v>
      </c>
      <c r="LE54" s="0" t="n">
        <v>13575.177</v>
      </c>
      <c r="LF54" s="0" t="n">
        <v>0</v>
      </c>
      <c r="LG54" s="0" t="n">
        <v>23928.03</v>
      </c>
      <c r="LH54" s="0" t="n">
        <v>0</v>
      </c>
      <c r="LI54" s="0" t="n">
        <v>12428.85</v>
      </c>
      <c r="LJ54" s="0" t="n">
        <v>0</v>
      </c>
      <c r="LK54" s="0" t="n">
        <v>0</v>
      </c>
      <c r="LL54" s="0" t="n">
        <v>2250.36</v>
      </c>
      <c r="LM54" s="0" t="n">
        <v>7429.38</v>
      </c>
      <c r="LN54" s="0" t="n">
        <v>0</v>
      </c>
      <c r="LO54" s="0" t="n">
        <v>0</v>
      </c>
      <c r="LP54" s="0" t="n">
        <v>4788</v>
      </c>
      <c r="LQ54" s="0" t="n">
        <v>0</v>
      </c>
      <c r="LR54" s="0" t="n">
        <v>0</v>
      </c>
      <c r="LS54" s="0" t="n">
        <v>0</v>
      </c>
      <c r="LT54" s="0" t="n">
        <v>0</v>
      </c>
      <c r="LU54" s="0" t="n">
        <v>0</v>
      </c>
      <c r="LV54" s="0" t="n">
        <v>13426.35</v>
      </c>
      <c r="LW54" s="0" t="n">
        <v>0</v>
      </c>
      <c r="LX54" s="0" t="n">
        <v>11866.26</v>
      </c>
      <c r="LY54" s="0" t="n">
        <v>7182</v>
      </c>
      <c r="LZ54" s="0" t="n">
        <v>0</v>
      </c>
      <c r="MA54" s="0" t="n">
        <v>0</v>
      </c>
      <c r="MB54" s="0" t="n">
        <v>4149.6</v>
      </c>
      <c r="MC54" s="0" t="n">
        <v>0</v>
      </c>
      <c r="MD54" s="0" t="n">
        <v>0</v>
      </c>
      <c r="ME54" s="0" t="n">
        <v>0</v>
      </c>
      <c r="MF54" s="0" t="n">
        <v>0</v>
      </c>
      <c r="MG54" s="0" t="n">
        <v>10374</v>
      </c>
      <c r="MH54" s="0" t="n">
        <v>0</v>
      </c>
      <c r="MI54" s="0" t="n">
        <v>8040.249</v>
      </c>
      <c r="MJ54" s="0" t="n">
        <v>24309.075</v>
      </c>
      <c r="MK54" s="0" t="n">
        <v>0</v>
      </c>
      <c r="ML54" s="0" t="n">
        <v>348</v>
      </c>
      <c r="MM54" s="0" t="n">
        <v>0</v>
      </c>
      <c r="MN54" s="0" t="n">
        <v>0</v>
      </c>
      <c r="MO54" s="0" t="n">
        <v>0</v>
      </c>
      <c r="MP54" s="0" t="n">
        <v>0</v>
      </c>
      <c r="MQ54" s="0" t="n">
        <v>0</v>
      </c>
      <c r="MR54" s="0" t="n">
        <v>0</v>
      </c>
      <c r="MS54" s="0" t="n">
        <v>15548.64</v>
      </c>
      <c r="MT54" s="0" t="n">
        <v>0</v>
      </c>
      <c r="MU54" s="0" t="n">
        <v>6882.744</v>
      </c>
      <c r="MV54" s="0" t="n">
        <v>14546.4</v>
      </c>
      <c r="MW54" s="0" t="n">
        <v>0</v>
      </c>
      <c r="MX54" s="0" t="n">
        <v>11484</v>
      </c>
      <c r="MY54" s="0" t="n">
        <v>765.6</v>
      </c>
      <c r="MZ54" s="0" t="n">
        <v>9496.224</v>
      </c>
      <c r="NA54" s="0" t="n">
        <v>0</v>
      </c>
      <c r="NB54" s="0" t="n">
        <v>4524</v>
      </c>
      <c r="NC54" s="0" t="n">
        <v>0</v>
      </c>
      <c r="ND54" s="0" t="n">
        <v>0</v>
      </c>
      <c r="NE54" s="0" t="n">
        <v>20723.4</v>
      </c>
      <c r="NF54" s="0" t="n">
        <v>7976.16</v>
      </c>
      <c r="NG54" s="0" t="n">
        <v>0</v>
      </c>
      <c r="NH54" s="0" t="n">
        <v>0</v>
      </c>
      <c r="NI54" s="0" t="n">
        <v>0</v>
      </c>
      <c r="NJ54" s="0" t="n">
        <v>0</v>
      </c>
      <c r="NK54" s="0" t="n">
        <v>0</v>
      </c>
      <c r="NL54" s="0" t="n">
        <v>2436.696</v>
      </c>
      <c r="NM54" s="0" t="n">
        <v>0</v>
      </c>
      <c r="NN54" s="0" t="n">
        <v>0</v>
      </c>
      <c r="NO54" s="0" t="n">
        <v>0</v>
      </c>
      <c r="NP54" s="0" t="n">
        <v>0</v>
      </c>
      <c r="NQ54" s="0" t="n">
        <v>0</v>
      </c>
      <c r="NR54" s="0" t="n">
        <v>0</v>
      </c>
      <c r="NS54" s="0" t="n">
        <v>10763.64</v>
      </c>
      <c r="NT54" s="0" t="n">
        <v>0</v>
      </c>
      <c r="NU54" s="0" t="n">
        <v>20869.56</v>
      </c>
      <c r="NV54" s="0" t="n">
        <v>0</v>
      </c>
      <c r="NW54" s="0" t="n">
        <v>13550.25</v>
      </c>
      <c r="NX54" s="0" t="n">
        <v>0</v>
      </c>
      <c r="NY54" s="0" t="n">
        <v>0</v>
      </c>
      <c r="NZ54" s="0" t="n">
        <v>1962.72</v>
      </c>
      <c r="OA54" s="0" t="n">
        <v>6479.76</v>
      </c>
      <c r="OB54" s="0" t="n">
        <v>0</v>
      </c>
      <c r="OC54" s="0" t="n">
        <v>0</v>
      </c>
      <c r="OD54" s="0" t="n">
        <v>3758.4</v>
      </c>
      <c r="OE54" s="0" t="n">
        <v>0</v>
      </c>
      <c r="OF54" s="0" t="n">
        <v>0</v>
      </c>
      <c r="OG54" s="0" t="n">
        <v>0</v>
      </c>
      <c r="OH54" s="0" t="n">
        <v>0</v>
      </c>
      <c r="OI54" s="0" t="n">
        <v>0</v>
      </c>
      <c r="OJ54" s="0" t="n">
        <v>11710.2</v>
      </c>
      <c r="OK54" s="0" t="n">
        <v>0</v>
      </c>
      <c r="OL54" s="0" t="n">
        <v>10349.52</v>
      </c>
      <c r="OM54" s="0" t="n">
        <v>5637.6</v>
      </c>
      <c r="ON54" s="0" t="n">
        <v>0</v>
      </c>
      <c r="OO54" s="0" t="n">
        <v>0</v>
      </c>
      <c r="OP54" s="0" t="n">
        <v>3619.2</v>
      </c>
      <c r="OQ54" s="0" t="n">
        <v>0</v>
      </c>
      <c r="OR54" s="0" t="n">
        <v>0</v>
      </c>
      <c r="OS54" s="0" t="n">
        <v>0</v>
      </c>
      <c r="OT54" s="0" t="n">
        <v>0</v>
      </c>
      <c r="OU54" s="0" t="n">
        <v>9048</v>
      </c>
      <c r="OV54" s="0" t="n">
        <v>0</v>
      </c>
      <c r="OW54" s="0" t="n">
        <v>7012.548</v>
      </c>
      <c r="OX54" s="0" t="n">
        <v>15265.368</v>
      </c>
      <c r="OY54" s="0" t="n">
        <v>0</v>
      </c>
      <c r="OZ54" s="0" t="n">
        <v>286</v>
      </c>
      <c r="PA54" s="0" t="n">
        <v>0</v>
      </c>
      <c r="PB54" s="0" t="n">
        <v>0</v>
      </c>
      <c r="PC54" s="0" t="n">
        <v>0</v>
      </c>
      <c r="PD54" s="0" t="n">
        <v>0</v>
      </c>
      <c r="PE54" s="0" t="n">
        <v>0</v>
      </c>
      <c r="PF54" s="0" t="n">
        <v>0</v>
      </c>
      <c r="PG54" s="0" t="n">
        <v>14056.328</v>
      </c>
      <c r="PH54" s="0" t="n">
        <v>0</v>
      </c>
      <c r="PI54" s="0" t="n">
        <v>5142.28</v>
      </c>
      <c r="PJ54" s="0" t="n">
        <v>10868</v>
      </c>
      <c r="PK54" s="0" t="n">
        <v>0</v>
      </c>
      <c r="PL54" s="0" t="n">
        <v>9438</v>
      </c>
      <c r="PM54" s="0" t="n">
        <v>572</v>
      </c>
      <c r="PN54" s="0" t="n">
        <v>7804.368</v>
      </c>
      <c r="PO54" s="0" t="n">
        <v>0</v>
      </c>
      <c r="PP54" s="0" t="n">
        <v>3718</v>
      </c>
      <c r="PQ54" s="0" t="n">
        <v>0</v>
      </c>
      <c r="PR54" s="0" t="n">
        <v>0</v>
      </c>
      <c r="PS54" s="0" t="n">
        <v>17031.3</v>
      </c>
      <c r="PT54" s="0" t="n">
        <v>7210.632</v>
      </c>
      <c r="PU54" s="0" t="n">
        <v>0</v>
      </c>
      <c r="PV54" s="0" t="n">
        <v>0</v>
      </c>
      <c r="PW54" s="0" t="n">
        <v>0</v>
      </c>
      <c r="PX54" s="0" t="n">
        <v>0</v>
      </c>
      <c r="PY54" s="0" t="n">
        <v>0</v>
      </c>
      <c r="PZ54" s="0" t="n">
        <v>2225.08</v>
      </c>
      <c r="QA54" s="0" t="n">
        <v>0</v>
      </c>
      <c r="QB54" s="0" t="n">
        <v>0</v>
      </c>
      <c r="QC54" s="0" t="n">
        <v>0</v>
      </c>
      <c r="QD54" s="0" t="n">
        <v>0</v>
      </c>
      <c r="QE54" s="0" t="n">
        <v>0</v>
      </c>
      <c r="QF54" s="0" t="n">
        <v>0</v>
      </c>
      <c r="QG54" s="0" t="n">
        <v>8845.98</v>
      </c>
      <c r="QH54" s="0" t="n">
        <v>0</v>
      </c>
      <c r="QI54" s="0" t="n">
        <v>18866.562</v>
      </c>
      <c r="QJ54" s="0" t="n">
        <v>0</v>
      </c>
      <c r="QK54" s="0" t="n">
        <v>8908.9</v>
      </c>
      <c r="QL54" s="0" t="n">
        <v>0</v>
      </c>
      <c r="QM54" s="0" t="n">
        <v>0</v>
      </c>
      <c r="QN54" s="0" t="n">
        <v>1613.04</v>
      </c>
      <c r="QO54" s="0" t="n">
        <v>5857.852</v>
      </c>
      <c r="QP54" s="0" t="n">
        <v>0</v>
      </c>
      <c r="QQ54" s="0" t="n">
        <v>0</v>
      </c>
      <c r="QR54" s="0" t="n">
        <v>3775.2</v>
      </c>
      <c r="QS54" s="0" t="n">
        <v>0</v>
      </c>
      <c r="QT54" s="0" t="n">
        <v>0</v>
      </c>
      <c r="QU54" s="0" t="n">
        <v>0</v>
      </c>
      <c r="QV54" s="0" t="n">
        <v>0</v>
      </c>
      <c r="QW54" s="0" t="n">
        <v>0</v>
      </c>
      <c r="QX54" s="0" t="n">
        <v>12029.875</v>
      </c>
      <c r="QY54" s="0" t="n">
        <v>0</v>
      </c>
      <c r="QZ54" s="0" t="n">
        <v>8505.64</v>
      </c>
      <c r="RA54" s="0" t="n">
        <v>5148</v>
      </c>
      <c r="RB54" s="0" t="n">
        <v>0</v>
      </c>
      <c r="RC54" s="0" t="n">
        <v>0</v>
      </c>
      <c r="RD54" s="0" t="n">
        <v>2974.4</v>
      </c>
      <c r="RE54" s="0" t="n">
        <v>0</v>
      </c>
      <c r="RF54" s="0" t="n">
        <v>0</v>
      </c>
      <c r="RG54" s="0" t="n">
        <v>0</v>
      </c>
      <c r="RH54" s="0" t="n">
        <v>0</v>
      </c>
      <c r="RI54" s="0" t="n">
        <v>7436</v>
      </c>
      <c r="RJ54" s="0" t="n">
        <v>0</v>
      </c>
      <c r="RK54" s="0" t="n">
        <v>8004.425</v>
      </c>
      <c r="RL54" s="0" t="n">
        <v>13939.64</v>
      </c>
      <c r="RM54" s="0" t="n">
        <v>0</v>
      </c>
      <c r="RN54" s="0" t="n">
        <v>200</v>
      </c>
      <c r="RO54" s="0" t="n">
        <v>0</v>
      </c>
      <c r="RP54" s="0" t="n">
        <v>0</v>
      </c>
      <c r="RQ54" s="0" t="n">
        <v>0</v>
      </c>
      <c r="RR54" s="0" t="n">
        <v>0</v>
      </c>
      <c r="RS54" s="0" t="n">
        <v>0</v>
      </c>
      <c r="RT54" s="0" t="n">
        <v>0</v>
      </c>
      <c r="RU54" s="0" t="n">
        <v>8936</v>
      </c>
      <c r="RV54" s="0" t="n">
        <v>0</v>
      </c>
      <c r="RW54" s="0" t="n">
        <v>3236.4</v>
      </c>
      <c r="RX54" s="0" t="n">
        <v>6840</v>
      </c>
      <c r="RY54" s="0" t="n">
        <v>0</v>
      </c>
      <c r="RZ54" s="0" t="n">
        <v>6600</v>
      </c>
      <c r="SA54" s="0" t="n">
        <v>400</v>
      </c>
      <c r="SB54" s="0" t="n">
        <v>6064</v>
      </c>
      <c r="SC54" s="0" t="n">
        <v>0</v>
      </c>
      <c r="SD54" s="0" t="n">
        <v>2600</v>
      </c>
      <c r="SE54" s="0" t="n">
        <v>0</v>
      </c>
      <c r="SF54" s="0" t="n">
        <v>0</v>
      </c>
      <c r="SG54" s="0" t="n">
        <v>11910</v>
      </c>
      <c r="SH54" s="0" t="n">
        <v>4584</v>
      </c>
      <c r="SI54" s="0" t="n">
        <v>0</v>
      </c>
      <c r="SJ54" s="0" t="n">
        <v>0</v>
      </c>
      <c r="SK54" s="0" t="n">
        <v>0</v>
      </c>
      <c r="SL54" s="0" t="n">
        <v>0</v>
      </c>
      <c r="SM54" s="0" t="n">
        <v>0</v>
      </c>
      <c r="SN54" s="0" t="n">
        <v>1556</v>
      </c>
      <c r="SO54" s="0" t="n">
        <v>0</v>
      </c>
      <c r="SP54" s="0" t="n">
        <v>0</v>
      </c>
      <c r="SQ54" s="0" t="n">
        <v>0</v>
      </c>
      <c r="SR54" s="0" t="n">
        <v>0</v>
      </c>
      <c r="SS54" s="0" t="n">
        <v>0</v>
      </c>
      <c r="ST54" s="0" t="n">
        <v>0</v>
      </c>
      <c r="SU54" s="0" t="n">
        <v>6186</v>
      </c>
      <c r="SV54" s="0" t="n">
        <v>0</v>
      </c>
      <c r="SW54" s="0" t="n">
        <v>11994</v>
      </c>
      <c r="SX54" s="0" t="n">
        <v>0</v>
      </c>
      <c r="SY54" s="0" t="n">
        <v>6230</v>
      </c>
      <c r="SZ54" s="0" t="n">
        <v>0</v>
      </c>
      <c r="TA54" s="0" t="n">
        <v>0</v>
      </c>
      <c r="TB54" s="0" t="n">
        <v>1128</v>
      </c>
      <c r="TC54" s="0" t="n">
        <v>3724</v>
      </c>
      <c r="TD54" s="0" t="n">
        <v>0</v>
      </c>
      <c r="TE54" s="0" t="n">
        <v>0</v>
      </c>
      <c r="TF54" s="0" t="n">
        <v>2400</v>
      </c>
      <c r="TG54" s="0" t="n">
        <v>0</v>
      </c>
      <c r="TH54" s="0" t="n">
        <v>0</v>
      </c>
      <c r="TI54" s="0" t="n">
        <v>0</v>
      </c>
      <c r="TJ54" s="0" t="n">
        <v>0</v>
      </c>
      <c r="TK54" s="0" t="n">
        <v>0</v>
      </c>
      <c r="TL54" s="0" t="n">
        <v>6730</v>
      </c>
      <c r="TM54" s="0" t="n">
        <v>0</v>
      </c>
      <c r="TN54" s="0" t="n">
        <v>5948</v>
      </c>
      <c r="TO54" s="0" t="n">
        <v>3600</v>
      </c>
      <c r="TP54" s="0" t="n">
        <v>0</v>
      </c>
      <c r="TQ54" s="0" t="n">
        <v>0</v>
      </c>
      <c r="TR54" s="0" t="n">
        <v>2600</v>
      </c>
      <c r="TS54" s="0" t="n">
        <v>0</v>
      </c>
      <c r="TT54" s="0" t="n">
        <v>0</v>
      </c>
      <c r="TU54" s="0" t="n">
        <v>0</v>
      </c>
      <c r="TV54" s="0" t="n">
        <v>0</v>
      </c>
      <c r="TW54" s="0" t="n">
        <v>5200</v>
      </c>
      <c r="TX54" s="0" t="n">
        <v>0</v>
      </c>
      <c r="TY54" s="0" t="n">
        <v>4478</v>
      </c>
      <c r="TZ54" s="0" t="n">
        <v>9748</v>
      </c>
      <c r="UA54" s="0" t="n">
        <v>0</v>
      </c>
      <c r="UB54" s="0" t="n">
        <v>203</v>
      </c>
      <c r="UC54" s="0" t="n">
        <v>0</v>
      </c>
      <c r="UD54" s="0" t="n">
        <v>0</v>
      </c>
      <c r="UE54" s="0" t="n">
        <v>0</v>
      </c>
      <c r="UF54" s="0" t="n">
        <v>0</v>
      </c>
      <c r="UG54" s="0" t="n">
        <v>0</v>
      </c>
      <c r="UH54" s="0" t="n">
        <v>0</v>
      </c>
      <c r="UI54" s="0" t="n">
        <v>9070.04</v>
      </c>
      <c r="UJ54" s="0" t="n">
        <v>0</v>
      </c>
      <c r="UK54" s="0" t="n">
        <v>3649.94</v>
      </c>
      <c r="UL54" s="0" t="n">
        <v>8485.4</v>
      </c>
      <c r="UM54" s="0" t="n">
        <v>0</v>
      </c>
      <c r="UN54" s="0" t="n">
        <v>6699</v>
      </c>
      <c r="UO54" s="0" t="n">
        <v>406</v>
      </c>
      <c r="UP54" s="0" t="n">
        <v>6154.96</v>
      </c>
      <c r="UQ54" s="0" t="n">
        <v>0</v>
      </c>
      <c r="UR54" s="0" t="n">
        <v>2375.1</v>
      </c>
      <c r="US54" s="0" t="n">
        <v>0</v>
      </c>
      <c r="UT54" s="0" t="n">
        <v>0</v>
      </c>
      <c r="UU54" s="0" t="n">
        <v>12088.65</v>
      </c>
      <c r="UV54" s="0" t="n">
        <v>4652.76</v>
      </c>
      <c r="UW54" s="0" t="n">
        <v>0</v>
      </c>
      <c r="UX54" s="0" t="n">
        <v>0</v>
      </c>
      <c r="UY54" s="0" t="n">
        <v>0</v>
      </c>
      <c r="UZ54" s="0" t="n">
        <v>0</v>
      </c>
      <c r="VA54" s="0" t="n">
        <v>0</v>
      </c>
      <c r="VB54" s="0" t="n">
        <v>1579.34</v>
      </c>
      <c r="VC54" s="0" t="n">
        <v>0</v>
      </c>
      <c r="VD54" s="0" t="n">
        <v>0</v>
      </c>
      <c r="VE54" s="0" t="n">
        <v>0</v>
      </c>
      <c r="VF54" s="0" t="n">
        <v>0</v>
      </c>
      <c r="VG54" s="0" t="n">
        <v>0</v>
      </c>
      <c r="VH54" s="0" t="n">
        <v>0</v>
      </c>
      <c r="VI54" s="0" t="n">
        <v>6278.79</v>
      </c>
      <c r="VJ54" s="0" t="n">
        <v>0</v>
      </c>
      <c r="VK54" s="0" t="n">
        <v>12173.91</v>
      </c>
      <c r="VL54" s="0" t="n">
        <v>0</v>
      </c>
      <c r="VM54" s="0" t="n">
        <v>6323.45</v>
      </c>
      <c r="VN54" s="0" t="n">
        <v>0</v>
      </c>
      <c r="VO54" s="0" t="n">
        <v>0</v>
      </c>
      <c r="VP54" s="0" t="n">
        <v>1144.92</v>
      </c>
      <c r="VQ54" s="0" t="n">
        <v>3779.86</v>
      </c>
      <c r="VR54" s="0" t="n">
        <v>0</v>
      </c>
      <c r="VS54" s="0" t="n">
        <v>0</v>
      </c>
      <c r="VT54" s="0" t="n">
        <v>2192.4</v>
      </c>
      <c r="VU54" s="0" t="n">
        <v>0</v>
      </c>
      <c r="VV54" s="0" t="n">
        <v>0</v>
      </c>
      <c r="VW54" s="0" t="n">
        <v>0</v>
      </c>
      <c r="VX54" s="0" t="n">
        <v>0</v>
      </c>
      <c r="VY54" s="0" t="n">
        <v>0</v>
      </c>
      <c r="VZ54" s="0" t="n">
        <v>6830.95</v>
      </c>
      <c r="WA54" s="0" t="n">
        <v>0</v>
      </c>
      <c r="WB54" s="0" t="n">
        <v>6037.22</v>
      </c>
      <c r="WC54" s="0" t="n">
        <v>3654</v>
      </c>
      <c r="WD54" s="0" t="n">
        <v>0</v>
      </c>
      <c r="WE54" s="0" t="n">
        <v>0</v>
      </c>
      <c r="WF54" s="0" t="n">
        <v>2111.2</v>
      </c>
      <c r="WG54" s="0" t="n">
        <v>0</v>
      </c>
      <c r="WH54" s="0" t="n">
        <v>0</v>
      </c>
      <c r="WI54" s="0" t="n">
        <v>0</v>
      </c>
      <c r="WJ54" s="0" t="n">
        <v>0</v>
      </c>
      <c r="WK54" s="0" t="n">
        <v>5805.8</v>
      </c>
      <c r="WL54" s="0" t="n">
        <v>0</v>
      </c>
      <c r="WM54" s="0" t="n">
        <v>4545.17</v>
      </c>
      <c r="WN54" s="0" t="n">
        <v>9894.22</v>
      </c>
      <c r="WO54" s="0" t="n">
        <v>0</v>
      </c>
      <c r="WP54" s="0" t="n">
        <v>204</v>
      </c>
      <c r="WQ54" s="0" t="n">
        <v>0</v>
      </c>
      <c r="WR54" s="0" t="n">
        <v>0</v>
      </c>
      <c r="WS54" s="0" t="n">
        <v>0</v>
      </c>
      <c r="WT54" s="0" t="n">
        <v>0</v>
      </c>
      <c r="WU54" s="0" t="n">
        <v>0</v>
      </c>
      <c r="WV54" s="0" t="n">
        <v>0</v>
      </c>
      <c r="WW54" s="0" t="n">
        <v>9114.72</v>
      </c>
      <c r="WX54" s="0" t="n">
        <v>0</v>
      </c>
      <c r="WY54" s="0" t="n">
        <v>3667.92</v>
      </c>
      <c r="WZ54" s="0" t="n">
        <v>7752</v>
      </c>
      <c r="XA54" s="0" t="n">
        <v>0</v>
      </c>
      <c r="XB54" s="0" t="n">
        <v>6732</v>
      </c>
      <c r="XC54" s="0" t="n">
        <v>408</v>
      </c>
      <c r="XD54" s="0" t="n">
        <v>6185.28</v>
      </c>
      <c r="XE54" s="0" t="n">
        <v>0</v>
      </c>
      <c r="XF54" s="0" t="n">
        <v>2652</v>
      </c>
      <c r="XG54" s="0" t="n">
        <v>0</v>
      </c>
      <c r="XH54" s="0" t="n">
        <v>0</v>
      </c>
      <c r="XI54" s="0" t="n">
        <v>15185.25</v>
      </c>
      <c r="XJ54" s="0" t="n">
        <v>4675.68</v>
      </c>
      <c r="XK54" s="0" t="n">
        <v>0</v>
      </c>
      <c r="XL54" s="0" t="n">
        <v>0</v>
      </c>
      <c r="XM54" s="0" t="n">
        <v>0</v>
      </c>
      <c r="XN54" s="0" t="n">
        <v>0</v>
      </c>
      <c r="XO54" s="0" t="n">
        <v>0</v>
      </c>
      <c r="XP54" s="0" t="n">
        <v>1587.12</v>
      </c>
      <c r="XQ54" s="0" t="n">
        <v>0</v>
      </c>
      <c r="XR54" s="0" t="n">
        <v>0</v>
      </c>
      <c r="XS54" s="0" t="n">
        <v>0</v>
      </c>
      <c r="XT54" s="0" t="n">
        <v>0</v>
      </c>
      <c r="XU54" s="0" t="n">
        <v>0</v>
      </c>
      <c r="XV54" s="0" t="n">
        <v>0</v>
      </c>
      <c r="XW54" s="0" t="n">
        <v>6309.72</v>
      </c>
      <c r="XX54" s="0" t="n">
        <v>0</v>
      </c>
      <c r="XY54" s="0" t="n">
        <v>12233.88</v>
      </c>
      <c r="XZ54" s="0" t="n">
        <v>0</v>
      </c>
      <c r="YA54" s="0" t="n">
        <v>7943.25</v>
      </c>
      <c r="YB54" s="0" t="n">
        <v>0</v>
      </c>
      <c r="YC54" s="0" t="n">
        <v>0</v>
      </c>
      <c r="YD54" s="0" t="n">
        <v>1150.56</v>
      </c>
      <c r="YE54" s="0" t="n">
        <v>3798.48</v>
      </c>
      <c r="YF54" s="0" t="n">
        <v>0</v>
      </c>
      <c r="YG54" s="0" t="n">
        <v>0</v>
      </c>
      <c r="YH54" s="0" t="n">
        <v>2448</v>
      </c>
      <c r="YI54" s="0" t="n">
        <v>0</v>
      </c>
      <c r="YJ54" s="0" t="n">
        <v>0</v>
      </c>
      <c r="YK54" s="0" t="n">
        <v>0</v>
      </c>
      <c r="YL54" s="0" t="n">
        <v>0</v>
      </c>
      <c r="YM54" s="0" t="n">
        <v>0</v>
      </c>
      <c r="YN54" s="0" t="n">
        <v>6864.6</v>
      </c>
      <c r="YO54" s="0" t="n">
        <v>0</v>
      </c>
      <c r="YP54" s="0" t="n">
        <v>5460.264</v>
      </c>
      <c r="YQ54" s="0" t="n">
        <v>3672</v>
      </c>
      <c r="YR54" s="0" t="n">
        <v>0</v>
      </c>
      <c r="YS54" s="0" t="n">
        <v>0</v>
      </c>
      <c r="YT54" s="0" t="n">
        <v>1909.44</v>
      </c>
      <c r="YU54" s="0" t="n">
        <v>0</v>
      </c>
      <c r="YV54" s="0" t="n">
        <v>0</v>
      </c>
      <c r="YW54" s="0" t="n">
        <v>0</v>
      </c>
      <c r="YX54" s="0" t="n">
        <v>0</v>
      </c>
      <c r="YY54" s="0" t="n">
        <v>6630</v>
      </c>
      <c r="YZ54" s="0" t="n">
        <v>0</v>
      </c>
      <c r="ZA54" s="0" t="n">
        <v>5709.45</v>
      </c>
      <c r="ZB54" s="0" t="n">
        <v>9942.96</v>
      </c>
      <c r="ZC54" s="0" t="n">
        <v>0</v>
      </c>
      <c r="ZD54" s="0" t="n">
        <v>201</v>
      </c>
      <c r="ZE54" s="0" t="n">
        <v>0</v>
      </c>
      <c r="ZF54" s="0" t="n">
        <v>0</v>
      </c>
      <c r="ZG54" s="0" t="n">
        <v>0</v>
      </c>
      <c r="ZH54" s="0" t="n">
        <v>0</v>
      </c>
      <c r="ZI54" s="0" t="n">
        <v>0</v>
      </c>
      <c r="ZJ54" s="0" t="n">
        <v>0</v>
      </c>
      <c r="ZK54" s="0" t="n">
        <v>8980.68</v>
      </c>
      <c r="ZL54" s="0" t="n">
        <v>0</v>
      </c>
      <c r="ZM54" s="0" t="n">
        <v>3613.98</v>
      </c>
      <c r="ZN54" s="0" t="n">
        <v>7638</v>
      </c>
      <c r="ZO54" s="0" t="n">
        <v>0</v>
      </c>
      <c r="ZP54" s="0" t="n">
        <v>6633</v>
      </c>
      <c r="ZQ54" s="0" t="n">
        <v>502.5</v>
      </c>
      <c r="ZR54" s="0" t="n">
        <v>6094.32</v>
      </c>
      <c r="ZS54" s="0" t="n">
        <v>0</v>
      </c>
      <c r="ZT54" s="0" t="n">
        <v>2351.7</v>
      </c>
      <c r="ZU54" s="0" t="n">
        <v>0</v>
      </c>
      <c r="ZV54" s="0" t="n">
        <v>0</v>
      </c>
      <c r="ZW54" s="0" t="n">
        <v>11969.55</v>
      </c>
      <c r="ZX54" s="0" t="n">
        <v>4146.228</v>
      </c>
      <c r="ZY54" s="0" t="n">
        <v>0</v>
      </c>
      <c r="ZZ54" s="0" t="n">
        <v>0</v>
      </c>
      <c r="AAA54" s="0" t="n">
        <v>0</v>
      </c>
      <c r="AAB54" s="0" t="n">
        <v>0</v>
      </c>
      <c r="AAC54" s="0" t="n">
        <v>0</v>
      </c>
      <c r="AAD54" s="0" t="n">
        <v>1407.402</v>
      </c>
      <c r="AAE54" s="0" t="n">
        <v>0</v>
      </c>
      <c r="AAF54" s="0" t="n">
        <v>0</v>
      </c>
      <c r="AAG54" s="0" t="n">
        <v>0</v>
      </c>
      <c r="AAH54" s="0" t="n">
        <v>0</v>
      </c>
      <c r="AAI54" s="0" t="n">
        <v>0</v>
      </c>
      <c r="AAJ54" s="0" t="n">
        <v>0</v>
      </c>
      <c r="AAK54" s="0" t="n">
        <v>6216.93</v>
      </c>
      <c r="AAL54" s="0" t="n">
        <v>0</v>
      </c>
      <c r="AAM54" s="0" t="n">
        <v>12053.97</v>
      </c>
      <c r="AAN54" s="0" t="n">
        <v>0</v>
      </c>
      <c r="AAO54" s="0" t="n">
        <v>6261.15</v>
      </c>
      <c r="AAP54" s="0" t="n">
        <v>0</v>
      </c>
      <c r="AAQ54" s="0" t="n">
        <v>0</v>
      </c>
      <c r="AAR54" s="0" t="n">
        <v>1133.64</v>
      </c>
      <c r="AAS54" s="0" t="n">
        <v>3742.62</v>
      </c>
      <c r="AAT54" s="0" t="n">
        <v>0</v>
      </c>
      <c r="AAU54" s="0" t="n">
        <v>0</v>
      </c>
      <c r="AAV54" s="0" t="n">
        <v>2412</v>
      </c>
      <c r="AAW54" s="0" t="n">
        <v>0</v>
      </c>
      <c r="AAX54" s="0" t="n">
        <v>0</v>
      </c>
      <c r="AAY54" s="0" t="n">
        <v>0</v>
      </c>
      <c r="AAZ54" s="0" t="n">
        <v>0</v>
      </c>
      <c r="ABA54" s="0" t="n">
        <v>0</v>
      </c>
      <c r="ABB54" s="0" t="n">
        <v>7440.015</v>
      </c>
      <c r="ABC54" s="0" t="n">
        <v>0</v>
      </c>
      <c r="ABD54" s="0" t="n">
        <v>5977.74</v>
      </c>
      <c r="ABE54" s="0" t="n">
        <v>3618</v>
      </c>
      <c r="ABF54" s="0" t="n">
        <v>0</v>
      </c>
      <c r="ABG54" s="0" t="n">
        <v>0</v>
      </c>
      <c r="ABH54" s="0" t="n">
        <v>2090.4</v>
      </c>
      <c r="ABI54" s="0" t="n">
        <v>0</v>
      </c>
      <c r="ABJ54" s="0" t="n">
        <v>0</v>
      </c>
      <c r="ABK54" s="0" t="n">
        <v>0</v>
      </c>
      <c r="ABL54" s="0" t="n">
        <v>0</v>
      </c>
      <c r="ABM54" s="0" t="n">
        <v>5226</v>
      </c>
      <c r="ABN54" s="0" t="n">
        <v>0</v>
      </c>
      <c r="ABO54" s="0" t="n">
        <v>5625.4875</v>
      </c>
      <c r="ABP54" s="0" t="n">
        <v>9796.74</v>
      </c>
      <c r="ABQ54" s="0" t="n">
        <v>0</v>
      </c>
      <c r="ABR54" s="0" t="n">
        <v>53</v>
      </c>
      <c r="ABS54" s="0" t="n">
        <v>0</v>
      </c>
      <c r="ABT54" s="0" t="n">
        <v>0</v>
      </c>
      <c r="ABU54" s="0" t="n">
        <v>0</v>
      </c>
      <c r="ABV54" s="0" t="n">
        <v>0</v>
      </c>
      <c r="ABW54" s="0" t="n">
        <v>0</v>
      </c>
      <c r="ABX54" s="0" t="n">
        <v>0</v>
      </c>
      <c r="ABY54" s="0" t="n">
        <v>2368.04</v>
      </c>
      <c r="ABZ54" s="0" t="n">
        <v>0</v>
      </c>
      <c r="ACA54" s="0" t="n">
        <v>952.94</v>
      </c>
      <c r="ACB54" s="0" t="n">
        <v>2014</v>
      </c>
      <c r="ACC54" s="0" t="n">
        <v>0</v>
      </c>
      <c r="ACD54" s="0" t="n">
        <v>1749</v>
      </c>
      <c r="ACE54" s="0" t="n">
        <v>106</v>
      </c>
      <c r="ACF54" s="0" t="n">
        <v>2008.7</v>
      </c>
      <c r="ACG54" s="0" t="n">
        <v>0</v>
      </c>
      <c r="ACH54" s="0" t="n">
        <v>689</v>
      </c>
      <c r="ACI54" s="0" t="n">
        <v>0</v>
      </c>
      <c r="ACJ54" s="0" t="n">
        <v>0</v>
      </c>
      <c r="ACK54" s="0" t="n">
        <v>3471.765</v>
      </c>
      <c r="ACL54" s="0" t="n">
        <v>1518.45</v>
      </c>
      <c r="ACM54" s="0" t="n">
        <v>0</v>
      </c>
      <c r="ACN54" s="0" t="n">
        <v>0</v>
      </c>
      <c r="ACO54" s="0" t="n">
        <v>0</v>
      </c>
      <c r="ACP54" s="0" t="n">
        <v>0</v>
      </c>
      <c r="ACQ54" s="0" t="n">
        <v>0</v>
      </c>
      <c r="ACR54" s="0" t="n">
        <v>412.34</v>
      </c>
      <c r="ACS54" s="0" t="n">
        <v>0</v>
      </c>
      <c r="ACT54" s="0" t="n">
        <v>0</v>
      </c>
      <c r="ACU54" s="0" t="n">
        <v>0</v>
      </c>
      <c r="ACV54" s="0" t="n">
        <v>0</v>
      </c>
      <c r="ACW54" s="0" t="n">
        <v>0</v>
      </c>
      <c r="ACX54" s="0" t="n">
        <v>0</v>
      </c>
      <c r="ACY54" s="0" t="n">
        <v>1475.361</v>
      </c>
      <c r="ACZ54" s="0" t="n">
        <v>0</v>
      </c>
      <c r="ADA54" s="0" t="n">
        <v>3178.41</v>
      </c>
      <c r="ADB54" s="0" t="n">
        <v>0</v>
      </c>
      <c r="ADC54" s="0" t="n">
        <v>1650.95</v>
      </c>
      <c r="ADD54" s="0" t="n">
        <v>0</v>
      </c>
      <c r="ADE54" s="0" t="n">
        <v>0</v>
      </c>
      <c r="ADF54" s="0" t="n">
        <v>328.812</v>
      </c>
      <c r="ADG54" s="0" t="n">
        <v>986.86</v>
      </c>
      <c r="ADH54" s="0" t="n">
        <v>0</v>
      </c>
      <c r="ADI54" s="0" t="n">
        <v>0</v>
      </c>
      <c r="ADJ54" s="0" t="n">
        <v>636</v>
      </c>
      <c r="ADK54" s="0" t="n">
        <v>0</v>
      </c>
      <c r="ADL54" s="0" t="n">
        <v>0</v>
      </c>
      <c r="ADM54" s="0" t="n">
        <v>0</v>
      </c>
      <c r="ADN54" s="0" t="n">
        <v>0</v>
      </c>
      <c r="ADO54" s="0" t="n">
        <v>0</v>
      </c>
      <c r="ADP54" s="0" t="n">
        <v>1783.45</v>
      </c>
      <c r="ADQ54" s="0" t="n">
        <v>0</v>
      </c>
      <c r="ADR54" s="0" t="n">
        <v>1576.22</v>
      </c>
      <c r="ADS54" s="0" t="n">
        <v>954</v>
      </c>
      <c r="ADT54" s="0" t="n">
        <v>0</v>
      </c>
      <c r="ADU54" s="0" t="n">
        <v>0</v>
      </c>
      <c r="ADV54" s="0" t="n">
        <v>496.08</v>
      </c>
      <c r="ADW54" s="0" t="n">
        <v>0</v>
      </c>
      <c r="ADX54" s="0" t="n">
        <v>0</v>
      </c>
      <c r="ADY54" s="0" t="n">
        <v>0</v>
      </c>
      <c r="ADZ54" s="0" t="n">
        <v>0</v>
      </c>
      <c r="AEA54" s="0" t="n">
        <v>1378</v>
      </c>
      <c r="AEB54" s="0" t="n">
        <v>0</v>
      </c>
      <c r="AEC54" s="0" t="n">
        <v>1186.67</v>
      </c>
      <c r="AED54" s="0" t="n">
        <v>3229.025</v>
      </c>
      <c r="AEE54" s="0" t="n">
        <v>0</v>
      </c>
      <c r="AEF54" s="0" t="n">
        <v>246</v>
      </c>
      <c r="AEG54" s="0" t="n">
        <v>0</v>
      </c>
      <c r="AEH54" s="0" t="n">
        <v>0</v>
      </c>
      <c r="AEI54" s="0" t="n">
        <v>0</v>
      </c>
      <c r="AEJ54" s="0" t="n">
        <v>0</v>
      </c>
      <c r="AEK54" s="0" t="n">
        <v>0</v>
      </c>
      <c r="AEL54" s="0" t="n">
        <v>0</v>
      </c>
      <c r="AEM54" s="0" t="n">
        <v>13739.1</v>
      </c>
      <c r="AEN54" s="0" t="n">
        <v>0</v>
      </c>
      <c r="AEO54" s="0" t="n">
        <v>4423.08</v>
      </c>
      <c r="AEP54" s="0" t="n">
        <v>10282.8</v>
      </c>
      <c r="AEQ54" s="0" t="n">
        <v>0</v>
      </c>
      <c r="AER54" s="0" t="n">
        <v>10147.5</v>
      </c>
      <c r="AES54" s="0" t="n">
        <v>492</v>
      </c>
      <c r="AET54" s="0" t="n">
        <v>7458.72</v>
      </c>
      <c r="AEU54" s="0" t="n">
        <v>0</v>
      </c>
      <c r="AEV54" s="0" t="n">
        <v>2878.2</v>
      </c>
      <c r="AEW54" s="0" t="n">
        <v>0</v>
      </c>
      <c r="AEX54" s="0" t="n">
        <v>0</v>
      </c>
      <c r="AEY54" s="0" t="n">
        <v>14649.3</v>
      </c>
      <c r="AEZ54" s="0" t="n">
        <v>5074.488</v>
      </c>
      <c r="AFA54" s="0" t="n">
        <v>0</v>
      </c>
      <c r="AFB54" s="0" t="n">
        <v>0</v>
      </c>
      <c r="AFC54" s="0" t="n">
        <v>0</v>
      </c>
      <c r="AFD54" s="0" t="n">
        <v>0</v>
      </c>
      <c r="AFE54" s="0" t="n">
        <v>0</v>
      </c>
      <c r="AFF54" s="0" t="n">
        <v>1913.88</v>
      </c>
      <c r="AFG54" s="0" t="n">
        <v>0</v>
      </c>
      <c r="AFH54" s="0" t="n">
        <v>0</v>
      </c>
      <c r="AFI54" s="0" t="n">
        <v>0</v>
      </c>
      <c r="AFJ54" s="0" t="n">
        <v>0</v>
      </c>
      <c r="AFK54" s="0" t="n">
        <v>0</v>
      </c>
      <c r="AFL54" s="0" t="n">
        <v>0</v>
      </c>
      <c r="AFM54" s="0" t="n">
        <v>7608.78</v>
      </c>
      <c r="AFN54" s="0" t="n">
        <v>0</v>
      </c>
      <c r="AFO54" s="0" t="n">
        <v>14752.62</v>
      </c>
      <c r="AFP54" s="0" t="n">
        <v>0</v>
      </c>
      <c r="AFQ54" s="0" t="n">
        <v>7662.9</v>
      </c>
      <c r="AFR54" s="0" t="n">
        <v>0</v>
      </c>
      <c r="AFS54" s="0" t="n">
        <v>0</v>
      </c>
      <c r="AFT54" s="0" t="n">
        <v>1387.44</v>
      </c>
      <c r="AFU54" s="0" t="n">
        <v>4580.52</v>
      </c>
      <c r="AFV54" s="0" t="n">
        <v>0</v>
      </c>
      <c r="AFW54" s="0" t="n">
        <v>0</v>
      </c>
      <c r="AFX54" s="0" t="n">
        <v>3690</v>
      </c>
      <c r="AFY54" s="0" t="n">
        <v>0</v>
      </c>
      <c r="AFZ54" s="0" t="n">
        <v>0</v>
      </c>
      <c r="AGA54" s="0" t="n">
        <v>0</v>
      </c>
      <c r="AGB54" s="0" t="n">
        <v>0</v>
      </c>
      <c r="AGC54" s="0" t="n">
        <v>0</v>
      </c>
      <c r="AGD54" s="0" t="n">
        <v>8277.9</v>
      </c>
      <c r="AGE54" s="0" t="n">
        <v>0</v>
      </c>
      <c r="AGF54" s="0" t="n">
        <v>6584.436</v>
      </c>
      <c r="AGG54" s="0" t="n">
        <v>3985.2</v>
      </c>
      <c r="AGH54" s="0" t="n">
        <v>0</v>
      </c>
      <c r="AGI54" s="0" t="n">
        <v>0</v>
      </c>
      <c r="AGJ54" s="0" t="n">
        <v>3198</v>
      </c>
      <c r="AGK54" s="0" t="n">
        <v>0</v>
      </c>
      <c r="AGL54" s="0" t="n">
        <v>0</v>
      </c>
      <c r="AGM54" s="0" t="n">
        <v>0</v>
      </c>
      <c r="AGN54" s="0" t="n">
        <v>0</v>
      </c>
      <c r="AGO54" s="0" t="n">
        <v>6396</v>
      </c>
      <c r="AGP54" s="0" t="n">
        <v>0</v>
      </c>
      <c r="AGQ54" s="0" t="n">
        <v>5507.94</v>
      </c>
      <c r="AGR54" s="0" t="n">
        <v>10791.036</v>
      </c>
      <c r="AGS54" s="0" t="n">
        <v>0</v>
      </c>
      <c r="AGU54" s="0" t="n">
        <f aca="false">IF($P54&gt;0,CH54*$K54,0)</f>
        <v>1134</v>
      </c>
      <c r="AGV54" s="0" t="n">
        <f aca="false">IF($P54&gt;0,EV54*$K54,0)</f>
        <v>81</v>
      </c>
      <c r="AGW54" s="0" t="n">
        <f aca="false">IF($P54&gt;0,HJ54*$K54,0)</f>
        <v>699</v>
      </c>
      <c r="AGX54" s="0" t="n">
        <f aca="false">IF($P54&gt;0,JX54*$K54,0)</f>
        <v>1197</v>
      </c>
      <c r="AGY54" s="0" t="n">
        <f aca="false">IF($P54&gt;0,ML54*$K54,0)</f>
        <v>1044</v>
      </c>
      <c r="AGZ54" s="0" t="n">
        <f aca="false">IF($P54&gt;0,OZ54*$K54,0)</f>
        <v>858</v>
      </c>
      <c r="AHA54" s="0" t="n">
        <f aca="false">IF($P54&gt;0,RN54*$K54,0)</f>
        <v>600</v>
      </c>
      <c r="AHB54" s="0" t="n">
        <f aca="false">IF($P54&gt;0,UB54*$K54,0)</f>
        <v>609</v>
      </c>
      <c r="AHC54" s="0" t="n">
        <f aca="false">IF($P54&gt;0,WP54*$K54,0)</f>
        <v>612</v>
      </c>
      <c r="AHD54" s="0" t="n">
        <f aca="false">IF($P54&gt;0,ZD54*$K54,0)</f>
        <v>603</v>
      </c>
      <c r="AHE54" s="0" t="n">
        <f aca="false">IF($P54&gt;0,ABR54*$K54,0)</f>
        <v>159</v>
      </c>
      <c r="AHF54" s="0" t="n">
        <f aca="false">IF($P54&gt;0,AEF54*$K54,0)</f>
        <v>738</v>
      </c>
    </row>
    <row r="55" customFormat="false" ht="15" hidden="false" customHeight="false" outlineLevel="0" collapsed="false">
      <c r="F55" s="0" t="s">
        <v>27</v>
      </c>
      <c r="H55" s="0" t="s">
        <v>205</v>
      </c>
      <c r="I55" s="0" t="s">
        <v>233</v>
      </c>
      <c r="K55" s="0" t="n">
        <v>1</v>
      </c>
      <c r="L55" s="0" t="s">
        <v>167</v>
      </c>
      <c r="P55" s="0" t="n">
        <v>2</v>
      </c>
      <c r="R55" s="0" t="n">
        <v>0</v>
      </c>
      <c r="S55" s="0" t="n">
        <v>0</v>
      </c>
      <c r="U55" s="0" t="n">
        <v>52.25</v>
      </c>
      <c r="X55" s="0" t="n">
        <v>42.55</v>
      </c>
      <c r="Y55" s="0" t="n">
        <v>23</v>
      </c>
      <c r="AC55" s="0" t="n">
        <v>37</v>
      </c>
      <c r="AD55" s="0" t="n">
        <v>23.91</v>
      </c>
      <c r="AE55" s="0" t="n">
        <v>47.26</v>
      </c>
      <c r="AG55" s="0" t="n">
        <v>14</v>
      </c>
      <c r="AH55" s="0" t="n">
        <v>17</v>
      </c>
      <c r="AI55" s="0" t="n">
        <v>9.08</v>
      </c>
      <c r="AM55" s="0" t="n">
        <v>11.85</v>
      </c>
      <c r="AQ55" s="0" t="n">
        <v>55.01</v>
      </c>
      <c r="AR55" s="0" t="n">
        <v>25.42</v>
      </c>
      <c r="AS55" s="0" t="n">
        <v>35.75</v>
      </c>
      <c r="AU55" s="0" t="n">
        <v>27</v>
      </c>
      <c r="AV55" s="0" t="n">
        <v>19</v>
      </c>
      <c r="AZ55" s="0" t="n">
        <v>58.3</v>
      </c>
      <c r="BB55" s="0" t="n">
        <v>46.99</v>
      </c>
      <c r="BD55" s="0" t="n">
        <v>44.04</v>
      </c>
      <c r="BF55" s="0" t="n">
        <v>57.28</v>
      </c>
      <c r="BG55" s="0" t="n">
        <v>38.64</v>
      </c>
      <c r="BH55" s="0" t="n">
        <v>26.21</v>
      </c>
      <c r="BI55" s="0" t="n">
        <v>32</v>
      </c>
      <c r="BJ55" s="0" t="n">
        <v>46.67</v>
      </c>
      <c r="BL55" s="0" t="n">
        <v>17</v>
      </c>
      <c r="BO55" s="0" t="n">
        <v>53.25</v>
      </c>
      <c r="BQ55" s="0" t="n">
        <v>16</v>
      </c>
      <c r="BR55" s="0" t="n">
        <v>16</v>
      </c>
      <c r="BS55" s="0" t="n">
        <v>30.16</v>
      </c>
      <c r="BV55" s="0" t="n">
        <v>14.61</v>
      </c>
      <c r="BY55" s="0" t="n">
        <v>6.05</v>
      </c>
      <c r="BZ55" s="0" t="n">
        <v>31.27</v>
      </c>
      <c r="CE55" s="0" t="n">
        <v>18.9</v>
      </c>
      <c r="CG55" s="0" t="n">
        <v>29.24</v>
      </c>
      <c r="CH55" s="0" t="n">
        <v>378</v>
      </c>
      <c r="CI55" s="0" t="n">
        <v>19750.5</v>
      </c>
      <c r="CJ55" s="0" t="n">
        <v>0</v>
      </c>
      <c r="CK55" s="0" t="n">
        <v>0</v>
      </c>
      <c r="CL55" s="0" t="n">
        <v>16083.9</v>
      </c>
      <c r="CM55" s="0" t="n">
        <v>7824.6</v>
      </c>
      <c r="CN55" s="0" t="n">
        <v>0</v>
      </c>
      <c r="CO55" s="0" t="n">
        <v>0</v>
      </c>
      <c r="CP55" s="0" t="n">
        <v>0</v>
      </c>
      <c r="CQ55" s="0" t="n">
        <v>15384.6</v>
      </c>
      <c r="CR55" s="0" t="n">
        <v>9037.98</v>
      </c>
      <c r="CS55" s="0" t="n">
        <v>17864.28</v>
      </c>
      <c r="CT55" s="0" t="n">
        <v>0</v>
      </c>
      <c r="CU55" s="0" t="n">
        <v>4762.8</v>
      </c>
      <c r="CV55" s="0" t="n">
        <v>6426</v>
      </c>
      <c r="CW55" s="0" t="n">
        <v>3432.24</v>
      </c>
      <c r="CX55" s="0" t="n">
        <v>0</v>
      </c>
      <c r="CY55" s="0" t="n">
        <v>0</v>
      </c>
      <c r="CZ55" s="0" t="n">
        <v>0</v>
      </c>
      <c r="DA55" s="0" t="n">
        <v>4479.3</v>
      </c>
      <c r="DB55" s="0" t="n">
        <v>0</v>
      </c>
      <c r="DC55" s="0" t="n">
        <v>0</v>
      </c>
      <c r="DD55" s="0" t="n">
        <v>0</v>
      </c>
      <c r="DE55" s="0" t="n">
        <v>20793.78</v>
      </c>
      <c r="DF55" s="0" t="n">
        <v>9608.76</v>
      </c>
      <c r="DG55" s="0" t="n">
        <v>13513.5</v>
      </c>
      <c r="DH55" s="0" t="n">
        <v>0</v>
      </c>
      <c r="DI55" s="0" t="n">
        <v>10206</v>
      </c>
      <c r="DJ55" s="0" t="n">
        <v>8977.5</v>
      </c>
      <c r="DK55" s="0" t="n">
        <v>0</v>
      </c>
      <c r="DL55" s="0" t="n">
        <v>0</v>
      </c>
      <c r="DM55" s="0" t="n">
        <v>0</v>
      </c>
      <c r="DN55" s="0" t="n">
        <v>22037.4</v>
      </c>
      <c r="DO55" s="0" t="n">
        <v>0</v>
      </c>
      <c r="DP55" s="0" t="n">
        <v>17762.22</v>
      </c>
      <c r="DQ55" s="0" t="n">
        <v>0</v>
      </c>
      <c r="DR55" s="0" t="n">
        <v>16647.12</v>
      </c>
      <c r="DS55" s="0" t="n">
        <v>0</v>
      </c>
      <c r="DT55" s="0" t="n">
        <v>27064.8</v>
      </c>
      <c r="DU55" s="0" t="n">
        <v>14605.92</v>
      </c>
      <c r="DV55" s="0" t="n">
        <v>9907.38</v>
      </c>
      <c r="DW55" s="0" t="n">
        <v>12096</v>
      </c>
      <c r="DX55" s="0" t="n">
        <v>17641.26</v>
      </c>
      <c r="DY55" s="0" t="n">
        <v>0</v>
      </c>
      <c r="DZ55" s="0" t="n">
        <v>6426</v>
      </c>
      <c r="EA55" s="0" t="n">
        <v>0</v>
      </c>
      <c r="EB55" s="0" t="n">
        <v>0</v>
      </c>
      <c r="EC55" s="0" t="n">
        <v>20128.5</v>
      </c>
      <c r="ED55" s="0" t="n">
        <v>0</v>
      </c>
      <c r="EE55" s="0" t="n">
        <v>6048</v>
      </c>
      <c r="EF55" s="0" t="n">
        <v>6652.8</v>
      </c>
      <c r="EG55" s="0" t="n">
        <v>11400.48</v>
      </c>
      <c r="EH55" s="0" t="n">
        <v>0</v>
      </c>
      <c r="EI55" s="0" t="n">
        <v>0</v>
      </c>
      <c r="EJ55" s="0" t="n">
        <v>5522.58</v>
      </c>
      <c r="EK55" s="0" t="n">
        <v>0</v>
      </c>
      <c r="EL55" s="0" t="n">
        <v>0</v>
      </c>
      <c r="EM55" s="0" t="n">
        <v>2286.9</v>
      </c>
      <c r="EN55" s="0" t="n">
        <v>11820.06</v>
      </c>
      <c r="EO55" s="0" t="n">
        <v>0</v>
      </c>
      <c r="EP55" s="0" t="n">
        <v>0</v>
      </c>
      <c r="EQ55" s="0" t="n">
        <v>0</v>
      </c>
      <c r="ER55" s="0" t="n">
        <v>0</v>
      </c>
      <c r="ES55" s="0" t="n">
        <v>7144.2</v>
      </c>
      <c r="ET55" s="0" t="n">
        <v>0</v>
      </c>
      <c r="EU55" s="0" t="n">
        <v>13815.9</v>
      </c>
      <c r="EV55" s="0" t="n">
        <v>126</v>
      </c>
      <c r="EW55" s="0" t="n">
        <v>6583.5</v>
      </c>
      <c r="EX55" s="0" t="n">
        <v>0</v>
      </c>
      <c r="EY55" s="0" t="n">
        <v>0</v>
      </c>
      <c r="EZ55" s="0" t="n">
        <v>5361.3</v>
      </c>
      <c r="FA55" s="0" t="n">
        <v>3622.5</v>
      </c>
      <c r="FB55" s="0" t="n">
        <v>0</v>
      </c>
      <c r="FC55" s="0" t="n">
        <v>0</v>
      </c>
      <c r="FD55" s="0" t="n">
        <v>0</v>
      </c>
      <c r="FE55" s="0" t="n">
        <v>4195.8</v>
      </c>
      <c r="FF55" s="0" t="n">
        <v>3012.66</v>
      </c>
      <c r="FG55" s="0" t="n">
        <v>5954.76</v>
      </c>
      <c r="FH55" s="0" t="n">
        <v>0</v>
      </c>
      <c r="FI55" s="0" t="n">
        <v>1764</v>
      </c>
      <c r="FJ55" s="0" t="n">
        <v>2677.5</v>
      </c>
      <c r="FK55" s="0" t="n">
        <v>1144.08</v>
      </c>
      <c r="FL55" s="0" t="n">
        <v>0</v>
      </c>
      <c r="FM55" s="0" t="n">
        <v>0</v>
      </c>
      <c r="FN55" s="0" t="n">
        <v>0</v>
      </c>
      <c r="FO55" s="0" t="n">
        <v>1343.79</v>
      </c>
      <c r="FP55" s="0" t="n">
        <v>0</v>
      </c>
      <c r="FQ55" s="0" t="n">
        <v>0</v>
      </c>
      <c r="FR55" s="0" t="n">
        <v>0</v>
      </c>
      <c r="FS55" s="0" t="n">
        <v>8664.075</v>
      </c>
      <c r="FT55" s="0" t="n">
        <v>3202.92</v>
      </c>
      <c r="FU55" s="0" t="n">
        <v>4054.05</v>
      </c>
      <c r="FV55" s="0" t="n">
        <v>0</v>
      </c>
      <c r="FW55" s="0" t="n">
        <v>3402</v>
      </c>
      <c r="FX55" s="0" t="n">
        <v>2154.6</v>
      </c>
      <c r="FY55" s="0" t="n">
        <v>0</v>
      </c>
      <c r="FZ55" s="0" t="n">
        <v>0</v>
      </c>
      <c r="GA55" s="0" t="n">
        <v>0</v>
      </c>
      <c r="GB55" s="0" t="n">
        <v>7345.8</v>
      </c>
      <c r="GC55" s="0" t="n">
        <v>0</v>
      </c>
      <c r="GD55" s="0" t="n">
        <v>5920.74</v>
      </c>
      <c r="GE55" s="0" t="n">
        <v>0</v>
      </c>
      <c r="GF55" s="0" t="n">
        <v>5549.04</v>
      </c>
      <c r="GG55" s="0" t="n">
        <v>0</v>
      </c>
      <c r="GH55" s="0" t="n">
        <v>7217.28</v>
      </c>
      <c r="GI55" s="0" t="n">
        <v>4868.64</v>
      </c>
      <c r="GJ55" s="0" t="n">
        <v>3302.46</v>
      </c>
      <c r="GK55" s="0" t="n">
        <v>4032</v>
      </c>
      <c r="GL55" s="0" t="n">
        <v>5880.42</v>
      </c>
      <c r="GM55" s="0" t="n">
        <v>0</v>
      </c>
      <c r="GN55" s="0" t="n">
        <v>2677.5</v>
      </c>
      <c r="GO55" s="0" t="n">
        <v>0</v>
      </c>
      <c r="GP55" s="0" t="n">
        <v>0</v>
      </c>
      <c r="GQ55" s="0" t="n">
        <v>6709.5</v>
      </c>
      <c r="GR55" s="0" t="n">
        <v>0</v>
      </c>
      <c r="GS55" s="0" t="n">
        <v>2520</v>
      </c>
      <c r="GT55" s="0" t="n">
        <v>2016</v>
      </c>
      <c r="GU55" s="0" t="n">
        <v>3800.16</v>
      </c>
      <c r="GV55" s="0" t="n">
        <v>0</v>
      </c>
      <c r="GW55" s="0" t="n">
        <v>0</v>
      </c>
      <c r="GX55" s="0" t="n">
        <v>2024.946</v>
      </c>
      <c r="GY55" s="0" t="n">
        <v>0</v>
      </c>
      <c r="GZ55" s="0" t="n">
        <v>0</v>
      </c>
      <c r="HA55" s="0" t="n">
        <v>838.53</v>
      </c>
      <c r="HB55" s="0" t="n">
        <v>4925.025</v>
      </c>
      <c r="HC55" s="0" t="n">
        <v>0</v>
      </c>
      <c r="HD55" s="0" t="n">
        <v>0</v>
      </c>
      <c r="HE55" s="0" t="n">
        <v>0</v>
      </c>
      <c r="HF55" s="0" t="n">
        <v>0</v>
      </c>
      <c r="HG55" s="0" t="n">
        <v>2381.4</v>
      </c>
      <c r="HH55" s="0" t="n">
        <v>0</v>
      </c>
      <c r="HI55" s="0" t="n">
        <v>3684.24</v>
      </c>
      <c r="HJ55" s="0" t="n">
        <v>203</v>
      </c>
      <c r="HK55" s="0" t="n">
        <v>11667.425</v>
      </c>
      <c r="HL55" s="0" t="n">
        <v>0</v>
      </c>
      <c r="HM55" s="0" t="n">
        <v>0</v>
      </c>
      <c r="HN55" s="0" t="n">
        <v>8637.65</v>
      </c>
      <c r="HO55" s="0" t="n">
        <v>4669</v>
      </c>
      <c r="HP55" s="0" t="n">
        <v>0</v>
      </c>
      <c r="HQ55" s="0" t="n">
        <v>0</v>
      </c>
      <c r="HR55" s="0" t="n">
        <v>0</v>
      </c>
      <c r="HS55" s="0" t="n">
        <v>7511</v>
      </c>
      <c r="HT55" s="0" t="n">
        <v>4368.357</v>
      </c>
      <c r="HU55" s="0" t="n">
        <v>10553.158</v>
      </c>
      <c r="HV55" s="0" t="n">
        <v>0</v>
      </c>
      <c r="HW55" s="0" t="n">
        <v>3552.5</v>
      </c>
      <c r="HX55" s="0" t="n">
        <v>3796.1</v>
      </c>
      <c r="HY55" s="0" t="n">
        <v>1843.24</v>
      </c>
      <c r="HZ55" s="0" t="n">
        <v>0</v>
      </c>
      <c r="IA55" s="0" t="n">
        <v>0</v>
      </c>
      <c r="IB55" s="0" t="n">
        <v>0</v>
      </c>
      <c r="IC55" s="0" t="n">
        <v>2405.55</v>
      </c>
      <c r="ID55" s="0" t="n">
        <v>0</v>
      </c>
      <c r="IE55" s="0" t="n">
        <v>0</v>
      </c>
      <c r="IF55" s="0" t="n">
        <v>0</v>
      </c>
      <c r="IG55" s="0" t="n">
        <v>13958.7875</v>
      </c>
      <c r="IH55" s="0" t="n">
        <v>5676.286</v>
      </c>
      <c r="II55" s="0" t="n">
        <v>7257.25</v>
      </c>
      <c r="IJ55" s="0" t="n">
        <v>0</v>
      </c>
      <c r="IK55" s="0" t="n">
        <v>5481</v>
      </c>
      <c r="IL55" s="0" t="n">
        <v>3857</v>
      </c>
      <c r="IM55" s="0" t="n">
        <v>0</v>
      </c>
      <c r="IN55" s="0" t="n">
        <v>0</v>
      </c>
      <c r="IO55" s="0" t="n">
        <v>0</v>
      </c>
      <c r="IP55" s="0" t="n">
        <v>11834.9</v>
      </c>
      <c r="IQ55" s="0" t="n">
        <v>0</v>
      </c>
      <c r="IR55" s="0" t="n">
        <v>11923.7125</v>
      </c>
      <c r="IS55" s="0" t="n">
        <v>0</v>
      </c>
      <c r="IT55" s="0" t="n">
        <v>8046.108</v>
      </c>
      <c r="IU55" s="0" t="n">
        <v>0</v>
      </c>
      <c r="IV55" s="0" t="n">
        <v>11627.84</v>
      </c>
      <c r="IW55" s="0" t="n">
        <v>7843.92</v>
      </c>
      <c r="IX55" s="0" t="n">
        <v>5320.63</v>
      </c>
      <c r="IY55" s="0" t="n">
        <v>6496</v>
      </c>
      <c r="IZ55" s="0" t="n">
        <v>9474.01</v>
      </c>
      <c r="JA55" s="0" t="n">
        <v>0</v>
      </c>
      <c r="JB55" s="0" t="n">
        <v>4313.75</v>
      </c>
      <c r="JC55" s="0" t="n">
        <v>0</v>
      </c>
      <c r="JD55" s="0" t="n">
        <v>0</v>
      </c>
      <c r="JE55" s="0" t="n">
        <v>10809.75</v>
      </c>
      <c r="JF55" s="0" t="n">
        <v>0</v>
      </c>
      <c r="JG55" s="0" t="n">
        <v>3248</v>
      </c>
      <c r="JH55" s="0" t="n">
        <v>2923.2</v>
      </c>
      <c r="JI55" s="0" t="n">
        <v>6122.48</v>
      </c>
      <c r="JJ55" s="0" t="n">
        <v>0</v>
      </c>
      <c r="JK55" s="0" t="n">
        <v>0</v>
      </c>
      <c r="JL55" s="0" t="n">
        <v>2965.83</v>
      </c>
      <c r="JM55" s="0" t="n">
        <v>0</v>
      </c>
      <c r="JN55" s="0" t="n">
        <v>0</v>
      </c>
      <c r="JO55" s="0" t="n">
        <v>1228.15</v>
      </c>
      <c r="JP55" s="0" t="n">
        <v>7934.7625</v>
      </c>
      <c r="JQ55" s="0" t="n">
        <v>0</v>
      </c>
      <c r="JR55" s="0" t="n">
        <v>0</v>
      </c>
      <c r="JS55" s="0" t="n">
        <v>0</v>
      </c>
      <c r="JT55" s="0" t="n">
        <v>0</v>
      </c>
      <c r="JU55" s="0" t="n">
        <v>4220.37</v>
      </c>
      <c r="JV55" s="0" t="n">
        <v>0</v>
      </c>
      <c r="JW55" s="0" t="n">
        <v>5935.72</v>
      </c>
      <c r="JX55" s="0" t="n">
        <v>200</v>
      </c>
      <c r="JY55" s="0" t="n">
        <v>10450</v>
      </c>
      <c r="JZ55" s="0" t="n">
        <v>0</v>
      </c>
      <c r="KA55" s="0" t="n">
        <v>0</v>
      </c>
      <c r="KB55" s="0" t="n">
        <v>10637.5</v>
      </c>
      <c r="KC55" s="0" t="n">
        <v>4600</v>
      </c>
      <c r="KD55" s="0" t="n">
        <v>0</v>
      </c>
      <c r="KE55" s="0" t="n">
        <v>0</v>
      </c>
      <c r="KF55" s="0" t="n">
        <v>0</v>
      </c>
      <c r="KG55" s="0" t="n">
        <v>6660</v>
      </c>
      <c r="KH55" s="0" t="n">
        <v>5260.2</v>
      </c>
      <c r="KI55" s="0" t="n">
        <v>8506.8</v>
      </c>
      <c r="KJ55" s="0" t="n">
        <v>0</v>
      </c>
      <c r="KK55" s="0" t="n">
        <v>2800</v>
      </c>
      <c r="KL55" s="0" t="n">
        <v>3400</v>
      </c>
      <c r="KM55" s="0" t="n">
        <v>1816</v>
      </c>
      <c r="KN55" s="0" t="n">
        <v>0</v>
      </c>
      <c r="KO55" s="0" t="n">
        <v>0</v>
      </c>
      <c r="KP55" s="0" t="n">
        <v>0</v>
      </c>
      <c r="KQ55" s="0" t="n">
        <v>2370</v>
      </c>
      <c r="KR55" s="0" t="n">
        <v>0</v>
      </c>
      <c r="KS55" s="0" t="n">
        <v>0</v>
      </c>
      <c r="KT55" s="0" t="n">
        <v>0</v>
      </c>
      <c r="KU55" s="0" t="n">
        <v>11002</v>
      </c>
      <c r="KV55" s="0" t="n">
        <v>5084</v>
      </c>
      <c r="KW55" s="0" t="n">
        <v>7150</v>
      </c>
      <c r="KX55" s="0" t="n">
        <v>0</v>
      </c>
      <c r="KY55" s="0" t="n">
        <v>5400</v>
      </c>
      <c r="KZ55" s="0" t="n">
        <v>3800</v>
      </c>
      <c r="LA55" s="0" t="n">
        <v>0</v>
      </c>
      <c r="LB55" s="0" t="n">
        <v>0</v>
      </c>
      <c r="LC55" s="0" t="n">
        <v>0</v>
      </c>
      <c r="LD55" s="0" t="n">
        <v>11660</v>
      </c>
      <c r="LE55" s="0" t="n">
        <v>0</v>
      </c>
      <c r="LF55" s="0" t="n">
        <v>9398</v>
      </c>
      <c r="LG55" s="0" t="n">
        <v>0</v>
      </c>
      <c r="LH55" s="0" t="n">
        <v>8808</v>
      </c>
      <c r="LI55" s="0" t="n">
        <v>0</v>
      </c>
      <c r="LJ55" s="0" t="n">
        <v>11456</v>
      </c>
      <c r="LK55" s="0" t="n">
        <v>7728</v>
      </c>
      <c r="LL55" s="0" t="n">
        <v>5242</v>
      </c>
      <c r="LM55" s="0" t="n">
        <v>6400</v>
      </c>
      <c r="LN55" s="0" t="n">
        <v>9334</v>
      </c>
      <c r="LO55" s="0" t="n">
        <v>0</v>
      </c>
      <c r="LP55" s="0" t="n">
        <v>3400</v>
      </c>
      <c r="LQ55" s="0" t="n">
        <v>0</v>
      </c>
      <c r="LR55" s="0" t="n">
        <v>0</v>
      </c>
      <c r="LS55" s="0" t="n">
        <v>10650</v>
      </c>
      <c r="LT55" s="0" t="n">
        <v>0</v>
      </c>
      <c r="LU55" s="0" t="n">
        <v>3200</v>
      </c>
      <c r="LV55" s="0" t="n">
        <v>3200</v>
      </c>
      <c r="LW55" s="0" t="n">
        <v>6032</v>
      </c>
      <c r="LX55" s="0" t="n">
        <v>0</v>
      </c>
      <c r="LY55" s="0" t="n">
        <v>0</v>
      </c>
      <c r="LZ55" s="0" t="n">
        <v>2629.8</v>
      </c>
      <c r="MA55" s="0" t="n">
        <v>0</v>
      </c>
      <c r="MB55" s="0" t="n">
        <v>0</v>
      </c>
      <c r="MC55" s="0" t="n">
        <v>1089</v>
      </c>
      <c r="MD55" s="0" t="n">
        <v>6254</v>
      </c>
      <c r="ME55" s="0" t="n">
        <v>0</v>
      </c>
      <c r="MF55" s="0" t="n">
        <v>0</v>
      </c>
      <c r="MG55" s="0" t="n">
        <v>0</v>
      </c>
      <c r="MH55" s="0" t="n">
        <v>0</v>
      </c>
      <c r="MI55" s="0" t="n">
        <v>3402</v>
      </c>
      <c r="MJ55" s="0" t="n">
        <v>0</v>
      </c>
      <c r="MK55" s="0" t="n">
        <v>5263.2</v>
      </c>
      <c r="ML55" s="0" t="n">
        <v>254</v>
      </c>
      <c r="MM55" s="0" t="n">
        <v>11944.35</v>
      </c>
      <c r="MN55" s="0" t="n">
        <v>0</v>
      </c>
      <c r="MO55" s="0" t="n">
        <v>0</v>
      </c>
      <c r="MP55" s="0" t="n">
        <v>10807.7</v>
      </c>
      <c r="MQ55" s="0" t="n">
        <v>5842</v>
      </c>
      <c r="MR55" s="0" t="n">
        <v>0</v>
      </c>
      <c r="MS55" s="0" t="n">
        <v>0</v>
      </c>
      <c r="MT55" s="0" t="n">
        <v>0</v>
      </c>
      <c r="MU55" s="0" t="n">
        <v>10337.8</v>
      </c>
      <c r="MV55" s="0" t="n">
        <v>6680.454</v>
      </c>
      <c r="MW55" s="0" t="n">
        <v>12004.04</v>
      </c>
      <c r="MX55" s="0" t="n">
        <v>0</v>
      </c>
      <c r="MY55" s="0" t="n">
        <v>3911.6</v>
      </c>
      <c r="MZ55" s="0" t="n">
        <v>3886.2</v>
      </c>
      <c r="NA55" s="0" t="n">
        <v>2536.952</v>
      </c>
      <c r="NB55" s="0" t="n">
        <v>0</v>
      </c>
      <c r="NC55" s="0" t="n">
        <v>0</v>
      </c>
      <c r="ND55" s="0" t="n">
        <v>0</v>
      </c>
      <c r="NE55" s="0" t="n">
        <v>3009.9</v>
      </c>
      <c r="NF55" s="0" t="n">
        <v>0</v>
      </c>
      <c r="NG55" s="0" t="n">
        <v>0</v>
      </c>
      <c r="NH55" s="0" t="n">
        <v>0</v>
      </c>
      <c r="NI55" s="0" t="n">
        <v>13972.54</v>
      </c>
      <c r="NJ55" s="0" t="n">
        <v>6456.68</v>
      </c>
      <c r="NK55" s="0" t="n">
        <v>8172.45</v>
      </c>
      <c r="NL55" s="0" t="n">
        <v>0</v>
      </c>
      <c r="NM55" s="0" t="n">
        <v>6858</v>
      </c>
      <c r="NN55" s="0" t="n">
        <v>4826</v>
      </c>
      <c r="NO55" s="0" t="n">
        <v>0</v>
      </c>
      <c r="NP55" s="0" t="n">
        <v>0</v>
      </c>
      <c r="NQ55" s="0" t="n">
        <v>0</v>
      </c>
      <c r="NR55" s="0" t="n">
        <v>14808.2</v>
      </c>
      <c r="NS55" s="0" t="n">
        <v>0</v>
      </c>
      <c r="NT55" s="0" t="n">
        <v>10741.914</v>
      </c>
      <c r="NU55" s="0" t="n">
        <v>0</v>
      </c>
      <c r="NV55" s="0" t="n">
        <v>13982.7</v>
      </c>
      <c r="NW55" s="0" t="n">
        <v>0</v>
      </c>
      <c r="NX55" s="0" t="n">
        <v>13094.208</v>
      </c>
      <c r="NY55" s="0" t="n">
        <v>9814.56</v>
      </c>
      <c r="NZ55" s="0" t="n">
        <v>6657.34</v>
      </c>
      <c r="OA55" s="0" t="n">
        <v>8128</v>
      </c>
      <c r="OB55" s="0" t="n">
        <v>13039.598</v>
      </c>
      <c r="OC55" s="0" t="n">
        <v>0</v>
      </c>
      <c r="OD55" s="0" t="n">
        <v>3886.2</v>
      </c>
      <c r="OE55" s="0" t="n">
        <v>0</v>
      </c>
      <c r="OF55" s="0" t="n">
        <v>0</v>
      </c>
      <c r="OG55" s="0" t="n">
        <v>16906.875</v>
      </c>
      <c r="OH55" s="0" t="n">
        <v>0</v>
      </c>
      <c r="OI55" s="0" t="n">
        <v>4470.4</v>
      </c>
      <c r="OJ55" s="0" t="n">
        <v>4064</v>
      </c>
      <c r="OK55" s="0" t="n">
        <v>7660.64</v>
      </c>
      <c r="OL55" s="0" t="n">
        <v>0</v>
      </c>
      <c r="OM55" s="0" t="n">
        <v>0</v>
      </c>
      <c r="ON55" s="0" t="n">
        <v>3710.94</v>
      </c>
      <c r="OO55" s="0" t="n">
        <v>0</v>
      </c>
      <c r="OP55" s="0" t="n">
        <v>0</v>
      </c>
      <c r="OQ55" s="0" t="n">
        <v>1536.7</v>
      </c>
      <c r="OR55" s="0" t="n">
        <v>7942.58</v>
      </c>
      <c r="OS55" s="0" t="n">
        <v>0</v>
      </c>
      <c r="OT55" s="0" t="n">
        <v>0</v>
      </c>
      <c r="OU55" s="0" t="n">
        <v>0</v>
      </c>
      <c r="OV55" s="0" t="n">
        <v>0</v>
      </c>
      <c r="OW55" s="0" t="n">
        <v>4320.54</v>
      </c>
      <c r="OX55" s="0" t="n">
        <v>0</v>
      </c>
      <c r="OY55" s="0" t="n">
        <v>7426.96</v>
      </c>
      <c r="OZ55" s="0" t="n">
        <v>41</v>
      </c>
      <c r="PA55" s="0" t="n">
        <v>1928.025</v>
      </c>
      <c r="PB55" s="0" t="n">
        <v>0</v>
      </c>
      <c r="PC55" s="0" t="n">
        <v>0</v>
      </c>
      <c r="PD55" s="0" t="n">
        <v>1744.55</v>
      </c>
      <c r="PE55" s="0" t="n">
        <v>1037.3</v>
      </c>
      <c r="PF55" s="0" t="n">
        <v>0</v>
      </c>
      <c r="PG55" s="0" t="n">
        <v>0</v>
      </c>
      <c r="PH55" s="0" t="n">
        <v>0</v>
      </c>
      <c r="PI55" s="0" t="n">
        <v>1517</v>
      </c>
      <c r="PJ55" s="0" t="n">
        <v>980.31</v>
      </c>
      <c r="PK55" s="0" t="n">
        <v>1937.66</v>
      </c>
      <c r="PL55" s="0" t="n">
        <v>0</v>
      </c>
      <c r="PM55" s="0" t="n">
        <v>574</v>
      </c>
      <c r="PN55" s="0" t="n">
        <v>627.3</v>
      </c>
      <c r="PO55" s="0" t="n">
        <v>372.28</v>
      </c>
      <c r="PP55" s="0" t="n">
        <v>0</v>
      </c>
      <c r="PQ55" s="0" t="n">
        <v>0</v>
      </c>
      <c r="PR55" s="0" t="n">
        <v>0</v>
      </c>
      <c r="PS55" s="0" t="n">
        <v>485.85</v>
      </c>
      <c r="PT55" s="0" t="n">
        <v>0</v>
      </c>
      <c r="PU55" s="0" t="n">
        <v>0</v>
      </c>
      <c r="PV55" s="0" t="n">
        <v>0</v>
      </c>
      <c r="PW55" s="0" t="n">
        <v>2255.41</v>
      </c>
      <c r="PX55" s="0" t="n">
        <v>1042.22</v>
      </c>
      <c r="PY55" s="0" t="n">
        <v>1832.1875</v>
      </c>
      <c r="PZ55" s="0" t="n">
        <v>0</v>
      </c>
      <c r="QA55" s="0" t="n">
        <v>1107</v>
      </c>
      <c r="QB55" s="0" t="n">
        <v>779</v>
      </c>
      <c r="QC55" s="0" t="n">
        <v>0</v>
      </c>
      <c r="QD55" s="0" t="n">
        <v>0</v>
      </c>
      <c r="QE55" s="0" t="n">
        <v>0</v>
      </c>
      <c r="QF55" s="0" t="n">
        <v>2151.27</v>
      </c>
      <c r="QG55" s="0" t="n">
        <v>0</v>
      </c>
      <c r="QH55" s="0" t="n">
        <v>1926.59</v>
      </c>
      <c r="QI55" s="0" t="n">
        <v>0</v>
      </c>
      <c r="QJ55" s="0" t="n">
        <v>1625.076</v>
      </c>
      <c r="QK55" s="0" t="n">
        <v>0</v>
      </c>
      <c r="QL55" s="0" t="n">
        <v>2583.328</v>
      </c>
      <c r="QM55" s="0" t="n">
        <v>1742.664</v>
      </c>
      <c r="QN55" s="0" t="n">
        <v>1074.61</v>
      </c>
      <c r="QO55" s="0" t="n">
        <v>1443.2</v>
      </c>
      <c r="QP55" s="0" t="n">
        <v>1913.47</v>
      </c>
      <c r="QQ55" s="0" t="n">
        <v>0</v>
      </c>
      <c r="QR55" s="0" t="n">
        <v>766.7</v>
      </c>
      <c r="QS55" s="0" t="n">
        <v>0</v>
      </c>
      <c r="QT55" s="0" t="n">
        <v>0</v>
      </c>
      <c r="QU55" s="0" t="n">
        <v>2183.25</v>
      </c>
      <c r="QV55" s="0" t="n">
        <v>0</v>
      </c>
      <c r="QW55" s="0" t="n">
        <v>656</v>
      </c>
      <c r="QX55" s="0" t="n">
        <v>820</v>
      </c>
      <c r="QY55" s="0" t="n">
        <v>1236.56</v>
      </c>
      <c r="QZ55" s="0" t="n">
        <v>0</v>
      </c>
      <c r="RA55" s="0" t="n">
        <v>0</v>
      </c>
      <c r="RB55" s="0" t="n">
        <v>539.109</v>
      </c>
      <c r="RC55" s="0" t="n">
        <v>0</v>
      </c>
      <c r="RD55" s="0" t="n">
        <v>0</v>
      </c>
      <c r="RE55" s="0" t="n">
        <v>248.05</v>
      </c>
      <c r="RF55" s="0" t="n">
        <v>1282.07</v>
      </c>
      <c r="RG55" s="0" t="n">
        <v>0</v>
      </c>
      <c r="RH55" s="0" t="n">
        <v>0</v>
      </c>
      <c r="RI55" s="0" t="n">
        <v>0</v>
      </c>
      <c r="RJ55" s="0" t="n">
        <v>0</v>
      </c>
      <c r="RK55" s="0" t="n">
        <v>968.625</v>
      </c>
      <c r="RL55" s="0" t="n">
        <v>0</v>
      </c>
      <c r="RM55" s="0" t="n">
        <v>1318.724</v>
      </c>
      <c r="RN55" s="0" t="n">
        <v>85</v>
      </c>
      <c r="RO55" s="0" t="n">
        <v>4441.25</v>
      </c>
      <c r="RP55" s="0" t="n">
        <v>0</v>
      </c>
      <c r="RQ55" s="0" t="n">
        <v>0</v>
      </c>
      <c r="RR55" s="0" t="n">
        <v>3255.075</v>
      </c>
      <c r="RS55" s="0" t="n">
        <v>1955</v>
      </c>
      <c r="RT55" s="0" t="n">
        <v>0</v>
      </c>
      <c r="RU55" s="0" t="n">
        <v>0</v>
      </c>
      <c r="RV55" s="0" t="n">
        <v>0</v>
      </c>
      <c r="RW55" s="0" t="n">
        <v>2830.5</v>
      </c>
      <c r="RX55" s="0" t="n">
        <v>1829.115</v>
      </c>
      <c r="RY55" s="0" t="n">
        <v>4017.1</v>
      </c>
      <c r="RZ55" s="0" t="n">
        <v>0</v>
      </c>
      <c r="SA55" s="0" t="n">
        <v>1190</v>
      </c>
      <c r="SB55" s="0" t="n">
        <v>1445</v>
      </c>
      <c r="SC55" s="0" t="n">
        <v>848.98</v>
      </c>
      <c r="SD55" s="0" t="n">
        <v>0</v>
      </c>
      <c r="SE55" s="0" t="n">
        <v>0</v>
      </c>
      <c r="SF55" s="0" t="n">
        <v>0</v>
      </c>
      <c r="SG55" s="0" t="n">
        <v>1007.25</v>
      </c>
      <c r="SH55" s="0" t="n">
        <v>0</v>
      </c>
      <c r="SI55" s="0" t="n">
        <v>0</v>
      </c>
      <c r="SJ55" s="0" t="n">
        <v>0</v>
      </c>
      <c r="SK55" s="0" t="n">
        <v>4675.85</v>
      </c>
      <c r="SL55" s="0" t="n">
        <v>2160.7</v>
      </c>
      <c r="SM55" s="0" t="n">
        <v>3038.75</v>
      </c>
      <c r="SN55" s="0" t="n">
        <v>0</v>
      </c>
      <c r="SO55" s="0" t="n">
        <v>2295</v>
      </c>
      <c r="SP55" s="0" t="n">
        <v>1615</v>
      </c>
      <c r="SQ55" s="0" t="n">
        <v>0</v>
      </c>
      <c r="SR55" s="0" t="n">
        <v>0</v>
      </c>
      <c r="SS55" s="0" t="n">
        <v>0</v>
      </c>
      <c r="ST55" s="0" t="n">
        <v>4955.5</v>
      </c>
      <c r="SU55" s="0" t="n">
        <v>0</v>
      </c>
      <c r="SV55" s="0" t="n">
        <v>3994.15</v>
      </c>
      <c r="SW55" s="0" t="n">
        <v>0</v>
      </c>
      <c r="SX55" s="0" t="n">
        <v>3369.06</v>
      </c>
      <c r="SY55" s="0" t="n">
        <v>0</v>
      </c>
      <c r="SZ55" s="0" t="n">
        <v>5355.68</v>
      </c>
      <c r="TA55" s="0" t="n">
        <v>3284.4</v>
      </c>
      <c r="TB55" s="0" t="n">
        <v>2227.85</v>
      </c>
      <c r="TC55" s="0" t="n">
        <v>2720</v>
      </c>
      <c r="TD55" s="0" t="n">
        <v>3966.95</v>
      </c>
      <c r="TE55" s="0" t="n">
        <v>0</v>
      </c>
      <c r="TF55" s="0" t="n">
        <v>1445</v>
      </c>
      <c r="TG55" s="0" t="n">
        <v>0</v>
      </c>
      <c r="TH55" s="0" t="n">
        <v>0</v>
      </c>
      <c r="TI55" s="0" t="n">
        <v>4526.25</v>
      </c>
      <c r="TJ55" s="0" t="n">
        <v>0</v>
      </c>
      <c r="TK55" s="0" t="n">
        <v>1700</v>
      </c>
      <c r="TL55" s="0" t="n">
        <v>1360</v>
      </c>
      <c r="TM55" s="0" t="n">
        <v>2563.6</v>
      </c>
      <c r="TN55" s="0" t="n">
        <v>0</v>
      </c>
      <c r="TO55" s="0" t="n">
        <v>0</v>
      </c>
      <c r="TP55" s="0" t="n">
        <v>1241.85</v>
      </c>
      <c r="TQ55" s="0" t="n">
        <v>0</v>
      </c>
      <c r="TR55" s="0" t="n">
        <v>0</v>
      </c>
      <c r="TS55" s="0" t="n">
        <v>514.25</v>
      </c>
      <c r="TT55" s="0" t="n">
        <v>2392.155</v>
      </c>
      <c r="TU55" s="0" t="n">
        <v>0</v>
      </c>
      <c r="TV55" s="0" t="n">
        <v>0</v>
      </c>
      <c r="TW55" s="0" t="n">
        <v>0</v>
      </c>
      <c r="TX55" s="0" t="n">
        <v>0</v>
      </c>
      <c r="TY55" s="0" t="n">
        <v>1606.5</v>
      </c>
      <c r="TZ55" s="0" t="n">
        <v>0</v>
      </c>
      <c r="UA55" s="0" t="n">
        <v>2485.4</v>
      </c>
      <c r="UB55" s="0" t="n">
        <v>229</v>
      </c>
      <c r="UC55" s="0" t="n">
        <v>11965.25</v>
      </c>
      <c r="UD55" s="0" t="n">
        <v>0</v>
      </c>
      <c r="UE55" s="0" t="n">
        <v>0</v>
      </c>
      <c r="UF55" s="0" t="n">
        <v>9743.95</v>
      </c>
      <c r="UG55" s="0" t="n">
        <v>5267</v>
      </c>
      <c r="UH55" s="0" t="n">
        <v>0</v>
      </c>
      <c r="UI55" s="0" t="n">
        <v>0</v>
      </c>
      <c r="UJ55" s="0" t="n">
        <v>0</v>
      </c>
      <c r="UK55" s="0" t="n">
        <v>8473</v>
      </c>
      <c r="UL55" s="0" t="n">
        <v>6022.929</v>
      </c>
      <c r="UM55" s="0" t="n">
        <v>10822.54</v>
      </c>
      <c r="UN55" s="0" t="n">
        <v>0</v>
      </c>
      <c r="UO55" s="0" t="n">
        <v>3206</v>
      </c>
      <c r="UP55" s="0" t="n">
        <v>3893</v>
      </c>
      <c r="UQ55" s="0" t="n">
        <v>2599.15</v>
      </c>
      <c r="UR55" s="0" t="n">
        <v>0</v>
      </c>
      <c r="US55" s="0" t="n">
        <v>0</v>
      </c>
      <c r="UT55" s="0" t="n">
        <v>0</v>
      </c>
      <c r="UU55" s="0" t="n">
        <v>2713.65</v>
      </c>
      <c r="UV55" s="0" t="n">
        <v>0</v>
      </c>
      <c r="UW55" s="0" t="n">
        <v>0</v>
      </c>
      <c r="UX55" s="0" t="n">
        <v>0</v>
      </c>
      <c r="UY55" s="0" t="n">
        <v>12597.29</v>
      </c>
      <c r="UZ55" s="0" t="n">
        <v>5239.062</v>
      </c>
      <c r="VA55" s="0" t="n">
        <v>8186.75</v>
      </c>
      <c r="VB55" s="0" t="n">
        <v>0</v>
      </c>
      <c r="VC55" s="0" t="n">
        <v>5564.7</v>
      </c>
      <c r="VD55" s="0" t="n">
        <v>4351</v>
      </c>
      <c r="VE55" s="0" t="n">
        <v>0</v>
      </c>
      <c r="VF55" s="0" t="n">
        <v>0</v>
      </c>
      <c r="VG55" s="0" t="n">
        <v>0</v>
      </c>
      <c r="VH55" s="0" t="n">
        <v>13350.7</v>
      </c>
      <c r="VI55" s="0" t="n">
        <v>0</v>
      </c>
      <c r="VJ55" s="0" t="n">
        <v>10760.71</v>
      </c>
      <c r="VK55" s="0" t="n">
        <v>0</v>
      </c>
      <c r="VL55" s="0" t="n">
        <v>10085.16</v>
      </c>
      <c r="VM55" s="0" t="n">
        <v>0</v>
      </c>
      <c r="VN55" s="0" t="n">
        <v>13117.12</v>
      </c>
      <c r="VO55" s="0" t="n">
        <v>7963.704</v>
      </c>
      <c r="VP55" s="0" t="n">
        <v>6002.09</v>
      </c>
      <c r="VQ55" s="0" t="n">
        <v>7328</v>
      </c>
      <c r="VR55" s="0" t="n">
        <v>10687.43</v>
      </c>
      <c r="VS55" s="0" t="n">
        <v>0</v>
      </c>
      <c r="VT55" s="0" t="n">
        <v>3503.7</v>
      </c>
      <c r="VU55" s="0" t="n">
        <v>0</v>
      </c>
      <c r="VV55" s="0" t="n">
        <v>0</v>
      </c>
      <c r="VW55" s="0" t="n">
        <v>12194.25</v>
      </c>
      <c r="VX55" s="0" t="n">
        <v>0</v>
      </c>
      <c r="VY55" s="0" t="n">
        <v>3664</v>
      </c>
      <c r="VZ55" s="0" t="n">
        <v>3664</v>
      </c>
      <c r="WA55" s="0" t="n">
        <v>6906.64</v>
      </c>
      <c r="WB55" s="0" t="n">
        <v>0</v>
      </c>
      <c r="WC55" s="0" t="n">
        <v>0</v>
      </c>
      <c r="WD55" s="0" t="n">
        <v>3345.69</v>
      </c>
      <c r="WE55" s="0" t="n">
        <v>0</v>
      </c>
      <c r="WF55" s="0" t="n">
        <v>0</v>
      </c>
      <c r="WG55" s="0" t="n">
        <v>1385.45</v>
      </c>
      <c r="WH55" s="0" t="n">
        <v>8951.0375</v>
      </c>
      <c r="WI55" s="0" t="n">
        <v>0</v>
      </c>
      <c r="WJ55" s="0" t="n">
        <v>0</v>
      </c>
      <c r="WK55" s="0" t="n">
        <v>0</v>
      </c>
      <c r="WL55" s="0" t="n">
        <v>0</v>
      </c>
      <c r="WM55" s="0" t="n">
        <v>4328.1</v>
      </c>
      <c r="WN55" s="0" t="n">
        <v>0</v>
      </c>
      <c r="WO55" s="0" t="n">
        <v>6695.96</v>
      </c>
      <c r="WP55" s="0" t="n">
        <v>205</v>
      </c>
      <c r="WQ55" s="0" t="n">
        <v>10711.25</v>
      </c>
      <c r="WR55" s="0" t="n">
        <v>0</v>
      </c>
      <c r="WS55" s="0" t="n">
        <v>0</v>
      </c>
      <c r="WT55" s="0" t="n">
        <v>8722.75</v>
      </c>
      <c r="WU55" s="0" t="n">
        <v>4715</v>
      </c>
      <c r="WV55" s="0" t="n">
        <v>0</v>
      </c>
      <c r="WW55" s="0" t="n">
        <v>0</v>
      </c>
      <c r="WX55" s="0" t="n">
        <v>0</v>
      </c>
      <c r="WY55" s="0" t="n">
        <v>7585</v>
      </c>
      <c r="WZ55" s="0" t="n">
        <v>4901.55</v>
      </c>
      <c r="XA55" s="0" t="n">
        <v>9688.3</v>
      </c>
      <c r="XB55" s="0" t="n">
        <v>0</v>
      </c>
      <c r="XC55" s="0" t="n">
        <v>2870</v>
      </c>
      <c r="XD55" s="0" t="n">
        <v>3485</v>
      </c>
      <c r="XE55" s="0" t="n">
        <v>1861.4</v>
      </c>
      <c r="XF55" s="0" t="n">
        <v>0</v>
      </c>
      <c r="XG55" s="0" t="n">
        <v>0</v>
      </c>
      <c r="XH55" s="0" t="n">
        <v>0</v>
      </c>
      <c r="XI55" s="0" t="n">
        <v>3036.5625</v>
      </c>
      <c r="XJ55" s="0" t="n">
        <v>0</v>
      </c>
      <c r="XK55" s="0" t="n">
        <v>0</v>
      </c>
      <c r="XL55" s="0" t="n">
        <v>0</v>
      </c>
      <c r="XM55" s="0" t="n">
        <v>11277.05</v>
      </c>
      <c r="XN55" s="0" t="n">
        <v>5211.1</v>
      </c>
      <c r="XO55" s="0" t="n">
        <v>7328.75</v>
      </c>
      <c r="XP55" s="0" t="n">
        <v>0</v>
      </c>
      <c r="XQ55" s="0" t="n">
        <v>5535</v>
      </c>
      <c r="XR55" s="0" t="n">
        <v>3895</v>
      </c>
      <c r="XS55" s="0" t="n">
        <v>0</v>
      </c>
      <c r="XT55" s="0" t="n">
        <v>0</v>
      </c>
      <c r="XU55" s="0" t="n">
        <v>0</v>
      </c>
      <c r="XV55" s="0" t="n">
        <v>10756.35</v>
      </c>
      <c r="XW55" s="0" t="n">
        <v>0</v>
      </c>
      <c r="XX55" s="0" t="n">
        <v>8669.655</v>
      </c>
      <c r="XY55" s="0" t="n">
        <v>0</v>
      </c>
      <c r="XZ55" s="0" t="n">
        <v>9028.2</v>
      </c>
      <c r="YA55" s="0" t="n">
        <v>0</v>
      </c>
      <c r="YB55" s="0" t="n">
        <v>11742.4</v>
      </c>
      <c r="YC55" s="0" t="n">
        <v>9901.5</v>
      </c>
      <c r="YD55" s="0" t="n">
        <v>5373.05</v>
      </c>
      <c r="YE55" s="0" t="n">
        <v>6560</v>
      </c>
      <c r="YF55" s="0" t="n">
        <v>8610.615</v>
      </c>
      <c r="YG55" s="0" t="n">
        <v>0</v>
      </c>
      <c r="YH55" s="0" t="n">
        <v>3485</v>
      </c>
      <c r="YI55" s="0" t="n">
        <v>0</v>
      </c>
      <c r="YJ55" s="0" t="n">
        <v>0</v>
      </c>
      <c r="YK55" s="0" t="n">
        <v>10916.25</v>
      </c>
      <c r="YL55" s="0" t="n">
        <v>0</v>
      </c>
      <c r="YM55" s="0" t="n">
        <v>2952</v>
      </c>
      <c r="YN55" s="0" t="n">
        <v>3280</v>
      </c>
      <c r="YO55" s="0" t="n">
        <v>6182.8</v>
      </c>
      <c r="YP55" s="0" t="n">
        <v>0</v>
      </c>
      <c r="YQ55" s="0" t="n">
        <v>0</v>
      </c>
      <c r="YR55" s="0" t="n">
        <v>2995.05</v>
      </c>
      <c r="YS55" s="0" t="n">
        <v>0</v>
      </c>
      <c r="YT55" s="0" t="n">
        <v>0</v>
      </c>
      <c r="YU55" s="0" t="n">
        <v>1240.25</v>
      </c>
      <c r="YV55" s="0" t="n">
        <v>6410.35</v>
      </c>
      <c r="YW55" s="0" t="n">
        <v>0</v>
      </c>
      <c r="YX55" s="0" t="n">
        <v>0</v>
      </c>
      <c r="YY55" s="0" t="n">
        <v>0</v>
      </c>
      <c r="YZ55" s="0" t="n">
        <v>0</v>
      </c>
      <c r="ZA55" s="0" t="n">
        <v>4843.125</v>
      </c>
      <c r="ZB55" s="0" t="n">
        <v>0</v>
      </c>
      <c r="ZC55" s="0" t="n">
        <v>5994.2</v>
      </c>
      <c r="ZD55" s="0" t="n">
        <v>281</v>
      </c>
      <c r="ZE55" s="0" t="n">
        <v>14682.25</v>
      </c>
      <c r="ZF55" s="0" t="n">
        <v>0</v>
      </c>
      <c r="ZG55" s="0" t="n">
        <v>0</v>
      </c>
      <c r="ZH55" s="0" t="n">
        <v>11956.55</v>
      </c>
      <c r="ZI55" s="0" t="n">
        <v>5816.7</v>
      </c>
      <c r="ZJ55" s="0" t="n">
        <v>0</v>
      </c>
      <c r="ZK55" s="0" t="n">
        <v>0</v>
      </c>
      <c r="ZL55" s="0" t="n">
        <v>0</v>
      </c>
      <c r="ZM55" s="0" t="n">
        <v>10397</v>
      </c>
      <c r="ZN55" s="0" t="n">
        <v>6718.71</v>
      </c>
      <c r="ZO55" s="0" t="n">
        <v>13280.06</v>
      </c>
      <c r="ZP55" s="0" t="n">
        <v>0</v>
      </c>
      <c r="ZQ55" s="0" t="n">
        <v>4917.5</v>
      </c>
      <c r="ZR55" s="0" t="n">
        <v>4777</v>
      </c>
      <c r="ZS55" s="0" t="n">
        <v>2551.48</v>
      </c>
      <c r="ZT55" s="0" t="n">
        <v>0</v>
      </c>
      <c r="ZU55" s="0" t="n">
        <v>0</v>
      </c>
      <c r="ZV55" s="0" t="n">
        <v>0</v>
      </c>
      <c r="ZW55" s="0" t="n">
        <v>3329.85</v>
      </c>
      <c r="ZX55" s="0" t="n">
        <v>0</v>
      </c>
      <c r="ZY55" s="0" t="n">
        <v>0</v>
      </c>
      <c r="ZZ55" s="0" t="n">
        <v>0</v>
      </c>
      <c r="AAA55" s="0" t="n">
        <v>15457.81</v>
      </c>
      <c r="AAB55" s="0" t="n">
        <v>7857.322</v>
      </c>
      <c r="AAC55" s="0" t="n">
        <v>12557.1875</v>
      </c>
      <c r="AAD55" s="0" t="n">
        <v>0</v>
      </c>
      <c r="AAE55" s="0" t="n">
        <v>6828.3</v>
      </c>
      <c r="AAF55" s="0" t="n">
        <v>6673.75</v>
      </c>
      <c r="AAG55" s="0" t="n">
        <v>0</v>
      </c>
      <c r="AAH55" s="0" t="n">
        <v>0</v>
      </c>
      <c r="AAI55" s="0" t="n">
        <v>0</v>
      </c>
      <c r="AAJ55" s="0" t="n">
        <v>20477.875</v>
      </c>
      <c r="AAK55" s="0" t="n">
        <v>0</v>
      </c>
      <c r="AAL55" s="0" t="n">
        <v>13204.19</v>
      </c>
      <c r="AAM55" s="0" t="n">
        <v>0</v>
      </c>
      <c r="AAN55" s="0" t="n">
        <v>12375.24</v>
      </c>
      <c r="AAO55" s="0" t="n">
        <v>0</v>
      </c>
      <c r="AAP55" s="0" t="n">
        <v>16095.68</v>
      </c>
      <c r="AAQ55" s="0" t="n">
        <v>10857.84</v>
      </c>
      <c r="AAR55" s="0" t="n">
        <v>7365.01</v>
      </c>
      <c r="AAS55" s="0" t="n">
        <v>8992</v>
      </c>
      <c r="AAT55" s="0" t="n">
        <v>16392.8375</v>
      </c>
      <c r="AAU55" s="0" t="n">
        <v>0</v>
      </c>
      <c r="AAV55" s="0" t="n">
        <v>4777</v>
      </c>
      <c r="AAW55" s="0" t="n">
        <v>0</v>
      </c>
      <c r="AAX55" s="0" t="n">
        <v>0</v>
      </c>
      <c r="AAY55" s="0" t="n">
        <v>14963.25</v>
      </c>
      <c r="AAZ55" s="0" t="n">
        <v>0</v>
      </c>
      <c r="ABA55" s="0" t="n">
        <v>4496</v>
      </c>
      <c r="ABB55" s="0" t="n">
        <v>4945.6</v>
      </c>
      <c r="ABC55" s="0" t="n">
        <v>8474.96</v>
      </c>
      <c r="ABD55" s="0" t="n">
        <v>0</v>
      </c>
      <c r="ABE55" s="0" t="n">
        <v>0</v>
      </c>
      <c r="ABF55" s="0" t="n">
        <v>5131.7625</v>
      </c>
      <c r="ABG55" s="0" t="n">
        <v>0</v>
      </c>
      <c r="ABH55" s="0" t="n">
        <v>0</v>
      </c>
      <c r="ABI55" s="0" t="n">
        <v>1700.05</v>
      </c>
      <c r="ABJ55" s="0" t="n">
        <v>7908.183</v>
      </c>
      <c r="ABK55" s="0" t="n">
        <v>0</v>
      </c>
      <c r="ABL55" s="0" t="n">
        <v>0</v>
      </c>
      <c r="ABM55" s="0" t="n">
        <v>0</v>
      </c>
      <c r="ABN55" s="0" t="n">
        <v>0</v>
      </c>
      <c r="ABO55" s="0" t="n">
        <v>6638.625</v>
      </c>
      <c r="ABP55" s="0" t="n">
        <v>0</v>
      </c>
      <c r="ABQ55" s="0" t="n">
        <v>8216.44</v>
      </c>
      <c r="ABR55" s="0" t="n">
        <v>142</v>
      </c>
      <c r="ABS55" s="0" t="n">
        <v>9274.375</v>
      </c>
      <c r="ABT55" s="0" t="n">
        <v>0</v>
      </c>
      <c r="ABU55" s="0" t="n">
        <v>0</v>
      </c>
      <c r="ABV55" s="0" t="n">
        <v>6042.1</v>
      </c>
      <c r="ABW55" s="0" t="n">
        <v>3592.6</v>
      </c>
      <c r="ABX55" s="0" t="n">
        <v>0</v>
      </c>
      <c r="ABY55" s="0" t="n">
        <v>0</v>
      </c>
      <c r="ABZ55" s="0" t="n">
        <v>0</v>
      </c>
      <c r="ACA55" s="0" t="n">
        <v>5254</v>
      </c>
      <c r="ACB55" s="0" t="n">
        <v>3395.22</v>
      </c>
      <c r="ACC55" s="0" t="n">
        <v>7382.012</v>
      </c>
      <c r="ACD55" s="0" t="n">
        <v>0</v>
      </c>
      <c r="ACE55" s="0" t="n">
        <v>1988</v>
      </c>
      <c r="ACF55" s="0" t="n">
        <v>3017.5</v>
      </c>
      <c r="ACG55" s="0" t="n">
        <v>1289.36</v>
      </c>
      <c r="ACH55" s="0" t="n">
        <v>0</v>
      </c>
      <c r="ACI55" s="0" t="n">
        <v>0</v>
      </c>
      <c r="ACJ55" s="0" t="n">
        <v>0</v>
      </c>
      <c r="ACK55" s="0" t="n">
        <v>1850.97</v>
      </c>
      <c r="ACL55" s="0" t="n">
        <v>0</v>
      </c>
      <c r="ACM55" s="0" t="n">
        <v>0</v>
      </c>
      <c r="ACN55" s="0" t="n">
        <v>0</v>
      </c>
      <c r="ACO55" s="0" t="n">
        <v>7811.42</v>
      </c>
      <c r="ACP55" s="0" t="n">
        <v>3609.64</v>
      </c>
      <c r="ACQ55" s="0" t="n">
        <v>5076.5</v>
      </c>
      <c r="ACR55" s="0" t="n">
        <v>0</v>
      </c>
      <c r="ACS55" s="0" t="n">
        <v>3834</v>
      </c>
      <c r="ACT55" s="0" t="n">
        <v>2698</v>
      </c>
      <c r="ACU55" s="0" t="n">
        <v>0</v>
      </c>
      <c r="ACV55" s="0" t="n">
        <v>0</v>
      </c>
      <c r="ACW55" s="0" t="n">
        <v>0</v>
      </c>
      <c r="ACX55" s="0" t="n">
        <v>9106.46</v>
      </c>
      <c r="ACY55" s="0" t="n">
        <v>0</v>
      </c>
      <c r="ACZ55" s="0" t="n">
        <v>6672.58</v>
      </c>
      <c r="ADA55" s="0" t="n">
        <v>0</v>
      </c>
      <c r="ADB55" s="0" t="n">
        <v>6253.68</v>
      </c>
      <c r="ADC55" s="0" t="n">
        <v>0</v>
      </c>
      <c r="ADD55" s="0" t="n">
        <v>8133.76</v>
      </c>
      <c r="ADE55" s="0" t="n">
        <v>6858.6</v>
      </c>
      <c r="ADF55" s="0" t="n">
        <v>4094.002</v>
      </c>
      <c r="ADG55" s="0" t="n">
        <v>4544</v>
      </c>
      <c r="ADH55" s="0" t="n">
        <v>6627.14</v>
      </c>
      <c r="ADI55" s="0" t="n">
        <v>0</v>
      </c>
      <c r="ADJ55" s="0" t="n">
        <v>2414</v>
      </c>
      <c r="ADK55" s="0" t="n">
        <v>0</v>
      </c>
      <c r="ADL55" s="0" t="n">
        <v>0</v>
      </c>
      <c r="ADM55" s="0" t="n">
        <v>7561.5</v>
      </c>
      <c r="ADN55" s="0" t="n">
        <v>0</v>
      </c>
      <c r="ADO55" s="0" t="n">
        <v>2272</v>
      </c>
      <c r="ADP55" s="0" t="n">
        <v>2272</v>
      </c>
      <c r="ADQ55" s="0" t="n">
        <v>4710.992</v>
      </c>
      <c r="ADR55" s="0" t="n">
        <v>0</v>
      </c>
      <c r="ADS55" s="0" t="n">
        <v>0</v>
      </c>
      <c r="ADT55" s="0" t="n">
        <v>2074.62</v>
      </c>
      <c r="ADU55" s="0" t="n">
        <v>0</v>
      </c>
      <c r="ADV55" s="0" t="n">
        <v>0</v>
      </c>
      <c r="ADW55" s="0" t="n">
        <v>859.1</v>
      </c>
      <c r="ADX55" s="0" t="n">
        <v>4440.34</v>
      </c>
      <c r="ADY55" s="0" t="n">
        <v>0</v>
      </c>
      <c r="ADZ55" s="0" t="n">
        <v>0</v>
      </c>
      <c r="AEA55" s="0" t="n">
        <v>0</v>
      </c>
      <c r="AEB55" s="0" t="n">
        <v>0</v>
      </c>
      <c r="AEC55" s="0" t="n">
        <v>2683.8</v>
      </c>
      <c r="AED55" s="0" t="n">
        <v>0</v>
      </c>
      <c r="AEE55" s="0" t="n">
        <v>4152.08</v>
      </c>
      <c r="AEF55" s="0" t="n">
        <v>70</v>
      </c>
      <c r="AEG55" s="0" t="n">
        <v>3657.5</v>
      </c>
      <c r="AEH55" s="0" t="n">
        <v>0</v>
      </c>
      <c r="AEI55" s="0" t="n">
        <v>0</v>
      </c>
      <c r="AEJ55" s="0" t="n">
        <v>2680.65</v>
      </c>
      <c r="AEK55" s="0" t="n">
        <v>1610</v>
      </c>
      <c r="AEL55" s="0" t="n">
        <v>0</v>
      </c>
      <c r="AEM55" s="0" t="n">
        <v>0</v>
      </c>
      <c r="AEN55" s="0" t="n">
        <v>0</v>
      </c>
      <c r="AEO55" s="0" t="n">
        <v>2590</v>
      </c>
      <c r="AEP55" s="0" t="n">
        <v>1841.07</v>
      </c>
      <c r="AEQ55" s="0" t="n">
        <v>3639.02</v>
      </c>
      <c r="AER55" s="0" t="n">
        <v>0</v>
      </c>
      <c r="AES55" s="0" t="n">
        <v>980</v>
      </c>
      <c r="AET55" s="0" t="n">
        <v>1190</v>
      </c>
      <c r="AEU55" s="0" t="n">
        <v>635.6</v>
      </c>
      <c r="AEV55" s="0" t="n">
        <v>0</v>
      </c>
      <c r="AEW55" s="0" t="n">
        <v>0</v>
      </c>
      <c r="AEX55" s="0" t="n">
        <v>0</v>
      </c>
      <c r="AEY55" s="0" t="n">
        <v>829.5</v>
      </c>
      <c r="AEZ55" s="0" t="n">
        <v>0</v>
      </c>
      <c r="AFA55" s="0" t="n">
        <v>0</v>
      </c>
      <c r="AFB55" s="0" t="n">
        <v>0</v>
      </c>
      <c r="AFC55" s="0" t="n">
        <v>3850.7</v>
      </c>
      <c r="AFD55" s="0" t="n">
        <v>2224.25</v>
      </c>
      <c r="AFE55" s="0" t="n">
        <v>2502.5</v>
      </c>
      <c r="AFF55" s="0" t="n">
        <v>0</v>
      </c>
      <c r="AFG55" s="0" t="n">
        <v>1890</v>
      </c>
      <c r="AFH55" s="0" t="n">
        <v>1330</v>
      </c>
      <c r="AFI55" s="0" t="n">
        <v>0</v>
      </c>
      <c r="AFJ55" s="0" t="n">
        <v>0</v>
      </c>
      <c r="AFK55" s="0" t="n">
        <v>0</v>
      </c>
      <c r="AFL55" s="0" t="n">
        <v>4081</v>
      </c>
      <c r="AFM55" s="0" t="n">
        <v>0</v>
      </c>
      <c r="AFN55" s="0" t="n">
        <v>2960.37</v>
      </c>
      <c r="AFO55" s="0" t="n">
        <v>0</v>
      </c>
      <c r="AFP55" s="0" t="n">
        <v>3082.8</v>
      </c>
      <c r="AFQ55" s="0" t="n">
        <v>0</v>
      </c>
      <c r="AFR55" s="0" t="n">
        <v>3608.64</v>
      </c>
      <c r="AFS55" s="0" t="n">
        <v>2704.8</v>
      </c>
      <c r="AFT55" s="0" t="n">
        <v>1834.7</v>
      </c>
      <c r="AFU55" s="0" t="n">
        <v>2240</v>
      </c>
      <c r="AFV55" s="0" t="n">
        <v>3266.9</v>
      </c>
      <c r="AFW55" s="0" t="n">
        <v>0</v>
      </c>
      <c r="AFX55" s="0" t="n">
        <v>1487.5</v>
      </c>
      <c r="AFY55" s="0" t="n">
        <v>0</v>
      </c>
      <c r="AFZ55" s="0" t="n">
        <v>0</v>
      </c>
      <c r="AGA55" s="0" t="n">
        <v>3727.5</v>
      </c>
      <c r="AGB55" s="0" t="n">
        <v>0</v>
      </c>
      <c r="AGC55" s="0" t="n">
        <v>1120</v>
      </c>
      <c r="AGD55" s="0" t="n">
        <v>1120</v>
      </c>
      <c r="AGE55" s="0" t="n">
        <v>2111.2</v>
      </c>
      <c r="AGF55" s="0" t="n">
        <v>0</v>
      </c>
      <c r="AGG55" s="0" t="n">
        <v>0</v>
      </c>
      <c r="AGH55" s="0" t="n">
        <v>1022.7</v>
      </c>
      <c r="AGI55" s="0" t="n">
        <v>0</v>
      </c>
      <c r="AGJ55" s="0" t="n">
        <v>0</v>
      </c>
      <c r="AGK55" s="0" t="n">
        <v>423.5</v>
      </c>
      <c r="AGL55" s="0" t="n">
        <v>2407.79</v>
      </c>
      <c r="AGM55" s="0" t="n">
        <v>0</v>
      </c>
      <c r="AGN55" s="0" t="n">
        <v>0</v>
      </c>
      <c r="AGO55" s="0" t="n">
        <v>0</v>
      </c>
      <c r="AGP55" s="0" t="n">
        <v>0</v>
      </c>
      <c r="AGQ55" s="0" t="n">
        <v>1323</v>
      </c>
      <c r="AGR55" s="0" t="n">
        <v>0</v>
      </c>
      <c r="AGS55" s="0" t="n">
        <v>2251.48</v>
      </c>
      <c r="AGU55" s="0" t="n">
        <f aca="false">IF($P55&gt;0,CH55*$K55,0)</f>
        <v>378</v>
      </c>
      <c r="AGV55" s="0" t="n">
        <f aca="false">IF($P55&gt;0,EV55*$K55,0)</f>
        <v>126</v>
      </c>
      <c r="AGW55" s="0" t="n">
        <f aca="false">IF($P55&gt;0,HJ55*$K55,0)</f>
        <v>203</v>
      </c>
      <c r="AGX55" s="0" t="n">
        <f aca="false">IF($P55&gt;0,JX55*$K55,0)</f>
        <v>200</v>
      </c>
      <c r="AGY55" s="0" t="n">
        <f aca="false">IF($P55&gt;0,ML55*$K55,0)</f>
        <v>254</v>
      </c>
      <c r="AGZ55" s="0" t="n">
        <f aca="false">IF($P55&gt;0,OZ55*$K55,0)</f>
        <v>41</v>
      </c>
      <c r="AHA55" s="0" t="n">
        <f aca="false">IF($P55&gt;0,RN55*$K55,0)</f>
        <v>85</v>
      </c>
      <c r="AHB55" s="0" t="n">
        <f aca="false">IF($P55&gt;0,UB55*$K55,0)</f>
        <v>229</v>
      </c>
      <c r="AHC55" s="0" t="n">
        <f aca="false">IF($P55&gt;0,WP55*$K55,0)</f>
        <v>205</v>
      </c>
      <c r="AHD55" s="0" t="n">
        <f aca="false">IF($P55&gt;0,ZD55*$K55,0)</f>
        <v>281</v>
      </c>
      <c r="AHE55" s="0" t="n">
        <f aca="false">IF($P55&gt;0,ABR55*$K55,0)</f>
        <v>142</v>
      </c>
      <c r="AHF55" s="0" t="n">
        <f aca="false">IF($P55&gt;0,AEF55*$K55,0)</f>
        <v>70</v>
      </c>
    </row>
    <row r="56" customFormat="false" ht="15" hidden="false" customHeight="false" outlineLevel="0" collapsed="false">
      <c r="F56" s="0" t="s">
        <v>40</v>
      </c>
      <c r="H56" s="0" t="s">
        <v>207</v>
      </c>
      <c r="I56" s="0" t="s">
        <v>234</v>
      </c>
      <c r="K56" s="0" t="n">
        <v>3</v>
      </c>
      <c r="L56" s="0" t="n">
        <v>15.88</v>
      </c>
      <c r="P56" s="0" t="n">
        <v>0</v>
      </c>
      <c r="R56" s="0" t="s">
        <v>58</v>
      </c>
      <c r="S56" s="0" t="s">
        <v>61</v>
      </c>
      <c r="U56" s="0" t="n">
        <v>2</v>
      </c>
      <c r="X56" s="0" t="n">
        <v>56.53</v>
      </c>
      <c r="Y56" s="0" t="n">
        <v>15</v>
      </c>
      <c r="AA56" s="0" t="n">
        <v>7</v>
      </c>
      <c r="AB56" s="0" t="n">
        <v>38.9</v>
      </c>
      <c r="AC56" s="0" t="n">
        <v>32.91</v>
      </c>
      <c r="AD56" s="0" t="n">
        <v>48.53</v>
      </c>
      <c r="AE56" s="0" t="n">
        <v>49.09</v>
      </c>
      <c r="AF56" s="0" t="n">
        <v>13.05</v>
      </c>
      <c r="AG56" s="0" t="n">
        <v>12.1</v>
      </c>
      <c r="AH56" s="0" t="n">
        <v>32.18</v>
      </c>
      <c r="AI56" s="0" t="n">
        <v>32.08</v>
      </c>
      <c r="AL56" s="0" t="n">
        <v>27</v>
      </c>
      <c r="AN56" s="0" t="n">
        <v>9.06</v>
      </c>
      <c r="AQ56" s="0" t="n">
        <v>53.97</v>
      </c>
      <c r="AT56" s="0" t="n">
        <v>56.84</v>
      </c>
      <c r="AU56" s="0" t="n">
        <v>4.37</v>
      </c>
      <c r="AW56" s="0" t="n">
        <v>3</v>
      </c>
      <c r="AY56" s="0" t="n">
        <v>12</v>
      </c>
      <c r="AZ56" s="0" t="n">
        <v>48.32</v>
      </c>
      <c r="BA56" s="0" t="n">
        <v>27</v>
      </c>
      <c r="BB56" s="0" t="n">
        <v>7.8</v>
      </c>
      <c r="BE56" s="0" t="n">
        <v>35</v>
      </c>
      <c r="BH56" s="0" t="n">
        <v>20.38</v>
      </c>
      <c r="BI56" s="0" t="n">
        <v>25.67</v>
      </c>
      <c r="BJ56" s="0" t="n">
        <v>31</v>
      </c>
      <c r="BN56" s="0" t="n">
        <v>45.28</v>
      </c>
      <c r="BP56" s="0" t="n">
        <v>28.36</v>
      </c>
      <c r="BR56" s="0" t="n">
        <v>13.33</v>
      </c>
      <c r="BS56" s="0" t="n">
        <v>14</v>
      </c>
      <c r="BU56" s="0" t="n">
        <v>22</v>
      </c>
      <c r="CG56" s="0" t="n">
        <v>25.86</v>
      </c>
      <c r="CH56" s="0" t="n">
        <v>354</v>
      </c>
      <c r="CI56" s="0" t="n">
        <v>708</v>
      </c>
      <c r="CJ56" s="0" t="n">
        <v>0</v>
      </c>
      <c r="CK56" s="0" t="n">
        <v>0</v>
      </c>
      <c r="CL56" s="0" t="n">
        <v>20011.62</v>
      </c>
      <c r="CM56" s="0" t="n">
        <v>4779</v>
      </c>
      <c r="CN56" s="0" t="n">
        <v>0</v>
      </c>
      <c r="CO56" s="0" t="n">
        <v>3097.5</v>
      </c>
      <c r="CP56" s="0" t="n">
        <v>13770.6</v>
      </c>
      <c r="CQ56" s="0" t="n">
        <v>12815.154</v>
      </c>
      <c r="CR56" s="0" t="n">
        <v>17179.62</v>
      </c>
      <c r="CS56" s="0" t="n">
        <v>17377.86</v>
      </c>
      <c r="CT56" s="0" t="n">
        <v>5774.625</v>
      </c>
      <c r="CU56" s="0" t="n">
        <v>3855.06</v>
      </c>
      <c r="CV56" s="0" t="n">
        <v>11391.72</v>
      </c>
      <c r="CW56" s="0" t="n">
        <v>11356.32</v>
      </c>
      <c r="CX56" s="0" t="n">
        <v>0</v>
      </c>
      <c r="CY56" s="0" t="n">
        <v>0</v>
      </c>
      <c r="CZ56" s="0" t="n">
        <v>9558</v>
      </c>
      <c r="DA56" s="0" t="n">
        <v>0</v>
      </c>
      <c r="DB56" s="0" t="n">
        <v>3207.24</v>
      </c>
      <c r="DC56" s="0" t="n">
        <v>0</v>
      </c>
      <c r="DD56" s="0" t="n">
        <v>0</v>
      </c>
      <c r="DE56" s="0" t="n">
        <v>19105.38</v>
      </c>
      <c r="DF56" s="0" t="n">
        <v>0</v>
      </c>
      <c r="DG56" s="0" t="n">
        <v>0</v>
      </c>
      <c r="DH56" s="0" t="n">
        <v>20121.36</v>
      </c>
      <c r="DI56" s="0" t="n">
        <v>1546.98</v>
      </c>
      <c r="DJ56" s="0" t="n">
        <v>0</v>
      </c>
      <c r="DK56" s="0" t="n">
        <v>1062</v>
      </c>
      <c r="DL56" s="0" t="n">
        <v>0</v>
      </c>
      <c r="DM56" s="0" t="n">
        <v>4248</v>
      </c>
      <c r="DN56" s="0" t="n">
        <v>17105.28</v>
      </c>
      <c r="DO56" s="0" t="n">
        <v>10513.8</v>
      </c>
      <c r="DP56" s="0" t="n">
        <v>2761.2</v>
      </c>
      <c r="DQ56" s="0" t="n">
        <v>0</v>
      </c>
      <c r="DR56" s="0" t="n">
        <v>0</v>
      </c>
      <c r="DS56" s="0" t="n">
        <v>12390</v>
      </c>
      <c r="DT56" s="0" t="n">
        <v>0</v>
      </c>
      <c r="DU56" s="0" t="n">
        <v>0</v>
      </c>
      <c r="DV56" s="0" t="n">
        <v>7214.52</v>
      </c>
      <c r="DW56" s="0" t="n">
        <v>9087.18</v>
      </c>
      <c r="DX56" s="0" t="n">
        <v>10974</v>
      </c>
      <c r="DY56" s="0" t="n">
        <v>0</v>
      </c>
      <c r="DZ56" s="0" t="n">
        <v>0</v>
      </c>
      <c r="EA56" s="0" t="n">
        <v>0</v>
      </c>
      <c r="EB56" s="0" t="n">
        <v>16029.12</v>
      </c>
      <c r="EC56" s="0" t="n">
        <v>0</v>
      </c>
      <c r="ED56" s="0" t="n">
        <v>12549.3</v>
      </c>
      <c r="EE56" s="0" t="n">
        <v>0</v>
      </c>
      <c r="EF56" s="0" t="n">
        <v>5190.702</v>
      </c>
      <c r="EG56" s="0" t="n">
        <v>4956</v>
      </c>
      <c r="EH56" s="0" t="n">
        <v>0</v>
      </c>
      <c r="EI56" s="0" t="n">
        <v>7788</v>
      </c>
      <c r="EJ56" s="0" t="n">
        <v>0</v>
      </c>
      <c r="EK56" s="0" t="n">
        <v>0</v>
      </c>
      <c r="EL56" s="0" t="n">
        <v>0</v>
      </c>
      <c r="EM56" s="0" t="n">
        <v>0</v>
      </c>
      <c r="EN56" s="0" t="n">
        <v>0</v>
      </c>
      <c r="EO56" s="0" t="n">
        <v>0</v>
      </c>
      <c r="EP56" s="0" t="n">
        <v>0</v>
      </c>
      <c r="EQ56" s="0" t="n">
        <v>0</v>
      </c>
      <c r="ER56" s="0" t="n">
        <v>0</v>
      </c>
      <c r="ES56" s="0" t="n">
        <v>0</v>
      </c>
      <c r="ET56" s="0" t="n">
        <v>0</v>
      </c>
      <c r="EU56" s="0" t="n">
        <v>11443.05</v>
      </c>
      <c r="EV56" s="0" t="n">
        <v>309</v>
      </c>
      <c r="EW56" s="0" t="n">
        <v>618</v>
      </c>
      <c r="EX56" s="0" t="n">
        <v>0</v>
      </c>
      <c r="EY56" s="0" t="n">
        <v>0</v>
      </c>
      <c r="EZ56" s="0" t="n">
        <v>17467.77</v>
      </c>
      <c r="FA56" s="0" t="n">
        <v>5793.75</v>
      </c>
      <c r="FB56" s="0" t="n">
        <v>0</v>
      </c>
      <c r="FC56" s="0" t="n">
        <v>2163</v>
      </c>
      <c r="FD56" s="0" t="n">
        <v>12020.1</v>
      </c>
      <c r="FE56" s="0" t="n">
        <v>9152.271</v>
      </c>
      <c r="FF56" s="0" t="n">
        <v>14995.77</v>
      </c>
      <c r="FG56" s="0" t="n">
        <v>15168.81</v>
      </c>
      <c r="FH56" s="0" t="n">
        <v>4032.45</v>
      </c>
      <c r="FI56" s="0" t="n">
        <v>3738.9</v>
      </c>
      <c r="FJ56" s="0" t="n">
        <v>12429.525</v>
      </c>
      <c r="FK56" s="0" t="n">
        <v>9912.72</v>
      </c>
      <c r="FL56" s="0" t="n">
        <v>0</v>
      </c>
      <c r="FM56" s="0" t="n">
        <v>0</v>
      </c>
      <c r="FN56" s="0" t="n">
        <v>8343</v>
      </c>
      <c r="FO56" s="0" t="n">
        <v>0</v>
      </c>
      <c r="FP56" s="0" t="n">
        <v>2519.586</v>
      </c>
      <c r="FQ56" s="0" t="n">
        <v>0</v>
      </c>
      <c r="FR56" s="0" t="n">
        <v>0</v>
      </c>
      <c r="FS56" s="0" t="n">
        <v>20845.9125</v>
      </c>
      <c r="FT56" s="0" t="n">
        <v>0</v>
      </c>
      <c r="FU56" s="0" t="n">
        <v>0</v>
      </c>
      <c r="FV56" s="0" t="n">
        <v>17563.56</v>
      </c>
      <c r="FW56" s="0" t="n">
        <v>1350.33</v>
      </c>
      <c r="FX56" s="0" t="n">
        <v>0</v>
      </c>
      <c r="FY56" s="0" t="n">
        <v>1158.75</v>
      </c>
      <c r="FZ56" s="0" t="n">
        <v>0</v>
      </c>
      <c r="GA56" s="0" t="n">
        <v>4078.8</v>
      </c>
      <c r="GB56" s="0" t="n">
        <v>14930.88</v>
      </c>
      <c r="GC56" s="0" t="n">
        <v>8343</v>
      </c>
      <c r="GD56" s="0" t="n">
        <v>2410.2</v>
      </c>
      <c r="GE56" s="0" t="n">
        <v>0</v>
      </c>
      <c r="GF56" s="0" t="n">
        <v>0</v>
      </c>
      <c r="GG56" s="0" t="n">
        <v>10815</v>
      </c>
      <c r="GH56" s="0" t="n">
        <v>0</v>
      </c>
      <c r="GI56" s="0" t="n">
        <v>0</v>
      </c>
      <c r="GJ56" s="0" t="n">
        <v>6297.42</v>
      </c>
      <c r="GK56" s="0" t="n">
        <v>7932.03</v>
      </c>
      <c r="GL56" s="0" t="n">
        <v>9579</v>
      </c>
      <c r="GM56" s="0" t="n">
        <v>0</v>
      </c>
      <c r="GN56" s="0" t="n">
        <v>0</v>
      </c>
      <c r="GO56" s="0" t="n">
        <v>0</v>
      </c>
      <c r="GP56" s="0" t="n">
        <v>15390.672</v>
      </c>
      <c r="GQ56" s="0" t="n">
        <v>0</v>
      </c>
      <c r="GR56" s="0" t="n">
        <v>8763.24</v>
      </c>
      <c r="GS56" s="0" t="n">
        <v>0</v>
      </c>
      <c r="GT56" s="0" t="n">
        <v>4118.97</v>
      </c>
      <c r="GU56" s="0" t="n">
        <v>4326</v>
      </c>
      <c r="GV56" s="0" t="n">
        <v>0</v>
      </c>
      <c r="GW56" s="0" t="n">
        <v>8497.5</v>
      </c>
      <c r="GX56" s="0" t="n">
        <v>0</v>
      </c>
      <c r="GY56" s="0" t="n">
        <v>0</v>
      </c>
      <c r="GZ56" s="0" t="n">
        <v>0</v>
      </c>
      <c r="HA56" s="0" t="n">
        <v>0</v>
      </c>
      <c r="HB56" s="0" t="n">
        <v>0</v>
      </c>
      <c r="HC56" s="0" t="n">
        <v>0</v>
      </c>
      <c r="HD56" s="0" t="n">
        <v>0</v>
      </c>
      <c r="HE56" s="0" t="n">
        <v>0</v>
      </c>
      <c r="HF56" s="0" t="n">
        <v>0</v>
      </c>
      <c r="HG56" s="0" t="n">
        <v>0</v>
      </c>
      <c r="HH56" s="0" t="n">
        <v>0</v>
      </c>
      <c r="HI56" s="0" t="n">
        <v>7990.74</v>
      </c>
      <c r="HJ56" s="0" t="n">
        <v>176</v>
      </c>
      <c r="HK56" s="0" t="n">
        <v>387.2</v>
      </c>
      <c r="HL56" s="0" t="n">
        <v>0</v>
      </c>
      <c r="HM56" s="0" t="n">
        <v>0</v>
      </c>
      <c r="HN56" s="0" t="n">
        <v>9949.28</v>
      </c>
      <c r="HO56" s="0" t="n">
        <v>2640</v>
      </c>
      <c r="HP56" s="0" t="n">
        <v>0</v>
      </c>
      <c r="HQ56" s="0" t="n">
        <v>1232</v>
      </c>
      <c r="HR56" s="0" t="n">
        <v>7531.04</v>
      </c>
      <c r="HS56" s="0" t="n">
        <v>5792.16</v>
      </c>
      <c r="HT56" s="0" t="n">
        <v>7687.152</v>
      </c>
      <c r="HU56" s="0" t="n">
        <v>9503.824</v>
      </c>
      <c r="HV56" s="0" t="n">
        <v>2296.8</v>
      </c>
      <c r="HW56" s="0" t="n">
        <v>2662</v>
      </c>
      <c r="HX56" s="0" t="n">
        <v>6230.048</v>
      </c>
      <c r="HY56" s="0" t="n">
        <v>5646.08</v>
      </c>
      <c r="HZ56" s="0" t="n">
        <v>0</v>
      </c>
      <c r="IA56" s="0" t="n">
        <v>0</v>
      </c>
      <c r="IB56" s="0" t="n">
        <v>5227.2</v>
      </c>
      <c r="IC56" s="0" t="n">
        <v>0</v>
      </c>
      <c r="ID56" s="0" t="n">
        <v>1993.2</v>
      </c>
      <c r="IE56" s="0" t="n">
        <v>0</v>
      </c>
      <c r="IF56" s="0" t="n">
        <v>0</v>
      </c>
      <c r="IG56" s="0" t="n">
        <v>11873.4</v>
      </c>
      <c r="IH56" s="0" t="n">
        <v>0</v>
      </c>
      <c r="II56" s="0" t="n">
        <v>0</v>
      </c>
      <c r="IJ56" s="0" t="n">
        <v>10003.84</v>
      </c>
      <c r="IK56" s="0" t="n">
        <v>769.12</v>
      </c>
      <c r="IL56" s="0" t="n">
        <v>0</v>
      </c>
      <c r="IM56" s="0" t="n">
        <v>528</v>
      </c>
      <c r="IN56" s="0" t="n">
        <v>0</v>
      </c>
      <c r="IO56" s="0" t="n">
        <v>2112</v>
      </c>
      <c r="IP56" s="0" t="n">
        <v>8504.32</v>
      </c>
      <c r="IQ56" s="0" t="n">
        <v>4752</v>
      </c>
      <c r="IR56" s="0" t="n">
        <v>1716</v>
      </c>
      <c r="IS56" s="0" t="n">
        <v>0</v>
      </c>
      <c r="IT56" s="0" t="n">
        <v>0</v>
      </c>
      <c r="IU56" s="0" t="n">
        <v>6776</v>
      </c>
      <c r="IV56" s="0" t="n">
        <v>0</v>
      </c>
      <c r="IW56" s="0" t="n">
        <v>0</v>
      </c>
      <c r="IX56" s="0" t="n">
        <v>3586.88</v>
      </c>
      <c r="IY56" s="0" t="n">
        <v>4517.92</v>
      </c>
      <c r="IZ56" s="0" t="n">
        <v>5456</v>
      </c>
      <c r="JA56" s="0" t="n">
        <v>0</v>
      </c>
      <c r="JB56" s="0" t="n">
        <v>0</v>
      </c>
      <c r="JC56" s="0" t="n">
        <v>0</v>
      </c>
      <c r="JD56" s="0" t="n">
        <v>8766.208</v>
      </c>
      <c r="JE56" s="0" t="n">
        <v>0</v>
      </c>
      <c r="JF56" s="0" t="n">
        <v>4991.36</v>
      </c>
      <c r="JG56" s="0" t="n">
        <v>0</v>
      </c>
      <c r="JH56" s="0" t="n">
        <v>2111.472</v>
      </c>
      <c r="JI56" s="0" t="n">
        <v>2464</v>
      </c>
      <c r="JJ56" s="0" t="n">
        <v>0</v>
      </c>
      <c r="JK56" s="0" t="n">
        <v>3872</v>
      </c>
      <c r="JL56" s="0" t="n">
        <v>0</v>
      </c>
      <c r="JM56" s="0" t="n">
        <v>0</v>
      </c>
      <c r="JN56" s="0" t="n">
        <v>0</v>
      </c>
      <c r="JO56" s="0" t="n">
        <v>0</v>
      </c>
      <c r="JP56" s="0" t="n">
        <v>0</v>
      </c>
      <c r="JQ56" s="0" t="n">
        <v>0</v>
      </c>
      <c r="JR56" s="0" t="n">
        <v>0</v>
      </c>
      <c r="JS56" s="0" t="n">
        <v>0</v>
      </c>
      <c r="JT56" s="0" t="n">
        <v>0</v>
      </c>
      <c r="JU56" s="0" t="n">
        <v>0</v>
      </c>
      <c r="JV56" s="0" t="n">
        <v>0</v>
      </c>
      <c r="JW56" s="0" t="n">
        <v>4551.36</v>
      </c>
      <c r="JX56" s="0" t="n">
        <v>228</v>
      </c>
      <c r="JY56" s="0" t="n">
        <v>456</v>
      </c>
      <c r="JZ56" s="0" t="n">
        <v>0</v>
      </c>
      <c r="KA56" s="0" t="n">
        <v>0</v>
      </c>
      <c r="KB56" s="0" t="n">
        <v>16111.05</v>
      </c>
      <c r="KC56" s="0" t="n">
        <v>3420</v>
      </c>
      <c r="KD56" s="0" t="n">
        <v>0</v>
      </c>
      <c r="KE56" s="0" t="n">
        <v>1995</v>
      </c>
      <c r="KF56" s="0" t="n">
        <v>8869.2</v>
      </c>
      <c r="KG56" s="0" t="n">
        <v>6753.132</v>
      </c>
      <c r="KH56" s="0" t="n">
        <v>12171.324</v>
      </c>
      <c r="KI56" s="0" t="n">
        <v>10073.268</v>
      </c>
      <c r="KJ56" s="0" t="n">
        <v>2975.4</v>
      </c>
      <c r="KK56" s="0" t="n">
        <v>2758.8</v>
      </c>
      <c r="KL56" s="0" t="n">
        <v>7337.04</v>
      </c>
      <c r="KM56" s="0" t="n">
        <v>7314.24</v>
      </c>
      <c r="KN56" s="0" t="n">
        <v>0</v>
      </c>
      <c r="KO56" s="0" t="n">
        <v>0</v>
      </c>
      <c r="KP56" s="0" t="n">
        <v>6771.6</v>
      </c>
      <c r="KQ56" s="0" t="n">
        <v>0</v>
      </c>
      <c r="KR56" s="0" t="n">
        <v>2582.1</v>
      </c>
      <c r="KS56" s="0" t="n">
        <v>0</v>
      </c>
      <c r="KT56" s="0" t="n">
        <v>0</v>
      </c>
      <c r="KU56" s="0" t="n">
        <v>12305.16</v>
      </c>
      <c r="KV56" s="0" t="n">
        <v>0</v>
      </c>
      <c r="KW56" s="0" t="n">
        <v>0</v>
      </c>
      <c r="KX56" s="0" t="n">
        <v>16199.4</v>
      </c>
      <c r="KY56" s="0" t="n">
        <v>996.36</v>
      </c>
      <c r="KZ56" s="0" t="n">
        <v>0</v>
      </c>
      <c r="LA56" s="0" t="n">
        <v>752.4</v>
      </c>
      <c r="LB56" s="0" t="n">
        <v>0</v>
      </c>
      <c r="LC56" s="0" t="n">
        <v>2736</v>
      </c>
      <c r="LD56" s="0" t="n">
        <v>11016.96</v>
      </c>
      <c r="LE56" s="0" t="n">
        <v>6771.6</v>
      </c>
      <c r="LF56" s="0" t="n">
        <v>1778.4</v>
      </c>
      <c r="LG56" s="0" t="n">
        <v>0</v>
      </c>
      <c r="LH56" s="0" t="n">
        <v>0</v>
      </c>
      <c r="LI56" s="0" t="n">
        <v>7980</v>
      </c>
      <c r="LJ56" s="0" t="n">
        <v>0</v>
      </c>
      <c r="LK56" s="0" t="n">
        <v>0</v>
      </c>
      <c r="LL56" s="0" t="n">
        <v>4646.64</v>
      </c>
      <c r="LM56" s="0" t="n">
        <v>5852.76</v>
      </c>
      <c r="LN56" s="0" t="n">
        <v>7068</v>
      </c>
      <c r="LO56" s="0" t="n">
        <v>0</v>
      </c>
      <c r="LP56" s="0" t="n">
        <v>0</v>
      </c>
      <c r="LQ56" s="0" t="n">
        <v>0</v>
      </c>
      <c r="LR56" s="0" t="n">
        <v>10323.84</v>
      </c>
      <c r="LS56" s="0" t="n">
        <v>0</v>
      </c>
      <c r="LT56" s="0" t="n">
        <v>6466.08</v>
      </c>
      <c r="LU56" s="0" t="n">
        <v>0</v>
      </c>
      <c r="LV56" s="0" t="n">
        <v>3039.24</v>
      </c>
      <c r="LW56" s="0" t="n">
        <v>3192</v>
      </c>
      <c r="LX56" s="0" t="n">
        <v>0</v>
      </c>
      <c r="LY56" s="0" t="n">
        <v>5016</v>
      </c>
      <c r="LZ56" s="0" t="n">
        <v>0</v>
      </c>
      <c r="MA56" s="0" t="n">
        <v>0</v>
      </c>
      <c r="MB56" s="0" t="n">
        <v>0</v>
      </c>
      <c r="MC56" s="0" t="n">
        <v>0</v>
      </c>
      <c r="MD56" s="0" t="n">
        <v>0</v>
      </c>
      <c r="ME56" s="0" t="n">
        <v>0</v>
      </c>
      <c r="MF56" s="0" t="n">
        <v>0</v>
      </c>
      <c r="MG56" s="0" t="n">
        <v>0</v>
      </c>
      <c r="MH56" s="0" t="n">
        <v>0</v>
      </c>
      <c r="MI56" s="0" t="n">
        <v>0</v>
      </c>
      <c r="MJ56" s="0" t="n">
        <v>0</v>
      </c>
      <c r="MK56" s="0" t="n">
        <v>5306.472</v>
      </c>
      <c r="ML56" s="0" t="n">
        <v>370</v>
      </c>
      <c r="MM56" s="0" t="n">
        <v>666</v>
      </c>
      <c r="MN56" s="0" t="n">
        <v>0</v>
      </c>
      <c r="MO56" s="0" t="n">
        <v>0</v>
      </c>
      <c r="MP56" s="0" t="n">
        <v>20916.1</v>
      </c>
      <c r="MQ56" s="0" t="n">
        <v>5550</v>
      </c>
      <c r="MR56" s="0" t="n">
        <v>0</v>
      </c>
      <c r="MS56" s="0" t="n">
        <v>2590</v>
      </c>
      <c r="MT56" s="0" t="n">
        <v>14393</v>
      </c>
      <c r="MU56" s="0" t="n">
        <v>13394.37</v>
      </c>
      <c r="MV56" s="0" t="n">
        <v>19751.71</v>
      </c>
      <c r="MW56" s="0" t="n">
        <v>18163.3</v>
      </c>
      <c r="MX56" s="0" t="n">
        <v>4828.5</v>
      </c>
      <c r="MY56" s="0" t="n">
        <v>4924.7</v>
      </c>
      <c r="MZ56" s="0" t="n">
        <v>10715.94</v>
      </c>
      <c r="NA56" s="0" t="n">
        <v>13056.56</v>
      </c>
      <c r="NB56" s="0" t="n">
        <v>0</v>
      </c>
      <c r="NC56" s="0" t="n">
        <v>0</v>
      </c>
      <c r="ND56" s="0" t="n">
        <v>9990</v>
      </c>
      <c r="NE56" s="0" t="n">
        <v>0</v>
      </c>
      <c r="NF56" s="0" t="n">
        <v>3352.2</v>
      </c>
      <c r="NG56" s="0" t="n">
        <v>0</v>
      </c>
      <c r="NH56" s="0" t="n">
        <v>0</v>
      </c>
      <c r="NI56" s="0" t="n">
        <v>19968.9</v>
      </c>
      <c r="NJ56" s="0" t="n">
        <v>0</v>
      </c>
      <c r="NK56" s="0" t="n">
        <v>0</v>
      </c>
      <c r="NL56" s="0" t="n">
        <v>18927.72</v>
      </c>
      <c r="NM56" s="0" t="n">
        <v>1616.9</v>
      </c>
      <c r="NN56" s="0" t="n">
        <v>0</v>
      </c>
      <c r="NO56" s="0" t="n">
        <v>999</v>
      </c>
      <c r="NP56" s="0" t="n">
        <v>0</v>
      </c>
      <c r="NQ56" s="0" t="n">
        <v>4440</v>
      </c>
      <c r="NR56" s="0" t="n">
        <v>17878.4</v>
      </c>
      <c r="NS56" s="0" t="n">
        <v>9990</v>
      </c>
      <c r="NT56" s="0" t="n">
        <v>2597.4</v>
      </c>
      <c r="NU56" s="0" t="n">
        <v>0</v>
      </c>
      <c r="NV56" s="0" t="n">
        <v>0</v>
      </c>
      <c r="NW56" s="0" t="n">
        <v>16187.5</v>
      </c>
      <c r="NX56" s="0" t="n">
        <v>0</v>
      </c>
      <c r="NY56" s="0" t="n">
        <v>0</v>
      </c>
      <c r="NZ56" s="0" t="n">
        <v>7540.6</v>
      </c>
      <c r="OA56" s="0" t="n">
        <v>9497.9</v>
      </c>
      <c r="OB56" s="0" t="n">
        <v>12617</v>
      </c>
      <c r="OC56" s="0" t="n">
        <v>0</v>
      </c>
      <c r="OD56" s="0" t="n">
        <v>0</v>
      </c>
      <c r="OE56" s="0" t="n">
        <v>0</v>
      </c>
      <c r="OF56" s="0" t="n">
        <v>16753.6</v>
      </c>
      <c r="OG56" s="0" t="n">
        <v>0</v>
      </c>
      <c r="OH56" s="0" t="n">
        <v>10493.2</v>
      </c>
      <c r="OI56" s="0" t="n">
        <v>0</v>
      </c>
      <c r="OJ56" s="0" t="n">
        <v>4932.1</v>
      </c>
      <c r="OK56" s="0" t="n">
        <v>5180</v>
      </c>
      <c r="OL56" s="0" t="n">
        <v>0</v>
      </c>
      <c r="OM56" s="0" t="n">
        <v>7326</v>
      </c>
      <c r="ON56" s="0" t="n">
        <v>0</v>
      </c>
      <c r="OO56" s="0" t="n">
        <v>0</v>
      </c>
      <c r="OP56" s="0" t="n">
        <v>0</v>
      </c>
      <c r="OQ56" s="0" t="n">
        <v>0</v>
      </c>
      <c r="OR56" s="0" t="n">
        <v>0</v>
      </c>
      <c r="OS56" s="0" t="n">
        <v>0</v>
      </c>
      <c r="OT56" s="0" t="n">
        <v>0</v>
      </c>
      <c r="OU56" s="0" t="n">
        <v>0</v>
      </c>
      <c r="OV56" s="0" t="n">
        <v>0</v>
      </c>
      <c r="OW56" s="0" t="n">
        <v>0</v>
      </c>
      <c r="OX56" s="0" t="n">
        <v>0</v>
      </c>
      <c r="OY56" s="0" t="n">
        <v>9568.2</v>
      </c>
      <c r="OZ56" s="0" t="n">
        <v>178</v>
      </c>
      <c r="PA56" s="0" t="n">
        <v>320.4</v>
      </c>
      <c r="PB56" s="0" t="n">
        <v>0</v>
      </c>
      <c r="PC56" s="0" t="n">
        <v>0</v>
      </c>
      <c r="PD56" s="0" t="n">
        <v>10062.34</v>
      </c>
      <c r="PE56" s="0" t="n">
        <v>2937</v>
      </c>
      <c r="PF56" s="0" t="n">
        <v>0</v>
      </c>
      <c r="PG56" s="0" t="n">
        <v>1370.6</v>
      </c>
      <c r="PH56" s="0" t="n">
        <v>6924.2</v>
      </c>
      <c r="PI56" s="0" t="n">
        <v>5857.98</v>
      </c>
      <c r="PJ56" s="0" t="n">
        <v>8638.34</v>
      </c>
      <c r="PK56" s="0" t="n">
        <v>8738.02</v>
      </c>
      <c r="PL56" s="0" t="n">
        <v>2322.9</v>
      </c>
      <c r="PM56" s="0" t="n">
        <v>2153.8</v>
      </c>
      <c r="PN56" s="0" t="n">
        <v>5155.236</v>
      </c>
      <c r="PO56" s="0" t="n">
        <v>5710.24</v>
      </c>
      <c r="PP56" s="0" t="n">
        <v>0</v>
      </c>
      <c r="PQ56" s="0" t="n">
        <v>0</v>
      </c>
      <c r="PR56" s="0" t="n">
        <v>4806</v>
      </c>
      <c r="PS56" s="0" t="n">
        <v>0</v>
      </c>
      <c r="PT56" s="0" t="n">
        <v>1773.948</v>
      </c>
      <c r="PU56" s="0" t="n">
        <v>0</v>
      </c>
      <c r="PV56" s="0" t="n">
        <v>0</v>
      </c>
      <c r="PW56" s="0" t="n">
        <v>9606.66</v>
      </c>
      <c r="PX56" s="0" t="n">
        <v>0</v>
      </c>
      <c r="PY56" s="0" t="n">
        <v>0</v>
      </c>
      <c r="PZ56" s="0" t="n">
        <v>10117.52</v>
      </c>
      <c r="QA56" s="0" t="n">
        <v>777.86</v>
      </c>
      <c r="QB56" s="0" t="n">
        <v>0</v>
      </c>
      <c r="QC56" s="0" t="n">
        <v>667.5</v>
      </c>
      <c r="QD56" s="0" t="n">
        <v>0</v>
      </c>
      <c r="QE56" s="0" t="n">
        <v>2136</v>
      </c>
      <c r="QF56" s="0" t="n">
        <v>7740.864</v>
      </c>
      <c r="QG56" s="0" t="n">
        <v>4806</v>
      </c>
      <c r="QH56" s="0" t="n">
        <v>1388.4</v>
      </c>
      <c r="QI56" s="0" t="n">
        <v>0</v>
      </c>
      <c r="QJ56" s="0" t="n">
        <v>0</v>
      </c>
      <c r="QK56" s="0" t="n">
        <v>6230</v>
      </c>
      <c r="QL56" s="0" t="n">
        <v>0</v>
      </c>
      <c r="QM56" s="0" t="n">
        <v>0</v>
      </c>
      <c r="QN56" s="0" t="n">
        <v>3627.64</v>
      </c>
      <c r="QO56" s="0" t="n">
        <v>5026.186</v>
      </c>
      <c r="QP56" s="0" t="n">
        <v>5518</v>
      </c>
      <c r="QQ56" s="0" t="n">
        <v>0</v>
      </c>
      <c r="QR56" s="0" t="n">
        <v>0</v>
      </c>
      <c r="QS56" s="0" t="n">
        <v>0</v>
      </c>
      <c r="QT56" s="0" t="n">
        <v>7253.856</v>
      </c>
      <c r="QU56" s="0" t="n">
        <v>0</v>
      </c>
      <c r="QV56" s="0" t="n">
        <v>5048.08</v>
      </c>
      <c r="QW56" s="0" t="n">
        <v>0</v>
      </c>
      <c r="QX56" s="0" t="n">
        <v>2965.925</v>
      </c>
      <c r="QY56" s="0" t="n">
        <v>2492</v>
      </c>
      <c r="QZ56" s="0" t="n">
        <v>0</v>
      </c>
      <c r="RA56" s="0" t="n">
        <v>3916</v>
      </c>
      <c r="RB56" s="0" t="n">
        <v>0</v>
      </c>
      <c r="RC56" s="0" t="n">
        <v>0</v>
      </c>
      <c r="RD56" s="0" t="n">
        <v>0</v>
      </c>
      <c r="RE56" s="0" t="n">
        <v>0</v>
      </c>
      <c r="RF56" s="0" t="n">
        <v>0</v>
      </c>
      <c r="RG56" s="0" t="n">
        <v>0</v>
      </c>
      <c r="RH56" s="0" t="n">
        <v>0</v>
      </c>
      <c r="RI56" s="0" t="n">
        <v>0</v>
      </c>
      <c r="RJ56" s="0" t="n">
        <v>0</v>
      </c>
      <c r="RK56" s="0" t="n">
        <v>0</v>
      </c>
      <c r="RL56" s="0" t="n">
        <v>0</v>
      </c>
      <c r="RM56" s="0" t="n">
        <v>5063.388</v>
      </c>
      <c r="RN56" s="0" t="n">
        <v>186</v>
      </c>
      <c r="RO56" s="0" t="n">
        <v>372</v>
      </c>
      <c r="RP56" s="0" t="n">
        <v>0</v>
      </c>
      <c r="RQ56" s="0" t="n">
        <v>0</v>
      </c>
      <c r="RR56" s="0" t="n">
        <v>9463.122</v>
      </c>
      <c r="RS56" s="0" t="n">
        <v>2790</v>
      </c>
      <c r="RT56" s="0" t="n">
        <v>0</v>
      </c>
      <c r="RU56" s="0" t="n">
        <v>1302</v>
      </c>
      <c r="RV56" s="0" t="n">
        <v>7235.4</v>
      </c>
      <c r="RW56" s="0" t="n">
        <v>5509.134</v>
      </c>
      <c r="RX56" s="0" t="n">
        <v>8123.922</v>
      </c>
      <c r="RY56" s="0" t="n">
        <v>9130.74</v>
      </c>
      <c r="RZ56" s="0" t="n">
        <v>2427.3</v>
      </c>
      <c r="SA56" s="0" t="n">
        <v>2250.6</v>
      </c>
      <c r="SB56" s="0" t="n">
        <v>5985.48</v>
      </c>
      <c r="SC56" s="0" t="n">
        <v>6563.568</v>
      </c>
      <c r="SD56" s="0" t="n">
        <v>0</v>
      </c>
      <c r="SE56" s="0" t="n">
        <v>0</v>
      </c>
      <c r="SF56" s="0" t="n">
        <v>5022</v>
      </c>
      <c r="SG56" s="0" t="n">
        <v>0</v>
      </c>
      <c r="SH56" s="0" t="n">
        <v>1685.16</v>
      </c>
      <c r="SI56" s="0" t="n">
        <v>0</v>
      </c>
      <c r="SJ56" s="0" t="n">
        <v>0</v>
      </c>
      <c r="SK56" s="0" t="n">
        <v>10038.42</v>
      </c>
      <c r="SL56" s="0" t="n">
        <v>0</v>
      </c>
      <c r="SM56" s="0" t="n">
        <v>0</v>
      </c>
      <c r="SN56" s="0" t="n">
        <v>10572.24</v>
      </c>
      <c r="SO56" s="0" t="n">
        <v>812.82</v>
      </c>
      <c r="SP56" s="0" t="n">
        <v>0</v>
      </c>
      <c r="SQ56" s="0" t="n">
        <v>558</v>
      </c>
      <c r="SR56" s="0" t="n">
        <v>0</v>
      </c>
      <c r="SS56" s="0" t="n">
        <v>2790</v>
      </c>
      <c r="ST56" s="0" t="n">
        <v>8987.52</v>
      </c>
      <c r="SU56" s="0" t="n">
        <v>5022</v>
      </c>
      <c r="SV56" s="0" t="n">
        <v>1450.8</v>
      </c>
      <c r="SW56" s="0" t="n">
        <v>0</v>
      </c>
      <c r="SX56" s="0" t="n">
        <v>0</v>
      </c>
      <c r="SY56" s="0" t="n">
        <v>6510</v>
      </c>
      <c r="SZ56" s="0" t="n">
        <v>0</v>
      </c>
      <c r="TA56" s="0" t="n">
        <v>0</v>
      </c>
      <c r="TB56" s="0" t="n">
        <v>3790.68</v>
      </c>
      <c r="TC56" s="0" t="n">
        <v>4774.62</v>
      </c>
      <c r="TD56" s="0" t="n">
        <v>5766</v>
      </c>
      <c r="TE56" s="0" t="n">
        <v>0</v>
      </c>
      <c r="TF56" s="0" t="n">
        <v>0</v>
      </c>
      <c r="TG56" s="0" t="n">
        <v>0</v>
      </c>
      <c r="TH56" s="0" t="n">
        <v>9264.288</v>
      </c>
      <c r="TI56" s="0" t="n">
        <v>0</v>
      </c>
      <c r="TJ56" s="0" t="n">
        <v>5274.96</v>
      </c>
      <c r="TK56" s="0" t="n">
        <v>0</v>
      </c>
      <c r="TL56" s="0" t="n">
        <v>2479.38</v>
      </c>
      <c r="TM56" s="0" t="n">
        <v>2604</v>
      </c>
      <c r="TN56" s="0" t="n">
        <v>0</v>
      </c>
      <c r="TO56" s="0" t="n">
        <v>4092</v>
      </c>
      <c r="TP56" s="0" t="n">
        <v>0</v>
      </c>
      <c r="TQ56" s="0" t="n">
        <v>0</v>
      </c>
      <c r="TR56" s="0" t="n">
        <v>0</v>
      </c>
      <c r="TS56" s="0" t="n">
        <v>0</v>
      </c>
      <c r="TT56" s="0" t="n">
        <v>0</v>
      </c>
      <c r="TU56" s="0" t="n">
        <v>0</v>
      </c>
      <c r="TV56" s="0" t="n">
        <v>0</v>
      </c>
      <c r="TW56" s="0" t="n">
        <v>0</v>
      </c>
      <c r="TX56" s="0" t="n">
        <v>0</v>
      </c>
      <c r="TY56" s="0" t="n">
        <v>0</v>
      </c>
      <c r="TZ56" s="0" t="n">
        <v>0</v>
      </c>
      <c r="UA56" s="0" t="n">
        <v>4809.96</v>
      </c>
      <c r="UB56" s="0" t="n">
        <v>41</v>
      </c>
      <c r="UC56" s="0" t="n">
        <v>82</v>
      </c>
      <c r="UD56" s="0" t="n">
        <v>0</v>
      </c>
      <c r="UE56" s="0" t="n">
        <v>0</v>
      </c>
      <c r="UF56" s="0" t="n">
        <v>2317.73</v>
      </c>
      <c r="UG56" s="0" t="n">
        <v>615</v>
      </c>
      <c r="UH56" s="0" t="n">
        <v>0</v>
      </c>
      <c r="UI56" s="0" t="n">
        <v>287</v>
      </c>
      <c r="UJ56" s="0" t="n">
        <v>1754.39</v>
      </c>
      <c r="UK56" s="0" t="n">
        <v>1349.31</v>
      </c>
      <c r="UL56" s="0" t="n">
        <v>2188.703</v>
      </c>
      <c r="UM56" s="0" t="n">
        <v>2012.69</v>
      </c>
      <c r="UN56" s="0" t="n">
        <v>535.05</v>
      </c>
      <c r="UO56" s="0" t="n">
        <v>496.1</v>
      </c>
      <c r="UP56" s="0" t="n">
        <v>1319.38</v>
      </c>
      <c r="UQ56" s="0" t="n">
        <v>1644.1</v>
      </c>
      <c r="UR56" s="0" t="n">
        <v>0</v>
      </c>
      <c r="US56" s="0" t="n">
        <v>0</v>
      </c>
      <c r="UT56" s="0" t="n">
        <v>1107</v>
      </c>
      <c r="UU56" s="0" t="n">
        <v>0</v>
      </c>
      <c r="UV56" s="0" t="n">
        <v>371.46</v>
      </c>
      <c r="UW56" s="0" t="n">
        <v>0</v>
      </c>
      <c r="UX56" s="0" t="n">
        <v>0</v>
      </c>
      <c r="UY56" s="0" t="n">
        <v>2212.77</v>
      </c>
      <c r="UZ56" s="0" t="n">
        <v>0</v>
      </c>
      <c r="VA56" s="0" t="n">
        <v>0</v>
      </c>
      <c r="VB56" s="0" t="n">
        <v>2330.44</v>
      </c>
      <c r="VC56" s="0" t="n">
        <v>161.253</v>
      </c>
      <c r="VD56" s="0" t="n">
        <v>0</v>
      </c>
      <c r="VE56" s="0" t="n">
        <v>123</v>
      </c>
      <c r="VF56" s="0" t="n">
        <v>0</v>
      </c>
      <c r="VG56" s="0" t="n">
        <v>442.8</v>
      </c>
      <c r="VH56" s="0" t="n">
        <v>1981.12</v>
      </c>
      <c r="VI56" s="0" t="n">
        <v>1107</v>
      </c>
      <c r="VJ56" s="0" t="n">
        <v>319.8</v>
      </c>
      <c r="VK56" s="0" t="n">
        <v>0</v>
      </c>
      <c r="VL56" s="0" t="n">
        <v>0</v>
      </c>
      <c r="VM56" s="0" t="n">
        <v>1435</v>
      </c>
      <c r="VN56" s="0" t="n">
        <v>0</v>
      </c>
      <c r="VO56" s="0" t="n">
        <v>0</v>
      </c>
      <c r="VP56" s="0" t="n">
        <v>835.58</v>
      </c>
      <c r="VQ56" s="0" t="n">
        <v>1052.47</v>
      </c>
      <c r="VR56" s="0" t="n">
        <v>1271</v>
      </c>
      <c r="VS56" s="0" t="n">
        <v>0</v>
      </c>
      <c r="VT56" s="0" t="n">
        <v>0</v>
      </c>
      <c r="VU56" s="0" t="n">
        <v>0</v>
      </c>
      <c r="VV56" s="0" t="n">
        <v>1856.48</v>
      </c>
      <c r="VW56" s="0" t="n">
        <v>0</v>
      </c>
      <c r="VX56" s="0" t="n">
        <v>1162.76</v>
      </c>
      <c r="VY56" s="0" t="n">
        <v>0</v>
      </c>
      <c r="VZ56" s="0" t="n">
        <v>546.53</v>
      </c>
      <c r="WA56" s="0" t="n">
        <v>574</v>
      </c>
      <c r="WB56" s="0" t="n">
        <v>0</v>
      </c>
      <c r="WC56" s="0" t="n">
        <v>902</v>
      </c>
      <c r="WD56" s="0" t="n">
        <v>0</v>
      </c>
      <c r="WE56" s="0" t="n">
        <v>0</v>
      </c>
      <c r="WF56" s="0" t="n">
        <v>0</v>
      </c>
      <c r="WG56" s="0" t="n">
        <v>0</v>
      </c>
      <c r="WH56" s="0" t="n">
        <v>0</v>
      </c>
      <c r="WI56" s="0" t="n">
        <v>0</v>
      </c>
      <c r="WJ56" s="0" t="n">
        <v>0</v>
      </c>
      <c r="WK56" s="0" t="n">
        <v>0</v>
      </c>
      <c r="WL56" s="0" t="n">
        <v>0</v>
      </c>
      <c r="WM56" s="0" t="n">
        <v>0</v>
      </c>
      <c r="WN56" s="0" t="n">
        <v>0</v>
      </c>
      <c r="WO56" s="0" t="n">
        <v>1060.26</v>
      </c>
      <c r="WP56" s="0" t="n">
        <v>112</v>
      </c>
      <c r="WQ56" s="0" t="n">
        <v>224</v>
      </c>
      <c r="WR56" s="0" t="n">
        <v>0</v>
      </c>
      <c r="WS56" s="0" t="n">
        <v>0</v>
      </c>
      <c r="WT56" s="0" t="n">
        <v>6331.36</v>
      </c>
      <c r="WU56" s="0" t="n">
        <v>1680</v>
      </c>
      <c r="WV56" s="0" t="n">
        <v>0</v>
      </c>
      <c r="WW56" s="0" t="n">
        <v>784</v>
      </c>
      <c r="WX56" s="0" t="n">
        <v>4356.8</v>
      </c>
      <c r="WY56" s="0" t="n">
        <v>3685.92</v>
      </c>
      <c r="WZ56" s="0" t="n">
        <v>5435.36</v>
      </c>
      <c r="XA56" s="0" t="n">
        <v>5498.08</v>
      </c>
      <c r="XB56" s="0" t="n">
        <v>1461.6</v>
      </c>
      <c r="XC56" s="0" t="n">
        <v>1355.2</v>
      </c>
      <c r="XD56" s="0" t="n">
        <v>3604.16</v>
      </c>
      <c r="XE56" s="0" t="n">
        <v>3592.96</v>
      </c>
      <c r="XF56" s="0" t="n">
        <v>0</v>
      </c>
      <c r="XG56" s="0" t="n">
        <v>0</v>
      </c>
      <c r="XH56" s="0" t="n">
        <v>3024</v>
      </c>
      <c r="XI56" s="0" t="n">
        <v>0</v>
      </c>
      <c r="XJ56" s="0" t="n">
        <v>1014.72</v>
      </c>
      <c r="XK56" s="0" t="n">
        <v>0</v>
      </c>
      <c r="XL56" s="0" t="n">
        <v>0</v>
      </c>
      <c r="XM56" s="0" t="n">
        <v>6044.64</v>
      </c>
      <c r="XN56" s="0" t="n">
        <v>0</v>
      </c>
      <c r="XO56" s="0" t="n">
        <v>0</v>
      </c>
      <c r="XP56" s="0" t="n">
        <v>6366.08</v>
      </c>
      <c r="XQ56" s="0" t="n">
        <v>489.44</v>
      </c>
      <c r="XR56" s="0" t="n">
        <v>0</v>
      </c>
      <c r="XS56" s="0" t="n">
        <v>420</v>
      </c>
      <c r="XT56" s="0" t="n">
        <v>0</v>
      </c>
      <c r="XU56" s="0" t="n">
        <v>1344</v>
      </c>
      <c r="XV56" s="0" t="n">
        <v>4870.656</v>
      </c>
      <c r="XW56" s="0" t="n">
        <v>3024</v>
      </c>
      <c r="XX56" s="0" t="n">
        <v>786.24</v>
      </c>
      <c r="XY56" s="0" t="n">
        <v>0</v>
      </c>
      <c r="XZ56" s="0" t="n">
        <v>0</v>
      </c>
      <c r="YA56" s="0" t="n">
        <v>4900</v>
      </c>
      <c r="YB56" s="0" t="n">
        <v>0</v>
      </c>
      <c r="YC56" s="0" t="n">
        <v>0</v>
      </c>
      <c r="YD56" s="0" t="n">
        <v>2282.56</v>
      </c>
      <c r="YE56" s="0" t="n">
        <v>2875.04</v>
      </c>
      <c r="YF56" s="0" t="n">
        <v>3124.8</v>
      </c>
      <c r="YG56" s="0" t="n">
        <v>0</v>
      </c>
      <c r="YH56" s="0" t="n">
        <v>0</v>
      </c>
      <c r="YI56" s="0" t="n">
        <v>0</v>
      </c>
      <c r="YJ56" s="0" t="n">
        <v>4564.224</v>
      </c>
      <c r="YK56" s="0" t="n">
        <v>0</v>
      </c>
      <c r="YL56" s="0" t="n">
        <v>3176.32</v>
      </c>
      <c r="YM56" s="0" t="n">
        <v>0</v>
      </c>
      <c r="YN56" s="0" t="n">
        <v>1492.96</v>
      </c>
      <c r="YO56" s="0" t="n">
        <v>1568</v>
      </c>
      <c r="YP56" s="0" t="n">
        <v>0</v>
      </c>
      <c r="YQ56" s="0" t="n">
        <v>2464</v>
      </c>
      <c r="YR56" s="0" t="n">
        <v>0</v>
      </c>
      <c r="YS56" s="0" t="n">
        <v>0</v>
      </c>
      <c r="YT56" s="0" t="n">
        <v>0</v>
      </c>
      <c r="YU56" s="0" t="n">
        <v>0</v>
      </c>
      <c r="YV56" s="0" t="n">
        <v>0</v>
      </c>
      <c r="YW56" s="0" t="n">
        <v>0</v>
      </c>
      <c r="YX56" s="0" t="n">
        <v>0</v>
      </c>
      <c r="YY56" s="0" t="n">
        <v>0</v>
      </c>
      <c r="YZ56" s="0" t="n">
        <v>0</v>
      </c>
      <c r="ZA56" s="0" t="n">
        <v>0</v>
      </c>
      <c r="ZB56" s="0" t="n">
        <v>0</v>
      </c>
      <c r="ZC56" s="0" t="n">
        <v>2896.32</v>
      </c>
      <c r="ZD56" s="0" t="n">
        <v>52</v>
      </c>
      <c r="ZE56" s="0" t="n">
        <v>104</v>
      </c>
      <c r="ZF56" s="0" t="n">
        <v>0</v>
      </c>
      <c r="ZG56" s="0" t="n">
        <v>0</v>
      </c>
      <c r="ZH56" s="0" t="n">
        <v>2939.56</v>
      </c>
      <c r="ZI56" s="0" t="n">
        <v>702</v>
      </c>
      <c r="ZJ56" s="0" t="n">
        <v>0</v>
      </c>
      <c r="ZK56" s="0" t="n">
        <v>364</v>
      </c>
      <c r="ZL56" s="0" t="n">
        <v>2225.08</v>
      </c>
      <c r="ZM56" s="0" t="n">
        <v>1711.32</v>
      </c>
      <c r="ZN56" s="0" t="n">
        <v>2523.56</v>
      </c>
      <c r="ZO56" s="0" t="n">
        <v>2552.68</v>
      </c>
      <c r="ZP56" s="0" t="n">
        <v>678.6</v>
      </c>
      <c r="ZQ56" s="0" t="n">
        <v>786.5</v>
      </c>
      <c r="ZR56" s="0" t="n">
        <v>1673.36</v>
      </c>
      <c r="ZS56" s="0" t="n">
        <v>1668.16</v>
      </c>
      <c r="ZT56" s="0" t="n">
        <v>0</v>
      </c>
      <c r="ZU56" s="0" t="n">
        <v>0</v>
      </c>
      <c r="ZV56" s="0" t="n">
        <v>1404</v>
      </c>
      <c r="ZW56" s="0" t="n">
        <v>0</v>
      </c>
      <c r="ZX56" s="0" t="n">
        <v>424.008</v>
      </c>
      <c r="ZY56" s="0" t="n">
        <v>0</v>
      </c>
      <c r="ZZ56" s="0" t="n">
        <v>0</v>
      </c>
      <c r="AAA56" s="0" t="n">
        <v>2806.44</v>
      </c>
      <c r="AAB56" s="0" t="n">
        <v>0</v>
      </c>
      <c r="AAC56" s="0" t="n">
        <v>0</v>
      </c>
      <c r="AAD56" s="0" t="n">
        <v>2660.112</v>
      </c>
      <c r="AAE56" s="0" t="n">
        <v>204.516</v>
      </c>
      <c r="AAF56" s="0" t="n">
        <v>0</v>
      </c>
      <c r="AAG56" s="0" t="n">
        <v>156</v>
      </c>
      <c r="AAH56" s="0" t="n">
        <v>0</v>
      </c>
      <c r="AAI56" s="0" t="n">
        <v>686.4</v>
      </c>
      <c r="AAJ56" s="0" t="n">
        <v>3140.8</v>
      </c>
      <c r="AAK56" s="0" t="n">
        <v>1404</v>
      </c>
      <c r="AAL56" s="0" t="n">
        <v>405.6</v>
      </c>
      <c r="AAM56" s="0" t="n">
        <v>0</v>
      </c>
      <c r="AAN56" s="0" t="n">
        <v>0</v>
      </c>
      <c r="AAO56" s="0" t="n">
        <v>1820</v>
      </c>
      <c r="AAP56" s="0" t="n">
        <v>0</v>
      </c>
      <c r="AAQ56" s="0" t="n">
        <v>0</v>
      </c>
      <c r="AAR56" s="0" t="n">
        <v>1059.76</v>
      </c>
      <c r="AAS56" s="0" t="n">
        <v>1334.84</v>
      </c>
      <c r="AAT56" s="0" t="n">
        <v>2015</v>
      </c>
      <c r="AAU56" s="0" t="n">
        <v>0</v>
      </c>
      <c r="AAV56" s="0" t="n">
        <v>0</v>
      </c>
      <c r="AAW56" s="0" t="n">
        <v>0</v>
      </c>
      <c r="AAX56" s="0" t="n">
        <v>2354.56</v>
      </c>
      <c r="AAY56" s="0" t="n">
        <v>0</v>
      </c>
      <c r="AAZ56" s="0" t="n">
        <v>1843.4</v>
      </c>
      <c r="ABA56" s="0" t="n">
        <v>0</v>
      </c>
      <c r="ABB56" s="0" t="n">
        <v>762.476</v>
      </c>
      <c r="ABC56" s="0" t="n">
        <v>728</v>
      </c>
      <c r="ABD56" s="0" t="n">
        <v>0</v>
      </c>
      <c r="ABE56" s="0" t="n">
        <v>1144</v>
      </c>
      <c r="ABF56" s="0" t="n">
        <v>0</v>
      </c>
      <c r="ABG56" s="0" t="n">
        <v>0</v>
      </c>
      <c r="ABH56" s="0" t="n">
        <v>0</v>
      </c>
      <c r="ABI56" s="0" t="n">
        <v>0</v>
      </c>
      <c r="ABJ56" s="0" t="n">
        <v>0</v>
      </c>
      <c r="ABK56" s="0" t="n">
        <v>0</v>
      </c>
      <c r="ABL56" s="0" t="n">
        <v>0</v>
      </c>
      <c r="ABM56" s="0" t="n">
        <v>0</v>
      </c>
      <c r="ABN56" s="0" t="n">
        <v>0</v>
      </c>
      <c r="ABO56" s="0" t="n">
        <v>0</v>
      </c>
      <c r="ABP56" s="0" t="n">
        <v>0</v>
      </c>
      <c r="ABQ56" s="0" t="n">
        <v>1344.72</v>
      </c>
      <c r="ABR56" s="0" t="n">
        <v>116</v>
      </c>
      <c r="ABS56" s="0" t="n">
        <v>290</v>
      </c>
      <c r="ABT56" s="0" t="n">
        <v>0</v>
      </c>
      <c r="ABU56" s="0" t="n">
        <v>0</v>
      </c>
      <c r="ABV56" s="0" t="n">
        <v>6557.48</v>
      </c>
      <c r="ABW56" s="0" t="n">
        <v>1914</v>
      </c>
      <c r="ABX56" s="0" t="n">
        <v>0</v>
      </c>
      <c r="ABY56" s="0" t="n">
        <v>812</v>
      </c>
      <c r="ABZ56" s="0" t="n">
        <v>4512.4</v>
      </c>
      <c r="ACA56" s="0" t="n">
        <v>3817.56</v>
      </c>
      <c r="ACB56" s="0" t="n">
        <v>5629.48</v>
      </c>
      <c r="ACC56" s="0" t="n">
        <v>6263.884</v>
      </c>
      <c r="ACD56" s="0" t="n">
        <v>1513.8</v>
      </c>
      <c r="ACE56" s="0" t="n">
        <v>1403.6</v>
      </c>
      <c r="ACF56" s="0" t="n">
        <v>4666.1</v>
      </c>
      <c r="ACG56" s="0" t="n">
        <v>3721.28</v>
      </c>
      <c r="ACH56" s="0" t="n">
        <v>0</v>
      </c>
      <c r="ACI56" s="0" t="n">
        <v>0</v>
      </c>
      <c r="ACJ56" s="0" t="n">
        <v>3445.2</v>
      </c>
      <c r="ACK56" s="0" t="n">
        <v>0</v>
      </c>
      <c r="ACL56" s="0" t="n">
        <v>1313.7</v>
      </c>
      <c r="ACM56" s="0" t="n">
        <v>0</v>
      </c>
      <c r="ACN56" s="0" t="n">
        <v>0</v>
      </c>
      <c r="ACO56" s="0" t="n">
        <v>6260.52</v>
      </c>
      <c r="ACP56" s="0" t="n">
        <v>0</v>
      </c>
      <c r="ACQ56" s="0" t="n">
        <v>0</v>
      </c>
      <c r="ACR56" s="0" t="n">
        <v>6593.44</v>
      </c>
      <c r="ACS56" s="0" t="n">
        <v>506.92</v>
      </c>
      <c r="ACT56" s="0" t="n">
        <v>0</v>
      </c>
      <c r="ACU56" s="0" t="n">
        <v>348</v>
      </c>
      <c r="ACV56" s="0" t="n">
        <v>0</v>
      </c>
      <c r="ACW56" s="0" t="n">
        <v>1252.8</v>
      </c>
      <c r="ACX56" s="0" t="n">
        <v>6165.632</v>
      </c>
      <c r="ACY56" s="0" t="n">
        <v>2818.8</v>
      </c>
      <c r="ACZ56" s="0" t="n">
        <v>904.8</v>
      </c>
      <c r="ADA56" s="0" t="n">
        <v>0</v>
      </c>
      <c r="ADB56" s="0" t="n">
        <v>0</v>
      </c>
      <c r="ADC56" s="0" t="n">
        <v>4060</v>
      </c>
      <c r="ADD56" s="0" t="n">
        <v>0</v>
      </c>
      <c r="ADE56" s="0" t="n">
        <v>0</v>
      </c>
      <c r="ADF56" s="0" t="n">
        <v>2600.488</v>
      </c>
      <c r="ADG56" s="0" t="n">
        <v>2977.72</v>
      </c>
      <c r="ADH56" s="0" t="n">
        <v>3596</v>
      </c>
      <c r="ADI56" s="0" t="n">
        <v>0</v>
      </c>
      <c r="ADJ56" s="0" t="n">
        <v>0</v>
      </c>
      <c r="ADK56" s="0" t="n">
        <v>0</v>
      </c>
      <c r="ADL56" s="0" t="n">
        <v>5252.48</v>
      </c>
      <c r="ADM56" s="0" t="n">
        <v>0</v>
      </c>
      <c r="ADN56" s="0" t="n">
        <v>3618.736</v>
      </c>
      <c r="ADO56" s="0" t="n">
        <v>0</v>
      </c>
      <c r="ADP56" s="0" t="n">
        <v>1546.28</v>
      </c>
      <c r="ADQ56" s="0" t="n">
        <v>1786.4</v>
      </c>
      <c r="ADR56" s="0" t="n">
        <v>0</v>
      </c>
      <c r="ADS56" s="0" t="n">
        <v>2552</v>
      </c>
      <c r="ADT56" s="0" t="n">
        <v>0</v>
      </c>
      <c r="ADU56" s="0" t="n">
        <v>0</v>
      </c>
      <c r="ADV56" s="0" t="n">
        <v>0</v>
      </c>
      <c r="ADW56" s="0" t="n">
        <v>0</v>
      </c>
      <c r="ADX56" s="0" t="n">
        <v>0</v>
      </c>
      <c r="ADY56" s="0" t="n">
        <v>0</v>
      </c>
      <c r="ADZ56" s="0" t="n">
        <v>0</v>
      </c>
      <c r="AEA56" s="0" t="n">
        <v>0</v>
      </c>
      <c r="AEB56" s="0" t="n">
        <v>0</v>
      </c>
      <c r="AEC56" s="0" t="n">
        <v>0</v>
      </c>
      <c r="AED56" s="0" t="n">
        <v>0</v>
      </c>
      <c r="AEE56" s="0" t="n">
        <v>2999.76</v>
      </c>
      <c r="AEF56" s="0" t="n">
        <v>240</v>
      </c>
      <c r="AEG56" s="0" t="n">
        <v>480</v>
      </c>
      <c r="AEH56" s="0" t="n">
        <v>0</v>
      </c>
      <c r="AEI56" s="0" t="n">
        <v>0</v>
      </c>
      <c r="AEJ56" s="0" t="n">
        <v>12210.48</v>
      </c>
      <c r="AEK56" s="0" t="n">
        <v>3600</v>
      </c>
      <c r="AEL56" s="0" t="n">
        <v>0</v>
      </c>
      <c r="AEM56" s="0" t="n">
        <v>2100</v>
      </c>
      <c r="AEN56" s="0" t="n">
        <v>9336</v>
      </c>
      <c r="AEO56" s="0" t="n">
        <v>7898.4</v>
      </c>
      <c r="AEP56" s="0" t="n">
        <v>12811.92</v>
      </c>
      <c r="AEQ56" s="0" t="n">
        <v>12959.76</v>
      </c>
      <c r="AER56" s="0" t="n">
        <v>3915</v>
      </c>
      <c r="AES56" s="0" t="n">
        <v>2904</v>
      </c>
      <c r="AET56" s="0" t="n">
        <v>7723.2</v>
      </c>
      <c r="AEU56" s="0" t="n">
        <v>7699.2</v>
      </c>
      <c r="AEV56" s="0" t="n">
        <v>0</v>
      </c>
      <c r="AEW56" s="0" t="n">
        <v>0</v>
      </c>
      <c r="AEX56" s="0" t="n">
        <v>8100</v>
      </c>
      <c r="AEY56" s="0" t="n">
        <v>0</v>
      </c>
      <c r="AEZ56" s="0" t="n">
        <v>1956.96</v>
      </c>
      <c r="AFA56" s="0" t="n">
        <v>0</v>
      </c>
      <c r="AFB56" s="0" t="n">
        <v>0</v>
      </c>
      <c r="AFC56" s="0" t="n">
        <v>12952.8</v>
      </c>
      <c r="AFD56" s="0" t="n">
        <v>0</v>
      </c>
      <c r="AFE56" s="0" t="n">
        <v>0</v>
      </c>
      <c r="AFF56" s="0" t="n">
        <v>13641.6</v>
      </c>
      <c r="AFG56" s="0" t="n">
        <v>1048.8</v>
      </c>
      <c r="AFH56" s="0" t="n">
        <v>0</v>
      </c>
      <c r="AFI56" s="0" t="n">
        <v>792</v>
      </c>
      <c r="AFJ56" s="0" t="n">
        <v>0</v>
      </c>
      <c r="AFK56" s="0" t="n">
        <v>2880</v>
      </c>
      <c r="AFL56" s="0" t="n">
        <v>11596.8</v>
      </c>
      <c r="AFM56" s="0" t="n">
        <v>6480</v>
      </c>
      <c r="AFN56" s="0" t="n">
        <v>1684.8</v>
      </c>
      <c r="AFO56" s="0" t="n">
        <v>0</v>
      </c>
      <c r="AFP56" s="0" t="n">
        <v>0</v>
      </c>
      <c r="AFQ56" s="0" t="n">
        <v>8400</v>
      </c>
      <c r="AFR56" s="0" t="n">
        <v>0</v>
      </c>
      <c r="AFS56" s="0" t="n">
        <v>0</v>
      </c>
      <c r="AFT56" s="0" t="n">
        <v>4891.2</v>
      </c>
      <c r="AFU56" s="0" t="n">
        <v>6160.8</v>
      </c>
      <c r="AFV56" s="0" t="n">
        <v>7440</v>
      </c>
      <c r="AFW56" s="0" t="n">
        <v>0</v>
      </c>
      <c r="AFX56" s="0" t="n">
        <v>0</v>
      </c>
      <c r="AFY56" s="0" t="n">
        <v>0</v>
      </c>
      <c r="AFZ56" s="0" t="n">
        <v>9780.48</v>
      </c>
      <c r="AGA56" s="0" t="n">
        <v>0</v>
      </c>
      <c r="AGB56" s="0" t="n">
        <v>6806.4</v>
      </c>
      <c r="AGC56" s="0" t="n">
        <v>0</v>
      </c>
      <c r="AGD56" s="0" t="n">
        <v>3199.2</v>
      </c>
      <c r="AGE56" s="0" t="n">
        <v>3360</v>
      </c>
      <c r="AGF56" s="0" t="n">
        <v>0</v>
      </c>
      <c r="AGG56" s="0" t="n">
        <v>4752</v>
      </c>
      <c r="AGH56" s="0" t="n">
        <v>0</v>
      </c>
      <c r="AGI56" s="0" t="n">
        <v>0</v>
      </c>
      <c r="AGJ56" s="0" t="n">
        <v>0</v>
      </c>
      <c r="AGK56" s="0" t="n">
        <v>0</v>
      </c>
      <c r="AGL56" s="0" t="n">
        <v>0</v>
      </c>
      <c r="AGM56" s="0" t="n">
        <v>0</v>
      </c>
      <c r="AGN56" s="0" t="n">
        <v>0</v>
      </c>
      <c r="AGO56" s="0" t="n">
        <v>0</v>
      </c>
      <c r="AGP56" s="0" t="n">
        <v>0</v>
      </c>
      <c r="AGQ56" s="0" t="n">
        <v>0</v>
      </c>
      <c r="AGR56" s="0" t="n">
        <v>0</v>
      </c>
      <c r="AGS56" s="0" t="n">
        <v>6827.04</v>
      </c>
      <c r="AGU56" s="0" t="n">
        <f aca="false">IF($P56&gt;0,CH56*$K56,0)</f>
        <v>0</v>
      </c>
      <c r="AGV56" s="0" t="n">
        <f aca="false">IF($P56&gt;0,EV56*$K56,0)</f>
        <v>0</v>
      </c>
      <c r="AGW56" s="0" t="n">
        <f aca="false">IF($P56&gt;0,HJ56*$K56,0)</f>
        <v>0</v>
      </c>
      <c r="AGX56" s="0" t="n">
        <f aca="false">IF($P56&gt;0,JX56*$K56,0)</f>
        <v>0</v>
      </c>
      <c r="AGY56" s="0" t="n">
        <f aca="false">IF($P56&gt;0,ML56*$K56,0)</f>
        <v>0</v>
      </c>
      <c r="AGZ56" s="0" t="n">
        <f aca="false">IF($P56&gt;0,OZ56*$K56,0)</f>
        <v>0</v>
      </c>
      <c r="AHA56" s="0" t="n">
        <f aca="false">IF($P56&gt;0,RN56*$K56,0)</f>
        <v>0</v>
      </c>
      <c r="AHB56" s="0" t="n">
        <f aca="false">IF($P56&gt;0,UB56*$K56,0)</f>
        <v>0</v>
      </c>
      <c r="AHC56" s="0" t="n">
        <f aca="false">IF($P56&gt;0,WP56*$K56,0)</f>
        <v>0</v>
      </c>
      <c r="AHD56" s="0" t="n">
        <f aca="false">IF($P56&gt;0,ZD56*$K56,0)</f>
        <v>0</v>
      </c>
      <c r="AHE56" s="0" t="n">
        <f aca="false">IF($P56&gt;0,ABR56*$K56,0)</f>
        <v>0</v>
      </c>
      <c r="AHF56" s="0" t="n">
        <f aca="false">IF($P56&gt;0,AEF56*$K56,0)</f>
        <v>0</v>
      </c>
    </row>
    <row r="57" customFormat="false" ht="15" hidden="false" customHeight="false" outlineLevel="0" collapsed="false">
      <c r="F57" s="0" t="s">
        <v>28</v>
      </c>
      <c r="H57" s="0" t="s">
        <v>162</v>
      </c>
      <c r="I57" s="0" t="s">
        <v>235</v>
      </c>
      <c r="K57" s="0" t="n">
        <v>1</v>
      </c>
      <c r="L57" s="0" t="n">
        <v>6.35</v>
      </c>
      <c r="P57" s="0" t="n">
        <v>2</v>
      </c>
      <c r="R57" s="0" t="s">
        <v>58</v>
      </c>
      <c r="S57" s="0" t="s">
        <v>61</v>
      </c>
      <c r="V57" s="0" t="n">
        <v>18.55</v>
      </c>
      <c r="Y57" s="0" t="n">
        <v>30.25</v>
      </c>
      <c r="Z57" s="0" t="n">
        <v>3.18</v>
      </c>
      <c r="AB57" s="0" t="n">
        <v>42.88</v>
      </c>
      <c r="AE57" s="0" t="n">
        <v>27.45</v>
      </c>
      <c r="AG57" s="0" t="n">
        <v>11.99</v>
      </c>
      <c r="AI57" s="0" t="n">
        <v>30</v>
      </c>
      <c r="AL57" s="0" t="n">
        <v>29</v>
      </c>
      <c r="AR57" s="0" t="n">
        <v>25.84</v>
      </c>
      <c r="AS57" s="0" t="n">
        <v>8</v>
      </c>
      <c r="AV57" s="0" t="n">
        <v>6</v>
      </c>
      <c r="AY57" s="0" t="n">
        <v>22</v>
      </c>
      <c r="BB57" s="0" t="n">
        <v>2</v>
      </c>
      <c r="BC57" s="0" t="n">
        <v>37.77</v>
      </c>
      <c r="BE57" s="0" t="n">
        <v>8.33</v>
      </c>
      <c r="BG57" s="0" t="n">
        <v>37.48</v>
      </c>
      <c r="BJ57" s="0" t="n">
        <v>17.26</v>
      </c>
      <c r="BL57" s="0" t="n">
        <v>26.88</v>
      </c>
      <c r="BN57" s="0" t="n">
        <v>8.77</v>
      </c>
      <c r="BO57" s="0" t="n">
        <v>24.31</v>
      </c>
      <c r="BX57" s="0" t="n">
        <v>34</v>
      </c>
      <c r="BY57" s="0" t="n">
        <v>58.88</v>
      </c>
      <c r="CA57" s="0" t="n">
        <v>30</v>
      </c>
      <c r="CD57" s="0" t="n">
        <v>59.1</v>
      </c>
      <c r="CF57" s="0" t="n">
        <v>45.11</v>
      </c>
      <c r="CG57" s="0" t="n">
        <v>6</v>
      </c>
      <c r="CH57" s="0" t="n">
        <v>220</v>
      </c>
      <c r="CI57" s="0" t="n">
        <v>0</v>
      </c>
      <c r="CJ57" s="0" t="n">
        <v>4081</v>
      </c>
      <c r="CK57" s="0" t="n">
        <v>0</v>
      </c>
      <c r="CL57" s="0" t="n">
        <v>0</v>
      </c>
      <c r="CM57" s="0" t="n">
        <v>5989.5</v>
      </c>
      <c r="CN57" s="0" t="n">
        <v>699.6</v>
      </c>
      <c r="CO57" s="0" t="n">
        <v>0</v>
      </c>
      <c r="CP57" s="0" t="n">
        <v>9433.6</v>
      </c>
      <c r="CQ57" s="0" t="n">
        <v>0</v>
      </c>
      <c r="CR57" s="0" t="n">
        <v>0</v>
      </c>
      <c r="CS57" s="0" t="n">
        <v>6039</v>
      </c>
      <c r="CT57" s="0" t="n">
        <v>0</v>
      </c>
      <c r="CU57" s="0" t="n">
        <v>2374.02</v>
      </c>
      <c r="CV57" s="0" t="n">
        <v>0</v>
      </c>
      <c r="CW57" s="0" t="n">
        <v>6600</v>
      </c>
      <c r="CX57" s="0" t="n">
        <v>0</v>
      </c>
      <c r="CY57" s="0" t="n">
        <v>0</v>
      </c>
      <c r="CZ57" s="0" t="n">
        <v>6380</v>
      </c>
      <c r="DA57" s="0" t="n">
        <v>0</v>
      </c>
      <c r="DB57" s="0" t="n">
        <v>0</v>
      </c>
      <c r="DC57" s="0" t="n">
        <v>0</v>
      </c>
      <c r="DD57" s="0" t="n">
        <v>0</v>
      </c>
      <c r="DE57" s="0" t="n">
        <v>0</v>
      </c>
      <c r="DF57" s="0" t="n">
        <v>5684.8</v>
      </c>
      <c r="DG57" s="0" t="n">
        <v>1760</v>
      </c>
      <c r="DH57" s="0" t="n">
        <v>0</v>
      </c>
      <c r="DI57" s="0" t="n">
        <v>0</v>
      </c>
      <c r="DJ57" s="0" t="n">
        <v>1650</v>
      </c>
      <c r="DK57" s="0" t="n">
        <v>0</v>
      </c>
      <c r="DL57" s="0" t="n">
        <v>0</v>
      </c>
      <c r="DM57" s="0" t="n">
        <v>4840</v>
      </c>
      <c r="DN57" s="0" t="n">
        <v>0</v>
      </c>
      <c r="DO57" s="0" t="n">
        <v>0</v>
      </c>
      <c r="DP57" s="0" t="n">
        <v>440</v>
      </c>
      <c r="DQ57" s="0" t="n">
        <v>8309.4</v>
      </c>
      <c r="DR57" s="0" t="n">
        <v>0</v>
      </c>
      <c r="DS57" s="0" t="n">
        <v>1832.6</v>
      </c>
      <c r="DT57" s="0" t="n">
        <v>0</v>
      </c>
      <c r="DU57" s="0" t="n">
        <v>8245.6</v>
      </c>
      <c r="DV57" s="0" t="n">
        <v>0</v>
      </c>
      <c r="DW57" s="0" t="n">
        <v>0</v>
      </c>
      <c r="DX57" s="0" t="n">
        <v>3797.2</v>
      </c>
      <c r="DY57" s="0" t="n">
        <v>0</v>
      </c>
      <c r="DZ57" s="0" t="n">
        <v>5913.6</v>
      </c>
      <c r="EA57" s="0" t="n">
        <v>0</v>
      </c>
      <c r="EB57" s="0" t="n">
        <v>1929.4</v>
      </c>
      <c r="EC57" s="0" t="n">
        <v>5348.2</v>
      </c>
      <c r="ED57" s="0" t="n">
        <v>0</v>
      </c>
      <c r="EE57" s="0" t="n">
        <v>0</v>
      </c>
      <c r="EF57" s="0" t="n">
        <v>0</v>
      </c>
      <c r="EG57" s="0" t="n">
        <v>0</v>
      </c>
      <c r="EH57" s="0" t="n">
        <v>0</v>
      </c>
      <c r="EI57" s="0" t="n">
        <v>0</v>
      </c>
      <c r="EJ57" s="0" t="n">
        <v>0</v>
      </c>
      <c r="EK57" s="0" t="n">
        <v>0</v>
      </c>
      <c r="EL57" s="0" t="n">
        <v>7480</v>
      </c>
      <c r="EM57" s="0" t="n">
        <v>12953.6</v>
      </c>
      <c r="EN57" s="0" t="n">
        <v>0</v>
      </c>
      <c r="EO57" s="0" t="n">
        <v>6600</v>
      </c>
      <c r="EP57" s="0" t="n">
        <v>0</v>
      </c>
      <c r="EQ57" s="0" t="n">
        <v>0</v>
      </c>
      <c r="ER57" s="0" t="n">
        <v>16252.5</v>
      </c>
      <c r="ES57" s="0" t="n">
        <v>0</v>
      </c>
      <c r="ET57" s="0" t="n">
        <v>9924.2</v>
      </c>
      <c r="EU57" s="0" t="n">
        <v>1650</v>
      </c>
      <c r="EV57" s="0" t="n">
        <v>281</v>
      </c>
      <c r="EW57" s="0" t="n">
        <v>0</v>
      </c>
      <c r="EX57" s="0" t="n">
        <v>5212.55</v>
      </c>
      <c r="EY57" s="0" t="n">
        <v>0</v>
      </c>
      <c r="EZ57" s="0" t="n">
        <v>0</v>
      </c>
      <c r="FA57" s="0" t="n">
        <v>10625.3125</v>
      </c>
      <c r="FB57" s="0" t="n">
        <v>893.58</v>
      </c>
      <c r="FC57" s="0" t="n">
        <v>0</v>
      </c>
      <c r="FD57" s="0" t="n">
        <v>12049.28</v>
      </c>
      <c r="FE57" s="0" t="n">
        <v>0</v>
      </c>
      <c r="FF57" s="0" t="n">
        <v>0</v>
      </c>
      <c r="FG57" s="0" t="n">
        <v>7713.45</v>
      </c>
      <c r="FH57" s="0" t="n">
        <v>0</v>
      </c>
      <c r="FI57" s="0" t="n">
        <v>3369.19</v>
      </c>
      <c r="FJ57" s="0" t="n">
        <v>0</v>
      </c>
      <c r="FK57" s="0" t="n">
        <v>8430</v>
      </c>
      <c r="FL57" s="0" t="n">
        <v>0</v>
      </c>
      <c r="FM57" s="0" t="n">
        <v>0</v>
      </c>
      <c r="FN57" s="0" t="n">
        <v>8149</v>
      </c>
      <c r="FO57" s="0" t="n">
        <v>0</v>
      </c>
      <c r="FP57" s="0" t="n">
        <v>0</v>
      </c>
      <c r="FQ57" s="0" t="n">
        <v>0</v>
      </c>
      <c r="FR57" s="0" t="n">
        <v>0</v>
      </c>
      <c r="FS57" s="0" t="n">
        <v>0</v>
      </c>
      <c r="FT57" s="0" t="n">
        <v>7261.04</v>
      </c>
      <c r="FU57" s="0" t="n">
        <v>2023.2</v>
      </c>
      <c r="FV57" s="0" t="n">
        <v>0</v>
      </c>
      <c r="FW57" s="0" t="n">
        <v>0</v>
      </c>
      <c r="FX57" s="0" t="n">
        <v>1517.4</v>
      </c>
      <c r="FY57" s="0" t="n">
        <v>0</v>
      </c>
      <c r="FZ57" s="0" t="n">
        <v>0</v>
      </c>
      <c r="GA57" s="0" t="n">
        <v>6800.2</v>
      </c>
      <c r="GB57" s="0" t="n">
        <v>0</v>
      </c>
      <c r="GC57" s="0" t="n">
        <v>0</v>
      </c>
      <c r="GD57" s="0" t="n">
        <v>562</v>
      </c>
      <c r="GE57" s="0" t="n">
        <v>10613.37</v>
      </c>
      <c r="GF57" s="0" t="n">
        <v>0</v>
      </c>
      <c r="GG57" s="0" t="n">
        <v>2340.73</v>
      </c>
      <c r="GH57" s="0" t="n">
        <v>0</v>
      </c>
      <c r="GI57" s="0" t="n">
        <v>10531.88</v>
      </c>
      <c r="GJ57" s="0" t="n">
        <v>0</v>
      </c>
      <c r="GK57" s="0" t="n">
        <v>0</v>
      </c>
      <c r="GL57" s="0" t="n">
        <v>4850.06</v>
      </c>
      <c r="GM57" s="0" t="n">
        <v>0</v>
      </c>
      <c r="GN57" s="0" t="n">
        <v>9441.6</v>
      </c>
      <c r="GO57" s="0" t="n">
        <v>0</v>
      </c>
      <c r="GP57" s="0" t="n">
        <v>2710.807</v>
      </c>
      <c r="GQ57" s="0" t="n">
        <v>6831.11</v>
      </c>
      <c r="GR57" s="0" t="n">
        <v>0</v>
      </c>
      <c r="GS57" s="0" t="n">
        <v>0</v>
      </c>
      <c r="GT57" s="0" t="n">
        <v>0</v>
      </c>
      <c r="GU57" s="0" t="n">
        <v>0</v>
      </c>
      <c r="GV57" s="0" t="n">
        <v>0</v>
      </c>
      <c r="GW57" s="0" t="n">
        <v>0</v>
      </c>
      <c r="GX57" s="0" t="n">
        <v>0</v>
      </c>
      <c r="GY57" s="0" t="n">
        <v>0</v>
      </c>
      <c r="GZ57" s="0" t="n">
        <v>9554</v>
      </c>
      <c r="HA57" s="0" t="n">
        <v>18199.808</v>
      </c>
      <c r="HB57" s="0" t="n">
        <v>0</v>
      </c>
      <c r="HC57" s="0" t="n">
        <v>8430</v>
      </c>
      <c r="HD57" s="0" t="n">
        <v>0</v>
      </c>
      <c r="HE57" s="0" t="n">
        <v>0</v>
      </c>
      <c r="HF57" s="0" t="n">
        <v>20758.875</v>
      </c>
      <c r="HG57" s="0" t="n">
        <v>0</v>
      </c>
      <c r="HH57" s="0" t="n">
        <v>12675.91</v>
      </c>
      <c r="HI57" s="0" t="n">
        <v>1686</v>
      </c>
      <c r="HJ57" s="0" t="n">
        <v>142</v>
      </c>
      <c r="HK57" s="0" t="n">
        <v>0</v>
      </c>
      <c r="HL57" s="0" t="n">
        <v>2634.1</v>
      </c>
      <c r="HM57" s="0" t="n">
        <v>0</v>
      </c>
      <c r="HN57" s="0" t="n">
        <v>0</v>
      </c>
      <c r="HO57" s="0" t="n">
        <v>4295.5</v>
      </c>
      <c r="HP57" s="0" t="n">
        <v>451.56</v>
      </c>
      <c r="HQ57" s="0" t="n">
        <v>0</v>
      </c>
      <c r="HR57" s="0" t="n">
        <v>6697.856</v>
      </c>
      <c r="HS57" s="0" t="n">
        <v>0</v>
      </c>
      <c r="HT57" s="0" t="n">
        <v>0</v>
      </c>
      <c r="HU57" s="0" t="n">
        <v>4287.69</v>
      </c>
      <c r="HV57" s="0" t="n">
        <v>0</v>
      </c>
      <c r="HW57" s="0" t="n">
        <v>2128.225</v>
      </c>
      <c r="HX57" s="0" t="n">
        <v>0</v>
      </c>
      <c r="HY57" s="0" t="n">
        <v>4260</v>
      </c>
      <c r="HZ57" s="0" t="n">
        <v>0</v>
      </c>
      <c r="IA57" s="0" t="n">
        <v>0</v>
      </c>
      <c r="IB57" s="0" t="n">
        <v>4529.8</v>
      </c>
      <c r="IC57" s="0" t="n">
        <v>0</v>
      </c>
      <c r="ID57" s="0" t="n">
        <v>0</v>
      </c>
      <c r="IE57" s="0" t="n">
        <v>0</v>
      </c>
      <c r="IF57" s="0" t="n">
        <v>0</v>
      </c>
      <c r="IG57" s="0" t="n">
        <v>0</v>
      </c>
      <c r="IH57" s="0" t="n">
        <v>4036.208</v>
      </c>
      <c r="II57" s="0" t="n">
        <v>1136</v>
      </c>
      <c r="IJ57" s="0" t="n">
        <v>0</v>
      </c>
      <c r="IK57" s="0" t="n">
        <v>0</v>
      </c>
      <c r="IL57" s="0" t="n">
        <v>852</v>
      </c>
      <c r="IM57" s="0" t="n">
        <v>0</v>
      </c>
      <c r="IN57" s="0" t="n">
        <v>0</v>
      </c>
      <c r="IO57" s="0" t="n">
        <v>3124</v>
      </c>
      <c r="IP57" s="0" t="n">
        <v>0</v>
      </c>
      <c r="IQ57" s="0" t="n">
        <v>0</v>
      </c>
      <c r="IR57" s="0" t="n">
        <v>355</v>
      </c>
      <c r="IS57" s="0" t="n">
        <v>4827.006</v>
      </c>
      <c r="IT57" s="0" t="n">
        <v>0</v>
      </c>
      <c r="IU57" s="0" t="n">
        <v>1301.146</v>
      </c>
      <c r="IV57" s="0" t="n">
        <v>0</v>
      </c>
      <c r="IW57" s="0" t="n">
        <v>5322.16</v>
      </c>
      <c r="IX57" s="0" t="n">
        <v>0</v>
      </c>
      <c r="IY57" s="0" t="n">
        <v>0</v>
      </c>
      <c r="IZ57" s="0" t="n">
        <v>2450.92</v>
      </c>
      <c r="JA57" s="0" t="n">
        <v>0</v>
      </c>
      <c r="JB57" s="0" t="n">
        <v>4771.2</v>
      </c>
      <c r="JC57" s="0" t="n">
        <v>0</v>
      </c>
      <c r="JD57" s="0" t="n">
        <v>1369.874</v>
      </c>
      <c r="JE57" s="0" t="n">
        <v>3452.02</v>
      </c>
      <c r="JF57" s="0" t="n">
        <v>0</v>
      </c>
      <c r="JG57" s="0" t="n">
        <v>0</v>
      </c>
      <c r="JH57" s="0" t="n">
        <v>0</v>
      </c>
      <c r="JI57" s="0" t="n">
        <v>0</v>
      </c>
      <c r="JJ57" s="0" t="n">
        <v>0</v>
      </c>
      <c r="JK57" s="0" t="n">
        <v>0</v>
      </c>
      <c r="JL57" s="0" t="n">
        <v>0</v>
      </c>
      <c r="JM57" s="0" t="n">
        <v>0</v>
      </c>
      <c r="JN57" s="0" t="n">
        <v>4828</v>
      </c>
      <c r="JO57" s="0" t="n">
        <v>8360.96</v>
      </c>
      <c r="JP57" s="0" t="n">
        <v>0</v>
      </c>
      <c r="JQ57" s="0" t="n">
        <v>4260</v>
      </c>
      <c r="JR57" s="0" t="n">
        <v>0</v>
      </c>
      <c r="JS57" s="0" t="n">
        <v>0</v>
      </c>
      <c r="JT57" s="0" t="n">
        <v>8392.2</v>
      </c>
      <c r="JU57" s="0" t="n">
        <v>0</v>
      </c>
      <c r="JV57" s="0" t="n">
        <v>6405.62</v>
      </c>
      <c r="JW57" s="0" t="n">
        <v>852</v>
      </c>
      <c r="JX57" s="0" t="n">
        <v>361</v>
      </c>
      <c r="JY57" s="0" t="n">
        <v>0</v>
      </c>
      <c r="JZ57" s="0" t="n">
        <v>6696.55</v>
      </c>
      <c r="KA57" s="0" t="n">
        <v>0</v>
      </c>
      <c r="KB57" s="0" t="n">
        <v>0</v>
      </c>
      <c r="KC57" s="0" t="n">
        <v>10920.25</v>
      </c>
      <c r="KD57" s="0" t="n">
        <v>1147.98</v>
      </c>
      <c r="KE57" s="0" t="n">
        <v>0</v>
      </c>
      <c r="KF57" s="0" t="n">
        <v>15479.68</v>
      </c>
      <c r="KG57" s="0" t="n">
        <v>0</v>
      </c>
      <c r="KH57" s="0" t="n">
        <v>0</v>
      </c>
      <c r="KI57" s="0" t="n">
        <v>8918.505</v>
      </c>
      <c r="KJ57" s="0" t="n">
        <v>0</v>
      </c>
      <c r="KK57" s="0" t="n">
        <v>4328.39</v>
      </c>
      <c r="KL57" s="0" t="n">
        <v>0</v>
      </c>
      <c r="KM57" s="0" t="n">
        <v>10830</v>
      </c>
      <c r="KN57" s="0" t="n">
        <v>0</v>
      </c>
      <c r="KO57" s="0" t="n">
        <v>0</v>
      </c>
      <c r="KP57" s="0" t="n">
        <v>11515.9</v>
      </c>
      <c r="KQ57" s="0" t="n">
        <v>0</v>
      </c>
      <c r="KR57" s="0" t="n">
        <v>0</v>
      </c>
      <c r="KS57" s="0" t="n">
        <v>0</v>
      </c>
      <c r="KT57" s="0" t="n">
        <v>0</v>
      </c>
      <c r="KU57" s="0" t="n">
        <v>0</v>
      </c>
      <c r="KV57" s="0" t="n">
        <v>9328.24</v>
      </c>
      <c r="KW57" s="0" t="n">
        <v>2888</v>
      </c>
      <c r="KX57" s="0" t="n">
        <v>0</v>
      </c>
      <c r="KY57" s="0" t="n">
        <v>0</v>
      </c>
      <c r="KZ57" s="0" t="n">
        <v>2166</v>
      </c>
      <c r="LA57" s="0" t="n">
        <v>0</v>
      </c>
      <c r="LB57" s="0" t="n">
        <v>0</v>
      </c>
      <c r="LC57" s="0" t="n">
        <v>7942</v>
      </c>
      <c r="LD57" s="0" t="n">
        <v>0</v>
      </c>
      <c r="LE57" s="0" t="n">
        <v>0</v>
      </c>
      <c r="LF57" s="0" t="n">
        <v>722</v>
      </c>
      <c r="LG57" s="0" t="n">
        <v>13634.97</v>
      </c>
      <c r="LH57" s="0" t="n">
        <v>0</v>
      </c>
      <c r="LI57" s="0" t="n">
        <v>3007.13</v>
      </c>
      <c r="LJ57" s="0" t="n">
        <v>0</v>
      </c>
      <c r="LK57" s="0" t="n">
        <v>13530.28</v>
      </c>
      <c r="LL57" s="0" t="n">
        <v>0</v>
      </c>
      <c r="LM57" s="0" t="n">
        <v>0</v>
      </c>
      <c r="LN57" s="0" t="n">
        <v>6230.86</v>
      </c>
      <c r="LO57" s="0" t="n">
        <v>0</v>
      </c>
      <c r="LP57" s="0" t="n">
        <v>9703.68</v>
      </c>
      <c r="LQ57" s="0" t="n">
        <v>0</v>
      </c>
      <c r="LR57" s="0" t="n">
        <v>3165.97</v>
      </c>
      <c r="LS57" s="0" t="n">
        <v>8775.91</v>
      </c>
      <c r="LT57" s="0" t="n">
        <v>0</v>
      </c>
      <c r="LU57" s="0" t="n">
        <v>0</v>
      </c>
      <c r="LV57" s="0" t="n">
        <v>0</v>
      </c>
      <c r="LW57" s="0" t="n">
        <v>0</v>
      </c>
      <c r="LX57" s="0" t="n">
        <v>0</v>
      </c>
      <c r="LY57" s="0" t="n">
        <v>0</v>
      </c>
      <c r="LZ57" s="0" t="n">
        <v>0</v>
      </c>
      <c r="MA57" s="0" t="n">
        <v>0</v>
      </c>
      <c r="MB57" s="0" t="n">
        <v>12274</v>
      </c>
      <c r="MC57" s="0" t="n">
        <v>19130.112</v>
      </c>
      <c r="MD57" s="0" t="n">
        <v>0</v>
      </c>
      <c r="ME57" s="0" t="n">
        <v>10830</v>
      </c>
      <c r="MF57" s="0" t="n">
        <v>0</v>
      </c>
      <c r="MG57" s="0" t="n">
        <v>0</v>
      </c>
      <c r="MH57" s="0" t="n">
        <v>21335.1</v>
      </c>
      <c r="MI57" s="0" t="n">
        <v>0</v>
      </c>
      <c r="MJ57" s="0" t="n">
        <v>20355.8875</v>
      </c>
      <c r="MK57" s="0" t="n">
        <v>1949.4</v>
      </c>
      <c r="ML57" s="0" t="n">
        <v>212</v>
      </c>
      <c r="MM57" s="0" t="n">
        <v>0</v>
      </c>
      <c r="MN57" s="0" t="n">
        <v>3932.6</v>
      </c>
      <c r="MO57" s="0" t="n">
        <v>0</v>
      </c>
      <c r="MP57" s="0" t="n">
        <v>0</v>
      </c>
      <c r="MQ57" s="0" t="n">
        <v>6413</v>
      </c>
      <c r="MR57" s="0" t="n">
        <v>674.16</v>
      </c>
      <c r="MS57" s="0" t="n">
        <v>0</v>
      </c>
      <c r="MT57" s="0" t="n">
        <v>9090.56</v>
      </c>
      <c r="MU57" s="0" t="n">
        <v>0</v>
      </c>
      <c r="MV57" s="0" t="n">
        <v>0</v>
      </c>
      <c r="MW57" s="0" t="n">
        <v>5819.4</v>
      </c>
      <c r="MX57" s="0" t="n">
        <v>0</v>
      </c>
      <c r="MY57" s="0" t="n">
        <v>2796.068</v>
      </c>
      <c r="MZ57" s="0" t="n">
        <v>0</v>
      </c>
      <c r="NA57" s="0" t="n">
        <v>6996</v>
      </c>
      <c r="NB57" s="0" t="n">
        <v>0</v>
      </c>
      <c r="NC57" s="0" t="n">
        <v>0</v>
      </c>
      <c r="ND57" s="0" t="n">
        <v>6148</v>
      </c>
      <c r="NE57" s="0" t="n">
        <v>0</v>
      </c>
      <c r="NF57" s="0" t="n">
        <v>0</v>
      </c>
      <c r="NG57" s="0" t="n">
        <v>0</v>
      </c>
      <c r="NH57" s="0" t="n">
        <v>0</v>
      </c>
      <c r="NI57" s="0" t="n">
        <v>0</v>
      </c>
      <c r="NJ57" s="0" t="n">
        <v>5478.08</v>
      </c>
      <c r="NK57" s="0" t="n">
        <v>1526.4</v>
      </c>
      <c r="NL57" s="0" t="n">
        <v>0</v>
      </c>
      <c r="NM57" s="0" t="n">
        <v>0</v>
      </c>
      <c r="NN57" s="0" t="n">
        <v>1272</v>
      </c>
      <c r="NO57" s="0" t="n">
        <v>0</v>
      </c>
      <c r="NP57" s="0" t="n">
        <v>0</v>
      </c>
      <c r="NQ57" s="0" t="n">
        <v>4664</v>
      </c>
      <c r="NR57" s="0" t="n">
        <v>0</v>
      </c>
      <c r="NS57" s="0" t="n">
        <v>0</v>
      </c>
      <c r="NT57" s="0" t="n">
        <v>381.6</v>
      </c>
      <c r="NU57" s="0" t="n">
        <v>8007.24</v>
      </c>
      <c r="NV57" s="0" t="n">
        <v>0</v>
      </c>
      <c r="NW57" s="0" t="n">
        <v>2207.45</v>
      </c>
      <c r="NX57" s="0" t="n">
        <v>0</v>
      </c>
      <c r="NY57" s="0" t="n">
        <v>7945.76</v>
      </c>
      <c r="NZ57" s="0" t="n">
        <v>0</v>
      </c>
      <c r="OA57" s="0" t="n">
        <v>0</v>
      </c>
      <c r="OB57" s="0" t="n">
        <v>4025.032</v>
      </c>
      <c r="OC57" s="0" t="n">
        <v>0</v>
      </c>
      <c r="OD57" s="0" t="n">
        <v>5128.704</v>
      </c>
      <c r="OE57" s="0" t="n">
        <v>0</v>
      </c>
      <c r="OF57" s="0" t="n">
        <v>1859.24</v>
      </c>
      <c r="OG57" s="0" t="n">
        <v>6442.15</v>
      </c>
      <c r="OH57" s="0" t="n">
        <v>0</v>
      </c>
      <c r="OI57" s="0" t="n">
        <v>0</v>
      </c>
      <c r="OJ57" s="0" t="n">
        <v>0</v>
      </c>
      <c r="OK57" s="0" t="n">
        <v>0</v>
      </c>
      <c r="OL57" s="0" t="n">
        <v>0</v>
      </c>
      <c r="OM57" s="0" t="n">
        <v>0</v>
      </c>
      <c r="ON57" s="0" t="n">
        <v>0</v>
      </c>
      <c r="OO57" s="0" t="n">
        <v>0</v>
      </c>
      <c r="OP57" s="0" t="n">
        <v>7208</v>
      </c>
      <c r="OQ57" s="0" t="n">
        <v>12482.56</v>
      </c>
      <c r="OR57" s="0" t="n">
        <v>0</v>
      </c>
      <c r="OS57" s="0" t="n">
        <v>6360</v>
      </c>
      <c r="OT57" s="0" t="n">
        <v>0</v>
      </c>
      <c r="OU57" s="0" t="n">
        <v>0</v>
      </c>
      <c r="OV57" s="0" t="n">
        <v>12529.2</v>
      </c>
      <c r="OW57" s="0" t="n">
        <v>0</v>
      </c>
      <c r="OX57" s="0" t="n">
        <v>8606.988</v>
      </c>
      <c r="OY57" s="0" t="n">
        <v>1272</v>
      </c>
      <c r="OZ57" s="0" t="n">
        <v>183</v>
      </c>
      <c r="PA57" s="0" t="n">
        <v>0</v>
      </c>
      <c r="PB57" s="0" t="n">
        <v>3394.65</v>
      </c>
      <c r="PC57" s="0" t="n">
        <v>0</v>
      </c>
      <c r="PD57" s="0" t="n">
        <v>0</v>
      </c>
      <c r="PE57" s="0" t="n">
        <v>6089.325</v>
      </c>
      <c r="PF57" s="0" t="n">
        <v>581.94</v>
      </c>
      <c r="PG57" s="0" t="n">
        <v>0</v>
      </c>
      <c r="PH57" s="0" t="n">
        <v>7847.04</v>
      </c>
      <c r="PI57" s="0" t="n">
        <v>0</v>
      </c>
      <c r="PJ57" s="0" t="n">
        <v>0</v>
      </c>
      <c r="PK57" s="0" t="n">
        <v>5023.35</v>
      </c>
      <c r="PL57" s="0" t="n">
        <v>0</v>
      </c>
      <c r="PM57" s="0" t="n">
        <v>2194.17</v>
      </c>
      <c r="PN57" s="0" t="n">
        <v>0</v>
      </c>
      <c r="PO57" s="0" t="n">
        <v>5490</v>
      </c>
      <c r="PP57" s="0" t="n">
        <v>0</v>
      </c>
      <c r="PQ57" s="0" t="n">
        <v>0</v>
      </c>
      <c r="PR57" s="0" t="n">
        <v>5307</v>
      </c>
      <c r="PS57" s="0" t="n">
        <v>0</v>
      </c>
      <c r="PT57" s="0" t="n">
        <v>0</v>
      </c>
      <c r="PU57" s="0" t="n">
        <v>0</v>
      </c>
      <c r="PV57" s="0" t="n">
        <v>0</v>
      </c>
      <c r="PW57" s="0" t="n">
        <v>0</v>
      </c>
      <c r="PX57" s="0" t="n">
        <v>4728.72</v>
      </c>
      <c r="PY57" s="0" t="n">
        <v>1830</v>
      </c>
      <c r="PZ57" s="0" t="n">
        <v>0</v>
      </c>
      <c r="QA57" s="0" t="n">
        <v>0</v>
      </c>
      <c r="QB57" s="0" t="n">
        <v>1098</v>
      </c>
      <c r="QC57" s="0" t="n">
        <v>0</v>
      </c>
      <c r="QD57" s="0" t="n">
        <v>0</v>
      </c>
      <c r="QE57" s="0" t="n">
        <v>4026</v>
      </c>
      <c r="QF57" s="0" t="n">
        <v>0</v>
      </c>
      <c r="QG57" s="0" t="n">
        <v>0</v>
      </c>
      <c r="QH57" s="0" t="n">
        <v>366</v>
      </c>
      <c r="QI57" s="0" t="n">
        <v>7603.101</v>
      </c>
      <c r="QJ57" s="0" t="n">
        <v>0</v>
      </c>
      <c r="QK57" s="0" t="n">
        <v>1524.39</v>
      </c>
      <c r="QL57" s="0" t="n">
        <v>0</v>
      </c>
      <c r="QM57" s="0" t="n">
        <v>7544.724</v>
      </c>
      <c r="QN57" s="0" t="n">
        <v>0</v>
      </c>
      <c r="QO57" s="0" t="n">
        <v>0</v>
      </c>
      <c r="QP57" s="0" t="n">
        <v>3158.58</v>
      </c>
      <c r="QQ57" s="0" t="n">
        <v>0</v>
      </c>
      <c r="QR57" s="0" t="n">
        <v>5410.944</v>
      </c>
      <c r="QS57" s="0" t="n">
        <v>0</v>
      </c>
      <c r="QT57" s="0" t="n">
        <v>1444.419</v>
      </c>
      <c r="QU57" s="0" t="n">
        <v>4448.73</v>
      </c>
      <c r="QV57" s="0" t="n">
        <v>0</v>
      </c>
      <c r="QW57" s="0" t="n">
        <v>0</v>
      </c>
      <c r="QX57" s="0" t="n">
        <v>0</v>
      </c>
      <c r="QY57" s="0" t="n">
        <v>0</v>
      </c>
      <c r="QZ57" s="0" t="n">
        <v>0</v>
      </c>
      <c r="RA57" s="0" t="n">
        <v>0</v>
      </c>
      <c r="RB57" s="0" t="n">
        <v>0</v>
      </c>
      <c r="RC57" s="0" t="n">
        <v>0</v>
      </c>
      <c r="RD57" s="0" t="n">
        <v>6222</v>
      </c>
      <c r="RE57" s="0" t="n">
        <v>10775.04</v>
      </c>
      <c r="RF57" s="0" t="n">
        <v>0</v>
      </c>
      <c r="RG57" s="0" t="n">
        <v>4941</v>
      </c>
      <c r="RH57" s="0" t="n">
        <v>0</v>
      </c>
      <c r="RI57" s="0" t="n">
        <v>0</v>
      </c>
      <c r="RJ57" s="0" t="n">
        <v>10815.3</v>
      </c>
      <c r="RK57" s="0" t="n">
        <v>0</v>
      </c>
      <c r="RL57" s="0" t="n">
        <v>8255.13</v>
      </c>
      <c r="RM57" s="0" t="n">
        <v>1207.8</v>
      </c>
      <c r="RN57" s="0" t="n">
        <v>349</v>
      </c>
      <c r="RO57" s="0" t="n">
        <v>0</v>
      </c>
      <c r="RP57" s="0" t="n">
        <v>6473.95</v>
      </c>
      <c r="RQ57" s="0" t="n">
        <v>0</v>
      </c>
      <c r="RR57" s="0" t="n">
        <v>0</v>
      </c>
      <c r="RS57" s="0" t="n">
        <v>10557.25</v>
      </c>
      <c r="RT57" s="0" t="n">
        <v>1109.82</v>
      </c>
      <c r="RU57" s="0" t="n">
        <v>0</v>
      </c>
      <c r="RV57" s="0" t="n">
        <v>14965.12</v>
      </c>
      <c r="RW57" s="0" t="n">
        <v>0</v>
      </c>
      <c r="RX57" s="0" t="n">
        <v>0</v>
      </c>
      <c r="RY57" s="0" t="n">
        <v>9580.05</v>
      </c>
      <c r="RZ57" s="0" t="n">
        <v>0</v>
      </c>
      <c r="SA57" s="0" t="n">
        <v>4184.51</v>
      </c>
      <c r="SB57" s="0" t="n">
        <v>0</v>
      </c>
      <c r="SC57" s="0" t="n">
        <v>11517</v>
      </c>
      <c r="SD57" s="0" t="n">
        <v>0</v>
      </c>
      <c r="SE57" s="0" t="n">
        <v>0</v>
      </c>
      <c r="SF57" s="0" t="n">
        <v>10121</v>
      </c>
      <c r="SG57" s="0" t="n">
        <v>0</v>
      </c>
      <c r="SH57" s="0" t="n">
        <v>0</v>
      </c>
      <c r="SI57" s="0" t="n">
        <v>0</v>
      </c>
      <c r="SJ57" s="0" t="n">
        <v>0</v>
      </c>
      <c r="SK57" s="0" t="n">
        <v>0</v>
      </c>
      <c r="SL57" s="0" t="n">
        <v>9018.16</v>
      </c>
      <c r="SM57" s="0" t="n">
        <v>2792</v>
      </c>
      <c r="SN57" s="0" t="n">
        <v>0</v>
      </c>
      <c r="SO57" s="0" t="n">
        <v>0</v>
      </c>
      <c r="SP57" s="0" t="n">
        <v>2094</v>
      </c>
      <c r="SQ57" s="0" t="n">
        <v>0</v>
      </c>
      <c r="SR57" s="0" t="n">
        <v>0</v>
      </c>
      <c r="SS57" s="0" t="n">
        <v>9597.5</v>
      </c>
      <c r="ST57" s="0" t="n">
        <v>0</v>
      </c>
      <c r="SU57" s="0" t="n">
        <v>0</v>
      </c>
      <c r="SV57" s="0" t="n">
        <v>698</v>
      </c>
      <c r="SW57" s="0" t="n">
        <v>13181.73</v>
      </c>
      <c r="SX57" s="0" t="n">
        <v>0</v>
      </c>
      <c r="SY57" s="0" t="n">
        <v>2907.17</v>
      </c>
      <c r="SZ57" s="0" t="n">
        <v>0</v>
      </c>
      <c r="TA57" s="0" t="n">
        <v>13080.52</v>
      </c>
      <c r="TB57" s="0" t="n">
        <v>0</v>
      </c>
      <c r="TC57" s="0" t="n">
        <v>0</v>
      </c>
      <c r="TD57" s="0" t="n">
        <v>6023.74</v>
      </c>
      <c r="TE57" s="0" t="n">
        <v>0</v>
      </c>
      <c r="TF57" s="0" t="n">
        <v>9381.12</v>
      </c>
      <c r="TG57" s="0" t="n">
        <v>0</v>
      </c>
      <c r="TH57" s="0" t="n">
        <v>3366.803</v>
      </c>
      <c r="TI57" s="0" t="n">
        <v>8484.19</v>
      </c>
      <c r="TJ57" s="0" t="n">
        <v>0</v>
      </c>
      <c r="TK57" s="0" t="n">
        <v>0</v>
      </c>
      <c r="TL57" s="0" t="n">
        <v>0</v>
      </c>
      <c r="TM57" s="0" t="n">
        <v>0</v>
      </c>
      <c r="TN57" s="0" t="n">
        <v>0</v>
      </c>
      <c r="TO57" s="0" t="n">
        <v>0</v>
      </c>
      <c r="TP57" s="0" t="n">
        <v>0</v>
      </c>
      <c r="TQ57" s="0" t="n">
        <v>0</v>
      </c>
      <c r="TR57" s="0" t="n">
        <v>14832.5</v>
      </c>
      <c r="TS57" s="0" t="n">
        <v>20549.12</v>
      </c>
      <c r="TT57" s="0" t="n">
        <v>0</v>
      </c>
      <c r="TU57" s="0" t="n">
        <v>10470</v>
      </c>
      <c r="TV57" s="0" t="n">
        <v>0</v>
      </c>
      <c r="TW57" s="0" t="n">
        <v>0</v>
      </c>
      <c r="TX57" s="0" t="n">
        <v>20625.9</v>
      </c>
      <c r="TY57" s="0" t="n">
        <v>0</v>
      </c>
      <c r="TZ57" s="0" t="n">
        <v>15743.39</v>
      </c>
      <c r="UA57" s="0" t="n">
        <v>2094</v>
      </c>
      <c r="UB57" s="0" t="n">
        <v>194</v>
      </c>
      <c r="UC57" s="0" t="n">
        <v>0</v>
      </c>
      <c r="UD57" s="0" t="n">
        <v>3598.7</v>
      </c>
      <c r="UE57" s="0" t="n">
        <v>0</v>
      </c>
      <c r="UF57" s="0" t="n">
        <v>0</v>
      </c>
      <c r="UG57" s="0" t="n">
        <v>5868.5</v>
      </c>
      <c r="UH57" s="0" t="n">
        <v>616.92</v>
      </c>
      <c r="UI57" s="0" t="n">
        <v>0</v>
      </c>
      <c r="UJ57" s="0" t="n">
        <v>9150.592</v>
      </c>
      <c r="UK57" s="0" t="n">
        <v>0</v>
      </c>
      <c r="UL57" s="0" t="n">
        <v>0</v>
      </c>
      <c r="UM57" s="0" t="n">
        <v>5325.3</v>
      </c>
      <c r="UN57" s="0" t="n">
        <v>0</v>
      </c>
      <c r="UO57" s="0" t="n">
        <v>2326.06</v>
      </c>
      <c r="UP57" s="0" t="n">
        <v>0</v>
      </c>
      <c r="UQ57" s="0" t="n">
        <v>7275</v>
      </c>
      <c r="UR57" s="0" t="n">
        <v>0</v>
      </c>
      <c r="US57" s="0" t="n">
        <v>0</v>
      </c>
      <c r="UT57" s="0" t="n">
        <v>5626</v>
      </c>
      <c r="UU57" s="0" t="n">
        <v>0</v>
      </c>
      <c r="UV57" s="0" t="n">
        <v>0</v>
      </c>
      <c r="UW57" s="0" t="n">
        <v>0</v>
      </c>
      <c r="UX57" s="0" t="n">
        <v>0</v>
      </c>
      <c r="UY57" s="0" t="n">
        <v>0</v>
      </c>
      <c r="UZ57" s="0" t="n">
        <v>4511.664</v>
      </c>
      <c r="VA57" s="0" t="n">
        <v>1552</v>
      </c>
      <c r="VB57" s="0" t="n">
        <v>0</v>
      </c>
      <c r="VC57" s="0" t="n">
        <v>0</v>
      </c>
      <c r="VD57" s="0" t="n">
        <v>1164</v>
      </c>
      <c r="VE57" s="0" t="n">
        <v>0</v>
      </c>
      <c r="VF57" s="0" t="n">
        <v>0</v>
      </c>
      <c r="VG57" s="0" t="n">
        <v>3841.2</v>
      </c>
      <c r="VH57" s="0" t="n">
        <v>0</v>
      </c>
      <c r="VI57" s="0" t="n">
        <v>0</v>
      </c>
      <c r="VJ57" s="0" t="n">
        <v>388</v>
      </c>
      <c r="VK57" s="0" t="n">
        <v>7327.38</v>
      </c>
      <c r="VL57" s="0" t="n">
        <v>0</v>
      </c>
      <c r="VM57" s="0" t="n">
        <v>1616.02</v>
      </c>
      <c r="VN57" s="0" t="n">
        <v>0</v>
      </c>
      <c r="VO57" s="0" t="n">
        <v>6544.008</v>
      </c>
      <c r="VP57" s="0" t="n">
        <v>0</v>
      </c>
      <c r="VQ57" s="0" t="n">
        <v>0</v>
      </c>
      <c r="VR57" s="0" t="n">
        <v>3348.44</v>
      </c>
      <c r="VS57" s="0" t="n">
        <v>0</v>
      </c>
      <c r="VT57" s="0" t="n">
        <v>4693.248</v>
      </c>
      <c r="VU57" s="0" t="n">
        <v>0</v>
      </c>
      <c r="VV57" s="0" t="n">
        <v>1701.38</v>
      </c>
      <c r="VW57" s="0" t="n">
        <v>4716.14</v>
      </c>
      <c r="VX57" s="0" t="n">
        <v>0</v>
      </c>
      <c r="VY57" s="0" t="n">
        <v>0</v>
      </c>
      <c r="VZ57" s="0" t="n">
        <v>0</v>
      </c>
      <c r="WA57" s="0" t="n">
        <v>0</v>
      </c>
      <c r="WB57" s="0" t="n">
        <v>0</v>
      </c>
      <c r="WC57" s="0" t="n">
        <v>0</v>
      </c>
      <c r="WD57" s="0" t="n">
        <v>0</v>
      </c>
      <c r="WE57" s="0" t="n">
        <v>0</v>
      </c>
      <c r="WF57" s="0" t="n">
        <v>6596</v>
      </c>
      <c r="WG57" s="0" t="n">
        <v>11422.72</v>
      </c>
      <c r="WH57" s="0" t="n">
        <v>0</v>
      </c>
      <c r="WI57" s="0" t="n">
        <v>5238</v>
      </c>
      <c r="WJ57" s="0" t="n">
        <v>0</v>
      </c>
      <c r="WK57" s="0" t="n">
        <v>0</v>
      </c>
      <c r="WL57" s="0" t="n">
        <v>11465.4</v>
      </c>
      <c r="WM57" s="0" t="n">
        <v>0</v>
      </c>
      <c r="WN57" s="0" t="n">
        <v>8751.34</v>
      </c>
      <c r="WO57" s="0" t="n">
        <v>1164</v>
      </c>
      <c r="WP57" s="0" t="n">
        <v>118</v>
      </c>
      <c r="WQ57" s="0" t="n">
        <v>0</v>
      </c>
      <c r="WR57" s="0" t="n">
        <v>1970.01</v>
      </c>
      <c r="WS57" s="0" t="n">
        <v>0</v>
      </c>
      <c r="WT57" s="0" t="n">
        <v>0</v>
      </c>
      <c r="WU57" s="0" t="n">
        <v>3569.5</v>
      </c>
      <c r="WV57" s="0" t="n">
        <v>375.24</v>
      </c>
      <c r="WW57" s="0" t="n">
        <v>0</v>
      </c>
      <c r="WX57" s="0" t="n">
        <v>5059.84</v>
      </c>
      <c r="WY57" s="0" t="n">
        <v>0</v>
      </c>
      <c r="WZ57" s="0" t="n">
        <v>0</v>
      </c>
      <c r="XA57" s="0" t="n">
        <v>3239.1</v>
      </c>
      <c r="XB57" s="0" t="n">
        <v>0</v>
      </c>
      <c r="XC57" s="0" t="n">
        <v>1414.82</v>
      </c>
      <c r="XD57" s="0" t="n">
        <v>0</v>
      </c>
      <c r="XE57" s="0" t="n">
        <v>3540</v>
      </c>
      <c r="XF57" s="0" t="n">
        <v>0</v>
      </c>
      <c r="XG57" s="0" t="n">
        <v>0</v>
      </c>
      <c r="XH57" s="0" t="n">
        <v>3422</v>
      </c>
      <c r="XI57" s="0" t="n">
        <v>0</v>
      </c>
      <c r="XJ57" s="0" t="n">
        <v>0</v>
      </c>
      <c r="XK57" s="0" t="n">
        <v>0</v>
      </c>
      <c r="XL57" s="0" t="n">
        <v>0</v>
      </c>
      <c r="XM57" s="0" t="n">
        <v>0</v>
      </c>
      <c r="XN57" s="0" t="n">
        <v>3049.12</v>
      </c>
      <c r="XO57" s="0" t="n">
        <v>944</v>
      </c>
      <c r="XP57" s="0" t="n">
        <v>0</v>
      </c>
      <c r="XQ57" s="0" t="n">
        <v>0</v>
      </c>
      <c r="XR57" s="0" t="n">
        <v>708</v>
      </c>
      <c r="XS57" s="0" t="n">
        <v>0</v>
      </c>
      <c r="XT57" s="0" t="n">
        <v>0</v>
      </c>
      <c r="XU57" s="0" t="n">
        <v>2596</v>
      </c>
      <c r="XV57" s="0" t="n">
        <v>0</v>
      </c>
      <c r="XW57" s="0" t="n">
        <v>0</v>
      </c>
      <c r="XX57" s="0" t="n">
        <v>212.4</v>
      </c>
      <c r="XY57" s="0" t="n">
        <v>4456.86</v>
      </c>
      <c r="XZ57" s="0" t="n">
        <v>0</v>
      </c>
      <c r="YA57" s="0" t="n">
        <v>1228.675</v>
      </c>
      <c r="YB57" s="0" t="n">
        <v>0</v>
      </c>
      <c r="YC57" s="0" t="n">
        <v>5528.3</v>
      </c>
      <c r="YD57" s="0" t="n">
        <v>0</v>
      </c>
      <c r="YE57" s="0" t="n">
        <v>0</v>
      </c>
      <c r="YF57" s="0" t="n">
        <v>1833.012</v>
      </c>
      <c r="YG57" s="0" t="n">
        <v>0</v>
      </c>
      <c r="YH57" s="0" t="n">
        <v>3171.84</v>
      </c>
      <c r="YI57" s="0" t="n">
        <v>0</v>
      </c>
      <c r="YJ57" s="0" t="n">
        <v>931.374</v>
      </c>
      <c r="YK57" s="0" t="n">
        <v>2868.58</v>
      </c>
      <c r="YL57" s="0" t="n">
        <v>0</v>
      </c>
      <c r="YM57" s="0" t="n">
        <v>0</v>
      </c>
      <c r="YN57" s="0" t="n">
        <v>0</v>
      </c>
      <c r="YO57" s="0" t="n">
        <v>0</v>
      </c>
      <c r="YP57" s="0" t="n">
        <v>0</v>
      </c>
      <c r="YQ57" s="0" t="n">
        <v>0</v>
      </c>
      <c r="YR57" s="0" t="n">
        <v>0</v>
      </c>
      <c r="YS57" s="0" t="n">
        <v>0</v>
      </c>
      <c r="YT57" s="0" t="n">
        <v>3610.8</v>
      </c>
      <c r="YU57" s="0" t="n">
        <v>6947.84</v>
      </c>
      <c r="YV57" s="0" t="n">
        <v>0</v>
      </c>
      <c r="YW57" s="0" t="n">
        <v>3540</v>
      </c>
      <c r="YX57" s="0" t="n">
        <v>0</v>
      </c>
      <c r="YY57" s="0" t="n">
        <v>0</v>
      </c>
      <c r="YZ57" s="0" t="n">
        <v>7671.18</v>
      </c>
      <c r="ZA57" s="0" t="n">
        <v>0</v>
      </c>
      <c r="ZB57" s="0" t="n">
        <v>5322.98</v>
      </c>
      <c r="ZC57" s="0" t="n">
        <v>708</v>
      </c>
      <c r="ZD57" s="0" t="n">
        <v>77</v>
      </c>
      <c r="ZE57" s="0" t="n">
        <v>0</v>
      </c>
      <c r="ZF57" s="0" t="n">
        <v>1428.35</v>
      </c>
      <c r="ZG57" s="0" t="n">
        <v>0</v>
      </c>
      <c r="ZH57" s="0" t="n">
        <v>0</v>
      </c>
      <c r="ZI57" s="0" t="n">
        <v>2096.325</v>
      </c>
      <c r="ZJ57" s="0" t="n">
        <v>244.86</v>
      </c>
      <c r="ZK57" s="0" t="n">
        <v>0</v>
      </c>
      <c r="ZL57" s="0" t="n">
        <v>3631.936</v>
      </c>
      <c r="ZM57" s="0" t="n">
        <v>0</v>
      </c>
      <c r="ZN57" s="0" t="n">
        <v>0</v>
      </c>
      <c r="ZO57" s="0" t="n">
        <v>2113.65</v>
      </c>
      <c r="ZP57" s="0" t="n">
        <v>0</v>
      </c>
      <c r="ZQ57" s="0" t="n">
        <v>1154.0375</v>
      </c>
      <c r="ZR57" s="0" t="n">
        <v>0</v>
      </c>
      <c r="ZS57" s="0" t="n">
        <v>2310</v>
      </c>
      <c r="ZT57" s="0" t="n">
        <v>0</v>
      </c>
      <c r="ZU57" s="0" t="n">
        <v>0</v>
      </c>
      <c r="ZV57" s="0" t="n">
        <v>2233</v>
      </c>
      <c r="ZW57" s="0" t="n">
        <v>0</v>
      </c>
      <c r="ZX57" s="0" t="n">
        <v>0</v>
      </c>
      <c r="ZY57" s="0" t="n">
        <v>0</v>
      </c>
      <c r="ZZ57" s="0" t="n">
        <v>0</v>
      </c>
      <c r="AAA57" s="0" t="n">
        <v>0</v>
      </c>
      <c r="AAB57" s="0" t="n">
        <v>2188.648</v>
      </c>
      <c r="AAC57" s="0" t="n">
        <v>770</v>
      </c>
      <c r="AAD57" s="0" t="n">
        <v>0</v>
      </c>
      <c r="AAE57" s="0" t="n">
        <v>0</v>
      </c>
      <c r="AAF57" s="0" t="n">
        <v>577.5</v>
      </c>
      <c r="AAG57" s="0" t="n">
        <v>0</v>
      </c>
      <c r="AAH57" s="0" t="n">
        <v>0</v>
      </c>
      <c r="AAI57" s="0" t="n">
        <v>1863.4</v>
      </c>
      <c r="AAJ57" s="0" t="n">
        <v>0</v>
      </c>
      <c r="AAK57" s="0" t="n">
        <v>0</v>
      </c>
      <c r="AAL57" s="0" t="n">
        <v>154</v>
      </c>
      <c r="AAM57" s="0" t="n">
        <v>2908.29</v>
      </c>
      <c r="AAN57" s="0" t="n">
        <v>0</v>
      </c>
      <c r="AAO57" s="0" t="n">
        <v>641.41</v>
      </c>
      <c r="AAP57" s="0" t="n">
        <v>0</v>
      </c>
      <c r="AAQ57" s="0" t="n">
        <v>2885.96</v>
      </c>
      <c r="AAR57" s="0" t="n">
        <v>0</v>
      </c>
      <c r="AAS57" s="0" t="n">
        <v>0</v>
      </c>
      <c r="AAT57" s="0" t="n">
        <v>1661.275</v>
      </c>
      <c r="AAU57" s="0" t="n">
        <v>0</v>
      </c>
      <c r="AAV57" s="0" t="n">
        <v>2069.76</v>
      </c>
      <c r="AAW57" s="0" t="n">
        <v>0</v>
      </c>
      <c r="AAX57" s="0" t="n">
        <v>675.29</v>
      </c>
      <c r="AAY57" s="0" t="n">
        <v>1871.87</v>
      </c>
      <c r="AAZ57" s="0" t="n">
        <v>0</v>
      </c>
      <c r="ABA57" s="0" t="n">
        <v>0</v>
      </c>
      <c r="ABB57" s="0" t="n">
        <v>0</v>
      </c>
      <c r="ABC57" s="0" t="n">
        <v>0</v>
      </c>
      <c r="ABD57" s="0" t="n">
        <v>0</v>
      </c>
      <c r="ABE57" s="0" t="n">
        <v>0</v>
      </c>
      <c r="ABF57" s="0" t="n">
        <v>0</v>
      </c>
      <c r="ABG57" s="0" t="n">
        <v>0</v>
      </c>
      <c r="ABH57" s="0" t="n">
        <v>2618</v>
      </c>
      <c r="ABI57" s="0" t="n">
        <v>4533.76</v>
      </c>
      <c r="ABJ57" s="0" t="n">
        <v>0</v>
      </c>
      <c r="ABK57" s="0" t="n">
        <v>2310</v>
      </c>
      <c r="ABL57" s="0" t="n">
        <v>0</v>
      </c>
      <c r="ABM57" s="0" t="n">
        <v>0</v>
      </c>
      <c r="ABN57" s="0" t="n">
        <v>4550.7</v>
      </c>
      <c r="ABO57" s="0" t="n">
        <v>0</v>
      </c>
      <c r="ABP57" s="0" t="n">
        <v>3473.47</v>
      </c>
      <c r="ABQ57" s="0" t="n">
        <v>462</v>
      </c>
      <c r="ABR57" s="0" t="n">
        <v>42</v>
      </c>
      <c r="ABS57" s="0" t="n">
        <v>0</v>
      </c>
      <c r="ABT57" s="0" t="n">
        <v>779.1</v>
      </c>
      <c r="ABU57" s="0" t="n">
        <v>0</v>
      </c>
      <c r="ABV57" s="0" t="n">
        <v>0</v>
      </c>
      <c r="ABW57" s="0" t="n">
        <v>1397.55</v>
      </c>
      <c r="ABX57" s="0" t="n">
        <v>133.56</v>
      </c>
      <c r="ABY57" s="0" t="n">
        <v>0</v>
      </c>
      <c r="ABZ57" s="0" t="n">
        <v>1800.96</v>
      </c>
      <c r="ACA57" s="0" t="n">
        <v>0</v>
      </c>
      <c r="ACB57" s="0" t="n">
        <v>0</v>
      </c>
      <c r="ACC57" s="0" t="n">
        <v>1268.19</v>
      </c>
      <c r="ACD57" s="0" t="n">
        <v>0</v>
      </c>
      <c r="ACE57" s="0" t="n">
        <v>503.58</v>
      </c>
      <c r="ACF57" s="0" t="n">
        <v>0</v>
      </c>
      <c r="ACG57" s="0" t="n">
        <v>1260</v>
      </c>
      <c r="ACH57" s="0" t="n">
        <v>0</v>
      </c>
      <c r="ACI57" s="0" t="n">
        <v>0</v>
      </c>
      <c r="ACJ57" s="0" t="n">
        <v>1339.8</v>
      </c>
      <c r="ACK57" s="0" t="n">
        <v>0</v>
      </c>
      <c r="ACL57" s="0" t="n">
        <v>0</v>
      </c>
      <c r="ACM57" s="0" t="n">
        <v>0</v>
      </c>
      <c r="ACN57" s="0" t="n">
        <v>0</v>
      </c>
      <c r="ACO57" s="0" t="n">
        <v>0</v>
      </c>
      <c r="ACP57" s="0" t="n">
        <v>1085.28</v>
      </c>
      <c r="ACQ57" s="0" t="n">
        <v>336</v>
      </c>
      <c r="ACR57" s="0" t="n">
        <v>0</v>
      </c>
      <c r="ACS57" s="0" t="n">
        <v>0</v>
      </c>
      <c r="ACT57" s="0" t="n">
        <v>252</v>
      </c>
      <c r="ACU57" s="0" t="n">
        <v>0</v>
      </c>
      <c r="ACV57" s="0" t="n">
        <v>0</v>
      </c>
      <c r="ACW57" s="0" t="n">
        <v>831.6</v>
      </c>
      <c r="ACX57" s="0" t="n">
        <v>0</v>
      </c>
      <c r="ACY57" s="0" t="n">
        <v>0</v>
      </c>
      <c r="ACZ57" s="0" t="n">
        <v>84</v>
      </c>
      <c r="ADA57" s="0" t="n">
        <v>1586.34</v>
      </c>
      <c r="ADB57" s="0" t="n">
        <v>0</v>
      </c>
      <c r="ADC57" s="0" t="n">
        <v>349.86</v>
      </c>
      <c r="ADD57" s="0" t="n">
        <v>0</v>
      </c>
      <c r="ADE57" s="0" t="n">
        <v>1967.7</v>
      </c>
      <c r="ADF57" s="0" t="n">
        <v>0</v>
      </c>
      <c r="ADG57" s="0" t="n">
        <v>0</v>
      </c>
      <c r="ADH57" s="0" t="n">
        <v>724.92</v>
      </c>
      <c r="ADI57" s="0" t="n">
        <v>0</v>
      </c>
      <c r="ADJ57" s="0" t="n">
        <v>1128.96</v>
      </c>
      <c r="ADK57" s="0" t="n">
        <v>0</v>
      </c>
      <c r="ADL57" s="0" t="n">
        <v>368.34</v>
      </c>
      <c r="ADM57" s="0" t="n">
        <v>1021.02</v>
      </c>
      <c r="ADN57" s="0" t="n">
        <v>0</v>
      </c>
      <c r="ADO57" s="0" t="n">
        <v>0</v>
      </c>
      <c r="ADP57" s="0" t="n">
        <v>0</v>
      </c>
      <c r="ADQ57" s="0" t="n">
        <v>0</v>
      </c>
      <c r="ADR57" s="0" t="n">
        <v>0</v>
      </c>
      <c r="ADS57" s="0" t="n">
        <v>0</v>
      </c>
      <c r="ADT57" s="0" t="n">
        <v>0</v>
      </c>
      <c r="ADU57" s="0" t="n">
        <v>0</v>
      </c>
      <c r="ADV57" s="0" t="n">
        <v>1285.2</v>
      </c>
      <c r="ADW57" s="0" t="n">
        <v>2472.96</v>
      </c>
      <c r="ADX57" s="0" t="n">
        <v>0</v>
      </c>
      <c r="ADY57" s="0" t="n">
        <v>1386</v>
      </c>
      <c r="ADZ57" s="0" t="n">
        <v>0</v>
      </c>
      <c r="AEA57" s="0" t="n">
        <v>0</v>
      </c>
      <c r="AEB57" s="0" t="n">
        <v>2482.2</v>
      </c>
      <c r="AEC57" s="0" t="n">
        <v>0</v>
      </c>
      <c r="AED57" s="0" t="n">
        <v>2368.275</v>
      </c>
      <c r="AEE57" s="0" t="n">
        <v>252</v>
      </c>
      <c r="AEF57" s="0" t="n">
        <v>90</v>
      </c>
      <c r="AEG57" s="0" t="n">
        <v>0</v>
      </c>
      <c r="AEH57" s="0" t="n">
        <v>1669.5</v>
      </c>
      <c r="AEI57" s="0" t="n">
        <v>0</v>
      </c>
      <c r="AEJ57" s="0" t="n">
        <v>0</v>
      </c>
      <c r="AEK57" s="0" t="n">
        <v>2722.5</v>
      </c>
      <c r="AEL57" s="0" t="n">
        <v>286.2</v>
      </c>
      <c r="AEM57" s="0" t="n">
        <v>0</v>
      </c>
      <c r="AEN57" s="0" t="n">
        <v>3859.2</v>
      </c>
      <c r="AEO57" s="0" t="n">
        <v>0</v>
      </c>
      <c r="AEP57" s="0" t="n">
        <v>0</v>
      </c>
      <c r="AEQ57" s="0" t="n">
        <v>2717.55</v>
      </c>
      <c r="AER57" s="0" t="n">
        <v>0</v>
      </c>
      <c r="AES57" s="0" t="n">
        <v>1079.1</v>
      </c>
      <c r="AET57" s="0" t="n">
        <v>0</v>
      </c>
      <c r="AEU57" s="0" t="n">
        <v>2700</v>
      </c>
      <c r="AEV57" s="0" t="n">
        <v>0</v>
      </c>
      <c r="AEW57" s="0" t="n">
        <v>0</v>
      </c>
      <c r="AEX57" s="0" t="n">
        <v>3262.5</v>
      </c>
      <c r="AEY57" s="0" t="n">
        <v>0</v>
      </c>
      <c r="AEZ57" s="0" t="n">
        <v>0</v>
      </c>
      <c r="AFA57" s="0" t="n">
        <v>0</v>
      </c>
      <c r="AFB57" s="0" t="n">
        <v>0</v>
      </c>
      <c r="AFC57" s="0" t="n">
        <v>0</v>
      </c>
      <c r="AFD57" s="0" t="n">
        <v>2907</v>
      </c>
      <c r="AFE57" s="0" t="n">
        <v>720</v>
      </c>
      <c r="AFF57" s="0" t="n">
        <v>0</v>
      </c>
      <c r="AFG57" s="0" t="n">
        <v>0</v>
      </c>
      <c r="AFH57" s="0" t="n">
        <v>540</v>
      </c>
      <c r="AFI57" s="0" t="n">
        <v>0</v>
      </c>
      <c r="AFJ57" s="0" t="n">
        <v>0</v>
      </c>
      <c r="AFK57" s="0" t="n">
        <v>1980</v>
      </c>
      <c r="AFL57" s="0" t="n">
        <v>0</v>
      </c>
      <c r="AFM57" s="0" t="n">
        <v>0</v>
      </c>
      <c r="AFN57" s="0" t="n">
        <v>162</v>
      </c>
      <c r="AFO57" s="0" t="n">
        <v>3399.3</v>
      </c>
      <c r="AFP57" s="0" t="n">
        <v>0</v>
      </c>
      <c r="AFQ57" s="0" t="n">
        <v>749.7</v>
      </c>
      <c r="AFR57" s="0" t="n">
        <v>0</v>
      </c>
      <c r="AFS57" s="0" t="n">
        <v>3373.2</v>
      </c>
      <c r="AFT57" s="0" t="n">
        <v>0</v>
      </c>
      <c r="AFU57" s="0" t="n">
        <v>0</v>
      </c>
      <c r="AFV57" s="0" t="n">
        <v>1553.4</v>
      </c>
      <c r="AFW57" s="0" t="n">
        <v>0</v>
      </c>
      <c r="AFX57" s="0" t="n">
        <v>3024</v>
      </c>
      <c r="AFY57" s="0" t="n">
        <v>0</v>
      </c>
      <c r="AFZ57" s="0" t="n">
        <v>710.37</v>
      </c>
      <c r="AGA57" s="0" t="n">
        <v>2187.9</v>
      </c>
      <c r="AGB57" s="0" t="n">
        <v>0</v>
      </c>
      <c r="AGC57" s="0" t="n">
        <v>0</v>
      </c>
      <c r="AGD57" s="0" t="n">
        <v>0</v>
      </c>
      <c r="AGE57" s="0" t="n">
        <v>0</v>
      </c>
      <c r="AGF57" s="0" t="n">
        <v>0</v>
      </c>
      <c r="AGG57" s="0" t="n">
        <v>0</v>
      </c>
      <c r="AGH57" s="0" t="n">
        <v>0</v>
      </c>
      <c r="AGI57" s="0" t="n">
        <v>0</v>
      </c>
      <c r="AGJ57" s="0" t="n">
        <v>3825</v>
      </c>
      <c r="AGK57" s="0" t="n">
        <v>5299.2</v>
      </c>
      <c r="AGL57" s="0" t="n">
        <v>0</v>
      </c>
      <c r="AGM57" s="0" t="n">
        <v>2970</v>
      </c>
      <c r="AGN57" s="0" t="n">
        <v>0</v>
      </c>
      <c r="AGO57" s="0" t="n">
        <v>0</v>
      </c>
      <c r="AGP57" s="0" t="n">
        <v>5319</v>
      </c>
      <c r="AGQ57" s="0" t="n">
        <v>0</v>
      </c>
      <c r="AGR57" s="0" t="n">
        <v>3653.91</v>
      </c>
      <c r="AGS57" s="0" t="n">
        <v>594</v>
      </c>
      <c r="AGU57" s="0" t="n">
        <f aca="false">IF($P57&gt;0,CH57*$K57,0)</f>
        <v>220</v>
      </c>
      <c r="AGV57" s="0" t="n">
        <f aca="false">IF($P57&gt;0,EV57*$K57,0)</f>
        <v>281</v>
      </c>
      <c r="AGW57" s="0" t="n">
        <f aca="false">IF($P57&gt;0,HJ57*$K57,0)</f>
        <v>142</v>
      </c>
      <c r="AGX57" s="0" t="n">
        <f aca="false">IF($P57&gt;0,JX57*$K57,0)</f>
        <v>361</v>
      </c>
      <c r="AGY57" s="0" t="n">
        <f aca="false">IF($P57&gt;0,ML57*$K57,0)</f>
        <v>212</v>
      </c>
      <c r="AGZ57" s="0" t="n">
        <f aca="false">IF($P57&gt;0,OZ57*$K57,0)</f>
        <v>183</v>
      </c>
      <c r="AHA57" s="0" t="n">
        <f aca="false">IF($P57&gt;0,RN57*$K57,0)</f>
        <v>349</v>
      </c>
      <c r="AHB57" s="0" t="n">
        <f aca="false">IF($P57&gt;0,UB57*$K57,0)</f>
        <v>194</v>
      </c>
      <c r="AHC57" s="0" t="n">
        <f aca="false">IF($P57&gt;0,WP57*$K57,0)</f>
        <v>118</v>
      </c>
      <c r="AHD57" s="0" t="n">
        <f aca="false">IF($P57&gt;0,ZD57*$K57,0)</f>
        <v>77</v>
      </c>
      <c r="AHE57" s="0" t="n">
        <f aca="false">IF($P57&gt;0,ABR57*$K57,0)</f>
        <v>42</v>
      </c>
      <c r="AHF57" s="0" t="n">
        <f aca="false">IF($P57&gt;0,AEF57*$K57,0)</f>
        <v>90</v>
      </c>
    </row>
    <row r="58" customFormat="false" ht="15" hidden="false" customHeight="false" outlineLevel="0" collapsed="false">
      <c r="F58" s="0" t="s">
        <v>20</v>
      </c>
      <c r="H58" s="0" t="s">
        <v>57</v>
      </c>
      <c r="I58" s="0" t="s">
        <v>236</v>
      </c>
      <c r="K58" s="0" t="n">
        <v>1</v>
      </c>
      <c r="L58" s="0" t="n">
        <v>9.52</v>
      </c>
      <c r="P58" s="0" t="n">
        <v>2</v>
      </c>
      <c r="R58" s="0" t="n">
        <v>0</v>
      </c>
      <c r="S58" s="0" t="s">
        <v>61</v>
      </c>
      <c r="V58" s="0" t="n">
        <v>18.18</v>
      </c>
      <c r="W58" s="0" t="n">
        <v>47.65</v>
      </c>
      <c r="AB58" s="0" t="n">
        <v>10.69</v>
      </c>
      <c r="AC58" s="0" t="n">
        <v>49.5</v>
      </c>
      <c r="AD58" s="0" t="n">
        <v>58.92</v>
      </c>
      <c r="AE58" s="0" t="n">
        <v>58.93</v>
      </c>
      <c r="AF58" s="0" t="n">
        <v>8</v>
      </c>
      <c r="AH58" s="0" t="n">
        <v>13</v>
      </c>
      <c r="AK58" s="0" t="n">
        <v>36.99</v>
      </c>
      <c r="AL58" s="0" t="n">
        <v>6</v>
      </c>
      <c r="AN58" s="0" t="n">
        <v>26.72</v>
      </c>
      <c r="AP58" s="0" t="n">
        <v>38.14</v>
      </c>
      <c r="AS58" s="0" t="n">
        <v>8</v>
      </c>
      <c r="AU58" s="0" t="n">
        <v>31.33</v>
      </c>
      <c r="AV58" s="0" t="n">
        <v>27</v>
      </c>
      <c r="AY58" s="0" t="n">
        <v>2</v>
      </c>
      <c r="BB58" s="0" t="n">
        <v>11.83</v>
      </c>
      <c r="BC58" s="0" t="n">
        <v>7</v>
      </c>
      <c r="BE58" s="0" t="n">
        <v>10</v>
      </c>
      <c r="BG58" s="0" t="n">
        <v>27.5</v>
      </c>
      <c r="BI58" s="0" t="n">
        <v>9</v>
      </c>
      <c r="BJ58" s="0" t="n">
        <v>22.82</v>
      </c>
      <c r="BP58" s="0" t="n">
        <v>36</v>
      </c>
      <c r="BS58" s="0" t="n">
        <v>6.75</v>
      </c>
      <c r="BU58" s="0" t="n">
        <v>32.75</v>
      </c>
      <c r="BV58" s="0" t="n">
        <v>27</v>
      </c>
      <c r="BY58" s="0" t="n">
        <v>45.93</v>
      </c>
      <c r="CB58" s="0" t="n">
        <v>50.08</v>
      </c>
      <c r="CE58" s="0" t="n">
        <v>31.28</v>
      </c>
      <c r="CH58" s="0" t="n">
        <v>153</v>
      </c>
      <c r="CI58" s="0" t="n">
        <v>0</v>
      </c>
      <c r="CJ58" s="0" t="n">
        <v>2781.54</v>
      </c>
      <c r="CK58" s="0" t="n">
        <v>7290.45</v>
      </c>
      <c r="CL58" s="0" t="n">
        <v>0</v>
      </c>
      <c r="CM58" s="0" t="n">
        <v>0</v>
      </c>
      <c r="CN58" s="0" t="n">
        <v>0</v>
      </c>
      <c r="CO58" s="0" t="n">
        <v>0</v>
      </c>
      <c r="CP58" s="0" t="n">
        <v>11448.99</v>
      </c>
      <c r="CQ58" s="0" t="n">
        <v>53014.5</v>
      </c>
      <c r="CR58" s="0" t="n">
        <v>63103.32</v>
      </c>
      <c r="CS58" s="0" t="n">
        <v>63114.03</v>
      </c>
      <c r="CT58" s="0" t="n">
        <v>8568</v>
      </c>
      <c r="CU58" s="0" t="n">
        <v>0</v>
      </c>
      <c r="CV58" s="0" t="n">
        <v>13923</v>
      </c>
      <c r="CW58" s="0" t="n">
        <v>0</v>
      </c>
      <c r="CX58" s="0" t="n">
        <v>0</v>
      </c>
      <c r="CY58" s="0" t="n">
        <v>5659.47</v>
      </c>
      <c r="CZ58" s="0" t="n">
        <v>918</v>
      </c>
      <c r="DA58" s="0" t="n">
        <v>0</v>
      </c>
      <c r="DB58" s="0" t="n">
        <v>4088.16</v>
      </c>
      <c r="DC58" s="0" t="n">
        <v>0</v>
      </c>
      <c r="DD58" s="0" t="n">
        <v>5835.42</v>
      </c>
      <c r="DE58" s="0" t="n">
        <v>0</v>
      </c>
      <c r="DF58" s="0" t="n">
        <v>0</v>
      </c>
      <c r="DG58" s="0" t="n">
        <v>1224</v>
      </c>
      <c r="DH58" s="0" t="n">
        <v>0</v>
      </c>
      <c r="DI58" s="0" t="n">
        <v>4793.49</v>
      </c>
      <c r="DJ58" s="0" t="n">
        <v>5163.75</v>
      </c>
      <c r="DK58" s="0" t="n">
        <v>0</v>
      </c>
      <c r="DL58" s="0" t="n">
        <v>0</v>
      </c>
      <c r="DM58" s="0" t="n">
        <v>306</v>
      </c>
      <c r="DN58" s="0" t="n">
        <v>0</v>
      </c>
      <c r="DO58" s="0" t="n">
        <v>0</v>
      </c>
      <c r="DP58" s="0" t="n">
        <v>1809.99</v>
      </c>
      <c r="DQ58" s="0" t="n">
        <v>1071</v>
      </c>
      <c r="DR58" s="0" t="n">
        <v>0</v>
      </c>
      <c r="DS58" s="0" t="n">
        <v>1530</v>
      </c>
      <c r="DT58" s="0" t="n">
        <v>0</v>
      </c>
      <c r="DU58" s="0" t="n">
        <v>4207.5</v>
      </c>
      <c r="DV58" s="0" t="n">
        <v>0</v>
      </c>
      <c r="DW58" s="0" t="n">
        <v>1377</v>
      </c>
      <c r="DX58" s="0" t="n">
        <v>3491.46</v>
      </c>
      <c r="DY58" s="0" t="n">
        <v>0</v>
      </c>
      <c r="DZ58" s="0" t="n">
        <v>0</v>
      </c>
      <c r="EA58" s="0" t="n">
        <v>0</v>
      </c>
      <c r="EB58" s="0" t="n">
        <v>0</v>
      </c>
      <c r="EC58" s="0" t="n">
        <v>0</v>
      </c>
      <c r="ED58" s="0" t="n">
        <v>6885</v>
      </c>
      <c r="EE58" s="0" t="n">
        <v>0</v>
      </c>
      <c r="EF58" s="0" t="n">
        <v>0</v>
      </c>
      <c r="EG58" s="0" t="n">
        <v>1032.75</v>
      </c>
      <c r="EH58" s="0" t="n">
        <v>0</v>
      </c>
      <c r="EI58" s="0" t="n">
        <v>5010.75</v>
      </c>
      <c r="EJ58" s="0" t="n">
        <v>4131</v>
      </c>
      <c r="EK58" s="0" t="n">
        <v>0</v>
      </c>
      <c r="EL58" s="0" t="n">
        <v>0</v>
      </c>
      <c r="EM58" s="0" t="n">
        <v>7027.29</v>
      </c>
      <c r="EN58" s="0" t="n">
        <v>0</v>
      </c>
      <c r="EO58" s="0" t="n">
        <v>0</v>
      </c>
      <c r="EP58" s="0" t="n">
        <v>7662.24</v>
      </c>
      <c r="EQ58" s="0" t="n">
        <v>0</v>
      </c>
      <c r="ER58" s="0" t="n">
        <v>0</v>
      </c>
      <c r="ES58" s="0" t="n">
        <v>4785.84</v>
      </c>
      <c r="ET58" s="0" t="n">
        <v>0</v>
      </c>
      <c r="EU58" s="0" t="n">
        <v>0</v>
      </c>
      <c r="EV58" s="0" t="n">
        <v>127</v>
      </c>
      <c r="EW58" s="0" t="n">
        <v>0</v>
      </c>
      <c r="EX58" s="0" t="n">
        <v>2308.86</v>
      </c>
      <c r="EY58" s="0" t="n">
        <v>6051.55</v>
      </c>
      <c r="EZ58" s="0" t="n">
        <v>0</v>
      </c>
      <c r="FA58" s="0" t="n">
        <v>0</v>
      </c>
      <c r="FB58" s="0" t="n">
        <v>0</v>
      </c>
      <c r="FC58" s="0" t="n">
        <v>0</v>
      </c>
      <c r="FD58" s="0" t="n">
        <v>9503.41</v>
      </c>
      <c r="FE58" s="0" t="n">
        <v>44005.5</v>
      </c>
      <c r="FF58" s="0" t="n">
        <v>52379.88</v>
      </c>
      <c r="FG58" s="0" t="n">
        <v>52388.77</v>
      </c>
      <c r="FH58" s="0" t="n">
        <v>7112</v>
      </c>
      <c r="FI58" s="0" t="n">
        <v>0</v>
      </c>
      <c r="FJ58" s="0" t="n">
        <v>11557</v>
      </c>
      <c r="FK58" s="0" t="n">
        <v>0</v>
      </c>
      <c r="FL58" s="0" t="n">
        <v>0</v>
      </c>
      <c r="FM58" s="0" t="n">
        <v>4697.73</v>
      </c>
      <c r="FN58" s="0" t="n">
        <v>762</v>
      </c>
      <c r="FO58" s="0" t="n">
        <v>0</v>
      </c>
      <c r="FP58" s="0" t="n">
        <v>3054.096</v>
      </c>
      <c r="FQ58" s="0" t="n">
        <v>0</v>
      </c>
      <c r="FR58" s="0" t="n">
        <v>4843.78</v>
      </c>
      <c r="FS58" s="0" t="n">
        <v>0</v>
      </c>
      <c r="FT58" s="0" t="n">
        <v>0</v>
      </c>
      <c r="FU58" s="0" t="n">
        <v>914.4</v>
      </c>
      <c r="FV58" s="0" t="n">
        <v>0</v>
      </c>
      <c r="FW58" s="0" t="n">
        <v>3978.91</v>
      </c>
      <c r="FX58" s="0" t="n">
        <v>3086.1</v>
      </c>
      <c r="FY58" s="0" t="n">
        <v>0</v>
      </c>
      <c r="FZ58" s="0" t="n">
        <v>0</v>
      </c>
      <c r="GA58" s="0" t="n">
        <v>279.4</v>
      </c>
      <c r="GB58" s="0" t="n">
        <v>0</v>
      </c>
      <c r="GC58" s="0" t="n">
        <v>0</v>
      </c>
      <c r="GD58" s="0" t="n">
        <v>1502.41</v>
      </c>
      <c r="GE58" s="0" t="n">
        <v>889</v>
      </c>
      <c r="GF58" s="0" t="n">
        <v>0</v>
      </c>
      <c r="GG58" s="0" t="n">
        <v>1270</v>
      </c>
      <c r="GH58" s="0" t="n">
        <v>0</v>
      </c>
      <c r="GI58" s="0" t="n">
        <v>3492.5</v>
      </c>
      <c r="GJ58" s="0" t="n">
        <v>0</v>
      </c>
      <c r="GK58" s="0" t="n">
        <v>1143</v>
      </c>
      <c r="GL58" s="0" t="n">
        <v>2898.14</v>
      </c>
      <c r="GM58" s="0" t="n">
        <v>0</v>
      </c>
      <c r="GN58" s="0" t="n">
        <v>0</v>
      </c>
      <c r="GO58" s="0" t="n">
        <v>0</v>
      </c>
      <c r="GP58" s="0" t="n">
        <v>0</v>
      </c>
      <c r="GQ58" s="0" t="n">
        <v>0</v>
      </c>
      <c r="GR58" s="0" t="n">
        <v>4572</v>
      </c>
      <c r="GS58" s="0" t="n">
        <v>0</v>
      </c>
      <c r="GT58" s="0" t="n">
        <v>0</v>
      </c>
      <c r="GU58" s="0" t="n">
        <v>857.25</v>
      </c>
      <c r="GV58" s="0" t="n">
        <v>0</v>
      </c>
      <c r="GW58" s="0" t="n">
        <v>5199.0625</v>
      </c>
      <c r="GX58" s="0" t="n">
        <v>3771.9</v>
      </c>
      <c r="GY58" s="0" t="n">
        <v>0</v>
      </c>
      <c r="GZ58" s="0" t="n">
        <v>0</v>
      </c>
      <c r="HA58" s="0" t="n">
        <v>6416.421</v>
      </c>
      <c r="HB58" s="0" t="n">
        <v>0</v>
      </c>
      <c r="HC58" s="0" t="n">
        <v>0</v>
      </c>
      <c r="HD58" s="0" t="n">
        <v>6360.16</v>
      </c>
      <c r="HE58" s="0" t="n">
        <v>0</v>
      </c>
      <c r="HF58" s="0" t="n">
        <v>0</v>
      </c>
      <c r="HG58" s="0" t="n">
        <v>3972.56</v>
      </c>
      <c r="HH58" s="0" t="n">
        <v>0</v>
      </c>
      <c r="HI58" s="0" t="n">
        <v>0</v>
      </c>
      <c r="HJ58" s="0" t="n">
        <v>0</v>
      </c>
      <c r="HK58" s="0" t="n">
        <v>0</v>
      </c>
      <c r="HL58" s="0" t="n">
        <v>0</v>
      </c>
      <c r="HM58" s="0" t="n">
        <v>0</v>
      </c>
      <c r="HN58" s="0" t="n">
        <v>0</v>
      </c>
      <c r="HO58" s="0" t="n">
        <v>0</v>
      </c>
      <c r="HP58" s="0" t="n">
        <v>0</v>
      </c>
      <c r="HQ58" s="0" t="n">
        <v>0</v>
      </c>
      <c r="HR58" s="0" t="n">
        <v>0</v>
      </c>
      <c r="HS58" s="0" t="n">
        <v>0</v>
      </c>
      <c r="HT58" s="0" t="n">
        <v>0</v>
      </c>
      <c r="HU58" s="0" t="n">
        <v>0</v>
      </c>
      <c r="HV58" s="0" t="n">
        <v>0</v>
      </c>
      <c r="HW58" s="0" t="n">
        <v>0</v>
      </c>
      <c r="HX58" s="0" t="n">
        <v>0</v>
      </c>
      <c r="HY58" s="0" t="n">
        <v>0</v>
      </c>
      <c r="HZ58" s="0" t="n">
        <v>0</v>
      </c>
      <c r="IA58" s="0" t="n">
        <v>0</v>
      </c>
      <c r="IB58" s="0" t="n">
        <v>0</v>
      </c>
      <c r="IC58" s="0" t="n">
        <v>0</v>
      </c>
      <c r="ID58" s="0" t="n">
        <v>0</v>
      </c>
      <c r="IE58" s="0" t="n">
        <v>0</v>
      </c>
      <c r="IF58" s="0" t="n">
        <v>0</v>
      </c>
      <c r="IG58" s="0" t="n">
        <v>0</v>
      </c>
      <c r="IH58" s="0" t="n">
        <v>0</v>
      </c>
      <c r="II58" s="0" t="n">
        <v>0</v>
      </c>
      <c r="IJ58" s="0" t="n">
        <v>0</v>
      </c>
      <c r="IK58" s="0" t="n">
        <v>0</v>
      </c>
      <c r="IL58" s="0" t="n">
        <v>0</v>
      </c>
      <c r="IM58" s="0" t="n">
        <v>0</v>
      </c>
      <c r="IN58" s="0" t="n">
        <v>0</v>
      </c>
      <c r="IO58" s="0" t="n">
        <v>0</v>
      </c>
      <c r="IP58" s="0" t="n">
        <v>0</v>
      </c>
      <c r="IQ58" s="0" t="n">
        <v>0</v>
      </c>
      <c r="IR58" s="0" t="n">
        <v>0</v>
      </c>
      <c r="IS58" s="0" t="n">
        <v>0</v>
      </c>
      <c r="IT58" s="0" t="n">
        <v>0</v>
      </c>
      <c r="IU58" s="0" t="n">
        <v>0</v>
      </c>
      <c r="IV58" s="0" t="n">
        <v>0</v>
      </c>
      <c r="IW58" s="0" t="n">
        <v>0</v>
      </c>
      <c r="IX58" s="0" t="n">
        <v>0</v>
      </c>
      <c r="IY58" s="0" t="n">
        <v>0</v>
      </c>
      <c r="IZ58" s="0" t="n">
        <v>0</v>
      </c>
      <c r="JA58" s="0" t="n">
        <v>0</v>
      </c>
      <c r="JB58" s="0" t="n">
        <v>0</v>
      </c>
      <c r="JC58" s="0" t="n">
        <v>0</v>
      </c>
      <c r="JD58" s="0" t="n">
        <v>0</v>
      </c>
      <c r="JE58" s="0" t="n">
        <v>0</v>
      </c>
      <c r="JF58" s="0" t="n">
        <v>0</v>
      </c>
      <c r="JG58" s="0" t="n">
        <v>0</v>
      </c>
      <c r="JH58" s="0" t="n">
        <v>0</v>
      </c>
      <c r="JI58" s="0" t="n">
        <v>0</v>
      </c>
      <c r="JJ58" s="0" t="n">
        <v>0</v>
      </c>
      <c r="JK58" s="0" t="n">
        <v>0</v>
      </c>
      <c r="JL58" s="0" t="n">
        <v>0</v>
      </c>
      <c r="JM58" s="0" t="n">
        <v>0</v>
      </c>
      <c r="JN58" s="0" t="n">
        <v>0</v>
      </c>
      <c r="JO58" s="0" t="n">
        <v>0</v>
      </c>
      <c r="JP58" s="0" t="n">
        <v>0</v>
      </c>
      <c r="JQ58" s="0" t="n">
        <v>0</v>
      </c>
      <c r="JR58" s="0" t="n">
        <v>0</v>
      </c>
      <c r="JS58" s="0" t="n">
        <v>0</v>
      </c>
      <c r="JT58" s="0" t="n">
        <v>0</v>
      </c>
      <c r="JU58" s="0" t="n">
        <v>0</v>
      </c>
      <c r="JV58" s="0" t="n">
        <v>0</v>
      </c>
      <c r="JW58" s="0" t="n">
        <v>0</v>
      </c>
      <c r="JX58" s="0" t="n">
        <v>357</v>
      </c>
      <c r="JY58" s="0" t="n">
        <v>0</v>
      </c>
      <c r="JZ58" s="0" t="n">
        <v>6490.26</v>
      </c>
      <c r="KA58" s="0" t="n">
        <v>21263.8125</v>
      </c>
      <c r="KB58" s="0" t="n">
        <v>0</v>
      </c>
      <c r="KC58" s="0" t="n">
        <v>0</v>
      </c>
      <c r="KD58" s="0" t="n">
        <v>0</v>
      </c>
      <c r="KE58" s="0" t="n">
        <v>0</v>
      </c>
      <c r="KF58" s="0" t="n">
        <v>26714.31</v>
      </c>
      <c r="KG58" s="0" t="n">
        <v>123700.5</v>
      </c>
      <c r="KH58" s="0" t="n">
        <v>147241.08</v>
      </c>
      <c r="KI58" s="0" t="n">
        <v>147266.07</v>
      </c>
      <c r="KJ58" s="0" t="n">
        <v>19992</v>
      </c>
      <c r="KK58" s="0" t="n">
        <v>0</v>
      </c>
      <c r="KL58" s="0" t="n">
        <v>32487</v>
      </c>
      <c r="KM58" s="0" t="n">
        <v>0</v>
      </c>
      <c r="KN58" s="0" t="n">
        <v>0</v>
      </c>
      <c r="KO58" s="0" t="n">
        <v>16506.7875</v>
      </c>
      <c r="KP58" s="0" t="n">
        <v>2356.2</v>
      </c>
      <c r="KQ58" s="0" t="n">
        <v>0</v>
      </c>
      <c r="KR58" s="0" t="n">
        <v>11923.8</v>
      </c>
      <c r="KS58" s="0" t="n">
        <v>0</v>
      </c>
      <c r="KT58" s="0" t="n">
        <v>13615.98</v>
      </c>
      <c r="KU58" s="0" t="n">
        <v>0</v>
      </c>
      <c r="KV58" s="0" t="n">
        <v>0</v>
      </c>
      <c r="KW58" s="0" t="n">
        <v>2856</v>
      </c>
      <c r="KX58" s="0" t="n">
        <v>0</v>
      </c>
      <c r="KY58" s="0" t="n">
        <v>11184.81</v>
      </c>
      <c r="KZ58" s="0" t="n">
        <v>9639</v>
      </c>
      <c r="LA58" s="0" t="n">
        <v>0</v>
      </c>
      <c r="LB58" s="0" t="n">
        <v>0</v>
      </c>
      <c r="LC58" s="0" t="n">
        <v>714</v>
      </c>
      <c r="LD58" s="0" t="n">
        <v>0</v>
      </c>
      <c r="LE58" s="0" t="n">
        <v>0</v>
      </c>
      <c r="LF58" s="0" t="n">
        <v>4223.31</v>
      </c>
      <c r="LG58" s="0" t="n">
        <v>2499</v>
      </c>
      <c r="LH58" s="0" t="n">
        <v>0</v>
      </c>
      <c r="LI58" s="0" t="n">
        <v>3570</v>
      </c>
      <c r="LJ58" s="0" t="n">
        <v>0</v>
      </c>
      <c r="LK58" s="0" t="n">
        <v>9817.5</v>
      </c>
      <c r="LL58" s="0" t="n">
        <v>0</v>
      </c>
      <c r="LM58" s="0" t="n">
        <v>3213</v>
      </c>
      <c r="LN58" s="0" t="n">
        <v>8146.74</v>
      </c>
      <c r="LO58" s="0" t="n">
        <v>0</v>
      </c>
      <c r="LP58" s="0" t="n">
        <v>0</v>
      </c>
      <c r="LQ58" s="0" t="n">
        <v>0</v>
      </c>
      <c r="LR58" s="0" t="n">
        <v>0</v>
      </c>
      <c r="LS58" s="0" t="n">
        <v>0</v>
      </c>
      <c r="LT58" s="0" t="n">
        <v>12852</v>
      </c>
      <c r="LU58" s="0" t="n">
        <v>0</v>
      </c>
      <c r="LV58" s="0" t="n">
        <v>0</v>
      </c>
      <c r="LW58" s="0" t="n">
        <v>2409.75</v>
      </c>
      <c r="LX58" s="0" t="n">
        <v>0</v>
      </c>
      <c r="LY58" s="0" t="n">
        <v>11691.75</v>
      </c>
      <c r="LZ58" s="0" t="n">
        <v>8675.1</v>
      </c>
      <c r="MA58" s="0" t="n">
        <v>0</v>
      </c>
      <c r="MB58" s="0" t="n">
        <v>0</v>
      </c>
      <c r="MC58" s="0" t="n">
        <v>14757.309</v>
      </c>
      <c r="MD58" s="0" t="n">
        <v>0</v>
      </c>
      <c r="ME58" s="0" t="n">
        <v>0</v>
      </c>
      <c r="MF58" s="0" t="n">
        <v>17878.56</v>
      </c>
      <c r="MG58" s="0" t="n">
        <v>0</v>
      </c>
      <c r="MH58" s="0" t="n">
        <v>0</v>
      </c>
      <c r="MI58" s="0" t="n">
        <v>10050.264</v>
      </c>
      <c r="MJ58" s="0" t="n">
        <v>0</v>
      </c>
      <c r="MK58" s="0" t="n">
        <v>0</v>
      </c>
      <c r="ML58" s="0" t="n">
        <v>399</v>
      </c>
      <c r="MM58" s="0" t="n">
        <v>0</v>
      </c>
      <c r="MN58" s="0" t="n">
        <v>7253.82</v>
      </c>
      <c r="MO58" s="0" t="n">
        <v>20913.585</v>
      </c>
      <c r="MP58" s="0" t="n">
        <v>0</v>
      </c>
      <c r="MQ58" s="0" t="n">
        <v>0</v>
      </c>
      <c r="MR58" s="0" t="n">
        <v>0</v>
      </c>
      <c r="MS58" s="0" t="n">
        <v>0</v>
      </c>
      <c r="MT58" s="0" t="n">
        <v>29857.17</v>
      </c>
      <c r="MU58" s="0" t="n">
        <v>138253.5</v>
      </c>
      <c r="MV58" s="0" t="n">
        <v>164563.56</v>
      </c>
      <c r="MW58" s="0" t="n">
        <v>164591.49</v>
      </c>
      <c r="MX58" s="0" t="n">
        <v>22344</v>
      </c>
      <c r="MY58" s="0" t="n">
        <v>0</v>
      </c>
      <c r="MZ58" s="0" t="n">
        <v>36309</v>
      </c>
      <c r="NA58" s="0" t="n">
        <v>0</v>
      </c>
      <c r="NB58" s="0" t="n">
        <v>0</v>
      </c>
      <c r="NC58" s="0" t="n">
        <v>18448.7625</v>
      </c>
      <c r="ND58" s="0" t="n">
        <v>2394</v>
      </c>
      <c r="NE58" s="0" t="n">
        <v>0</v>
      </c>
      <c r="NF58" s="0" t="n">
        <v>10661.28</v>
      </c>
      <c r="NG58" s="0" t="n">
        <v>0</v>
      </c>
      <c r="NH58" s="0" t="n">
        <v>15217.86</v>
      </c>
      <c r="NI58" s="0" t="n">
        <v>0</v>
      </c>
      <c r="NJ58" s="0" t="n">
        <v>0</v>
      </c>
      <c r="NK58" s="0" t="n">
        <v>2872.8</v>
      </c>
      <c r="NL58" s="0" t="n">
        <v>0</v>
      </c>
      <c r="NM58" s="0" t="n">
        <v>12500.67</v>
      </c>
      <c r="NN58" s="0" t="n">
        <v>10773</v>
      </c>
      <c r="NO58" s="0" t="n">
        <v>0</v>
      </c>
      <c r="NP58" s="0" t="n">
        <v>0</v>
      </c>
      <c r="NQ58" s="0" t="n">
        <v>798</v>
      </c>
      <c r="NR58" s="0" t="n">
        <v>0</v>
      </c>
      <c r="NS58" s="0" t="n">
        <v>0</v>
      </c>
      <c r="NT58" s="0" t="n">
        <v>4248.153</v>
      </c>
      <c r="NU58" s="0" t="n">
        <v>2793</v>
      </c>
      <c r="NV58" s="0" t="n">
        <v>0</v>
      </c>
      <c r="NW58" s="0" t="n">
        <v>4987.5</v>
      </c>
      <c r="NX58" s="0" t="n">
        <v>0</v>
      </c>
      <c r="NY58" s="0" t="n">
        <v>10972.5</v>
      </c>
      <c r="NZ58" s="0" t="n">
        <v>0</v>
      </c>
      <c r="OA58" s="0" t="n">
        <v>3591</v>
      </c>
      <c r="OB58" s="0" t="n">
        <v>10015.698</v>
      </c>
      <c r="OC58" s="0" t="n">
        <v>0</v>
      </c>
      <c r="OD58" s="0" t="n">
        <v>0</v>
      </c>
      <c r="OE58" s="0" t="n">
        <v>0</v>
      </c>
      <c r="OF58" s="0" t="n">
        <v>0</v>
      </c>
      <c r="OG58" s="0" t="n">
        <v>0</v>
      </c>
      <c r="OH58" s="0" t="n">
        <v>14364</v>
      </c>
      <c r="OI58" s="0" t="n">
        <v>0</v>
      </c>
      <c r="OJ58" s="0" t="n">
        <v>0</v>
      </c>
      <c r="OK58" s="0" t="n">
        <v>2693.25</v>
      </c>
      <c r="OL58" s="0" t="n">
        <v>0</v>
      </c>
      <c r="OM58" s="0" t="n">
        <v>11760.525</v>
      </c>
      <c r="ON58" s="0" t="n">
        <v>10773</v>
      </c>
      <c r="OO58" s="0" t="n">
        <v>0</v>
      </c>
      <c r="OP58" s="0" t="n">
        <v>0</v>
      </c>
      <c r="OQ58" s="0" t="n">
        <v>18326.07</v>
      </c>
      <c r="OR58" s="0" t="n">
        <v>0</v>
      </c>
      <c r="OS58" s="0" t="n">
        <v>0</v>
      </c>
      <c r="OT58" s="0" t="n">
        <v>19981.92</v>
      </c>
      <c r="OU58" s="0" t="n">
        <v>0</v>
      </c>
      <c r="OV58" s="0" t="n">
        <v>0</v>
      </c>
      <c r="OW58" s="0" t="n">
        <v>11232.648</v>
      </c>
      <c r="OX58" s="0" t="n">
        <v>0</v>
      </c>
      <c r="OY58" s="0" t="n">
        <v>0</v>
      </c>
      <c r="OZ58" s="0" t="n">
        <v>124</v>
      </c>
      <c r="PA58" s="0" t="n">
        <v>0</v>
      </c>
      <c r="PB58" s="0" t="n">
        <v>2254.32</v>
      </c>
      <c r="PC58" s="0" t="n">
        <v>5908.6</v>
      </c>
      <c r="PD58" s="0" t="n">
        <v>0</v>
      </c>
      <c r="PE58" s="0" t="n">
        <v>0</v>
      </c>
      <c r="PF58" s="0" t="n">
        <v>0</v>
      </c>
      <c r="PG58" s="0" t="n">
        <v>0</v>
      </c>
      <c r="PH58" s="0" t="n">
        <v>9278.92</v>
      </c>
      <c r="PI58" s="0" t="n">
        <v>42966</v>
      </c>
      <c r="PJ58" s="0" t="n">
        <v>51142.56</v>
      </c>
      <c r="PK58" s="0" t="n">
        <v>51151.24</v>
      </c>
      <c r="PL58" s="0" t="n">
        <v>6944</v>
      </c>
      <c r="PM58" s="0" t="n">
        <v>0</v>
      </c>
      <c r="PN58" s="0" t="n">
        <v>11284</v>
      </c>
      <c r="PO58" s="0" t="n">
        <v>0</v>
      </c>
      <c r="PP58" s="0" t="n">
        <v>0</v>
      </c>
      <c r="PQ58" s="0" t="n">
        <v>4586.76</v>
      </c>
      <c r="PR58" s="0" t="n">
        <v>744</v>
      </c>
      <c r="PS58" s="0" t="n">
        <v>0</v>
      </c>
      <c r="PT58" s="0" t="n">
        <v>3644.608</v>
      </c>
      <c r="PU58" s="0" t="n">
        <v>0</v>
      </c>
      <c r="PV58" s="0" t="n">
        <v>5911.7</v>
      </c>
      <c r="PW58" s="0" t="n">
        <v>0</v>
      </c>
      <c r="PX58" s="0" t="n">
        <v>0</v>
      </c>
      <c r="PY58" s="0" t="n">
        <v>1240</v>
      </c>
      <c r="PZ58" s="0" t="n">
        <v>0</v>
      </c>
      <c r="QA58" s="0" t="n">
        <v>3884.92</v>
      </c>
      <c r="QB58" s="0" t="n">
        <v>3348</v>
      </c>
      <c r="QC58" s="0" t="n">
        <v>0</v>
      </c>
      <c r="QD58" s="0" t="n">
        <v>0</v>
      </c>
      <c r="QE58" s="0" t="n">
        <v>248</v>
      </c>
      <c r="QF58" s="0" t="n">
        <v>0</v>
      </c>
      <c r="QG58" s="0" t="n">
        <v>0</v>
      </c>
      <c r="QH58" s="0" t="n">
        <v>1466.92</v>
      </c>
      <c r="QI58" s="0" t="n">
        <v>954.8</v>
      </c>
      <c r="QJ58" s="0" t="n">
        <v>0</v>
      </c>
      <c r="QK58" s="0" t="n">
        <v>1240</v>
      </c>
      <c r="QL58" s="0" t="n">
        <v>0</v>
      </c>
      <c r="QM58" s="0" t="n">
        <v>3751</v>
      </c>
      <c r="QN58" s="0" t="n">
        <v>0</v>
      </c>
      <c r="QO58" s="0" t="n">
        <v>1227.6</v>
      </c>
      <c r="QP58" s="0" t="n">
        <v>2829.68</v>
      </c>
      <c r="QQ58" s="0" t="n">
        <v>0</v>
      </c>
      <c r="QR58" s="0" t="n">
        <v>0</v>
      </c>
      <c r="QS58" s="0" t="n">
        <v>0</v>
      </c>
      <c r="QT58" s="0" t="n">
        <v>0</v>
      </c>
      <c r="QU58" s="0" t="n">
        <v>0</v>
      </c>
      <c r="QV58" s="0" t="n">
        <v>4464</v>
      </c>
      <c r="QW58" s="0" t="n">
        <v>0</v>
      </c>
      <c r="QX58" s="0" t="n">
        <v>0</v>
      </c>
      <c r="QY58" s="0" t="n">
        <v>837</v>
      </c>
      <c r="QZ58" s="0" t="n">
        <v>0</v>
      </c>
      <c r="RA58" s="0" t="n">
        <v>4061</v>
      </c>
      <c r="RB58" s="0" t="n">
        <v>3013.2</v>
      </c>
      <c r="RC58" s="0" t="n">
        <v>0</v>
      </c>
      <c r="RD58" s="0" t="n">
        <v>0</v>
      </c>
      <c r="RE58" s="0" t="n">
        <v>5695.32</v>
      </c>
      <c r="RF58" s="0" t="n">
        <v>0</v>
      </c>
      <c r="RG58" s="0" t="n">
        <v>0</v>
      </c>
      <c r="RH58" s="0" t="n">
        <v>6209.92</v>
      </c>
      <c r="RI58" s="0" t="n">
        <v>0</v>
      </c>
      <c r="RJ58" s="0" t="n">
        <v>0</v>
      </c>
      <c r="RK58" s="0" t="n">
        <v>4848.4</v>
      </c>
      <c r="RL58" s="0" t="n">
        <v>0</v>
      </c>
      <c r="RM58" s="0" t="n">
        <v>0</v>
      </c>
      <c r="RN58" s="0" t="n">
        <v>41</v>
      </c>
      <c r="RO58" s="0" t="n">
        <v>0</v>
      </c>
      <c r="RP58" s="0" t="n">
        <v>745.38</v>
      </c>
      <c r="RQ58" s="0" t="n">
        <v>1953.65</v>
      </c>
      <c r="RR58" s="0" t="n">
        <v>0</v>
      </c>
      <c r="RS58" s="0" t="n">
        <v>0</v>
      </c>
      <c r="RT58" s="0" t="n">
        <v>0</v>
      </c>
      <c r="RU58" s="0" t="n">
        <v>0</v>
      </c>
      <c r="RV58" s="0" t="n">
        <v>3068.03</v>
      </c>
      <c r="RW58" s="0" t="n">
        <v>14206.5</v>
      </c>
      <c r="RX58" s="0" t="n">
        <v>16910.04</v>
      </c>
      <c r="RY58" s="0" t="n">
        <v>16912.91</v>
      </c>
      <c r="RZ58" s="0" t="n">
        <v>2296</v>
      </c>
      <c r="SA58" s="0" t="n">
        <v>0</v>
      </c>
      <c r="SB58" s="0" t="n">
        <v>3731</v>
      </c>
      <c r="SC58" s="0" t="n">
        <v>0</v>
      </c>
      <c r="SD58" s="0" t="n">
        <v>0</v>
      </c>
      <c r="SE58" s="0" t="n">
        <v>1895.7375</v>
      </c>
      <c r="SF58" s="0" t="n">
        <v>246</v>
      </c>
      <c r="SG58" s="0" t="n">
        <v>0</v>
      </c>
      <c r="SH58" s="0" t="n">
        <v>1095.52</v>
      </c>
      <c r="SI58" s="0" t="n">
        <v>0</v>
      </c>
      <c r="SJ58" s="0" t="n">
        <v>1563.74</v>
      </c>
      <c r="SK58" s="0" t="n">
        <v>0</v>
      </c>
      <c r="SL58" s="0" t="n">
        <v>0</v>
      </c>
      <c r="SM58" s="0" t="n">
        <v>328</v>
      </c>
      <c r="SN58" s="0" t="n">
        <v>0</v>
      </c>
      <c r="SO58" s="0" t="n">
        <v>1284.53</v>
      </c>
      <c r="SP58" s="0" t="n">
        <v>1107</v>
      </c>
      <c r="SQ58" s="0" t="n">
        <v>0</v>
      </c>
      <c r="SR58" s="0" t="n">
        <v>0</v>
      </c>
      <c r="SS58" s="0" t="n">
        <v>102.5</v>
      </c>
      <c r="ST58" s="0" t="n">
        <v>0</v>
      </c>
      <c r="SU58" s="0" t="n">
        <v>0</v>
      </c>
      <c r="SV58" s="0" t="n">
        <v>485.03</v>
      </c>
      <c r="SW58" s="0" t="n">
        <v>287</v>
      </c>
      <c r="SX58" s="0" t="n">
        <v>0</v>
      </c>
      <c r="SY58" s="0" t="n">
        <v>410</v>
      </c>
      <c r="SZ58" s="0" t="n">
        <v>0</v>
      </c>
      <c r="TA58" s="0" t="n">
        <v>1127.5</v>
      </c>
      <c r="TB58" s="0" t="n">
        <v>0</v>
      </c>
      <c r="TC58" s="0" t="n">
        <v>369</v>
      </c>
      <c r="TD58" s="0" t="n">
        <v>935.62</v>
      </c>
      <c r="TE58" s="0" t="n">
        <v>0</v>
      </c>
      <c r="TF58" s="0" t="n">
        <v>0</v>
      </c>
      <c r="TG58" s="0" t="n">
        <v>0</v>
      </c>
      <c r="TH58" s="0" t="n">
        <v>0</v>
      </c>
      <c r="TI58" s="0" t="n">
        <v>0</v>
      </c>
      <c r="TJ58" s="0" t="n">
        <v>1476</v>
      </c>
      <c r="TK58" s="0" t="n">
        <v>0</v>
      </c>
      <c r="TL58" s="0" t="n">
        <v>0</v>
      </c>
      <c r="TM58" s="0" t="n">
        <v>276.75</v>
      </c>
      <c r="TN58" s="0" t="n">
        <v>0</v>
      </c>
      <c r="TO58" s="0" t="n">
        <v>1342.75</v>
      </c>
      <c r="TP58" s="0" t="n">
        <v>1107</v>
      </c>
      <c r="TQ58" s="0" t="n">
        <v>0</v>
      </c>
      <c r="TR58" s="0" t="n">
        <v>0</v>
      </c>
      <c r="TS58" s="0" t="n">
        <v>1883.13</v>
      </c>
      <c r="TT58" s="0" t="n">
        <v>0</v>
      </c>
      <c r="TU58" s="0" t="n">
        <v>0</v>
      </c>
      <c r="TV58" s="0" t="n">
        <v>2053.28</v>
      </c>
      <c r="TW58" s="0" t="n">
        <v>0</v>
      </c>
      <c r="TX58" s="0" t="n">
        <v>0</v>
      </c>
      <c r="TY58" s="0" t="n">
        <v>1282.48</v>
      </c>
      <c r="TZ58" s="0" t="n">
        <v>0</v>
      </c>
      <c r="UA58" s="0" t="n">
        <v>0</v>
      </c>
      <c r="UB58" s="0" t="n">
        <v>294</v>
      </c>
      <c r="UC58" s="0" t="n">
        <v>0</v>
      </c>
      <c r="UD58" s="0" t="n">
        <v>5344.92</v>
      </c>
      <c r="UE58" s="0" t="n">
        <v>15410.01</v>
      </c>
      <c r="UF58" s="0" t="n">
        <v>0</v>
      </c>
      <c r="UG58" s="0" t="n">
        <v>0</v>
      </c>
      <c r="UH58" s="0" t="n">
        <v>0</v>
      </c>
      <c r="UI58" s="0" t="n">
        <v>0</v>
      </c>
      <c r="UJ58" s="0" t="n">
        <v>22000.02</v>
      </c>
      <c r="UK58" s="0" t="n">
        <v>101871</v>
      </c>
      <c r="UL58" s="0" t="n">
        <v>121257.36</v>
      </c>
      <c r="UM58" s="0" t="n">
        <v>121277.94</v>
      </c>
      <c r="UN58" s="0" t="n">
        <v>16464</v>
      </c>
      <c r="UO58" s="0" t="n">
        <v>0</v>
      </c>
      <c r="UP58" s="0" t="n">
        <v>26754</v>
      </c>
      <c r="UQ58" s="0" t="n">
        <v>0</v>
      </c>
      <c r="UR58" s="0" t="n">
        <v>0</v>
      </c>
      <c r="US58" s="0" t="n">
        <v>10875.06</v>
      </c>
      <c r="UT58" s="0" t="n">
        <v>1764</v>
      </c>
      <c r="UU58" s="0" t="n">
        <v>0</v>
      </c>
      <c r="UV58" s="0" t="n">
        <v>7855.68</v>
      </c>
      <c r="UW58" s="0" t="n">
        <v>0</v>
      </c>
      <c r="UX58" s="0" t="n">
        <v>10091.844</v>
      </c>
      <c r="UY58" s="0" t="n">
        <v>0</v>
      </c>
      <c r="UZ58" s="0" t="n">
        <v>0</v>
      </c>
      <c r="VA58" s="0" t="n">
        <v>2352</v>
      </c>
      <c r="VB58" s="0" t="n">
        <v>0</v>
      </c>
      <c r="VC58" s="0" t="n">
        <v>8289.918</v>
      </c>
      <c r="VD58" s="0" t="n">
        <v>7938</v>
      </c>
      <c r="VE58" s="0" t="n">
        <v>0</v>
      </c>
      <c r="VF58" s="0" t="n">
        <v>0</v>
      </c>
      <c r="VG58" s="0" t="n">
        <v>529.2</v>
      </c>
      <c r="VH58" s="0" t="n">
        <v>0</v>
      </c>
      <c r="VI58" s="0" t="n">
        <v>0</v>
      </c>
      <c r="VJ58" s="0" t="n">
        <v>3478.02</v>
      </c>
      <c r="VK58" s="0" t="n">
        <v>2058</v>
      </c>
      <c r="VL58" s="0" t="n">
        <v>0</v>
      </c>
      <c r="VM58" s="0" t="n">
        <v>2940</v>
      </c>
      <c r="VN58" s="0" t="n">
        <v>0</v>
      </c>
      <c r="VO58" s="0" t="n">
        <v>7276.5</v>
      </c>
      <c r="VP58" s="0" t="n">
        <v>0</v>
      </c>
      <c r="VQ58" s="0" t="n">
        <v>2646</v>
      </c>
      <c r="VR58" s="0" t="n">
        <v>6709.08</v>
      </c>
      <c r="VS58" s="0" t="n">
        <v>0</v>
      </c>
      <c r="VT58" s="0" t="n">
        <v>0</v>
      </c>
      <c r="VU58" s="0" t="n">
        <v>0</v>
      </c>
      <c r="VV58" s="0" t="n">
        <v>0</v>
      </c>
      <c r="VW58" s="0" t="n">
        <v>0</v>
      </c>
      <c r="VX58" s="0" t="n">
        <v>10584</v>
      </c>
      <c r="VY58" s="0" t="n">
        <v>0</v>
      </c>
      <c r="VZ58" s="0" t="n">
        <v>0</v>
      </c>
      <c r="WA58" s="0" t="n">
        <v>1984.5</v>
      </c>
      <c r="WB58" s="0" t="n">
        <v>0</v>
      </c>
      <c r="WC58" s="0" t="n">
        <v>9628.5</v>
      </c>
      <c r="WD58" s="0" t="n">
        <v>7938</v>
      </c>
      <c r="WE58" s="0" t="n">
        <v>0</v>
      </c>
      <c r="WF58" s="0" t="n">
        <v>0</v>
      </c>
      <c r="WG58" s="0" t="n">
        <v>13503.42</v>
      </c>
      <c r="WH58" s="0" t="n">
        <v>0</v>
      </c>
      <c r="WI58" s="0" t="n">
        <v>0</v>
      </c>
      <c r="WJ58" s="0" t="n">
        <v>14723.52</v>
      </c>
      <c r="WK58" s="0" t="n">
        <v>0</v>
      </c>
      <c r="WL58" s="0" t="n">
        <v>0</v>
      </c>
      <c r="WM58" s="0" t="n">
        <v>9196.32</v>
      </c>
      <c r="WN58" s="0" t="n">
        <v>0</v>
      </c>
      <c r="WO58" s="0" t="n">
        <v>0</v>
      </c>
      <c r="WP58" s="0" t="n">
        <v>153</v>
      </c>
      <c r="WQ58" s="0" t="n">
        <v>0</v>
      </c>
      <c r="WR58" s="0" t="n">
        <v>2503.386</v>
      </c>
      <c r="WS58" s="0" t="n">
        <v>7290.45</v>
      </c>
      <c r="WT58" s="0" t="n">
        <v>0</v>
      </c>
      <c r="WU58" s="0" t="n">
        <v>0</v>
      </c>
      <c r="WV58" s="0" t="n">
        <v>0</v>
      </c>
      <c r="WW58" s="0" t="n">
        <v>0</v>
      </c>
      <c r="WX58" s="0" t="n">
        <v>11448.99</v>
      </c>
      <c r="WY58" s="0" t="n">
        <v>53014.5</v>
      </c>
      <c r="WZ58" s="0" t="n">
        <v>63103.32</v>
      </c>
      <c r="XA58" s="0" t="n">
        <v>63114.03</v>
      </c>
      <c r="XB58" s="0" t="n">
        <v>8568</v>
      </c>
      <c r="XC58" s="0" t="n">
        <v>0</v>
      </c>
      <c r="XD58" s="0" t="n">
        <v>13923</v>
      </c>
      <c r="XE58" s="0" t="n">
        <v>0</v>
      </c>
      <c r="XF58" s="0" t="n">
        <v>0</v>
      </c>
      <c r="XG58" s="0" t="n">
        <v>5659.47</v>
      </c>
      <c r="XH58" s="0" t="n">
        <v>918</v>
      </c>
      <c r="XI58" s="0" t="n">
        <v>0</v>
      </c>
      <c r="XJ58" s="0" t="n">
        <v>4088.16</v>
      </c>
      <c r="XK58" s="0" t="n">
        <v>0</v>
      </c>
      <c r="XL58" s="0" t="n">
        <v>5835.42</v>
      </c>
      <c r="XM58" s="0" t="n">
        <v>0</v>
      </c>
      <c r="XN58" s="0" t="n">
        <v>0</v>
      </c>
      <c r="XO58" s="0" t="n">
        <v>1224</v>
      </c>
      <c r="XP58" s="0" t="n">
        <v>0</v>
      </c>
      <c r="XQ58" s="0" t="n">
        <v>4793.49</v>
      </c>
      <c r="XR58" s="0" t="n">
        <v>4131</v>
      </c>
      <c r="XS58" s="0" t="n">
        <v>0</v>
      </c>
      <c r="XT58" s="0" t="n">
        <v>0</v>
      </c>
      <c r="XU58" s="0" t="n">
        <v>306</v>
      </c>
      <c r="XV58" s="0" t="n">
        <v>0</v>
      </c>
      <c r="XW58" s="0" t="n">
        <v>0</v>
      </c>
      <c r="XX58" s="0" t="n">
        <v>1628.991</v>
      </c>
      <c r="XY58" s="0" t="n">
        <v>1071</v>
      </c>
      <c r="XZ58" s="0" t="n">
        <v>0</v>
      </c>
      <c r="YA58" s="0" t="n">
        <v>1912.5</v>
      </c>
      <c r="YB58" s="0" t="n">
        <v>0</v>
      </c>
      <c r="YC58" s="0" t="n">
        <v>5259.375</v>
      </c>
      <c r="YD58" s="0" t="n">
        <v>0</v>
      </c>
      <c r="YE58" s="0" t="n">
        <v>1377</v>
      </c>
      <c r="YF58" s="0" t="n">
        <v>3142.314</v>
      </c>
      <c r="YG58" s="0" t="n">
        <v>0</v>
      </c>
      <c r="YH58" s="0" t="n">
        <v>0</v>
      </c>
      <c r="YI58" s="0" t="n">
        <v>0</v>
      </c>
      <c r="YJ58" s="0" t="n">
        <v>0</v>
      </c>
      <c r="YK58" s="0" t="n">
        <v>0</v>
      </c>
      <c r="YL58" s="0" t="n">
        <v>5508</v>
      </c>
      <c r="YM58" s="0" t="n">
        <v>0</v>
      </c>
      <c r="YN58" s="0" t="n">
        <v>0</v>
      </c>
      <c r="YO58" s="0" t="n">
        <v>1032.75</v>
      </c>
      <c r="YP58" s="0" t="n">
        <v>0</v>
      </c>
      <c r="YQ58" s="0" t="n">
        <v>5010.75</v>
      </c>
      <c r="YR58" s="0" t="n">
        <v>4131</v>
      </c>
      <c r="YS58" s="0" t="n">
        <v>0</v>
      </c>
      <c r="YT58" s="0" t="n">
        <v>0</v>
      </c>
      <c r="YU58" s="0" t="n">
        <v>7027.29</v>
      </c>
      <c r="YV58" s="0" t="n">
        <v>0</v>
      </c>
      <c r="YW58" s="0" t="n">
        <v>0</v>
      </c>
      <c r="YX58" s="0" t="n">
        <v>6896.016</v>
      </c>
      <c r="YY58" s="0" t="n">
        <v>0</v>
      </c>
      <c r="YZ58" s="0" t="n">
        <v>0</v>
      </c>
      <c r="ZA58" s="0" t="n">
        <v>5982.3</v>
      </c>
      <c r="ZB58" s="0" t="n">
        <v>0</v>
      </c>
      <c r="ZC58" s="0" t="n">
        <v>0</v>
      </c>
      <c r="ZD58" s="0" t="n">
        <v>268</v>
      </c>
      <c r="ZE58" s="0" t="n">
        <v>0</v>
      </c>
      <c r="ZF58" s="0" t="n">
        <v>4872.24</v>
      </c>
      <c r="ZG58" s="0" t="n">
        <v>12770.2</v>
      </c>
      <c r="ZH58" s="0" t="n">
        <v>0</v>
      </c>
      <c r="ZI58" s="0" t="n">
        <v>0</v>
      </c>
      <c r="ZJ58" s="0" t="n">
        <v>0</v>
      </c>
      <c r="ZK58" s="0" t="n">
        <v>0</v>
      </c>
      <c r="ZL58" s="0" t="n">
        <v>20054.44</v>
      </c>
      <c r="ZM58" s="0" t="n">
        <v>92862</v>
      </c>
      <c r="ZN58" s="0" t="n">
        <v>110533.92</v>
      </c>
      <c r="ZO58" s="0" t="n">
        <v>110552.68</v>
      </c>
      <c r="ZP58" s="0" t="n">
        <v>15008</v>
      </c>
      <c r="ZQ58" s="0" t="n">
        <v>0</v>
      </c>
      <c r="ZR58" s="0" t="n">
        <v>24388</v>
      </c>
      <c r="ZS58" s="0" t="n">
        <v>0</v>
      </c>
      <c r="ZT58" s="0" t="n">
        <v>0</v>
      </c>
      <c r="ZU58" s="0" t="n">
        <v>9913.32</v>
      </c>
      <c r="ZV58" s="0" t="n">
        <v>1608</v>
      </c>
      <c r="ZW58" s="0" t="n">
        <v>0</v>
      </c>
      <c r="ZX58" s="0" t="n">
        <v>6444.864</v>
      </c>
      <c r="ZY58" s="0" t="n">
        <v>0</v>
      </c>
      <c r="ZZ58" s="0" t="n">
        <v>9199.368</v>
      </c>
      <c r="AAA58" s="0" t="n">
        <v>0</v>
      </c>
      <c r="AAB58" s="0" t="n">
        <v>0</v>
      </c>
      <c r="AAC58" s="0" t="n">
        <v>2680</v>
      </c>
      <c r="AAD58" s="0" t="n">
        <v>0</v>
      </c>
      <c r="AAE58" s="0" t="n">
        <v>7556.796</v>
      </c>
      <c r="AAF58" s="0" t="n">
        <v>9045</v>
      </c>
      <c r="AAG58" s="0" t="n">
        <v>0</v>
      </c>
      <c r="AAH58" s="0" t="n">
        <v>0</v>
      </c>
      <c r="AAI58" s="0" t="n">
        <v>589.6</v>
      </c>
      <c r="AAJ58" s="0" t="n">
        <v>0</v>
      </c>
      <c r="AAK58" s="0" t="n">
        <v>0</v>
      </c>
      <c r="AAL58" s="0" t="n">
        <v>3170.44</v>
      </c>
      <c r="AAM58" s="0" t="n">
        <v>1876</v>
      </c>
      <c r="AAN58" s="0" t="n">
        <v>0</v>
      </c>
      <c r="AAO58" s="0" t="n">
        <v>2680</v>
      </c>
      <c r="AAP58" s="0" t="n">
        <v>0</v>
      </c>
      <c r="AAQ58" s="0" t="n">
        <v>7370</v>
      </c>
      <c r="AAR58" s="0" t="n">
        <v>0</v>
      </c>
      <c r="AAS58" s="0" t="n">
        <v>2412</v>
      </c>
      <c r="AAT58" s="0" t="n">
        <v>7644.7</v>
      </c>
      <c r="AAU58" s="0" t="n">
        <v>0</v>
      </c>
      <c r="AAV58" s="0" t="n">
        <v>0</v>
      </c>
      <c r="AAW58" s="0" t="n">
        <v>0</v>
      </c>
      <c r="AAX58" s="0" t="n">
        <v>0</v>
      </c>
      <c r="AAY58" s="0" t="n">
        <v>0</v>
      </c>
      <c r="AAZ58" s="0" t="n">
        <v>12060</v>
      </c>
      <c r="ABA58" s="0" t="n">
        <v>0</v>
      </c>
      <c r="ABB58" s="0" t="n">
        <v>0</v>
      </c>
      <c r="ABC58" s="0" t="n">
        <v>1809</v>
      </c>
      <c r="ABD58" s="0" t="n">
        <v>0</v>
      </c>
      <c r="ABE58" s="0" t="n">
        <v>8777</v>
      </c>
      <c r="ABF58" s="0" t="n">
        <v>9045</v>
      </c>
      <c r="ABG58" s="0" t="n">
        <v>0</v>
      </c>
      <c r="ABH58" s="0" t="n">
        <v>0</v>
      </c>
      <c r="ABI58" s="0" t="n">
        <v>12309.24</v>
      </c>
      <c r="ABJ58" s="0" t="n">
        <v>0</v>
      </c>
      <c r="ABK58" s="0" t="n">
        <v>0</v>
      </c>
      <c r="ABL58" s="0" t="n">
        <v>14763.584</v>
      </c>
      <c r="ABM58" s="0" t="n">
        <v>0</v>
      </c>
      <c r="ABN58" s="0" t="n">
        <v>0</v>
      </c>
      <c r="ABO58" s="0" t="n">
        <v>10478.8</v>
      </c>
      <c r="ABP58" s="0" t="n">
        <v>0</v>
      </c>
      <c r="ABQ58" s="0" t="n">
        <v>0</v>
      </c>
      <c r="ABR58" s="0" t="n">
        <v>253</v>
      </c>
      <c r="ABS58" s="0" t="n">
        <v>0</v>
      </c>
      <c r="ABT58" s="0" t="n">
        <v>4599.54</v>
      </c>
      <c r="ABU58" s="0" t="n">
        <v>10849.905</v>
      </c>
      <c r="ABV58" s="0" t="n">
        <v>0</v>
      </c>
      <c r="ABW58" s="0" t="n">
        <v>0</v>
      </c>
      <c r="ABX58" s="0" t="n">
        <v>0</v>
      </c>
      <c r="ABY58" s="0" t="n">
        <v>0</v>
      </c>
      <c r="ABZ58" s="0" t="n">
        <v>18931.99</v>
      </c>
      <c r="ACA58" s="0" t="n">
        <v>87664.5</v>
      </c>
      <c r="ACB58" s="0" t="n">
        <v>104347.32</v>
      </c>
      <c r="ACC58" s="0" t="n">
        <v>104365.03</v>
      </c>
      <c r="ACD58" s="0" t="n">
        <v>14168</v>
      </c>
      <c r="ACE58" s="0" t="n">
        <v>0</v>
      </c>
      <c r="ACF58" s="0" t="n">
        <v>23023</v>
      </c>
      <c r="ACG58" s="0" t="n">
        <v>0</v>
      </c>
      <c r="ACH58" s="0" t="n">
        <v>0</v>
      </c>
      <c r="ACI58" s="0" t="n">
        <v>8422.623</v>
      </c>
      <c r="ACJ58" s="0" t="n">
        <v>1669.8</v>
      </c>
      <c r="ACK58" s="0" t="n">
        <v>0</v>
      </c>
      <c r="ACL58" s="0" t="n">
        <v>8450.2</v>
      </c>
      <c r="ACM58" s="0" t="n">
        <v>0</v>
      </c>
      <c r="ACN58" s="0" t="n">
        <v>12061.775</v>
      </c>
      <c r="ACO58" s="0" t="n">
        <v>0</v>
      </c>
      <c r="ACP58" s="0" t="n">
        <v>0</v>
      </c>
      <c r="ACQ58" s="0" t="n">
        <v>2024</v>
      </c>
      <c r="ACR58" s="0" t="n">
        <v>0</v>
      </c>
      <c r="ACS58" s="0" t="n">
        <v>7926.49</v>
      </c>
      <c r="ACT58" s="0" t="n">
        <v>6831</v>
      </c>
      <c r="ACU58" s="0" t="n">
        <v>0</v>
      </c>
      <c r="ACV58" s="0" t="n">
        <v>0</v>
      </c>
      <c r="ACW58" s="0" t="n">
        <v>455.4</v>
      </c>
      <c r="ACX58" s="0" t="n">
        <v>0</v>
      </c>
      <c r="ACY58" s="0" t="n">
        <v>0</v>
      </c>
      <c r="ACZ58" s="0" t="n">
        <v>2992.99</v>
      </c>
      <c r="ADA58" s="0" t="n">
        <v>1771</v>
      </c>
      <c r="ADB58" s="0" t="n">
        <v>0</v>
      </c>
      <c r="ADC58" s="0" t="n">
        <v>2530</v>
      </c>
      <c r="ADD58" s="0" t="n">
        <v>0</v>
      </c>
      <c r="ADE58" s="0" t="n">
        <v>8696.875</v>
      </c>
      <c r="ADF58" s="0" t="n">
        <v>0</v>
      </c>
      <c r="ADG58" s="0" t="n">
        <v>2277</v>
      </c>
      <c r="ADH58" s="0" t="n">
        <v>5773.46</v>
      </c>
      <c r="ADI58" s="0" t="n">
        <v>0</v>
      </c>
      <c r="ADJ58" s="0" t="n">
        <v>0</v>
      </c>
      <c r="ADK58" s="0" t="n">
        <v>0</v>
      </c>
      <c r="ADL58" s="0" t="n">
        <v>0</v>
      </c>
      <c r="ADM58" s="0" t="n">
        <v>0</v>
      </c>
      <c r="ADN58" s="0" t="n">
        <v>10018.8</v>
      </c>
      <c r="ADO58" s="0" t="n">
        <v>0</v>
      </c>
      <c r="ADP58" s="0" t="n">
        <v>0</v>
      </c>
      <c r="ADQ58" s="0" t="n">
        <v>1878.525</v>
      </c>
      <c r="ADR58" s="0" t="n">
        <v>0</v>
      </c>
      <c r="ADS58" s="0" t="n">
        <v>8285.75</v>
      </c>
      <c r="ADT58" s="0" t="n">
        <v>6831</v>
      </c>
      <c r="ADU58" s="0" t="n">
        <v>0</v>
      </c>
      <c r="ADV58" s="0" t="n">
        <v>0</v>
      </c>
      <c r="ADW58" s="0" t="n">
        <v>11620.29</v>
      </c>
      <c r="ADX58" s="0" t="n">
        <v>0</v>
      </c>
      <c r="ADY58" s="0" t="n">
        <v>0</v>
      </c>
      <c r="ADZ58" s="0" t="n">
        <v>12670.24</v>
      </c>
      <c r="AEA58" s="0" t="n">
        <v>0</v>
      </c>
      <c r="AEB58" s="0" t="n">
        <v>0</v>
      </c>
      <c r="AEC58" s="0" t="n">
        <v>7913.84</v>
      </c>
      <c r="AED58" s="0" t="n">
        <v>0</v>
      </c>
      <c r="AEE58" s="0" t="n">
        <v>0</v>
      </c>
      <c r="AEF58" s="0" t="n">
        <v>175</v>
      </c>
      <c r="AEG58" s="0" t="n">
        <v>0</v>
      </c>
      <c r="AEH58" s="0" t="n">
        <v>3181.5</v>
      </c>
      <c r="AEI58" s="0" t="n">
        <v>9172.625</v>
      </c>
      <c r="AEJ58" s="0" t="n">
        <v>0</v>
      </c>
      <c r="AEK58" s="0" t="n">
        <v>0</v>
      </c>
      <c r="AEL58" s="0" t="n">
        <v>0</v>
      </c>
      <c r="AEM58" s="0" t="n">
        <v>0</v>
      </c>
      <c r="AEN58" s="0" t="n">
        <v>13095.25</v>
      </c>
      <c r="AEO58" s="0" t="n">
        <v>60637.5</v>
      </c>
      <c r="AEP58" s="0" t="n">
        <v>72177</v>
      </c>
      <c r="AEQ58" s="0" t="n">
        <v>72189.25</v>
      </c>
      <c r="AER58" s="0" t="n">
        <v>9800</v>
      </c>
      <c r="AES58" s="0" t="n">
        <v>0</v>
      </c>
      <c r="AET58" s="0" t="n">
        <v>15925</v>
      </c>
      <c r="AEU58" s="0" t="n">
        <v>0</v>
      </c>
      <c r="AEV58" s="0" t="n">
        <v>0</v>
      </c>
      <c r="AEW58" s="0" t="n">
        <v>5825.925</v>
      </c>
      <c r="AEX58" s="0" t="n">
        <v>1312.5</v>
      </c>
      <c r="AEY58" s="0" t="n">
        <v>0</v>
      </c>
      <c r="AEZ58" s="0" t="n">
        <v>4208.4</v>
      </c>
      <c r="AFA58" s="0" t="n">
        <v>0</v>
      </c>
      <c r="AFB58" s="0" t="n">
        <v>7341.95</v>
      </c>
      <c r="AFC58" s="0" t="n">
        <v>0</v>
      </c>
      <c r="AFD58" s="0" t="n">
        <v>0</v>
      </c>
      <c r="AFE58" s="0" t="n">
        <v>1400</v>
      </c>
      <c r="AFF58" s="0" t="n">
        <v>0</v>
      </c>
      <c r="AFG58" s="0" t="n">
        <v>5482.75</v>
      </c>
      <c r="AFH58" s="0" t="n">
        <v>4725</v>
      </c>
      <c r="AFI58" s="0" t="n">
        <v>0</v>
      </c>
      <c r="AFJ58" s="0" t="n">
        <v>0</v>
      </c>
      <c r="AFK58" s="0" t="n">
        <v>350</v>
      </c>
      <c r="AFL58" s="0" t="n">
        <v>0</v>
      </c>
      <c r="AFM58" s="0" t="n">
        <v>0</v>
      </c>
      <c r="AFN58" s="0" t="n">
        <v>1863.225</v>
      </c>
      <c r="AFO58" s="0" t="n">
        <v>1225</v>
      </c>
      <c r="AFP58" s="0" t="n">
        <v>0</v>
      </c>
      <c r="AFQ58" s="0" t="n">
        <v>1750</v>
      </c>
      <c r="AFR58" s="0" t="n">
        <v>0</v>
      </c>
      <c r="AFS58" s="0" t="n">
        <v>4812.5</v>
      </c>
      <c r="AFT58" s="0" t="n">
        <v>0</v>
      </c>
      <c r="AFU58" s="0" t="n">
        <v>1575</v>
      </c>
      <c r="AFV58" s="0" t="n">
        <v>3993.5</v>
      </c>
      <c r="AFW58" s="0" t="n">
        <v>0</v>
      </c>
      <c r="AFX58" s="0" t="n">
        <v>0</v>
      </c>
      <c r="AFY58" s="0" t="n">
        <v>0</v>
      </c>
      <c r="AFZ58" s="0" t="n">
        <v>0</v>
      </c>
      <c r="AGA58" s="0" t="n">
        <v>0</v>
      </c>
      <c r="AGB58" s="0" t="n">
        <v>6300</v>
      </c>
      <c r="AGC58" s="0" t="n">
        <v>0</v>
      </c>
      <c r="AGD58" s="0" t="n">
        <v>0</v>
      </c>
      <c r="AGE58" s="0" t="n">
        <v>1181.25</v>
      </c>
      <c r="AGF58" s="0" t="n">
        <v>0</v>
      </c>
      <c r="AGG58" s="0" t="n">
        <v>5158.125</v>
      </c>
      <c r="AGH58" s="0" t="n">
        <v>4725</v>
      </c>
      <c r="AGI58" s="0" t="n">
        <v>0</v>
      </c>
      <c r="AGJ58" s="0" t="n">
        <v>0</v>
      </c>
      <c r="AGK58" s="0" t="n">
        <v>8037.75</v>
      </c>
      <c r="AGL58" s="0" t="n">
        <v>0</v>
      </c>
      <c r="AGM58" s="0" t="n">
        <v>0</v>
      </c>
      <c r="AGN58" s="0" t="n">
        <v>8764</v>
      </c>
      <c r="AGO58" s="0" t="n">
        <v>0</v>
      </c>
      <c r="AGP58" s="0" t="n">
        <v>0</v>
      </c>
      <c r="AGQ58" s="0" t="n">
        <v>5474</v>
      </c>
      <c r="AGR58" s="0" t="n">
        <v>0</v>
      </c>
      <c r="AGS58" s="0" t="n">
        <v>0</v>
      </c>
      <c r="AGU58" s="0" t="n">
        <f aca="false">IF($P58&gt;0,CH58*$K58,0)</f>
        <v>153</v>
      </c>
      <c r="AGV58" s="0" t="n">
        <f aca="false">IF($P58&gt;0,EV58*$K58,0)</f>
        <v>127</v>
      </c>
      <c r="AGW58" s="0" t="n">
        <f aca="false">IF($P58&gt;0,HJ58*$K58,0)</f>
        <v>0</v>
      </c>
      <c r="AGX58" s="0" t="n">
        <f aca="false">IF($P58&gt;0,JX58*$K58,0)</f>
        <v>357</v>
      </c>
      <c r="AGY58" s="0" t="n">
        <f aca="false">IF($P58&gt;0,ML58*$K58,0)</f>
        <v>399</v>
      </c>
      <c r="AGZ58" s="0" t="n">
        <f aca="false">IF($P58&gt;0,OZ58*$K58,0)</f>
        <v>124</v>
      </c>
      <c r="AHA58" s="0" t="n">
        <f aca="false">IF($P58&gt;0,RN58*$K58,0)</f>
        <v>41</v>
      </c>
      <c r="AHB58" s="0" t="n">
        <f aca="false">IF($P58&gt;0,UB58*$K58,0)</f>
        <v>294</v>
      </c>
      <c r="AHC58" s="0" t="n">
        <f aca="false">IF($P58&gt;0,WP58*$K58,0)</f>
        <v>153</v>
      </c>
      <c r="AHD58" s="0" t="n">
        <f aca="false">IF($P58&gt;0,ZD58*$K58,0)</f>
        <v>268</v>
      </c>
      <c r="AHE58" s="0" t="n">
        <f aca="false">IF($P58&gt;0,ABR58*$K58,0)</f>
        <v>253</v>
      </c>
      <c r="AHF58" s="0" t="n">
        <f aca="false">IF($P58&gt;0,AEF58*$K58,0)</f>
        <v>175</v>
      </c>
    </row>
    <row r="59" customFormat="false" ht="15" hidden="false" customHeight="false" outlineLevel="0" collapsed="false">
      <c r="F59" s="0" t="s">
        <v>26</v>
      </c>
      <c r="H59" s="0" t="s">
        <v>59</v>
      </c>
      <c r="I59" s="0" t="s">
        <v>237</v>
      </c>
      <c r="K59" s="0" t="n">
        <v>4</v>
      </c>
      <c r="L59" s="0" t="n">
        <v>12.7</v>
      </c>
      <c r="P59" s="0" t="n">
        <v>2</v>
      </c>
      <c r="R59" s="0" t="s">
        <v>52</v>
      </c>
      <c r="S59" s="0" t="n">
        <v>0</v>
      </c>
      <c r="Z59" s="0" t="n">
        <v>52.22</v>
      </c>
      <c r="AC59" s="0" t="n">
        <v>19</v>
      </c>
      <c r="AD59" s="0" t="n">
        <v>33.88</v>
      </c>
      <c r="AE59" s="0" t="n">
        <v>7</v>
      </c>
      <c r="AH59" s="0" t="n">
        <v>14.3</v>
      </c>
      <c r="AJ59" s="0" t="n">
        <v>10</v>
      </c>
      <c r="AK59" s="0" t="n">
        <v>54.14</v>
      </c>
      <c r="AO59" s="0" t="n">
        <v>15</v>
      </c>
      <c r="AQ59" s="0" t="n">
        <v>32</v>
      </c>
      <c r="AS59" s="0" t="n">
        <v>8.45</v>
      </c>
      <c r="AU59" s="0" t="n">
        <v>40</v>
      </c>
      <c r="AV59" s="0" t="n">
        <v>43</v>
      </c>
      <c r="BA59" s="0" t="n">
        <v>49.86</v>
      </c>
      <c r="BD59" s="0" t="n">
        <v>55.02</v>
      </c>
      <c r="BF59" s="0" t="n">
        <v>14.73</v>
      </c>
      <c r="BS59" s="0" t="n">
        <v>25.39</v>
      </c>
      <c r="BY59" s="0" t="n">
        <v>15.18</v>
      </c>
      <c r="BZ59" s="0" t="n">
        <v>17.9</v>
      </c>
      <c r="CA59" s="0" t="n">
        <v>55.25</v>
      </c>
      <c r="CH59" s="0" t="n">
        <v>11</v>
      </c>
      <c r="CI59" s="0" t="n">
        <v>0</v>
      </c>
      <c r="CJ59" s="0" t="n">
        <v>0</v>
      </c>
      <c r="CK59" s="0" t="n">
        <v>0</v>
      </c>
      <c r="CL59" s="0" t="n">
        <v>0</v>
      </c>
      <c r="CM59" s="0" t="n">
        <v>0</v>
      </c>
      <c r="CN59" s="0" t="n">
        <v>574.42</v>
      </c>
      <c r="CO59" s="0" t="n">
        <v>0</v>
      </c>
      <c r="CP59" s="0" t="n">
        <v>0</v>
      </c>
      <c r="CQ59" s="0" t="n">
        <v>562.692307692308</v>
      </c>
      <c r="CR59" s="0" t="n">
        <v>1863.4</v>
      </c>
      <c r="CS59" s="0" t="n">
        <v>207.307692307692</v>
      </c>
      <c r="CT59" s="0" t="n">
        <v>0</v>
      </c>
      <c r="CU59" s="0" t="n">
        <v>0</v>
      </c>
      <c r="CV59" s="0" t="n">
        <v>786.5</v>
      </c>
      <c r="CW59" s="0" t="n">
        <v>0</v>
      </c>
      <c r="CX59" s="0" t="n">
        <v>110</v>
      </c>
      <c r="CY59" s="0" t="n">
        <v>595.54</v>
      </c>
      <c r="CZ59" s="0" t="n">
        <v>0</v>
      </c>
      <c r="DA59" s="0" t="n">
        <v>0</v>
      </c>
      <c r="DB59" s="0" t="n">
        <v>0</v>
      </c>
      <c r="DC59" s="0" t="n">
        <v>165</v>
      </c>
      <c r="DD59" s="0" t="n">
        <v>0</v>
      </c>
      <c r="DE59" s="0" t="n">
        <v>352</v>
      </c>
      <c r="DF59" s="0" t="n">
        <v>0</v>
      </c>
      <c r="DG59" s="0" t="n">
        <v>92.95</v>
      </c>
      <c r="DH59" s="0" t="n">
        <v>0</v>
      </c>
      <c r="DI59" s="0" t="n">
        <v>440</v>
      </c>
      <c r="DJ59" s="0" t="n">
        <v>591.25</v>
      </c>
      <c r="DK59" s="0" t="n">
        <v>0</v>
      </c>
      <c r="DL59" s="0" t="n">
        <v>0</v>
      </c>
      <c r="DM59" s="0" t="n">
        <v>0</v>
      </c>
      <c r="DN59" s="0" t="n">
        <v>0</v>
      </c>
      <c r="DO59" s="0" t="n">
        <v>603.306</v>
      </c>
      <c r="DP59" s="0" t="n">
        <v>0</v>
      </c>
      <c r="DQ59" s="0" t="n">
        <v>0</v>
      </c>
      <c r="DR59" s="0" t="n">
        <v>605.22</v>
      </c>
      <c r="DS59" s="0" t="n">
        <v>0</v>
      </c>
      <c r="DT59" s="0" t="n">
        <v>202.5375</v>
      </c>
      <c r="DU59" s="0" t="n">
        <v>0</v>
      </c>
      <c r="DV59" s="0" t="n">
        <v>0</v>
      </c>
      <c r="DW59" s="0" t="n">
        <v>0</v>
      </c>
      <c r="DX59" s="0" t="n">
        <v>0</v>
      </c>
      <c r="DY59" s="0" t="n">
        <v>0</v>
      </c>
      <c r="DZ59" s="0" t="n">
        <v>0</v>
      </c>
      <c r="EA59" s="0" t="n">
        <v>0</v>
      </c>
      <c r="EB59" s="0" t="n">
        <v>0</v>
      </c>
      <c r="EC59" s="0" t="n">
        <v>0</v>
      </c>
      <c r="ED59" s="0" t="n">
        <v>0</v>
      </c>
      <c r="EE59" s="0" t="n">
        <v>0</v>
      </c>
      <c r="EF59" s="0" t="n">
        <v>0</v>
      </c>
      <c r="EG59" s="0" t="n">
        <v>279.29</v>
      </c>
      <c r="EH59" s="0" t="n">
        <v>0</v>
      </c>
      <c r="EI59" s="0" t="n">
        <v>0</v>
      </c>
      <c r="EJ59" s="0" t="n">
        <v>0</v>
      </c>
      <c r="EK59" s="0" t="n">
        <v>0</v>
      </c>
      <c r="EL59" s="0" t="n">
        <v>0</v>
      </c>
      <c r="EM59" s="0" t="n">
        <v>166.98</v>
      </c>
      <c r="EN59" s="0" t="n">
        <v>196.9</v>
      </c>
      <c r="EO59" s="0" t="n">
        <v>607.75</v>
      </c>
      <c r="EP59" s="0" t="n">
        <v>0</v>
      </c>
      <c r="EQ59" s="0" t="n">
        <v>0</v>
      </c>
      <c r="ER59" s="0" t="n">
        <v>0</v>
      </c>
      <c r="ES59" s="0" t="n">
        <v>0</v>
      </c>
      <c r="ET59" s="0" t="n">
        <v>0</v>
      </c>
      <c r="EU59" s="0" t="n">
        <v>0</v>
      </c>
      <c r="EV59" s="0" t="n">
        <v>236</v>
      </c>
      <c r="EW59" s="0" t="n">
        <v>0</v>
      </c>
      <c r="EX59" s="0" t="n">
        <v>0</v>
      </c>
      <c r="EY59" s="0" t="n">
        <v>0</v>
      </c>
      <c r="EZ59" s="0" t="n">
        <v>0</v>
      </c>
      <c r="FA59" s="0" t="n">
        <v>0</v>
      </c>
      <c r="FB59" s="0" t="n">
        <v>12323.92</v>
      </c>
      <c r="FC59" s="0" t="n">
        <v>0</v>
      </c>
      <c r="FD59" s="0" t="n">
        <v>0</v>
      </c>
      <c r="FE59" s="0" t="n">
        <v>12072.3076923077</v>
      </c>
      <c r="FF59" s="0" t="n">
        <v>39978.4</v>
      </c>
      <c r="FG59" s="0" t="n">
        <v>4447.69230769231</v>
      </c>
      <c r="FH59" s="0" t="n">
        <v>0</v>
      </c>
      <c r="FI59" s="0" t="n">
        <v>0</v>
      </c>
      <c r="FJ59" s="0" t="n">
        <v>16874</v>
      </c>
      <c r="FK59" s="0" t="n">
        <v>0</v>
      </c>
      <c r="FL59" s="0" t="n">
        <v>2360</v>
      </c>
      <c r="FM59" s="0" t="n">
        <v>12777.04</v>
      </c>
      <c r="FN59" s="0" t="n">
        <v>0</v>
      </c>
      <c r="FO59" s="0" t="n">
        <v>0</v>
      </c>
      <c r="FP59" s="0" t="n">
        <v>0</v>
      </c>
      <c r="FQ59" s="0" t="n">
        <v>3540</v>
      </c>
      <c r="FR59" s="0" t="n">
        <v>0</v>
      </c>
      <c r="FS59" s="0" t="n">
        <v>9440</v>
      </c>
      <c r="FT59" s="0" t="n">
        <v>0</v>
      </c>
      <c r="FU59" s="0" t="n">
        <v>1794.78</v>
      </c>
      <c r="FV59" s="0" t="n">
        <v>0</v>
      </c>
      <c r="FW59" s="0" t="n">
        <v>9440</v>
      </c>
      <c r="FX59" s="0" t="n">
        <v>9133.2</v>
      </c>
      <c r="FY59" s="0" t="n">
        <v>0</v>
      </c>
      <c r="FZ59" s="0" t="n">
        <v>0</v>
      </c>
      <c r="GA59" s="0" t="n">
        <v>0</v>
      </c>
      <c r="GB59" s="0" t="n">
        <v>0</v>
      </c>
      <c r="GC59" s="0" t="n">
        <v>11766.96</v>
      </c>
      <c r="GD59" s="0" t="n">
        <v>0</v>
      </c>
      <c r="GE59" s="0" t="n">
        <v>0</v>
      </c>
      <c r="GF59" s="0" t="n">
        <v>12984.72</v>
      </c>
      <c r="GG59" s="0" t="n">
        <v>0</v>
      </c>
      <c r="GH59" s="0" t="n">
        <v>3476.28</v>
      </c>
      <c r="GI59" s="0" t="n">
        <v>0</v>
      </c>
      <c r="GJ59" s="0" t="n">
        <v>0</v>
      </c>
      <c r="GK59" s="0" t="n">
        <v>0</v>
      </c>
      <c r="GL59" s="0" t="n">
        <v>0</v>
      </c>
      <c r="GM59" s="0" t="n">
        <v>0</v>
      </c>
      <c r="GN59" s="0" t="n">
        <v>0</v>
      </c>
      <c r="GO59" s="0" t="n">
        <v>0</v>
      </c>
      <c r="GP59" s="0" t="n">
        <v>0</v>
      </c>
      <c r="GQ59" s="0" t="n">
        <v>0</v>
      </c>
      <c r="GR59" s="0" t="n">
        <v>0</v>
      </c>
      <c r="GS59" s="0" t="n">
        <v>0</v>
      </c>
      <c r="GT59" s="0" t="n">
        <v>0</v>
      </c>
      <c r="GU59" s="0" t="n">
        <v>5992.04</v>
      </c>
      <c r="GV59" s="0" t="n">
        <v>0</v>
      </c>
      <c r="GW59" s="0" t="n">
        <v>0</v>
      </c>
      <c r="GX59" s="0" t="n">
        <v>0</v>
      </c>
      <c r="GY59" s="0" t="n">
        <v>0</v>
      </c>
      <c r="GZ59" s="0" t="n">
        <v>0</v>
      </c>
      <c r="HA59" s="0" t="n">
        <v>3940.728</v>
      </c>
      <c r="HB59" s="0" t="n">
        <v>5280.5</v>
      </c>
      <c r="HC59" s="0" t="n">
        <v>13039</v>
      </c>
      <c r="HD59" s="0" t="n">
        <v>0</v>
      </c>
      <c r="HE59" s="0" t="n">
        <v>0</v>
      </c>
      <c r="HF59" s="0" t="n">
        <v>0</v>
      </c>
      <c r="HG59" s="0" t="n">
        <v>0</v>
      </c>
      <c r="HH59" s="0" t="n">
        <v>0</v>
      </c>
      <c r="HI59" s="0" t="n">
        <v>0</v>
      </c>
      <c r="HJ59" s="0" t="n">
        <v>181</v>
      </c>
      <c r="HK59" s="0" t="n">
        <v>0</v>
      </c>
      <c r="HL59" s="0" t="n">
        <v>0</v>
      </c>
      <c r="HM59" s="0" t="n">
        <v>0</v>
      </c>
      <c r="HN59" s="0" t="n">
        <v>0</v>
      </c>
      <c r="HO59" s="0" t="n">
        <v>0</v>
      </c>
      <c r="HP59" s="0" t="n">
        <v>9451.82</v>
      </c>
      <c r="HQ59" s="0" t="n">
        <v>0</v>
      </c>
      <c r="HR59" s="0" t="n">
        <v>0</v>
      </c>
      <c r="HS59" s="0" t="n">
        <v>9258.84615384615</v>
      </c>
      <c r="HT59" s="0" t="n">
        <v>30661.4</v>
      </c>
      <c r="HU59" s="0" t="n">
        <v>3411.15384615385</v>
      </c>
      <c r="HV59" s="0" t="n">
        <v>0</v>
      </c>
      <c r="HW59" s="0" t="n">
        <v>0</v>
      </c>
      <c r="HX59" s="0" t="n">
        <v>12941.5</v>
      </c>
      <c r="HY59" s="0" t="n">
        <v>0</v>
      </c>
      <c r="HZ59" s="0" t="n">
        <v>1810</v>
      </c>
      <c r="IA59" s="0" t="n">
        <v>12249.175</v>
      </c>
      <c r="IB59" s="0" t="n">
        <v>0</v>
      </c>
      <c r="IC59" s="0" t="n">
        <v>0</v>
      </c>
      <c r="ID59" s="0" t="n">
        <v>0</v>
      </c>
      <c r="IE59" s="0" t="n">
        <v>2715</v>
      </c>
      <c r="IF59" s="0" t="n">
        <v>0</v>
      </c>
      <c r="IG59" s="0" t="n">
        <v>7240</v>
      </c>
      <c r="IH59" s="0" t="n">
        <v>0</v>
      </c>
      <c r="II59" s="0" t="n">
        <v>1529.45</v>
      </c>
      <c r="IJ59" s="0" t="n">
        <v>0</v>
      </c>
      <c r="IK59" s="0" t="n">
        <v>7240</v>
      </c>
      <c r="IL59" s="0" t="n">
        <v>7783</v>
      </c>
      <c r="IM59" s="0" t="n">
        <v>0</v>
      </c>
      <c r="IN59" s="0" t="n">
        <v>0</v>
      </c>
      <c r="IO59" s="0" t="n">
        <v>0</v>
      </c>
      <c r="IP59" s="0" t="n">
        <v>0</v>
      </c>
      <c r="IQ59" s="0" t="n">
        <v>9024.66</v>
      </c>
      <c r="IR59" s="0" t="n">
        <v>0</v>
      </c>
      <c r="IS59" s="0" t="n">
        <v>0</v>
      </c>
      <c r="IT59" s="0" t="n">
        <v>8962.758</v>
      </c>
      <c r="IU59" s="0" t="n">
        <v>0</v>
      </c>
      <c r="IV59" s="0" t="n">
        <v>2666.13</v>
      </c>
      <c r="IW59" s="0" t="n">
        <v>0</v>
      </c>
      <c r="IX59" s="0" t="n">
        <v>0</v>
      </c>
      <c r="IY59" s="0" t="n">
        <v>0</v>
      </c>
      <c r="IZ59" s="0" t="n">
        <v>0</v>
      </c>
      <c r="JA59" s="0" t="n">
        <v>0</v>
      </c>
      <c r="JB59" s="0" t="n">
        <v>0</v>
      </c>
      <c r="JC59" s="0" t="n">
        <v>0</v>
      </c>
      <c r="JD59" s="0" t="n">
        <v>0</v>
      </c>
      <c r="JE59" s="0" t="n">
        <v>0</v>
      </c>
      <c r="JF59" s="0" t="n">
        <v>0</v>
      </c>
      <c r="JG59" s="0" t="n">
        <v>0</v>
      </c>
      <c r="JH59" s="0" t="n">
        <v>0</v>
      </c>
      <c r="JI59" s="0" t="n">
        <v>4595.59</v>
      </c>
      <c r="JJ59" s="0" t="n">
        <v>0</v>
      </c>
      <c r="JK59" s="0" t="n">
        <v>0</v>
      </c>
      <c r="JL59" s="0" t="n">
        <v>0</v>
      </c>
      <c r="JM59" s="0" t="n">
        <v>0</v>
      </c>
      <c r="JN59" s="0" t="n">
        <v>0</v>
      </c>
      <c r="JO59" s="0" t="n">
        <v>2747.58</v>
      </c>
      <c r="JP59" s="0" t="n">
        <v>4049.875</v>
      </c>
      <c r="JQ59" s="0" t="n">
        <v>10000.25</v>
      </c>
      <c r="JR59" s="0" t="n">
        <v>0</v>
      </c>
      <c r="JS59" s="0" t="n">
        <v>0</v>
      </c>
      <c r="JT59" s="0" t="n">
        <v>0</v>
      </c>
      <c r="JU59" s="0" t="n">
        <v>0</v>
      </c>
      <c r="JV59" s="0" t="n">
        <v>0</v>
      </c>
      <c r="JW59" s="0" t="n">
        <v>0</v>
      </c>
      <c r="JX59" s="0" t="n">
        <v>86</v>
      </c>
      <c r="JY59" s="0" t="n">
        <v>0</v>
      </c>
      <c r="JZ59" s="0" t="n">
        <v>0</v>
      </c>
      <c r="KA59" s="0" t="n">
        <v>0</v>
      </c>
      <c r="KB59" s="0" t="n">
        <v>0</v>
      </c>
      <c r="KC59" s="0" t="n">
        <v>0</v>
      </c>
      <c r="KD59" s="0" t="n">
        <v>4490.92</v>
      </c>
      <c r="KE59" s="0" t="n">
        <v>0</v>
      </c>
      <c r="KF59" s="0" t="n">
        <v>0</v>
      </c>
      <c r="KG59" s="0" t="n">
        <v>4399.23076923077</v>
      </c>
      <c r="KH59" s="0" t="n">
        <v>14568.4</v>
      </c>
      <c r="KI59" s="0" t="n">
        <v>1620.76923076923</v>
      </c>
      <c r="KJ59" s="0" t="n">
        <v>0</v>
      </c>
      <c r="KK59" s="0" t="n">
        <v>0</v>
      </c>
      <c r="KL59" s="0" t="n">
        <v>6149</v>
      </c>
      <c r="KM59" s="0" t="n">
        <v>0</v>
      </c>
      <c r="KN59" s="0" t="n">
        <v>946</v>
      </c>
      <c r="KO59" s="0" t="n">
        <v>5820.05</v>
      </c>
      <c r="KP59" s="0" t="n">
        <v>0</v>
      </c>
      <c r="KQ59" s="0" t="n">
        <v>0</v>
      </c>
      <c r="KR59" s="0" t="n">
        <v>0</v>
      </c>
      <c r="KS59" s="0" t="n">
        <v>1290</v>
      </c>
      <c r="KT59" s="0" t="n">
        <v>0</v>
      </c>
      <c r="KU59" s="0" t="n">
        <v>2752</v>
      </c>
      <c r="KV59" s="0" t="n">
        <v>0</v>
      </c>
      <c r="KW59" s="0" t="n">
        <v>726.7</v>
      </c>
      <c r="KX59" s="0" t="n">
        <v>0</v>
      </c>
      <c r="KY59" s="0" t="n">
        <v>3440</v>
      </c>
      <c r="KZ59" s="0" t="n">
        <v>3698</v>
      </c>
      <c r="LA59" s="0" t="n">
        <v>0</v>
      </c>
      <c r="LB59" s="0" t="n">
        <v>0</v>
      </c>
      <c r="LC59" s="0" t="n">
        <v>0</v>
      </c>
      <c r="LD59" s="0" t="n">
        <v>0</v>
      </c>
      <c r="LE59" s="0" t="n">
        <v>4716.756</v>
      </c>
      <c r="LF59" s="0" t="n">
        <v>0</v>
      </c>
      <c r="LG59" s="0" t="n">
        <v>0</v>
      </c>
      <c r="LH59" s="0" t="n">
        <v>4731.72</v>
      </c>
      <c r="LI59" s="0" t="n">
        <v>0</v>
      </c>
      <c r="LJ59" s="0" t="n">
        <v>1266.78</v>
      </c>
      <c r="LK59" s="0" t="n">
        <v>0</v>
      </c>
      <c r="LL59" s="0" t="n">
        <v>0</v>
      </c>
      <c r="LM59" s="0" t="n">
        <v>0</v>
      </c>
      <c r="LN59" s="0" t="n">
        <v>0</v>
      </c>
      <c r="LO59" s="0" t="n">
        <v>0</v>
      </c>
      <c r="LP59" s="0" t="n">
        <v>0</v>
      </c>
      <c r="LQ59" s="0" t="n">
        <v>0</v>
      </c>
      <c r="LR59" s="0" t="n">
        <v>0</v>
      </c>
      <c r="LS59" s="0" t="n">
        <v>0</v>
      </c>
      <c r="LT59" s="0" t="n">
        <v>0</v>
      </c>
      <c r="LU59" s="0" t="n">
        <v>0</v>
      </c>
      <c r="LV59" s="0" t="n">
        <v>0</v>
      </c>
      <c r="LW59" s="0" t="n">
        <v>2183.54</v>
      </c>
      <c r="LX59" s="0" t="n">
        <v>0</v>
      </c>
      <c r="LY59" s="0" t="n">
        <v>0</v>
      </c>
      <c r="LZ59" s="0" t="n">
        <v>0</v>
      </c>
      <c r="MA59" s="0" t="n">
        <v>0</v>
      </c>
      <c r="MB59" s="0" t="n">
        <v>0</v>
      </c>
      <c r="MC59" s="0" t="n">
        <v>1174.932</v>
      </c>
      <c r="MD59" s="0" t="n">
        <v>1539.4</v>
      </c>
      <c r="ME59" s="0" t="n">
        <v>4751.5</v>
      </c>
      <c r="MF59" s="0" t="n">
        <v>0</v>
      </c>
      <c r="MG59" s="0" t="n">
        <v>0</v>
      </c>
      <c r="MH59" s="0" t="n">
        <v>0</v>
      </c>
      <c r="MI59" s="0" t="n">
        <v>0</v>
      </c>
      <c r="MJ59" s="0" t="n">
        <v>0</v>
      </c>
      <c r="MK59" s="0" t="n">
        <v>0</v>
      </c>
      <c r="ML59" s="0" t="n">
        <v>312</v>
      </c>
      <c r="MM59" s="0" t="n">
        <v>0</v>
      </c>
      <c r="MN59" s="0" t="n">
        <v>0</v>
      </c>
      <c r="MO59" s="0" t="n">
        <v>0</v>
      </c>
      <c r="MP59" s="0" t="n">
        <v>0</v>
      </c>
      <c r="MQ59" s="0" t="n">
        <v>0</v>
      </c>
      <c r="MR59" s="0" t="n">
        <v>16292.64</v>
      </c>
      <c r="MS59" s="0" t="n">
        <v>0</v>
      </c>
      <c r="MT59" s="0" t="n">
        <v>0</v>
      </c>
      <c r="MU59" s="0" t="n">
        <v>15960</v>
      </c>
      <c r="MV59" s="0" t="n">
        <v>52852.8</v>
      </c>
      <c r="MW59" s="0" t="n">
        <v>5880</v>
      </c>
      <c r="MX59" s="0" t="n">
        <v>0</v>
      </c>
      <c r="MY59" s="0" t="n">
        <v>0</v>
      </c>
      <c r="MZ59" s="0" t="n">
        <v>22308</v>
      </c>
      <c r="NA59" s="0" t="n">
        <v>0</v>
      </c>
      <c r="NB59" s="0" t="n">
        <v>3120</v>
      </c>
      <c r="NC59" s="0" t="n">
        <v>21114.6</v>
      </c>
      <c r="ND59" s="0" t="n">
        <v>0</v>
      </c>
      <c r="NE59" s="0" t="n">
        <v>0</v>
      </c>
      <c r="NF59" s="0" t="n">
        <v>0</v>
      </c>
      <c r="NG59" s="0" t="n">
        <v>4680</v>
      </c>
      <c r="NH59" s="0" t="n">
        <v>0</v>
      </c>
      <c r="NI59" s="0" t="n">
        <v>9984</v>
      </c>
      <c r="NJ59" s="0" t="n">
        <v>0</v>
      </c>
      <c r="NK59" s="0" t="n">
        <v>2372.76</v>
      </c>
      <c r="NL59" s="0" t="n">
        <v>0</v>
      </c>
      <c r="NM59" s="0" t="n">
        <v>12480</v>
      </c>
      <c r="NN59" s="0" t="n">
        <v>13416</v>
      </c>
      <c r="NO59" s="0" t="n">
        <v>0</v>
      </c>
      <c r="NP59" s="0" t="n">
        <v>0</v>
      </c>
      <c r="NQ59" s="0" t="n">
        <v>0</v>
      </c>
      <c r="NR59" s="0" t="n">
        <v>0</v>
      </c>
      <c r="NS59" s="0" t="n">
        <v>15556.32</v>
      </c>
      <c r="NT59" s="0" t="n">
        <v>0</v>
      </c>
      <c r="NU59" s="0" t="n">
        <v>0</v>
      </c>
      <c r="NV59" s="0" t="n">
        <v>21457.8</v>
      </c>
      <c r="NW59" s="0" t="n">
        <v>0</v>
      </c>
      <c r="NX59" s="0" t="n">
        <v>4136.184</v>
      </c>
      <c r="NY59" s="0" t="n">
        <v>0</v>
      </c>
      <c r="NZ59" s="0" t="n">
        <v>0</v>
      </c>
      <c r="OA59" s="0" t="n">
        <v>0</v>
      </c>
      <c r="OB59" s="0" t="n">
        <v>0</v>
      </c>
      <c r="OC59" s="0" t="n">
        <v>0</v>
      </c>
      <c r="OD59" s="0" t="n">
        <v>0</v>
      </c>
      <c r="OE59" s="0" t="n">
        <v>0</v>
      </c>
      <c r="OF59" s="0" t="n">
        <v>0</v>
      </c>
      <c r="OG59" s="0" t="n">
        <v>0</v>
      </c>
      <c r="OH59" s="0" t="n">
        <v>0</v>
      </c>
      <c r="OI59" s="0" t="n">
        <v>0</v>
      </c>
      <c r="OJ59" s="0" t="n">
        <v>0</v>
      </c>
      <c r="OK59" s="0" t="n">
        <v>7921.68</v>
      </c>
      <c r="OL59" s="0" t="n">
        <v>0</v>
      </c>
      <c r="OM59" s="0" t="n">
        <v>0</v>
      </c>
      <c r="ON59" s="0" t="n">
        <v>0</v>
      </c>
      <c r="OO59" s="0" t="n">
        <v>0</v>
      </c>
      <c r="OP59" s="0" t="n">
        <v>0</v>
      </c>
      <c r="OQ59" s="0" t="n">
        <v>4736.16</v>
      </c>
      <c r="OR59" s="0" t="n">
        <v>5584.8</v>
      </c>
      <c r="OS59" s="0" t="n">
        <v>17238</v>
      </c>
      <c r="OT59" s="0" t="n">
        <v>0</v>
      </c>
      <c r="OU59" s="0" t="n">
        <v>0</v>
      </c>
      <c r="OV59" s="0" t="n">
        <v>0</v>
      </c>
      <c r="OW59" s="0" t="n">
        <v>0</v>
      </c>
      <c r="OX59" s="0" t="n">
        <v>0</v>
      </c>
      <c r="OY59" s="0" t="n">
        <v>0</v>
      </c>
      <c r="OZ59" s="0" t="n">
        <v>59</v>
      </c>
      <c r="PA59" s="0" t="n">
        <v>0</v>
      </c>
      <c r="PB59" s="0" t="n">
        <v>0</v>
      </c>
      <c r="PC59" s="0" t="n">
        <v>0</v>
      </c>
      <c r="PD59" s="0" t="n">
        <v>0</v>
      </c>
      <c r="PE59" s="0" t="n">
        <v>0</v>
      </c>
      <c r="PF59" s="0" t="n">
        <v>3080.98</v>
      </c>
      <c r="PG59" s="0" t="n">
        <v>0</v>
      </c>
      <c r="PH59" s="0" t="n">
        <v>0</v>
      </c>
      <c r="PI59" s="0" t="n">
        <v>3018.07692307692</v>
      </c>
      <c r="PJ59" s="0" t="n">
        <v>9994.6</v>
      </c>
      <c r="PK59" s="0" t="n">
        <v>1111.92307692308</v>
      </c>
      <c r="PL59" s="0" t="n">
        <v>0</v>
      </c>
      <c r="PM59" s="0" t="n">
        <v>0</v>
      </c>
      <c r="PN59" s="0" t="n">
        <v>4218.5</v>
      </c>
      <c r="PO59" s="0" t="n">
        <v>0</v>
      </c>
      <c r="PP59" s="0" t="n">
        <v>590</v>
      </c>
      <c r="PQ59" s="0" t="n">
        <v>3194.26</v>
      </c>
      <c r="PR59" s="0" t="n">
        <v>0</v>
      </c>
      <c r="PS59" s="0" t="n">
        <v>0</v>
      </c>
      <c r="PT59" s="0" t="n">
        <v>0</v>
      </c>
      <c r="PU59" s="0" t="n">
        <v>885</v>
      </c>
      <c r="PV59" s="0" t="n">
        <v>0</v>
      </c>
      <c r="PW59" s="0" t="n">
        <v>1888</v>
      </c>
      <c r="PX59" s="0" t="n">
        <v>0</v>
      </c>
      <c r="PY59" s="0" t="n">
        <v>623.1875</v>
      </c>
      <c r="PZ59" s="0" t="n">
        <v>0</v>
      </c>
      <c r="QA59" s="0" t="n">
        <v>2360</v>
      </c>
      <c r="QB59" s="0" t="n">
        <v>2537</v>
      </c>
      <c r="QC59" s="0" t="n">
        <v>0</v>
      </c>
      <c r="QD59" s="0" t="n">
        <v>0</v>
      </c>
      <c r="QE59" s="0" t="n">
        <v>0</v>
      </c>
      <c r="QF59" s="0" t="n">
        <v>0</v>
      </c>
      <c r="QG59" s="0" t="n">
        <v>2941.74</v>
      </c>
      <c r="QH59" s="0" t="n">
        <v>0</v>
      </c>
      <c r="QI59" s="0" t="n">
        <v>0</v>
      </c>
      <c r="QJ59" s="0" t="n">
        <v>2921.562</v>
      </c>
      <c r="QK59" s="0" t="n">
        <v>0</v>
      </c>
      <c r="QL59" s="0" t="n">
        <v>955.977</v>
      </c>
      <c r="QM59" s="0" t="n">
        <v>0</v>
      </c>
      <c r="QN59" s="0" t="n">
        <v>0</v>
      </c>
      <c r="QO59" s="0" t="n">
        <v>0</v>
      </c>
      <c r="QP59" s="0" t="n">
        <v>0</v>
      </c>
      <c r="QQ59" s="0" t="n">
        <v>0</v>
      </c>
      <c r="QR59" s="0" t="n">
        <v>0</v>
      </c>
      <c r="QS59" s="0" t="n">
        <v>0</v>
      </c>
      <c r="QT59" s="0" t="n">
        <v>0</v>
      </c>
      <c r="QU59" s="0" t="n">
        <v>0</v>
      </c>
      <c r="QV59" s="0" t="n">
        <v>0</v>
      </c>
      <c r="QW59" s="0" t="n">
        <v>0</v>
      </c>
      <c r="QX59" s="0" t="n">
        <v>0</v>
      </c>
      <c r="QY59" s="0" t="n">
        <v>1498.01</v>
      </c>
      <c r="QZ59" s="0" t="n">
        <v>0</v>
      </c>
      <c r="RA59" s="0" t="n">
        <v>0</v>
      </c>
      <c r="RB59" s="0" t="n">
        <v>0</v>
      </c>
      <c r="RC59" s="0" t="n">
        <v>0</v>
      </c>
      <c r="RD59" s="0" t="n">
        <v>0</v>
      </c>
      <c r="RE59" s="0" t="n">
        <v>895.62</v>
      </c>
      <c r="RF59" s="0" t="n">
        <v>1056.1</v>
      </c>
      <c r="RG59" s="0" t="n">
        <v>2933.775</v>
      </c>
      <c r="RH59" s="0" t="n">
        <v>0</v>
      </c>
      <c r="RI59" s="0" t="n">
        <v>0</v>
      </c>
      <c r="RJ59" s="0" t="n">
        <v>0</v>
      </c>
      <c r="RK59" s="0" t="n">
        <v>0</v>
      </c>
      <c r="RL59" s="0" t="n">
        <v>0</v>
      </c>
      <c r="RM59" s="0" t="n">
        <v>0</v>
      </c>
      <c r="RN59" s="0" t="n">
        <v>252</v>
      </c>
      <c r="RO59" s="0" t="n">
        <v>0</v>
      </c>
      <c r="RP59" s="0" t="n">
        <v>0</v>
      </c>
      <c r="RQ59" s="0" t="n">
        <v>0</v>
      </c>
      <c r="RR59" s="0" t="n">
        <v>0</v>
      </c>
      <c r="RS59" s="0" t="n">
        <v>0</v>
      </c>
      <c r="RT59" s="0" t="n">
        <v>13159.44</v>
      </c>
      <c r="RU59" s="0" t="n">
        <v>0</v>
      </c>
      <c r="RV59" s="0" t="n">
        <v>0</v>
      </c>
      <c r="RW59" s="0" t="n">
        <v>12890.7692307692</v>
      </c>
      <c r="RX59" s="0" t="n">
        <v>42688.8</v>
      </c>
      <c r="RY59" s="0" t="n">
        <v>4749.23076923077</v>
      </c>
      <c r="RZ59" s="0" t="n">
        <v>0</v>
      </c>
      <c r="SA59" s="0" t="n">
        <v>0</v>
      </c>
      <c r="SB59" s="0" t="n">
        <v>18018</v>
      </c>
      <c r="SC59" s="0" t="n">
        <v>0</v>
      </c>
      <c r="SD59" s="0" t="n">
        <v>2520</v>
      </c>
      <c r="SE59" s="0" t="n">
        <v>17054.1</v>
      </c>
      <c r="SF59" s="0" t="n">
        <v>0</v>
      </c>
      <c r="SG59" s="0" t="n">
        <v>0</v>
      </c>
      <c r="SH59" s="0" t="n">
        <v>0</v>
      </c>
      <c r="SI59" s="0" t="n">
        <v>3780</v>
      </c>
      <c r="SJ59" s="0" t="n">
        <v>0</v>
      </c>
      <c r="SK59" s="0" t="n">
        <v>8064</v>
      </c>
      <c r="SL59" s="0" t="n">
        <v>0</v>
      </c>
      <c r="SM59" s="0" t="n">
        <v>2129.4</v>
      </c>
      <c r="SN59" s="0" t="n">
        <v>0</v>
      </c>
      <c r="SO59" s="0" t="n">
        <v>10080</v>
      </c>
      <c r="SP59" s="0" t="n">
        <v>10836</v>
      </c>
      <c r="SQ59" s="0" t="n">
        <v>0</v>
      </c>
      <c r="SR59" s="0" t="n">
        <v>0</v>
      </c>
      <c r="SS59" s="0" t="n">
        <v>0</v>
      </c>
      <c r="ST59" s="0" t="n">
        <v>0</v>
      </c>
      <c r="SU59" s="0" t="n">
        <v>12564.72</v>
      </c>
      <c r="SV59" s="0" t="n">
        <v>0</v>
      </c>
      <c r="SW59" s="0" t="n">
        <v>0</v>
      </c>
      <c r="SX59" s="0" t="n">
        <v>12478.536</v>
      </c>
      <c r="SY59" s="0" t="n">
        <v>0</v>
      </c>
      <c r="SZ59" s="0" t="n">
        <v>4083.156</v>
      </c>
      <c r="TA59" s="0" t="n">
        <v>0</v>
      </c>
      <c r="TB59" s="0" t="n">
        <v>0</v>
      </c>
      <c r="TC59" s="0" t="n">
        <v>0</v>
      </c>
      <c r="TD59" s="0" t="n">
        <v>0</v>
      </c>
      <c r="TE59" s="0" t="n">
        <v>0</v>
      </c>
      <c r="TF59" s="0" t="n">
        <v>0</v>
      </c>
      <c r="TG59" s="0" t="n">
        <v>0</v>
      </c>
      <c r="TH59" s="0" t="n">
        <v>0</v>
      </c>
      <c r="TI59" s="0" t="n">
        <v>0</v>
      </c>
      <c r="TJ59" s="0" t="n">
        <v>0</v>
      </c>
      <c r="TK59" s="0" t="n">
        <v>0</v>
      </c>
      <c r="TL59" s="0" t="n">
        <v>0</v>
      </c>
      <c r="TM59" s="0" t="n">
        <v>6398.28</v>
      </c>
      <c r="TN59" s="0" t="n">
        <v>0</v>
      </c>
      <c r="TO59" s="0" t="n">
        <v>0</v>
      </c>
      <c r="TP59" s="0" t="n">
        <v>0</v>
      </c>
      <c r="TQ59" s="0" t="n">
        <v>0</v>
      </c>
      <c r="TR59" s="0" t="n">
        <v>0</v>
      </c>
      <c r="TS59" s="0" t="n">
        <v>3825.36</v>
      </c>
      <c r="TT59" s="0" t="n">
        <v>4059.72</v>
      </c>
      <c r="TU59" s="0" t="n">
        <v>13923</v>
      </c>
      <c r="TV59" s="0" t="n">
        <v>0</v>
      </c>
      <c r="TW59" s="0" t="n">
        <v>0</v>
      </c>
      <c r="TX59" s="0" t="n">
        <v>0</v>
      </c>
      <c r="TY59" s="0" t="n">
        <v>0</v>
      </c>
      <c r="TZ59" s="0" t="n">
        <v>0</v>
      </c>
      <c r="UA59" s="0" t="n">
        <v>0</v>
      </c>
      <c r="UB59" s="0" t="n">
        <v>30</v>
      </c>
      <c r="UC59" s="0" t="n">
        <v>0</v>
      </c>
      <c r="UD59" s="0" t="n">
        <v>0</v>
      </c>
      <c r="UE59" s="0" t="n">
        <v>0</v>
      </c>
      <c r="UF59" s="0" t="n">
        <v>0</v>
      </c>
      <c r="UG59" s="0" t="n">
        <v>0</v>
      </c>
      <c r="UH59" s="0" t="n">
        <v>1566.6</v>
      </c>
      <c r="UI59" s="0" t="n">
        <v>0</v>
      </c>
      <c r="UJ59" s="0" t="n">
        <v>0</v>
      </c>
      <c r="UK59" s="0" t="n">
        <v>1534.61538461538</v>
      </c>
      <c r="UL59" s="0" t="n">
        <v>5082</v>
      </c>
      <c r="UM59" s="0" t="n">
        <v>565.384615384615</v>
      </c>
      <c r="UN59" s="0" t="n">
        <v>0</v>
      </c>
      <c r="UO59" s="0" t="n">
        <v>0</v>
      </c>
      <c r="UP59" s="0" t="n">
        <v>2145</v>
      </c>
      <c r="UQ59" s="0" t="n">
        <v>0</v>
      </c>
      <c r="UR59" s="0" t="n">
        <v>270</v>
      </c>
      <c r="US59" s="0" t="n">
        <v>1624.2</v>
      </c>
      <c r="UT59" s="0" t="n">
        <v>0</v>
      </c>
      <c r="UU59" s="0" t="n">
        <v>0</v>
      </c>
      <c r="UV59" s="0" t="n">
        <v>0</v>
      </c>
      <c r="UW59" s="0" t="n">
        <v>495</v>
      </c>
      <c r="UX59" s="0" t="n">
        <v>0</v>
      </c>
      <c r="UY59" s="0" t="n">
        <v>960</v>
      </c>
      <c r="UZ59" s="0" t="n">
        <v>0</v>
      </c>
      <c r="VA59" s="0" t="n">
        <v>253.5</v>
      </c>
      <c r="VB59" s="0" t="n">
        <v>0</v>
      </c>
      <c r="VC59" s="0" t="n">
        <v>1080</v>
      </c>
      <c r="VD59" s="0" t="n">
        <v>1290</v>
      </c>
      <c r="VE59" s="0" t="n">
        <v>0</v>
      </c>
      <c r="VF59" s="0" t="n">
        <v>0</v>
      </c>
      <c r="VG59" s="0" t="n">
        <v>0</v>
      </c>
      <c r="VH59" s="0" t="n">
        <v>0</v>
      </c>
      <c r="VI59" s="0" t="n">
        <v>1495.8</v>
      </c>
      <c r="VJ59" s="0" t="n">
        <v>0</v>
      </c>
      <c r="VK59" s="0" t="n">
        <v>0</v>
      </c>
      <c r="VL59" s="0" t="n">
        <v>1650.6</v>
      </c>
      <c r="VM59" s="0" t="n">
        <v>0</v>
      </c>
      <c r="VN59" s="0" t="n">
        <v>441.9</v>
      </c>
      <c r="VO59" s="0" t="n">
        <v>0</v>
      </c>
      <c r="VP59" s="0" t="n">
        <v>0</v>
      </c>
      <c r="VQ59" s="0" t="n">
        <v>0</v>
      </c>
      <c r="VR59" s="0" t="n">
        <v>0</v>
      </c>
      <c r="VS59" s="0" t="n">
        <v>0</v>
      </c>
      <c r="VT59" s="0" t="n">
        <v>0</v>
      </c>
      <c r="VU59" s="0" t="n">
        <v>0</v>
      </c>
      <c r="VV59" s="0" t="n">
        <v>0</v>
      </c>
      <c r="VW59" s="0" t="n">
        <v>0</v>
      </c>
      <c r="VX59" s="0" t="n">
        <v>0</v>
      </c>
      <c r="VY59" s="0" t="n">
        <v>0</v>
      </c>
      <c r="VZ59" s="0" t="n">
        <v>0</v>
      </c>
      <c r="WA59" s="0" t="n">
        <v>761.7</v>
      </c>
      <c r="WB59" s="0" t="n">
        <v>0</v>
      </c>
      <c r="WC59" s="0" t="n">
        <v>0</v>
      </c>
      <c r="WD59" s="0" t="n">
        <v>0</v>
      </c>
      <c r="WE59" s="0" t="n">
        <v>0</v>
      </c>
      <c r="WF59" s="0" t="n">
        <v>0</v>
      </c>
      <c r="WG59" s="0" t="n">
        <v>455.4</v>
      </c>
      <c r="WH59" s="0" t="n">
        <v>671.25</v>
      </c>
      <c r="WI59" s="0" t="n">
        <v>1491.75</v>
      </c>
      <c r="WJ59" s="0" t="n">
        <v>0</v>
      </c>
      <c r="WK59" s="0" t="n">
        <v>0</v>
      </c>
      <c r="WL59" s="0" t="n">
        <v>0</v>
      </c>
      <c r="WM59" s="0" t="n">
        <v>0</v>
      </c>
      <c r="WN59" s="0" t="n">
        <v>0</v>
      </c>
      <c r="WO59" s="0" t="n">
        <v>0</v>
      </c>
      <c r="WP59" s="0" t="n">
        <v>111</v>
      </c>
      <c r="WQ59" s="0" t="n">
        <v>0</v>
      </c>
      <c r="WR59" s="0" t="n">
        <v>0</v>
      </c>
      <c r="WS59" s="0" t="n">
        <v>0</v>
      </c>
      <c r="WT59" s="0" t="n">
        <v>0</v>
      </c>
      <c r="WU59" s="0" t="n">
        <v>0</v>
      </c>
      <c r="WV59" s="0" t="n">
        <v>5796.42</v>
      </c>
      <c r="WW59" s="0" t="n">
        <v>0</v>
      </c>
      <c r="WX59" s="0" t="n">
        <v>0</v>
      </c>
      <c r="WY59" s="0" t="n">
        <v>5678.07692307692</v>
      </c>
      <c r="WZ59" s="0" t="n">
        <v>18803.4</v>
      </c>
      <c r="XA59" s="0" t="n">
        <v>2091.92307692308</v>
      </c>
      <c r="XB59" s="0" t="n">
        <v>0</v>
      </c>
      <c r="XC59" s="0" t="n">
        <v>0</v>
      </c>
      <c r="XD59" s="0" t="n">
        <v>7936.5</v>
      </c>
      <c r="XE59" s="0" t="n">
        <v>0</v>
      </c>
      <c r="XF59" s="0" t="n">
        <v>1110</v>
      </c>
      <c r="XG59" s="0" t="n">
        <v>6009.54</v>
      </c>
      <c r="XH59" s="0" t="n">
        <v>0</v>
      </c>
      <c r="XI59" s="0" t="n">
        <v>0</v>
      </c>
      <c r="XJ59" s="0" t="n">
        <v>0</v>
      </c>
      <c r="XK59" s="0" t="n">
        <v>1831.5</v>
      </c>
      <c r="XL59" s="0" t="n">
        <v>0</v>
      </c>
      <c r="XM59" s="0" t="n">
        <v>3552</v>
      </c>
      <c r="XN59" s="0" t="n">
        <v>0</v>
      </c>
      <c r="XO59" s="0" t="n">
        <v>937.95</v>
      </c>
      <c r="XP59" s="0" t="n">
        <v>0</v>
      </c>
      <c r="XQ59" s="0" t="n">
        <v>4440</v>
      </c>
      <c r="XR59" s="0" t="n">
        <v>4773</v>
      </c>
      <c r="XS59" s="0" t="n">
        <v>0</v>
      </c>
      <c r="XT59" s="0" t="n">
        <v>0</v>
      </c>
      <c r="XU59" s="0" t="n">
        <v>0</v>
      </c>
      <c r="XV59" s="0" t="n">
        <v>0</v>
      </c>
      <c r="XW59" s="0" t="n">
        <v>5534.46</v>
      </c>
      <c r="XX59" s="0" t="n">
        <v>0</v>
      </c>
      <c r="XY59" s="0" t="n">
        <v>0</v>
      </c>
      <c r="XZ59" s="0" t="n">
        <v>6107.22</v>
      </c>
      <c r="YA59" s="0" t="n">
        <v>0</v>
      </c>
      <c r="YB59" s="0" t="n">
        <v>1635.03</v>
      </c>
      <c r="YC59" s="0" t="n">
        <v>0</v>
      </c>
      <c r="YD59" s="0" t="n">
        <v>0</v>
      </c>
      <c r="YE59" s="0" t="n">
        <v>0</v>
      </c>
      <c r="YF59" s="0" t="n">
        <v>0</v>
      </c>
      <c r="YG59" s="0" t="n">
        <v>0</v>
      </c>
      <c r="YH59" s="0" t="n">
        <v>0</v>
      </c>
      <c r="YI59" s="0" t="n">
        <v>0</v>
      </c>
      <c r="YJ59" s="0" t="n">
        <v>0</v>
      </c>
      <c r="YK59" s="0" t="n">
        <v>0</v>
      </c>
      <c r="YL59" s="0" t="n">
        <v>0</v>
      </c>
      <c r="YM59" s="0" t="n">
        <v>0</v>
      </c>
      <c r="YN59" s="0" t="n">
        <v>0</v>
      </c>
      <c r="YO59" s="0" t="n">
        <v>2818.29</v>
      </c>
      <c r="YP59" s="0" t="n">
        <v>0</v>
      </c>
      <c r="YQ59" s="0" t="n">
        <v>0</v>
      </c>
      <c r="YR59" s="0" t="n">
        <v>0</v>
      </c>
      <c r="YS59" s="0" t="n">
        <v>0</v>
      </c>
      <c r="YT59" s="0" t="n">
        <v>0</v>
      </c>
      <c r="YU59" s="0" t="n">
        <v>1684.98</v>
      </c>
      <c r="YV59" s="0" t="n">
        <v>1986.9</v>
      </c>
      <c r="YW59" s="0" t="n">
        <v>6132.75</v>
      </c>
      <c r="YX59" s="0" t="n">
        <v>0</v>
      </c>
      <c r="YY59" s="0" t="n">
        <v>0</v>
      </c>
      <c r="YZ59" s="0" t="n">
        <v>0</v>
      </c>
      <c r="ZA59" s="0" t="n">
        <v>0</v>
      </c>
      <c r="ZB59" s="0" t="n">
        <v>0</v>
      </c>
      <c r="ZC59" s="0" t="n">
        <v>0</v>
      </c>
      <c r="ZD59" s="0" t="n">
        <v>393</v>
      </c>
      <c r="ZE59" s="0" t="n">
        <v>0</v>
      </c>
      <c r="ZF59" s="0" t="n">
        <v>0</v>
      </c>
      <c r="ZG59" s="0" t="n">
        <v>0</v>
      </c>
      <c r="ZH59" s="0" t="n">
        <v>0</v>
      </c>
      <c r="ZI59" s="0" t="n">
        <v>0</v>
      </c>
      <c r="ZJ59" s="0" t="n">
        <v>20522.46</v>
      </c>
      <c r="ZK59" s="0" t="n">
        <v>0</v>
      </c>
      <c r="ZL59" s="0" t="n">
        <v>0</v>
      </c>
      <c r="ZM59" s="0" t="n">
        <v>20103.4615384615</v>
      </c>
      <c r="ZN59" s="0" t="n">
        <v>66574.2</v>
      </c>
      <c r="ZO59" s="0" t="n">
        <v>7406.53846153846</v>
      </c>
      <c r="ZP59" s="0" t="n">
        <v>0</v>
      </c>
      <c r="ZQ59" s="0" t="n">
        <v>0</v>
      </c>
      <c r="ZR59" s="0" t="n">
        <v>28099.5</v>
      </c>
      <c r="ZS59" s="0" t="n">
        <v>0</v>
      </c>
      <c r="ZT59" s="0" t="n">
        <v>3537</v>
      </c>
      <c r="ZU59" s="0" t="n">
        <v>21277.02</v>
      </c>
      <c r="ZV59" s="0" t="n">
        <v>0</v>
      </c>
      <c r="ZW59" s="0" t="n">
        <v>0</v>
      </c>
      <c r="ZX59" s="0" t="n">
        <v>0</v>
      </c>
      <c r="ZY59" s="0" t="n">
        <v>5895</v>
      </c>
      <c r="ZZ59" s="0" t="n">
        <v>0</v>
      </c>
      <c r="AAA59" s="0" t="n">
        <v>12576</v>
      </c>
      <c r="AAB59" s="0" t="n">
        <v>0</v>
      </c>
      <c r="AAC59" s="0" t="n">
        <v>4151.0625</v>
      </c>
      <c r="AAD59" s="0" t="n">
        <v>0</v>
      </c>
      <c r="AAE59" s="0" t="n">
        <v>14148</v>
      </c>
      <c r="AAF59" s="0" t="n">
        <v>21123.75</v>
      </c>
      <c r="AAG59" s="0" t="n">
        <v>0</v>
      </c>
      <c r="AAH59" s="0" t="n">
        <v>0</v>
      </c>
      <c r="AAI59" s="0" t="n">
        <v>0</v>
      </c>
      <c r="AAJ59" s="0" t="n">
        <v>0</v>
      </c>
      <c r="AAK59" s="0" t="n">
        <v>19594.98</v>
      </c>
      <c r="AAL59" s="0" t="n">
        <v>0</v>
      </c>
      <c r="AAM59" s="0" t="n">
        <v>0</v>
      </c>
      <c r="AAN59" s="0" t="n">
        <v>21622.86</v>
      </c>
      <c r="AAO59" s="0" t="n">
        <v>0</v>
      </c>
      <c r="AAP59" s="0" t="n">
        <v>5788.89</v>
      </c>
      <c r="AAQ59" s="0" t="n">
        <v>0</v>
      </c>
      <c r="AAR59" s="0" t="n">
        <v>0</v>
      </c>
      <c r="AAS59" s="0" t="n">
        <v>0</v>
      </c>
      <c r="AAT59" s="0" t="n">
        <v>0</v>
      </c>
      <c r="AAU59" s="0" t="n">
        <v>0</v>
      </c>
      <c r="AAV59" s="0" t="n">
        <v>0</v>
      </c>
      <c r="AAW59" s="0" t="n">
        <v>0</v>
      </c>
      <c r="AAX59" s="0" t="n">
        <v>0</v>
      </c>
      <c r="AAY59" s="0" t="n">
        <v>0</v>
      </c>
      <c r="AAZ59" s="0" t="n">
        <v>0</v>
      </c>
      <c r="ABA59" s="0" t="n">
        <v>0</v>
      </c>
      <c r="ABB59" s="0" t="n">
        <v>0</v>
      </c>
      <c r="ABC59" s="0" t="n">
        <v>9978.27</v>
      </c>
      <c r="ABD59" s="0" t="n">
        <v>0</v>
      </c>
      <c r="ABE59" s="0" t="n">
        <v>0</v>
      </c>
      <c r="ABF59" s="0" t="n">
        <v>0</v>
      </c>
      <c r="ABG59" s="0" t="n">
        <v>0</v>
      </c>
      <c r="ABH59" s="0" t="n">
        <v>0</v>
      </c>
      <c r="ABI59" s="0" t="n">
        <v>5965.74</v>
      </c>
      <c r="ABJ59" s="0" t="n">
        <v>6331.23</v>
      </c>
      <c r="ABK59" s="0" t="n">
        <v>21713.25</v>
      </c>
      <c r="ABL59" s="0" t="n">
        <v>0</v>
      </c>
      <c r="ABM59" s="0" t="n">
        <v>0</v>
      </c>
      <c r="ABN59" s="0" t="n">
        <v>0</v>
      </c>
      <c r="ABO59" s="0" t="n">
        <v>0</v>
      </c>
      <c r="ABP59" s="0" t="n">
        <v>0</v>
      </c>
      <c r="ABQ59" s="0" t="n">
        <v>0</v>
      </c>
      <c r="ABR59" s="0" t="n">
        <v>147</v>
      </c>
      <c r="ABS59" s="0" t="n">
        <v>0</v>
      </c>
      <c r="ABT59" s="0" t="n">
        <v>0</v>
      </c>
      <c r="ABU59" s="0" t="n">
        <v>0</v>
      </c>
      <c r="ABV59" s="0" t="n">
        <v>0</v>
      </c>
      <c r="ABW59" s="0" t="n">
        <v>0</v>
      </c>
      <c r="ABX59" s="0" t="n">
        <v>7676.34</v>
      </c>
      <c r="ABY59" s="0" t="n">
        <v>0</v>
      </c>
      <c r="ABZ59" s="0" t="n">
        <v>0</v>
      </c>
      <c r="ACA59" s="0" t="n">
        <v>7519.61538461538</v>
      </c>
      <c r="ACB59" s="0" t="n">
        <v>24901.8</v>
      </c>
      <c r="ACC59" s="0" t="n">
        <v>2770.38461538462</v>
      </c>
      <c r="ACD59" s="0" t="n">
        <v>0</v>
      </c>
      <c r="ACE59" s="0" t="n">
        <v>0</v>
      </c>
      <c r="ACF59" s="0" t="n">
        <v>10510.5</v>
      </c>
      <c r="ACG59" s="0" t="n">
        <v>0</v>
      </c>
      <c r="ACH59" s="0" t="n">
        <v>1470</v>
      </c>
      <c r="ACI59" s="0" t="n">
        <v>7162.722</v>
      </c>
      <c r="ACJ59" s="0" t="n">
        <v>0</v>
      </c>
      <c r="ACK59" s="0" t="n">
        <v>0</v>
      </c>
      <c r="ACL59" s="0" t="n">
        <v>0</v>
      </c>
      <c r="ACM59" s="0" t="n">
        <v>2205</v>
      </c>
      <c r="ACN59" s="0" t="n">
        <v>0</v>
      </c>
      <c r="ACO59" s="0" t="n">
        <v>4704</v>
      </c>
      <c r="ACP59" s="0" t="n">
        <v>0</v>
      </c>
      <c r="ACQ59" s="0" t="n">
        <v>1242.15</v>
      </c>
      <c r="ACR59" s="0" t="n">
        <v>0</v>
      </c>
      <c r="ACS59" s="0" t="n">
        <v>5880</v>
      </c>
      <c r="ACT59" s="0" t="n">
        <v>6321</v>
      </c>
      <c r="ACU59" s="0" t="n">
        <v>0</v>
      </c>
      <c r="ACV59" s="0" t="n">
        <v>0</v>
      </c>
      <c r="ACW59" s="0" t="n">
        <v>0</v>
      </c>
      <c r="ACX59" s="0" t="n">
        <v>0</v>
      </c>
      <c r="ACY59" s="0" t="n">
        <v>6596.478</v>
      </c>
      <c r="ACZ59" s="0" t="n">
        <v>0</v>
      </c>
      <c r="ADA59" s="0" t="n">
        <v>0</v>
      </c>
      <c r="ADB59" s="0" t="n">
        <v>8087.94</v>
      </c>
      <c r="ADC59" s="0" t="n">
        <v>0</v>
      </c>
      <c r="ADD59" s="0" t="n">
        <v>2165.31</v>
      </c>
      <c r="ADE59" s="0" t="n">
        <v>0</v>
      </c>
      <c r="ADF59" s="0" t="n">
        <v>0</v>
      </c>
      <c r="ADG59" s="0" t="n">
        <v>0</v>
      </c>
      <c r="ADH59" s="0" t="n">
        <v>0</v>
      </c>
      <c r="ADI59" s="0" t="n">
        <v>0</v>
      </c>
      <c r="ADJ59" s="0" t="n">
        <v>0</v>
      </c>
      <c r="ADK59" s="0" t="n">
        <v>0</v>
      </c>
      <c r="ADL59" s="0" t="n">
        <v>0</v>
      </c>
      <c r="ADM59" s="0" t="n">
        <v>0</v>
      </c>
      <c r="ADN59" s="0" t="n">
        <v>0</v>
      </c>
      <c r="ADO59" s="0" t="n">
        <v>0</v>
      </c>
      <c r="ADP59" s="0" t="n">
        <v>0</v>
      </c>
      <c r="ADQ59" s="0" t="n">
        <v>4105.563</v>
      </c>
      <c r="ADR59" s="0" t="n">
        <v>0</v>
      </c>
      <c r="ADS59" s="0" t="n">
        <v>0</v>
      </c>
      <c r="ADT59" s="0" t="n">
        <v>0</v>
      </c>
      <c r="ADU59" s="0" t="n">
        <v>0</v>
      </c>
      <c r="ADV59" s="0" t="n">
        <v>0</v>
      </c>
      <c r="ADW59" s="0" t="n">
        <v>2231.46</v>
      </c>
      <c r="ADX59" s="0" t="n">
        <v>2631.3</v>
      </c>
      <c r="ADY59" s="0" t="n">
        <v>8933.925</v>
      </c>
      <c r="ADZ59" s="0" t="n">
        <v>0</v>
      </c>
      <c r="AEA59" s="0" t="n">
        <v>0</v>
      </c>
      <c r="AEB59" s="0" t="n">
        <v>0</v>
      </c>
      <c r="AEC59" s="0" t="n">
        <v>0</v>
      </c>
      <c r="AED59" s="0" t="n">
        <v>0</v>
      </c>
      <c r="AEE59" s="0" t="n">
        <v>0</v>
      </c>
      <c r="AEF59" s="0" t="n">
        <v>66</v>
      </c>
      <c r="AEG59" s="0" t="n">
        <v>0</v>
      </c>
      <c r="AEH59" s="0" t="n">
        <v>0</v>
      </c>
      <c r="AEI59" s="0" t="n">
        <v>0</v>
      </c>
      <c r="AEJ59" s="0" t="n">
        <v>0</v>
      </c>
      <c r="AEK59" s="0" t="n">
        <v>0</v>
      </c>
      <c r="AEL59" s="0" t="n">
        <v>3446.52</v>
      </c>
      <c r="AEM59" s="0" t="n">
        <v>0</v>
      </c>
      <c r="AEN59" s="0" t="n">
        <v>0</v>
      </c>
      <c r="AEO59" s="0" t="n">
        <v>3376.15384615385</v>
      </c>
      <c r="AEP59" s="0" t="n">
        <v>11180.4</v>
      </c>
      <c r="AEQ59" s="0" t="n">
        <v>1243.84615384615</v>
      </c>
      <c r="AER59" s="0" t="n">
        <v>0</v>
      </c>
      <c r="AES59" s="0" t="n">
        <v>0</v>
      </c>
      <c r="AET59" s="0" t="n">
        <v>4719</v>
      </c>
      <c r="AEU59" s="0" t="n">
        <v>0</v>
      </c>
      <c r="AEV59" s="0" t="n">
        <v>594</v>
      </c>
      <c r="AEW59" s="0" t="n">
        <v>3215.916</v>
      </c>
      <c r="AEX59" s="0" t="n">
        <v>0</v>
      </c>
      <c r="AEY59" s="0" t="n">
        <v>0</v>
      </c>
      <c r="AEZ59" s="0" t="n">
        <v>0</v>
      </c>
      <c r="AFA59" s="0" t="n">
        <v>990</v>
      </c>
      <c r="AFB59" s="0" t="n">
        <v>0</v>
      </c>
      <c r="AFC59" s="0" t="n">
        <v>2112</v>
      </c>
      <c r="AFD59" s="0" t="n">
        <v>0</v>
      </c>
      <c r="AFE59" s="0" t="n">
        <v>557.7</v>
      </c>
      <c r="AFF59" s="0" t="n">
        <v>0</v>
      </c>
      <c r="AFG59" s="0" t="n">
        <v>2640</v>
      </c>
      <c r="AFH59" s="0" t="n">
        <v>2838</v>
      </c>
      <c r="AFI59" s="0" t="n">
        <v>0</v>
      </c>
      <c r="AFJ59" s="0" t="n">
        <v>0</v>
      </c>
      <c r="AFK59" s="0" t="n">
        <v>0</v>
      </c>
      <c r="AFL59" s="0" t="n">
        <v>0</v>
      </c>
      <c r="AFM59" s="0" t="n">
        <v>3290.76</v>
      </c>
      <c r="AFN59" s="0" t="n">
        <v>0</v>
      </c>
      <c r="AFO59" s="0" t="n">
        <v>0</v>
      </c>
      <c r="AFP59" s="0" t="n">
        <v>3631.32</v>
      </c>
      <c r="AFQ59" s="0" t="n">
        <v>0</v>
      </c>
      <c r="AFR59" s="0" t="n">
        <v>874.962</v>
      </c>
      <c r="AFS59" s="0" t="n">
        <v>0</v>
      </c>
      <c r="AFT59" s="0" t="n">
        <v>0</v>
      </c>
      <c r="AFU59" s="0" t="n">
        <v>0</v>
      </c>
      <c r="AFV59" s="0" t="n">
        <v>0</v>
      </c>
      <c r="AFW59" s="0" t="n">
        <v>0</v>
      </c>
      <c r="AFX59" s="0" t="n">
        <v>0</v>
      </c>
      <c r="AFY59" s="0" t="n">
        <v>0</v>
      </c>
      <c r="AFZ59" s="0" t="n">
        <v>0</v>
      </c>
      <c r="AGA59" s="0" t="n">
        <v>0</v>
      </c>
      <c r="AGB59" s="0" t="n">
        <v>0</v>
      </c>
      <c r="AGC59" s="0" t="n">
        <v>0</v>
      </c>
      <c r="AGD59" s="0" t="n">
        <v>0</v>
      </c>
      <c r="AGE59" s="0" t="n">
        <v>1675.74</v>
      </c>
      <c r="AGF59" s="0" t="n">
        <v>0</v>
      </c>
      <c r="AGG59" s="0" t="n">
        <v>0</v>
      </c>
      <c r="AGH59" s="0" t="n">
        <v>0</v>
      </c>
      <c r="AGI59" s="0" t="n">
        <v>0</v>
      </c>
      <c r="AGJ59" s="0" t="n">
        <v>0</v>
      </c>
      <c r="AGK59" s="0" t="n">
        <v>1001.88</v>
      </c>
      <c r="AGL59" s="0" t="n">
        <v>1299.54</v>
      </c>
      <c r="AGM59" s="0" t="n">
        <v>4011.15</v>
      </c>
      <c r="AGN59" s="0" t="n">
        <v>0</v>
      </c>
      <c r="AGO59" s="0" t="n">
        <v>0</v>
      </c>
      <c r="AGP59" s="0" t="n">
        <v>0</v>
      </c>
      <c r="AGQ59" s="0" t="n">
        <v>0</v>
      </c>
      <c r="AGR59" s="0" t="n">
        <v>0</v>
      </c>
      <c r="AGS59" s="0" t="n">
        <v>0</v>
      </c>
      <c r="AGU59" s="0" t="n">
        <f aca="false">IF($P59&gt;0,CH59*$K59,0)</f>
        <v>44</v>
      </c>
      <c r="AGV59" s="0" t="n">
        <f aca="false">IF($P59&gt;0,EV59*$K59,0)</f>
        <v>944</v>
      </c>
      <c r="AGW59" s="0" t="n">
        <f aca="false">IF($P59&gt;0,HJ59*$K59,0)</f>
        <v>724</v>
      </c>
      <c r="AGX59" s="0" t="n">
        <f aca="false">IF($P59&gt;0,JX59*$K59,0)</f>
        <v>344</v>
      </c>
      <c r="AGY59" s="0" t="n">
        <f aca="false">IF($P59&gt;0,ML59*$K59,0)</f>
        <v>1248</v>
      </c>
      <c r="AGZ59" s="0" t="n">
        <f aca="false">IF($P59&gt;0,OZ59*$K59,0)</f>
        <v>236</v>
      </c>
      <c r="AHA59" s="0" t="n">
        <f aca="false">IF($P59&gt;0,RN59*$K59,0)</f>
        <v>1008</v>
      </c>
      <c r="AHB59" s="0" t="n">
        <f aca="false">IF($P59&gt;0,UB59*$K59,0)</f>
        <v>120</v>
      </c>
      <c r="AHC59" s="0" t="n">
        <f aca="false">IF($P59&gt;0,WP59*$K59,0)</f>
        <v>444</v>
      </c>
      <c r="AHD59" s="0" t="n">
        <f aca="false">IF($P59&gt;0,ZD59*$K59,0)</f>
        <v>1572</v>
      </c>
      <c r="AHE59" s="0" t="n">
        <f aca="false">IF($P59&gt;0,ABR59*$K59,0)</f>
        <v>588</v>
      </c>
      <c r="AHF59" s="0" t="n">
        <f aca="false">IF($P59&gt;0,AEF59*$K59,0)</f>
        <v>264</v>
      </c>
    </row>
    <row r="60" customFormat="false" ht="15" hidden="false" customHeight="false" outlineLevel="0" collapsed="false">
      <c r="F60" s="0" t="s">
        <v>19</v>
      </c>
      <c r="H60" s="0" t="s">
        <v>60</v>
      </c>
      <c r="I60" s="0" t="s">
        <v>238</v>
      </c>
      <c r="K60" s="0" t="n">
        <v>3</v>
      </c>
      <c r="L60" s="0" t="s">
        <v>167</v>
      </c>
      <c r="P60" s="0" t="n">
        <v>2</v>
      </c>
      <c r="R60" s="0" t="s">
        <v>58</v>
      </c>
      <c r="S60" s="0" t="s">
        <v>50</v>
      </c>
      <c r="V60" s="0" t="n">
        <v>28.49</v>
      </c>
      <c r="X60" s="0" t="n">
        <v>2</v>
      </c>
      <c r="AB60" s="0" t="n">
        <v>44.52</v>
      </c>
      <c r="AC60" s="0" t="n">
        <v>21.84</v>
      </c>
      <c r="AD60" s="0" t="n">
        <v>7.63</v>
      </c>
      <c r="AE60" s="0" t="n">
        <v>22</v>
      </c>
      <c r="AF60" s="0" t="n">
        <v>2</v>
      </c>
      <c r="AH60" s="0" t="n">
        <v>44.25</v>
      </c>
      <c r="AJ60" s="0" t="n">
        <v>59.93</v>
      </c>
      <c r="AM60" s="0" t="n">
        <v>56.83</v>
      </c>
      <c r="AN60" s="0" t="n">
        <v>22.28</v>
      </c>
      <c r="AS60" s="0" t="n">
        <v>2</v>
      </c>
      <c r="AT60" s="0" t="n">
        <v>18.42</v>
      </c>
      <c r="AU60" s="0" t="n">
        <v>4.46</v>
      </c>
      <c r="AZ60" s="0" t="n">
        <v>16.03</v>
      </c>
      <c r="BA60" s="0" t="n">
        <v>30</v>
      </c>
      <c r="BC60" s="0" t="n">
        <v>43.21</v>
      </c>
      <c r="BF60" s="0" t="n">
        <v>31</v>
      </c>
      <c r="BL60" s="0" t="n">
        <v>2</v>
      </c>
      <c r="BO60" s="0" t="n">
        <v>29</v>
      </c>
      <c r="BP60" s="0" t="n">
        <v>50.95</v>
      </c>
      <c r="BQ60" s="0" t="n">
        <v>41.25</v>
      </c>
      <c r="BT60" s="0" t="n">
        <v>35.95</v>
      </c>
      <c r="BY60" s="0" t="n">
        <v>21</v>
      </c>
      <c r="BZ60" s="0" t="n">
        <v>14.99</v>
      </c>
      <c r="CC60" s="0" t="n">
        <v>41.98</v>
      </c>
      <c r="CD60" s="0" t="n">
        <v>26.91</v>
      </c>
      <c r="CF60" s="0" t="n">
        <v>29.04</v>
      </c>
      <c r="CG60" s="0" t="n">
        <v>42.32</v>
      </c>
      <c r="CH60" s="0" t="n">
        <v>316</v>
      </c>
      <c r="CI60" s="0" t="n">
        <v>0</v>
      </c>
      <c r="CJ60" s="0" t="n">
        <v>9002.84</v>
      </c>
      <c r="CK60" s="0" t="n">
        <v>0</v>
      </c>
      <c r="CL60" s="0" t="n">
        <v>632</v>
      </c>
      <c r="CM60" s="0" t="n">
        <v>0</v>
      </c>
      <c r="CN60" s="0" t="n">
        <v>0</v>
      </c>
      <c r="CO60" s="0" t="n">
        <v>0</v>
      </c>
      <c r="CP60" s="0" t="n">
        <v>14068.32</v>
      </c>
      <c r="CQ60" s="0" t="n">
        <v>7591.584</v>
      </c>
      <c r="CR60" s="0" t="n">
        <v>2411.08</v>
      </c>
      <c r="CS60" s="0" t="n">
        <v>6952</v>
      </c>
      <c r="CT60" s="0" t="n">
        <v>790</v>
      </c>
      <c r="CU60" s="0" t="n">
        <v>0</v>
      </c>
      <c r="CV60" s="0" t="n">
        <v>13983</v>
      </c>
      <c r="CW60" s="0" t="n">
        <v>0</v>
      </c>
      <c r="CX60" s="0" t="n">
        <v>11376</v>
      </c>
      <c r="CY60" s="0" t="n">
        <v>0</v>
      </c>
      <c r="CZ60" s="0" t="n">
        <v>0</v>
      </c>
      <c r="DA60" s="0" t="n">
        <v>17958.28</v>
      </c>
      <c r="DB60" s="0" t="n">
        <v>7040.48</v>
      </c>
      <c r="DC60" s="0" t="n">
        <v>0</v>
      </c>
      <c r="DD60" s="0" t="n">
        <v>0</v>
      </c>
      <c r="DE60" s="0" t="n">
        <v>0</v>
      </c>
      <c r="DF60" s="0" t="n">
        <v>0</v>
      </c>
      <c r="DG60" s="0" t="n">
        <v>632</v>
      </c>
      <c r="DH60" s="0" t="n">
        <v>5820.72</v>
      </c>
      <c r="DI60" s="0" t="n">
        <v>1409.36</v>
      </c>
      <c r="DJ60" s="0" t="n">
        <v>0</v>
      </c>
      <c r="DK60" s="0" t="n">
        <v>0</v>
      </c>
      <c r="DL60" s="0" t="n">
        <v>0</v>
      </c>
      <c r="DM60" s="0" t="n">
        <v>0</v>
      </c>
      <c r="DN60" s="0" t="n">
        <v>5065.48</v>
      </c>
      <c r="DO60" s="0" t="n">
        <v>10428</v>
      </c>
      <c r="DP60" s="0" t="n">
        <v>0</v>
      </c>
      <c r="DQ60" s="0" t="n">
        <v>13654.36</v>
      </c>
      <c r="DR60" s="0" t="n">
        <v>0</v>
      </c>
      <c r="DS60" s="0" t="n">
        <v>0</v>
      </c>
      <c r="DT60" s="0" t="n">
        <v>12245</v>
      </c>
      <c r="DU60" s="0" t="n">
        <v>0</v>
      </c>
      <c r="DV60" s="0" t="n">
        <v>0</v>
      </c>
      <c r="DW60" s="0" t="n">
        <v>0</v>
      </c>
      <c r="DX60" s="0" t="n">
        <v>0</v>
      </c>
      <c r="DY60" s="0" t="n">
        <v>0</v>
      </c>
      <c r="DZ60" s="0" t="n">
        <v>632</v>
      </c>
      <c r="EA60" s="0" t="n">
        <v>0</v>
      </c>
      <c r="EB60" s="0" t="n">
        <v>0</v>
      </c>
      <c r="EC60" s="0" t="n">
        <v>9164</v>
      </c>
      <c r="ED60" s="0" t="n">
        <v>20125.25</v>
      </c>
      <c r="EE60" s="0" t="n">
        <v>13035</v>
      </c>
      <c r="EF60" s="0" t="n">
        <v>0</v>
      </c>
      <c r="EG60" s="0" t="n">
        <v>0</v>
      </c>
      <c r="EH60" s="0" t="n">
        <v>14200.25</v>
      </c>
      <c r="EI60" s="0" t="n">
        <v>0</v>
      </c>
      <c r="EJ60" s="0" t="n">
        <v>0</v>
      </c>
      <c r="EK60" s="0" t="n">
        <v>0</v>
      </c>
      <c r="EL60" s="0" t="n">
        <v>0</v>
      </c>
      <c r="EM60" s="0" t="n">
        <v>6636</v>
      </c>
      <c r="EN60" s="0" t="n">
        <v>4736.84</v>
      </c>
      <c r="EO60" s="0" t="n">
        <v>0</v>
      </c>
      <c r="EP60" s="0" t="n">
        <v>0</v>
      </c>
      <c r="EQ60" s="0" t="n">
        <v>13265.68</v>
      </c>
      <c r="ER60" s="0" t="n">
        <v>10629.45</v>
      </c>
      <c r="ES60" s="0" t="n">
        <v>0</v>
      </c>
      <c r="ET60" s="0" t="n">
        <v>9176.64</v>
      </c>
      <c r="EU60" s="0" t="n">
        <v>16716.4</v>
      </c>
      <c r="EV60" s="0" t="n">
        <v>105</v>
      </c>
      <c r="EW60" s="0" t="n">
        <v>0</v>
      </c>
      <c r="EX60" s="0" t="n">
        <v>2991.45</v>
      </c>
      <c r="EY60" s="0" t="n">
        <v>0</v>
      </c>
      <c r="EZ60" s="0" t="n">
        <v>210</v>
      </c>
      <c r="FA60" s="0" t="n">
        <v>0</v>
      </c>
      <c r="FB60" s="0" t="n">
        <v>0</v>
      </c>
      <c r="FC60" s="0" t="n">
        <v>0</v>
      </c>
      <c r="FD60" s="0" t="n">
        <v>4674.6</v>
      </c>
      <c r="FE60" s="0" t="n">
        <v>2063.88</v>
      </c>
      <c r="FF60" s="0" t="n">
        <v>801.15</v>
      </c>
      <c r="FG60" s="0" t="n">
        <v>2310</v>
      </c>
      <c r="FH60" s="0" t="n">
        <v>210</v>
      </c>
      <c r="FI60" s="0" t="n">
        <v>0</v>
      </c>
      <c r="FJ60" s="0" t="n">
        <v>5807.8125</v>
      </c>
      <c r="FK60" s="0" t="n">
        <v>0</v>
      </c>
      <c r="FL60" s="0" t="n">
        <v>3780</v>
      </c>
      <c r="FM60" s="0" t="n">
        <v>0</v>
      </c>
      <c r="FN60" s="0" t="n">
        <v>0</v>
      </c>
      <c r="FO60" s="0" t="n">
        <v>5370.435</v>
      </c>
      <c r="FP60" s="0" t="n">
        <v>2105.46</v>
      </c>
      <c r="FQ60" s="0" t="n">
        <v>0</v>
      </c>
      <c r="FR60" s="0" t="n">
        <v>0</v>
      </c>
      <c r="FS60" s="0" t="n">
        <v>0</v>
      </c>
      <c r="FT60" s="0" t="n">
        <v>0</v>
      </c>
      <c r="FU60" s="0" t="n">
        <v>189</v>
      </c>
      <c r="FV60" s="0" t="n">
        <v>1934.1</v>
      </c>
      <c r="FW60" s="0" t="n">
        <v>468.3</v>
      </c>
      <c r="FX60" s="0" t="n">
        <v>0</v>
      </c>
      <c r="FY60" s="0" t="n">
        <v>0</v>
      </c>
      <c r="FZ60" s="0" t="n">
        <v>0</v>
      </c>
      <c r="GA60" s="0" t="n">
        <v>0</v>
      </c>
      <c r="GB60" s="0" t="n">
        <v>1683.15</v>
      </c>
      <c r="GC60" s="0" t="n">
        <v>3150</v>
      </c>
      <c r="GD60" s="0" t="n">
        <v>0</v>
      </c>
      <c r="GE60" s="0" t="n">
        <v>4537.05</v>
      </c>
      <c r="GF60" s="0" t="n">
        <v>0</v>
      </c>
      <c r="GG60" s="0" t="n">
        <v>0</v>
      </c>
      <c r="GH60" s="0" t="n">
        <v>3255</v>
      </c>
      <c r="GI60" s="0" t="n">
        <v>0</v>
      </c>
      <c r="GJ60" s="0" t="n">
        <v>0</v>
      </c>
      <c r="GK60" s="0" t="n">
        <v>0</v>
      </c>
      <c r="GL60" s="0" t="n">
        <v>0</v>
      </c>
      <c r="GM60" s="0" t="n">
        <v>0</v>
      </c>
      <c r="GN60" s="0" t="n">
        <v>262.5</v>
      </c>
      <c r="GO60" s="0" t="n">
        <v>0</v>
      </c>
      <c r="GP60" s="0" t="n">
        <v>0</v>
      </c>
      <c r="GQ60" s="0" t="n">
        <v>3045</v>
      </c>
      <c r="GR60" s="0" t="n">
        <v>5349.75</v>
      </c>
      <c r="GS60" s="0" t="n">
        <v>5414.0625</v>
      </c>
      <c r="GT60" s="0" t="n">
        <v>0</v>
      </c>
      <c r="GU60" s="0" t="n">
        <v>0</v>
      </c>
      <c r="GV60" s="0" t="n">
        <v>3774.75</v>
      </c>
      <c r="GW60" s="0" t="n">
        <v>0</v>
      </c>
      <c r="GX60" s="0" t="n">
        <v>0</v>
      </c>
      <c r="GY60" s="0" t="n">
        <v>0</v>
      </c>
      <c r="GZ60" s="0" t="n">
        <v>0</v>
      </c>
      <c r="HA60" s="0" t="n">
        <v>2425.5</v>
      </c>
      <c r="HB60" s="0" t="n">
        <v>1967.4375</v>
      </c>
      <c r="HC60" s="0" t="n">
        <v>0</v>
      </c>
      <c r="HD60" s="0" t="n">
        <v>0</v>
      </c>
      <c r="HE60" s="0" t="n">
        <v>4407.9</v>
      </c>
      <c r="HF60" s="0" t="n">
        <v>3531.9375</v>
      </c>
      <c r="HG60" s="0" t="n">
        <v>0</v>
      </c>
      <c r="HH60" s="0" t="n">
        <v>3049.2</v>
      </c>
      <c r="HI60" s="0" t="n">
        <v>4443.6</v>
      </c>
      <c r="HJ60" s="0" t="n">
        <v>254</v>
      </c>
      <c r="HK60" s="0" t="n">
        <v>0</v>
      </c>
      <c r="HL60" s="0" t="n">
        <v>7236.46</v>
      </c>
      <c r="HM60" s="0" t="n">
        <v>0</v>
      </c>
      <c r="HN60" s="0" t="n">
        <v>508</v>
      </c>
      <c r="HO60" s="0" t="n">
        <v>0</v>
      </c>
      <c r="HP60" s="0" t="n">
        <v>0</v>
      </c>
      <c r="HQ60" s="0" t="n">
        <v>0</v>
      </c>
      <c r="HR60" s="0" t="n">
        <v>12438.888</v>
      </c>
      <c r="HS60" s="0" t="n">
        <v>5547.36</v>
      </c>
      <c r="HT60" s="0" t="n">
        <v>1744.218</v>
      </c>
      <c r="HU60" s="0" t="n">
        <v>6146.8</v>
      </c>
      <c r="HV60" s="0" t="n">
        <v>508</v>
      </c>
      <c r="HW60" s="0" t="n">
        <v>0</v>
      </c>
      <c r="HX60" s="0" t="n">
        <v>12363.45</v>
      </c>
      <c r="HY60" s="0" t="n">
        <v>0</v>
      </c>
      <c r="HZ60" s="0" t="n">
        <v>9144</v>
      </c>
      <c r="IA60" s="0" t="n">
        <v>0</v>
      </c>
      <c r="IB60" s="0" t="n">
        <v>0</v>
      </c>
      <c r="IC60" s="0" t="n">
        <v>14434.82</v>
      </c>
      <c r="ID60" s="0" t="n">
        <v>7073.9</v>
      </c>
      <c r="IE60" s="0" t="n">
        <v>0</v>
      </c>
      <c r="IF60" s="0" t="n">
        <v>0</v>
      </c>
      <c r="IG60" s="0" t="n">
        <v>0</v>
      </c>
      <c r="IH60" s="0" t="n">
        <v>0</v>
      </c>
      <c r="II60" s="0" t="n">
        <v>508</v>
      </c>
      <c r="IJ60" s="0" t="n">
        <v>4678.68</v>
      </c>
      <c r="IK60" s="0" t="n">
        <v>1132.84</v>
      </c>
      <c r="IL60" s="0" t="n">
        <v>0</v>
      </c>
      <c r="IM60" s="0" t="n">
        <v>0</v>
      </c>
      <c r="IN60" s="0" t="n">
        <v>0</v>
      </c>
      <c r="IO60" s="0" t="n">
        <v>0</v>
      </c>
      <c r="IP60" s="0" t="n">
        <v>4071.62</v>
      </c>
      <c r="IQ60" s="0" t="n">
        <v>7620</v>
      </c>
      <c r="IR60" s="0" t="n">
        <v>0</v>
      </c>
      <c r="IS60" s="0" t="n">
        <v>9877.806</v>
      </c>
      <c r="IT60" s="0" t="n">
        <v>0</v>
      </c>
      <c r="IU60" s="0" t="n">
        <v>0</v>
      </c>
      <c r="IV60" s="0" t="n">
        <v>7874</v>
      </c>
      <c r="IW60" s="0" t="n">
        <v>0</v>
      </c>
      <c r="IX60" s="0" t="n">
        <v>0</v>
      </c>
      <c r="IY60" s="0" t="n">
        <v>0</v>
      </c>
      <c r="IZ60" s="0" t="n">
        <v>0</v>
      </c>
      <c r="JA60" s="0" t="n">
        <v>0</v>
      </c>
      <c r="JB60" s="0" t="n">
        <v>635</v>
      </c>
      <c r="JC60" s="0" t="n">
        <v>0</v>
      </c>
      <c r="JD60" s="0" t="n">
        <v>0</v>
      </c>
      <c r="JE60" s="0" t="n">
        <v>7366</v>
      </c>
      <c r="JF60" s="0" t="n">
        <v>12941.3</v>
      </c>
      <c r="JG60" s="0" t="n">
        <v>10477.5</v>
      </c>
      <c r="JH60" s="0" t="n">
        <v>0</v>
      </c>
      <c r="JI60" s="0" t="n">
        <v>0</v>
      </c>
      <c r="JJ60" s="0" t="n">
        <v>11414.125</v>
      </c>
      <c r="JK60" s="0" t="n">
        <v>0</v>
      </c>
      <c r="JL60" s="0" t="n">
        <v>0</v>
      </c>
      <c r="JM60" s="0" t="n">
        <v>0</v>
      </c>
      <c r="JN60" s="0" t="n">
        <v>0</v>
      </c>
      <c r="JO60" s="0" t="n">
        <v>5334</v>
      </c>
      <c r="JP60" s="0" t="n">
        <v>4759.325</v>
      </c>
      <c r="JQ60" s="0" t="n">
        <v>0</v>
      </c>
      <c r="JR60" s="0" t="n">
        <v>0</v>
      </c>
      <c r="JS60" s="0" t="n">
        <v>10662.92</v>
      </c>
      <c r="JT60" s="0" t="n">
        <v>6835.14</v>
      </c>
      <c r="JU60" s="0" t="n">
        <v>0</v>
      </c>
      <c r="JV60" s="0" t="n">
        <v>7376.16</v>
      </c>
      <c r="JW60" s="0" t="n">
        <v>10749.28</v>
      </c>
      <c r="JX60" s="0" t="n">
        <v>348</v>
      </c>
      <c r="JY60" s="0" t="n">
        <v>0</v>
      </c>
      <c r="JZ60" s="0" t="n">
        <v>9914.52</v>
      </c>
      <c r="KA60" s="0" t="n">
        <v>0</v>
      </c>
      <c r="KB60" s="0" t="n">
        <v>870</v>
      </c>
      <c r="KC60" s="0" t="n">
        <v>0</v>
      </c>
      <c r="KD60" s="0" t="n">
        <v>0</v>
      </c>
      <c r="KE60" s="0" t="n">
        <v>0</v>
      </c>
      <c r="KF60" s="0" t="n">
        <v>15492.96</v>
      </c>
      <c r="KG60" s="0" t="n">
        <v>6840.288</v>
      </c>
      <c r="KH60" s="0" t="n">
        <v>2920.764</v>
      </c>
      <c r="KI60" s="0" t="n">
        <v>6890.4</v>
      </c>
      <c r="KJ60" s="0" t="n">
        <v>696</v>
      </c>
      <c r="KK60" s="0" t="n">
        <v>0</v>
      </c>
      <c r="KL60" s="0" t="n">
        <v>15399</v>
      </c>
      <c r="KM60" s="0" t="n">
        <v>0</v>
      </c>
      <c r="KN60" s="0" t="n">
        <v>12528</v>
      </c>
      <c r="KO60" s="0" t="n">
        <v>0</v>
      </c>
      <c r="KP60" s="0" t="n">
        <v>0</v>
      </c>
      <c r="KQ60" s="0" t="n">
        <v>19776.84</v>
      </c>
      <c r="KR60" s="0" t="n">
        <v>9691.8</v>
      </c>
      <c r="KS60" s="0" t="n">
        <v>0</v>
      </c>
      <c r="KT60" s="0" t="n">
        <v>0</v>
      </c>
      <c r="KU60" s="0" t="n">
        <v>0</v>
      </c>
      <c r="KV60" s="0" t="n">
        <v>0</v>
      </c>
      <c r="KW60" s="0" t="n">
        <v>696</v>
      </c>
      <c r="KX60" s="0" t="n">
        <v>8012.7</v>
      </c>
      <c r="KY60" s="0" t="n">
        <v>1552.08</v>
      </c>
      <c r="KZ60" s="0" t="n">
        <v>0</v>
      </c>
      <c r="LA60" s="0" t="n">
        <v>0</v>
      </c>
      <c r="LB60" s="0" t="n">
        <v>0</v>
      </c>
      <c r="LC60" s="0" t="n">
        <v>0</v>
      </c>
      <c r="LD60" s="0" t="n">
        <v>5578.44</v>
      </c>
      <c r="LE60" s="0" t="n">
        <v>11484</v>
      </c>
      <c r="LF60" s="0" t="n">
        <v>0</v>
      </c>
      <c r="LG60" s="0" t="n">
        <v>15037.08</v>
      </c>
      <c r="LH60" s="0" t="n">
        <v>0</v>
      </c>
      <c r="LI60" s="0" t="n">
        <v>0</v>
      </c>
      <c r="LJ60" s="0" t="n">
        <v>10788</v>
      </c>
      <c r="LK60" s="0" t="n">
        <v>0</v>
      </c>
      <c r="LL60" s="0" t="n">
        <v>0</v>
      </c>
      <c r="LM60" s="0" t="n">
        <v>0</v>
      </c>
      <c r="LN60" s="0" t="n">
        <v>0</v>
      </c>
      <c r="LO60" s="0" t="n">
        <v>0</v>
      </c>
      <c r="LP60" s="0" t="n">
        <v>696</v>
      </c>
      <c r="LQ60" s="0" t="n">
        <v>0</v>
      </c>
      <c r="LR60" s="0" t="n">
        <v>0</v>
      </c>
      <c r="LS60" s="0" t="n">
        <v>10092</v>
      </c>
      <c r="LT60" s="0" t="n">
        <v>17730.6</v>
      </c>
      <c r="LU60" s="0" t="n">
        <v>14355</v>
      </c>
      <c r="LV60" s="0" t="n">
        <v>0</v>
      </c>
      <c r="LW60" s="0" t="n">
        <v>0</v>
      </c>
      <c r="LX60" s="0" t="n">
        <v>12510.6</v>
      </c>
      <c r="LY60" s="0" t="n">
        <v>0</v>
      </c>
      <c r="LZ60" s="0" t="n">
        <v>0</v>
      </c>
      <c r="MA60" s="0" t="n">
        <v>0</v>
      </c>
      <c r="MB60" s="0" t="n">
        <v>0</v>
      </c>
      <c r="MC60" s="0" t="n">
        <v>6577.2</v>
      </c>
      <c r="MD60" s="0" t="n">
        <v>5216.52</v>
      </c>
      <c r="ME60" s="0" t="n">
        <v>0</v>
      </c>
      <c r="MF60" s="0" t="n">
        <v>0</v>
      </c>
      <c r="MG60" s="0" t="n">
        <v>14609.04</v>
      </c>
      <c r="MH60" s="0" t="n">
        <v>9364.68</v>
      </c>
      <c r="MI60" s="0" t="n">
        <v>0</v>
      </c>
      <c r="MJ60" s="0" t="n">
        <v>12632.4</v>
      </c>
      <c r="MK60" s="0" t="n">
        <v>13254.624</v>
      </c>
      <c r="ML60" s="0" t="n">
        <v>272</v>
      </c>
      <c r="MM60" s="0" t="n">
        <v>0</v>
      </c>
      <c r="MN60" s="0" t="n">
        <v>7749.28</v>
      </c>
      <c r="MO60" s="0" t="n">
        <v>0</v>
      </c>
      <c r="MP60" s="0" t="n">
        <v>544</v>
      </c>
      <c r="MQ60" s="0" t="n">
        <v>0</v>
      </c>
      <c r="MR60" s="0" t="n">
        <v>0</v>
      </c>
      <c r="MS60" s="0" t="n">
        <v>0</v>
      </c>
      <c r="MT60" s="0" t="n">
        <v>12109.44</v>
      </c>
      <c r="MU60" s="0" t="n">
        <v>6534.528</v>
      </c>
      <c r="MV60" s="0" t="n">
        <v>2282.896</v>
      </c>
      <c r="MW60" s="0" t="n">
        <v>5984</v>
      </c>
      <c r="MX60" s="0" t="n">
        <v>544</v>
      </c>
      <c r="MY60" s="0" t="n">
        <v>0</v>
      </c>
      <c r="MZ60" s="0" t="n">
        <v>10832.4</v>
      </c>
      <c r="NA60" s="0" t="n">
        <v>0</v>
      </c>
      <c r="NB60" s="0" t="n">
        <v>9792</v>
      </c>
      <c r="NC60" s="0" t="n">
        <v>0</v>
      </c>
      <c r="ND60" s="0" t="n">
        <v>0</v>
      </c>
      <c r="NE60" s="0" t="n">
        <v>15457.76</v>
      </c>
      <c r="NF60" s="0" t="n">
        <v>6060.16</v>
      </c>
      <c r="NG60" s="0" t="n">
        <v>0</v>
      </c>
      <c r="NH60" s="0" t="n">
        <v>0</v>
      </c>
      <c r="NI60" s="0" t="n">
        <v>0</v>
      </c>
      <c r="NJ60" s="0" t="n">
        <v>0</v>
      </c>
      <c r="NK60" s="0" t="n">
        <v>489.6</v>
      </c>
      <c r="NL60" s="0" t="n">
        <v>4509.216</v>
      </c>
      <c r="NM60" s="0" t="n">
        <v>1213.12</v>
      </c>
      <c r="NN60" s="0" t="n">
        <v>0</v>
      </c>
      <c r="NO60" s="0" t="n">
        <v>0</v>
      </c>
      <c r="NP60" s="0" t="n">
        <v>0</v>
      </c>
      <c r="NQ60" s="0" t="n">
        <v>0</v>
      </c>
      <c r="NR60" s="0" t="n">
        <v>4360.16</v>
      </c>
      <c r="NS60" s="0" t="n">
        <v>8160</v>
      </c>
      <c r="NT60" s="0" t="n">
        <v>0</v>
      </c>
      <c r="NU60" s="0" t="n">
        <v>11753.12</v>
      </c>
      <c r="NV60" s="0" t="n">
        <v>0</v>
      </c>
      <c r="NW60" s="0" t="n">
        <v>0</v>
      </c>
      <c r="NX60" s="0" t="n">
        <v>7588.8</v>
      </c>
      <c r="NY60" s="0" t="n">
        <v>0</v>
      </c>
      <c r="NZ60" s="0" t="n">
        <v>0</v>
      </c>
      <c r="OA60" s="0" t="n">
        <v>0</v>
      </c>
      <c r="OB60" s="0" t="n">
        <v>0</v>
      </c>
      <c r="OC60" s="0" t="n">
        <v>0</v>
      </c>
      <c r="OD60" s="0" t="n">
        <v>489.6</v>
      </c>
      <c r="OE60" s="0" t="n">
        <v>0</v>
      </c>
      <c r="OF60" s="0" t="n">
        <v>0</v>
      </c>
      <c r="OG60" s="0" t="n">
        <v>9860</v>
      </c>
      <c r="OH60" s="0" t="n">
        <v>13858.4</v>
      </c>
      <c r="OI60" s="0" t="n">
        <v>12342</v>
      </c>
      <c r="OJ60" s="0" t="n">
        <v>0</v>
      </c>
      <c r="OK60" s="0" t="n">
        <v>0</v>
      </c>
      <c r="OL60" s="0" t="n">
        <v>9778.4</v>
      </c>
      <c r="OM60" s="0" t="n">
        <v>0</v>
      </c>
      <c r="ON60" s="0" t="n">
        <v>0</v>
      </c>
      <c r="OO60" s="0" t="n">
        <v>0</v>
      </c>
      <c r="OP60" s="0" t="n">
        <v>0</v>
      </c>
      <c r="OQ60" s="0" t="n">
        <v>5712</v>
      </c>
      <c r="OR60" s="0" t="n">
        <v>4077.28</v>
      </c>
      <c r="OS60" s="0" t="n">
        <v>0</v>
      </c>
      <c r="OT60" s="0" t="n">
        <v>0</v>
      </c>
      <c r="OU60" s="0" t="n">
        <v>11418.56</v>
      </c>
      <c r="OV60" s="0" t="n">
        <v>7319.52</v>
      </c>
      <c r="OW60" s="0" t="n">
        <v>0</v>
      </c>
      <c r="OX60" s="0" t="n">
        <v>7108.992</v>
      </c>
      <c r="OY60" s="0" t="n">
        <v>11511.04</v>
      </c>
      <c r="OZ60" s="0" t="n">
        <v>218</v>
      </c>
      <c r="PA60" s="0" t="n">
        <v>0</v>
      </c>
      <c r="PB60" s="0" t="n">
        <v>6210.82</v>
      </c>
      <c r="PC60" s="0" t="n">
        <v>0</v>
      </c>
      <c r="PD60" s="0" t="n">
        <v>436</v>
      </c>
      <c r="PE60" s="0" t="n">
        <v>0</v>
      </c>
      <c r="PF60" s="0" t="n">
        <v>0</v>
      </c>
      <c r="PG60" s="0" t="n">
        <v>0</v>
      </c>
      <c r="PH60" s="0" t="n">
        <v>9705.36</v>
      </c>
      <c r="PI60" s="0" t="n">
        <v>4761.12</v>
      </c>
      <c r="PJ60" s="0" t="n">
        <v>1663.34</v>
      </c>
      <c r="PK60" s="0" t="n">
        <v>4796</v>
      </c>
      <c r="PL60" s="0" t="n">
        <v>436</v>
      </c>
      <c r="PM60" s="0" t="n">
        <v>0</v>
      </c>
      <c r="PN60" s="0" t="n">
        <v>8681.85</v>
      </c>
      <c r="PO60" s="0" t="n">
        <v>0</v>
      </c>
      <c r="PP60" s="0" t="n">
        <v>7848</v>
      </c>
      <c r="PQ60" s="0" t="n">
        <v>0</v>
      </c>
      <c r="PR60" s="0" t="n">
        <v>0</v>
      </c>
      <c r="PS60" s="0" t="n">
        <v>12388.94</v>
      </c>
      <c r="PT60" s="0" t="n">
        <v>5342.744</v>
      </c>
      <c r="PU60" s="0" t="n">
        <v>0</v>
      </c>
      <c r="PV60" s="0" t="n">
        <v>0</v>
      </c>
      <c r="PW60" s="0" t="n">
        <v>0</v>
      </c>
      <c r="PX60" s="0" t="n">
        <v>0</v>
      </c>
      <c r="PY60" s="0" t="n">
        <v>545</v>
      </c>
      <c r="PZ60" s="0" t="n">
        <v>4015.56</v>
      </c>
      <c r="QA60" s="0" t="n">
        <v>972.28</v>
      </c>
      <c r="QB60" s="0" t="n">
        <v>0</v>
      </c>
      <c r="QC60" s="0" t="n">
        <v>0</v>
      </c>
      <c r="QD60" s="0" t="n">
        <v>0</v>
      </c>
      <c r="QE60" s="0" t="n">
        <v>0</v>
      </c>
      <c r="QF60" s="0" t="n">
        <v>3145.086</v>
      </c>
      <c r="QG60" s="0" t="n">
        <v>6540</v>
      </c>
      <c r="QH60" s="0" t="n">
        <v>0</v>
      </c>
      <c r="QI60" s="0" t="n">
        <v>10361.758</v>
      </c>
      <c r="QJ60" s="0" t="n">
        <v>0</v>
      </c>
      <c r="QK60" s="0" t="n">
        <v>0</v>
      </c>
      <c r="QL60" s="0" t="n">
        <v>7433.8</v>
      </c>
      <c r="QM60" s="0" t="n">
        <v>0</v>
      </c>
      <c r="QN60" s="0" t="n">
        <v>0</v>
      </c>
      <c r="QO60" s="0" t="n">
        <v>0</v>
      </c>
      <c r="QP60" s="0" t="n">
        <v>0</v>
      </c>
      <c r="QQ60" s="0" t="n">
        <v>0</v>
      </c>
      <c r="QR60" s="0" t="n">
        <v>479.6</v>
      </c>
      <c r="QS60" s="0" t="n">
        <v>0</v>
      </c>
      <c r="QT60" s="0" t="n">
        <v>0</v>
      </c>
      <c r="QU60" s="0" t="n">
        <v>6322</v>
      </c>
      <c r="QV60" s="0" t="n">
        <v>11107.1</v>
      </c>
      <c r="QW60" s="0" t="n">
        <v>8992.5</v>
      </c>
      <c r="QX60" s="0" t="n">
        <v>0</v>
      </c>
      <c r="QY60" s="0" t="n">
        <v>0</v>
      </c>
      <c r="QZ60" s="0" t="n">
        <v>7837.1</v>
      </c>
      <c r="RA60" s="0" t="n">
        <v>0</v>
      </c>
      <c r="RB60" s="0" t="n">
        <v>0</v>
      </c>
      <c r="RC60" s="0" t="n">
        <v>0</v>
      </c>
      <c r="RD60" s="0" t="n">
        <v>0</v>
      </c>
      <c r="RE60" s="0" t="n">
        <v>4578</v>
      </c>
      <c r="RF60" s="0" t="n">
        <v>3267.82</v>
      </c>
      <c r="RG60" s="0" t="n">
        <v>0</v>
      </c>
      <c r="RH60" s="0" t="n">
        <v>0</v>
      </c>
      <c r="RI60" s="0" t="n">
        <v>9151.64</v>
      </c>
      <c r="RJ60" s="0" t="n">
        <v>5866.38</v>
      </c>
      <c r="RK60" s="0" t="n">
        <v>0</v>
      </c>
      <c r="RL60" s="0" t="n">
        <v>6330.72</v>
      </c>
      <c r="RM60" s="0" t="n">
        <v>10148.336</v>
      </c>
      <c r="RN60" s="0" t="n">
        <v>397</v>
      </c>
      <c r="RO60" s="0" t="n">
        <v>0</v>
      </c>
      <c r="RP60" s="0" t="n">
        <v>11310.53</v>
      </c>
      <c r="RQ60" s="0" t="n">
        <v>0</v>
      </c>
      <c r="RR60" s="0" t="n">
        <v>714.6</v>
      </c>
      <c r="RS60" s="0" t="n">
        <v>0</v>
      </c>
      <c r="RT60" s="0" t="n">
        <v>0</v>
      </c>
      <c r="RU60" s="0" t="n">
        <v>0</v>
      </c>
      <c r="RV60" s="0" t="n">
        <v>17674.44</v>
      </c>
      <c r="RW60" s="0" t="n">
        <v>7803.432</v>
      </c>
      <c r="RX60" s="0" t="n">
        <v>2726.199</v>
      </c>
      <c r="RY60" s="0" t="n">
        <v>8734</v>
      </c>
      <c r="RZ60" s="0" t="n">
        <v>794</v>
      </c>
      <c r="SA60" s="0" t="n">
        <v>0</v>
      </c>
      <c r="SB60" s="0" t="n">
        <v>17567.25</v>
      </c>
      <c r="SC60" s="0" t="n">
        <v>0</v>
      </c>
      <c r="SD60" s="0" t="n">
        <v>14292</v>
      </c>
      <c r="SE60" s="0" t="n">
        <v>0</v>
      </c>
      <c r="SF60" s="0" t="n">
        <v>0</v>
      </c>
      <c r="SG60" s="0" t="n">
        <v>22561.51</v>
      </c>
      <c r="SH60" s="0" t="n">
        <v>8845.16</v>
      </c>
      <c r="SI60" s="0" t="n">
        <v>0</v>
      </c>
      <c r="SJ60" s="0" t="n">
        <v>0</v>
      </c>
      <c r="SK60" s="0" t="n">
        <v>0</v>
      </c>
      <c r="SL60" s="0" t="n">
        <v>0</v>
      </c>
      <c r="SM60" s="0" t="n">
        <v>794</v>
      </c>
      <c r="SN60" s="0" t="n">
        <v>7312.74</v>
      </c>
      <c r="SO60" s="0" t="n">
        <v>1770.62</v>
      </c>
      <c r="SP60" s="0" t="n">
        <v>0</v>
      </c>
      <c r="SQ60" s="0" t="n">
        <v>0</v>
      </c>
      <c r="SR60" s="0" t="n">
        <v>0</v>
      </c>
      <c r="SS60" s="0" t="n">
        <v>0</v>
      </c>
      <c r="ST60" s="0" t="n">
        <v>6363.91</v>
      </c>
      <c r="SU60" s="0" t="n">
        <v>11910</v>
      </c>
      <c r="SV60" s="0" t="n">
        <v>0</v>
      </c>
      <c r="SW60" s="0" t="n">
        <v>17154.37</v>
      </c>
      <c r="SX60" s="0" t="n">
        <v>0</v>
      </c>
      <c r="SY60" s="0" t="n">
        <v>0</v>
      </c>
      <c r="SZ60" s="0" t="n">
        <v>13537.7</v>
      </c>
      <c r="TA60" s="0" t="n">
        <v>0</v>
      </c>
      <c r="TB60" s="0" t="n">
        <v>0</v>
      </c>
      <c r="TC60" s="0" t="n">
        <v>0</v>
      </c>
      <c r="TD60" s="0" t="n">
        <v>0</v>
      </c>
      <c r="TE60" s="0" t="n">
        <v>0</v>
      </c>
      <c r="TF60" s="0" t="n">
        <v>794</v>
      </c>
      <c r="TG60" s="0" t="n">
        <v>0</v>
      </c>
      <c r="TH60" s="0" t="n">
        <v>0</v>
      </c>
      <c r="TI60" s="0" t="n">
        <v>11513</v>
      </c>
      <c r="TJ60" s="0" t="n">
        <v>20227.15</v>
      </c>
      <c r="TK60" s="0" t="n">
        <v>20470.3125</v>
      </c>
      <c r="TL60" s="0" t="n">
        <v>0</v>
      </c>
      <c r="TM60" s="0" t="n">
        <v>0</v>
      </c>
      <c r="TN60" s="0" t="n">
        <v>14272.15</v>
      </c>
      <c r="TO60" s="0" t="n">
        <v>0</v>
      </c>
      <c r="TP60" s="0" t="n">
        <v>0</v>
      </c>
      <c r="TQ60" s="0" t="n">
        <v>0</v>
      </c>
      <c r="TR60" s="0" t="n">
        <v>0</v>
      </c>
      <c r="TS60" s="0" t="n">
        <v>8337</v>
      </c>
      <c r="TT60" s="0" t="n">
        <v>5355.927</v>
      </c>
      <c r="TU60" s="0" t="n">
        <v>0</v>
      </c>
      <c r="TV60" s="0" t="n">
        <v>0</v>
      </c>
      <c r="TW60" s="0" t="n">
        <v>16666.06</v>
      </c>
      <c r="TX60" s="0" t="n">
        <v>10683.27</v>
      </c>
      <c r="TY60" s="0" t="n">
        <v>0</v>
      </c>
      <c r="TZ60" s="0" t="n">
        <v>11528.88</v>
      </c>
      <c r="UA60" s="0" t="n">
        <v>16801.04</v>
      </c>
      <c r="UB60" s="0" t="n">
        <v>160</v>
      </c>
      <c r="UC60" s="0" t="n">
        <v>0</v>
      </c>
      <c r="UD60" s="0" t="n">
        <v>4558.4</v>
      </c>
      <c r="UE60" s="0" t="n">
        <v>0</v>
      </c>
      <c r="UF60" s="0" t="n">
        <v>320</v>
      </c>
      <c r="UG60" s="0" t="n">
        <v>0</v>
      </c>
      <c r="UH60" s="0" t="n">
        <v>0</v>
      </c>
      <c r="UI60" s="0" t="n">
        <v>0</v>
      </c>
      <c r="UJ60" s="0" t="n">
        <v>7835.52</v>
      </c>
      <c r="UK60" s="0" t="n">
        <v>3494.4</v>
      </c>
      <c r="UL60" s="0" t="n">
        <v>1342.88</v>
      </c>
      <c r="UM60" s="0" t="n">
        <v>3520</v>
      </c>
      <c r="UN60" s="0" t="n">
        <v>320</v>
      </c>
      <c r="UO60" s="0" t="n">
        <v>0</v>
      </c>
      <c r="UP60" s="0" t="n">
        <v>7080</v>
      </c>
      <c r="UQ60" s="0" t="n">
        <v>0</v>
      </c>
      <c r="UR60" s="0" t="n">
        <v>5760</v>
      </c>
      <c r="US60" s="0" t="n">
        <v>0</v>
      </c>
      <c r="UT60" s="0" t="n">
        <v>0</v>
      </c>
      <c r="UU60" s="0" t="n">
        <v>9092.8</v>
      </c>
      <c r="UV60" s="0" t="n">
        <v>3564.8</v>
      </c>
      <c r="UW60" s="0" t="n">
        <v>0</v>
      </c>
      <c r="UX60" s="0" t="n">
        <v>0</v>
      </c>
      <c r="UY60" s="0" t="n">
        <v>0</v>
      </c>
      <c r="UZ60" s="0" t="n">
        <v>0</v>
      </c>
      <c r="VA60" s="0" t="n">
        <v>320</v>
      </c>
      <c r="VB60" s="0" t="n">
        <v>2947.2</v>
      </c>
      <c r="VC60" s="0" t="n">
        <v>642.24</v>
      </c>
      <c r="VD60" s="0" t="n">
        <v>0</v>
      </c>
      <c r="VE60" s="0" t="n">
        <v>0</v>
      </c>
      <c r="VF60" s="0" t="n">
        <v>0</v>
      </c>
      <c r="VG60" s="0" t="n">
        <v>0</v>
      </c>
      <c r="VH60" s="0" t="n">
        <v>2564.8</v>
      </c>
      <c r="VI60" s="0" t="n">
        <v>4800</v>
      </c>
      <c r="VJ60" s="0" t="n">
        <v>0</v>
      </c>
      <c r="VK60" s="0" t="n">
        <v>6913.6</v>
      </c>
      <c r="VL60" s="0" t="n">
        <v>0</v>
      </c>
      <c r="VM60" s="0" t="n">
        <v>0</v>
      </c>
      <c r="VN60" s="0" t="n">
        <v>4960</v>
      </c>
      <c r="VO60" s="0" t="n">
        <v>0</v>
      </c>
      <c r="VP60" s="0" t="n">
        <v>0</v>
      </c>
      <c r="VQ60" s="0" t="n">
        <v>0</v>
      </c>
      <c r="VR60" s="0" t="n">
        <v>0</v>
      </c>
      <c r="VS60" s="0" t="n">
        <v>0</v>
      </c>
      <c r="VT60" s="0" t="n">
        <v>288</v>
      </c>
      <c r="VU60" s="0" t="n">
        <v>0</v>
      </c>
      <c r="VV60" s="0" t="n">
        <v>0</v>
      </c>
      <c r="VW60" s="0" t="n">
        <v>4640</v>
      </c>
      <c r="VX60" s="0" t="n">
        <v>8152</v>
      </c>
      <c r="VY60" s="0" t="n">
        <v>6600</v>
      </c>
      <c r="VZ60" s="0" t="n">
        <v>0</v>
      </c>
      <c r="WA60" s="0" t="n">
        <v>0</v>
      </c>
      <c r="WB60" s="0" t="n">
        <v>5752</v>
      </c>
      <c r="WC60" s="0" t="n">
        <v>0</v>
      </c>
      <c r="WD60" s="0" t="n">
        <v>0</v>
      </c>
      <c r="WE60" s="0" t="n">
        <v>0</v>
      </c>
      <c r="WF60" s="0" t="n">
        <v>0</v>
      </c>
      <c r="WG60" s="0" t="n">
        <v>3360</v>
      </c>
      <c r="WH60" s="0" t="n">
        <v>2998</v>
      </c>
      <c r="WI60" s="0" t="n">
        <v>0</v>
      </c>
      <c r="WJ60" s="0" t="n">
        <v>0</v>
      </c>
      <c r="WK60" s="0" t="n">
        <v>7388.48</v>
      </c>
      <c r="WL60" s="0" t="n">
        <v>4305.6</v>
      </c>
      <c r="WM60" s="0" t="n">
        <v>0</v>
      </c>
      <c r="WN60" s="0" t="n">
        <v>4646.4</v>
      </c>
      <c r="WO60" s="0" t="n">
        <v>6771.2</v>
      </c>
      <c r="WP60" s="0" t="n">
        <v>238</v>
      </c>
      <c r="WQ60" s="0" t="n">
        <v>0</v>
      </c>
      <c r="WR60" s="0" t="n">
        <v>6102.558</v>
      </c>
      <c r="WS60" s="0" t="n">
        <v>0</v>
      </c>
      <c r="WT60" s="0" t="n">
        <v>476</v>
      </c>
      <c r="WU60" s="0" t="n">
        <v>0</v>
      </c>
      <c r="WV60" s="0" t="n">
        <v>0</v>
      </c>
      <c r="WW60" s="0" t="n">
        <v>0</v>
      </c>
      <c r="WX60" s="0" t="n">
        <v>10595.76</v>
      </c>
      <c r="WY60" s="0" t="n">
        <v>5197.92</v>
      </c>
      <c r="WZ60" s="0" t="n">
        <v>1815.94</v>
      </c>
      <c r="XA60" s="0" t="n">
        <v>5236</v>
      </c>
      <c r="XB60" s="0" t="n">
        <v>476</v>
      </c>
      <c r="XC60" s="0" t="n">
        <v>0</v>
      </c>
      <c r="XD60" s="0" t="n">
        <v>10531.5</v>
      </c>
      <c r="XE60" s="0" t="n">
        <v>0</v>
      </c>
      <c r="XF60" s="0" t="n">
        <v>8568</v>
      </c>
      <c r="XG60" s="0" t="n">
        <v>0</v>
      </c>
      <c r="XH60" s="0" t="n">
        <v>0</v>
      </c>
      <c r="XI60" s="0" t="n">
        <v>16906.925</v>
      </c>
      <c r="XJ60" s="0" t="n">
        <v>5302.64</v>
      </c>
      <c r="XK60" s="0" t="n">
        <v>0</v>
      </c>
      <c r="XL60" s="0" t="n">
        <v>0</v>
      </c>
      <c r="XM60" s="0" t="n">
        <v>0</v>
      </c>
      <c r="XN60" s="0" t="n">
        <v>0</v>
      </c>
      <c r="XO60" s="0" t="n">
        <v>476</v>
      </c>
      <c r="XP60" s="0" t="n">
        <v>4383.96</v>
      </c>
      <c r="XQ60" s="0" t="n">
        <v>1061.48</v>
      </c>
      <c r="XR60" s="0" t="n">
        <v>0</v>
      </c>
      <c r="XS60" s="0" t="n">
        <v>0</v>
      </c>
      <c r="XT60" s="0" t="n">
        <v>0</v>
      </c>
      <c r="XU60" s="0" t="n">
        <v>0</v>
      </c>
      <c r="XV60" s="0" t="n">
        <v>3433.626</v>
      </c>
      <c r="XW60" s="0" t="n">
        <v>7140</v>
      </c>
      <c r="XX60" s="0" t="n">
        <v>0</v>
      </c>
      <c r="XY60" s="0" t="n">
        <v>10283.98</v>
      </c>
      <c r="XZ60" s="0" t="n">
        <v>0</v>
      </c>
      <c r="YA60" s="0" t="n">
        <v>0</v>
      </c>
      <c r="YB60" s="0" t="n">
        <v>7378</v>
      </c>
      <c r="YC60" s="0" t="n">
        <v>0</v>
      </c>
      <c r="YD60" s="0" t="n">
        <v>0</v>
      </c>
      <c r="YE60" s="0" t="n">
        <v>0</v>
      </c>
      <c r="YF60" s="0" t="n">
        <v>0</v>
      </c>
      <c r="YG60" s="0" t="n">
        <v>0</v>
      </c>
      <c r="YH60" s="0" t="n">
        <v>476</v>
      </c>
      <c r="YI60" s="0" t="n">
        <v>0</v>
      </c>
      <c r="YJ60" s="0" t="n">
        <v>0</v>
      </c>
      <c r="YK60" s="0" t="n">
        <v>6902</v>
      </c>
      <c r="YL60" s="0" t="n">
        <v>12126.1</v>
      </c>
      <c r="YM60" s="0" t="n">
        <v>8835.75</v>
      </c>
      <c r="YN60" s="0" t="n">
        <v>0</v>
      </c>
      <c r="YO60" s="0" t="n">
        <v>0</v>
      </c>
      <c r="YP60" s="0" t="n">
        <v>7700.49</v>
      </c>
      <c r="YQ60" s="0" t="n">
        <v>0</v>
      </c>
      <c r="YR60" s="0" t="n">
        <v>0</v>
      </c>
      <c r="YS60" s="0" t="n">
        <v>0</v>
      </c>
      <c r="YT60" s="0" t="n">
        <v>0</v>
      </c>
      <c r="YU60" s="0" t="n">
        <v>4998</v>
      </c>
      <c r="YV60" s="0" t="n">
        <v>3567.62</v>
      </c>
      <c r="YW60" s="0" t="n">
        <v>0</v>
      </c>
      <c r="YX60" s="0" t="n">
        <v>0</v>
      </c>
      <c r="YY60" s="0" t="n">
        <v>12489.05</v>
      </c>
      <c r="YZ60" s="0" t="n">
        <v>7045.038</v>
      </c>
      <c r="ZA60" s="0" t="n">
        <v>0</v>
      </c>
      <c r="ZB60" s="0" t="n">
        <v>6911.52</v>
      </c>
      <c r="ZC60" s="0" t="n">
        <v>10072.16</v>
      </c>
      <c r="ZD60" s="0" t="n">
        <v>299</v>
      </c>
      <c r="ZE60" s="0" t="n">
        <v>0</v>
      </c>
      <c r="ZF60" s="0" t="n">
        <v>8518.51</v>
      </c>
      <c r="ZG60" s="0" t="n">
        <v>0</v>
      </c>
      <c r="ZH60" s="0" t="n">
        <v>598</v>
      </c>
      <c r="ZI60" s="0" t="n">
        <v>0</v>
      </c>
      <c r="ZJ60" s="0" t="n">
        <v>0</v>
      </c>
      <c r="ZK60" s="0" t="n">
        <v>0</v>
      </c>
      <c r="ZL60" s="0" t="n">
        <v>14642.628</v>
      </c>
      <c r="ZM60" s="0" t="n">
        <v>6530.16</v>
      </c>
      <c r="ZN60" s="0" t="n">
        <v>2281.37</v>
      </c>
      <c r="ZO60" s="0" t="n">
        <v>6578</v>
      </c>
      <c r="ZP60" s="0" t="n">
        <v>598</v>
      </c>
      <c r="ZQ60" s="0" t="n">
        <v>0</v>
      </c>
      <c r="ZR60" s="0" t="n">
        <v>13230.75</v>
      </c>
      <c r="ZS60" s="0" t="n">
        <v>0</v>
      </c>
      <c r="ZT60" s="0" t="n">
        <v>10764</v>
      </c>
      <c r="ZU60" s="0" t="n">
        <v>0</v>
      </c>
      <c r="ZV60" s="0" t="n">
        <v>0</v>
      </c>
      <c r="ZW60" s="0" t="n">
        <v>16992.17</v>
      </c>
      <c r="ZX60" s="0" t="n">
        <v>5995.548</v>
      </c>
      <c r="ZY60" s="0" t="n">
        <v>0</v>
      </c>
      <c r="ZZ60" s="0" t="n">
        <v>0</v>
      </c>
      <c r="AAA60" s="0" t="n">
        <v>0</v>
      </c>
      <c r="AAB60" s="0" t="n">
        <v>0</v>
      </c>
      <c r="AAC60" s="0" t="n">
        <v>747.5</v>
      </c>
      <c r="AAD60" s="0" t="n">
        <v>4956.822</v>
      </c>
      <c r="AAE60" s="0" t="n">
        <v>1200.186</v>
      </c>
      <c r="AAF60" s="0" t="n">
        <v>0</v>
      </c>
      <c r="AAG60" s="0" t="n">
        <v>0</v>
      </c>
      <c r="AAH60" s="0" t="n">
        <v>0</v>
      </c>
      <c r="AAI60" s="0" t="n">
        <v>0</v>
      </c>
      <c r="AAJ60" s="0" t="n">
        <v>5991.2125</v>
      </c>
      <c r="AAK60" s="0" t="n">
        <v>8970</v>
      </c>
      <c r="AAL60" s="0" t="n">
        <v>0</v>
      </c>
      <c r="AAM60" s="0" t="n">
        <v>12919.79</v>
      </c>
      <c r="AAN60" s="0" t="n">
        <v>0</v>
      </c>
      <c r="AAO60" s="0" t="n">
        <v>0</v>
      </c>
      <c r="AAP60" s="0" t="n">
        <v>9269</v>
      </c>
      <c r="AAQ60" s="0" t="n">
        <v>0</v>
      </c>
      <c r="AAR60" s="0" t="n">
        <v>0</v>
      </c>
      <c r="AAS60" s="0" t="n">
        <v>0</v>
      </c>
      <c r="AAT60" s="0" t="n">
        <v>0</v>
      </c>
      <c r="AAU60" s="0" t="n">
        <v>0</v>
      </c>
      <c r="AAV60" s="0" t="n">
        <v>598</v>
      </c>
      <c r="AAW60" s="0" t="n">
        <v>0</v>
      </c>
      <c r="AAX60" s="0" t="n">
        <v>0</v>
      </c>
      <c r="AAY60" s="0" t="n">
        <v>8671</v>
      </c>
      <c r="AAZ60" s="0" t="n">
        <v>19042.5625</v>
      </c>
      <c r="ABA60" s="0" t="n">
        <v>12333.75</v>
      </c>
      <c r="ABB60" s="0" t="n">
        <v>0</v>
      </c>
      <c r="ABC60" s="0" t="n">
        <v>0</v>
      </c>
      <c r="ABD60" s="0" t="n">
        <v>10749.05</v>
      </c>
      <c r="ABE60" s="0" t="n">
        <v>0</v>
      </c>
      <c r="ABF60" s="0" t="n">
        <v>0</v>
      </c>
      <c r="ABG60" s="0" t="n">
        <v>0</v>
      </c>
      <c r="ABH60" s="0" t="n">
        <v>0</v>
      </c>
      <c r="ABI60" s="0" t="n">
        <v>6279</v>
      </c>
      <c r="ABJ60" s="0" t="n">
        <v>4033.809</v>
      </c>
      <c r="ABK60" s="0" t="n">
        <v>0</v>
      </c>
      <c r="ABL60" s="0" t="n">
        <v>0</v>
      </c>
      <c r="ABM60" s="0" t="n">
        <v>12552.02</v>
      </c>
      <c r="ABN60" s="0" t="n">
        <v>8046.09</v>
      </c>
      <c r="ABO60" s="0" t="n">
        <v>0</v>
      </c>
      <c r="ABP60" s="0" t="n">
        <v>8682.96</v>
      </c>
      <c r="ABQ60" s="0" t="n">
        <v>12653.68</v>
      </c>
      <c r="ABR60" s="0" t="n">
        <v>232</v>
      </c>
      <c r="ABS60" s="0" t="n">
        <v>0</v>
      </c>
      <c r="ABT60" s="0" t="n">
        <v>6609.68</v>
      </c>
      <c r="ABU60" s="0" t="n">
        <v>0</v>
      </c>
      <c r="ABV60" s="0" t="n">
        <v>464</v>
      </c>
      <c r="ABW60" s="0" t="n">
        <v>0</v>
      </c>
      <c r="ABX60" s="0" t="n">
        <v>0</v>
      </c>
      <c r="ABY60" s="0" t="n">
        <v>0</v>
      </c>
      <c r="ABZ60" s="0" t="n">
        <v>10328.64</v>
      </c>
      <c r="ACA60" s="0" t="n">
        <v>5066.88</v>
      </c>
      <c r="ACB60" s="0" t="n">
        <v>1770.16</v>
      </c>
      <c r="ACC60" s="0" t="n">
        <v>5614.4</v>
      </c>
      <c r="ACD60" s="0" t="n">
        <v>464</v>
      </c>
      <c r="ACE60" s="0" t="n">
        <v>0</v>
      </c>
      <c r="ACF60" s="0" t="n">
        <v>12832.5</v>
      </c>
      <c r="ACG60" s="0" t="n">
        <v>0</v>
      </c>
      <c r="ACH60" s="0" t="n">
        <v>8352</v>
      </c>
      <c r="ACI60" s="0" t="n">
        <v>0</v>
      </c>
      <c r="ACJ60" s="0" t="n">
        <v>0</v>
      </c>
      <c r="ACK60" s="0" t="n">
        <v>14503.016</v>
      </c>
      <c r="ACL60" s="0" t="n">
        <v>6461.2</v>
      </c>
      <c r="ACM60" s="0" t="n">
        <v>0</v>
      </c>
      <c r="ACN60" s="0" t="n">
        <v>0</v>
      </c>
      <c r="ACO60" s="0" t="n">
        <v>0</v>
      </c>
      <c r="ACP60" s="0" t="n">
        <v>0</v>
      </c>
      <c r="ACQ60" s="0" t="n">
        <v>464</v>
      </c>
      <c r="ACR60" s="0" t="n">
        <v>4273.44</v>
      </c>
      <c r="ACS60" s="0" t="n">
        <v>1034.72</v>
      </c>
      <c r="ACT60" s="0" t="n">
        <v>0</v>
      </c>
      <c r="ACU60" s="0" t="n">
        <v>0</v>
      </c>
      <c r="ACV60" s="0" t="n">
        <v>0</v>
      </c>
      <c r="ACW60" s="0" t="n">
        <v>0</v>
      </c>
      <c r="ACX60" s="0" t="n">
        <v>4090.856</v>
      </c>
      <c r="ACY60" s="0" t="n">
        <v>6264</v>
      </c>
      <c r="ACZ60" s="0" t="n">
        <v>0</v>
      </c>
      <c r="ADA60" s="0" t="n">
        <v>10024.72</v>
      </c>
      <c r="ADB60" s="0" t="n">
        <v>0</v>
      </c>
      <c r="ADC60" s="0" t="n">
        <v>0</v>
      </c>
      <c r="ADD60" s="0" t="n">
        <v>7192</v>
      </c>
      <c r="ADE60" s="0" t="n">
        <v>0</v>
      </c>
      <c r="ADF60" s="0" t="n">
        <v>0</v>
      </c>
      <c r="ADG60" s="0" t="n">
        <v>0</v>
      </c>
      <c r="ADH60" s="0" t="n">
        <v>0</v>
      </c>
      <c r="ADI60" s="0" t="n">
        <v>0</v>
      </c>
      <c r="ADJ60" s="0" t="n">
        <v>464</v>
      </c>
      <c r="ADK60" s="0" t="n">
        <v>0</v>
      </c>
      <c r="ADL60" s="0" t="n">
        <v>0</v>
      </c>
      <c r="ADM60" s="0" t="n">
        <v>6728</v>
      </c>
      <c r="ADN60" s="0" t="n">
        <v>13002.44</v>
      </c>
      <c r="ADO60" s="0" t="n">
        <v>9570</v>
      </c>
      <c r="ADP60" s="0" t="n">
        <v>0</v>
      </c>
      <c r="ADQ60" s="0" t="n">
        <v>0</v>
      </c>
      <c r="ADR60" s="0" t="n">
        <v>8340.4</v>
      </c>
      <c r="ADS60" s="0" t="n">
        <v>0</v>
      </c>
      <c r="ADT60" s="0" t="n">
        <v>0</v>
      </c>
      <c r="ADU60" s="0" t="n">
        <v>0</v>
      </c>
      <c r="ADV60" s="0" t="n">
        <v>0</v>
      </c>
      <c r="ADW60" s="0" t="n">
        <v>4872</v>
      </c>
      <c r="ADX60" s="0" t="n">
        <v>3477.68</v>
      </c>
      <c r="ADY60" s="0" t="n">
        <v>0</v>
      </c>
      <c r="ADZ60" s="0" t="n">
        <v>0</v>
      </c>
      <c r="AEA60" s="0" t="n">
        <v>9739.36</v>
      </c>
      <c r="AEB60" s="0" t="n">
        <v>6243.12</v>
      </c>
      <c r="AEC60" s="0" t="n">
        <v>0</v>
      </c>
      <c r="AED60" s="0" t="n">
        <v>8421.6</v>
      </c>
      <c r="AEE60" s="0" t="n">
        <v>9818.24</v>
      </c>
      <c r="AEF60" s="0" t="n">
        <v>185</v>
      </c>
      <c r="AEG60" s="0" t="n">
        <v>0</v>
      </c>
      <c r="AEH60" s="0" t="n">
        <v>5270.65</v>
      </c>
      <c r="AEI60" s="0" t="n">
        <v>0</v>
      </c>
      <c r="AEJ60" s="0" t="n">
        <v>333</v>
      </c>
      <c r="AEK60" s="0" t="n">
        <v>0</v>
      </c>
      <c r="AEL60" s="0" t="n">
        <v>0</v>
      </c>
      <c r="AEM60" s="0" t="n">
        <v>0</v>
      </c>
      <c r="AEN60" s="0" t="n">
        <v>8236.2</v>
      </c>
      <c r="AEO60" s="0" t="n">
        <v>4040.4</v>
      </c>
      <c r="AEP60" s="0" t="n">
        <v>1552.705</v>
      </c>
      <c r="AEQ60" s="0" t="n">
        <v>4477</v>
      </c>
      <c r="AER60" s="0" t="n">
        <v>462.5</v>
      </c>
      <c r="AES60" s="0" t="n">
        <v>0</v>
      </c>
      <c r="AET60" s="0" t="n">
        <v>8186.25</v>
      </c>
      <c r="AEU60" s="0" t="n">
        <v>0</v>
      </c>
      <c r="AEV60" s="0" t="n">
        <v>6660</v>
      </c>
      <c r="AEW60" s="0" t="n">
        <v>0</v>
      </c>
      <c r="AEX60" s="0" t="n">
        <v>0</v>
      </c>
      <c r="AEY60" s="0" t="n">
        <v>10513.55</v>
      </c>
      <c r="AEZ60" s="0" t="n">
        <v>3709.62</v>
      </c>
      <c r="AFA60" s="0" t="n">
        <v>0</v>
      </c>
      <c r="AFB60" s="0" t="n">
        <v>0</v>
      </c>
      <c r="AFC60" s="0" t="n">
        <v>0</v>
      </c>
      <c r="AFD60" s="0" t="n">
        <v>0</v>
      </c>
      <c r="AFE60" s="0" t="n">
        <v>370</v>
      </c>
      <c r="AFF60" s="0" t="n">
        <v>3407.7</v>
      </c>
      <c r="AFG60" s="0" t="n">
        <v>825.1</v>
      </c>
      <c r="AFH60" s="0" t="n">
        <v>0</v>
      </c>
      <c r="AFI60" s="0" t="n">
        <v>0</v>
      </c>
      <c r="AFJ60" s="0" t="n">
        <v>0</v>
      </c>
      <c r="AFK60" s="0" t="n">
        <v>0</v>
      </c>
      <c r="AFL60" s="0" t="n">
        <v>2965.55</v>
      </c>
      <c r="AFM60" s="0" t="n">
        <v>5550</v>
      </c>
      <c r="AFN60" s="0" t="n">
        <v>0</v>
      </c>
      <c r="AFO60" s="0" t="n">
        <v>7993.85</v>
      </c>
      <c r="AFP60" s="0" t="n">
        <v>0</v>
      </c>
      <c r="AFQ60" s="0" t="n">
        <v>0</v>
      </c>
      <c r="AFR60" s="0" t="n">
        <v>5161.5</v>
      </c>
      <c r="AFS60" s="0" t="n">
        <v>0</v>
      </c>
      <c r="AFT60" s="0" t="n">
        <v>0</v>
      </c>
      <c r="AFU60" s="0" t="n">
        <v>0</v>
      </c>
      <c r="AFV60" s="0" t="n">
        <v>0</v>
      </c>
      <c r="AFW60" s="0" t="n">
        <v>0</v>
      </c>
      <c r="AFX60" s="0" t="n">
        <v>462.5</v>
      </c>
      <c r="AFY60" s="0" t="n">
        <v>0</v>
      </c>
      <c r="AFZ60" s="0" t="n">
        <v>0</v>
      </c>
      <c r="AGA60" s="0" t="n">
        <v>5365</v>
      </c>
      <c r="AGB60" s="0" t="n">
        <v>9425.75</v>
      </c>
      <c r="AGC60" s="0" t="n">
        <v>7631.25</v>
      </c>
      <c r="AGD60" s="0" t="n">
        <v>0</v>
      </c>
      <c r="AGE60" s="0" t="n">
        <v>0</v>
      </c>
      <c r="AGF60" s="0" t="n">
        <v>5985.675</v>
      </c>
      <c r="AGG60" s="0" t="n">
        <v>0</v>
      </c>
      <c r="AGH60" s="0" t="n">
        <v>0</v>
      </c>
      <c r="AGI60" s="0" t="n">
        <v>0</v>
      </c>
      <c r="AGJ60" s="0" t="n">
        <v>0</v>
      </c>
      <c r="AGK60" s="0" t="n">
        <v>3885</v>
      </c>
      <c r="AGL60" s="0" t="n">
        <v>3050.465</v>
      </c>
      <c r="AGM60" s="0" t="n">
        <v>0</v>
      </c>
      <c r="AGN60" s="0" t="n">
        <v>0</v>
      </c>
      <c r="AGO60" s="0" t="n">
        <v>7766.3</v>
      </c>
      <c r="AGP60" s="0" t="n">
        <v>4978.35</v>
      </c>
      <c r="AGQ60" s="0" t="n">
        <v>0</v>
      </c>
      <c r="AGR60" s="0" t="n">
        <v>4835.16</v>
      </c>
      <c r="AGS60" s="0" t="n">
        <v>8612.12</v>
      </c>
      <c r="AGU60" s="0" t="n">
        <f aca="false">IF($P60&gt;0,CH60*$K60,0)</f>
        <v>948</v>
      </c>
      <c r="AGV60" s="0" t="n">
        <f aca="false">IF($P60&gt;0,EV60*$K60,0)</f>
        <v>315</v>
      </c>
      <c r="AGW60" s="0" t="n">
        <f aca="false">IF($P60&gt;0,HJ60*$K60,0)</f>
        <v>762</v>
      </c>
      <c r="AGX60" s="0" t="n">
        <f aca="false">IF($P60&gt;0,JX60*$K60,0)</f>
        <v>1044</v>
      </c>
      <c r="AGY60" s="0" t="n">
        <f aca="false">IF($P60&gt;0,ML60*$K60,0)</f>
        <v>816</v>
      </c>
      <c r="AGZ60" s="0" t="n">
        <f aca="false">IF($P60&gt;0,OZ60*$K60,0)</f>
        <v>654</v>
      </c>
      <c r="AHA60" s="0" t="n">
        <f aca="false">IF($P60&gt;0,RN60*$K60,0)</f>
        <v>1191</v>
      </c>
      <c r="AHB60" s="0" t="n">
        <f aca="false">IF($P60&gt;0,UB60*$K60,0)</f>
        <v>480</v>
      </c>
      <c r="AHC60" s="0" t="n">
        <f aca="false">IF($P60&gt;0,WP60*$K60,0)</f>
        <v>714</v>
      </c>
      <c r="AHD60" s="0" t="n">
        <f aca="false">IF($P60&gt;0,ZD60*$K60,0)</f>
        <v>897</v>
      </c>
      <c r="AHE60" s="0" t="n">
        <f aca="false">IF($P60&gt;0,ABR60*$K60,0)</f>
        <v>696</v>
      </c>
      <c r="AHF60" s="0" t="n">
        <f aca="false">IF($P60&gt;0,AEF60*$K60,0)</f>
        <v>555</v>
      </c>
    </row>
    <row r="61" customFormat="false" ht="15" hidden="false" customHeight="false" outlineLevel="0" collapsed="false">
      <c r="F61" s="0" t="s">
        <v>25</v>
      </c>
      <c r="H61" s="0" t="s">
        <v>62</v>
      </c>
      <c r="I61" s="0" t="s">
        <v>239</v>
      </c>
      <c r="K61" s="0" t="n">
        <v>3</v>
      </c>
      <c r="L61" s="0" t="s">
        <v>209</v>
      </c>
      <c r="P61" s="0" t="n">
        <v>2</v>
      </c>
      <c r="R61" s="0" t="n">
        <v>0</v>
      </c>
      <c r="S61" s="0" t="s">
        <v>50</v>
      </c>
      <c r="U61" s="0" t="n">
        <v>38</v>
      </c>
      <c r="X61" s="0" t="n">
        <v>24</v>
      </c>
      <c r="Z61" s="0" t="n">
        <v>25.32</v>
      </c>
      <c r="AB61" s="0" t="n">
        <v>32</v>
      </c>
      <c r="AC61" s="0" t="n">
        <v>33.44</v>
      </c>
      <c r="AE61" s="0" t="n">
        <v>38.2</v>
      </c>
      <c r="AF61" s="0" t="n">
        <v>59.95</v>
      </c>
      <c r="AI61" s="0" t="n">
        <v>59.06</v>
      </c>
      <c r="AJ61" s="0" t="n">
        <v>29.11</v>
      </c>
      <c r="AO61" s="0" t="n">
        <v>3.16</v>
      </c>
      <c r="AQ61" s="0" t="n">
        <v>38.32</v>
      </c>
      <c r="AR61" s="0" t="n">
        <v>27</v>
      </c>
      <c r="AS61" s="0" t="n">
        <v>39.32</v>
      </c>
      <c r="AT61" s="0" t="n">
        <v>13</v>
      </c>
      <c r="AV61" s="0" t="n">
        <v>19.92</v>
      </c>
      <c r="AY61" s="0" t="n">
        <v>36.96</v>
      </c>
      <c r="BA61" s="0" t="n">
        <v>25</v>
      </c>
      <c r="BG61" s="0" t="n">
        <v>37.73</v>
      </c>
      <c r="BJ61" s="0" t="n">
        <v>30</v>
      </c>
      <c r="BK61" s="0" t="n">
        <v>55.33</v>
      </c>
      <c r="BM61" s="0" t="n">
        <v>21.58</v>
      </c>
      <c r="BN61" s="0" t="n">
        <v>29</v>
      </c>
      <c r="BP61" s="0" t="n">
        <v>7.58</v>
      </c>
      <c r="BU61" s="0" t="n">
        <v>6.48</v>
      </c>
      <c r="BY61" s="0" t="n">
        <v>8</v>
      </c>
      <c r="CG61" s="0" t="n">
        <v>38.41</v>
      </c>
      <c r="CH61" s="0" t="n">
        <v>374</v>
      </c>
      <c r="CI61" s="0" t="n">
        <v>14212</v>
      </c>
      <c r="CJ61" s="0" t="n">
        <v>0</v>
      </c>
      <c r="CK61" s="0" t="n">
        <v>0</v>
      </c>
      <c r="CL61" s="0" t="n">
        <v>8976</v>
      </c>
      <c r="CM61" s="0" t="n">
        <v>0</v>
      </c>
      <c r="CN61" s="0" t="n">
        <v>9469.68</v>
      </c>
      <c r="CO61" s="0" t="n">
        <v>0</v>
      </c>
      <c r="CP61" s="0" t="n">
        <v>11968</v>
      </c>
      <c r="CQ61" s="0" t="n">
        <v>13757.216</v>
      </c>
      <c r="CR61" s="0" t="n">
        <v>0</v>
      </c>
      <c r="CS61" s="0" t="n">
        <v>14286.8</v>
      </c>
      <c r="CT61" s="0" t="n">
        <v>28026.625</v>
      </c>
      <c r="CU61" s="0" t="n">
        <v>0</v>
      </c>
      <c r="CV61" s="0" t="n">
        <v>0</v>
      </c>
      <c r="CW61" s="0" t="n">
        <v>22088.44</v>
      </c>
      <c r="CX61" s="0" t="n">
        <v>10887.14</v>
      </c>
      <c r="CY61" s="0" t="n">
        <v>0</v>
      </c>
      <c r="CZ61" s="0" t="n">
        <v>0</v>
      </c>
      <c r="DA61" s="0" t="n">
        <v>0</v>
      </c>
      <c r="DB61" s="0" t="n">
        <v>0</v>
      </c>
      <c r="DC61" s="0" t="n">
        <v>1181.84</v>
      </c>
      <c r="DD61" s="0" t="n">
        <v>0</v>
      </c>
      <c r="DE61" s="0" t="n">
        <v>14331.68</v>
      </c>
      <c r="DF61" s="0" t="n">
        <v>10098</v>
      </c>
      <c r="DG61" s="0" t="n">
        <v>14705.68</v>
      </c>
      <c r="DH61" s="0" t="n">
        <v>4862</v>
      </c>
      <c r="DI61" s="0" t="n">
        <v>0</v>
      </c>
      <c r="DJ61" s="0" t="n">
        <v>9312.6</v>
      </c>
      <c r="DK61" s="0" t="n">
        <v>0</v>
      </c>
      <c r="DL61" s="0" t="n">
        <v>0</v>
      </c>
      <c r="DM61" s="0" t="n">
        <v>13823.04</v>
      </c>
      <c r="DN61" s="0" t="n">
        <v>0</v>
      </c>
      <c r="DO61" s="0" t="n">
        <v>10285</v>
      </c>
      <c r="DP61" s="0" t="n">
        <v>0</v>
      </c>
      <c r="DQ61" s="0" t="n">
        <v>0</v>
      </c>
      <c r="DR61" s="0" t="n">
        <v>0</v>
      </c>
      <c r="DS61" s="0" t="n">
        <v>0</v>
      </c>
      <c r="DT61" s="0" t="n">
        <v>0</v>
      </c>
      <c r="DU61" s="0" t="n">
        <v>14111.02</v>
      </c>
      <c r="DV61" s="0" t="n">
        <v>0</v>
      </c>
      <c r="DW61" s="0" t="n">
        <v>0</v>
      </c>
      <c r="DX61" s="0" t="n">
        <v>11220</v>
      </c>
      <c r="DY61" s="0" t="n">
        <v>20693.42</v>
      </c>
      <c r="DZ61" s="0" t="n">
        <v>0</v>
      </c>
      <c r="EA61" s="0" t="n">
        <v>8070.92</v>
      </c>
      <c r="EB61" s="0" t="n">
        <v>10846</v>
      </c>
      <c r="EC61" s="0" t="n">
        <v>0</v>
      </c>
      <c r="ED61" s="0" t="n">
        <v>3543.65</v>
      </c>
      <c r="EE61" s="0" t="n">
        <v>0</v>
      </c>
      <c r="EF61" s="0" t="n">
        <v>0</v>
      </c>
      <c r="EG61" s="0" t="n">
        <v>0</v>
      </c>
      <c r="EH61" s="0" t="n">
        <v>0</v>
      </c>
      <c r="EI61" s="0" t="n">
        <v>2423.52</v>
      </c>
      <c r="EJ61" s="0" t="n">
        <v>0</v>
      </c>
      <c r="EK61" s="0" t="n">
        <v>0</v>
      </c>
      <c r="EL61" s="0" t="n">
        <v>0</v>
      </c>
      <c r="EM61" s="0" t="n">
        <v>2992</v>
      </c>
      <c r="EN61" s="0" t="n">
        <v>0</v>
      </c>
      <c r="EO61" s="0" t="n">
        <v>0</v>
      </c>
      <c r="EP61" s="0" t="n">
        <v>0</v>
      </c>
      <c r="EQ61" s="0" t="n">
        <v>0</v>
      </c>
      <c r="ER61" s="0" t="n">
        <v>0</v>
      </c>
      <c r="ES61" s="0" t="n">
        <v>0</v>
      </c>
      <c r="ET61" s="0" t="n">
        <v>0</v>
      </c>
      <c r="EU61" s="0" t="n">
        <v>17956.675</v>
      </c>
      <c r="EV61" s="0" t="n">
        <v>359</v>
      </c>
      <c r="EW61" s="0" t="n">
        <v>13642</v>
      </c>
      <c r="EX61" s="0" t="n">
        <v>0</v>
      </c>
      <c r="EY61" s="0" t="n">
        <v>0</v>
      </c>
      <c r="EZ61" s="0" t="n">
        <v>8616</v>
      </c>
      <c r="FA61" s="0" t="n">
        <v>0</v>
      </c>
      <c r="FB61" s="0" t="n">
        <v>9089.88</v>
      </c>
      <c r="FC61" s="0" t="n">
        <v>0</v>
      </c>
      <c r="FD61" s="0" t="n">
        <v>11488</v>
      </c>
      <c r="FE61" s="0" t="n">
        <v>10804.464</v>
      </c>
      <c r="FF61" s="0" t="n">
        <v>0</v>
      </c>
      <c r="FG61" s="0" t="n">
        <v>13713.8</v>
      </c>
      <c r="FH61" s="0" t="n">
        <v>21522.05</v>
      </c>
      <c r="FI61" s="0" t="n">
        <v>0</v>
      </c>
      <c r="FJ61" s="0" t="n">
        <v>0</v>
      </c>
      <c r="FK61" s="0" t="n">
        <v>21202.54</v>
      </c>
      <c r="FL61" s="0" t="n">
        <v>10450.49</v>
      </c>
      <c r="FM61" s="0" t="n">
        <v>0</v>
      </c>
      <c r="FN61" s="0" t="n">
        <v>0</v>
      </c>
      <c r="FO61" s="0" t="n">
        <v>0</v>
      </c>
      <c r="FP61" s="0" t="n">
        <v>0</v>
      </c>
      <c r="FQ61" s="0" t="n">
        <v>1134.44</v>
      </c>
      <c r="FR61" s="0" t="n">
        <v>0</v>
      </c>
      <c r="FS61" s="0" t="n">
        <v>17196.1</v>
      </c>
      <c r="FT61" s="0" t="n">
        <v>9693</v>
      </c>
      <c r="FU61" s="0" t="n">
        <v>12704.292</v>
      </c>
      <c r="FV61" s="0" t="n">
        <v>4667</v>
      </c>
      <c r="FW61" s="0" t="n">
        <v>0</v>
      </c>
      <c r="FX61" s="0" t="n">
        <v>6436.152</v>
      </c>
      <c r="FY61" s="0" t="n">
        <v>0</v>
      </c>
      <c r="FZ61" s="0" t="n">
        <v>0</v>
      </c>
      <c r="GA61" s="0" t="n">
        <v>14595.504</v>
      </c>
      <c r="GB61" s="0" t="n">
        <v>0</v>
      </c>
      <c r="GC61" s="0" t="n">
        <v>8975</v>
      </c>
      <c r="GD61" s="0" t="n">
        <v>0</v>
      </c>
      <c r="GE61" s="0" t="n">
        <v>0</v>
      </c>
      <c r="GF61" s="0" t="n">
        <v>0</v>
      </c>
      <c r="GG61" s="0" t="n">
        <v>0</v>
      </c>
      <c r="GH61" s="0" t="n">
        <v>0</v>
      </c>
      <c r="GI61" s="0" t="n">
        <v>13545.07</v>
      </c>
      <c r="GJ61" s="0" t="n">
        <v>0</v>
      </c>
      <c r="GK61" s="0" t="n">
        <v>0</v>
      </c>
      <c r="GL61" s="0" t="n">
        <v>10770</v>
      </c>
      <c r="GM61" s="0" t="n">
        <v>19863.47</v>
      </c>
      <c r="GN61" s="0" t="n">
        <v>0</v>
      </c>
      <c r="GO61" s="0" t="n">
        <v>6972.498</v>
      </c>
      <c r="GP61" s="0" t="n">
        <v>11452.1</v>
      </c>
      <c r="GQ61" s="0" t="n">
        <v>0</v>
      </c>
      <c r="GR61" s="0" t="n">
        <v>2721.22</v>
      </c>
      <c r="GS61" s="0" t="n">
        <v>0</v>
      </c>
      <c r="GT61" s="0" t="n">
        <v>0</v>
      </c>
      <c r="GU61" s="0" t="n">
        <v>0</v>
      </c>
      <c r="GV61" s="0" t="n">
        <v>0</v>
      </c>
      <c r="GW61" s="0" t="n">
        <v>2907.9</v>
      </c>
      <c r="GX61" s="0" t="n">
        <v>0</v>
      </c>
      <c r="GY61" s="0" t="n">
        <v>0</v>
      </c>
      <c r="GZ61" s="0" t="n">
        <v>0</v>
      </c>
      <c r="HA61" s="0" t="n">
        <v>3159.2</v>
      </c>
      <c r="HB61" s="0" t="n">
        <v>0</v>
      </c>
      <c r="HC61" s="0" t="n">
        <v>0</v>
      </c>
      <c r="HD61" s="0" t="n">
        <v>0</v>
      </c>
      <c r="HE61" s="0" t="n">
        <v>0</v>
      </c>
      <c r="HF61" s="0" t="n">
        <v>0</v>
      </c>
      <c r="HG61" s="0" t="n">
        <v>0</v>
      </c>
      <c r="HH61" s="0" t="n">
        <v>0</v>
      </c>
      <c r="HI61" s="0" t="n">
        <v>13789.19</v>
      </c>
      <c r="HJ61" s="0" t="n">
        <v>158</v>
      </c>
      <c r="HK61" s="0" t="n">
        <v>6604.4</v>
      </c>
      <c r="HL61" s="0" t="n">
        <v>0</v>
      </c>
      <c r="HM61" s="0" t="n">
        <v>0</v>
      </c>
      <c r="HN61" s="0" t="n">
        <v>3792</v>
      </c>
      <c r="HO61" s="0" t="n">
        <v>0</v>
      </c>
      <c r="HP61" s="0" t="n">
        <v>4000.56</v>
      </c>
      <c r="HQ61" s="0" t="n">
        <v>0</v>
      </c>
      <c r="HR61" s="0" t="n">
        <v>5561.6</v>
      </c>
      <c r="HS61" s="0" t="n">
        <v>5283.52</v>
      </c>
      <c r="HT61" s="0" t="n">
        <v>0</v>
      </c>
      <c r="HU61" s="0" t="n">
        <v>6639.16</v>
      </c>
      <c r="HV61" s="0" t="n">
        <v>9472.1</v>
      </c>
      <c r="HW61" s="0" t="n">
        <v>0</v>
      </c>
      <c r="HX61" s="0" t="n">
        <v>0</v>
      </c>
      <c r="HY61" s="0" t="n">
        <v>9331.48</v>
      </c>
      <c r="HZ61" s="0" t="n">
        <v>4599.38</v>
      </c>
      <c r="IA61" s="0" t="n">
        <v>0</v>
      </c>
      <c r="IB61" s="0" t="n">
        <v>0</v>
      </c>
      <c r="IC61" s="0" t="n">
        <v>0</v>
      </c>
      <c r="ID61" s="0" t="n">
        <v>0</v>
      </c>
      <c r="IE61" s="0" t="n">
        <v>499.28</v>
      </c>
      <c r="IF61" s="0" t="n">
        <v>0</v>
      </c>
      <c r="IG61" s="0" t="n">
        <v>7568.2</v>
      </c>
      <c r="IH61" s="0" t="n">
        <v>4692.6</v>
      </c>
      <c r="II61" s="0" t="n">
        <v>6212.56</v>
      </c>
      <c r="IJ61" s="0" t="n">
        <v>2054</v>
      </c>
      <c r="IK61" s="0" t="n">
        <v>0</v>
      </c>
      <c r="IL61" s="0" t="n">
        <v>3147.36</v>
      </c>
      <c r="IM61" s="0" t="n">
        <v>0</v>
      </c>
      <c r="IN61" s="0" t="n">
        <v>0</v>
      </c>
      <c r="IO61" s="0" t="n">
        <v>5839.68</v>
      </c>
      <c r="IP61" s="0" t="n">
        <v>0</v>
      </c>
      <c r="IQ61" s="0" t="n">
        <v>3950</v>
      </c>
      <c r="IR61" s="0" t="n">
        <v>0</v>
      </c>
      <c r="IS61" s="0" t="n">
        <v>0</v>
      </c>
      <c r="IT61" s="0" t="n">
        <v>0</v>
      </c>
      <c r="IU61" s="0" t="n">
        <v>0</v>
      </c>
      <c r="IV61" s="0" t="n">
        <v>0</v>
      </c>
      <c r="IW61" s="0" t="n">
        <v>5961.34</v>
      </c>
      <c r="IX61" s="0" t="n">
        <v>0</v>
      </c>
      <c r="IY61" s="0" t="n">
        <v>0</v>
      </c>
      <c r="IZ61" s="0" t="n">
        <v>4740</v>
      </c>
      <c r="JA61" s="0" t="n">
        <v>8742.14</v>
      </c>
      <c r="JB61" s="0" t="n">
        <v>0</v>
      </c>
      <c r="JC61" s="0" t="n">
        <v>3409.64</v>
      </c>
      <c r="JD61" s="0" t="n">
        <v>5040.2</v>
      </c>
      <c r="JE61" s="0" t="n">
        <v>0</v>
      </c>
      <c r="JF61" s="0" t="n">
        <v>1197.64</v>
      </c>
      <c r="JG61" s="0" t="n">
        <v>0</v>
      </c>
      <c r="JH61" s="0" t="n">
        <v>0</v>
      </c>
      <c r="JI61" s="0" t="n">
        <v>0</v>
      </c>
      <c r="JJ61" s="0" t="n">
        <v>0</v>
      </c>
      <c r="JK61" s="0" t="n">
        <v>1023.84</v>
      </c>
      <c r="JL61" s="0" t="n">
        <v>0</v>
      </c>
      <c r="JM61" s="0" t="n">
        <v>0</v>
      </c>
      <c r="JN61" s="0" t="n">
        <v>0</v>
      </c>
      <c r="JO61" s="0" t="n">
        <v>1264</v>
      </c>
      <c r="JP61" s="0" t="n">
        <v>0</v>
      </c>
      <c r="JQ61" s="0" t="n">
        <v>0</v>
      </c>
      <c r="JR61" s="0" t="n">
        <v>0</v>
      </c>
      <c r="JS61" s="0" t="n">
        <v>0</v>
      </c>
      <c r="JT61" s="0" t="n">
        <v>0</v>
      </c>
      <c r="JU61" s="0" t="n">
        <v>0</v>
      </c>
      <c r="JV61" s="0" t="n">
        <v>0</v>
      </c>
      <c r="JW61" s="0" t="n">
        <v>6068.78</v>
      </c>
      <c r="JX61" s="0" t="n">
        <v>331</v>
      </c>
      <c r="JY61" s="0" t="n">
        <v>12578</v>
      </c>
      <c r="JZ61" s="0" t="n">
        <v>0</v>
      </c>
      <c r="KA61" s="0" t="n">
        <v>0</v>
      </c>
      <c r="KB61" s="0" t="n">
        <v>9930</v>
      </c>
      <c r="KC61" s="0" t="n">
        <v>0</v>
      </c>
      <c r="KD61" s="0" t="n">
        <v>8380.92</v>
      </c>
      <c r="KE61" s="0" t="n">
        <v>0</v>
      </c>
      <c r="KF61" s="0" t="n">
        <v>10592</v>
      </c>
      <c r="KG61" s="0" t="n">
        <v>9961.776</v>
      </c>
      <c r="KH61" s="0" t="n">
        <v>0</v>
      </c>
      <c r="KI61" s="0" t="n">
        <v>11379.78</v>
      </c>
      <c r="KJ61" s="0" t="n">
        <v>19843.45</v>
      </c>
      <c r="KK61" s="0" t="n">
        <v>0</v>
      </c>
      <c r="KL61" s="0" t="n">
        <v>0</v>
      </c>
      <c r="KM61" s="0" t="n">
        <v>19548.86</v>
      </c>
      <c r="KN61" s="0" t="n">
        <v>10598.951</v>
      </c>
      <c r="KO61" s="0" t="n">
        <v>0</v>
      </c>
      <c r="KP61" s="0" t="n">
        <v>0</v>
      </c>
      <c r="KQ61" s="0" t="n">
        <v>0</v>
      </c>
      <c r="KR61" s="0" t="n">
        <v>0</v>
      </c>
      <c r="KS61" s="0" t="n">
        <v>1045.96</v>
      </c>
      <c r="KT61" s="0" t="n">
        <v>0</v>
      </c>
      <c r="KU61" s="0" t="n">
        <v>12683.92</v>
      </c>
      <c r="KV61" s="0" t="n">
        <v>8937</v>
      </c>
      <c r="KW61" s="0" t="n">
        <v>13014.92</v>
      </c>
      <c r="KX61" s="0" t="n">
        <v>5378.75</v>
      </c>
      <c r="KY61" s="0" t="n">
        <v>0</v>
      </c>
      <c r="KZ61" s="0" t="n">
        <v>6593.52</v>
      </c>
      <c r="LA61" s="0" t="n">
        <v>0</v>
      </c>
      <c r="LB61" s="0" t="n">
        <v>0</v>
      </c>
      <c r="LC61" s="0" t="n">
        <v>12233.76</v>
      </c>
      <c r="LD61" s="0" t="n">
        <v>0</v>
      </c>
      <c r="LE61" s="0" t="n">
        <v>9102.5</v>
      </c>
      <c r="LF61" s="0" t="n">
        <v>0</v>
      </c>
      <c r="LG61" s="0" t="n">
        <v>0</v>
      </c>
      <c r="LH61" s="0" t="n">
        <v>0</v>
      </c>
      <c r="LI61" s="0" t="n">
        <v>0</v>
      </c>
      <c r="LJ61" s="0" t="n">
        <v>0</v>
      </c>
      <c r="LK61" s="0" t="n">
        <v>12488.63</v>
      </c>
      <c r="LL61" s="0" t="n">
        <v>0</v>
      </c>
      <c r="LM61" s="0" t="n">
        <v>0</v>
      </c>
      <c r="LN61" s="0" t="n">
        <v>9930</v>
      </c>
      <c r="LO61" s="0" t="n">
        <v>18314.23</v>
      </c>
      <c r="LP61" s="0" t="n">
        <v>0</v>
      </c>
      <c r="LQ61" s="0" t="n">
        <v>7857.278</v>
      </c>
      <c r="LR61" s="0" t="n">
        <v>9599</v>
      </c>
      <c r="LS61" s="0" t="n">
        <v>0</v>
      </c>
      <c r="LT61" s="0" t="n">
        <v>2508.98</v>
      </c>
      <c r="LU61" s="0" t="n">
        <v>0</v>
      </c>
      <c r="LV61" s="0" t="n">
        <v>0</v>
      </c>
      <c r="LW61" s="0" t="n">
        <v>0</v>
      </c>
      <c r="LX61" s="0" t="n">
        <v>0</v>
      </c>
      <c r="LY61" s="0" t="n">
        <v>2144.88</v>
      </c>
      <c r="LZ61" s="0" t="n">
        <v>0</v>
      </c>
      <c r="MA61" s="0" t="n">
        <v>0</v>
      </c>
      <c r="MB61" s="0" t="n">
        <v>0</v>
      </c>
      <c r="MC61" s="0" t="n">
        <v>2383.2</v>
      </c>
      <c r="MD61" s="0" t="n">
        <v>0</v>
      </c>
      <c r="ME61" s="0" t="n">
        <v>0</v>
      </c>
      <c r="MF61" s="0" t="n">
        <v>0</v>
      </c>
      <c r="MG61" s="0" t="n">
        <v>0</v>
      </c>
      <c r="MH61" s="0" t="n">
        <v>0</v>
      </c>
      <c r="MI61" s="0" t="n">
        <v>0</v>
      </c>
      <c r="MJ61" s="0" t="n">
        <v>0</v>
      </c>
      <c r="MK61" s="0" t="n">
        <v>11442.339</v>
      </c>
      <c r="ML61" s="0" t="n">
        <v>295</v>
      </c>
      <c r="MM61" s="0" t="n">
        <v>10089</v>
      </c>
      <c r="MN61" s="0" t="n">
        <v>0</v>
      </c>
      <c r="MO61" s="0" t="n">
        <v>0</v>
      </c>
      <c r="MP61" s="0" t="n">
        <v>7080</v>
      </c>
      <c r="MQ61" s="0" t="n">
        <v>0</v>
      </c>
      <c r="MR61" s="0" t="n">
        <v>7469.4</v>
      </c>
      <c r="MS61" s="0" t="n">
        <v>0</v>
      </c>
      <c r="MT61" s="0" t="n">
        <v>9440</v>
      </c>
      <c r="MU61" s="0" t="n">
        <v>10851.28</v>
      </c>
      <c r="MV61" s="0" t="n">
        <v>0</v>
      </c>
      <c r="MW61" s="0" t="n">
        <v>11269</v>
      </c>
      <c r="MX61" s="0" t="n">
        <v>17685.25</v>
      </c>
      <c r="MY61" s="0" t="n">
        <v>0</v>
      </c>
      <c r="MZ61" s="0" t="n">
        <v>0</v>
      </c>
      <c r="NA61" s="0" t="n">
        <v>19164.97</v>
      </c>
      <c r="NB61" s="0" t="n">
        <v>8587.45</v>
      </c>
      <c r="NC61" s="0" t="n">
        <v>0</v>
      </c>
      <c r="ND61" s="0" t="n">
        <v>0</v>
      </c>
      <c r="NE61" s="0" t="n">
        <v>0</v>
      </c>
      <c r="NF61" s="0" t="n">
        <v>0</v>
      </c>
      <c r="NG61" s="0" t="n">
        <v>932.2</v>
      </c>
      <c r="NH61" s="0" t="n">
        <v>0</v>
      </c>
      <c r="NI61" s="0" t="n">
        <v>11304.4</v>
      </c>
      <c r="NJ61" s="0" t="n">
        <v>7965</v>
      </c>
      <c r="NK61" s="0" t="n">
        <v>10439.46</v>
      </c>
      <c r="NL61" s="0" t="n">
        <v>3451.5</v>
      </c>
      <c r="NM61" s="0" t="n">
        <v>0</v>
      </c>
      <c r="NN61" s="0" t="n">
        <v>5876.4</v>
      </c>
      <c r="NO61" s="0" t="n">
        <v>0</v>
      </c>
      <c r="NP61" s="0" t="n">
        <v>0</v>
      </c>
      <c r="NQ61" s="0" t="n">
        <v>10903.2</v>
      </c>
      <c r="NR61" s="0" t="n">
        <v>0</v>
      </c>
      <c r="NS61" s="0" t="n">
        <v>7375</v>
      </c>
      <c r="NT61" s="0" t="n">
        <v>0</v>
      </c>
      <c r="NU61" s="0" t="n">
        <v>0</v>
      </c>
      <c r="NV61" s="0" t="n">
        <v>0</v>
      </c>
      <c r="NW61" s="0" t="n">
        <v>0</v>
      </c>
      <c r="NX61" s="0" t="n">
        <v>0</v>
      </c>
      <c r="NY61" s="0" t="n">
        <v>11130.35</v>
      </c>
      <c r="NZ61" s="0" t="n">
        <v>0</v>
      </c>
      <c r="OA61" s="0" t="n">
        <v>0</v>
      </c>
      <c r="OB61" s="0" t="n">
        <v>9735</v>
      </c>
      <c r="OC61" s="0" t="n">
        <v>16322.35</v>
      </c>
      <c r="OD61" s="0" t="n">
        <v>0</v>
      </c>
      <c r="OE61" s="0" t="n">
        <v>6366.1</v>
      </c>
      <c r="OF61" s="0" t="n">
        <v>8555</v>
      </c>
      <c r="OG61" s="0" t="n">
        <v>0</v>
      </c>
      <c r="OH61" s="0" t="n">
        <v>2236.1</v>
      </c>
      <c r="OI61" s="0" t="n">
        <v>0</v>
      </c>
      <c r="OJ61" s="0" t="n">
        <v>0</v>
      </c>
      <c r="OK61" s="0" t="n">
        <v>0</v>
      </c>
      <c r="OL61" s="0" t="n">
        <v>0</v>
      </c>
      <c r="OM61" s="0" t="n">
        <v>1720.44</v>
      </c>
      <c r="ON61" s="0" t="n">
        <v>0</v>
      </c>
      <c r="OO61" s="0" t="n">
        <v>0</v>
      </c>
      <c r="OP61" s="0" t="n">
        <v>0</v>
      </c>
      <c r="OQ61" s="0" t="n">
        <v>2360</v>
      </c>
      <c r="OR61" s="0" t="n">
        <v>0</v>
      </c>
      <c r="OS61" s="0" t="n">
        <v>0</v>
      </c>
      <c r="OT61" s="0" t="n">
        <v>0</v>
      </c>
      <c r="OU61" s="0" t="n">
        <v>0</v>
      </c>
      <c r="OV61" s="0" t="n">
        <v>0</v>
      </c>
      <c r="OW61" s="0" t="n">
        <v>0</v>
      </c>
      <c r="OX61" s="0" t="n">
        <v>0</v>
      </c>
      <c r="OY61" s="0" t="n">
        <v>11330.95</v>
      </c>
      <c r="OZ61" s="0" t="n">
        <v>348</v>
      </c>
      <c r="PA61" s="0" t="n">
        <v>11901.6</v>
      </c>
      <c r="PB61" s="0" t="n">
        <v>0</v>
      </c>
      <c r="PC61" s="0" t="n">
        <v>0</v>
      </c>
      <c r="PD61" s="0" t="n">
        <v>8352</v>
      </c>
      <c r="PE61" s="0" t="n">
        <v>0</v>
      </c>
      <c r="PF61" s="0" t="n">
        <v>8811.36</v>
      </c>
      <c r="PG61" s="0" t="n">
        <v>0</v>
      </c>
      <c r="PH61" s="0" t="n">
        <v>11136</v>
      </c>
      <c r="PI61" s="0" t="n">
        <v>11637.12</v>
      </c>
      <c r="PJ61" s="0" t="n">
        <v>0</v>
      </c>
      <c r="PK61" s="0" t="n">
        <v>13293.6</v>
      </c>
      <c r="PL61" s="0" t="n">
        <v>20862.6</v>
      </c>
      <c r="PM61" s="0" t="n">
        <v>0</v>
      </c>
      <c r="PN61" s="0" t="n">
        <v>0</v>
      </c>
      <c r="PO61" s="0" t="n">
        <v>20552.88</v>
      </c>
      <c r="PP61" s="0" t="n">
        <v>10130.28</v>
      </c>
      <c r="PQ61" s="0" t="n">
        <v>0</v>
      </c>
      <c r="PR61" s="0" t="n">
        <v>0</v>
      </c>
      <c r="PS61" s="0" t="n">
        <v>0</v>
      </c>
      <c r="PT61" s="0" t="n">
        <v>0</v>
      </c>
      <c r="PU61" s="0" t="n">
        <v>1099.68</v>
      </c>
      <c r="PV61" s="0" t="n">
        <v>0</v>
      </c>
      <c r="PW61" s="0" t="n">
        <v>13335.36</v>
      </c>
      <c r="PX61" s="0" t="n">
        <v>9396</v>
      </c>
      <c r="PY61" s="0" t="n">
        <v>17104.2</v>
      </c>
      <c r="PZ61" s="0" t="n">
        <v>4524</v>
      </c>
      <c r="QA61" s="0" t="n">
        <v>0</v>
      </c>
      <c r="QB61" s="0" t="n">
        <v>6932.16</v>
      </c>
      <c r="QC61" s="0" t="n">
        <v>0</v>
      </c>
      <c r="QD61" s="0" t="n">
        <v>0</v>
      </c>
      <c r="QE61" s="0" t="n">
        <v>12862.08</v>
      </c>
      <c r="QF61" s="0" t="n">
        <v>0</v>
      </c>
      <c r="QG61" s="0" t="n">
        <v>8700</v>
      </c>
      <c r="QH61" s="0" t="n">
        <v>0</v>
      </c>
      <c r="QI61" s="0" t="n">
        <v>0</v>
      </c>
      <c r="QJ61" s="0" t="n">
        <v>0</v>
      </c>
      <c r="QK61" s="0" t="n">
        <v>0</v>
      </c>
      <c r="QL61" s="0" t="n">
        <v>0</v>
      </c>
      <c r="QM61" s="0" t="n">
        <v>14443.044</v>
      </c>
      <c r="QN61" s="0" t="n">
        <v>0</v>
      </c>
      <c r="QO61" s="0" t="n">
        <v>0</v>
      </c>
      <c r="QP61" s="0" t="n">
        <v>10440</v>
      </c>
      <c r="QQ61" s="0" t="n">
        <v>19254.84</v>
      </c>
      <c r="QR61" s="0" t="n">
        <v>0</v>
      </c>
      <c r="QS61" s="0" t="n">
        <v>8260.824</v>
      </c>
      <c r="QT61" s="0" t="n">
        <v>9082.8</v>
      </c>
      <c r="QU61" s="0" t="n">
        <v>0</v>
      </c>
      <c r="QV61" s="0" t="n">
        <v>2637.84</v>
      </c>
      <c r="QW61" s="0" t="n">
        <v>0</v>
      </c>
      <c r="QX61" s="0" t="n">
        <v>0</v>
      </c>
      <c r="QY61" s="0" t="n">
        <v>0</v>
      </c>
      <c r="QZ61" s="0" t="n">
        <v>0</v>
      </c>
      <c r="RA61" s="0" t="n">
        <v>2255.04</v>
      </c>
      <c r="RB61" s="0" t="n">
        <v>0</v>
      </c>
      <c r="RC61" s="0" t="n">
        <v>0</v>
      </c>
      <c r="RD61" s="0" t="n">
        <v>0</v>
      </c>
      <c r="RE61" s="0" t="n">
        <v>2784</v>
      </c>
      <c r="RF61" s="0" t="n">
        <v>0</v>
      </c>
      <c r="RG61" s="0" t="n">
        <v>0</v>
      </c>
      <c r="RH61" s="0" t="n">
        <v>0</v>
      </c>
      <c r="RI61" s="0" t="n">
        <v>0</v>
      </c>
      <c r="RJ61" s="0" t="n">
        <v>0</v>
      </c>
      <c r="RK61" s="0" t="n">
        <v>0</v>
      </c>
      <c r="RL61" s="0" t="n">
        <v>0</v>
      </c>
      <c r="RM61" s="0" t="n">
        <v>14703.348</v>
      </c>
      <c r="RN61" s="0" t="n">
        <v>228</v>
      </c>
      <c r="RO61" s="0" t="n">
        <v>8664</v>
      </c>
      <c r="RP61" s="0" t="n">
        <v>0</v>
      </c>
      <c r="RQ61" s="0" t="n">
        <v>0</v>
      </c>
      <c r="RR61" s="0" t="n">
        <v>4924.8</v>
      </c>
      <c r="RS61" s="0" t="n">
        <v>0</v>
      </c>
      <c r="RT61" s="0" t="n">
        <v>5772.96</v>
      </c>
      <c r="RU61" s="0" t="n">
        <v>0</v>
      </c>
      <c r="RV61" s="0" t="n">
        <v>7296</v>
      </c>
      <c r="RW61" s="0" t="n">
        <v>6861.888</v>
      </c>
      <c r="RX61" s="0" t="n">
        <v>0</v>
      </c>
      <c r="RY61" s="0" t="n">
        <v>8709.6</v>
      </c>
      <c r="RZ61" s="0" t="n">
        <v>13668.6</v>
      </c>
      <c r="SA61" s="0" t="n">
        <v>0</v>
      </c>
      <c r="SB61" s="0" t="n">
        <v>0</v>
      </c>
      <c r="SC61" s="0" t="n">
        <v>14812.248</v>
      </c>
      <c r="SD61" s="0" t="n">
        <v>6637.08</v>
      </c>
      <c r="SE61" s="0" t="n">
        <v>0</v>
      </c>
      <c r="SF61" s="0" t="n">
        <v>0</v>
      </c>
      <c r="SG61" s="0" t="n">
        <v>0</v>
      </c>
      <c r="SH61" s="0" t="n">
        <v>0</v>
      </c>
      <c r="SI61" s="0" t="n">
        <v>720.48</v>
      </c>
      <c r="SJ61" s="0" t="n">
        <v>0</v>
      </c>
      <c r="SK61" s="0" t="n">
        <v>8736.96</v>
      </c>
      <c r="SL61" s="0" t="n">
        <v>6156</v>
      </c>
      <c r="SM61" s="0" t="n">
        <v>8964.96</v>
      </c>
      <c r="SN61" s="0" t="n">
        <v>2964</v>
      </c>
      <c r="SO61" s="0" t="n">
        <v>0</v>
      </c>
      <c r="SP61" s="0" t="n">
        <v>4541.76</v>
      </c>
      <c r="SQ61" s="0" t="n">
        <v>0</v>
      </c>
      <c r="SR61" s="0" t="n">
        <v>0</v>
      </c>
      <c r="SS61" s="0" t="n">
        <v>10533.6</v>
      </c>
      <c r="ST61" s="0" t="n">
        <v>0</v>
      </c>
      <c r="SU61" s="0" t="n">
        <v>5700</v>
      </c>
      <c r="SV61" s="0" t="n">
        <v>0</v>
      </c>
      <c r="SW61" s="0" t="n">
        <v>0</v>
      </c>
      <c r="SX61" s="0" t="n">
        <v>0</v>
      </c>
      <c r="SY61" s="0" t="n">
        <v>0</v>
      </c>
      <c r="SZ61" s="0" t="n">
        <v>0</v>
      </c>
      <c r="TA61" s="0" t="n">
        <v>8602.44</v>
      </c>
      <c r="TB61" s="0" t="n">
        <v>0</v>
      </c>
      <c r="TC61" s="0" t="n">
        <v>0</v>
      </c>
      <c r="TD61" s="0" t="n">
        <v>6840</v>
      </c>
      <c r="TE61" s="0" t="n">
        <v>12615.24</v>
      </c>
      <c r="TF61" s="0" t="n">
        <v>0</v>
      </c>
      <c r="TG61" s="0" t="n">
        <v>6150.3</v>
      </c>
      <c r="TH61" s="0" t="n">
        <v>7273.2</v>
      </c>
      <c r="TI61" s="0" t="n">
        <v>0</v>
      </c>
      <c r="TJ61" s="0" t="n">
        <v>1728.24</v>
      </c>
      <c r="TK61" s="0" t="n">
        <v>0</v>
      </c>
      <c r="TL61" s="0" t="n">
        <v>0</v>
      </c>
      <c r="TM61" s="0" t="n">
        <v>0</v>
      </c>
      <c r="TN61" s="0" t="n">
        <v>0</v>
      </c>
      <c r="TO61" s="0" t="n">
        <v>1477.44</v>
      </c>
      <c r="TP61" s="0" t="n">
        <v>0</v>
      </c>
      <c r="TQ61" s="0" t="n">
        <v>0</v>
      </c>
      <c r="TR61" s="0" t="n">
        <v>0</v>
      </c>
      <c r="TS61" s="0" t="n">
        <v>1824</v>
      </c>
      <c r="TT61" s="0" t="n">
        <v>0</v>
      </c>
      <c r="TU61" s="0" t="n">
        <v>0</v>
      </c>
      <c r="TV61" s="0" t="n">
        <v>0</v>
      </c>
      <c r="TW61" s="0" t="n">
        <v>0</v>
      </c>
      <c r="TX61" s="0" t="n">
        <v>0</v>
      </c>
      <c r="TY61" s="0" t="n">
        <v>0</v>
      </c>
      <c r="TZ61" s="0" t="n">
        <v>0</v>
      </c>
      <c r="UA61" s="0" t="n">
        <v>8757.48</v>
      </c>
      <c r="UB61" s="0" t="n">
        <v>145</v>
      </c>
      <c r="UC61" s="0" t="n">
        <v>5510</v>
      </c>
      <c r="UD61" s="0" t="n">
        <v>0</v>
      </c>
      <c r="UE61" s="0" t="n">
        <v>0</v>
      </c>
      <c r="UF61" s="0" t="n">
        <v>3480</v>
      </c>
      <c r="UG61" s="0" t="n">
        <v>0</v>
      </c>
      <c r="UH61" s="0" t="n">
        <v>3671.4</v>
      </c>
      <c r="UI61" s="0" t="n">
        <v>0</v>
      </c>
      <c r="UJ61" s="0" t="n">
        <v>5104</v>
      </c>
      <c r="UK61" s="0" t="n">
        <v>4848.8</v>
      </c>
      <c r="UL61" s="0" t="n">
        <v>0</v>
      </c>
      <c r="UM61" s="0" t="n">
        <v>5539</v>
      </c>
      <c r="UN61" s="0" t="n">
        <v>8692.75</v>
      </c>
      <c r="UO61" s="0" t="n">
        <v>0</v>
      </c>
      <c r="UP61" s="0" t="n">
        <v>0</v>
      </c>
      <c r="UQ61" s="0" t="n">
        <v>10704.625</v>
      </c>
      <c r="UR61" s="0" t="n">
        <v>3798.855</v>
      </c>
      <c r="US61" s="0" t="n">
        <v>0</v>
      </c>
      <c r="UT61" s="0" t="n">
        <v>0</v>
      </c>
      <c r="UU61" s="0" t="n">
        <v>0</v>
      </c>
      <c r="UV61" s="0" t="n">
        <v>0</v>
      </c>
      <c r="UW61" s="0" t="n">
        <v>504.02</v>
      </c>
      <c r="UX61" s="0" t="n">
        <v>0</v>
      </c>
      <c r="UY61" s="0" t="n">
        <v>5556.4</v>
      </c>
      <c r="UZ61" s="0" t="n">
        <v>3523.5</v>
      </c>
      <c r="VA61" s="0" t="n">
        <v>5701.4</v>
      </c>
      <c r="VB61" s="0" t="n">
        <v>1885</v>
      </c>
      <c r="VC61" s="0" t="n">
        <v>0</v>
      </c>
      <c r="VD61" s="0" t="n">
        <v>2888.4</v>
      </c>
      <c r="VE61" s="0" t="n">
        <v>0</v>
      </c>
      <c r="VF61" s="0" t="n">
        <v>0</v>
      </c>
      <c r="VG61" s="0" t="n">
        <v>4823.28</v>
      </c>
      <c r="VH61" s="0" t="n">
        <v>0</v>
      </c>
      <c r="VI61" s="0" t="n">
        <v>3625</v>
      </c>
      <c r="VJ61" s="0" t="n">
        <v>0</v>
      </c>
      <c r="VK61" s="0" t="n">
        <v>0</v>
      </c>
      <c r="VL61" s="0" t="n">
        <v>0</v>
      </c>
      <c r="VM61" s="0" t="n">
        <v>0</v>
      </c>
      <c r="VN61" s="0" t="n">
        <v>0</v>
      </c>
      <c r="VO61" s="0" t="n">
        <v>4923.765</v>
      </c>
      <c r="VP61" s="0" t="n">
        <v>0</v>
      </c>
      <c r="VQ61" s="0" t="n">
        <v>0</v>
      </c>
      <c r="VR61" s="0" t="n">
        <v>4350</v>
      </c>
      <c r="VS61" s="0" t="n">
        <v>10028.5625</v>
      </c>
      <c r="VT61" s="0" t="n">
        <v>0</v>
      </c>
      <c r="VU61" s="0" t="n">
        <v>3129.1</v>
      </c>
      <c r="VV61" s="0" t="n">
        <v>4205</v>
      </c>
      <c r="VW61" s="0" t="n">
        <v>0</v>
      </c>
      <c r="VX61" s="0" t="n">
        <v>1099.1</v>
      </c>
      <c r="VY61" s="0" t="n">
        <v>0</v>
      </c>
      <c r="VZ61" s="0" t="n">
        <v>0</v>
      </c>
      <c r="WA61" s="0" t="n">
        <v>0</v>
      </c>
      <c r="WB61" s="0" t="n">
        <v>0</v>
      </c>
      <c r="WC61" s="0" t="n">
        <v>939.6</v>
      </c>
      <c r="WD61" s="0" t="n">
        <v>0</v>
      </c>
      <c r="WE61" s="0" t="n">
        <v>0</v>
      </c>
      <c r="WF61" s="0" t="n">
        <v>0</v>
      </c>
      <c r="WG61" s="0" t="n">
        <v>1160</v>
      </c>
      <c r="WH61" s="0" t="n">
        <v>0</v>
      </c>
      <c r="WI61" s="0" t="n">
        <v>0</v>
      </c>
      <c r="WJ61" s="0" t="n">
        <v>0</v>
      </c>
      <c r="WK61" s="0" t="n">
        <v>0</v>
      </c>
      <c r="WL61" s="0" t="n">
        <v>0</v>
      </c>
      <c r="WM61" s="0" t="n">
        <v>0</v>
      </c>
      <c r="WN61" s="0" t="n">
        <v>0</v>
      </c>
      <c r="WO61" s="0" t="n">
        <v>5569.45</v>
      </c>
      <c r="WP61" s="0" t="n">
        <v>366</v>
      </c>
      <c r="WQ61" s="0" t="n">
        <v>13908</v>
      </c>
      <c r="WR61" s="0" t="n">
        <v>0</v>
      </c>
      <c r="WS61" s="0" t="n">
        <v>0</v>
      </c>
      <c r="WT61" s="0" t="n">
        <v>8784</v>
      </c>
      <c r="WU61" s="0" t="n">
        <v>0</v>
      </c>
      <c r="WV61" s="0" t="n">
        <v>9267.12</v>
      </c>
      <c r="WW61" s="0" t="n">
        <v>0</v>
      </c>
      <c r="WX61" s="0" t="n">
        <v>11712</v>
      </c>
      <c r="WY61" s="0" t="n">
        <v>12239.04</v>
      </c>
      <c r="WZ61" s="0" t="n">
        <v>0</v>
      </c>
      <c r="XA61" s="0" t="n">
        <v>13981.2</v>
      </c>
      <c r="XB61" s="0" t="n">
        <v>21941.7</v>
      </c>
      <c r="XC61" s="0" t="n">
        <v>0</v>
      </c>
      <c r="XD61" s="0" t="n">
        <v>0</v>
      </c>
      <c r="XE61" s="0" t="n">
        <v>21615.96</v>
      </c>
      <c r="XF61" s="0" t="n">
        <v>10654.26</v>
      </c>
      <c r="XG61" s="0" t="n">
        <v>0</v>
      </c>
      <c r="XH61" s="0" t="n">
        <v>0</v>
      </c>
      <c r="XI61" s="0" t="n">
        <v>0</v>
      </c>
      <c r="XJ61" s="0" t="n">
        <v>0</v>
      </c>
      <c r="XK61" s="0" t="n">
        <v>1272.216</v>
      </c>
      <c r="XL61" s="0" t="n">
        <v>0</v>
      </c>
      <c r="XM61" s="0" t="n">
        <v>14025.12</v>
      </c>
      <c r="XN61" s="0" t="n">
        <v>9882</v>
      </c>
      <c r="XO61" s="0" t="n">
        <v>14391.12</v>
      </c>
      <c r="XP61" s="0" t="n">
        <v>4758</v>
      </c>
      <c r="XQ61" s="0" t="n">
        <v>0</v>
      </c>
      <c r="XR61" s="0" t="n">
        <v>7290.72</v>
      </c>
      <c r="XS61" s="0" t="n">
        <v>0</v>
      </c>
      <c r="XT61" s="0" t="n">
        <v>0</v>
      </c>
      <c r="XU61" s="0" t="n">
        <v>13527.36</v>
      </c>
      <c r="XV61" s="0" t="n">
        <v>0</v>
      </c>
      <c r="XW61" s="0" t="n">
        <v>9150</v>
      </c>
      <c r="XX61" s="0" t="n">
        <v>0</v>
      </c>
      <c r="XY61" s="0" t="n">
        <v>0</v>
      </c>
      <c r="XZ61" s="0" t="n">
        <v>0</v>
      </c>
      <c r="YA61" s="0" t="n">
        <v>0</v>
      </c>
      <c r="YB61" s="0" t="n">
        <v>0</v>
      </c>
      <c r="YC61" s="0" t="n">
        <v>17261.475</v>
      </c>
      <c r="YD61" s="0" t="n">
        <v>0</v>
      </c>
      <c r="YE61" s="0" t="n">
        <v>0</v>
      </c>
      <c r="YF61" s="0" t="n">
        <v>9882</v>
      </c>
      <c r="YG61" s="0" t="n">
        <v>20250.78</v>
      </c>
      <c r="YH61" s="0" t="n">
        <v>0</v>
      </c>
      <c r="YI61" s="0" t="n">
        <v>7898.28</v>
      </c>
      <c r="YJ61" s="0" t="n">
        <v>9552.6</v>
      </c>
      <c r="YK61" s="0" t="n">
        <v>0</v>
      </c>
      <c r="YL61" s="0" t="n">
        <v>2774.28</v>
      </c>
      <c r="YM61" s="0" t="n">
        <v>0</v>
      </c>
      <c r="YN61" s="0" t="n">
        <v>0</v>
      </c>
      <c r="YO61" s="0" t="n">
        <v>0</v>
      </c>
      <c r="YP61" s="0" t="n">
        <v>0</v>
      </c>
      <c r="YQ61" s="0" t="n">
        <v>2371.68</v>
      </c>
      <c r="YR61" s="0" t="n">
        <v>0</v>
      </c>
      <c r="YS61" s="0" t="n">
        <v>0</v>
      </c>
      <c r="YT61" s="0" t="n">
        <v>0</v>
      </c>
      <c r="YU61" s="0" t="n">
        <v>2928</v>
      </c>
      <c r="YV61" s="0" t="n">
        <v>0</v>
      </c>
      <c r="YW61" s="0" t="n">
        <v>0</v>
      </c>
      <c r="YX61" s="0" t="n">
        <v>0</v>
      </c>
      <c r="YY61" s="0" t="n">
        <v>0</v>
      </c>
      <c r="YZ61" s="0" t="n">
        <v>0</v>
      </c>
      <c r="ZA61" s="0" t="n">
        <v>0</v>
      </c>
      <c r="ZB61" s="0" t="n">
        <v>0</v>
      </c>
      <c r="ZC61" s="0" t="n">
        <v>14058.06</v>
      </c>
      <c r="ZD61" s="0" t="n">
        <v>197</v>
      </c>
      <c r="ZE61" s="0" t="n">
        <v>7486</v>
      </c>
      <c r="ZF61" s="0" t="n">
        <v>0</v>
      </c>
      <c r="ZG61" s="0" t="n">
        <v>0</v>
      </c>
      <c r="ZH61" s="0" t="n">
        <v>4728</v>
      </c>
      <c r="ZI61" s="0" t="n">
        <v>0</v>
      </c>
      <c r="ZJ61" s="0" t="n">
        <v>4988.04</v>
      </c>
      <c r="ZK61" s="0" t="n">
        <v>0</v>
      </c>
      <c r="ZL61" s="0" t="n">
        <v>6934.4</v>
      </c>
      <c r="ZM61" s="0" t="n">
        <v>6587.68</v>
      </c>
      <c r="ZN61" s="0" t="n">
        <v>0</v>
      </c>
      <c r="ZO61" s="0" t="n">
        <v>7525.4</v>
      </c>
      <c r="ZP61" s="0" t="n">
        <v>11810.15</v>
      </c>
      <c r="ZQ61" s="0" t="n">
        <v>0</v>
      </c>
      <c r="ZR61" s="0" t="n">
        <v>0</v>
      </c>
      <c r="ZS61" s="0" t="n">
        <v>11634.82</v>
      </c>
      <c r="ZT61" s="0" t="n">
        <v>5161.203</v>
      </c>
      <c r="ZU61" s="0" t="n">
        <v>0</v>
      </c>
      <c r="ZV61" s="0" t="n">
        <v>0</v>
      </c>
      <c r="ZW61" s="0" t="n">
        <v>0</v>
      </c>
      <c r="ZX61" s="0" t="n">
        <v>0</v>
      </c>
      <c r="ZY61" s="0" t="n">
        <v>622.52</v>
      </c>
      <c r="ZZ61" s="0" t="n">
        <v>0</v>
      </c>
      <c r="AAA61" s="0" t="n">
        <v>7549.04</v>
      </c>
      <c r="AAB61" s="0" t="n">
        <v>5850.9</v>
      </c>
      <c r="AAC61" s="0" t="n">
        <v>9682.55</v>
      </c>
      <c r="AAD61" s="0" t="n">
        <v>2304.9</v>
      </c>
      <c r="AAE61" s="0" t="n">
        <v>0</v>
      </c>
      <c r="AAF61" s="0" t="n">
        <v>4905.3</v>
      </c>
      <c r="AAG61" s="0" t="n">
        <v>0</v>
      </c>
      <c r="AAH61" s="0" t="n">
        <v>0</v>
      </c>
      <c r="AAI61" s="0" t="n">
        <v>8009.232</v>
      </c>
      <c r="AAJ61" s="0" t="n">
        <v>0</v>
      </c>
      <c r="AAK61" s="0" t="n">
        <v>4925</v>
      </c>
      <c r="AAL61" s="0" t="n">
        <v>0</v>
      </c>
      <c r="AAM61" s="0" t="n">
        <v>0</v>
      </c>
      <c r="AAN61" s="0" t="n">
        <v>0</v>
      </c>
      <c r="AAO61" s="0" t="n">
        <v>0</v>
      </c>
      <c r="AAP61" s="0" t="n">
        <v>0</v>
      </c>
      <c r="AAQ61" s="0" t="n">
        <v>7432.81</v>
      </c>
      <c r="AAR61" s="0" t="n">
        <v>0</v>
      </c>
      <c r="AAS61" s="0" t="n">
        <v>0</v>
      </c>
      <c r="AAT61" s="0" t="n">
        <v>7387.5</v>
      </c>
      <c r="AAU61" s="0" t="n">
        <v>10900.01</v>
      </c>
      <c r="AAV61" s="0" t="n">
        <v>0</v>
      </c>
      <c r="AAW61" s="0" t="n">
        <v>4251.26</v>
      </c>
      <c r="AAX61" s="0" t="n">
        <v>5713</v>
      </c>
      <c r="AAY61" s="0" t="n">
        <v>0</v>
      </c>
      <c r="AAZ61" s="0" t="n">
        <v>1866.575</v>
      </c>
      <c r="ABA61" s="0" t="n">
        <v>0</v>
      </c>
      <c r="ABB61" s="0" t="n">
        <v>0</v>
      </c>
      <c r="ABC61" s="0" t="n">
        <v>0</v>
      </c>
      <c r="ABD61" s="0" t="n">
        <v>0</v>
      </c>
      <c r="ABE61" s="0" t="n">
        <v>1276.56</v>
      </c>
      <c r="ABF61" s="0" t="n">
        <v>0</v>
      </c>
      <c r="ABG61" s="0" t="n">
        <v>0</v>
      </c>
      <c r="ABH61" s="0" t="n">
        <v>0</v>
      </c>
      <c r="ABI61" s="0" t="n">
        <v>1576</v>
      </c>
      <c r="ABJ61" s="0" t="n">
        <v>0</v>
      </c>
      <c r="ABK61" s="0" t="n">
        <v>0</v>
      </c>
      <c r="ABL61" s="0" t="n">
        <v>0</v>
      </c>
      <c r="ABM61" s="0" t="n">
        <v>0</v>
      </c>
      <c r="ABN61" s="0" t="n">
        <v>0</v>
      </c>
      <c r="ABO61" s="0" t="n">
        <v>0</v>
      </c>
      <c r="ABP61" s="0" t="n">
        <v>0</v>
      </c>
      <c r="ABQ61" s="0" t="n">
        <v>7566.77</v>
      </c>
      <c r="ABR61" s="0" t="n">
        <v>342</v>
      </c>
      <c r="ABS61" s="0" t="n">
        <v>16245</v>
      </c>
      <c r="ABT61" s="0" t="n">
        <v>0</v>
      </c>
      <c r="ABU61" s="0" t="n">
        <v>0</v>
      </c>
      <c r="ABV61" s="0" t="n">
        <v>8208</v>
      </c>
      <c r="ABW61" s="0" t="n">
        <v>0</v>
      </c>
      <c r="ABX61" s="0" t="n">
        <v>8659.44</v>
      </c>
      <c r="ABY61" s="0" t="n">
        <v>0</v>
      </c>
      <c r="ABZ61" s="0" t="n">
        <v>10944</v>
      </c>
      <c r="ACA61" s="0" t="n">
        <v>11436.48</v>
      </c>
      <c r="ACB61" s="0" t="n">
        <v>0</v>
      </c>
      <c r="ACC61" s="0" t="n">
        <v>14370.84</v>
      </c>
      <c r="ACD61" s="0" t="n">
        <v>20502.9</v>
      </c>
      <c r="ACE61" s="0" t="n">
        <v>0</v>
      </c>
      <c r="ACF61" s="0" t="n">
        <v>0</v>
      </c>
      <c r="ACG61" s="0" t="n">
        <v>20198.52</v>
      </c>
      <c r="ACH61" s="0" t="n">
        <v>9955.62</v>
      </c>
      <c r="ACI61" s="0" t="n">
        <v>0</v>
      </c>
      <c r="ACJ61" s="0" t="n">
        <v>0</v>
      </c>
      <c r="ACK61" s="0" t="n">
        <v>0</v>
      </c>
      <c r="ACL61" s="0" t="n">
        <v>0</v>
      </c>
      <c r="ACM61" s="0" t="n">
        <v>1080.72</v>
      </c>
      <c r="ACN61" s="0" t="n">
        <v>0</v>
      </c>
      <c r="ACO61" s="0" t="n">
        <v>13105.44</v>
      </c>
      <c r="ACP61" s="0" t="n">
        <v>9234</v>
      </c>
      <c r="ACQ61" s="0" t="n">
        <v>13447.44</v>
      </c>
      <c r="ACR61" s="0" t="n">
        <v>4446</v>
      </c>
      <c r="ACS61" s="0" t="n">
        <v>0</v>
      </c>
      <c r="ACT61" s="0" t="n">
        <v>6812.64</v>
      </c>
      <c r="ACU61" s="0" t="n">
        <v>0</v>
      </c>
      <c r="ACV61" s="0" t="n">
        <v>0</v>
      </c>
      <c r="ACW61" s="0" t="n">
        <v>11376.288</v>
      </c>
      <c r="ACX61" s="0" t="n">
        <v>0</v>
      </c>
      <c r="ACY61" s="0" t="n">
        <v>7695</v>
      </c>
      <c r="ACZ61" s="0" t="n">
        <v>0</v>
      </c>
      <c r="ADA61" s="0" t="n">
        <v>0</v>
      </c>
      <c r="ADB61" s="0" t="n">
        <v>0</v>
      </c>
      <c r="ADC61" s="0" t="n">
        <v>0</v>
      </c>
      <c r="ADD61" s="0" t="n">
        <v>0</v>
      </c>
      <c r="ADE61" s="0" t="n">
        <v>16129.575</v>
      </c>
      <c r="ADF61" s="0" t="n">
        <v>0</v>
      </c>
      <c r="ADG61" s="0" t="n">
        <v>0</v>
      </c>
      <c r="ADH61" s="0" t="n">
        <v>10260</v>
      </c>
      <c r="ADI61" s="0" t="n">
        <v>18922.86</v>
      </c>
      <c r="ADJ61" s="0" t="n">
        <v>0</v>
      </c>
      <c r="ADK61" s="0" t="n">
        <v>7380.36</v>
      </c>
      <c r="ADL61" s="0" t="n">
        <v>9918</v>
      </c>
      <c r="ADM61" s="0" t="n">
        <v>0</v>
      </c>
      <c r="ADN61" s="0" t="n">
        <v>2851.596</v>
      </c>
      <c r="ADO61" s="0" t="n">
        <v>0</v>
      </c>
      <c r="ADP61" s="0" t="n">
        <v>0</v>
      </c>
      <c r="ADQ61" s="0" t="n">
        <v>0</v>
      </c>
      <c r="ADR61" s="0" t="n">
        <v>0</v>
      </c>
      <c r="ADS61" s="0" t="n">
        <v>2216.16</v>
      </c>
      <c r="ADT61" s="0" t="n">
        <v>0</v>
      </c>
      <c r="ADU61" s="0" t="n">
        <v>0</v>
      </c>
      <c r="ADV61" s="0" t="n">
        <v>0</v>
      </c>
      <c r="ADW61" s="0" t="n">
        <v>2736</v>
      </c>
      <c r="ADX61" s="0" t="n">
        <v>0</v>
      </c>
      <c r="ADY61" s="0" t="n">
        <v>0</v>
      </c>
      <c r="ADZ61" s="0" t="n">
        <v>0</v>
      </c>
      <c r="AEA61" s="0" t="n">
        <v>0</v>
      </c>
      <c r="AEB61" s="0" t="n">
        <v>0</v>
      </c>
      <c r="AEC61" s="0" t="n">
        <v>0</v>
      </c>
      <c r="AED61" s="0" t="n">
        <v>0</v>
      </c>
      <c r="AEE61" s="0" t="n">
        <v>13136.22</v>
      </c>
      <c r="AEF61" s="0" t="n">
        <v>177</v>
      </c>
      <c r="AEG61" s="0" t="n">
        <v>6726</v>
      </c>
      <c r="AEH61" s="0" t="n">
        <v>0</v>
      </c>
      <c r="AEI61" s="0" t="n">
        <v>0</v>
      </c>
      <c r="AEJ61" s="0" t="n">
        <v>3823.2</v>
      </c>
      <c r="AEK61" s="0" t="n">
        <v>0</v>
      </c>
      <c r="AEL61" s="0" t="n">
        <v>4481.64</v>
      </c>
      <c r="AEM61" s="0" t="n">
        <v>0</v>
      </c>
      <c r="AEN61" s="0" t="n">
        <v>5664</v>
      </c>
      <c r="AEO61" s="0" t="n">
        <v>5918.88</v>
      </c>
      <c r="AEP61" s="0" t="n">
        <v>0</v>
      </c>
      <c r="AEQ61" s="0" t="n">
        <v>7437.54</v>
      </c>
      <c r="AER61" s="0" t="n">
        <v>13263.9375</v>
      </c>
      <c r="AES61" s="0" t="n">
        <v>0</v>
      </c>
      <c r="AET61" s="0" t="n">
        <v>0</v>
      </c>
      <c r="AEU61" s="0" t="n">
        <v>10453.62</v>
      </c>
      <c r="AEV61" s="0" t="n">
        <v>4637.223</v>
      </c>
      <c r="AEW61" s="0" t="n">
        <v>0</v>
      </c>
      <c r="AEX61" s="0" t="n">
        <v>0</v>
      </c>
      <c r="AEY61" s="0" t="n">
        <v>0</v>
      </c>
      <c r="AEZ61" s="0" t="n">
        <v>0</v>
      </c>
      <c r="AFA61" s="0" t="n">
        <v>559.32</v>
      </c>
      <c r="AFB61" s="0" t="n">
        <v>0</v>
      </c>
      <c r="AFC61" s="0" t="n">
        <v>6782.64</v>
      </c>
      <c r="AFD61" s="0" t="n">
        <v>5973.75</v>
      </c>
      <c r="AFE61" s="0" t="n">
        <v>6959.64</v>
      </c>
      <c r="AFF61" s="0" t="n">
        <v>2301</v>
      </c>
      <c r="AFG61" s="0" t="n">
        <v>0</v>
      </c>
      <c r="AFH61" s="0" t="n">
        <v>3525.84</v>
      </c>
      <c r="AFI61" s="0" t="n">
        <v>0</v>
      </c>
      <c r="AFJ61" s="0" t="n">
        <v>0</v>
      </c>
      <c r="AFK61" s="0" t="n">
        <v>6541.92</v>
      </c>
      <c r="AFL61" s="0" t="n">
        <v>0</v>
      </c>
      <c r="AFM61" s="0" t="n">
        <v>4425</v>
      </c>
      <c r="AFN61" s="0" t="n">
        <v>0</v>
      </c>
      <c r="AFO61" s="0" t="n">
        <v>0</v>
      </c>
      <c r="AFP61" s="0" t="n">
        <v>0</v>
      </c>
      <c r="AFQ61" s="0" t="n">
        <v>0</v>
      </c>
      <c r="AFR61" s="0" t="n">
        <v>0</v>
      </c>
      <c r="AFS61" s="0" t="n">
        <v>6678.21</v>
      </c>
      <c r="AFT61" s="0" t="n">
        <v>0</v>
      </c>
      <c r="AFU61" s="0" t="n">
        <v>0</v>
      </c>
      <c r="AFV61" s="0" t="n">
        <v>5310</v>
      </c>
      <c r="AFW61" s="0" t="n">
        <v>10772.751</v>
      </c>
      <c r="AFX61" s="0" t="n">
        <v>0</v>
      </c>
      <c r="AFY61" s="0" t="n">
        <v>3819.66</v>
      </c>
      <c r="AFZ61" s="0" t="n">
        <v>4619.7</v>
      </c>
      <c r="AGA61" s="0" t="n">
        <v>0</v>
      </c>
      <c r="AGB61" s="0" t="n">
        <v>1341.66</v>
      </c>
      <c r="AGC61" s="0" t="n">
        <v>0</v>
      </c>
      <c r="AGD61" s="0" t="n">
        <v>0</v>
      </c>
      <c r="AGE61" s="0" t="n">
        <v>0</v>
      </c>
      <c r="AGF61" s="0" t="n">
        <v>0</v>
      </c>
      <c r="AGG61" s="0" t="n">
        <v>1032.264</v>
      </c>
      <c r="AGH61" s="0" t="n">
        <v>0</v>
      </c>
      <c r="AGI61" s="0" t="n">
        <v>0</v>
      </c>
      <c r="AGJ61" s="0" t="n">
        <v>0</v>
      </c>
      <c r="AGK61" s="0" t="n">
        <v>1416</v>
      </c>
      <c r="AGL61" s="0" t="n">
        <v>0</v>
      </c>
      <c r="AGM61" s="0" t="n">
        <v>0</v>
      </c>
      <c r="AGN61" s="0" t="n">
        <v>0</v>
      </c>
      <c r="AGO61" s="0" t="n">
        <v>0</v>
      </c>
      <c r="AGP61" s="0" t="n">
        <v>0</v>
      </c>
      <c r="AGQ61" s="0" t="n">
        <v>0</v>
      </c>
      <c r="AGR61" s="0" t="n">
        <v>0</v>
      </c>
      <c r="AGS61" s="0" t="n">
        <v>7478.427</v>
      </c>
      <c r="AGU61" s="0" t="n">
        <f aca="false">IF($P61&gt;0,CH61*$K61,0)</f>
        <v>1122</v>
      </c>
      <c r="AGV61" s="0" t="n">
        <f aca="false">IF($P61&gt;0,EV61*$K61,0)</f>
        <v>1077</v>
      </c>
      <c r="AGW61" s="0" t="n">
        <f aca="false">IF($P61&gt;0,HJ61*$K61,0)</f>
        <v>474</v>
      </c>
      <c r="AGX61" s="0" t="n">
        <f aca="false">IF($P61&gt;0,JX61*$K61,0)</f>
        <v>993</v>
      </c>
      <c r="AGY61" s="0" t="n">
        <f aca="false">IF($P61&gt;0,ML61*$K61,0)</f>
        <v>885</v>
      </c>
      <c r="AGZ61" s="0" t="n">
        <f aca="false">IF($P61&gt;0,OZ61*$K61,0)</f>
        <v>1044</v>
      </c>
      <c r="AHA61" s="0" t="n">
        <f aca="false">IF($P61&gt;0,RN61*$K61,0)</f>
        <v>684</v>
      </c>
      <c r="AHB61" s="0" t="n">
        <f aca="false">IF($P61&gt;0,UB61*$K61,0)</f>
        <v>435</v>
      </c>
      <c r="AHC61" s="0" t="n">
        <f aca="false">IF($P61&gt;0,WP61*$K61,0)</f>
        <v>1098</v>
      </c>
      <c r="AHD61" s="0" t="n">
        <f aca="false">IF($P61&gt;0,ZD61*$K61,0)</f>
        <v>591</v>
      </c>
      <c r="AHE61" s="0" t="n">
        <f aca="false">IF($P61&gt;0,ABR61*$K61,0)</f>
        <v>1026</v>
      </c>
      <c r="AHF61" s="0" t="n">
        <f aca="false">IF($P61&gt;0,AEF61*$K61,0)</f>
        <v>531</v>
      </c>
    </row>
    <row r="62" customFormat="false" ht="15" hidden="false" customHeight="false" outlineLevel="0" collapsed="false">
      <c r="F62" s="0" t="s">
        <v>180</v>
      </c>
      <c r="H62" s="0" t="s">
        <v>63</v>
      </c>
      <c r="I62" s="0" t="s">
        <v>240</v>
      </c>
      <c r="K62" s="0" t="n">
        <v>1</v>
      </c>
      <c r="L62" s="0" t="n">
        <v>6.35</v>
      </c>
      <c r="P62" s="0" t="n">
        <v>1</v>
      </c>
      <c r="R62" s="0" t="s">
        <v>52</v>
      </c>
      <c r="S62" s="0" t="s">
        <v>61</v>
      </c>
      <c r="U62" s="0" t="n">
        <v>11.28</v>
      </c>
      <c r="Y62" s="0" t="n">
        <v>30.52</v>
      </c>
      <c r="AA62" s="0" t="n">
        <v>1.42</v>
      </c>
      <c r="AB62" s="0" t="n">
        <v>14</v>
      </c>
      <c r="AD62" s="0" t="n">
        <v>25</v>
      </c>
      <c r="AE62" s="0" t="n">
        <v>5.53</v>
      </c>
      <c r="AF62" s="0" t="n">
        <v>8.28</v>
      </c>
      <c r="AG62" s="0" t="n">
        <v>40</v>
      </c>
      <c r="AH62" s="0" t="n">
        <v>8.38</v>
      </c>
      <c r="AI62" s="0" t="n">
        <v>25.83</v>
      </c>
      <c r="AJ62" s="0" t="n">
        <v>38.88</v>
      </c>
      <c r="AK62" s="0" t="n">
        <v>59.92</v>
      </c>
      <c r="AP62" s="0" t="n">
        <v>18.79</v>
      </c>
      <c r="AZ62" s="0" t="n">
        <v>9</v>
      </c>
      <c r="BB62" s="0" t="n">
        <v>32.99</v>
      </c>
      <c r="BI62" s="0" t="n">
        <v>20.28</v>
      </c>
      <c r="BJ62" s="0" t="n">
        <v>19.21</v>
      </c>
      <c r="BN62" s="0" t="n">
        <v>39.76</v>
      </c>
      <c r="BQ62" s="0" t="n">
        <v>30</v>
      </c>
      <c r="BS62" s="0" t="n">
        <v>37.48</v>
      </c>
      <c r="BX62" s="0" t="n">
        <v>50.42</v>
      </c>
      <c r="CA62" s="0" t="n">
        <v>11</v>
      </c>
      <c r="CC62" s="0" t="n">
        <v>58.2</v>
      </c>
      <c r="CF62" s="0" t="n">
        <v>24.9</v>
      </c>
      <c r="CG62" s="0" t="n">
        <v>15.93</v>
      </c>
      <c r="CH62" s="0" t="n">
        <v>28</v>
      </c>
      <c r="CI62" s="0" t="n">
        <v>315.84</v>
      </c>
      <c r="CJ62" s="0" t="n">
        <v>0</v>
      </c>
      <c r="CK62" s="0" t="n">
        <v>0</v>
      </c>
      <c r="CL62" s="0" t="n">
        <v>0</v>
      </c>
      <c r="CM62" s="0" t="n">
        <v>769.104</v>
      </c>
      <c r="CN62" s="0" t="n">
        <v>0</v>
      </c>
      <c r="CO62" s="0" t="n">
        <v>49.7</v>
      </c>
      <c r="CP62" s="0" t="n">
        <v>1470</v>
      </c>
      <c r="CQ62" s="0" t="n">
        <v>0</v>
      </c>
      <c r="CR62" s="0" t="n">
        <v>5250</v>
      </c>
      <c r="CS62" s="0" t="n">
        <v>580.65</v>
      </c>
      <c r="CT62" s="0" t="n">
        <v>1738.8</v>
      </c>
      <c r="CU62" s="0" t="n">
        <v>8400</v>
      </c>
      <c r="CV62" s="0" t="n">
        <v>1759.8</v>
      </c>
      <c r="CW62" s="0" t="n">
        <v>5424.3</v>
      </c>
      <c r="CX62" s="0" t="n">
        <v>1088.64</v>
      </c>
      <c r="CY62" s="0" t="n">
        <v>1677.76</v>
      </c>
      <c r="CZ62" s="0" t="n">
        <v>0</v>
      </c>
      <c r="DA62" s="0" t="n">
        <v>0</v>
      </c>
      <c r="DB62" s="0" t="n">
        <v>0</v>
      </c>
      <c r="DC62" s="0" t="n">
        <v>0</v>
      </c>
      <c r="DD62" s="0" t="n">
        <v>526.12</v>
      </c>
      <c r="DE62" s="0" t="n">
        <v>0</v>
      </c>
      <c r="DF62" s="0" t="n">
        <v>0</v>
      </c>
      <c r="DG62" s="0" t="n">
        <v>0</v>
      </c>
      <c r="DH62" s="0" t="n">
        <v>0</v>
      </c>
      <c r="DI62" s="0" t="n">
        <v>0</v>
      </c>
      <c r="DJ62" s="0" t="n">
        <v>0</v>
      </c>
      <c r="DK62" s="0" t="n">
        <v>0</v>
      </c>
      <c r="DL62" s="0" t="n">
        <v>0</v>
      </c>
      <c r="DM62" s="0" t="n">
        <v>0</v>
      </c>
      <c r="DN62" s="0" t="n">
        <v>252</v>
      </c>
      <c r="DO62" s="0" t="n">
        <v>0</v>
      </c>
      <c r="DP62" s="0" t="n">
        <v>923.72</v>
      </c>
      <c r="DQ62" s="0" t="n">
        <v>0</v>
      </c>
      <c r="DR62" s="0" t="n">
        <v>0</v>
      </c>
      <c r="DS62" s="0" t="n">
        <v>0</v>
      </c>
      <c r="DT62" s="0" t="n">
        <v>0</v>
      </c>
      <c r="DU62" s="0" t="n">
        <v>0</v>
      </c>
      <c r="DV62" s="0" t="n">
        <v>0</v>
      </c>
      <c r="DW62" s="0" t="n">
        <v>567.84</v>
      </c>
      <c r="DX62" s="0" t="n">
        <v>537.88</v>
      </c>
      <c r="DY62" s="0" t="n">
        <v>0</v>
      </c>
      <c r="DZ62" s="0" t="n">
        <v>0</v>
      </c>
      <c r="EA62" s="0" t="n">
        <v>0</v>
      </c>
      <c r="EB62" s="0" t="n">
        <v>1113.28</v>
      </c>
      <c r="EC62" s="0" t="n">
        <v>0</v>
      </c>
      <c r="ED62" s="0" t="n">
        <v>0</v>
      </c>
      <c r="EE62" s="0" t="n">
        <v>840</v>
      </c>
      <c r="EF62" s="0" t="n">
        <v>0</v>
      </c>
      <c r="EG62" s="0" t="n">
        <v>1049.44</v>
      </c>
      <c r="EH62" s="0" t="n">
        <v>0</v>
      </c>
      <c r="EI62" s="0" t="n">
        <v>0</v>
      </c>
      <c r="EJ62" s="0" t="n">
        <v>0</v>
      </c>
      <c r="EK62" s="0" t="n">
        <v>0</v>
      </c>
      <c r="EL62" s="0" t="n">
        <v>1411.76</v>
      </c>
      <c r="EM62" s="0" t="n">
        <v>0</v>
      </c>
      <c r="EN62" s="0" t="n">
        <v>0</v>
      </c>
      <c r="EO62" s="0" t="n">
        <v>308</v>
      </c>
      <c r="EP62" s="0" t="n">
        <v>0</v>
      </c>
      <c r="EQ62" s="0" t="n">
        <v>1629.6</v>
      </c>
      <c r="ER62" s="0" t="n">
        <v>0</v>
      </c>
      <c r="ES62" s="0" t="n">
        <v>0</v>
      </c>
      <c r="ET62" s="0" t="n">
        <v>697.2</v>
      </c>
      <c r="EU62" s="0" t="n">
        <v>557.55</v>
      </c>
      <c r="EV62" s="0" t="n">
        <v>4</v>
      </c>
      <c r="EW62" s="0" t="n">
        <v>45.12</v>
      </c>
      <c r="EX62" s="0" t="n">
        <v>0</v>
      </c>
      <c r="EY62" s="0" t="n">
        <v>0</v>
      </c>
      <c r="EZ62" s="0" t="n">
        <v>0</v>
      </c>
      <c r="FA62" s="0" t="n">
        <v>152.6</v>
      </c>
      <c r="FB62" s="0" t="n">
        <v>0</v>
      </c>
      <c r="FC62" s="0" t="n">
        <v>5.68</v>
      </c>
      <c r="FD62" s="0" t="n">
        <v>210</v>
      </c>
      <c r="FE62" s="0" t="n">
        <v>0</v>
      </c>
      <c r="FF62" s="0" t="n">
        <v>750</v>
      </c>
      <c r="FG62" s="0" t="n">
        <v>82.95</v>
      </c>
      <c r="FH62" s="0" t="n">
        <v>248.4</v>
      </c>
      <c r="FI62" s="0" t="n">
        <v>1200</v>
      </c>
      <c r="FJ62" s="0" t="n">
        <v>251.4</v>
      </c>
      <c r="FK62" s="0" t="n">
        <v>774.9</v>
      </c>
      <c r="FL62" s="0" t="n">
        <v>155.52</v>
      </c>
      <c r="FM62" s="0" t="n">
        <v>239.68</v>
      </c>
      <c r="FN62" s="0" t="n">
        <v>0</v>
      </c>
      <c r="FO62" s="0" t="n">
        <v>0</v>
      </c>
      <c r="FP62" s="0" t="n">
        <v>0</v>
      </c>
      <c r="FQ62" s="0" t="n">
        <v>0</v>
      </c>
      <c r="FR62" s="0" t="n">
        <v>75.16</v>
      </c>
      <c r="FS62" s="0" t="n">
        <v>0</v>
      </c>
      <c r="FT62" s="0" t="n">
        <v>0</v>
      </c>
      <c r="FU62" s="0" t="n">
        <v>0</v>
      </c>
      <c r="FV62" s="0" t="n">
        <v>0</v>
      </c>
      <c r="FW62" s="0" t="n">
        <v>0</v>
      </c>
      <c r="FX62" s="0" t="n">
        <v>0</v>
      </c>
      <c r="FY62" s="0" t="n">
        <v>0</v>
      </c>
      <c r="FZ62" s="0" t="n">
        <v>0</v>
      </c>
      <c r="GA62" s="0" t="n">
        <v>0</v>
      </c>
      <c r="GB62" s="0" t="n">
        <v>36</v>
      </c>
      <c r="GC62" s="0" t="n">
        <v>0</v>
      </c>
      <c r="GD62" s="0" t="n">
        <v>131.96</v>
      </c>
      <c r="GE62" s="0" t="n">
        <v>0</v>
      </c>
      <c r="GF62" s="0" t="n">
        <v>0</v>
      </c>
      <c r="GG62" s="0" t="n">
        <v>0</v>
      </c>
      <c r="GH62" s="0" t="n">
        <v>0</v>
      </c>
      <c r="GI62" s="0" t="n">
        <v>0</v>
      </c>
      <c r="GJ62" s="0" t="n">
        <v>0</v>
      </c>
      <c r="GK62" s="0" t="n">
        <v>81.12</v>
      </c>
      <c r="GL62" s="0" t="n">
        <v>76.84</v>
      </c>
      <c r="GM62" s="0" t="n">
        <v>0</v>
      </c>
      <c r="GN62" s="0" t="n">
        <v>0</v>
      </c>
      <c r="GO62" s="0" t="n">
        <v>0</v>
      </c>
      <c r="GP62" s="0" t="n">
        <v>174.944</v>
      </c>
      <c r="GQ62" s="0" t="n">
        <v>0</v>
      </c>
      <c r="GR62" s="0" t="n">
        <v>0</v>
      </c>
      <c r="GS62" s="0" t="n">
        <v>150</v>
      </c>
      <c r="GT62" s="0" t="n">
        <v>0</v>
      </c>
      <c r="GU62" s="0" t="n">
        <v>149.92</v>
      </c>
      <c r="GV62" s="0" t="n">
        <v>0</v>
      </c>
      <c r="GW62" s="0" t="n">
        <v>0</v>
      </c>
      <c r="GX62" s="0" t="n">
        <v>0</v>
      </c>
      <c r="GY62" s="0" t="n">
        <v>0</v>
      </c>
      <c r="GZ62" s="0" t="n">
        <v>201.68</v>
      </c>
      <c r="HA62" s="0" t="n">
        <v>0</v>
      </c>
      <c r="HB62" s="0" t="n">
        <v>0</v>
      </c>
      <c r="HC62" s="0" t="n">
        <v>44</v>
      </c>
      <c r="HD62" s="0" t="n">
        <v>0</v>
      </c>
      <c r="HE62" s="0" t="n">
        <v>232.8</v>
      </c>
      <c r="HF62" s="0" t="n">
        <v>0</v>
      </c>
      <c r="HG62" s="0" t="n">
        <v>0</v>
      </c>
      <c r="HH62" s="0" t="n">
        <v>99.6</v>
      </c>
      <c r="HI62" s="0" t="n">
        <v>63.72</v>
      </c>
      <c r="HJ62" s="0" t="n">
        <v>33</v>
      </c>
      <c r="HK62" s="0" t="n">
        <v>409.464</v>
      </c>
      <c r="HL62" s="0" t="n">
        <v>0</v>
      </c>
      <c r="HM62" s="0" t="n">
        <v>0</v>
      </c>
      <c r="HN62" s="0" t="n">
        <v>0</v>
      </c>
      <c r="HO62" s="0" t="n">
        <v>1007.16</v>
      </c>
      <c r="HP62" s="0" t="n">
        <v>0</v>
      </c>
      <c r="HQ62" s="0" t="n">
        <v>46.86</v>
      </c>
      <c r="HR62" s="0" t="n">
        <v>1732.5</v>
      </c>
      <c r="HS62" s="0" t="n">
        <v>0</v>
      </c>
      <c r="HT62" s="0" t="n">
        <v>6187.5</v>
      </c>
      <c r="HU62" s="0" t="n">
        <v>684.3375</v>
      </c>
      <c r="HV62" s="0" t="n">
        <v>2049.3</v>
      </c>
      <c r="HW62" s="0" t="n">
        <v>9900</v>
      </c>
      <c r="HX62" s="0" t="n">
        <v>2074.05</v>
      </c>
      <c r="HY62" s="0" t="n">
        <v>6392.925</v>
      </c>
      <c r="HZ62" s="0" t="n">
        <v>1283.04</v>
      </c>
      <c r="IA62" s="0" t="n">
        <v>2471.7</v>
      </c>
      <c r="IB62" s="0" t="n">
        <v>0</v>
      </c>
      <c r="IC62" s="0" t="n">
        <v>0</v>
      </c>
      <c r="ID62" s="0" t="n">
        <v>0</v>
      </c>
      <c r="IE62" s="0" t="n">
        <v>0</v>
      </c>
      <c r="IF62" s="0" t="n">
        <v>620.07</v>
      </c>
      <c r="IG62" s="0" t="n">
        <v>0</v>
      </c>
      <c r="IH62" s="0" t="n">
        <v>0</v>
      </c>
      <c r="II62" s="0" t="n">
        <v>0</v>
      </c>
      <c r="IJ62" s="0" t="n">
        <v>0</v>
      </c>
      <c r="IK62" s="0" t="n">
        <v>0</v>
      </c>
      <c r="IL62" s="0" t="n">
        <v>0</v>
      </c>
      <c r="IM62" s="0" t="n">
        <v>0</v>
      </c>
      <c r="IN62" s="0" t="n">
        <v>0</v>
      </c>
      <c r="IO62" s="0" t="n">
        <v>0</v>
      </c>
      <c r="IP62" s="0" t="n">
        <v>297</v>
      </c>
      <c r="IQ62" s="0" t="n">
        <v>0</v>
      </c>
      <c r="IR62" s="0" t="n">
        <v>1360.8375</v>
      </c>
      <c r="IS62" s="0" t="n">
        <v>0</v>
      </c>
      <c r="IT62" s="0" t="n">
        <v>0</v>
      </c>
      <c r="IU62" s="0" t="n">
        <v>0</v>
      </c>
      <c r="IV62" s="0" t="n">
        <v>0</v>
      </c>
      <c r="IW62" s="0" t="n">
        <v>0</v>
      </c>
      <c r="IX62" s="0" t="n">
        <v>0</v>
      </c>
      <c r="IY62" s="0" t="n">
        <v>669.24</v>
      </c>
      <c r="IZ62" s="0" t="n">
        <v>633.93</v>
      </c>
      <c r="JA62" s="0" t="n">
        <v>0</v>
      </c>
      <c r="JB62" s="0" t="n">
        <v>0</v>
      </c>
      <c r="JC62" s="0" t="n">
        <v>0</v>
      </c>
      <c r="JD62" s="0" t="n">
        <v>1443.288</v>
      </c>
      <c r="JE62" s="0" t="n">
        <v>0</v>
      </c>
      <c r="JF62" s="0" t="n">
        <v>0</v>
      </c>
      <c r="JG62" s="0" t="n">
        <v>990</v>
      </c>
      <c r="JH62" s="0" t="n">
        <v>0</v>
      </c>
      <c r="JI62" s="0" t="n">
        <v>1236.84</v>
      </c>
      <c r="JJ62" s="0" t="n">
        <v>0</v>
      </c>
      <c r="JK62" s="0" t="n">
        <v>0</v>
      </c>
      <c r="JL62" s="0" t="n">
        <v>0</v>
      </c>
      <c r="JM62" s="0" t="n">
        <v>0</v>
      </c>
      <c r="JN62" s="0" t="n">
        <v>1663.86</v>
      </c>
      <c r="JO62" s="0" t="n">
        <v>0</v>
      </c>
      <c r="JP62" s="0" t="n">
        <v>0</v>
      </c>
      <c r="JQ62" s="0" t="n">
        <v>363</v>
      </c>
      <c r="JR62" s="0" t="n">
        <v>0</v>
      </c>
      <c r="JS62" s="0" t="n">
        <v>1920.6</v>
      </c>
      <c r="JT62" s="0" t="n">
        <v>0</v>
      </c>
      <c r="JU62" s="0" t="n">
        <v>0</v>
      </c>
      <c r="JV62" s="0" t="n">
        <v>821.7</v>
      </c>
      <c r="JW62" s="0" t="n">
        <v>525.69</v>
      </c>
      <c r="JX62" s="0" t="n">
        <v>28</v>
      </c>
      <c r="JY62" s="0" t="n">
        <v>315.84</v>
      </c>
      <c r="JZ62" s="0" t="n">
        <v>0</v>
      </c>
      <c r="KA62" s="0" t="n">
        <v>0</v>
      </c>
      <c r="KB62" s="0" t="n">
        <v>0</v>
      </c>
      <c r="KC62" s="0" t="n">
        <v>854.56</v>
      </c>
      <c r="KD62" s="0" t="n">
        <v>0</v>
      </c>
      <c r="KE62" s="0" t="n">
        <v>49.7</v>
      </c>
      <c r="KF62" s="0" t="n">
        <v>1470</v>
      </c>
      <c r="KG62" s="0" t="n">
        <v>0</v>
      </c>
      <c r="KH62" s="0" t="n">
        <v>5250</v>
      </c>
      <c r="KI62" s="0" t="n">
        <v>580.65</v>
      </c>
      <c r="KJ62" s="0" t="n">
        <v>1738.8</v>
      </c>
      <c r="KK62" s="0" t="n">
        <v>8400</v>
      </c>
      <c r="KL62" s="0" t="n">
        <v>1759.8</v>
      </c>
      <c r="KM62" s="0" t="n">
        <v>5424.3</v>
      </c>
      <c r="KN62" s="0" t="n">
        <v>1197.504</v>
      </c>
      <c r="KO62" s="0" t="n">
        <v>2097.2</v>
      </c>
      <c r="KP62" s="0" t="n">
        <v>0</v>
      </c>
      <c r="KQ62" s="0" t="n">
        <v>0</v>
      </c>
      <c r="KR62" s="0" t="n">
        <v>0</v>
      </c>
      <c r="KS62" s="0" t="n">
        <v>0</v>
      </c>
      <c r="KT62" s="0" t="n">
        <v>526.12</v>
      </c>
      <c r="KU62" s="0" t="n">
        <v>0</v>
      </c>
      <c r="KV62" s="0" t="n">
        <v>0</v>
      </c>
      <c r="KW62" s="0" t="n">
        <v>0</v>
      </c>
      <c r="KX62" s="0" t="n">
        <v>0</v>
      </c>
      <c r="KY62" s="0" t="n">
        <v>0</v>
      </c>
      <c r="KZ62" s="0" t="n">
        <v>0</v>
      </c>
      <c r="LA62" s="0" t="n">
        <v>0</v>
      </c>
      <c r="LB62" s="0" t="n">
        <v>0</v>
      </c>
      <c r="LC62" s="0" t="n">
        <v>0</v>
      </c>
      <c r="LD62" s="0" t="n">
        <v>252</v>
      </c>
      <c r="LE62" s="0" t="n">
        <v>0</v>
      </c>
      <c r="LF62" s="0" t="n">
        <v>923.72</v>
      </c>
      <c r="LG62" s="0" t="n">
        <v>0</v>
      </c>
      <c r="LH62" s="0" t="n">
        <v>0</v>
      </c>
      <c r="LI62" s="0" t="n">
        <v>0</v>
      </c>
      <c r="LJ62" s="0" t="n">
        <v>0</v>
      </c>
      <c r="LK62" s="0" t="n">
        <v>0</v>
      </c>
      <c r="LL62" s="0" t="n">
        <v>0</v>
      </c>
      <c r="LM62" s="0" t="n">
        <v>567.84</v>
      </c>
      <c r="LN62" s="0" t="n">
        <v>537.88</v>
      </c>
      <c r="LO62" s="0" t="n">
        <v>0</v>
      </c>
      <c r="LP62" s="0" t="n">
        <v>0</v>
      </c>
      <c r="LQ62" s="0" t="n">
        <v>0</v>
      </c>
      <c r="LR62" s="0" t="n">
        <v>1113.28</v>
      </c>
      <c r="LS62" s="0" t="n">
        <v>0</v>
      </c>
      <c r="LT62" s="0" t="n">
        <v>0</v>
      </c>
      <c r="LU62" s="0" t="n">
        <v>840</v>
      </c>
      <c r="LV62" s="0" t="n">
        <v>0</v>
      </c>
      <c r="LW62" s="0" t="n">
        <v>1049.44</v>
      </c>
      <c r="LX62" s="0" t="n">
        <v>0</v>
      </c>
      <c r="LY62" s="0" t="n">
        <v>0</v>
      </c>
      <c r="LZ62" s="0" t="n">
        <v>0</v>
      </c>
      <c r="MA62" s="0" t="n">
        <v>0</v>
      </c>
      <c r="MB62" s="0" t="n">
        <v>1411.76</v>
      </c>
      <c r="MC62" s="0" t="n">
        <v>0</v>
      </c>
      <c r="MD62" s="0" t="n">
        <v>0</v>
      </c>
      <c r="ME62" s="0" t="n">
        <v>308</v>
      </c>
      <c r="MF62" s="0" t="n">
        <v>0</v>
      </c>
      <c r="MG62" s="0" t="n">
        <v>1629.6</v>
      </c>
      <c r="MH62" s="0" t="n">
        <v>0</v>
      </c>
      <c r="MI62" s="0" t="n">
        <v>0</v>
      </c>
      <c r="MJ62" s="0" t="n">
        <v>871.5</v>
      </c>
      <c r="MK62" s="0" t="n">
        <v>401.436</v>
      </c>
      <c r="ML62" s="0" t="n">
        <v>38</v>
      </c>
      <c r="MM62" s="0" t="n">
        <v>385.776</v>
      </c>
      <c r="MN62" s="0" t="n">
        <v>0</v>
      </c>
      <c r="MO62" s="0" t="n">
        <v>0</v>
      </c>
      <c r="MP62" s="0" t="n">
        <v>0</v>
      </c>
      <c r="MQ62" s="0" t="n">
        <v>1159.76</v>
      </c>
      <c r="MR62" s="0" t="n">
        <v>0</v>
      </c>
      <c r="MS62" s="0" t="n">
        <v>53.96</v>
      </c>
      <c r="MT62" s="0" t="n">
        <v>1995</v>
      </c>
      <c r="MU62" s="0" t="n">
        <v>0</v>
      </c>
      <c r="MV62" s="0" t="n">
        <v>7125</v>
      </c>
      <c r="MW62" s="0" t="n">
        <v>788.025</v>
      </c>
      <c r="MX62" s="0" t="n">
        <v>2359.8</v>
      </c>
      <c r="MY62" s="0" t="n">
        <v>11400</v>
      </c>
      <c r="MZ62" s="0" t="n">
        <v>2388.3</v>
      </c>
      <c r="NA62" s="0" t="n">
        <v>7361.55</v>
      </c>
      <c r="NB62" s="0" t="n">
        <v>1477.44</v>
      </c>
      <c r="NC62" s="0" t="n">
        <v>2846.2</v>
      </c>
      <c r="ND62" s="0" t="n">
        <v>0</v>
      </c>
      <c r="NE62" s="0" t="n">
        <v>0</v>
      </c>
      <c r="NF62" s="0" t="n">
        <v>0</v>
      </c>
      <c r="NG62" s="0" t="n">
        <v>0</v>
      </c>
      <c r="NH62" s="0" t="n">
        <v>714.02</v>
      </c>
      <c r="NI62" s="0" t="n">
        <v>0</v>
      </c>
      <c r="NJ62" s="0" t="n">
        <v>0</v>
      </c>
      <c r="NK62" s="0" t="n">
        <v>0</v>
      </c>
      <c r="NL62" s="0" t="n">
        <v>0</v>
      </c>
      <c r="NM62" s="0" t="n">
        <v>0</v>
      </c>
      <c r="NN62" s="0" t="n">
        <v>0</v>
      </c>
      <c r="NO62" s="0" t="n">
        <v>0</v>
      </c>
      <c r="NP62" s="0" t="n">
        <v>0</v>
      </c>
      <c r="NQ62" s="0" t="n">
        <v>0</v>
      </c>
      <c r="NR62" s="0" t="n">
        <v>342</v>
      </c>
      <c r="NS62" s="0" t="n">
        <v>0</v>
      </c>
      <c r="NT62" s="0" t="n">
        <v>1128.258</v>
      </c>
      <c r="NU62" s="0" t="n">
        <v>0</v>
      </c>
      <c r="NV62" s="0" t="n">
        <v>0</v>
      </c>
      <c r="NW62" s="0" t="n">
        <v>0</v>
      </c>
      <c r="NX62" s="0" t="n">
        <v>0</v>
      </c>
      <c r="NY62" s="0" t="n">
        <v>0</v>
      </c>
      <c r="NZ62" s="0" t="n">
        <v>0</v>
      </c>
      <c r="OA62" s="0" t="n">
        <v>770.64</v>
      </c>
      <c r="OB62" s="0" t="n">
        <v>802.978</v>
      </c>
      <c r="OC62" s="0" t="n">
        <v>0</v>
      </c>
      <c r="OD62" s="0" t="n">
        <v>0</v>
      </c>
      <c r="OE62" s="0" t="n">
        <v>0</v>
      </c>
      <c r="OF62" s="0" t="n">
        <v>1510.88</v>
      </c>
      <c r="OG62" s="0" t="n">
        <v>0</v>
      </c>
      <c r="OH62" s="0" t="n">
        <v>0</v>
      </c>
      <c r="OI62" s="0" t="n">
        <v>1254</v>
      </c>
      <c r="OJ62" s="0" t="n">
        <v>0</v>
      </c>
      <c r="OK62" s="0" t="n">
        <v>1424.24</v>
      </c>
      <c r="OL62" s="0" t="n">
        <v>0</v>
      </c>
      <c r="OM62" s="0" t="n">
        <v>0</v>
      </c>
      <c r="ON62" s="0" t="n">
        <v>0</v>
      </c>
      <c r="OO62" s="0" t="n">
        <v>0</v>
      </c>
      <c r="OP62" s="0" t="n">
        <v>1915.96</v>
      </c>
      <c r="OQ62" s="0" t="n">
        <v>0</v>
      </c>
      <c r="OR62" s="0" t="n">
        <v>0</v>
      </c>
      <c r="OS62" s="0" t="n">
        <v>418</v>
      </c>
      <c r="OT62" s="0" t="n">
        <v>0</v>
      </c>
      <c r="OU62" s="0" t="n">
        <v>2211.6</v>
      </c>
      <c r="OV62" s="0" t="n">
        <v>0</v>
      </c>
      <c r="OW62" s="0" t="n">
        <v>0</v>
      </c>
      <c r="OX62" s="0" t="n">
        <v>851.58</v>
      </c>
      <c r="OY62" s="0" t="n">
        <v>605.34</v>
      </c>
      <c r="OZ62" s="0" t="n">
        <v>65</v>
      </c>
      <c r="PA62" s="0" t="n">
        <v>659.88</v>
      </c>
      <c r="PB62" s="0" t="n">
        <v>0</v>
      </c>
      <c r="PC62" s="0" t="n">
        <v>0</v>
      </c>
      <c r="PD62" s="0" t="n">
        <v>0</v>
      </c>
      <c r="PE62" s="0" t="n">
        <v>2182.18</v>
      </c>
      <c r="PF62" s="0" t="n">
        <v>0</v>
      </c>
      <c r="PG62" s="0" t="n">
        <v>101.53</v>
      </c>
      <c r="PH62" s="0" t="n">
        <v>3412.5</v>
      </c>
      <c r="PI62" s="0" t="n">
        <v>0</v>
      </c>
      <c r="PJ62" s="0" t="n">
        <v>12187.5</v>
      </c>
      <c r="PK62" s="0" t="n">
        <v>1347.9375</v>
      </c>
      <c r="PL62" s="0" t="n">
        <v>4036.5</v>
      </c>
      <c r="PM62" s="0" t="n">
        <v>19500</v>
      </c>
      <c r="PN62" s="0" t="n">
        <v>4085.25</v>
      </c>
      <c r="PO62" s="0" t="n">
        <v>12592.125</v>
      </c>
      <c r="PP62" s="0" t="n">
        <v>2527.2</v>
      </c>
      <c r="PQ62" s="0" t="n">
        <v>3894.8</v>
      </c>
      <c r="PR62" s="0" t="n">
        <v>0</v>
      </c>
      <c r="PS62" s="0" t="n">
        <v>0</v>
      </c>
      <c r="PT62" s="0" t="n">
        <v>0</v>
      </c>
      <c r="PU62" s="0" t="n">
        <v>0</v>
      </c>
      <c r="PV62" s="0" t="n">
        <v>1526.6875</v>
      </c>
      <c r="PW62" s="0" t="n">
        <v>0</v>
      </c>
      <c r="PX62" s="0" t="n">
        <v>0</v>
      </c>
      <c r="PY62" s="0" t="n">
        <v>0</v>
      </c>
      <c r="PZ62" s="0" t="n">
        <v>0</v>
      </c>
      <c r="QA62" s="0" t="n">
        <v>0</v>
      </c>
      <c r="QB62" s="0" t="n">
        <v>0</v>
      </c>
      <c r="QC62" s="0" t="n">
        <v>0</v>
      </c>
      <c r="QD62" s="0" t="n">
        <v>0</v>
      </c>
      <c r="QE62" s="0" t="n">
        <v>0</v>
      </c>
      <c r="QF62" s="0" t="n">
        <v>526.5</v>
      </c>
      <c r="QG62" s="0" t="n">
        <v>0</v>
      </c>
      <c r="QH62" s="0" t="n">
        <v>2144.35</v>
      </c>
      <c r="QI62" s="0" t="n">
        <v>0</v>
      </c>
      <c r="QJ62" s="0" t="n">
        <v>0</v>
      </c>
      <c r="QK62" s="0" t="n">
        <v>0</v>
      </c>
      <c r="QL62" s="0" t="n">
        <v>0</v>
      </c>
      <c r="QM62" s="0" t="n">
        <v>0</v>
      </c>
      <c r="QN62" s="0" t="n">
        <v>0</v>
      </c>
      <c r="QO62" s="0" t="n">
        <v>1450.02</v>
      </c>
      <c r="QP62" s="0" t="n">
        <v>1248.65</v>
      </c>
      <c r="QQ62" s="0" t="n">
        <v>0</v>
      </c>
      <c r="QR62" s="0" t="n">
        <v>0</v>
      </c>
      <c r="QS62" s="0" t="n">
        <v>0</v>
      </c>
      <c r="QT62" s="0" t="n">
        <v>2325.96</v>
      </c>
      <c r="QU62" s="0" t="n">
        <v>0</v>
      </c>
      <c r="QV62" s="0" t="n">
        <v>0</v>
      </c>
      <c r="QW62" s="0" t="n">
        <v>1950</v>
      </c>
      <c r="QX62" s="0" t="n">
        <v>0</v>
      </c>
      <c r="QY62" s="0" t="n">
        <v>2436.2</v>
      </c>
      <c r="QZ62" s="0" t="n">
        <v>0</v>
      </c>
      <c r="RA62" s="0" t="n">
        <v>0</v>
      </c>
      <c r="RB62" s="0" t="n">
        <v>0</v>
      </c>
      <c r="RC62" s="0" t="n">
        <v>0</v>
      </c>
      <c r="RD62" s="0" t="n">
        <v>3277.3</v>
      </c>
      <c r="RE62" s="0" t="n">
        <v>0</v>
      </c>
      <c r="RF62" s="0" t="n">
        <v>0</v>
      </c>
      <c r="RG62" s="0" t="n">
        <v>643.5</v>
      </c>
      <c r="RH62" s="0" t="n">
        <v>0</v>
      </c>
      <c r="RI62" s="0" t="n">
        <v>3783</v>
      </c>
      <c r="RJ62" s="0" t="n">
        <v>0</v>
      </c>
      <c r="RK62" s="0" t="n">
        <v>0</v>
      </c>
      <c r="RL62" s="0" t="n">
        <v>1618.5</v>
      </c>
      <c r="RM62" s="0" t="n">
        <v>1138.995</v>
      </c>
      <c r="RN62" s="0" t="n">
        <v>31</v>
      </c>
      <c r="RO62" s="0" t="n">
        <v>349.68</v>
      </c>
      <c r="RP62" s="0" t="n">
        <v>0</v>
      </c>
      <c r="RQ62" s="0" t="n">
        <v>0</v>
      </c>
      <c r="RR62" s="0" t="n">
        <v>0</v>
      </c>
      <c r="RS62" s="0" t="n">
        <v>946.12</v>
      </c>
      <c r="RT62" s="0" t="n">
        <v>0</v>
      </c>
      <c r="RU62" s="0" t="n">
        <v>44.02</v>
      </c>
      <c r="RV62" s="0" t="n">
        <v>1627.5</v>
      </c>
      <c r="RW62" s="0" t="n">
        <v>0</v>
      </c>
      <c r="RX62" s="0" t="n">
        <v>5812.5</v>
      </c>
      <c r="RY62" s="0" t="n">
        <v>642.8625</v>
      </c>
      <c r="RZ62" s="0" t="n">
        <v>1925.1</v>
      </c>
      <c r="SA62" s="0" t="n">
        <v>9300</v>
      </c>
      <c r="SB62" s="0" t="n">
        <v>1948.35</v>
      </c>
      <c r="SC62" s="0" t="n">
        <v>6005.475</v>
      </c>
      <c r="SD62" s="0" t="n">
        <v>1205.28</v>
      </c>
      <c r="SE62" s="0" t="n">
        <v>2321.9</v>
      </c>
      <c r="SF62" s="0" t="n">
        <v>0</v>
      </c>
      <c r="SG62" s="0" t="n">
        <v>0</v>
      </c>
      <c r="SH62" s="0" t="n">
        <v>0</v>
      </c>
      <c r="SI62" s="0" t="n">
        <v>0</v>
      </c>
      <c r="SJ62" s="0" t="n">
        <v>582.49</v>
      </c>
      <c r="SK62" s="0" t="n">
        <v>0</v>
      </c>
      <c r="SL62" s="0" t="n">
        <v>0</v>
      </c>
      <c r="SM62" s="0" t="n">
        <v>0</v>
      </c>
      <c r="SN62" s="0" t="n">
        <v>0</v>
      </c>
      <c r="SO62" s="0" t="n">
        <v>0</v>
      </c>
      <c r="SP62" s="0" t="n">
        <v>0</v>
      </c>
      <c r="SQ62" s="0" t="n">
        <v>0</v>
      </c>
      <c r="SR62" s="0" t="n">
        <v>0</v>
      </c>
      <c r="SS62" s="0" t="n">
        <v>0</v>
      </c>
      <c r="ST62" s="0" t="n">
        <v>279</v>
      </c>
      <c r="SU62" s="0" t="n">
        <v>0</v>
      </c>
      <c r="SV62" s="0" t="n">
        <v>1022.69</v>
      </c>
      <c r="SW62" s="0" t="n">
        <v>0</v>
      </c>
      <c r="SX62" s="0" t="n">
        <v>0</v>
      </c>
      <c r="SY62" s="0" t="n">
        <v>0</v>
      </c>
      <c r="SZ62" s="0" t="n">
        <v>0</v>
      </c>
      <c r="TA62" s="0" t="n">
        <v>0</v>
      </c>
      <c r="TB62" s="0" t="n">
        <v>0</v>
      </c>
      <c r="TC62" s="0" t="n">
        <v>628.68</v>
      </c>
      <c r="TD62" s="0" t="n">
        <v>595.51</v>
      </c>
      <c r="TE62" s="0" t="n">
        <v>0</v>
      </c>
      <c r="TF62" s="0" t="n">
        <v>0</v>
      </c>
      <c r="TG62" s="0" t="n">
        <v>0</v>
      </c>
      <c r="TH62" s="0" t="n">
        <v>1355.816</v>
      </c>
      <c r="TI62" s="0" t="n">
        <v>0</v>
      </c>
      <c r="TJ62" s="0" t="n">
        <v>0</v>
      </c>
      <c r="TK62" s="0" t="n">
        <v>1162.5</v>
      </c>
      <c r="TL62" s="0" t="n">
        <v>0</v>
      </c>
      <c r="TM62" s="0" t="n">
        <v>1161.88</v>
      </c>
      <c r="TN62" s="0" t="n">
        <v>0</v>
      </c>
      <c r="TO62" s="0" t="n">
        <v>0</v>
      </c>
      <c r="TP62" s="0" t="n">
        <v>0</v>
      </c>
      <c r="TQ62" s="0" t="n">
        <v>0</v>
      </c>
      <c r="TR62" s="0" t="n">
        <v>1953.775</v>
      </c>
      <c r="TS62" s="0" t="n">
        <v>0</v>
      </c>
      <c r="TT62" s="0" t="n">
        <v>0</v>
      </c>
      <c r="TU62" s="0" t="n">
        <v>341</v>
      </c>
      <c r="TV62" s="0" t="n">
        <v>0</v>
      </c>
      <c r="TW62" s="0" t="n">
        <v>1804.2</v>
      </c>
      <c r="TX62" s="0" t="n">
        <v>0</v>
      </c>
      <c r="TY62" s="0" t="n">
        <v>0</v>
      </c>
      <c r="TZ62" s="0" t="n">
        <v>771.9</v>
      </c>
      <c r="UA62" s="0" t="n">
        <v>493.83</v>
      </c>
      <c r="UB62" s="0" t="n">
        <v>76</v>
      </c>
      <c r="UC62" s="0" t="n">
        <v>857.28</v>
      </c>
      <c r="UD62" s="0" t="n">
        <v>0</v>
      </c>
      <c r="UE62" s="0" t="n">
        <v>0</v>
      </c>
      <c r="UF62" s="0" t="n">
        <v>0</v>
      </c>
      <c r="UG62" s="0" t="n">
        <v>2319.52</v>
      </c>
      <c r="UH62" s="0" t="n">
        <v>0</v>
      </c>
      <c r="UI62" s="0" t="n">
        <v>107.92</v>
      </c>
      <c r="UJ62" s="0" t="n">
        <v>3990</v>
      </c>
      <c r="UK62" s="0" t="n">
        <v>0</v>
      </c>
      <c r="UL62" s="0" t="n">
        <v>14250</v>
      </c>
      <c r="UM62" s="0" t="n">
        <v>1576.05</v>
      </c>
      <c r="UN62" s="0" t="n">
        <v>4719.6</v>
      </c>
      <c r="UO62" s="0" t="n">
        <v>22800</v>
      </c>
      <c r="UP62" s="0" t="n">
        <v>4776.6</v>
      </c>
      <c r="UQ62" s="0" t="n">
        <v>14723.1</v>
      </c>
      <c r="UR62" s="0" t="n">
        <v>2659.392</v>
      </c>
      <c r="US62" s="0" t="n">
        <v>4553.92</v>
      </c>
      <c r="UT62" s="0" t="n">
        <v>0</v>
      </c>
      <c r="UU62" s="0" t="n">
        <v>0</v>
      </c>
      <c r="UV62" s="0" t="n">
        <v>0</v>
      </c>
      <c r="UW62" s="0" t="n">
        <v>0</v>
      </c>
      <c r="UX62" s="0" t="n">
        <v>1285.236</v>
      </c>
      <c r="UY62" s="0" t="n">
        <v>0</v>
      </c>
      <c r="UZ62" s="0" t="n">
        <v>0</v>
      </c>
      <c r="VA62" s="0" t="n">
        <v>0</v>
      </c>
      <c r="VB62" s="0" t="n">
        <v>0</v>
      </c>
      <c r="VC62" s="0" t="n">
        <v>0</v>
      </c>
      <c r="VD62" s="0" t="n">
        <v>0</v>
      </c>
      <c r="VE62" s="0" t="n">
        <v>0</v>
      </c>
      <c r="VF62" s="0" t="n">
        <v>0</v>
      </c>
      <c r="VG62" s="0" t="n">
        <v>0</v>
      </c>
      <c r="VH62" s="0" t="n">
        <v>684</v>
      </c>
      <c r="VI62" s="0" t="n">
        <v>0</v>
      </c>
      <c r="VJ62" s="0" t="n">
        <v>2507.24</v>
      </c>
      <c r="VK62" s="0" t="n">
        <v>0</v>
      </c>
      <c r="VL62" s="0" t="n">
        <v>0</v>
      </c>
      <c r="VM62" s="0" t="n">
        <v>0</v>
      </c>
      <c r="VN62" s="0" t="n">
        <v>0</v>
      </c>
      <c r="VO62" s="0" t="n">
        <v>0</v>
      </c>
      <c r="VP62" s="0" t="n">
        <v>0</v>
      </c>
      <c r="VQ62" s="0" t="n">
        <v>1541.28</v>
      </c>
      <c r="VR62" s="0" t="n">
        <v>1459.96</v>
      </c>
      <c r="VS62" s="0" t="n">
        <v>0</v>
      </c>
      <c r="VT62" s="0" t="n">
        <v>0</v>
      </c>
      <c r="VU62" s="0" t="n">
        <v>0</v>
      </c>
      <c r="VV62" s="0" t="n">
        <v>3021.76</v>
      </c>
      <c r="VW62" s="0" t="n">
        <v>0</v>
      </c>
      <c r="VX62" s="0" t="n">
        <v>0</v>
      </c>
      <c r="VY62" s="0" t="n">
        <v>2280</v>
      </c>
      <c r="VZ62" s="0" t="n">
        <v>0</v>
      </c>
      <c r="WA62" s="0" t="n">
        <v>2848.48</v>
      </c>
      <c r="WB62" s="0" t="n">
        <v>0</v>
      </c>
      <c r="WC62" s="0" t="n">
        <v>0</v>
      </c>
      <c r="WD62" s="0" t="n">
        <v>0</v>
      </c>
      <c r="WE62" s="0" t="n">
        <v>0</v>
      </c>
      <c r="WF62" s="0" t="n">
        <v>3831.92</v>
      </c>
      <c r="WG62" s="0" t="n">
        <v>0</v>
      </c>
      <c r="WH62" s="0" t="n">
        <v>0</v>
      </c>
      <c r="WI62" s="0" t="n">
        <v>752.4</v>
      </c>
      <c r="WJ62" s="0" t="n">
        <v>0</v>
      </c>
      <c r="WK62" s="0" t="n">
        <v>4865.52</v>
      </c>
      <c r="WL62" s="0" t="n">
        <v>0</v>
      </c>
      <c r="WM62" s="0" t="n">
        <v>0</v>
      </c>
      <c r="WN62" s="0" t="n">
        <v>1892.4</v>
      </c>
      <c r="WO62" s="0" t="n">
        <v>1210.68</v>
      </c>
      <c r="WP62" s="0" t="n">
        <v>42</v>
      </c>
      <c r="WQ62" s="0" t="n">
        <v>473.76</v>
      </c>
      <c r="WR62" s="0" t="n">
        <v>0</v>
      </c>
      <c r="WS62" s="0" t="n">
        <v>0</v>
      </c>
      <c r="WT62" s="0" t="n">
        <v>0</v>
      </c>
      <c r="WU62" s="0" t="n">
        <v>1281.84</v>
      </c>
      <c r="WV62" s="0" t="n">
        <v>0</v>
      </c>
      <c r="WW62" s="0" t="n">
        <v>59.64</v>
      </c>
      <c r="WX62" s="0" t="n">
        <v>2205</v>
      </c>
      <c r="WY62" s="0" t="n">
        <v>0</v>
      </c>
      <c r="WZ62" s="0" t="n">
        <v>7875</v>
      </c>
      <c r="XA62" s="0" t="n">
        <v>870.975</v>
      </c>
      <c r="XB62" s="0" t="n">
        <v>2608.2</v>
      </c>
      <c r="XC62" s="0" t="n">
        <v>12600</v>
      </c>
      <c r="XD62" s="0" t="n">
        <v>2639.7</v>
      </c>
      <c r="XE62" s="0" t="n">
        <v>8136.45</v>
      </c>
      <c r="XF62" s="0" t="n">
        <v>1632.96</v>
      </c>
      <c r="XG62" s="0" t="n">
        <v>2516.64</v>
      </c>
      <c r="XH62" s="0" t="n">
        <v>0</v>
      </c>
      <c r="XI62" s="0" t="n">
        <v>0</v>
      </c>
      <c r="XJ62" s="0" t="n">
        <v>0</v>
      </c>
      <c r="XK62" s="0" t="n">
        <v>0</v>
      </c>
      <c r="XL62" s="0" t="n">
        <v>789.18</v>
      </c>
      <c r="XM62" s="0" t="n">
        <v>0</v>
      </c>
      <c r="XN62" s="0" t="n">
        <v>0</v>
      </c>
      <c r="XO62" s="0" t="n">
        <v>0</v>
      </c>
      <c r="XP62" s="0" t="n">
        <v>0</v>
      </c>
      <c r="XQ62" s="0" t="n">
        <v>0</v>
      </c>
      <c r="XR62" s="0" t="n">
        <v>0</v>
      </c>
      <c r="XS62" s="0" t="n">
        <v>0</v>
      </c>
      <c r="XT62" s="0" t="n">
        <v>0</v>
      </c>
      <c r="XU62" s="0" t="n">
        <v>0</v>
      </c>
      <c r="XV62" s="0" t="n">
        <v>340.2</v>
      </c>
      <c r="XW62" s="0" t="n">
        <v>0</v>
      </c>
      <c r="XX62" s="0" t="n">
        <v>1247.022</v>
      </c>
      <c r="XY62" s="0" t="n">
        <v>0</v>
      </c>
      <c r="XZ62" s="0" t="n">
        <v>0</v>
      </c>
      <c r="YA62" s="0" t="n">
        <v>0</v>
      </c>
      <c r="YB62" s="0" t="n">
        <v>0</v>
      </c>
      <c r="YC62" s="0" t="n">
        <v>0</v>
      </c>
      <c r="YD62" s="0" t="n">
        <v>0</v>
      </c>
      <c r="YE62" s="0" t="n">
        <v>851.76</v>
      </c>
      <c r="YF62" s="0" t="n">
        <v>726.138</v>
      </c>
      <c r="YG62" s="0" t="n">
        <v>0</v>
      </c>
      <c r="YH62" s="0" t="n">
        <v>0</v>
      </c>
      <c r="YI62" s="0" t="n">
        <v>0</v>
      </c>
      <c r="YJ62" s="0" t="n">
        <v>1502.928</v>
      </c>
      <c r="YK62" s="0" t="n">
        <v>0</v>
      </c>
      <c r="YL62" s="0" t="n">
        <v>0</v>
      </c>
      <c r="YM62" s="0" t="n">
        <v>1134</v>
      </c>
      <c r="YN62" s="0" t="n">
        <v>0</v>
      </c>
      <c r="YO62" s="0" t="n">
        <v>1574.16</v>
      </c>
      <c r="YP62" s="0" t="n">
        <v>0</v>
      </c>
      <c r="YQ62" s="0" t="n">
        <v>0</v>
      </c>
      <c r="YR62" s="0" t="n">
        <v>0</v>
      </c>
      <c r="YS62" s="0" t="n">
        <v>0</v>
      </c>
      <c r="YT62" s="0" t="n">
        <v>1905.876</v>
      </c>
      <c r="YU62" s="0" t="n">
        <v>0</v>
      </c>
      <c r="YV62" s="0" t="n">
        <v>0</v>
      </c>
      <c r="YW62" s="0" t="n">
        <v>462</v>
      </c>
      <c r="YX62" s="0" t="n">
        <v>0</v>
      </c>
      <c r="YY62" s="0" t="n">
        <v>3055.5</v>
      </c>
      <c r="YZ62" s="0" t="n">
        <v>0</v>
      </c>
      <c r="ZA62" s="0" t="n">
        <v>0</v>
      </c>
      <c r="ZB62" s="0" t="n">
        <v>1045.8</v>
      </c>
      <c r="ZC62" s="0" t="n">
        <v>669.06</v>
      </c>
      <c r="ZD62" s="0" t="n">
        <v>34</v>
      </c>
      <c r="ZE62" s="0" t="n">
        <v>383.52</v>
      </c>
      <c r="ZF62" s="0" t="n">
        <v>0</v>
      </c>
      <c r="ZG62" s="0" t="n">
        <v>0</v>
      </c>
      <c r="ZH62" s="0" t="n">
        <v>0</v>
      </c>
      <c r="ZI62" s="0" t="n">
        <v>933.912</v>
      </c>
      <c r="ZJ62" s="0" t="n">
        <v>0</v>
      </c>
      <c r="ZK62" s="0" t="n">
        <v>48.28</v>
      </c>
      <c r="ZL62" s="0" t="n">
        <v>1785</v>
      </c>
      <c r="ZM62" s="0" t="n">
        <v>0</v>
      </c>
      <c r="ZN62" s="0" t="n">
        <v>6375</v>
      </c>
      <c r="ZO62" s="0" t="n">
        <v>705.075</v>
      </c>
      <c r="ZP62" s="0" t="n">
        <v>2111.4</v>
      </c>
      <c r="ZQ62" s="0" t="n">
        <v>10200</v>
      </c>
      <c r="ZR62" s="0" t="n">
        <v>2136.9</v>
      </c>
      <c r="ZS62" s="0" t="n">
        <v>6586.65</v>
      </c>
      <c r="ZT62" s="0" t="n">
        <v>1189.728</v>
      </c>
      <c r="ZU62" s="0" t="n">
        <v>2037.28</v>
      </c>
      <c r="ZV62" s="0" t="n">
        <v>0</v>
      </c>
      <c r="ZW62" s="0" t="n">
        <v>0</v>
      </c>
      <c r="ZX62" s="0" t="n">
        <v>0</v>
      </c>
      <c r="ZY62" s="0" t="n">
        <v>0</v>
      </c>
      <c r="ZZ62" s="0" t="n">
        <v>574.974</v>
      </c>
      <c r="AAA62" s="0" t="n">
        <v>0</v>
      </c>
      <c r="AAB62" s="0" t="n">
        <v>0</v>
      </c>
      <c r="AAC62" s="0" t="n">
        <v>0</v>
      </c>
      <c r="AAD62" s="0" t="n">
        <v>0</v>
      </c>
      <c r="AAE62" s="0" t="n">
        <v>0</v>
      </c>
      <c r="AAF62" s="0" t="n">
        <v>0</v>
      </c>
      <c r="AAG62" s="0" t="n">
        <v>0</v>
      </c>
      <c r="AAH62" s="0" t="n">
        <v>0</v>
      </c>
      <c r="AAI62" s="0" t="n">
        <v>0</v>
      </c>
      <c r="AAJ62" s="0" t="n">
        <v>382.5</v>
      </c>
      <c r="AAK62" s="0" t="n">
        <v>0</v>
      </c>
      <c r="AAL62" s="0" t="n">
        <v>1121.66</v>
      </c>
      <c r="AAM62" s="0" t="n">
        <v>0</v>
      </c>
      <c r="AAN62" s="0" t="n">
        <v>0</v>
      </c>
      <c r="AAO62" s="0" t="n">
        <v>0</v>
      </c>
      <c r="AAP62" s="0" t="n">
        <v>0</v>
      </c>
      <c r="AAQ62" s="0" t="n">
        <v>0</v>
      </c>
      <c r="AAR62" s="0" t="n">
        <v>0</v>
      </c>
      <c r="AAS62" s="0" t="n">
        <v>689.52</v>
      </c>
      <c r="AAT62" s="0" t="n">
        <v>816.425</v>
      </c>
      <c r="AAU62" s="0" t="n">
        <v>0</v>
      </c>
      <c r="AAV62" s="0" t="n">
        <v>0</v>
      </c>
      <c r="AAW62" s="0" t="n">
        <v>0</v>
      </c>
      <c r="AAX62" s="0" t="n">
        <v>1351.84</v>
      </c>
      <c r="AAY62" s="0" t="n">
        <v>0</v>
      </c>
      <c r="AAZ62" s="0" t="n">
        <v>0</v>
      </c>
      <c r="ABA62" s="0" t="n">
        <v>1020</v>
      </c>
      <c r="ABB62" s="0" t="n">
        <v>0</v>
      </c>
      <c r="ABC62" s="0" t="n">
        <v>1274.32</v>
      </c>
      <c r="ABD62" s="0" t="n">
        <v>0</v>
      </c>
      <c r="ABE62" s="0" t="n">
        <v>0</v>
      </c>
      <c r="ABF62" s="0" t="n">
        <v>0</v>
      </c>
      <c r="ABG62" s="0" t="n">
        <v>0</v>
      </c>
      <c r="ABH62" s="0" t="n">
        <v>1714.28</v>
      </c>
      <c r="ABI62" s="0" t="n">
        <v>0</v>
      </c>
      <c r="ABJ62" s="0" t="n">
        <v>0</v>
      </c>
      <c r="ABK62" s="0" t="n">
        <v>374</v>
      </c>
      <c r="ABL62" s="0" t="n">
        <v>0</v>
      </c>
      <c r="ABM62" s="0" t="n">
        <v>1978.8</v>
      </c>
      <c r="ABN62" s="0" t="n">
        <v>0</v>
      </c>
      <c r="ABO62" s="0" t="n">
        <v>0</v>
      </c>
      <c r="ABP62" s="0" t="n">
        <v>846.6</v>
      </c>
      <c r="ABQ62" s="0" t="n">
        <v>541.62</v>
      </c>
      <c r="ABR62" s="0" t="n">
        <v>70</v>
      </c>
      <c r="ABS62" s="0" t="n">
        <v>987</v>
      </c>
      <c r="ABT62" s="0" t="n">
        <v>0</v>
      </c>
      <c r="ABU62" s="0" t="n">
        <v>0</v>
      </c>
      <c r="ABV62" s="0" t="n">
        <v>0</v>
      </c>
      <c r="ABW62" s="0" t="n">
        <v>2350.04</v>
      </c>
      <c r="ABX62" s="0" t="n">
        <v>0</v>
      </c>
      <c r="ABY62" s="0" t="n">
        <v>99.4</v>
      </c>
      <c r="ABZ62" s="0" t="n">
        <v>3675</v>
      </c>
      <c r="ACA62" s="0" t="n">
        <v>0</v>
      </c>
      <c r="ACB62" s="0" t="n">
        <v>13125</v>
      </c>
      <c r="ACC62" s="0" t="n">
        <v>1451.625</v>
      </c>
      <c r="ACD62" s="0" t="n">
        <v>4347</v>
      </c>
      <c r="ACE62" s="0" t="n">
        <v>21000</v>
      </c>
      <c r="ACF62" s="0" t="n">
        <v>4399.5</v>
      </c>
      <c r="ACG62" s="0" t="n">
        <v>13560.75</v>
      </c>
      <c r="ACH62" s="0" t="n">
        <v>2721.6</v>
      </c>
      <c r="ACI62" s="0" t="n">
        <v>3774.96</v>
      </c>
      <c r="ACJ62" s="0" t="n">
        <v>0</v>
      </c>
      <c r="ACK62" s="0" t="n">
        <v>0</v>
      </c>
      <c r="ACL62" s="0" t="n">
        <v>0</v>
      </c>
      <c r="ACM62" s="0" t="n">
        <v>0</v>
      </c>
      <c r="ACN62" s="0" t="n">
        <v>1644.125</v>
      </c>
      <c r="ACO62" s="0" t="n">
        <v>0</v>
      </c>
      <c r="ACP62" s="0" t="n">
        <v>0</v>
      </c>
      <c r="ACQ62" s="0" t="n">
        <v>0</v>
      </c>
      <c r="ACR62" s="0" t="n">
        <v>0</v>
      </c>
      <c r="ACS62" s="0" t="n">
        <v>0</v>
      </c>
      <c r="ACT62" s="0" t="n">
        <v>0</v>
      </c>
      <c r="ACU62" s="0" t="n">
        <v>0</v>
      </c>
      <c r="ACV62" s="0" t="n">
        <v>0</v>
      </c>
      <c r="ACW62" s="0" t="n">
        <v>0</v>
      </c>
      <c r="ACX62" s="0" t="n">
        <v>693</v>
      </c>
      <c r="ACY62" s="0" t="n">
        <v>0</v>
      </c>
      <c r="ACZ62" s="0" t="n">
        <v>2309.3</v>
      </c>
      <c r="ADA62" s="0" t="n">
        <v>0</v>
      </c>
      <c r="ADB62" s="0" t="n">
        <v>0</v>
      </c>
      <c r="ADC62" s="0" t="n">
        <v>0</v>
      </c>
      <c r="ADD62" s="0" t="n">
        <v>0</v>
      </c>
      <c r="ADE62" s="0" t="n">
        <v>0</v>
      </c>
      <c r="ADF62" s="0" t="n">
        <v>0</v>
      </c>
      <c r="ADG62" s="0" t="n">
        <v>1419.6</v>
      </c>
      <c r="ADH62" s="0" t="n">
        <v>1344.7</v>
      </c>
      <c r="ADI62" s="0" t="n">
        <v>0</v>
      </c>
      <c r="ADJ62" s="0" t="n">
        <v>0</v>
      </c>
      <c r="ADK62" s="0" t="n">
        <v>0</v>
      </c>
      <c r="ADL62" s="0" t="n">
        <v>2783.2</v>
      </c>
      <c r="ADM62" s="0" t="n">
        <v>0</v>
      </c>
      <c r="ADN62" s="0" t="n">
        <v>0</v>
      </c>
      <c r="ADO62" s="0" t="n">
        <v>2100</v>
      </c>
      <c r="ADP62" s="0" t="n">
        <v>0</v>
      </c>
      <c r="ADQ62" s="0" t="n">
        <v>2885.96</v>
      </c>
      <c r="ADR62" s="0" t="n">
        <v>0</v>
      </c>
      <c r="ADS62" s="0" t="n">
        <v>0</v>
      </c>
      <c r="ADT62" s="0" t="n">
        <v>0</v>
      </c>
      <c r="ADU62" s="0" t="n">
        <v>0</v>
      </c>
      <c r="ADV62" s="0" t="n">
        <v>3176.46</v>
      </c>
      <c r="ADW62" s="0" t="n">
        <v>0</v>
      </c>
      <c r="ADX62" s="0" t="n">
        <v>0</v>
      </c>
      <c r="ADY62" s="0" t="n">
        <v>847</v>
      </c>
      <c r="ADZ62" s="0" t="n">
        <v>0</v>
      </c>
      <c r="AEA62" s="0" t="n">
        <v>4074</v>
      </c>
      <c r="AEB62" s="0" t="n">
        <v>0</v>
      </c>
      <c r="AEC62" s="0" t="n">
        <v>0</v>
      </c>
      <c r="AED62" s="0" t="n">
        <v>2178.75</v>
      </c>
      <c r="AEE62" s="0" t="n">
        <v>1115.1</v>
      </c>
      <c r="AEF62" s="0" t="n">
        <v>54</v>
      </c>
      <c r="AEG62" s="0" t="n">
        <v>609.12</v>
      </c>
      <c r="AEH62" s="0" t="n">
        <v>0</v>
      </c>
      <c r="AEI62" s="0" t="n">
        <v>0</v>
      </c>
      <c r="AEJ62" s="0" t="n">
        <v>0</v>
      </c>
      <c r="AEK62" s="0" t="n">
        <v>1648.08</v>
      </c>
      <c r="AEL62" s="0" t="n">
        <v>0</v>
      </c>
      <c r="AEM62" s="0" t="n">
        <v>95.85</v>
      </c>
      <c r="AEN62" s="0" t="n">
        <v>2835</v>
      </c>
      <c r="AEO62" s="0" t="n">
        <v>0</v>
      </c>
      <c r="AEP62" s="0" t="n">
        <v>10125</v>
      </c>
      <c r="AEQ62" s="0" t="n">
        <v>1119.825</v>
      </c>
      <c r="AER62" s="0" t="n">
        <v>3353.4</v>
      </c>
      <c r="AES62" s="0" t="n">
        <v>16200</v>
      </c>
      <c r="AET62" s="0" t="n">
        <v>3393.9</v>
      </c>
      <c r="AEU62" s="0" t="n">
        <v>10461.15</v>
      </c>
      <c r="AEV62" s="0" t="n">
        <v>1889.568</v>
      </c>
      <c r="AEW62" s="0" t="n">
        <v>2912.112</v>
      </c>
      <c r="AEX62" s="0" t="n">
        <v>0</v>
      </c>
      <c r="AEY62" s="0" t="n">
        <v>0</v>
      </c>
      <c r="AEZ62" s="0" t="n">
        <v>0</v>
      </c>
      <c r="AFA62" s="0" t="n">
        <v>0</v>
      </c>
      <c r="AFB62" s="0" t="n">
        <v>1116.126</v>
      </c>
      <c r="AFC62" s="0" t="n">
        <v>0</v>
      </c>
      <c r="AFD62" s="0" t="n">
        <v>0</v>
      </c>
      <c r="AFE62" s="0" t="n">
        <v>0</v>
      </c>
      <c r="AFF62" s="0" t="n">
        <v>0</v>
      </c>
      <c r="AFG62" s="0" t="n">
        <v>0</v>
      </c>
      <c r="AFH62" s="0" t="n">
        <v>0</v>
      </c>
      <c r="AFI62" s="0" t="n">
        <v>0</v>
      </c>
      <c r="AFJ62" s="0" t="n">
        <v>0</v>
      </c>
      <c r="AFK62" s="0" t="n">
        <v>0</v>
      </c>
      <c r="AFL62" s="0" t="n">
        <v>486</v>
      </c>
      <c r="AFM62" s="0" t="n">
        <v>0</v>
      </c>
      <c r="AFN62" s="0" t="n">
        <v>1603.314</v>
      </c>
      <c r="AFO62" s="0" t="n">
        <v>0</v>
      </c>
      <c r="AFP62" s="0" t="n">
        <v>0</v>
      </c>
      <c r="AFQ62" s="0" t="n">
        <v>0</v>
      </c>
      <c r="AFR62" s="0" t="n">
        <v>0</v>
      </c>
      <c r="AFS62" s="0" t="n">
        <v>0</v>
      </c>
      <c r="AFT62" s="0" t="n">
        <v>0</v>
      </c>
      <c r="AFU62" s="0" t="n">
        <v>1095.12</v>
      </c>
      <c r="AFV62" s="0" t="n">
        <v>1037.34</v>
      </c>
      <c r="AFW62" s="0" t="n">
        <v>0</v>
      </c>
      <c r="AFX62" s="0" t="n">
        <v>0</v>
      </c>
      <c r="AFY62" s="0" t="n">
        <v>0</v>
      </c>
      <c r="AFZ62" s="0" t="n">
        <v>1932.336</v>
      </c>
      <c r="AGA62" s="0" t="n">
        <v>0</v>
      </c>
      <c r="AGB62" s="0" t="n">
        <v>0</v>
      </c>
      <c r="AGC62" s="0" t="n">
        <v>1620</v>
      </c>
      <c r="AGD62" s="0" t="n">
        <v>0</v>
      </c>
      <c r="AGE62" s="0" t="n">
        <v>2023.92</v>
      </c>
      <c r="AGF62" s="0" t="n">
        <v>0</v>
      </c>
      <c r="AGG62" s="0" t="n">
        <v>0</v>
      </c>
      <c r="AGH62" s="0" t="n">
        <v>0</v>
      </c>
      <c r="AGI62" s="0" t="n">
        <v>0</v>
      </c>
      <c r="AGJ62" s="0" t="n">
        <v>3403.35</v>
      </c>
      <c r="AGK62" s="0" t="n">
        <v>0</v>
      </c>
      <c r="AGL62" s="0" t="n">
        <v>0</v>
      </c>
      <c r="AGM62" s="0" t="n">
        <v>653.4</v>
      </c>
      <c r="AGN62" s="0" t="n">
        <v>0</v>
      </c>
      <c r="AGO62" s="0" t="n">
        <v>3142.8</v>
      </c>
      <c r="AGP62" s="0" t="n">
        <v>0</v>
      </c>
      <c r="AGQ62" s="0" t="n">
        <v>0</v>
      </c>
      <c r="AGR62" s="0" t="n">
        <v>1210.14</v>
      </c>
      <c r="AGS62" s="0" t="n">
        <v>946.242</v>
      </c>
      <c r="AGU62" s="0" t="n">
        <f aca="false">IF($P62&gt;0,CH62*$K62,0)</f>
        <v>28</v>
      </c>
      <c r="AGV62" s="0" t="n">
        <f aca="false">IF($P62&gt;0,EV62*$K62,0)</f>
        <v>4</v>
      </c>
      <c r="AGW62" s="0" t="n">
        <f aca="false">IF($P62&gt;0,HJ62*$K62,0)</f>
        <v>33</v>
      </c>
      <c r="AGX62" s="0" t="n">
        <f aca="false">IF($P62&gt;0,JX62*$K62,0)</f>
        <v>28</v>
      </c>
      <c r="AGY62" s="0" t="n">
        <f aca="false">IF($P62&gt;0,ML62*$K62,0)</f>
        <v>38</v>
      </c>
      <c r="AGZ62" s="0" t="n">
        <f aca="false">IF($P62&gt;0,OZ62*$K62,0)</f>
        <v>65</v>
      </c>
      <c r="AHA62" s="0" t="n">
        <f aca="false">IF($P62&gt;0,RN62*$K62,0)</f>
        <v>31</v>
      </c>
      <c r="AHB62" s="0" t="n">
        <f aca="false">IF($P62&gt;0,UB62*$K62,0)</f>
        <v>76</v>
      </c>
      <c r="AHC62" s="0" t="n">
        <f aca="false">IF($P62&gt;0,WP62*$K62,0)</f>
        <v>42</v>
      </c>
      <c r="AHD62" s="0" t="n">
        <f aca="false">IF($P62&gt;0,ZD62*$K62,0)</f>
        <v>34</v>
      </c>
      <c r="AHE62" s="0" t="n">
        <f aca="false">IF($P62&gt;0,ABR62*$K62,0)</f>
        <v>70</v>
      </c>
      <c r="AHF62" s="0" t="n">
        <f aca="false">IF($P62&gt;0,AEF62*$K62,0)</f>
        <v>54</v>
      </c>
    </row>
    <row r="63" customFormat="false" ht="15" hidden="false" customHeight="false" outlineLevel="0" collapsed="false">
      <c r="F63" s="0" t="s">
        <v>28</v>
      </c>
      <c r="H63" s="0" t="s">
        <v>65</v>
      </c>
      <c r="I63" s="0" t="s">
        <v>241</v>
      </c>
      <c r="K63" s="0" t="n">
        <v>1</v>
      </c>
      <c r="L63" s="0" t="n">
        <v>9.52</v>
      </c>
      <c r="P63" s="0" t="n">
        <v>2</v>
      </c>
      <c r="R63" s="0" t="s">
        <v>58</v>
      </c>
      <c r="S63" s="0" t="n">
        <v>0</v>
      </c>
      <c r="V63" s="0" t="n">
        <v>17.4</v>
      </c>
      <c r="AB63" s="0" t="n">
        <v>10.99</v>
      </c>
      <c r="AC63" s="0" t="n">
        <v>5.54</v>
      </c>
      <c r="AE63" s="0" t="n">
        <v>35.9</v>
      </c>
      <c r="AF63" s="0" t="n">
        <v>34.39</v>
      </c>
      <c r="AG63" s="0" t="n">
        <v>16</v>
      </c>
      <c r="AH63" s="0" t="n">
        <v>24</v>
      </c>
      <c r="AI63" s="0" t="n">
        <v>32.87</v>
      </c>
      <c r="AR63" s="0" t="n">
        <v>26.93</v>
      </c>
      <c r="AS63" s="0" t="n">
        <v>15</v>
      </c>
      <c r="AU63" s="0" t="n">
        <v>27</v>
      </c>
      <c r="BA63" s="0" t="n">
        <v>30.24</v>
      </c>
      <c r="BE63" s="0" t="n">
        <v>32.42</v>
      </c>
      <c r="BF63" s="0" t="n">
        <v>29.56</v>
      </c>
      <c r="BG63" s="0" t="n">
        <v>27.19</v>
      </c>
      <c r="BH63" s="0" t="n">
        <v>32.28</v>
      </c>
      <c r="BJ63" s="0" t="n">
        <v>34</v>
      </c>
      <c r="BL63" s="0" t="n">
        <v>19.85</v>
      </c>
      <c r="BP63" s="0" t="n">
        <v>13.16</v>
      </c>
      <c r="CA63" s="0" t="n">
        <v>57.5</v>
      </c>
      <c r="CD63" s="0" t="n">
        <v>24</v>
      </c>
      <c r="CH63" s="0" t="n">
        <v>220</v>
      </c>
      <c r="CI63" s="0" t="n">
        <v>0</v>
      </c>
      <c r="CJ63" s="0" t="n">
        <v>3828</v>
      </c>
      <c r="CK63" s="0" t="n">
        <v>0</v>
      </c>
      <c r="CL63" s="0" t="n">
        <v>0</v>
      </c>
      <c r="CM63" s="0" t="n">
        <v>0</v>
      </c>
      <c r="CN63" s="0" t="n">
        <v>0</v>
      </c>
      <c r="CO63" s="0" t="n">
        <v>0</v>
      </c>
      <c r="CP63" s="0" t="n">
        <v>2417.8</v>
      </c>
      <c r="CQ63" s="0" t="n">
        <v>1340.68</v>
      </c>
      <c r="CR63" s="0" t="n">
        <v>0</v>
      </c>
      <c r="CS63" s="0" t="n">
        <v>7898</v>
      </c>
      <c r="CT63" s="0" t="n">
        <v>9457.25</v>
      </c>
      <c r="CU63" s="0" t="n">
        <v>3168</v>
      </c>
      <c r="CV63" s="0" t="n">
        <v>5280</v>
      </c>
      <c r="CW63" s="0" t="n">
        <v>7231.4</v>
      </c>
      <c r="CX63" s="0" t="n">
        <v>1980</v>
      </c>
      <c r="CY63" s="0" t="n">
        <v>0</v>
      </c>
      <c r="CZ63" s="0" t="n">
        <v>0</v>
      </c>
      <c r="DA63" s="0" t="n">
        <v>0</v>
      </c>
      <c r="DB63" s="0" t="n">
        <v>0</v>
      </c>
      <c r="DC63" s="0" t="n">
        <v>0</v>
      </c>
      <c r="DD63" s="0" t="n">
        <v>0</v>
      </c>
      <c r="DE63" s="0" t="n">
        <v>0</v>
      </c>
      <c r="DF63" s="0" t="n">
        <v>5924.6</v>
      </c>
      <c r="DG63" s="0" t="n">
        <v>3300</v>
      </c>
      <c r="DH63" s="0" t="n">
        <v>0</v>
      </c>
      <c r="DI63" s="0" t="n">
        <v>5940</v>
      </c>
      <c r="DJ63" s="0" t="n">
        <v>0</v>
      </c>
      <c r="DK63" s="0" t="n">
        <v>0</v>
      </c>
      <c r="DL63" s="0" t="n">
        <v>0</v>
      </c>
      <c r="DM63" s="0" t="n">
        <v>0</v>
      </c>
      <c r="DN63" s="0" t="n">
        <v>0</v>
      </c>
      <c r="DO63" s="0" t="n">
        <v>7318.08</v>
      </c>
      <c r="DP63" s="0" t="n">
        <v>0</v>
      </c>
      <c r="DQ63" s="0" t="n">
        <v>0</v>
      </c>
      <c r="DR63" s="0" t="n">
        <v>0</v>
      </c>
      <c r="DS63" s="0" t="n">
        <v>7132.4</v>
      </c>
      <c r="DT63" s="0" t="n">
        <v>8129</v>
      </c>
      <c r="DU63" s="0" t="n">
        <v>5981.8</v>
      </c>
      <c r="DV63" s="0" t="n">
        <v>7101.6</v>
      </c>
      <c r="DW63" s="0" t="n">
        <v>0</v>
      </c>
      <c r="DX63" s="0" t="n">
        <v>7480</v>
      </c>
      <c r="DY63" s="0" t="n">
        <v>0</v>
      </c>
      <c r="DZ63" s="0" t="n">
        <v>4367</v>
      </c>
      <c r="EA63" s="0" t="n">
        <v>0</v>
      </c>
      <c r="EB63" s="0" t="n">
        <v>0</v>
      </c>
      <c r="EC63" s="0" t="n">
        <v>0</v>
      </c>
      <c r="ED63" s="0" t="n">
        <v>3619</v>
      </c>
      <c r="EE63" s="0" t="n">
        <v>0</v>
      </c>
      <c r="EF63" s="0" t="n">
        <v>0</v>
      </c>
      <c r="EG63" s="0" t="n">
        <v>0</v>
      </c>
      <c r="EH63" s="0" t="n">
        <v>0</v>
      </c>
      <c r="EI63" s="0" t="n">
        <v>0</v>
      </c>
      <c r="EJ63" s="0" t="n">
        <v>0</v>
      </c>
      <c r="EK63" s="0" t="n">
        <v>0</v>
      </c>
      <c r="EL63" s="0" t="n">
        <v>0</v>
      </c>
      <c r="EM63" s="0" t="n">
        <v>0</v>
      </c>
      <c r="EN63" s="0" t="n">
        <v>0</v>
      </c>
      <c r="EO63" s="0" t="n">
        <v>12650</v>
      </c>
      <c r="EP63" s="0" t="n">
        <v>0</v>
      </c>
      <c r="EQ63" s="0" t="n">
        <v>0</v>
      </c>
      <c r="ER63" s="0" t="n">
        <v>6600</v>
      </c>
      <c r="ES63" s="0" t="n">
        <v>0</v>
      </c>
      <c r="ET63" s="0" t="n">
        <v>0</v>
      </c>
      <c r="EU63" s="0" t="n">
        <v>0</v>
      </c>
      <c r="EV63" s="0" t="n">
        <v>281</v>
      </c>
      <c r="EW63" s="0" t="n">
        <v>0</v>
      </c>
      <c r="EX63" s="0" t="n">
        <v>4889.4</v>
      </c>
      <c r="EY63" s="0" t="n">
        <v>0</v>
      </c>
      <c r="EZ63" s="0" t="n">
        <v>0</v>
      </c>
      <c r="FA63" s="0" t="n">
        <v>0</v>
      </c>
      <c r="FB63" s="0" t="n">
        <v>0</v>
      </c>
      <c r="FC63" s="0" t="n">
        <v>0</v>
      </c>
      <c r="FD63" s="0" t="n">
        <v>3088.19</v>
      </c>
      <c r="FE63" s="0" t="n">
        <v>1401.066</v>
      </c>
      <c r="FF63" s="0" t="n">
        <v>0</v>
      </c>
      <c r="FG63" s="0" t="n">
        <v>10087.9</v>
      </c>
      <c r="FH63" s="0" t="n">
        <v>9663.59</v>
      </c>
      <c r="FI63" s="0" t="n">
        <v>4496</v>
      </c>
      <c r="FJ63" s="0" t="n">
        <v>8430</v>
      </c>
      <c r="FK63" s="0" t="n">
        <v>9236.47</v>
      </c>
      <c r="FL63" s="0" t="n">
        <v>2529</v>
      </c>
      <c r="FM63" s="0" t="n">
        <v>0</v>
      </c>
      <c r="FN63" s="0" t="n">
        <v>0</v>
      </c>
      <c r="FO63" s="0" t="n">
        <v>0</v>
      </c>
      <c r="FP63" s="0" t="n">
        <v>0</v>
      </c>
      <c r="FQ63" s="0" t="n">
        <v>0</v>
      </c>
      <c r="FR63" s="0" t="n">
        <v>0</v>
      </c>
      <c r="FS63" s="0" t="n">
        <v>0</v>
      </c>
      <c r="FT63" s="0" t="n">
        <v>7567.33</v>
      </c>
      <c r="FU63" s="0" t="n">
        <v>3793.5</v>
      </c>
      <c r="FV63" s="0" t="n">
        <v>0</v>
      </c>
      <c r="FW63" s="0" t="n">
        <v>7587</v>
      </c>
      <c r="FX63" s="0" t="n">
        <v>0</v>
      </c>
      <c r="FY63" s="0" t="n">
        <v>0</v>
      </c>
      <c r="FZ63" s="0" t="n">
        <v>0</v>
      </c>
      <c r="GA63" s="0" t="n">
        <v>0</v>
      </c>
      <c r="GB63" s="0" t="n">
        <v>0</v>
      </c>
      <c r="GC63" s="0" t="n">
        <v>8497.44</v>
      </c>
      <c r="GD63" s="0" t="n">
        <v>0</v>
      </c>
      <c r="GE63" s="0" t="n">
        <v>0</v>
      </c>
      <c r="GF63" s="0" t="n">
        <v>0</v>
      </c>
      <c r="GG63" s="0" t="n">
        <v>9110.02</v>
      </c>
      <c r="GH63" s="0" t="n">
        <v>8306.36</v>
      </c>
      <c r="GI63" s="0" t="n">
        <v>7640.39</v>
      </c>
      <c r="GJ63" s="0" t="n">
        <v>9070.68</v>
      </c>
      <c r="GK63" s="0" t="n">
        <v>0</v>
      </c>
      <c r="GL63" s="0" t="n">
        <v>9554</v>
      </c>
      <c r="GM63" s="0" t="n">
        <v>0</v>
      </c>
      <c r="GN63" s="0" t="n">
        <v>6972.3125</v>
      </c>
      <c r="GO63" s="0" t="n">
        <v>0</v>
      </c>
      <c r="GP63" s="0" t="n">
        <v>0</v>
      </c>
      <c r="GQ63" s="0" t="n">
        <v>0</v>
      </c>
      <c r="GR63" s="0" t="n">
        <v>3697.96</v>
      </c>
      <c r="GS63" s="0" t="n">
        <v>0</v>
      </c>
      <c r="GT63" s="0" t="n">
        <v>0</v>
      </c>
      <c r="GU63" s="0" t="n">
        <v>0</v>
      </c>
      <c r="GV63" s="0" t="n">
        <v>0</v>
      </c>
      <c r="GW63" s="0" t="n">
        <v>0</v>
      </c>
      <c r="GX63" s="0" t="n">
        <v>0</v>
      </c>
      <c r="GY63" s="0" t="n">
        <v>0</v>
      </c>
      <c r="GZ63" s="0" t="n">
        <v>0</v>
      </c>
      <c r="HA63" s="0" t="n">
        <v>0</v>
      </c>
      <c r="HB63" s="0" t="n">
        <v>0</v>
      </c>
      <c r="HC63" s="0" t="n">
        <v>16157.5</v>
      </c>
      <c r="HD63" s="0" t="n">
        <v>0</v>
      </c>
      <c r="HE63" s="0" t="n">
        <v>0</v>
      </c>
      <c r="HF63" s="0" t="n">
        <v>8430</v>
      </c>
      <c r="HG63" s="0" t="n">
        <v>0</v>
      </c>
      <c r="HH63" s="0" t="n">
        <v>0</v>
      </c>
      <c r="HI63" s="0" t="n">
        <v>0</v>
      </c>
      <c r="HJ63" s="0" t="n">
        <v>142</v>
      </c>
      <c r="HK63" s="0" t="n">
        <v>0</v>
      </c>
      <c r="HL63" s="0" t="n">
        <v>2470.8</v>
      </c>
      <c r="HM63" s="0" t="n">
        <v>0</v>
      </c>
      <c r="HN63" s="0" t="n">
        <v>0</v>
      </c>
      <c r="HO63" s="0" t="n">
        <v>0</v>
      </c>
      <c r="HP63" s="0" t="n">
        <v>0</v>
      </c>
      <c r="HQ63" s="0" t="n">
        <v>0</v>
      </c>
      <c r="HR63" s="0" t="n">
        <v>1716.638</v>
      </c>
      <c r="HS63" s="0" t="n">
        <v>786.68</v>
      </c>
      <c r="HT63" s="0" t="n">
        <v>0</v>
      </c>
      <c r="HU63" s="0" t="n">
        <v>5607.58</v>
      </c>
      <c r="HV63" s="0" t="n">
        <v>4883.38</v>
      </c>
      <c r="HW63" s="0" t="n">
        <v>2840</v>
      </c>
      <c r="HX63" s="0" t="n">
        <v>3748.8</v>
      </c>
      <c r="HY63" s="0" t="n">
        <v>4667.54</v>
      </c>
      <c r="HZ63" s="0" t="n">
        <v>1278</v>
      </c>
      <c r="IA63" s="0" t="n">
        <v>0</v>
      </c>
      <c r="IB63" s="0" t="n">
        <v>0</v>
      </c>
      <c r="IC63" s="0" t="n">
        <v>0</v>
      </c>
      <c r="ID63" s="0" t="n">
        <v>0</v>
      </c>
      <c r="IE63" s="0" t="n">
        <v>0</v>
      </c>
      <c r="IF63" s="0" t="n">
        <v>0</v>
      </c>
      <c r="IG63" s="0" t="n">
        <v>0</v>
      </c>
      <c r="IH63" s="0" t="n">
        <v>4206.466</v>
      </c>
      <c r="II63" s="0" t="n">
        <v>2130</v>
      </c>
      <c r="IJ63" s="0" t="n">
        <v>0</v>
      </c>
      <c r="IK63" s="0" t="n">
        <v>3834</v>
      </c>
      <c r="IL63" s="0" t="n">
        <v>0</v>
      </c>
      <c r="IM63" s="0" t="n">
        <v>0</v>
      </c>
      <c r="IN63" s="0" t="n">
        <v>0</v>
      </c>
      <c r="IO63" s="0" t="n">
        <v>0</v>
      </c>
      <c r="IP63" s="0" t="n">
        <v>0</v>
      </c>
      <c r="IQ63" s="0" t="n">
        <v>4294.08</v>
      </c>
      <c r="IR63" s="0" t="n">
        <v>0</v>
      </c>
      <c r="IS63" s="0" t="n">
        <v>0</v>
      </c>
      <c r="IT63" s="0" t="n">
        <v>0</v>
      </c>
      <c r="IU63" s="0" t="n">
        <v>5064.004</v>
      </c>
      <c r="IV63" s="0" t="n">
        <v>4197.52</v>
      </c>
      <c r="IW63" s="0" t="n">
        <v>3860.98</v>
      </c>
      <c r="IX63" s="0" t="n">
        <v>4583.76</v>
      </c>
      <c r="IY63" s="0" t="n">
        <v>0</v>
      </c>
      <c r="IZ63" s="0" t="n">
        <v>4828</v>
      </c>
      <c r="JA63" s="0" t="n">
        <v>0</v>
      </c>
      <c r="JB63" s="0" t="n">
        <v>3523.375</v>
      </c>
      <c r="JC63" s="0" t="n">
        <v>0</v>
      </c>
      <c r="JD63" s="0" t="n">
        <v>0</v>
      </c>
      <c r="JE63" s="0" t="n">
        <v>0</v>
      </c>
      <c r="JF63" s="0" t="n">
        <v>1868.72</v>
      </c>
      <c r="JG63" s="0" t="n">
        <v>0</v>
      </c>
      <c r="JH63" s="0" t="n">
        <v>0</v>
      </c>
      <c r="JI63" s="0" t="n">
        <v>0</v>
      </c>
      <c r="JJ63" s="0" t="n">
        <v>0</v>
      </c>
      <c r="JK63" s="0" t="n">
        <v>0</v>
      </c>
      <c r="JL63" s="0" t="n">
        <v>0</v>
      </c>
      <c r="JM63" s="0" t="n">
        <v>0</v>
      </c>
      <c r="JN63" s="0" t="n">
        <v>0</v>
      </c>
      <c r="JO63" s="0" t="n">
        <v>0</v>
      </c>
      <c r="JP63" s="0" t="n">
        <v>0</v>
      </c>
      <c r="JQ63" s="0" t="n">
        <v>8165</v>
      </c>
      <c r="JR63" s="0" t="n">
        <v>0</v>
      </c>
      <c r="JS63" s="0" t="n">
        <v>0</v>
      </c>
      <c r="JT63" s="0" t="n">
        <v>3408</v>
      </c>
      <c r="JU63" s="0" t="n">
        <v>0</v>
      </c>
      <c r="JV63" s="0" t="n">
        <v>0</v>
      </c>
      <c r="JW63" s="0" t="n">
        <v>0</v>
      </c>
      <c r="JX63" s="0" t="n">
        <v>361</v>
      </c>
      <c r="JY63" s="0" t="n">
        <v>0</v>
      </c>
      <c r="JZ63" s="0" t="n">
        <v>6281.4</v>
      </c>
      <c r="KA63" s="0" t="n">
        <v>0</v>
      </c>
      <c r="KB63" s="0" t="n">
        <v>0</v>
      </c>
      <c r="KC63" s="0" t="n">
        <v>0</v>
      </c>
      <c r="KD63" s="0" t="n">
        <v>0</v>
      </c>
      <c r="KE63" s="0" t="n">
        <v>0</v>
      </c>
      <c r="KF63" s="0" t="n">
        <v>3967.39</v>
      </c>
      <c r="KG63" s="0" t="n">
        <v>1799.946</v>
      </c>
      <c r="KH63" s="0" t="n">
        <v>0</v>
      </c>
      <c r="KI63" s="0" t="n">
        <v>11663.91</v>
      </c>
      <c r="KJ63" s="0" t="n">
        <v>12414.79</v>
      </c>
      <c r="KK63" s="0" t="n">
        <v>5776</v>
      </c>
      <c r="KL63" s="0" t="n">
        <v>8664</v>
      </c>
      <c r="KM63" s="0" t="n">
        <v>11866.07</v>
      </c>
      <c r="KN63" s="0" t="n">
        <v>3249</v>
      </c>
      <c r="KO63" s="0" t="n">
        <v>0</v>
      </c>
      <c r="KP63" s="0" t="n">
        <v>0</v>
      </c>
      <c r="KQ63" s="0" t="n">
        <v>0</v>
      </c>
      <c r="KR63" s="0" t="n">
        <v>0</v>
      </c>
      <c r="KS63" s="0" t="n">
        <v>0</v>
      </c>
      <c r="KT63" s="0" t="n">
        <v>0</v>
      </c>
      <c r="KU63" s="0" t="n">
        <v>0</v>
      </c>
      <c r="KV63" s="0" t="n">
        <v>9721.73</v>
      </c>
      <c r="KW63" s="0" t="n">
        <v>5415</v>
      </c>
      <c r="KX63" s="0" t="n">
        <v>0</v>
      </c>
      <c r="KY63" s="0" t="n">
        <v>9747</v>
      </c>
      <c r="KZ63" s="0" t="n">
        <v>0</v>
      </c>
      <c r="LA63" s="0" t="n">
        <v>0</v>
      </c>
      <c r="LB63" s="0" t="n">
        <v>0</v>
      </c>
      <c r="LC63" s="0" t="n">
        <v>0</v>
      </c>
      <c r="LD63" s="0" t="n">
        <v>0</v>
      </c>
      <c r="LE63" s="0" t="n">
        <v>12008.304</v>
      </c>
      <c r="LF63" s="0" t="n">
        <v>0</v>
      </c>
      <c r="LG63" s="0" t="n">
        <v>0</v>
      </c>
      <c r="LH63" s="0" t="n">
        <v>0</v>
      </c>
      <c r="LI63" s="0" t="n">
        <v>11703.62</v>
      </c>
      <c r="LJ63" s="0" t="n">
        <v>10671.16</v>
      </c>
      <c r="LK63" s="0" t="n">
        <v>9815.59</v>
      </c>
      <c r="LL63" s="0" t="n">
        <v>11653.08</v>
      </c>
      <c r="LM63" s="0" t="n">
        <v>0</v>
      </c>
      <c r="LN63" s="0" t="n">
        <v>12274</v>
      </c>
      <c r="LO63" s="0" t="n">
        <v>0</v>
      </c>
      <c r="LP63" s="0" t="n">
        <v>7165.85</v>
      </c>
      <c r="LQ63" s="0" t="n">
        <v>0</v>
      </c>
      <c r="LR63" s="0" t="n">
        <v>0</v>
      </c>
      <c r="LS63" s="0" t="n">
        <v>0</v>
      </c>
      <c r="LT63" s="0" t="n">
        <v>4750.76</v>
      </c>
      <c r="LU63" s="0" t="n">
        <v>0</v>
      </c>
      <c r="LV63" s="0" t="n">
        <v>0</v>
      </c>
      <c r="LW63" s="0" t="n">
        <v>0</v>
      </c>
      <c r="LX63" s="0" t="n">
        <v>0</v>
      </c>
      <c r="LY63" s="0" t="n">
        <v>0</v>
      </c>
      <c r="LZ63" s="0" t="n">
        <v>0</v>
      </c>
      <c r="MA63" s="0" t="n">
        <v>0</v>
      </c>
      <c r="MB63" s="0" t="n">
        <v>0</v>
      </c>
      <c r="MC63" s="0" t="n">
        <v>0</v>
      </c>
      <c r="MD63" s="0" t="n">
        <v>0</v>
      </c>
      <c r="ME63" s="0" t="n">
        <v>20757.5</v>
      </c>
      <c r="MF63" s="0" t="n">
        <v>0</v>
      </c>
      <c r="MG63" s="0" t="n">
        <v>0</v>
      </c>
      <c r="MH63" s="0" t="n">
        <v>8664</v>
      </c>
      <c r="MI63" s="0" t="n">
        <v>0</v>
      </c>
      <c r="MJ63" s="0" t="n">
        <v>0</v>
      </c>
      <c r="MK63" s="0" t="n">
        <v>0</v>
      </c>
      <c r="ML63" s="0" t="n">
        <v>212</v>
      </c>
      <c r="MM63" s="0" t="n">
        <v>0</v>
      </c>
      <c r="MN63" s="0" t="n">
        <v>3688.8</v>
      </c>
      <c r="MO63" s="0" t="n">
        <v>0</v>
      </c>
      <c r="MP63" s="0" t="n">
        <v>0</v>
      </c>
      <c r="MQ63" s="0" t="n">
        <v>0</v>
      </c>
      <c r="MR63" s="0" t="n">
        <v>0</v>
      </c>
      <c r="MS63" s="0" t="n">
        <v>0</v>
      </c>
      <c r="MT63" s="0" t="n">
        <v>2329.88</v>
      </c>
      <c r="MU63" s="0" t="n">
        <v>1291.928</v>
      </c>
      <c r="MV63" s="0" t="n">
        <v>0</v>
      </c>
      <c r="MW63" s="0" t="n">
        <v>7610.8</v>
      </c>
      <c r="MX63" s="0" t="n">
        <v>7290.68</v>
      </c>
      <c r="MY63" s="0" t="n">
        <v>3731.2</v>
      </c>
      <c r="MZ63" s="0" t="n">
        <v>4579.2</v>
      </c>
      <c r="NA63" s="0" t="n">
        <v>7665.284</v>
      </c>
      <c r="NB63" s="0" t="n">
        <v>1908</v>
      </c>
      <c r="NC63" s="0" t="n">
        <v>0</v>
      </c>
      <c r="ND63" s="0" t="n">
        <v>0</v>
      </c>
      <c r="NE63" s="0" t="n">
        <v>0</v>
      </c>
      <c r="NF63" s="0" t="n">
        <v>0</v>
      </c>
      <c r="NG63" s="0" t="n">
        <v>0</v>
      </c>
      <c r="NH63" s="0" t="n">
        <v>0</v>
      </c>
      <c r="NI63" s="0" t="n">
        <v>0</v>
      </c>
      <c r="NJ63" s="0" t="n">
        <v>5709.16</v>
      </c>
      <c r="NK63" s="0" t="n">
        <v>2862</v>
      </c>
      <c r="NL63" s="0" t="n">
        <v>0</v>
      </c>
      <c r="NM63" s="0" t="n">
        <v>5724</v>
      </c>
      <c r="NN63" s="0" t="n">
        <v>0</v>
      </c>
      <c r="NO63" s="0" t="n">
        <v>0</v>
      </c>
      <c r="NP63" s="0" t="n">
        <v>0</v>
      </c>
      <c r="NQ63" s="0" t="n">
        <v>0</v>
      </c>
      <c r="NR63" s="0" t="n">
        <v>0</v>
      </c>
      <c r="NS63" s="0" t="n">
        <v>6410.88</v>
      </c>
      <c r="NT63" s="0" t="n">
        <v>0</v>
      </c>
      <c r="NU63" s="0" t="n">
        <v>0</v>
      </c>
      <c r="NV63" s="0" t="n">
        <v>0</v>
      </c>
      <c r="NW63" s="0" t="n">
        <v>8591.3</v>
      </c>
      <c r="NX63" s="0" t="n">
        <v>5640.048</v>
      </c>
      <c r="NY63" s="0" t="n">
        <v>5764.28</v>
      </c>
      <c r="NZ63" s="0" t="n">
        <v>6843.36</v>
      </c>
      <c r="OA63" s="0" t="n">
        <v>0</v>
      </c>
      <c r="OB63" s="0" t="n">
        <v>7928.8</v>
      </c>
      <c r="OC63" s="0" t="n">
        <v>0</v>
      </c>
      <c r="OD63" s="0" t="n">
        <v>3787.38</v>
      </c>
      <c r="OE63" s="0" t="n">
        <v>0</v>
      </c>
      <c r="OF63" s="0" t="n">
        <v>0</v>
      </c>
      <c r="OG63" s="0" t="n">
        <v>0</v>
      </c>
      <c r="OH63" s="0" t="n">
        <v>2789.92</v>
      </c>
      <c r="OI63" s="0" t="n">
        <v>0</v>
      </c>
      <c r="OJ63" s="0" t="n">
        <v>0</v>
      </c>
      <c r="OK63" s="0" t="n">
        <v>0</v>
      </c>
      <c r="OL63" s="0" t="n">
        <v>0</v>
      </c>
      <c r="OM63" s="0" t="n">
        <v>0</v>
      </c>
      <c r="ON63" s="0" t="n">
        <v>0</v>
      </c>
      <c r="OO63" s="0" t="n">
        <v>0</v>
      </c>
      <c r="OP63" s="0" t="n">
        <v>0</v>
      </c>
      <c r="OQ63" s="0" t="n">
        <v>0</v>
      </c>
      <c r="OR63" s="0" t="n">
        <v>0</v>
      </c>
      <c r="OS63" s="0" t="n">
        <v>12190</v>
      </c>
      <c r="OT63" s="0" t="n">
        <v>0</v>
      </c>
      <c r="OU63" s="0" t="n">
        <v>0</v>
      </c>
      <c r="OV63" s="0" t="n">
        <v>5088</v>
      </c>
      <c r="OW63" s="0" t="n">
        <v>0</v>
      </c>
      <c r="OX63" s="0" t="n">
        <v>0</v>
      </c>
      <c r="OY63" s="0" t="n">
        <v>0</v>
      </c>
      <c r="OZ63" s="0" t="n">
        <v>183</v>
      </c>
      <c r="PA63" s="0" t="n">
        <v>0</v>
      </c>
      <c r="PB63" s="0" t="n">
        <v>3184.2</v>
      </c>
      <c r="PC63" s="0" t="n">
        <v>0</v>
      </c>
      <c r="PD63" s="0" t="n">
        <v>0</v>
      </c>
      <c r="PE63" s="0" t="n">
        <v>0</v>
      </c>
      <c r="PF63" s="0" t="n">
        <v>0</v>
      </c>
      <c r="PG63" s="0" t="n">
        <v>0</v>
      </c>
      <c r="PH63" s="0" t="n">
        <v>2011.17</v>
      </c>
      <c r="PI63" s="0" t="n">
        <v>1013.82</v>
      </c>
      <c r="PJ63" s="0" t="n">
        <v>0</v>
      </c>
      <c r="PK63" s="0" t="n">
        <v>6569.7</v>
      </c>
      <c r="PL63" s="0" t="n">
        <v>6293.37</v>
      </c>
      <c r="PM63" s="0" t="n">
        <v>2928</v>
      </c>
      <c r="PN63" s="0" t="n">
        <v>3952.8</v>
      </c>
      <c r="PO63" s="0" t="n">
        <v>6015.21</v>
      </c>
      <c r="PP63" s="0" t="n">
        <v>1647</v>
      </c>
      <c r="PQ63" s="0" t="n">
        <v>0</v>
      </c>
      <c r="PR63" s="0" t="n">
        <v>0</v>
      </c>
      <c r="PS63" s="0" t="n">
        <v>0</v>
      </c>
      <c r="PT63" s="0" t="n">
        <v>0</v>
      </c>
      <c r="PU63" s="0" t="n">
        <v>0</v>
      </c>
      <c r="PV63" s="0" t="n">
        <v>0</v>
      </c>
      <c r="PW63" s="0" t="n">
        <v>0</v>
      </c>
      <c r="PX63" s="0" t="n">
        <v>4928.19</v>
      </c>
      <c r="PY63" s="0" t="n">
        <v>3431.25</v>
      </c>
      <c r="PZ63" s="0" t="n">
        <v>0</v>
      </c>
      <c r="QA63" s="0" t="n">
        <v>4941</v>
      </c>
      <c r="QB63" s="0" t="n">
        <v>0</v>
      </c>
      <c r="QC63" s="0" t="n">
        <v>0</v>
      </c>
      <c r="QD63" s="0" t="n">
        <v>0</v>
      </c>
      <c r="QE63" s="0" t="n">
        <v>0</v>
      </c>
      <c r="QF63" s="0" t="n">
        <v>0</v>
      </c>
      <c r="QG63" s="0" t="n">
        <v>5533.92</v>
      </c>
      <c r="QH63" s="0" t="n">
        <v>0</v>
      </c>
      <c r="QI63" s="0" t="n">
        <v>0</v>
      </c>
      <c r="QJ63" s="0" t="n">
        <v>0</v>
      </c>
      <c r="QK63" s="0" t="n">
        <v>5932.86</v>
      </c>
      <c r="QL63" s="0" t="n">
        <v>5950.428</v>
      </c>
      <c r="QM63" s="0" t="n">
        <v>5473.347</v>
      </c>
      <c r="QN63" s="0" t="n">
        <v>5907.24</v>
      </c>
      <c r="QO63" s="0" t="n">
        <v>0</v>
      </c>
      <c r="QP63" s="0" t="n">
        <v>6222</v>
      </c>
      <c r="QQ63" s="0" t="n">
        <v>0</v>
      </c>
      <c r="QR63" s="0" t="n">
        <v>3995.805</v>
      </c>
      <c r="QS63" s="0" t="n">
        <v>0</v>
      </c>
      <c r="QT63" s="0" t="n">
        <v>0</v>
      </c>
      <c r="QU63" s="0" t="n">
        <v>0</v>
      </c>
      <c r="QV63" s="0" t="n">
        <v>2408.28</v>
      </c>
      <c r="QW63" s="0" t="n">
        <v>0</v>
      </c>
      <c r="QX63" s="0" t="n">
        <v>0</v>
      </c>
      <c r="QY63" s="0" t="n">
        <v>0</v>
      </c>
      <c r="QZ63" s="0" t="n">
        <v>0</v>
      </c>
      <c r="RA63" s="0" t="n">
        <v>0</v>
      </c>
      <c r="RB63" s="0" t="n">
        <v>0</v>
      </c>
      <c r="RC63" s="0" t="n">
        <v>0</v>
      </c>
      <c r="RD63" s="0" t="n">
        <v>0</v>
      </c>
      <c r="RE63" s="0" t="n">
        <v>0</v>
      </c>
      <c r="RF63" s="0" t="n">
        <v>0</v>
      </c>
      <c r="RG63" s="0" t="n">
        <v>9470.25</v>
      </c>
      <c r="RH63" s="0" t="n">
        <v>0</v>
      </c>
      <c r="RI63" s="0" t="n">
        <v>0</v>
      </c>
      <c r="RJ63" s="0" t="n">
        <v>4392</v>
      </c>
      <c r="RK63" s="0" t="n">
        <v>0</v>
      </c>
      <c r="RL63" s="0" t="n">
        <v>0</v>
      </c>
      <c r="RM63" s="0" t="n">
        <v>0</v>
      </c>
      <c r="RN63" s="0" t="n">
        <v>349</v>
      </c>
      <c r="RO63" s="0" t="n">
        <v>0</v>
      </c>
      <c r="RP63" s="0" t="n">
        <v>6072.6</v>
      </c>
      <c r="RQ63" s="0" t="n">
        <v>0</v>
      </c>
      <c r="RR63" s="0" t="n">
        <v>0</v>
      </c>
      <c r="RS63" s="0" t="n">
        <v>0</v>
      </c>
      <c r="RT63" s="0" t="n">
        <v>0</v>
      </c>
      <c r="RU63" s="0" t="n">
        <v>0</v>
      </c>
      <c r="RV63" s="0" t="n">
        <v>3835.51</v>
      </c>
      <c r="RW63" s="0" t="n">
        <v>1740.114</v>
      </c>
      <c r="RX63" s="0" t="n">
        <v>0</v>
      </c>
      <c r="RY63" s="0" t="n">
        <v>12529.1</v>
      </c>
      <c r="RZ63" s="0" t="n">
        <v>12002.11</v>
      </c>
      <c r="SA63" s="0" t="n">
        <v>5584</v>
      </c>
      <c r="SB63" s="0" t="n">
        <v>8376</v>
      </c>
      <c r="SC63" s="0" t="n">
        <v>12618.793</v>
      </c>
      <c r="SD63" s="0" t="n">
        <v>3141</v>
      </c>
      <c r="SE63" s="0" t="n">
        <v>0</v>
      </c>
      <c r="SF63" s="0" t="n">
        <v>0</v>
      </c>
      <c r="SG63" s="0" t="n">
        <v>0</v>
      </c>
      <c r="SH63" s="0" t="n">
        <v>0</v>
      </c>
      <c r="SI63" s="0" t="n">
        <v>0</v>
      </c>
      <c r="SJ63" s="0" t="n">
        <v>0</v>
      </c>
      <c r="SK63" s="0" t="n">
        <v>0</v>
      </c>
      <c r="SL63" s="0" t="n">
        <v>9398.57</v>
      </c>
      <c r="SM63" s="0" t="n">
        <v>5235</v>
      </c>
      <c r="SN63" s="0" t="n">
        <v>0</v>
      </c>
      <c r="SO63" s="0" t="n">
        <v>9423</v>
      </c>
      <c r="SP63" s="0" t="n">
        <v>0</v>
      </c>
      <c r="SQ63" s="0" t="n">
        <v>0</v>
      </c>
      <c r="SR63" s="0" t="n">
        <v>0</v>
      </c>
      <c r="SS63" s="0" t="n">
        <v>0</v>
      </c>
      <c r="ST63" s="0" t="n">
        <v>0</v>
      </c>
      <c r="SU63" s="0" t="n">
        <v>10553.76</v>
      </c>
      <c r="SV63" s="0" t="n">
        <v>0</v>
      </c>
      <c r="SW63" s="0" t="n">
        <v>0</v>
      </c>
      <c r="SX63" s="0" t="n">
        <v>0</v>
      </c>
      <c r="SY63" s="0" t="n">
        <v>11314.58</v>
      </c>
      <c r="SZ63" s="0" t="n">
        <v>11348.084</v>
      </c>
      <c r="TA63" s="0" t="n">
        <v>9489.31</v>
      </c>
      <c r="TB63" s="0" t="n">
        <v>11265.72</v>
      </c>
      <c r="TC63" s="0" t="n">
        <v>0</v>
      </c>
      <c r="TD63" s="0" t="n">
        <v>11866</v>
      </c>
      <c r="TE63" s="0" t="n">
        <v>0</v>
      </c>
      <c r="TF63" s="0" t="n">
        <v>6927.65</v>
      </c>
      <c r="TG63" s="0" t="n">
        <v>0</v>
      </c>
      <c r="TH63" s="0" t="n">
        <v>0</v>
      </c>
      <c r="TI63" s="0" t="n">
        <v>0</v>
      </c>
      <c r="TJ63" s="0" t="n">
        <v>4592.84</v>
      </c>
      <c r="TK63" s="0" t="n">
        <v>0</v>
      </c>
      <c r="TL63" s="0" t="n">
        <v>0</v>
      </c>
      <c r="TM63" s="0" t="n">
        <v>0</v>
      </c>
      <c r="TN63" s="0" t="n">
        <v>0</v>
      </c>
      <c r="TO63" s="0" t="n">
        <v>0</v>
      </c>
      <c r="TP63" s="0" t="n">
        <v>0</v>
      </c>
      <c r="TQ63" s="0" t="n">
        <v>0</v>
      </c>
      <c r="TR63" s="0" t="n">
        <v>0</v>
      </c>
      <c r="TS63" s="0" t="n">
        <v>0</v>
      </c>
      <c r="TT63" s="0" t="n">
        <v>0</v>
      </c>
      <c r="TU63" s="0" t="n">
        <v>20067.5</v>
      </c>
      <c r="TV63" s="0" t="n">
        <v>0</v>
      </c>
      <c r="TW63" s="0" t="n">
        <v>0</v>
      </c>
      <c r="TX63" s="0" t="n">
        <v>8376</v>
      </c>
      <c r="TY63" s="0" t="n">
        <v>0</v>
      </c>
      <c r="TZ63" s="0" t="n">
        <v>0</v>
      </c>
      <c r="UA63" s="0" t="n">
        <v>0</v>
      </c>
      <c r="UB63" s="0" t="n">
        <v>194</v>
      </c>
      <c r="UC63" s="0" t="n">
        <v>0</v>
      </c>
      <c r="UD63" s="0" t="n">
        <v>3375.6</v>
      </c>
      <c r="UE63" s="0" t="n">
        <v>0</v>
      </c>
      <c r="UF63" s="0" t="n">
        <v>0</v>
      </c>
      <c r="UG63" s="0" t="n">
        <v>0</v>
      </c>
      <c r="UH63" s="0" t="n">
        <v>0</v>
      </c>
      <c r="UI63" s="0" t="n">
        <v>0</v>
      </c>
      <c r="UJ63" s="0" t="n">
        <v>2345.266</v>
      </c>
      <c r="UK63" s="0" t="n">
        <v>1074.76</v>
      </c>
      <c r="UL63" s="0" t="n">
        <v>0</v>
      </c>
      <c r="UM63" s="0" t="n">
        <v>6964.6</v>
      </c>
      <c r="UN63" s="0" t="n">
        <v>6671.66</v>
      </c>
      <c r="UO63" s="0" t="n">
        <v>3104</v>
      </c>
      <c r="UP63" s="0" t="n">
        <v>4656</v>
      </c>
      <c r="UQ63" s="0" t="n">
        <v>7970.975</v>
      </c>
      <c r="UR63" s="0" t="n">
        <v>1746</v>
      </c>
      <c r="US63" s="0" t="n">
        <v>0</v>
      </c>
      <c r="UT63" s="0" t="n">
        <v>0</v>
      </c>
      <c r="UU63" s="0" t="n">
        <v>0</v>
      </c>
      <c r="UV63" s="0" t="n">
        <v>0</v>
      </c>
      <c r="UW63" s="0" t="n">
        <v>0</v>
      </c>
      <c r="UX63" s="0" t="n">
        <v>0</v>
      </c>
      <c r="UY63" s="0" t="n">
        <v>0</v>
      </c>
      <c r="UZ63" s="0" t="n">
        <v>4701.978</v>
      </c>
      <c r="VA63" s="0" t="n">
        <v>2910</v>
      </c>
      <c r="VB63" s="0" t="n">
        <v>0</v>
      </c>
      <c r="VC63" s="0" t="n">
        <v>4714.2</v>
      </c>
      <c r="VD63" s="0" t="n">
        <v>0</v>
      </c>
      <c r="VE63" s="0" t="n">
        <v>0</v>
      </c>
      <c r="VF63" s="0" t="n">
        <v>0</v>
      </c>
      <c r="VG63" s="0" t="n">
        <v>0</v>
      </c>
      <c r="VH63" s="0" t="n">
        <v>0</v>
      </c>
      <c r="VI63" s="0" t="n">
        <v>5866.56</v>
      </c>
      <c r="VJ63" s="0" t="n">
        <v>0</v>
      </c>
      <c r="VK63" s="0" t="n">
        <v>0</v>
      </c>
      <c r="VL63" s="0" t="n">
        <v>0</v>
      </c>
      <c r="VM63" s="0" t="n">
        <v>6289.48</v>
      </c>
      <c r="VN63" s="0" t="n">
        <v>5734.64</v>
      </c>
      <c r="VO63" s="0" t="n">
        <v>4747.374</v>
      </c>
      <c r="VP63" s="0" t="n">
        <v>6262.32</v>
      </c>
      <c r="VQ63" s="0" t="n">
        <v>0</v>
      </c>
      <c r="VR63" s="0" t="n">
        <v>6596</v>
      </c>
      <c r="VS63" s="0" t="n">
        <v>0</v>
      </c>
      <c r="VT63" s="0" t="n">
        <v>3465.81</v>
      </c>
      <c r="VU63" s="0" t="n">
        <v>0</v>
      </c>
      <c r="VV63" s="0" t="n">
        <v>0</v>
      </c>
      <c r="VW63" s="0" t="n">
        <v>0</v>
      </c>
      <c r="VX63" s="0" t="n">
        <v>2553.04</v>
      </c>
      <c r="VY63" s="0" t="n">
        <v>0</v>
      </c>
      <c r="VZ63" s="0" t="n">
        <v>0</v>
      </c>
      <c r="WA63" s="0" t="n">
        <v>0</v>
      </c>
      <c r="WB63" s="0" t="n">
        <v>0</v>
      </c>
      <c r="WC63" s="0" t="n">
        <v>0</v>
      </c>
      <c r="WD63" s="0" t="n">
        <v>0</v>
      </c>
      <c r="WE63" s="0" t="n">
        <v>0</v>
      </c>
      <c r="WF63" s="0" t="n">
        <v>0</v>
      </c>
      <c r="WG63" s="0" t="n">
        <v>0</v>
      </c>
      <c r="WH63" s="0" t="n">
        <v>0</v>
      </c>
      <c r="WI63" s="0" t="n">
        <v>10039.5</v>
      </c>
      <c r="WJ63" s="0" t="n">
        <v>0</v>
      </c>
      <c r="WK63" s="0" t="n">
        <v>0</v>
      </c>
      <c r="WL63" s="0" t="n">
        <v>4656</v>
      </c>
      <c r="WM63" s="0" t="n">
        <v>0</v>
      </c>
      <c r="WN63" s="0" t="n">
        <v>0</v>
      </c>
      <c r="WO63" s="0" t="n">
        <v>0</v>
      </c>
      <c r="WP63" s="0" t="n">
        <v>118</v>
      </c>
      <c r="WQ63" s="0" t="n">
        <v>0</v>
      </c>
      <c r="WR63" s="0" t="n">
        <v>1847.88</v>
      </c>
      <c r="WS63" s="0" t="n">
        <v>0</v>
      </c>
      <c r="WT63" s="0" t="n">
        <v>0</v>
      </c>
      <c r="WU63" s="0" t="n">
        <v>0</v>
      </c>
      <c r="WV63" s="0" t="n">
        <v>0</v>
      </c>
      <c r="WW63" s="0" t="n">
        <v>0</v>
      </c>
      <c r="WX63" s="0" t="n">
        <v>1296.82</v>
      </c>
      <c r="WY63" s="0" t="n">
        <v>653.72</v>
      </c>
      <c r="WZ63" s="0" t="n">
        <v>0</v>
      </c>
      <c r="XA63" s="0" t="n">
        <v>4236.2</v>
      </c>
      <c r="XB63" s="0" t="n">
        <v>4058.02</v>
      </c>
      <c r="XC63" s="0" t="n">
        <v>1888</v>
      </c>
      <c r="XD63" s="0" t="n">
        <v>2832</v>
      </c>
      <c r="XE63" s="0" t="n">
        <v>3878.66</v>
      </c>
      <c r="XF63" s="0" t="n">
        <v>1062</v>
      </c>
      <c r="XG63" s="0" t="n">
        <v>0</v>
      </c>
      <c r="XH63" s="0" t="n">
        <v>0</v>
      </c>
      <c r="XI63" s="0" t="n">
        <v>0</v>
      </c>
      <c r="XJ63" s="0" t="n">
        <v>0</v>
      </c>
      <c r="XK63" s="0" t="n">
        <v>0</v>
      </c>
      <c r="XL63" s="0" t="n">
        <v>0</v>
      </c>
      <c r="XM63" s="0" t="n">
        <v>0</v>
      </c>
      <c r="XN63" s="0" t="n">
        <v>3177.74</v>
      </c>
      <c r="XO63" s="0" t="n">
        <v>1770</v>
      </c>
      <c r="XP63" s="0" t="n">
        <v>0</v>
      </c>
      <c r="XQ63" s="0" t="n">
        <v>3186</v>
      </c>
      <c r="XR63" s="0" t="n">
        <v>0</v>
      </c>
      <c r="XS63" s="0" t="n">
        <v>0</v>
      </c>
      <c r="XT63" s="0" t="n">
        <v>0</v>
      </c>
      <c r="XU63" s="0" t="n">
        <v>0</v>
      </c>
      <c r="XV63" s="0" t="n">
        <v>0</v>
      </c>
      <c r="XW63" s="0" t="n">
        <v>3568.32</v>
      </c>
      <c r="XX63" s="0" t="n">
        <v>0</v>
      </c>
      <c r="XY63" s="0" t="n">
        <v>0</v>
      </c>
      <c r="XZ63" s="0" t="n">
        <v>0</v>
      </c>
      <c r="YA63" s="0" t="n">
        <v>4781.95</v>
      </c>
      <c r="YB63" s="0" t="n">
        <v>3488.08</v>
      </c>
      <c r="YC63" s="0" t="n">
        <v>4010.525</v>
      </c>
      <c r="YD63" s="0" t="n">
        <v>3809.04</v>
      </c>
      <c r="YE63" s="0" t="n">
        <v>0</v>
      </c>
      <c r="YF63" s="0" t="n">
        <v>3610.8</v>
      </c>
      <c r="YG63" s="0" t="n">
        <v>0</v>
      </c>
      <c r="YH63" s="0" t="n">
        <v>2342.3</v>
      </c>
      <c r="YI63" s="0" t="n">
        <v>0</v>
      </c>
      <c r="YJ63" s="0" t="n">
        <v>0</v>
      </c>
      <c r="YK63" s="0" t="n">
        <v>0</v>
      </c>
      <c r="YL63" s="0" t="n">
        <v>1552.88</v>
      </c>
      <c r="YM63" s="0" t="n">
        <v>0</v>
      </c>
      <c r="YN63" s="0" t="n">
        <v>0</v>
      </c>
      <c r="YO63" s="0" t="n">
        <v>0</v>
      </c>
      <c r="YP63" s="0" t="n">
        <v>0</v>
      </c>
      <c r="YQ63" s="0" t="n">
        <v>0</v>
      </c>
      <c r="YR63" s="0" t="n">
        <v>0</v>
      </c>
      <c r="YS63" s="0" t="n">
        <v>0</v>
      </c>
      <c r="YT63" s="0" t="n">
        <v>0</v>
      </c>
      <c r="YU63" s="0" t="n">
        <v>0</v>
      </c>
      <c r="YV63" s="0" t="n">
        <v>0</v>
      </c>
      <c r="YW63" s="0" t="n">
        <v>6785</v>
      </c>
      <c r="YX63" s="0" t="n">
        <v>0</v>
      </c>
      <c r="YY63" s="0" t="n">
        <v>0</v>
      </c>
      <c r="YZ63" s="0" t="n">
        <v>3115.2</v>
      </c>
      <c r="ZA63" s="0" t="n">
        <v>0</v>
      </c>
      <c r="ZB63" s="0" t="n">
        <v>0</v>
      </c>
      <c r="ZC63" s="0" t="n">
        <v>0</v>
      </c>
      <c r="ZD63" s="0" t="n">
        <v>77</v>
      </c>
      <c r="ZE63" s="0" t="n">
        <v>0</v>
      </c>
      <c r="ZF63" s="0" t="n">
        <v>1339.8</v>
      </c>
      <c r="ZG63" s="0" t="n">
        <v>0</v>
      </c>
      <c r="ZH63" s="0" t="n">
        <v>0</v>
      </c>
      <c r="ZI63" s="0" t="n">
        <v>0</v>
      </c>
      <c r="ZJ63" s="0" t="n">
        <v>0</v>
      </c>
      <c r="ZK63" s="0" t="n">
        <v>0</v>
      </c>
      <c r="ZL63" s="0" t="n">
        <v>930.853</v>
      </c>
      <c r="ZM63" s="0" t="n">
        <v>426.58</v>
      </c>
      <c r="ZN63" s="0" t="n">
        <v>0</v>
      </c>
      <c r="ZO63" s="0" t="n">
        <v>2764.3</v>
      </c>
      <c r="ZP63" s="0" t="n">
        <v>2648.03</v>
      </c>
      <c r="ZQ63" s="0" t="n">
        <v>1540</v>
      </c>
      <c r="ZR63" s="0" t="n">
        <v>1848</v>
      </c>
      <c r="ZS63" s="0" t="n">
        <v>2530.99</v>
      </c>
      <c r="ZT63" s="0" t="n">
        <v>693</v>
      </c>
      <c r="ZU63" s="0" t="n">
        <v>0</v>
      </c>
      <c r="ZV63" s="0" t="n">
        <v>0</v>
      </c>
      <c r="ZW63" s="0" t="n">
        <v>0</v>
      </c>
      <c r="ZX63" s="0" t="n">
        <v>0</v>
      </c>
      <c r="ZY63" s="0" t="n">
        <v>0</v>
      </c>
      <c r="ZZ63" s="0" t="n">
        <v>0</v>
      </c>
      <c r="AAA63" s="0" t="n">
        <v>0</v>
      </c>
      <c r="AAB63" s="0" t="n">
        <v>2280.971</v>
      </c>
      <c r="AAC63" s="0" t="n">
        <v>1443.75</v>
      </c>
      <c r="AAD63" s="0" t="n">
        <v>0</v>
      </c>
      <c r="AAE63" s="0" t="n">
        <v>1871.1</v>
      </c>
      <c r="AAF63" s="0" t="n">
        <v>0</v>
      </c>
      <c r="AAG63" s="0" t="n">
        <v>0</v>
      </c>
      <c r="AAH63" s="0" t="n">
        <v>0</v>
      </c>
      <c r="AAI63" s="0" t="n">
        <v>0</v>
      </c>
      <c r="AAJ63" s="0" t="n">
        <v>0</v>
      </c>
      <c r="AAK63" s="0" t="n">
        <v>2328.48</v>
      </c>
      <c r="AAL63" s="0" t="n">
        <v>0</v>
      </c>
      <c r="AAM63" s="0" t="n">
        <v>0</v>
      </c>
      <c r="AAN63" s="0" t="n">
        <v>0</v>
      </c>
      <c r="AAO63" s="0" t="n">
        <v>2496.34</v>
      </c>
      <c r="AAP63" s="0" t="n">
        <v>2276.12</v>
      </c>
      <c r="AAQ63" s="0" t="n">
        <v>2093.63</v>
      </c>
      <c r="AAR63" s="0" t="n">
        <v>2485.56</v>
      </c>
      <c r="AAS63" s="0" t="n">
        <v>0</v>
      </c>
      <c r="AAT63" s="0" t="n">
        <v>3272.5</v>
      </c>
      <c r="AAU63" s="0" t="n">
        <v>0</v>
      </c>
      <c r="AAV63" s="0" t="n">
        <v>1528.45</v>
      </c>
      <c r="AAW63" s="0" t="n">
        <v>0</v>
      </c>
      <c r="AAX63" s="0" t="n">
        <v>0</v>
      </c>
      <c r="AAY63" s="0" t="n">
        <v>0</v>
      </c>
      <c r="AAZ63" s="0" t="n">
        <v>1266.65</v>
      </c>
      <c r="ABA63" s="0" t="n">
        <v>0</v>
      </c>
      <c r="ABB63" s="0" t="n">
        <v>0</v>
      </c>
      <c r="ABC63" s="0" t="n">
        <v>0</v>
      </c>
      <c r="ABD63" s="0" t="n">
        <v>0</v>
      </c>
      <c r="ABE63" s="0" t="n">
        <v>0</v>
      </c>
      <c r="ABF63" s="0" t="n">
        <v>0</v>
      </c>
      <c r="ABG63" s="0" t="n">
        <v>0</v>
      </c>
      <c r="ABH63" s="0" t="n">
        <v>0</v>
      </c>
      <c r="ABI63" s="0" t="n">
        <v>0</v>
      </c>
      <c r="ABJ63" s="0" t="n">
        <v>0</v>
      </c>
      <c r="ABK63" s="0" t="n">
        <v>4427.5</v>
      </c>
      <c r="ABL63" s="0" t="n">
        <v>0</v>
      </c>
      <c r="ABM63" s="0" t="n">
        <v>0</v>
      </c>
      <c r="ABN63" s="0" t="n">
        <v>1848</v>
      </c>
      <c r="ABO63" s="0" t="n">
        <v>0</v>
      </c>
      <c r="ABP63" s="0" t="n">
        <v>0</v>
      </c>
      <c r="ABQ63" s="0" t="n">
        <v>0</v>
      </c>
      <c r="ABR63" s="0" t="n">
        <v>42</v>
      </c>
      <c r="ABS63" s="0" t="n">
        <v>0</v>
      </c>
      <c r="ABT63" s="0" t="n">
        <v>730.8</v>
      </c>
      <c r="ABU63" s="0" t="n">
        <v>0</v>
      </c>
      <c r="ABV63" s="0" t="n">
        <v>0</v>
      </c>
      <c r="ABW63" s="0" t="n">
        <v>0</v>
      </c>
      <c r="ABX63" s="0" t="n">
        <v>0</v>
      </c>
      <c r="ABY63" s="0" t="n">
        <v>0</v>
      </c>
      <c r="ABZ63" s="0" t="n">
        <v>461.58</v>
      </c>
      <c r="ACA63" s="0" t="n">
        <v>232.68</v>
      </c>
      <c r="ACB63" s="0" t="n">
        <v>0</v>
      </c>
      <c r="ACC63" s="0" t="n">
        <v>1658.58</v>
      </c>
      <c r="ACD63" s="0" t="n">
        <v>1444.38</v>
      </c>
      <c r="ACE63" s="0" t="n">
        <v>672</v>
      </c>
      <c r="ACF63" s="0" t="n">
        <v>1260</v>
      </c>
      <c r="ACG63" s="0" t="n">
        <v>1380.54</v>
      </c>
      <c r="ACH63" s="0" t="n">
        <v>378</v>
      </c>
      <c r="ACI63" s="0" t="n">
        <v>0</v>
      </c>
      <c r="ACJ63" s="0" t="n">
        <v>0</v>
      </c>
      <c r="ACK63" s="0" t="n">
        <v>0</v>
      </c>
      <c r="ACL63" s="0" t="n">
        <v>0</v>
      </c>
      <c r="ACM63" s="0" t="n">
        <v>0</v>
      </c>
      <c r="ACN63" s="0" t="n">
        <v>0</v>
      </c>
      <c r="ACO63" s="0" t="n">
        <v>0</v>
      </c>
      <c r="ACP63" s="0" t="n">
        <v>1131.06</v>
      </c>
      <c r="ACQ63" s="0" t="n">
        <v>630</v>
      </c>
      <c r="ACR63" s="0" t="n">
        <v>0</v>
      </c>
      <c r="ACS63" s="0" t="n">
        <v>1134</v>
      </c>
      <c r="ACT63" s="0" t="n">
        <v>0</v>
      </c>
      <c r="ACU63" s="0" t="n">
        <v>0</v>
      </c>
      <c r="ACV63" s="0" t="n">
        <v>0</v>
      </c>
      <c r="ACW63" s="0" t="n">
        <v>0</v>
      </c>
      <c r="ACX63" s="0" t="n">
        <v>0</v>
      </c>
      <c r="ACY63" s="0" t="n">
        <v>1143.072</v>
      </c>
      <c r="ACZ63" s="0" t="n">
        <v>0</v>
      </c>
      <c r="ADA63" s="0" t="n">
        <v>0</v>
      </c>
      <c r="ADB63" s="0" t="n">
        <v>0</v>
      </c>
      <c r="ADC63" s="0" t="n">
        <v>1361.64</v>
      </c>
      <c r="ADD63" s="0" t="n">
        <v>1241.52</v>
      </c>
      <c r="ADE63" s="0" t="n">
        <v>1427.475</v>
      </c>
      <c r="ADF63" s="0" t="n">
        <v>1491.336</v>
      </c>
      <c r="ADG63" s="0" t="n">
        <v>0</v>
      </c>
      <c r="ADH63" s="0" t="n">
        <v>1428</v>
      </c>
      <c r="ADI63" s="0" t="n">
        <v>0</v>
      </c>
      <c r="ADJ63" s="0" t="n">
        <v>833.7</v>
      </c>
      <c r="ADK63" s="0" t="n">
        <v>0</v>
      </c>
      <c r="ADL63" s="0" t="n">
        <v>0</v>
      </c>
      <c r="ADM63" s="0" t="n">
        <v>0</v>
      </c>
      <c r="ADN63" s="0" t="n">
        <v>607.992</v>
      </c>
      <c r="ADO63" s="0" t="n">
        <v>0</v>
      </c>
      <c r="ADP63" s="0" t="n">
        <v>0</v>
      </c>
      <c r="ADQ63" s="0" t="n">
        <v>0</v>
      </c>
      <c r="ADR63" s="0" t="n">
        <v>0</v>
      </c>
      <c r="ADS63" s="0" t="n">
        <v>0</v>
      </c>
      <c r="ADT63" s="0" t="n">
        <v>0</v>
      </c>
      <c r="ADU63" s="0" t="n">
        <v>0</v>
      </c>
      <c r="ADV63" s="0" t="n">
        <v>0</v>
      </c>
      <c r="ADW63" s="0" t="n">
        <v>0</v>
      </c>
      <c r="ADX63" s="0" t="n">
        <v>0</v>
      </c>
      <c r="ADY63" s="0" t="n">
        <v>2656.5</v>
      </c>
      <c r="ADZ63" s="0" t="n">
        <v>0</v>
      </c>
      <c r="AEA63" s="0" t="n">
        <v>0</v>
      </c>
      <c r="AEB63" s="0" t="n">
        <v>1008</v>
      </c>
      <c r="AEC63" s="0" t="n">
        <v>0</v>
      </c>
      <c r="AED63" s="0" t="n">
        <v>0</v>
      </c>
      <c r="AEE63" s="0" t="n">
        <v>0</v>
      </c>
      <c r="AEF63" s="0" t="n">
        <v>90</v>
      </c>
      <c r="AEG63" s="0" t="n">
        <v>0</v>
      </c>
      <c r="AEH63" s="0" t="n">
        <v>1566</v>
      </c>
      <c r="AEI63" s="0" t="n">
        <v>0</v>
      </c>
      <c r="AEJ63" s="0" t="n">
        <v>0</v>
      </c>
      <c r="AEK63" s="0" t="n">
        <v>0</v>
      </c>
      <c r="AEL63" s="0" t="n">
        <v>0</v>
      </c>
      <c r="AEM63" s="0" t="n">
        <v>0</v>
      </c>
      <c r="AEN63" s="0" t="n">
        <v>989.1</v>
      </c>
      <c r="AEO63" s="0" t="n">
        <v>498.6</v>
      </c>
      <c r="AEP63" s="0" t="n">
        <v>0</v>
      </c>
      <c r="AEQ63" s="0" t="n">
        <v>3554.1</v>
      </c>
      <c r="AER63" s="0" t="n">
        <v>3868.875</v>
      </c>
      <c r="AES63" s="0" t="n">
        <v>1440</v>
      </c>
      <c r="AET63" s="0" t="n">
        <v>2160</v>
      </c>
      <c r="AEU63" s="0" t="n">
        <v>2958.3</v>
      </c>
      <c r="AEV63" s="0" t="n">
        <v>810</v>
      </c>
      <c r="AEW63" s="0" t="n">
        <v>0</v>
      </c>
      <c r="AEX63" s="0" t="n">
        <v>0</v>
      </c>
      <c r="AEY63" s="0" t="n">
        <v>0</v>
      </c>
      <c r="AEZ63" s="0" t="n">
        <v>0</v>
      </c>
      <c r="AFA63" s="0" t="n">
        <v>0</v>
      </c>
      <c r="AFB63" s="0" t="n">
        <v>0</v>
      </c>
      <c r="AFC63" s="0" t="n">
        <v>0</v>
      </c>
      <c r="AFD63" s="0" t="n">
        <v>3029.625</v>
      </c>
      <c r="AFE63" s="0" t="n">
        <v>1350</v>
      </c>
      <c r="AFF63" s="0" t="n">
        <v>0</v>
      </c>
      <c r="AFG63" s="0" t="n">
        <v>2430</v>
      </c>
      <c r="AFH63" s="0" t="n">
        <v>0</v>
      </c>
      <c r="AFI63" s="0" t="n">
        <v>0</v>
      </c>
      <c r="AFJ63" s="0" t="n">
        <v>0</v>
      </c>
      <c r="AFK63" s="0" t="n">
        <v>0</v>
      </c>
      <c r="AFL63" s="0" t="n">
        <v>0</v>
      </c>
      <c r="AFM63" s="0" t="n">
        <v>2721.6</v>
      </c>
      <c r="AFN63" s="0" t="n">
        <v>0</v>
      </c>
      <c r="AFO63" s="0" t="n">
        <v>0</v>
      </c>
      <c r="AFP63" s="0" t="n">
        <v>0</v>
      </c>
      <c r="AFQ63" s="0" t="n">
        <v>2917.8</v>
      </c>
      <c r="AFR63" s="0" t="n">
        <v>2394.36</v>
      </c>
      <c r="AFS63" s="0" t="n">
        <v>2447.1</v>
      </c>
      <c r="AFT63" s="0" t="n">
        <v>2905.2</v>
      </c>
      <c r="AFU63" s="0" t="n">
        <v>0</v>
      </c>
      <c r="AFV63" s="0" t="n">
        <v>3060</v>
      </c>
      <c r="AFW63" s="0" t="n">
        <v>0</v>
      </c>
      <c r="AFX63" s="0" t="n">
        <v>2233.125</v>
      </c>
      <c r="AFY63" s="0" t="n">
        <v>0</v>
      </c>
      <c r="AFZ63" s="0" t="n">
        <v>0</v>
      </c>
      <c r="AGA63" s="0" t="n">
        <v>0</v>
      </c>
      <c r="AGB63" s="0" t="n">
        <v>1184.4</v>
      </c>
      <c r="AGC63" s="0" t="n">
        <v>0</v>
      </c>
      <c r="AGD63" s="0" t="n">
        <v>0</v>
      </c>
      <c r="AGE63" s="0" t="n">
        <v>0</v>
      </c>
      <c r="AGF63" s="0" t="n">
        <v>0</v>
      </c>
      <c r="AGG63" s="0" t="n">
        <v>0</v>
      </c>
      <c r="AGH63" s="0" t="n">
        <v>0</v>
      </c>
      <c r="AGI63" s="0" t="n">
        <v>0</v>
      </c>
      <c r="AGJ63" s="0" t="n">
        <v>0</v>
      </c>
      <c r="AGK63" s="0" t="n">
        <v>0</v>
      </c>
      <c r="AGL63" s="0" t="n">
        <v>0</v>
      </c>
      <c r="AGM63" s="0" t="n">
        <v>5692.5</v>
      </c>
      <c r="AGN63" s="0" t="n">
        <v>0</v>
      </c>
      <c r="AGO63" s="0" t="n">
        <v>0</v>
      </c>
      <c r="AGP63" s="0" t="n">
        <v>2160</v>
      </c>
      <c r="AGQ63" s="0" t="n">
        <v>0</v>
      </c>
      <c r="AGR63" s="0" t="n">
        <v>0</v>
      </c>
      <c r="AGS63" s="0" t="n">
        <v>0</v>
      </c>
      <c r="AGU63" s="0" t="n">
        <f aca="false">IF($P63&gt;0,CH63*$K63,0)</f>
        <v>220</v>
      </c>
      <c r="AGV63" s="0" t="n">
        <f aca="false">IF($P63&gt;0,EV63*$K63,0)</f>
        <v>281</v>
      </c>
      <c r="AGW63" s="0" t="n">
        <f aca="false">IF($P63&gt;0,HJ63*$K63,0)</f>
        <v>142</v>
      </c>
      <c r="AGX63" s="0" t="n">
        <f aca="false">IF($P63&gt;0,JX63*$K63,0)</f>
        <v>361</v>
      </c>
      <c r="AGY63" s="0" t="n">
        <f aca="false">IF($P63&gt;0,ML63*$K63,0)</f>
        <v>212</v>
      </c>
      <c r="AGZ63" s="0" t="n">
        <f aca="false">IF($P63&gt;0,OZ63*$K63,0)</f>
        <v>183</v>
      </c>
      <c r="AHA63" s="0" t="n">
        <f aca="false">IF($P63&gt;0,RN63*$K63,0)</f>
        <v>349</v>
      </c>
      <c r="AHB63" s="0" t="n">
        <f aca="false">IF($P63&gt;0,UB63*$K63,0)</f>
        <v>194</v>
      </c>
      <c r="AHC63" s="0" t="n">
        <f aca="false">IF($P63&gt;0,WP63*$K63,0)</f>
        <v>118</v>
      </c>
      <c r="AHD63" s="0" t="n">
        <f aca="false">IF($P63&gt;0,ZD63*$K63,0)</f>
        <v>77</v>
      </c>
      <c r="AHE63" s="0" t="n">
        <f aca="false">IF($P63&gt;0,ABR63*$K63,0)</f>
        <v>42</v>
      </c>
      <c r="AHF63" s="0" t="n">
        <f aca="false">IF($P63&gt;0,AEF63*$K63,0)</f>
        <v>90</v>
      </c>
    </row>
    <row r="64" customFormat="false" ht="15" hidden="false" customHeight="false" outlineLevel="0" collapsed="false">
      <c r="F64" s="0" t="s">
        <v>31</v>
      </c>
      <c r="H64" s="0" t="s">
        <v>67</v>
      </c>
      <c r="I64" s="0" t="s">
        <v>242</v>
      </c>
      <c r="K64" s="0" t="n">
        <v>2</v>
      </c>
      <c r="L64" s="0" t="n">
        <v>12.7</v>
      </c>
      <c r="P64" s="0" t="n">
        <v>1</v>
      </c>
      <c r="R64" s="0" t="n">
        <v>0</v>
      </c>
      <c r="S64" s="0" t="s">
        <v>61</v>
      </c>
      <c r="U64" s="0" t="n">
        <v>15</v>
      </c>
      <c r="W64" s="0" t="n">
        <v>36</v>
      </c>
      <c r="X64" s="0" t="n">
        <v>47.95</v>
      </c>
      <c r="Y64" s="0" t="n">
        <v>47.2</v>
      </c>
      <c r="AB64" s="0" t="n">
        <v>23</v>
      </c>
      <c r="AC64" s="0" t="n">
        <v>52.73</v>
      </c>
      <c r="AE64" s="0" t="n">
        <v>13</v>
      </c>
      <c r="AG64" s="0" t="n">
        <v>28.65</v>
      </c>
      <c r="AH64" s="0" t="n">
        <v>55.39</v>
      </c>
      <c r="AI64" s="0" t="n">
        <v>51.79</v>
      </c>
      <c r="AJ64" s="0" t="n">
        <v>52.44</v>
      </c>
      <c r="AK64" s="0" t="n">
        <v>9.08</v>
      </c>
      <c r="AP64" s="0" t="n">
        <v>35</v>
      </c>
      <c r="AQ64" s="0" t="n">
        <v>55.91</v>
      </c>
      <c r="AR64" s="0" t="n">
        <v>28.37</v>
      </c>
      <c r="AS64" s="0" t="n">
        <v>10.21</v>
      </c>
      <c r="AV64" s="0" t="n">
        <v>58.45</v>
      </c>
      <c r="AW64" s="0" t="n">
        <v>11</v>
      </c>
      <c r="AX64" s="0" t="n">
        <v>31.54</v>
      </c>
      <c r="AZ64" s="0" t="n">
        <v>59.1</v>
      </c>
      <c r="BA64" s="0" t="n">
        <v>6.6</v>
      </c>
      <c r="BE64" s="0" t="n">
        <v>15</v>
      </c>
      <c r="BF64" s="0" t="n">
        <v>39.5</v>
      </c>
      <c r="BJ64" s="0" t="n">
        <v>49.37</v>
      </c>
      <c r="BK64" s="0" t="n">
        <v>28.95</v>
      </c>
      <c r="BN64" s="0" t="n">
        <v>6.07</v>
      </c>
      <c r="BP64" s="0" t="n">
        <v>36.1</v>
      </c>
      <c r="BR64" s="0" t="n">
        <v>21.85</v>
      </c>
      <c r="BW64" s="0" t="n">
        <v>13.65</v>
      </c>
      <c r="BY64" s="0" t="n">
        <v>46.33</v>
      </c>
      <c r="CB64" s="0" t="n">
        <v>34.85</v>
      </c>
      <c r="CC64" s="0" t="n">
        <v>7</v>
      </c>
      <c r="CH64" s="0" t="n">
        <v>378</v>
      </c>
      <c r="CI64" s="0" t="n">
        <v>5670</v>
      </c>
      <c r="CJ64" s="0" t="n">
        <v>0</v>
      </c>
      <c r="CK64" s="0" t="n">
        <v>13608</v>
      </c>
      <c r="CL64" s="0" t="n">
        <v>18125.1</v>
      </c>
      <c r="CM64" s="0" t="n">
        <v>16057.44</v>
      </c>
      <c r="CN64" s="0" t="n">
        <v>0</v>
      </c>
      <c r="CO64" s="0" t="n">
        <v>0</v>
      </c>
      <c r="CP64" s="0" t="n">
        <v>60858</v>
      </c>
      <c r="CQ64" s="0" t="n">
        <v>139523.58</v>
      </c>
      <c r="CR64" s="0" t="n">
        <v>0</v>
      </c>
      <c r="CS64" s="0" t="n">
        <v>34398</v>
      </c>
      <c r="CT64" s="0" t="n">
        <v>0</v>
      </c>
      <c r="CU64" s="0" t="n">
        <v>75807.9</v>
      </c>
      <c r="CV64" s="0" t="n">
        <v>146561.94</v>
      </c>
      <c r="CW64" s="0" t="n">
        <v>137036.34</v>
      </c>
      <c r="CX64" s="0" t="n">
        <v>19822.32</v>
      </c>
      <c r="CY64" s="0" t="n">
        <v>3432.24</v>
      </c>
      <c r="CZ64" s="0" t="n">
        <v>0</v>
      </c>
      <c r="DA64" s="0" t="n">
        <v>0</v>
      </c>
      <c r="DB64" s="0" t="n">
        <v>0</v>
      </c>
      <c r="DC64" s="0" t="n">
        <v>0</v>
      </c>
      <c r="DD64" s="0" t="n">
        <v>13230</v>
      </c>
      <c r="DE64" s="0" t="n">
        <v>21133.98</v>
      </c>
      <c r="DF64" s="0" t="n">
        <v>10723.86</v>
      </c>
      <c r="DG64" s="0" t="n">
        <v>3859.38</v>
      </c>
      <c r="DH64" s="0" t="n">
        <v>0</v>
      </c>
      <c r="DI64" s="0" t="n">
        <v>0</v>
      </c>
      <c r="DJ64" s="0" t="n">
        <v>27617.625</v>
      </c>
      <c r="DK64" s="0" t="n">
        <v>4158</v>
      </c>
      <c r="DL64" s="0" t="n">
        <v>13114.332</v>
      </c>
      <c r="DM64" s="0" t="n">
        <v>0</v>
      </c>
      <c r="DN64" s="0" t="n">
        <v>22339.8</v>
      </c>
      <c r="DO64" s="0" t="n">
        <v>2744.28</v>
      </c>
      <c r="DP64" s="0" t="n">
        <v>0</v>
      </c>
      <c r="DQ64" s="0" t="n">
        <v>0</v>
      </c>
      <c r="DR64" s="0" t="n">
        <v>0</v>
      </c>
      <c r="DS64" s="0" t="n">
        <v>5670</v>
      </c>
      <c r="DT64" s="0" t="n">
        <v>18663.75</v>
      </c>
      <c r="DU64" s="0" t="n">
        <v>0</v>
      </c>
      <c r="DV64" s="0" t="n">
        <v>0</v>
      </c>
      <c r="DW64" s="0" t="n">
        <v>0</v>
      </c>
      <c r="DX64" s="0" t="n">
        <v>18661.86</v>
      </c>
      <c r="DY64" s="0" t="n">
        <v>10943.1</v>
      </c>
      <c r="DZ64" s="0" t="n">
        <v>0</v>
      </c>
      <c r="EA64" s="0" t="n">
        <v>0</v>
      </c>
      <c r="EB64" s="0" t="n">
        <v>2294.46</v>
      </c>
      <c r="EC64" s="0" t="n">
        <v>0</v>
      </c>
      <c r="ED64" s="0" t="n">
        <v>17057.25</v>
      </c>
      <c r="EE64" s="0" t="n">
        <v>0</v>
      </c>
      <c r="EF64" s="0" t="n">
        <v>9085.23</v>
      </c>
      <c r="EG64" s="0" t="n">
        <v>0</v>
      </c>
      <c r="EH64" s="0" t="n">
        <v>0</v>
      </c>
      <c r="EI64" s="0" t="n">
        <v>0</v>
      </c>
      <c r="EJ64" s="0" t="n">
        <v>0</v>
      </c>
      <c r="EK64" s="0" t="n">
        <v>6449.625</v>
      </c>
      <c r="EL64" s="0" t="n">
        <v>0</v>
      </c>
      <c r="EM64" s="0" t="n">
        <v>17512.74</v>
      </c>
      <c r="EN64" s="0" t="n">
        <v>0</v>
      </c>
      <c r="EO64" s="0" t="n">
        <v>0</v>
      </c>
      <c r="EP64" s="0" t="n">
        <v>13173.3</v>
      </c>
      <c r="EQ64" s="0" t="n">
        <v>2646</v>
      </c>
      <c r="ER64" s="0" t="n">
        <v>0</v>
      </c>
      <c r="ES64" s="0" t="n">
        <v>0</v>
      </c>
      <c r="ET64" s="0" t="n">
        <v>0</v>
      </c>
      <c r="EU64" s="0" t="n">
        <v>0</v>
      </c>
      <c r="EV64" s="0" t="n">
        <v>27</v>
      </c>
      <c r="EW64" s="0" t="n">
        <v>405</v>
      </c>
      <c r="EX64" s="0" t="n">
        <v>0</v>
      </c>
      <c r="EY64" s="0" t="n">
        <v>972</v>
      </c>
      <c r="EZ64" s="0" t="n">
        <v>1294.65</v>
      </c>
      <c r="FA64" s="0" t="n">
        <v>1593</v>
      </c>
      <c r="FB64" s="0" t="n">
        <v>0</v>
      </c>
      <c r="FC64" s="0" t="n">
        <v>0</v>
      </c>
      <c r="FD64" s="0" t="n">
        <v>4347</v>
      </c>
      <c r="FE64" s="0" t="n">
        <v>9965.97</v>
      </c>
      <c r="FF64" s="0" t="n">
        <v>0</v>
      </c>
      <c r="FG64" s="0" t="n">
        <v>2457</v>
      </c>
      <c r="FH64" s="0" t="n">
        <v>0</v>
      </c>
      <c r="FI64" s="0" t="n">
        <v>5414.85</v>
      </c>
      <c r="FJ64" s="0" t="n">
        <v>10468.71</v>
      </c>
      <c r="FK64" s="0" t="n">
        <v>9788.31</v>
      </c>
      <c r="FL64" s="0" t="n">
        <v>1415.88</v>
      </c>
      <c r="FM64" s="0" t="n">
        <v>245.16</v>
      </c>
      <c r="FN64" s="0" t="n">
        <v>0</v>
      </c>
      <c r="FO64" s="0" t="n">
        <v>0</v>
      </c>
      <c r="FP64" s="0" t="n">
        <v>0</v>
      </c>
      <c r="FQ64" s="0" t="n">
        <v>0</v>
      </c>
      <c r="FR64" s="0" t="n">
        <v>945</v>
      </c>
      <c r="FS64" s="0" t="n">
        <v>1886.9625</v>
      </c>
      <c r="FT64" s="0" t="n">
        <v>765.99</v>
      </c>
      <c r="FU64" s="0" t="n">
        <v>248.103</v>
      </c>
      <c r="FV64" s="0" t="n">
        <v>0</v>
      </c>
      <c r="FW64" s="0" t="n">
        <v>0</v>
      </c>
      <c r="FX64" s="0" t="n">
        <v>1420.335</v>
      </c>
      <c r="FY64" s="0" t="n">
        <v>371.25</v>
      </c>
      <c r="FZ64" s="0" t="n">
        <v>936.738</v>
      </c>
      <c r="GA64" s="0" t="n">
        <v>0</v>
      </c>
      <c r="GB64" s="0" t="n">
        <v>1595.7</v>
      </c>
      <c r="GC64" s="0" t="n">
        <v>178.2</v>
      </c>
      <c r="GD64" s="0" t="n">
        <v>0</v>
      </c>
      <c r="GE64" s="0" t="n">
        <v>0</v>
      </c>
      <c r="GF64" s="0" t="n">
        <v>0</v>
      </c>
      <c r="GG64" s="0" t="n">
        <v>405</v>
      </c>
      <c r="GH64" s="0" t="n">
        <v>1066.5</v>
      </c>
      <c r="GI64" s="0" t="n">
        <v>0</v>
      </c>
      <c r="GJ64" s="0" t="n">
        <v>0</v>
      </c>
      <c r="GK64" s="0" t="n">
        <v>0</v>
      </c>
      <c r="GL64" s="0" t="n">
        <v>1332.99</v>
      </c>
      <c r="GM64" s="0" t="n">
        <v>781.65</v>
      </c>
      <c r="GN64" s="0" t="n">
        <v>0</v>
      </c>
      <c r="GO64" s="0" t="n">
        <v>0</v>
      </c>
      <c r="GP64" s="0" t="n">
        <v>180.279</v>
      </c>
      <c r="GQ64" s="0" t="n">
        <v>0</v>
      </c>
      <c r="GR64" s="0" t="n">
        <v>974.7</v>
      </c>
      <c r="GS64" s="0" t="n">
        <v>0</v>
      </c>
      <c r="GT64" s="0" t="n">
        <v>589.95</v>
      </c>
      <c r="GU64" s="0" t="n">
        <v>0</v>
      </c>
      <c r="GV64" s="0" t="n">
        <v>0</v>
      </c>
      <c r="GW64" s="0" t="n">
        <v>0</v>
      </c>
      <c r="GX64" s="0" t="n">
        <v>0</v>
      </c>
      <c r="GY64" s="0" t="n">
        <v>368.55</v>
      </c>
      <c r="GZ64" s="0" t="n">
        <v>0</v>
      </c>
      <c r="HA64" s="0" t="n">
        <v>1376.001</v>
      </c>
      <c r="HB64" s="0" t="n">
        <v>0</v>
      </c>
      <c r="HC64" s="0" t="n">
        <v>0</v>
      </c>
      <c r="HD64" s="0" t="n">
        <v>940.95</v>
      </c>
      <c r="HE64" s="0" t="n">
        <v>189</v>
      </c>
      <c r="HF64" s="0" t="n">
        <v>0</v>
      </c>
      <c r="HG64" s="0" t="n">
        <v>0</v>
      </c>
      <c r="HH64" s="0" t="n">
        <v>0</v>
      </c>
      <c r="HI64" s="0" t="n">
        <v>0</v>
      </c>
      <c r="HJ64" s="0" t="n">
        <v>233</v>
      </c>
      <c r="HK64" s="0" t="n">
        <v>3844.5</v>
      </c>
      <c r="HL64" s="0" t="n">
        <v>0</v>
      </c>
      <c r="HM64" s="0" t="n">
        <v>9226.8</v>
      </c>
      <c r="HN64" s="0" t="n">
        <v>11172.35</v>
      </c>
      <c r="HO64" s="0" t="n">
        <v>10997.6</v>
      </c>
      <c r="HP64" s="0" t="n">
        <v>0</v>
      </c>
      <c r="HQ64" s="0" t="n">
        <v>0</v>
      </c>
      <c r="HR64" s="0" t="n">
        <v>37513</v>
      </c>
      <c r="HS64" s="0" t="n">
        <v>86002.63</v>
      </c>
      <c r="HT64" s="0" t="n">
        <v>0</v>
      </c>
      <c r="HU64" s="0" t="n">
        <v>21203</v>
      </c>
      <c r="HV64" s="0" t="n">
        <v>0</v>
      </c>
      <c r="HW64" s="0" t="n">
        <v>46728.15</v>
      </c>
      <c r="HX64" s="0" t="n">
        <v>90341.09</v>
      </c>
      <c r="HY64" s="0" t="n">
        <v>84469.49</v>
      </c>
      <c r="HZ64" s="0" t="n">
        <v>12218.52</v>
      </c>
      <c r="IA64" s="0" t="n">
        <v>2644.55</v>
      </c>
      <c r="IB64" s="0" t="n">
        <v>0</v>
      </c>
      <c r="IC64" s="0" t="n">
        <v>0</v>
      </c>
      <c r="ID64" s="0" t="n">
        <v>0</v>
      </c>
      <c r="IE64" s="0" t="n">
        <v>0</v>
      </c>
      <c r="IF64" s="0" t="n">
        <v>8155</v>
      </c>
      <c r="IG64" s="0" t="n">
        <v>16283.7875</v>
      </c>
      <c r="IH64" s="0" t="n">
        <v>7271.231</v>
      </c>
      <c r="II64" s="0" t="n">
        <v>2378.93</v>
      </c>
      <c r="IJ64" s="0" t="n">
        <v>0</v>
      </c>
      <c r="IK64" s="0" t="n">
        <v>0</v>
      </c>
      <c r="IL64" s="0" t="n">
        <v>13618.85</v>
      </c>
      <c r="IM64" s="0" t="n">
        <v>2563</v>
      </c>
      <c r="IN64" s="0" t="n">
        <v>9186.025</v>
      </c>
      <c r="IO64" s="0" t="n">
        <v>0</v>
      </c>
      <c r="IP64" s="0" t="n">
        <v>13770.3</v>
      </c>
      <c r="IQ64" s="0" t="n">
        <v>1537.8</v>
      </c>
      <c r="IR64" s="0" t="n">
        <v>0</v>
      </c>
      <c r="IS64" s="0" t="n">
        <v>0</v>
      </c>
      <c r="IT64" s="0" t="n">
        <v>0</v>
      </c>
      <c r="IU64" s="0" t="n">
        <v>3844.5</v>
      </c>
      <c r="IV64" s="0" t="n">
        <v>9203.5</v>
      </c>
      <c r="IW64" s="0" t="n">
        <v>0</v>
      </c>
      <c r="IX64" s="0" t="n">
        <v>0</v>
      </c>
      <c r="IY64" s="0" t="n">
        <v>0</v>
      </c>
      <c r="IZ64" s="0" t="n">
        <v>11503.21</v>
      </c>
      <c r="JA64" s="0" t="n">
        <v>6745.35</v>
      </c>
      <c r="JB64" s="0" t="n">
        <v>0</v>
      </c>
      <c r="JC64" s="0" t="n">
        <v>0</v>
      </c>
      <c r="JD64" s="0" t="n">
        <v>1555.741</v>
      </c>
      <c r="JE64" s="0" t="n">
        <v>0</v>
      </c>
      <c r="JF64" s="0" t="n">
        <v>8411.3</v>
      </c>
      <c r="JG64" s="0" t="n">
        <v>0</v>
      </c>
      <c r="JH64" s="0" t="n">
        <v>4581.945</v>
      </c>
      <c r="JI64" s="0" t="n">
        <v>0</v>
      </c>
      <c r="JJ64" s="0" t="n">
        <v>0</v>
      </c>
      <c r="JK64" s="0" t="n">
        <v>0</v>
      </c>
      <c r="JL64" s="0" t="n">
        <v>0</v>
      </c>
      <c r="JM64" s="0" t="n">
        <v>3498.495</v>
      </c>
      <c r="JN64" s="0" t="n">
        <v>0</v>
      </c>
      <c r="JO64" s="0" t="n">
        <v>10794.89</v>
      </c>
      <c r="JP64" s="0" t="n">
        <v>0</v>
      </c>
      <c r="JQ64" s="0" t="n">
        <v>0</v>
      </c>
      <c r="JR64" s="0" t="n">
        <v>8120.05</v>
      </c>
      <c r="JS64" s="0" t="n">
        <v>1631</v>
      </c>
      <c r="JT64" s="0" t="n">
        <v>0</v>
      </c>
      <c r="JU64" s="0" t="n">
        <v>0</v>
      </c>
      <c r="JV64" s="0" t="n">
        <v>0</v>
      </c>
      <c r="JW64" s="0" t="n">
        <v>0</v>
      </c>
      <c r="JX64" s="0" t="n">
        <v>399</v>
      </c>
      <c r="JY64" s="0" t="n">
        <v>5985</v>
      </c>
      <c r="JZ64" s="0" t="n">
        <v>0</v>
      </c>
      <c r="KA64" s="0" t="n">
        <v>17955</v>
      </c>
      <c r="KB64" s="0" t="n">
        <v>23915.0625</v>
      </c>
      <c r="KC64" s="0" t="n">
        <v>18832.8</v>
      </c>
      <c r="KD64" s="0" t="n">
        <v>0</v>
      </c>
      <c r="KE64" s="0" t="n">
        <v>0</v>
      </c>
      <c r="KF64" s="0" t="n">
        <v>64239</v>
      </c>
      <c r="KG64" s="0" t="n">
        <v>147274.89</v>
      </c>
      <c r="KH64" s="0" t="n">
        <v>0</v>
      </c>
      <c r="KI64" s="0" t="n">
        <v>36309</v>
      </c>
      <c r="KJ64" s="0" t="n">
        <v>0</v>
      </c>
      <c r="KK64" s="0" t="n">
        <v>80019.45</v>
      </c>
      <c r="KL64" s="0" t="n">
        <v>154704.27</v>
      </c>
      <c r="KM64" s="0" t="n">
        <v>144649.47</v>
      </c>
      <c r="KN64" s="0" t="n">
        <v>23015.916</v>
      </c>
      <c r="KO64" s="0" t="n">
        <v>4528.65</v>
      </c>
      <c r="KP64" s="0" t="n">
        <v>0</v>
      </c>
      <c r="KQ64" s="0" t="n">
        <v>0</v>
      </c>
      <c r="KR64" s="0" t="n">
        <v>0</v>
      </c>
      <c r="KS64" s="0" t="n">
        <v>0</v>
      </c>
      <c r="KT64" s="0" t="n">
        <v>13965</v>
      </c>
      <c r="KU64" s="0" t="n">
        <v>22308.09</v>
      </c>
      <c r="KV64" s="0" t="n">
        <v>11319.63</v>
      </c>
      <c r="KW64" s="0" t="n">
        <v>4073.79</v>
      </c>
      <c r="KX64" s="0" t="n">
        <v>0</v>
      </c>
      <c r="KY64" s="0" t="n">
        <v>0</v>
      </c>
      <c r="KZ64" s="0" t="n">
        <v>23321.55</v>
      </c>
      <c r="LA64" s="0" t="n">
        <v>4827.9</v>
      </c>
      <c r="LB64" s="0" t="n">
        <v>12584.46</v>
      </c>
      <c r="LC64" s="0" t="n">
        <v>0</v>
      </c>
      <c r="LD64" s="0" t="n">
        <v>23580.9</v>
      </c>
      <c r="LE64" s="0" t="n">
        <v>2896.74</v>
      </c>
      <c r="LF64" s="0" t="n">
        <v>0</v>
      </c>
      <c r="LG64" s="0" t="n">
        <v>0</v>
      </c>
      <c r="LH64" s="0" t="n">
        <v>0</v>
      </c>
      <c r="LI64" s="0" t="n">
        <v>5985</v>
      </c>
      <c r="LJ64" s="0" t="n">
        <v>15760.5</v>
      </c>
      <c r="LK64" s="0" t="n">
        <v>0</v>
      </c>
      <c r="LL64" s="0" t="n">
        <v>0</v>
      </c>
      <c r="LM64" s="0" t="n">
        <v>0</v>
      </c>
      <c r="LN64" s="0" t="n">
        <v>19698.63</v>
      </c>
      <c r="LO64" s="0" t="n">
        <v>11551.05</v>
      </c>
      <c r="LP64" s="0" t="n">
        <v>0</v>
      </c>
      <c r="LQ64" s="0" t="n">
        <v>0</v>
      </c>
      <c r="LR64" s="0" t="n">
        <v>2421.93</v>
      </c>
      <c r="LS64" s="0" t="n">
        <v>0</v>
      </c>
      <c r="LT64" s="0" t="n">
        <v>14403.9</v>
      </c>
      <c r="LU64" s="0" t="n">
        <v>0</v>
      </c>
      <c r="LV64" s="0" t="n">
        <v>8718.15</v>
      </c>
      <c r="LW64" s="0" t="n">
        <v>0</v>
      </c>
      <c r="LX64" s="0" t="n">
        <v>0</v>
      </c>
      <c r="LY64" s="0" t="n">
        <v>0</v>
      </c>
      <c r="LZ64" s="0" t="n">
        <v>0</v>
      </c>
      <c r="MA64" s="0" t="n">
        <v>6807.9375</v>
      </c>
      <c r="MB64" s="0" t="n">
        <v>0</v>
      </c>
      <c r="MC64" s="0" t="n">
        <v>16637.103</v>
      </c>
      <c r="MD64" s="0" t="n">
        <v>0</v>
      </c>
      <c r="ME64" s="0" t="n">
        <v>0</v>
      </c>
      <c r="MF64" s="0" t="n">
        <v>13905.15</v>
      </c>
      <c r="MG64" s="0" t="n">
        <v>2793</v>
      </c>
      <c r="MH64" s="0" t="n">
        <v>0</v>
      </c>
      <c r="MI64" s="0" t="n">
        <v>0</v>
      </c>
      <c r="MJ64" s="0" t="n">
        <v>0</v>
      </c>
      <c r="MK64" s="0" t="n">
        <v>0</v>
      </c>
      <c r="ML64" s="0" t="n">
        <v>348</v>
      </c>
      <c r="MM64" s="0" t="n">
        <v>4698</v>
      </c>
      <c r="MN64" s="0" t="n">
        <v>0</v>
      </c>
      <c r="MO64" s="0" t="n">
        <v>13780.8</v>
      </c>
      <c r="MP64" s="0" t="n">
        <v>16686.6</v>
      </c>
      <c r="MQ64" s="0" t="n">
        <v>16425.6</v>
      </c>
      <c r="MR64" s="0" t="n">
        <v>0</v>
      </c>
      <c r="MS64" s="0" t="n">
        <v>0</v>
      </c>
      <c r="MT64" s="0" t="n">
        <v>56028</v>
      </c>
      <c r="MU64" s="0" t="n">
        <v>128450.28</v>
      </c>
      <c r="MV64" s="0" t="n">
        <v>0</v>
      </c>
      <c r="MW64" s="0" t="n">
        <v>31668</v>
      </c>
      <c r="MX64" s="0" t="n">
        <v>0</v>
      </c>
      <c r="MY64" s="0" t="n">
        <v>69791.4</v>
      </c>
      <c r="MZ64" s="0" t="n">
        <v>134930.04</v>
      </c>
      <c r="NA64" s="0" t="n">
        <v>126160.44</v>
      </c>
      <c r="NB64" s="0" t="n">
        <v>18249.12</v>
      </c>
      <c r="NC64" s="0" t="n">
        <v>3949.8</v>
      </c>
      <c r="ND64" s="0" t="n">
        <v>0</v>
      </c>
      <c r="NE64" s="0" t="n">
        <v>0</v>
      </c>
      <c r="NF64" s="0" t="n">
        <v>0</v>
      </c>
      <c r="NG64" s="0" t="n">
        <v>0</v>
      </c>
      <c r="NH64" s="0" t="n">
        <v>12180</v>
      </c>
      <c r="NI64" s="0" t="n">
        <v>19456.68</v>
      </c>
      <c r="NJ64" s="0" t="n">
        <v>9872.76</v>
      </c>
      <c r="NK64" s="0" t="n">
        <v>3197.772</v>
      </c>
      <c r="NL64" s="0" t="n">
        <v>0</v>
      </c>
      <c r="NM64" s="0" t="n">
        <v>0</v>
      </c>
      <c r="NN64" s="0" t="n">
        <v>20340.6</v>
      </c>
      <c r="NO64" s="0" t="n">
        <v>3445.2</v>
      </c>
      <c r="NP64" s="0" t="n">
        <v>9878.328</v>
      </c>
      <c r="NQ64" s="0" t="n">
        <v>0</v>
      </c>
      <c r="NR64" s="0" t="n">
        <v>20566.8</v>
      </c>
      <c r="NS64" s="0" t="n">
        <v>2296.8</v>
      </c>
      <c r="NT64" s="0" t="n">
        <v>0</v>
      </c>
      <c r="NU64" s="0" t="n">
        <v>0</v>
      </c>
      <c r="NV64" s="0" t="n">
        <v>0</v>
      </c>
      <c r="NW64" s="0" t="n">
        <v>6525</v>
      </c>
      <c r="NX64" s="0" t="n">
        <v>12371.4</v>
      </c>
      <c r="NY64" s="0" t="n">
        <v>0</v>
      </c>
      <c r="NZ64" s="0" t="n">
        <v>0</v>
      </c>
      <c r="OA64" s="0" t="n">
        <v>0</v>
      </c>
      <c r="OB64" s="0" t="n">
        <v>18898.836</v>
      </c>
      <c r="OC64" s="0" t="n">
        <v>10074.6</v>
      </c>
      <c r="OD64" s="0" t="n">
        <v>0</v>
      </c>
      <c r="OE64" s="0" t="n">
        <v>0</v>
      </c>
      <c r="OF64" s="0" t="n">
        <v>2112.36</v>
      </c>
      <c r="OG64" s="0" t="n">
        <v>0</v>
      </c>
      <c r="OH64" s="0" t="n">
        <v>12562.8</v>
      </c>
      <c r="OI64" s="0" t="n">
        <v>0</v>
      </c>
      <c r="OJ64" s="0" t="n">
        <v>7603.8</v>
      </c>
      <c r="OK64" s="0" t="n">
        <v>0</v>
      </c>
      <c r="OL64" s="0" t="n">
        <v>0</v>
      </c>
      <c r="OM64" s="0" t="n">
        <v>0</v>
      </c>
      <c r="ON64" s="0" t="n">
        <v>0</v>
      </c>
      <c r="OO64" s="0" t="n">
        <v>4275.18</v>
      </c>
      <c r="OP64" s="0" t="n">
        <v>0</v>
      </c>
      <c r="OQ64" s="0" t="n">
        <v>16122.84</v>
      </c>
      <c r="OR64" s="0" t="n">
        <v>0</v>
      </c>
      <c r="OS64" s="0" t="n">
        <v>0</v>
      </c>
      <c r="OT64" s="0" t="n">
        <v>12127.8</v>
      </c>
      <c r="OU64" s="0" t="n">
        <v>2436</v>
      </c>
      <c r="OV64" s="0" t="n">
        <v>0</v>
      </c>
      <c r="OW64" s="0" t="n">
        <v>0</v>
      </c>
      <c r="OX64" s="0" t="n">
        <v>0</v>
      </c>
      <c r="OY64" s="0" t="n">
        <v>0</v>
      </c>
      <c r="OZ64" s="0" t="n">
        <v>286</v>
      </c>
      <c r="PA64" s="0" t="n">
        <v>3861</v>
      </c>
      <c r="PB64" s="0" t="n">
        <v>0</v>
      </c>
      <c r="PC64" s="0" t="n">
        <v>10296</v>
      </c>
      <c r="PD64" s="0" t="n">
        <v>13713.7</v>
      </c>
      <c r="PE64" s="0" t="n">
        <v>14849.12</v>
      </c>
      <c r="PF64" s="0" t="n">
        <v>0</v>
      </c>
      <c r="PG64" s="0" t="n">
        <v>0</v>
      </c>
      <c r="PH64" s="0" t="n">
        <v>46046</v>
      </c>
      <c r="PI64" s="0" t="n">
        <v>105565.46</v>
      </c>
      <c r="PJ64" s="0" t="n">
        <v>0</v>
      </c>
      <c r="PK64" s="0" t="n">
        <v>26026</v>
      </c>
      <c r="PL64" s="0" t="n">
        <v>0</v>
      </c>
      <c r="PM64" s="0" t="n">
        <v>57357.3</v>
      </c>
      <c r="PN64" s="0" t="n">
        <v>110890.78</v>
      </c>
      <c r="PO64" s="0" t="n">
        <v>103683.58</v>
      </c>
      <c r="PP64" s="0" t="n">
        <v>14997.84</v>
      </c>
      <c r="PQ64" s="0" t="n">
        <v>2596.88</v>
      </c>
      <c r="PR64" s="0" t="n">
        <v>0</v>
      </c>
      <c r="PS64" s="0" t="n">
        <v>0</v>
      </c>
      <c r="PT64" s="0" t="n">
        <v>0</v>
      </c>
      <c r="PU64" s="0" t="n">
        <v>0</v>
      </c>
      <c r="PV64" s="0" t="n">
        <v>12512.5</v>
      </c>
      <c r="PW64" s="0" t="n">
        <v>15990.26</v>
      </c>
      <c r="PX64" s="0" t="n">
        <v>8113.82</v>
      </c>
      <c r="PY64" s="0" t="n">
        <v>3650.075</v>
      </c>
      <c r="PZ64" s="0" t="n">
        <v>0</v>
      </c>
      <c r="QA64" s="0" t="n">
        <v>0</v>
      </c>
      <c r="QB64" s="0" t="n">
        <v>16716.7</v>
      </c>
      <c r="QC64" s="0" t="n">
        <v>3932.5</v>
      </c>
      <c r="QD64" s="0" t="n">
        <v>9020.44</v>
      </c>
      <c r="QE64" s="0" t="n">
        <v>0</v>
      </c>
      <c r="QF64" s="0" t="n">
        <v>15212.34</v>
      </c>
      <c r="QG64" s="0" t="n">
        <v>1887.6</v>
      </c>
      <c r="QH64" s="0" t="n">
        <v>0</v>
      </c>
      <c r="QI64" s="0" t="n">
        <v>0</v>
      </c>
      <c r="QJ64" s="0" t="n">
        <v>0</v>
      </c>
      <c r="QK64" s="0" t="n">
        <v>4290</v>
      </c>
      <c r="QL64" s="0" t="n">
        <v>12426.7</v>
      </c>
      <c r="QM64" s="0" t="n">
        <v>0</v>
      </c>
      <c r="QN64" s="0" t="n">
        <v>0</v>
      </c>
      <c r="QO64" s="0" t="n">
        <v>0</v>
      </c>
      <c r="QP64" s="0" t="n">
        <v>14119.82</v>
      </c>
      <c r="QQ64" s="0" t="n">
        <v>8279.7</v>
      </c>
      <c r="QR64" s="0" t="n">
        <v>0</v>
      </c>
      <c r="QS64" s="0" t="n">
        <v>0</v>
      </c>
      <c r="QT64" s="0" t="n">
        <v>1562.418</v>
      </c>
      <c r="QU64" s="0" t="n">
        <v>0</v>
      </c>
      <c r="QV64" s="0" t="n">
        <v>10324.6</v>
      </c>
      <c r="QW64" s="0" t="n">
        <v>0</v>
      </c>
      <c r="QX64" s="0" t="n">
        <v>7811.375</v>
      </c>
      <c r="QY64" s="0" t="n">
        <v>0</v>
      </c>
      <c r="QZ64" s="0" t="n">
        <v>0</v>
      </c>
      <c r="RA64" s="0" t="n">
        <v>0</v>
      </c>
      <c r="RB64" s="0" t="n">
        <v>0</v>
      </c>
      <c r="RC64" s="0" t="n">
        <v>3903.9</v>
      </c>
      <c r="RD64" s="0" t="n">
        <v>0</v>
      </c>
      <c r="RE64" s="0" t="n">
        <v>13250.38</v>
      </c>
      <c r="RF64" s="0" t="n">
        <v>0</v>
      </c>
      <c r="RG64" s="0" t="n">
        <v>0</v>
      </c>
      <c r="RH64" s="0" t="n">
        <v>9967.1</v>
      </c>
      <c r="RI64" s="0" t="n">
        <v>2002</v>
      </c>
      <c r="RJ64" s="0" t="n">
        <v>0</v>
      </c>
      <c r="RK64" s="0" t="n">
        <v>0</v>
      </c>
      <c r="RL64" s="0" t="n">
        <v>0</v>
      </c>
      <c r="RM64" s="0" t="n">
        <v>0</v>
      </c>
      <c r="RN64" s="0" t="n">
        <v>200</v>
      </c>
      <c r="RO64" s="0" t="n">
        <v>3000</v>
      </c>
      <c r="RP64" s="0" t="n">
        <v>0</v>
      </c>
      <c r="RQ64" s="0" t="n">
        <v>7200</v>
      </c>
      <c r="RR64" s="0" t="n">
        <v>8631</v>
      </c>
      <c r="RS64" s="0" t="n">
        <v>9440</v>
      </c>
      <c r="RT64" s="0" t="n">
        <v>0</v>
      </c>
      <c r="RU64" s="0" t="n">
        <v>0</v>
      </c>
      <c r="RV64" s="0" t="n">
        <v>32200</v>
      </c>
      <c r="RW64" s="0" t="n">
        <v>73822</v>
      </c>
      <c r="RX64" s="0" t="n">
        <v>0</v>
      </c>
      <c r="RY64" s="0" t="n">
        <v>18200</v>
      </c>
      <c r="RZ64" s="0" t="n">
        <v>0</v>
      </c>
      <c r="SA64" s="0" t="n">
        <v>40110</v>
      </c>
      <c r="SB64" s="0" t="n">
        <v>77546</v>
      </c>
      <c r="SC64" s="0" t="n">
        <v>72506</v>
      </c>
      <c r="SD64" s="0" t="n">
        <v>10488</v>
      </c>
      <c r="SE64" s="0" t="n">
        <v>2270</v>
      </c>
      <c r="SF64" s="0" t="n">
        <v>0</v>
      </c>
      <c r="SG64" s="0" t="n">
        <v>0</v>
      </c>
      <c r="SH64" s="0" t="n">
        <v>0</v>
      </c>
      <c r="SI64" s="0" t="n">
        <v>0</v>
      </c>
      <c r="SJ64" s="0" t="n">
        <v>7000</v>
      </c>
      <c r="SK64" s="0" t="n">
        <v>11182</v>
      </c>
      <c r="SL64" s="0" t="n">
        <v>5674</v>
      </c>
      <c r="SM64" s="0" t="n">
        <v>2042</v>
      </c>
      <c r="SN64" s="0" t="n">
        <v>0</v>
      </c>
      <c r="SO64" s="0" t="n">
        <v>0</v>
      </c>
      <c r="SP64" s="0" t="n">
        <v>11690</v>
      </c>
      <c r="SQ64" s="0" t="n">
        <v>2200</v>
      </c>
      <c r="SR64" s="0" t="n">
        <v>6308</v>
      </c>
      <c r="SS64" s="0" t="n">
        <v>0</v>
      </c>
      <c r="ST64" s="0" t="n">
        <v>11820</v>
      </c>
      <c r="SU64" s="0" t="n">
        <v>1320</v>
      </c>
      <c r="SV64" s="0" t="n">
        <v>0</v>
      </c>
      <c r="SW64" s="0" t="n">
        <v>0</v>
      </c>
      <c r="SX64" s="0" t="n">
        <v>0</v>
      </c>
      <c r="SY64" s="0" t="n">
        <v>3000</v>
      </c>
      <c r="SZ64" s="0" t="n">
        <v>8690</v>
      </c>
      <c r="TA64" s="0" t="n">
        <v>0</v>
      </c>
      <c r="TB64" s="0" t="n">
        <v>0</v>
      </c>
      <c r="TC64" s="0" t="n">
        <v>0</v>
      </c>
      <c r="TD64" s="0" t="n">
        <v>9874</v>
      </c>
      <c r="TE64" s="0" t="n">
        <v>5790</v>
      </c>
      <c r="TF64" s="0" t="n">
        <v>0</v>
      </c>
      <c r="TG64" s="0" t="n">
        <v>0</v>
      </c>
      <c r="TH64" s="0" t="n">
        <v>1335.4</v>
      </c>
      <c r="TI64" s="0" t="n">
        <v>0</v>
      </c>
      <c r="TJ64" s="0" t="n">
        <v>7220</v>
      </c>
      <c r="TK64" s="0" t="n">
        <v>0</v>
      </c>
      <c r="TL64" s="0" t="n">
        <v>4370</v>
      </c>
      <c r="TM64" s="0" t="n">
        <v>0</v>
      </c>
      <c r="TN64" s="0" t="n">
        <v>0</v>
      </c>
      <c r="TO64" s="0" t="n">
        <v>0</v>
      </c>
      <c r="TP64" s="0" t="n">
        <v>0</v>
      </c>
      <c r="TQ64" s="0" t="n">
        <v>2730</v>
      </c>
      <c r="TR64" s="0" t="n">
        <v>0</v>
      </c>
      <c r="TS64" s="0" t="n">
        <v>9266</v>
      </c>
      <c r="TT64" s="0" t="n">
        <v>0</v>
      </c>
      <c r="TU64" s="0" t="n">
        <v>0</v>
      </c>
      <c r="TV64" s="0" t="n">
        <v>6970</v>
      </c>
      <c r="TW64" s="0" t="n">
        <v>1400</v>
      </c>
      <c r="TX64" s="0" t="n">
        <v>0</v>
      </c>
      <c r="TY64" s="0" t="n">
        <v>0</v>
      </c>
      <c r="TZ64" s="0" t="n">
        <v>0</v>
      </c>
      <c r="UA64" s="0" t="n">
        <v>0</v>
      </c>
      <c r="UB64" s="0" t="n">
        <v>203</v>
      </c>
      <c r="UC64" s="0" t="n">
        <v>3045</v>
      </c>
      <c r="UD64" s="0" t="n">
        <v>0</v>
      </c>
      <c r="UE64" s="0" t="n">
        <v>8038.8</v>
      </c>
      <c r="UF64" s="0" t="n">
        <v>9733.85</v>
      </c>
      <c r="UG64" s="0" t="n">
        <v>9581.6</v>
      </c>
      <c r="UH64" s="0" t="n">
        <v>0</v>
      </c>
      <c r="UI64" s="0" t="n">
        <v>0</v>
      </c>
      <c r="UJ64" s="0" t="n">
        <v>32683</v>
      </c>
      <c r="UK64" s="0" t="n">
        <v>74929.33</v>
      </c>
      <c r="UL64" s="0" t="n">
        <v>0</v>
      </c>
      <c r="UM64" s="0" t="n">
        <v>18473</v>
      </c>
      <c r="UN64" s="0" t="n">
        <v>0</v>
      </c>
      <c r="UO64" s="0" t="n">
        <v>40711.65</v>
      </c>
      <c r="UP64" s="0" t="n">
        <v>78709.19</v>
      </c>
      <c r="UQ64" s="0" t="n">
        <v>73593.59</v>
      </c>
      <c r="UR64" s="0" t="n">
        <v>9580.788</v>
      </c>
      <c r="US64" s="0" t="n">
        <v>1843.24</v>
      </c>
      <c r="UT64" s="0" t="n">
        <v>0</v>
      </c>
      <c r="UU64" s="0" t="n">
        <v>0</v>
      </c>
      <c r="UV64" s="0" t="n">
        <v>0</v>
      </c>
      <c r="UW64" s="0" t="n">
        <v>0</v>
      </c>
      <c r="UX64" s="0" t="n">
        <v>6394.5</v>
      </c>
      <c r="UY64" s="0" t="n">
        <v>11349.73</v>
      </c>
      <c r="UZ64" s="0" t="n">
        <v>5183.199</v>
      </c>
      <c r="VA64" s="0" t="n">
        <v>2072.63</v>
      </c>
      <c r="VB64" s="0" t="n">
        <v>0</v>
      </c>
      <c r="VC64" s="0" t="n">
        <v>0</v>
      </c>
      <c r="VD64" s="0" t="n">
        <v>11865.35</v>
      </c>
      <c r="VE64" s="0" t="n">
        <v>2233</v>
      </c>
      <c r="VF64" s="0" t="n">
        <v>6402.62</v>
      </c>
      <c r="VG64" s="0" t="n">
        <v>0</v>
      </c>
      <c r="VH64" s="0" t="n">
        <v>11997.3</v>
      </c>
      <c r="VI64" s="0" t="n">
        <v>1339.8</v>
      </c>
      <c r="VJ64" s="0" t="n">
        <v>0</v>
      </c>
      <c r="VK64" s="0" t="n">
        <v>0</v>
      </c>
      <c r="VL64" s="0" t="n">
        <v>0</v>
      </c>
      <c r="VM64" s="0" t="n">
        <v>3045</v>
      </c>
      <c r="VN64" s="0" t="n">
        <v>8018.5</v>
      </c>
      <c r="VO64" s="0" t="n">
        <v>0</v>
      </c>
      <c r="VP64" s="0" t="n">
        <v>0</v>
      </c>
      <c r="VQ64" s="0" t="n">
        <v>0</v>
      </c>
      <c r="VR64" s="0" t="n">
        <v>10022.11</v>
      </c>
      <c r="VS64" s="0" t="n">
        <v>7346.0625</v>
      </c>
      <c r="VT64" s="0" t="n">
        <v>0</v>
      </c>
      <c r="VU64" s="0" t="n">
        <v>0</v>
      </c>
      <c r="VV64" s="0" t="n">
        <v>1232.21</v>
      </c>
      <c r="VW64" s="0" t="n">
        <v>0</v>
      </c>
      <c r="VX64" s="0" t="n">
        <v>7328.3</v>
      </c>
      <c r="VY64" s="0" t="n">
        <v>0</v>
      </c>
      <c r="VZ64" s="0" t="n">
        <v>4435.55</v>
      </c>
      <c r="WA64" s="0" t="n">
        <v>0</v>
      </c>
      <c r="WB64" s="0" t="n">
        <v>0</v>
      </c>
      <c r="WC64" s="0" t="n">
        <v>0</v>
      </c>
      <c r="WD64" s="0" t="n">
        <v>0</v>
      </c>
      <c r="WE64" s="0" t="n">
        <v>3463.6875</v>
      </c>
      <c r="WF64" s="0" t="n">
        <v>0</v>
      </c>
      <c r="WG64" s="0" t="n">
        <v>9404.99</v>
      </c>
      <c r="WH64" s="0" t="n">
        <v>0</v>
      </c>
      <c r="WI64" s="0" t="n">
        <v>0</v>
      </c>
      <c r="WJ64" s="0" t="n">
        <v>7074.55</v>
      </c>
      <c r="WK64" s="0" t="n">
        <v>1563.1</v>
      </c>
      <c r="WL64" s="0" t="n">
        <v>0</v>
      </c>
      <c r="WM64" s="0" t="n">
        <v>0</v>
      </c>
      <c r="WN64" s="0" t="n">
        <v>0</v>
      </c>
      <c r="WO64" s="0" t="n">
        <v>0</v>
      </c>
      <c r="WP64" s="0" t="n">
        <v>204</v>
      </c>
      <c r="WQ64" s="0" t="n">
        <v>3060</v>
      </c>
      <c r="WR64" s="0" t="n">
        <v>0</v>
      </c>
      <c r="WS64" s="0" t="n">
        <v>7344</v>
      </c>
      <c r="WT64" s="0" t="n">
        <v>9781.8</v>
      </c>
      <c r="WU64" s="0" t="n">
        <v>9628.8</v>
      </c>
      <c r="WV64" s="0" t="n">
        <v>0</v>
      </c>
      <c r="WW64" s="0" t="n">
        <v>0</v>
      </c>
      <c r="WX64" s="0" t="n">
        <v>32844</v>
      </c>
      <c r="WY64" s="0" t="n">
        <v>75298.44</v>
      </c>
      <c r="WZ64" s="0" t="n">
        <v>0</v>
      </c>
      <c r="XA64" s="0" t="n">
        <v>18564</v>
      </c>
      <c r="XB64" s="0" t="n">
        <v>0</v>
      </c>
      <c r="XC64" s="0" t="n">
        <v>40912.2</v>
      </c>
      <c r="XD64" s="0" t="n">
        <v>79096.92</v>
      </c>
      <c r="XE64" s="0" t="n">
        <v>73956.12</v>
      </c>
      <c r="XF64" s="0" t="n">
        <v>10697.76</v>
      </c>
      <c r="XG64" s="0" t="n">
        <v>1852.32</v>
      </c>
      <c r="XH64" s="0" t="n">
        <v>0</v>
      </c>
      <c r="XI64" s="0" t="n">
        <v>0</v>
      </c>
      <c r="XJ64" s="0" t="n">
        <v>0</v>
      </c>
      <c r="XK64" s="0" t="n">
        <v>0</v>
      </c>
      <c r="XL64" s="0" t="n">
        <v>7140</v>
      </c>
      <c r="XM64" s="0" t="n">
        <v>11405.64</v>
      </c>
      <c r="XN64" s="0" t="n">
        <v>5787.48</v>
      </c>
      <c r="XO64" s="0" t="n">
        <v>2082.84</v>
      </c>
      <c r="XP64" s="0" t="n">
        <v>0</v>
      </c>
      <c r="XQ64" s="0" t="n">
        <v>0</v>
      </c>
      <c r="XR64" s="0" t="n">
        <v>11923.8</v>
      </c>
      <c r="XS64" s="0" t="n">
        <v>2805</v>
      </c>
      <c r="XT64" s="0" t="n">
        <v>5790.744</v>
      </c>
      <c r="XU64" s="0" t="n">
        <v>0</v>
      </c>
      <c r="XV64" s="0" t="n">
        <v>10850.76</v>
      </c>
      <c r="XW64" s="0" t="n">
        <v>1346.4</v>
      </c>
      <c r="XX64" s="0" t="n">
        <v>0</v>
      </c>
      <c r="XY64" s="0" t="n">
        <v>0</v>
      </c>
      <c r="XZ64" s="0" t="n">
        <v>0</v>
      </c>
      <c r="YA64" s="0" t="n">
        <v>3825</v>
      </c>
      <c r="YB64" s="0" t="n">
        <v>8058</v>
      </c>
      <c r="YC64" s="0" t="n">
        <v>0</v>
      </c>
      <c r="YD64" s="0" t="n">
        <v>0</v>
      </c>
      <c r="YE64" s="0" t="n">
        <v>0</v>
      </c>
      <c r="YF64" s="0" t="n">
        <v>9064.332</v>
      </c>
      <c r="YG64" s="0" t="n">
        <v>5905.8</v>
      </c>
      <c r="YH64" s="0" t="n">
        <v>0</v>
      </c>
      <c r="YI64" s="0" t="n">
        <v>0</v>
      </c>
      <c r="YJ64" s="0" t="n">
        <v>1114.452</v>
      </c>
      <c r="YK64" s="0" t="n">
        <v>0</v>
      </c>
      <c r="YL64" s="0" t="n">
        <v>7364.4</v>
      </c>
      <c r="YM64" s="0" t="n">
        <v>0</v>
      </c>
      <c r="YN64" s="0" t="n">
        <v>4457.4</v>
      </c>
      <c r="YO64" s="0" t="n">
        <v>0</v>
      </c>
      <c r="YP64" s="0" t="n">
        <v>0</v>
      </c>
      <c r="YQ64" s="0" t="n">
        <v>0</v>
      </c>
      <c r="YR64" s="0" t="n">
        <v>0</v>
      </c>
      <c r="YS64" s="0" t="n">
        <v>3063.06</v>
      </c>
      <c r="YT64" s="0" t="n">
        <v>0</v>
      </c>
      <c r="YU64" s="0" t="n">
        <v>9451.32</v>
      </c>
      <c r="YV64" s="0" t="n">
        <v>0</v>
      </c>
      <c r="YW64" s="0" t="n">
        <v>0</v>
      </c>
      <c r="YX64" s="0" t="n">
        <v>6398.46</v>
      </c>
      <c r="YY64" s="0" t="n">
        <v>1785</v>
      </c>
      <c r="YZ64" s="0" t="n">
        <v>0</v>
      </c>
      <c r="ZA64" s="0" t="n">
        <v>0</v>
      </c>
      <c r="ZB64" s="0" t="n">
        <v>0</v>
      </c>
      <c r="ZC64" s="0" t="n">
        <v>0</v>
      </c>
      <c r="ZD64" s="0" t="n">
        <v>201</v>
      </c>
      <c r="ZE64" s="0" t="n">
        <v>3015</v>
      </c>
      <c r="ZF64" s="0" t="n">
        <v>0</v>
      </c>
      <c r="ZG64" s="0" t="n">
        <v>7236</v>
      </c>
      <c r="ZH64" s="0" t="n">
        <v>9637.95</v>
      </c>
      <c r="ZI64" s="0" t="n">
        <v>8538.48</v>
      </c>
      <c r="ZJ64" s="0" t="n">
        <v>0</v>
      </c>
      <c r="ZK64" s="0" t="n">
        <v>0</v>
      </c>
      <c r="ZL64" s="0" t="n">
        <v>32361</v>
      </c>
      <c r="ZM64" s="0" t="n">
        <v>74191.11</v>
      </c>
      <c r="ZN64" s="0" t="n">
        <v>0</v>
      </c>
      <c r="ZO64" s="0" t="n">
        <v>18291</v>
      </c>
      <c r="ZP64" s="0" t="n">
        <v>0</v>
      </c>
      <c r="ZQ64" s="0" t="n">
        <v>40310.55</v>
      </c>
      <c r="ZR64" s="0" t="n">
        <v>77933.73</v>
      </c>
      <c r="ZS64" s="0" t="n">
        <v>72868.53</v>
      </c>
      <c r="ZT64" s="0" t="n">
        <v>9486.396</v>
      </c>
      <c r="ZU64" s="0" t="n">
        <v>1825.08</v>
      </c>
      <c r="ZV64" s="0" t="n">
        <v>0</v>
      </c>
      <c r="ZW64" s="0" t="n">
        <v>0</v>
      </c>
      <c r="ZX64" s="0" t="n">
        <v>0</v>
      </c>
      <c r="ZY64" s="0" t="n">
        <v>0</v>
      </c>
      <c r="ZZ64" s="0" t="n">
        <v>6331.5</v>
      </c>
      <c r="AAA64" s="0" t="n">
        <v>11237.91</v>
      </c>
      <c r="AAB64" s="0" t="n">
        <v>6272.607</v>
      </c>
      <c r="AAC64" s="0" t="n">
        <v>2565.2625</v>
      </c>
      <c r="AAD64" s="0" t="n">
        <v>0</v>
      </c>
      <c r="AAE64" s="0" t="n">
        <v>0</v>
      </c>
      <c r="AAF64" s="0" t="n">
        <v>14685.5625</v>
      </c>
      <c r="AAG64" s="0" t="n">
        <v>2211</v>
      </c>
      <c r="AAH64" s="0" t="n">
        <v>6339.54</v>
      </c>
      <c r="AAI64" s="0" t="n">
        <v>0</v>
      </c>
      <c r="AAJ64" s="0" t="n">
        <v>14848.875</v>
      </c>
      <c r="AAK64" s="0" t="n">
        <v>1326.6</v>
      </c>
      <c r="AAL64" s="0" t="n">
        <v>0</v>
      </c>
      <c r="AAM64" s="0" t="n">
        <v>0</v>
      </c>
      <c r="AAN64" s="0" t="n">
        <v>0</v>
      </c>
      <c r="AAO64" s="0" t="n">
        <v>3015</v>
      </c>
      <c r="AAP64" s="0" t="n">
        <v>7939.5</v>
      </c>
      <c r="AAQ64" s="0" t="n">
        <v>0</v>
      </c>
      <c r="AAR64" s="0" t="n">
        <v>0</v>
      </c>
      <c r="AAS64" s="0" t="n">
        <v>0</v>
      </c>
      <c r="AAT64" s="0" t="n">
        <v>12404.2125</v>
      </c>
      <c r="AAU64" s="0" t="n">
        <v>5818.95</v>
      </c>
      <c r="AAV64" s="0" t="n">
        <v>0</v>
      </c>
      <c r="AAW64" s="0" t="n">
        <v>0</v>
      </c>
      <c r="AAX64" s="0" t="n">
        <v>1220.07</v>
      </c>
      <c r="AAY64" s="0" t="n">
        <v>0</v>
      </c>
      <c r="AAZ64" s="0" t="n">
        <v>9070.125</v>
      </c>
      <c r="ABA64" s="0" t="n">
        <v>0</v>
      </c>
      <c r="ABB64" s="0" t="n">
        <v>4831.035</v>
      </c>
      <c r="ABC64" s="0" t="n">
        <v>0</v>
      </c>
      <c r="ABD64" s="0" t="n">
        <v>0</v>
      </c>
      <c r="ABE64" s="0" t="n">
        <v>0</v>
      </c>
      <c r="ABF64" s="0" t="n">
        <v>0</v>
      </c>
      <c r="ABG64" s="0" t="n">
        <v>2469.285</v>
      </c>
      <c r="ABH64" s="0" t="n">
        <v>0</v>
      </c>
      <c r="ABI64" s="0" t="n">
        <v>9312.33</v>
      </c>
      <c r="ABJ64" s="0" t="n">
        <v>0</v>
      </c>
      <c r="ABK64" s="0" t="n">
        <v>0</v>
      </c>
      <c r="ABL64" s="0" t="n">
        <v>7705.335</v>
      </c>
      <c r="ABM64" s="0" t="n">
        <v>1407</v>
      </c>
      <c r="ABN64" s="0" t="n">
        <v>0</v>
      </c>
      <c r="ABO64" s="0" t="n">
        <v>0</v>
      </c>
      <c r="ABP64" s="0" t="n">
        <v>0</v>
      </c>
      <c r="ABQ64" s="0" t="n">
        <v>0</v>
      </c>
      <c r="ABR64" s="0" t="n">
        <v>53</v>
      </c>
      <c r="ABS64" s="0" t="n">
        <v>993.75</v>
      </c>
      <c r="ABT64" s="0" t="n">
        <v>0</v>
      </c>
      <c r="ABU64" s="0" t="n">
        <v>1717.2</v>
      </c>
      <c r="ABV64" s="0" t="n">
        <v>2541.35</v>
      </c>
      <c r="ABW64" s="0" t="n">
        <v>2751.76</v>
      </c>
      <c r="ABX64" s="0" t="n">
        <v>0</v>
      </c>
      <c r="ABY64" s="0" t="n">
        <v>0</v>
      </c>
      <c r="ABZ64" s="0" t="n">
        <v>8533</v>
      </c>
      <c r="ACA64" s="0" t="n">
        <v>19562.83</v>
      </c>
      <c r="ACB64" s="0" t="n">
        <v>0</v>
      </c>
      <c r="ACC64" s="0" t="n">
        <v>4823</v>
      </c>
      <c r="ACD64" s="0" t="n">
        <v>0</v>
      </c>
      <c r="ACE64" s="0" t="n">
        <v>10629.15</v>
      </c>
      <c r="ACF64" s="0" t="n">
        <v>20549.69</v>
      </c>
      <c r="ACG64" s="0" t="n">
        <v>19214.09</v>
      </c>
      <c r="ACH64" s="0" t="n">
        <v>2779.32</v>
      </c>
      <c r="ACI64" s="0" t="n">
        <v>433.116</v>
      </c>
      <c r="ACJ64" s="0" t="n">
        <v>0</v>
      </c>
      <c r="ACK64" s="0" t="n">
        <v>0</v>
      </c>
      <c r="ACL64" s="0" t="n">
        <v>0</v>
      </c>
      <c r="ACM64" s="0" t="n">
        <v>0</v>
      </c>
      <c r="ACN64" s="0" t="n">
        <v>2318.75</v>
      </c>
      <c r="ACO64" s="0" t="n">
        <v>2963.23</v>
      </c>
      <c r="ACP64" s="0" t="n">
        <v>1503.61</v>
      </c>
      <c r="ACQ64" s="0" t="n">
        <v>541.13</v>
      </c>
      <c r="ACR64" s="0" t="n">
        <v>0</v>
      </c>
      <c r="ACS64" s="0" t="n">
        <v>0</v>
      </c>
      <c r="ACT64" s="0" t="n">
        <v>3097.85</v>
      </c>
      <c r="ACU64" s="0" t="n">
        <v>583</v>
      </c>
      <c r="ACV64" s="0" t="n">
        <v>1671.62</v>
      </c>
      <c r="ACW64" s="0" t="n">
        <v>0</v>
      </c>
      <c r="ACX64" s="0" t="n">
        <v>3445.53</v>
      </c>
      <c r="ACY64" s="0" t="n">
        <v>314.82</v>
      </c>
      <c r="ACZ64" s="0" t="n">
        <v>0</v>
      </c>
      <c r="ADA64" s="0" t="n">
        <v>0</v>
      </c>
      <c r="ADB64" s="0" t="n">
        <v>0</v>
      </c>
      <c r="ADC64" s="0" t="n">
        <v>795</v>
      </c>
      <c r="ADD64" s="0" t="n">
        <v>2093.5</v>
      </c>
      <c r="ADE64" s="0" t="n">
        <v>0</v>
      </c>
      <c r="ADF64" s="0" t="n">
        <v>0</v>
      </c>
      <c r="ADG64" s="0" t="n">
        <v>0</v>
      </c>
      <c r="ADH64" s="0" t="n">
        <v>2616.61</v>
      </c>
      <c r="ADI64" s="0" t="n">
        <v>1534.35</v>
      </c>
      <c r="ADJ64" s="0" t="n">
        <v>0</v>
      </c>
      <c r="ADK64" s="0" t="n">
        <v>0</v>
      </c>
      <c r="ADL64" s="0" t="n">
        <v>321.71</v>
      </c>
      <c r="ADM64" s="0" t="n">
        <v>0</v>
      </c>
      <c r="ADN64" s="0" t="n">
        <v>2104.63</v>
      </c>
      <c r="ADO64" s="0" t="n">
        <v>0</v>
      </c>
      <c r="ADP64" s="0" t="n">
        <v>1158.05</v>
      </c>
      <c r="ADQ64" s="0" t="n">
        <v>0</v>
      </c>
      <c r="ADR64" s="0" t="n">
        <v>0</v>
      </c>
      <c r="ADS64" s="0" t="n">
        <v>0</v>
      </c>
      <c r="ADT64" s="0" t="n">
        <v>0</v>
      </c>
      <c r="ADU64" s="0" t="n">
        <v>723.45</v>
      </c>
      <c r="ADV64" s="0" t="n">
        <v>0</v>
      </c>
      <c r="ADW64" s="0" t="n">
        <v>2455.49</v>
      </c>
      <c r="ADX64" s="0" t="n">
        <v>0</v>
      </c>
      <c r="ADY64" s="0" t="n">
        <v>0</v>
      </c>
      <c r="ADZ64" s="0" t="n">
        <v>1847.05</v>
      </c>
      <c r="AEA64" s="0" t="n">
        <v>371</v>
      </c>
      <c r="AEB64" s="0" t="n">
        <v>0</v>
      </c>
      <c r="AEC64" s="0" t="n">
        <v>0</v>
      </c>
      <c r="AED64" s="0" t="n">
        <v>0</v>
      </c>
      <c r="AEE64" s="0" t="n">
        <v>0</v>
      </c>
      <c r="AEF64" s="0" t="n">
        <v>246</v>
      </c>
      <c r="AEG64" s="0" t="n">
        <v>3690</v>
      </c>
      <c r="AEH64" s="0" t="n">
        <v>0</v>
      </c>
      <c r="AEI64" s="0" t="n">
        <v>9741.6</v>
      </c>
      <c r="AEJ64" s="0" t="n">
        <v>10616.13</v>
      </c>
      <c r="AEK64" s="0" t="n">
        <v>11611.2</v>
      </c>
      <c r="AEL64" s="0" t="n">
        <v>0</v>
      </c>
      <c r="AEM64" s="0" t="n">
        <v>0</v>
      </c>
      <c r="AEN64" s="0" t="n">
        <v>39606</v>
      </c>
      <c r="AEO64" s="0" t="n">
        <v>90801.06</v>
      </c>
      <c r="AEP64" s="0" t="n">
        <v>0</v>
      </c>
      <c r="AEQ64" s="0" t="n">
        <v>22386</v>
      </c>
      <c r="AER64" s="0" t="n">
        <v>0</v>
      </c>
      <c r="AES64" s="0" t="n">
        <v>49335.3</v>
      </c>
      <c r="AET64" s="0" t="n">
        <v>95381.58</v>
      </c>
      <c r="AEU64" s="0" t="n">
        <v>89182.38</v>
      </c>
      <c r="AEV64" s="0" t="n">
        <v>11610.216</v>
      </c>
      <c r="AEW64" s="0" t="n">
        <v>2010.312</v>
      </c>
      <c r="AEX64" s="0" t="n">
        <v>0</v>
      </c>
      <c r="AEY64" s="0" t="n">
        <v>0</v>
      </c>
      <c r="AEZ64" s="0" t="n">
        <v>0</v>
      </c>
      <c r="AFA64" s="0" t="n">
        <v>0</v>
      </c>
      <c r="AFB64" s="0" t="n">
        <v>9471</v>
      </c>
      <c r="AFC64" s="0" t="n">
        <v>13753.86</v>
      </c>
      <c r="AFD64" s="0" t="n">
        <v>8723.775</v>
      </c>
      <c r="AFE64" s="0" t="n">
        <v>2511.66</v>
      </c>
      <c r="AFF64" s="0" t="n">
        <v>0</v>
      </c>
      <c r="AFG64" s="0" t="n">
        <v>0</v>
      </c>
      <c r="AFH64" s="0" t="n">
        <v>14378.7</v>
      </c>
      <c r="AFI64" s="0" t="n">
        <v>2976.6</v>
      </c>
      <c r="AFJ64" s="0" t="n">
        <v>7758.84</v>
      </c>
      <c r="AFK64" s="0" t="n">
        <v>0</v>
      </c>
      <c r="AFL64" s="0" t="n">
        <v>14538.6</v>
      </c>
      <c r="AFM64" s="0" t="n">
        <v>1623.6</v>
      </c>
      <c r="AFN64" s="0" t="n">
        <v>0</v>
      </c>
      <c r="AFO64" s="0" t="n">
        <v>0</v>
      </c>
      <c r="AFP64" s="0" t="n">
        <v>0</v>
      </c>
      <c r="AFQ64" s="0" t="n">
        <v>3690</v>
      </c>
      <c r="AFR64" s="0" t="n">
        <v>8745.3</v>
      </c>
      <c r="AFS64" s="0" t="n">
        <v>0</v>
      </c>
      <c r="AFT64" s="0" t="n">
        <v>0</v>
      </c>
      <c r="AFU64" s="0" t="n">
        <v>0</v>
      </c>
      <c r="AFV64" s="0" t="n">
        <v>12145.02</v>
      </c>
      <c r="AFW64" s="0" t="n">
        <v>7833.87</v>
      </c>
      <c r="AFX64" s="0" t="n">
        <v>0</v>
      </c>
      <c r="AFY64" s="0" t="n">
        <v>0</v>
      </c>
      <c r="AFZ64" s="0" t="n">
        <v>1343.898</v>
      </c>
      <c r="AGA64" s="0" t="n">
        <v>0</v>
      </c>
      <c r="AGB64" s="0" t="n">
        <v>8880.6</v>
      </c>
      <c r="AGC64" s="0" t="n">
        <v>0</v>
      </c>
      <c r="AGD64" s="0" t="n">
        <v>5375.1</v>
      </c>
      <c r="AGE64" s="0" t="n">
        <v>0</v>
      </c>
      <c r="AGF64" s="0" t="n">
        <v>0</v>
      </c>
      <c r="AGG64" s="0" t="n">
        <v>0</v>
      </c>
      <c r="AGH64" s="0" t="n">
        <v>0</v>
      </c>
      <c r="AGI64" s="0" t="n">
        <v>3357.9</v>
      </c>
      <c r="AGJ64" s="0" t="n">
        <v>0</v>
      </c>
      <c r="AGK64" s="0" t="n">
        <v>11397.18</v>
      </c>
      <c r="AGL64" s="0" t="n">
        <v>0</v>
      </c>
      <c r="AGM64" s="0" t="n">
        <v>0</v>
      </c>
      <c r="AGN64" s="0" t="n">
        <v>8573.1</v>
      </c>
      <c r="AGO64" s="0" t="n">
        <v>1722</v>
      </c>
      <c r="AGP64" s="0" t="n">
        <v>0</v>
      </c>
      <c r="AGQ64" s="0" t="n">
        <v>0</v>
      </c>
      <c r="AGR64" s="0" t="n">
        <v>0</v>
      </c>
      <c r="AGS64" s="0" t="n">
        <v>0</v>
      </c>
      <c r="AGU64" s="0" t="n">
        <f aca="false">IF($P64&gt;0,CH64*$K64,0)</f>
        <v>756</v>
      </c>
      <c r="AGV64" s="0" t="n">
        <f aca="false">IF($P64&gt;0,EV64*$K64,0)</f>
        <v>54</v>
      </c>
      <c r="AGW64" s="0" t="n">
        <f aca="false">IF($P64&gt;0,HJ64*$K64,0)</f>
        <v>466</v>
      </c>
      <c r="AGX64" s="0" t="n">
        <f aca="false">IF($P64&gt;0,JX64*$K64,0)</f>
        <v>798</v>
      </c>
      <c r="AGY64" s="0" t="n">
        <f aca="false">IF($P64&gt;0,ML64*$K64,0)</f>
        <v>696</v>
      </c>
      <c r="AGZ64" s="0" t="n">
        <f aca="false">IF($P64&gt;0,OZ64*$K64,0)</f>
        <v>572</v>
      </c>
      <c r="AHA64" s="0" t="n">
        <f aca="false">IF($P64&gt;0,RN64*$K64,0)</f>
        <v>400</v>
      </c>
      <c r="AHB64" s="0" t="n">
        <f aca="false">IF($P64&gt;0,UB64*$K64,0)</f>
        <v>406</v>
      </c>
      <c r="AHC64" s="0" t="n">
        <f aca="false">IF($P64&gt;0,WP64*$K64,0)</f>
        <v>408</v>
      </c>
      <c r="AHD64" s="0" t="n">
        <f aca="false">IF($P64&gt;0,ZD64*$K64,0)</f>
        <v>402</v>
      </c>
      <c r="AHE64" s="0" t="n">
        <f aca="false">IF($P64&gt;0,ABR64*$K64,0)</f>
        <v>106</v>
      </c>
      <c r="AHF64" s="0" t="n">
        <f aca="false">IF($P64&gt;0,AEF64*$K64,0)</f>
        <v>492</v>
      </c>
    </row>
    <row r="65" customFormat="false" ht="15" hidden="false" customHeight="false" outlineLevel="0" collapsed="false">
      <c r="F65" s="0" t="s">
        <v>14</v>
      </c>
      <c r="H65" s="0" t="s">
        <v>72</v>
      </c>
      <c r="I65" s="0" t="s">
        <v>243</v>
      </c>
      <c r="K65" s="0" t="n">
        <v>1</v>
      </c>
      <c r="L65" s="0" t="s">
        <v>167</v>
      </c>
      <c r="P65" s="0" t="n">
        <v>0</v>
      </c>
      <c r="R65" s="0" t="s">
        <v>58</v>
      </c>
      <c r="S65" s="0" t="s">
        <v>61</v>
      </c>
      <c r="Y65" s="0" t="n">
        <v>39.53</v>
      </c>
      <c r="Z65" s="0" t="n">
        <v>15.8</v>
      </c>
      <c r="AB65" s="0" t="n">
        <v>38</v>
      </c>
      <c r="AC65" s="0" t="n">
        <v>4.41</v>
      </c>
      <c r="AD65" s="0" t="n">
        <v>36.55</v>
      </c>
      <c r="AE65" s="0" t="n">
        <v>38</v>
      </c>
      <c r="AG65" s="0" t="n">
        <v>19.53</v>
      </c>
      <c r="AJ65" s="0" t="n">
        <v>31.09</v>
      </c>
      <c r="AL65" s="0" t="n">
        <v>32</v>
      </c>
      <c r="AM65" s="0" t="n">
        <v>9.06</v>
      </c>
      <c r="AN65" s="0" t="n">
        <v>22.9</v>
      </c>
      <c r="AO65" s="0" t="n">
        <v>37.72</v>
      </c>
      <c r="AP65" s="0" t="n">
        <v>20</v>
      </c>
      <c r="AQ65" s="0" t="n">
        <v>41.29</v>
      </c>
      <c r="AR65" s="0" t="n">
        <v>47.42</v>
      </c>
      <c r="AU65" s="0" t="n">
        <v>16.14</v>
      </c>
      <c r="AV65" s="0" t="n">
        <v>34.79</v>
      </c>
      <c r="BB65" s="0" t="n">
        <v>56.27</v>
      </c>
      <c r="BD65" s="0" t="n">
        <v>12.67</v>
      </c>
      <c r="BJ65" s="0" t="n">
        <v>42.34</v>
      </c>
      <c r="BN65" s="0" t="n">
        <v>50.29</v>
      </c>
      <c r="BP65" s="0" t="n">
        <v>54.38</v>
      </c>
      <c r="BR65" s="0" t="n">
        <v>6</v>
      </c>
      <c r="BS65" s="0" t="n">
        <v>27</v>
      </c>
      <c r="BT65" s="0" t="n">
        <v>52.07</v>
      </c>
      <c r="BV65" s="0" t="n">
        <v>33.88</v>
      </c>
      <c r="BZ65" s="0" t="n">
        <v>11.72</v>
      </c>
      <c r="CA65" s="0" t="n">
        <v>28.37</v>
      </c>
      <c r="CB65" s="0" t="n">
        <v>39.14</v>
      </c>
      <c r="CE65" s="0" t="n">
        <v>35</v>
      </c>
      <c r="CH65" s="0" t="n">
        <v>200</v>
      </c>
      <c r="CI65" s="0" t="n">
        <v>0</v>
      </c>
      <c r="CJ65" s="0" t="n">
        <v>0</v>
      </c>
      <c r="CK65" s="0" t="n">
        <v>0</v>
      </c>
      <c r="CL65" s="0" t="n">
        <v>0</v>
      </c>
      <c r="CM65" s="0" t="n">
        <v>7115.4</v>
      </c>
      <c r="CN65" s="0" t="n">
        <v>3160</v>
      </c>
      <c r="CO65" s="0" t="n">
        <v>0</v>
      </c>
      <c r="CP65" s="0" t="n">
        <v>7600</v>
      </c>
      <c r="CQ65" s="0" t="n">
        <v>970.2</v>
      </c>
      <c r="CR65" s="0" t="n">
        <v>7310</v>
      </c>
      <c r="CS65" s="0" t="n">
        <v>7600</v>
      </c>
      <c r="CT65" s="0" t="n">
        <v>0</v>
      </c>
      <c r="CU65" s="0" t="n">
        <v>3515.4</v>
      </c>
      <c r="CV65" s="0" t="n">
        <v>0</v>
      </c>
      <c r="CW65" s="0" t="n">
        <v>0</v>
      </c>
      <c r="CX65" s="0" t="n">
        <v>6218</v>
      </c>
      <c r="CY65" s="0" t="n">
        <v>0</v>
      </c>
      <c r="CZ65" s="0" t="n">
        <v>6400</v>
      </c>
      <c r="DA65" s="0" t="n">
        <v>1812</v>
      </c>
      <c r="DB65" s="0" t="n">
        <v>4580</v>
      </c>
      <c r="DC65" s="0" t="n">
        <v>7544</v>
      </c>
      <c r="DD65" s="0" t="n">
        <v>4000</v>
      </c>
      <c r="DE65" s="0" t="n">
        <v>8258</v>
      </c>
      <c r="DF65" s="0" t="n">
        <v>9484</v>
      </c>
      <c r="DG65" s="0" t="n">
        <v>0</v>
      </c>
      <c r="DH65" s="0" t="n">
        <v>0</v>
      </c>
      <c r="DI65" s="0" t="n">
        <v>3228</v>
      </c>
      <c r="DJ65" s="0" t="n">
        <v>8697.5</v>
      </c>
      <c r="DK65" s="0" t="n">
        <v>0</v>
      </c>
      <c r="DL65" s="0" t="n">
        <v>0</v>
      </c>
      <c r="DM65" s="0" t="n">
        <v>0</v>
      </c>
      <c r="DN65" s="0" t="n">
        <v>0</v>
      </c>
      <c r="DO65" s="0" t="n">
        <v>0</v>
      </c>
      <c r="DP65" s="0" t="n">
        <v>11254</v>
      </c>
      <c r="DQ65" s="0" t="n">
        <v>0</v>
      </c>
      <c r="DR65" s="0" t="n">
        <v>2534</v>
      </c>
      <c r="DS65" s="0" t="n">
        <v>0</v>
      </c>
      <c r="DT65" s="0" t="n">
        <v>0</v>
      </c>
      <c r="DU65" s="0" t="n">
        <v>0</v>
      </c>
      <c r="DV65" s="0" t="n">
        <v>0</v>
      </c>
      <c r="DW65" s="0" t="n">
        <v>0</v>
      </c>
      <c r="DX65" s="0" t="n">
        <v>8468</v>
      </c>
      <c r="DY65" s="0" t="n">
        <v>0</v>
      </c>
      <c r="DZ65" s="0" t="n">
        <v>0</v>
      </c>
      <c r="EA65" s="0" t="n">
        <v>0</v>
      </c>
      <c r="EB65" s="0" t="n">
        <v>10058</v>
      </c>
      <c r="EC65" s="0" t="n">
        <v>0</v>
      </c>
      <c r="ED65" s="0" t="n">
        <v>13595</v>
      </c>
      <c r="EE65" s="0" t="n">
        <v>0</v>
      </c>
      <c r="EF65" s="0" t="n">
        <v>1320</v>
      </c>
      <c r="EG65" s="0" t="n">
        <v>5400</v>
      </c>
      <c r="EH65" s="0" t="n">
        <v>13017.5</v>
      </c>
      <c r="EI65" s="0" t="n">
        <v>0</v>
      </c>
      <c r="EJ65" s="0" t="n">
        <v>6776</v>
      </c>
      <c r="EK65" s="0" t="n">
        <v>0</v>
      </c>
      <c r="EL65" s="0" t="n">
        <v>0</v>
      </c>
      <c r="EM65" s="0" t="n">
        <v>0</v>
      </c>
      <c r="EN65" s="0" t="n">
        <v>2344</v>
      </c>
      <c r="EO65" s="0" t="n">
        <v>5674</v>
      </c>
      <c r="EP65" s="0" t="n">
        <v>7828</v>
      </c>
      <c r="EQ65" s="0" t="n">
        <v>0</v>
      </c>
      <c r="ER65" s="0" t="n">
        <v>0</v>
      </c>
      <c r="ES65" s="0" t="n">
        <v>7000</v>
      </c>
      <c r="ET65" s="0" t="n">
        <v>0</v>
      </c>
      <c r="EU65" s="0" t="n">
        <v>0</v>
      </c>
      <c r="EV65" s="0" t="n">
        <v>85</v>
      </c>
      <c r="EW65" s="0" t="n">
        <v>0</v>
      </c>
      <c r="EX65" s="0" t="n">
        <v>0</v>
      </c>
      <c r="EY65" s="0" t="n">
        <v>0</v>
      </c>
      <c r="EZ65" s="0" t="n">
        <v>0</v>
      </c>
      <c r="FA65" s="0" t="n">
        <v>4200.0625</v>
      </c>
      <c r="FB65" s="0" t="n">
        <v>1343</v>
      </c>
      <c r="FC65" s="0" t="n">
        <v>0</v>
      </c>
      <c r="FD65" s="0" t="n">
        <v>3230</v>
      </c>
      <c r="FE65" s="0" t="n">
        <v>337.365</v>
      </c>
      <c r="FF65" s="0" t="n">
        <v>3106.75</v>
      </c>
      <c r="FG65" s="0" t="n">
        <v>3230</v>
      </c>
      <c r="FH65" s="0" t="n">
        <v>0</v>
      </c>
      <c r="FI65" s="0" t="n">
        <v>1660.05</v>
      </c>
      <c r="FJ65" s="0" t="n">
        <v>0</v>
      </c>
      <c r="FK65" s="0" t="n">
        <v>0</v>
      </c>
      <c r="FL65" s="0" t="n">
        <v>2642.65</v>
      </c>
      <c r="FM65" s="0" t="n">
        <v>0</v>
      </c>
      <c r="FN65" s="0" t="n">
        <v>2720</v>
      </c>
      <c r="FO65" s="0" t="n">
        <v>693.09</v>
      </c>
      <c r="FP65" s="0" t="n">
        <v>1751.85</v>
      </c>
      <c r="FQ65" s="0" t="n">
        <v>3206.2</v>
      </c>
      <c r="FR65" s="0" t="n">
        <v>1700</v>
      </c>
      <c r="FS65" s="0" t="n">
        <v>4387.0625</v>
      </c>
      <c r="FT65" s="0" t="n">
        <v>4030.7</v>
      </c>
      <c r="FU65" s="0" t="n">
        <v>0</v>
      </c>
      <c r="FV65" s="0" t="n">
        <v>0</v>
      </c>
      <c r="FW65" s="0" t="n">
        <v>1371.9</v>
      </c>
      <c r="FX65" s="0" t="n">
        <v>2661.435</v>
      </c>
      <c r="FY65" s="0" t="n">
        <v>0</v>
      </c>
      <c r="FZ65" s="0" t="n">
        <v>0</v>
      </c>
      <c r="GA65" s="0" t="n">
        <v>0</v>
      </c>
      <c r="GB65" s="0" t="n">
        <v>0</v>
      </c>
      <c r="GC65" s="0" t="n">
        <v>0</v>
      </c>
      <c r="GD65" s="0" t="n">
        <v>4782.95</v>
      </c>
      <c r="GE65" s="0" t="n">
        <v>0</v>
      </c>
      <c r="GF65" s="0" t="n">
        <v>1076.95</v>
      </c>
      <c r="GG65" s="0" t="n">
        <v>0</v>
      </c>
      <c r="GH65" s="0" t="n">
        <v>0</v>
      </c>
      <c r="GI65" s="0" t="n">
        <v>0</v>
      </c>
      <c r="GJ65" s="0" t="n">
        <v>0</v>
      </c>
      <c r="GK65" s="0" t="n">
        <v>0</v>
      </c>
      <c r="GL65" s="0" t="n">
        <v>3598.9</v>
      </c>
      <c r="GM65" s="0" t="n">
        <v>0</v>
      </c>
      <c r="GN65" s="0" t="n">
        <v>0</v>
      </c>
      <c r="GO65" s="0" t="n">
        <v>0</v>
      </c>
      <c r="GP65" s="0" t="n">
        <v>4702.115</v>
      </c>
      <c r="GQ65" s="0" t="n">
        <v>0</v>
      </c>
      <c r="GR65" s="0" t="n">
        <v>4622.3</v>
      </c>
      <c r="GS65" s="0" t="n">
        <v>0</v>
      </c>
      <c r="GT65" s="0" t="n">
        <v>510</v>
      </c>
      <c r="GU65" s="0" t="n">
        <v>2295</v>
      </c>
      <c r="GV65" s="0" t="n">
        <v>4425.95</v>
      </c>
      <c r="GW65" s="0" t="n">
        <v>0</v>
      </c>
      <c r="GX65" s="0" t="n">
        <v>3167.78</v>
      </c>
      <c r="GY65" s="0" t="n">
        <v>0</v>
      </c>
      <c r="GZ65" s="0" t="n">
        <v>0</v>
      </c>
      <c r="HA65" s="0" t="n">
        <v>0</v>
      </c>
      <c r="HB65" s="0" t="n">
        <v>1245.25</v>
      </c>
      <c r="HC65" s="0" t="n">
        <v>2411.45</v>
      </c>
      <c r="HD65" s="0" t="n">
        <v>3326.9</v>
      </c>
      <c r="HE65" s="0" t="n">
        <v>0</v>
      </c>
      <c r="HF65" s="0" t="n">
        <v>0</v>
      </c>
      <c r="HG65" s="0" t="n">
        <v>2975</v>
      </c>
      <c r="HH65" s="0" t="n">
        <v>0</v>
      </c>
      <c r="HI65" s="0" t="n">
        <v>0</v>
      </c>
      <c r="HJ65" s="0" t="n">
        <v>203</v>
      </c>
      <c r="HK65" s="0" t="n">
        <v>0</v>
      </c>
      <c r="HL65" s="0" t="n">
        <v>0</v>
      </c>
      <c r="HM65" s="0" t="n">
        <v>0</v>
      </c>
      <c r="HN65" s="0" t="n">
        <v>0</v>
      </c>
      <c r="HO65" s="0" t="n">
        <v>8024.59</v>
      </c>
      <c r="HP65" s="0" t="n">
        <v>3207.4</v>
      </c>
      <c r="HQ65" s="0" t="n">
        <v>0</v>
      </c>
      <c r="HR65" s="0" t="n">
        <v>8485.4</v>
      </c>
      <c r="HS65" s="0" t="n">
        <v>895.23</v>
      </c>
      <c r="HT65" s="0" t="n">
        <v>6677.685</v>
      </c>
      <c r="HU65" s="0" t="n">
        <v>8485.4</v>
      </c>
      <c r="HV65" s="0" t="n">
        <v>0</v>
      </c>
      <c r="HW65" s="0" t="n">
        <v>4955.7375</v>
      </c>
      <c r="HX65" s="0" t="n">
        <v>0</v>
      </c>
      <c r="HY65" s="0" t="n">
        <v>0</v>
      </c>
      <c r="HZ65" s="0" t="n">
        <v>6311.27</v>
      </c>
      <c r="IA65" s="0" t="n">
        <v>0</v>
      </c>
      <c r="IB65" s="0" t="n">
        <v>7145.6</v>
      </c>
      <c r="IC65" s="0" t="n">
        <v>1839.18</v>
      </c>
      <c r="ID65" s="0" t="n">
        <v>5810.875</v>
      </c>
      <c r="IE65" s="0" t="n">
        <v>7657.16</v>
      </c>
      <c r="IF65" s="0" t="n">
        <v>4060</v>
      </c>
      <c r="IG65" s="0" t="n">
        <v>10477.3375</v>
      </c>
      <c r="IH65" s="0" t="n">
        <v>10588.886</v>
      </c>
      <c r="II65" s="0" t="n">
        <v>0</v>
      </c>
      <c r="IJ65" s="0" t="n">
        <v>0</v>
      </c>
      <c r="IK65" s="0" t="n">
        <v>3276.42</v>
      </c>
      <c r="IL65" s="0" t="n">
        <v>7062.37</v>
      </c>
      <c r="IM65" s="0" t="n">
        <v>0</v>
      </c>
      <c r="IN65" s="0" t="n">
        <v>0</v>
      </c>
      <c r="IO65" s="0" t="n">
        <v>0</v>
      </c>
      <c r="IP65" s="0" t="n">
        <v>0</v>
      </c>
      <c r="IQ65" s="0" t="n">
        <v>0</v>
      </c>
      <c r="IR65" s="0" t="n">
        <v>14278.5125</v>
      </c>
      <c r="IS65" s="0" t="n">
        <v>0</v>
      </c>
      <c r="IT65" s="0" t="n">
        <v>2314.809</v>
      </c>
      <c r="IU65" s="0" t="n">
        <v>0</v>
      </c>
      <c r="IV65" s="0" t="n">
        <v>0</v>
      </c>
      <c r="IW65" s="0" t="n">
        <v>0</v>
      </c>
      <c r="IX65" s="0" t="n">
        <v>0</v>
      </c>
      <c r="IY65" s="0" t="n">
        <v>0</v>
      </c>
      <c r="IZ65" s="0" t="n">
        <v>8595.02</v>
      </c>
      <c r="JA65" s="0" t="n">
        <v>0</v>
      </c>
      <c r="JB65" s="0" t="n">
        <v>0</v>
      </c>
      <c r="JC65" s="0" t="n">
        <v>0</v>
      </c>
      <c r="JD65" s="0" t="n">
        <v>11229.757</v>
      </c>
      <c r="JE65" s="0" t="n">
        <v>0</v>
      </c>
      <c r="JF65" s="0" t="n">
        <v>11039.14</v>
      </c>
      <c r="JG65" s="0" t="n">
        <v>0</v>
      </c>
      <c r="JH65" s="0" t="n">
        <v>1096.2</v>
      </c>
      <c r="JI65" s="0" t="n">
        <v>5481</v>
      </c>
      <c r="JJ65" s="0" t="n">
        <v>13212.7625</v>
      </c>
      <c r="JK65" s="0" t="n">
        <v>0</v>
      </c>
      <c r="JL65" s="0" t="n">
        <v>6877.64</v>
      </c>
      <c r="JM65" s="0" t="n">
        <v>0</v>
      </c>
      <c r="JN65" s="0" t="n">
        <v>0</v>
      </c>
      <c r="JO65" s="0" t="n">
        <v>0</v>
      </c>
      <c r="JP65" s="0" t="n">
        <v>2973.95</v>
      </c>
      <c r="JQ65" s="0" t="n">
        <v>5759.11</v>
      </c>
      <c r="JR65" s="0" t="n">
        <v>7945.42</v>
      </c>
      <c r="JS65" s="0" t="n">
        <v>0</v>
      </c>
      <c r="JT65" s="0" t="n">
        <v>0</v>
      </c>
      <c r="JU65" s="0" t="n">
        <v>7815.5</v>
      </c>
      <c r="JV65" s="0" t="n">
        <v>0</v>
      </c>
      <c r="JW65" s="0" t="n">
        <v>0</v>
      </c>
      <c r="JX65" s="0" t="n">
        <v>333</v>
      </c>
      <c r="JY65" s="0" t="n">
        <v>0</v>
      </c>
      <c r="JZ65" s="0" t="n">
        <v>0</v>
      </c>
      <c r="KA65" s="0" t="n">
        <v>0</v>
      </c>
      <c r="KB65" s="0" t="n">
        <v>0</v>
      </c>
      <c r="KC65" s="0" t="n">
        <v>13163.49</v>
      </c>
      <c r="KD65" s="0" t="n">
        <v>5261.4</v>
      </c>
      <c r="KE65" s="0" t="n">
        <v>0</v>
      </c>
      <c r="KF65" s="0" t="n">
        <v>12654</v>
      </c>
      <c r="KG65" s="0" t="n">
        <v>1321.677</v>
      </c>
      <c r="KH65" s="0" t="n">
        <v>13388.265</v>
      </c>
      <c r="KI65" s="0" t="n">
        <v>11388.6</v>
      </c>
      <c r="KJ65" s="0" t="n">
        <v>0</v>
      </c>
      <c r="KK65" s="0" t="n">
        <v>6503.49</v>
      </c>
      <c r="KL65" s="0" t="n">
        <v>0</v>
      </c>
      <c r="KM65" s="0" t="n">
        <v>0</v>
      </c>
      <c r="KN65" s="0" t="n">
        <v>11388.267</v>
      </c>
      <c r="KO65" s="0" t="n">
        <v>0</v>
      </c>
      <c r="KP65" s="0" t="n">
        <v>11721.6</v>
      </c>
      <c r="KQ65" s="0" t="n">
        <v>3016.98</v>
      </c>
      <c r="KR65" s="0" t="n">
        <v>9532.125</v>
      </c>
      <c r="KS65" s="0" t="n">
        <v>12560.76</v>
      </c>
      <c r="KT65" s="0" t="n">
        <v>6660</v>
      </c>
      <c r="KU65" s="0" t="n">
        <v>13749.57</v>
      </c>
      <c r="KV65" s="0" t="n">
        <v>15790.86</v>
      </c>
      <c r="KW65" s="0" t="n">
        <v>0</v>
      </c>
      <c r="KX65" s="0" t="n">
        <v>0</v>
      </c>
      <c r="KY65" s="0" t="n">
        <v>5374.62</v>
      </c>
      <c r="KZ65" s="0" t="n">
        <v>11585.07</v>
      </c>
      <c r="LA65" s="0" t="n">
        <v>0</v>
      </c>
      <c r="LB65" s="0" t="n">
        <v>0</v>
      </c>
      <c r="LC65" s="0" t="n">
        <v>0</v>
      </c>
      <c r="LD65" s="0" t="n">
        <v>0</v>
      </c>
      <c r="LE65" s="0" t="n">
        <v>0</v>
      </c>
      <c r="LF65" s="0" t="n">
        <v>18737.91</v>
      </c>
      <c r="LG65" s="0" t="n">
        <v>0</v>
      </c>
      <c r="LH65" s="0" t="n">
        <v>4219.11</v>
      </c>
      <c r="LI65" s="0" t="n">
        <v>0</v>
      </c>
      <c r="LJ65" s="0" t="n">
        <v>0</v>
      </c>
      <c r="LK65" s="0" t="n">
        <v>0</v>
      </c>
      <c r="LL65" s="0" t="n">
        <v>0</v>
      </c>
      <c r="LM65" s="0" t="n">
        <v>0</v>
      </c>
      <c r="LN65" s="0" t="n">
        <v>14099.22</v>
      </c>
      <c r="LO65" s="0" t="n">
        <v>0</v>
      </c>
      <c r="LP65" s="0" t="n">
        <v>0</v>
      </c>
      <c r="LQ65" s="0" t="n">
        <v>0</v>
      </c>
      <c r="LR65" s="0" t="n">
        <v>16746.57</v>
      </c>
      <c r="LS65" s="0" t="n">
        <v>0</v>
      </c>
      <c r="LT65" s="0" t="n">
        <v>18108.54</v>
      </c>
      <c r="LU65" s="0" t="n">
        <v>0</v>
      </c>
      <c r="LV65" s="0" t="n">
        <v>1998</v>
      </c>
      <c r="LW65" s="0" t="n">
        <v>8991</v>
      </c>
      <c r="LX65" s="0" t="n">
        <v>17339.31</v>
      </c>
      <c r="LY65" s="0" t="n">
        <v>0</v>
      </c>
      <c r="LZ65" s="0" t="n">
        <v>10153.836</v>
      </c>
      <c r="MA65" s="0" t="n">
        <v>0</v>
      </c>
      <c r="MB65" s="0" t="n">
        <v>0</v>
      </c>
      <c r="MC65" s="0" t="n">
        <v>0</v>
      </c>
      <c r="MD65" s="0" t="n">
        <v>3902.76</v>
      </c>
      <c r="ME65" s="0" t="n">
        <v>9447.21</v>
      </c>
      <c r="MF65" s="0" t="n">
        <v>13033.62</v>
      </c>
      <c r="MG65" s="0" t="n">
        <v>0</v>
      </c>
      <c r="MH65" s="0" t="n">
        <v>0</v>
      </c>
      <c r="MI65" s="0" t="n">
        <v>10489.5</v>
      </c>
      <c r="MJ65" s="0" t="n">
        <v>0</v>
      </c>
      <c r="MK65" s="0" t="n">
        <v>0</v>
      </c>
      <c r="ML65" s="0" t="n">
        <v>70</v>
      </c>
      <c r="MM65" s="0" t="n">
        <v>0</v>
      </c>
      <c r="MN65" s="0" t="n">
        <v>0</v>
      </c>
      <c r="MO65" s="0" t="n">
        <v>0</v>
      </c>
      <c r="MP65" s="0" t="n">
        <v>0</v>
      </c>
      <c r="MQ65" s="0" t="n">
        <v>2767.1</v>
      </c>
      <c r="MR65" s="0" t="n">
        <v>1106</v>
      </c>
      <c r="MS65" s="0" t="n">
        <v>0</v>
      </c>
      <c r="MT65" s="0" t="n">
        <v>2660</v>
      </c>
      <c r="MU65" s="0" t="n">
        <v>339.57</v>
      </c>
      <c r="MV65" s="0" t="n">
        <v>2814.35</v>
      </c>
      <c r="MW65" s="0" t="n">
        <v>2660</v>
      </c>
      <c r="MX65" s="0" t="n">
        <v>0</v>
      </c>
      <c r="MY65" s="0" t="n">
        <v>1503.81</v>
      </c>
      <c r="MZ65" s="0" t="n">
        <v>0</v>
      </c>
      <c r="NA65" s="0" t="n">
        <v>0</v>
      </c>
      <c r="NB65" s="0" t="n">
        <v>2176.3</v>
      </c>
      <c r="NC65" s="0" t="n">
        <v>0</v>
      </c>
      <c r="ND65" s="0" t="n">
        <v>2240</v>
      </c>
      <c r="NE65" s="0" t="n">
        <v>634.2</v>
      </c>
      <c r="NF65" s="0" t="n">
        <v>1603</v>
      </c>
      <c r="NG65" s="0" t="n">
        <v>2640.4</v>
      </c>
      <c r="NH65" s="0" t="n">
        <v>1400</v>
      </c>
      <c r="NI65" s="0" t="n">
        <v>2890.3</v>
      </c>
      <c r="NJ65" s="0" t="n">
        <v>3319.4</v>
      </c>
      <c r="NK65" s="0" t="n">
        <v>0</v>
      </c>
      <c r="NL65" s="0" t="n">
        <v>0</v>
      </c>
      <c r="NM65" s="0" t="n">
        <v>1129.8</v>
      </c>
      <c r="NN65" s="0" t="n">
        <v>2435.3</v>
      </c>
      <c r="NO65" s="0" t="n">
        <v>0</v>
      </c>
      <c r="NP65" s="0" t="n">
        <v>0</v>
      </c>
      <c r="NQ65" s="0" t="n">
        <v>0</v>
      </c>
      <c r="NR65" s="0" t="n">
        <v>0</v>
      </c>
      <c r="NS65" s="0" t="n">
        <v>0</v>
      </c>
      <c r="NT65" s="0" t="n">
        <v>3545.01</v>
      </c>
      <c r="NU65" s="0" t="n">
        <v>0</v>
      </c>
      <c r="NV65" s="0" t="n">
        <v>1108.625</v>
      </c>
      <c r="NW65" s="0" t="n">
        <v>0</v>
      </c>
      <c r="NX65" s="0" t="n">
        <v>0</v>
      </c>
      <c r="NY65" s="0" t="n">
        <v>0</v>
      </c>
      <c r="NZ65" s="0" t="n">
        <v>0</v>
      </c>
      <c r="OA65" s="0" t="n">
        <v>0</v>
      </c>
      <c r="OB65" s="0" t="n">
        <v>3260.18</v>
      </c>
      <c r="OC65" s="0" t="n">
        <v>0</v>
      </c>
      <c r="OD65" s="0" t="n">
        <v>0</v>
      </c>
      <c r="OE65" s="0" t="n">
        <v>0</v>
      </c>
      <c r="OF65" s="0" t="n">
        <v>3520.3</v>
      </c>
      <c r="OG65" s="0" t="n">
        <v>0</v>
      </c>
      <c r="OH65" s="0" t="n">
        <v>3806.6</v>
      </c>
      <c r="OI65" s="0" t="n">
        <v>0</v>
      </c>
      <c r="OJ65" s="0" t="n">
        <v>420</v>
      </c>
      <c r="OK65" s="0" t="n">
        <v>1890</v>
      </c>
      <c r="OL65" s="0" t="n">
        <v>3644.9</v>
      </c>
      <c r="OM65" s="0" t="n">
        <v>0</v>
      </c>
      <c r="ON65" s="0" t="n">
        <v>2371.6</v>
      </c>
      <c r="OO65" s="0" t="n">
        <v>0</v>
      </c>
      <c r="OP65" s="0" t="n">
        <v>0</v>
      </c>
      <c r="OQ65" s="0" t="n">
        <v>0</v>
      </c>
      <c r="OR65" s="0" t="n">
        <v>820.4</v>
      </c>
      <c r="OS65" s="0" t="n">
        <v>1985.9</v>
      </c>
      <c r="OT65" s="0" t="n">
        <v>2739.8</v>
      </c>
      <c r="OU65" s="0" t="n">
        <v>0</v>
      </c>
      <c r="OV65" s="0" t="n">
        <v>0</v>
      </c>
      <c r="OW65" s="0" t="n">
        <v>2205</v>
      </c>
      <c r="OX65" s="0" t="n">
        <v>0</v>
      </c>
      <c r="OY65" s="0" t="n">
        <v>0</v>
      </c>
      <c r="OZ65" s="0" t="n">
        <v>78</v>
      </c>
      <c r="PA65" s="0" t="n">
        <v>0</v>
      </c>
      <c r="PB65" s="0" t="n">
        <v>0</v>
      </c>
      <c r="PC65" s="0" t="n">
        <v>0</v>
      </c>
      <c r="PD65" s="0" t="n">
        <v>0</v>
      </c>
      <c r="PE65" s="0" t="n">
        <v>3391.674</v>
      </c>
      <c r="PF65" s="0" t="n">
        <v>1232.4</v>
      </c>
      <c r="PG65" s="0" t="n">
        <v>0</v>
      </c>
      <c r="PH65" s="0" t="n">
        <v>2964</v>
      </c>
      <c r="PI65" s="0" t="n">
        <v>343.98</v>
      </c>
      <c r="PJ65" s="0" t="n">
        <v>2850.9</v>
      </c>
      <c r="PK65" s="0" t="n">
        <v>2964</v>
      </c>
      <c r="PL65" s="0" t="n">
        <v>0</v>
      </c>
      <c r="PM65" s="0" t="n">
        <v>1523.34</v>
      </c>
      <c r="PN65" s="0" t="n">
        <v>0</v>
      </c>
      <c r="PO65" s="0" t="n">
        <v>0</v>
      </c>
      <c r="PP65" s="0" t="n">
        <v>2425.02</v>
      </c>
      <c r="PQ65" s="0" t="n">
        <v>0</v>
      </c>
      <c r="PR65" s="0" t="n">
        <v>2496</v>
      </c>
      <c r="PS65" s="0" t="n">
        <v>706.68</v>
      </c>
      <c r="PT65" s="0" t="n">
        <v>1964.82</v>
      </c>
      <c r="PU65" s="0" t="n">
        <v>2942.16</v>
      </c>
      <c r="PV65" s="0" t="n">
        <v>1950</v>
      </c>
      <c r="PW65" s="0" t="n">
        <v>3220.62</v>
      </c>
      <c r="PX65" s="0" t="n">
        <v>3698.76</v>
      </c>
      <c r="PY65" s="0" t="n">
        <v>0</v>
      </c>
      <c r="PZ65" s="0" t="n">
        <v>0</v>
      </c>
      <c r="QA65" s="0" t="n">
        <v>1258.92</v>
      </c>
      <c r="QB65" s="0" t="n">
        <v>2713.62</v>
      </c>
      <c r="QC65" s="0" t="n">
        <v>0</v>
      </c>
      <c r="QD65" s="0" t="n">
        <v>0</v>
      </c>
      <c r="QE65" s="0" t="n">
        <v>0</v>
      </c>
      <c r="QF65" s="0" t="n">
        <v>0</v>
      </c>
      <c r="QG65" s="0" t="n">
        <v>0</v>
      </c>
      <c r="QH65" s="0" t="n">
        <v>4389.06</v>
      </c>
      <c r="QI65" s="0" t="n">
        <v>0</v>
      </c>
      <c r="QJ65" s="0" t="n">
        <v>889.434</v>
      </c>
      <c r="QK65" s="0" t="n">
        <v>0</v>
      </c>
      <c r="QL65" s="0" t="n">
        <v>0</v>
      </c>
      <c r="QM65" s="0" t="n">
        <v>0</v>
      </c>
      <c r="QN65" s="0" t="n">
        <v>0</v>
      </c>
      <c r="QO65" s="0" t="n">
        <v>0</v>
      </c>
      <c r="QP65" s="0" t="n">
        <v>3302.52</v>
      </c>
      <c r="QQ65" s="0" t="n">
        <v>0</v>
      </c>
      <c r="QR65" s="0" t="n">
        <v>0</v>
      </c>
      <c r="QS65" s="0" t="n">
        <v>0</v>
      </c>
      <c r="QT65" s="0" t="n">
        <v>3530.358</v>
      </c>
      <c r="QU65" s="0" t="n">
        <v>0</v>
      </c>
      <c r="QV65" s="0" t="n">
        <v>4241.64</v>
      </c>
      <c r="QW65" s="0" t="n">
        <v>0</v>
      </c>
      <c r="QX65" s="0" t="n">
        <v>585</v>
      </c>
      <c r="QY65" s="0" t="n">
        <v>2106</v>
      </c>
      <c r="QZ65" s="0" t="n">
        <v>4061.46</v>
      </c>
      <c r="RA65" s="0" t="n">
        <v>0</v>
      </c>
      <c r="RB65" s="0" t="n">
        <v>2378.376</v>
      </c>
      <c r="RC65" s="0" t="n">
        <v>0</v>
      </c>
      <c r="RD65" s="0" t="n">
        <v>0</v>
      </c>
      <c r="RE65" s="0" t="n">
        <v>0</v>
      </c>
      <c r="RF65" s="0" t="n">
        <v>914.16</v>
      </c>
      <c r="RG65" s="0" t="n">
        <v>1991.574</v>
      </c>
      <c r="RH65" s="0" t="n">
        <v>3052.92</v>
      </c>
      <c r="RI65" s="0" t="n">
        <v>0</v>
      </c>
      <c r="RJ65" s="0" t="n">
        <v>0</v>
      </c>
      <c r="RK65" s="0" t="n">
        <v>3412.5</v>
      </c>
      <c r="RL65" s="0" t="n">
        <v>0</v>
      </c>
      <c r="RM65" s="0" t="n">
        <v>0</v>
      </c>
      <c r="RN65" s="0" t="n">
        <v>280</v>
      </c>
      <c r="RO65" s="0" t="n">
        <v>0</v>
      </c>
      <c r="RP65" s="0" t="n">
        <v>0</v>
      </c>
      <c r="RQ65" s="0" t="n">
        <v>0</v>
      </c>
      <c r="RR65" s="0" t="n">
        <v>0</v>
      </c>
      <c r="RS65" s="0" t="n">
        <v>11068.4</v>
      </c>
      <c r="RT65" s="0" t="n">
        <v>4424</v>
      </c>
      <c r="RU65" s="0" t="n">
        <v>0</v>
      </c>
      <c r="RV65" s="0" t="n">
        <v>10640</v>
      </c>
      <c r="RW65" s="0" t="n">
        <v>1111.32</v>
      </c>
      <c r="RX65" s="0" t="n">
        <v>9210.6</v>
      </c>
      <c r="RY65" s="0" t="n">
        <v>10640</v>
      </c>
      <c r="RZ65" s="0" t="n">
        <v>0</v>
      </c>
      <c r="SA65" s="0" t="n">
        <v>5468.4</v>
      </c>
      <c r="SB65" s="0" t="n">
        <v>0</v>
      </c>
      <c r="SC65" s="0" t="n">
        <v>0</v>
      </c>
      <c r="SD65" s="0" t="n">
        <v>8705.2</v>
      </c>
      <c r="SE65" s="0" t="n">
        <v>0</v>
      </c>
      <c r="SF65" s="0" t="n">
        <v>8960</v>
      </c>
      <c r="SG65" s="0" t="n">
        <v>2536.8</v>
      </c>
      <c r="SH65" s="0" t="n">
        <v>6412</v>
      </c>
      <c r="SI65" s="0" t="n">
        <v>10561.6</v>
      </c>
      <c r="SJ65" s="0" t="n">
        <v>5600</v>
      </c>
      <c r="SK65" s="0" t="n">
        <v>11561.2</v>
      </c>
      <c r="SL65" s="0" t="n">
        <v>13277.6</v>
      </c>
      <c r="SM65" s="0" t="n">
        <v>0</v>
      </c>
      <c r="SN65" s="0" t="n">
        <v>0</v>
      </c>
      <c r="SO65" s="0" t="n">
        <v>4519.2</v>
      </c>
      <c r="SP65" s="0" t="n">
        <v>9741.2</v>
      </c>
      <c r="SQ65" s="0" t="n">
        <v>0</v>
      </c>
      <c r="SR65" s="0" t="n">
        <v>0</v>
      </c>
      <c r="SS65" s="0" t="n">
        <v>0</v>
      </c>
      <c r="ST65" s="0" t="n">
        <v>0</v>
      </c>
      <c r="SU65" s="0" t="n">
        <v>0</v>
      </c>
      <c r="SV65" s="0" t="n">
        <v>15755.6</v>
      </c>
      <c r="SW65" s="0" t="n">
        <v>0</v>
      </c>
      <c r="SX65" s="0" t="n">
        <v>3192.84</v>
      </c>
      <c r="SY65" s="0" t="n">
        <v>0</v>
      </c>
      <c r="SZ65" s="0" t="n">
        <v>0</v>
      </c>
      <c r="TA65" s="0" t="n">
        <v>0</v>
      </c>
      <c r="TB65" s="0" t="n">
        <v>0</v>
      </c>
      <c r="TC65" s="0" t="n">
        <v>0</v>
      </c>
      <c r="TD65" s="0" t="n">
        <v>11855.2</v>
      </c>
      <c r="TE65" s="0" t="n">
        <v>0</v>
      </c>
      <c r="TF65" s="0" t="n">
        <v>0</v>
      </c>
      <c r="TG65" s="0" t="n">
        <v>0</v>
      </c>
      <c r="TH65" s="0" t="n">
        <v>15489.32</v>
      </c>
      <c r="TI65" s="0" t="n">
        <v>0</v>
      </c>
      <c r="TJ65" s="0" t="n">
        <v>15226.4</v>
      </c>
      <c r="TK65" s="0" t="n">
        <v>0</v>
      </c>
      <c r="TL65" s="0" t="n">
        <v>1680</v>
      </c>
      <c r="TM65" s="0" t="n">
        <v>7560</v>
      </c>
      <c r="TN65" s="0" t="n">
        <v>14579.6</v>
      </c>
      <c r="TO65" s="0" t="n">
        <v>0</v>
      </c>
      <c r="TP65" s="0" t="n">
        <v>9486.4</v>
      </c>
      <c r="TQ65" s="0" t="n">
        <v>0</v>
      </c>
      <c r="TR65" s="0" t="n">
        <v>0</v>
      </c>
      <c r="TS65" s="0" t="n">
        <v>0</v>
      </c>
      <c r="TT65" s="0" t="n">
        <v>2953.44</v>
      </c>
      <c r="TU65" s="0" t="n">
        <v>7943.6</v>
      </c>
      <c r="TV65" s="0" t="n">
        <v>10959.2</v>
      </c>
      <c r="TW65" s="0" t="n">
        <v>0</v>
      </c>
      <c r="TX65" s="0" t="n">
        <v>0</v>
      </c>
      <c r="TY65" s="0" t="n">
        <v>9800</v>
      </c>
      <c r="TZ65" s="0" t="n">
        <v>0</v>
      </c>
      <c r="UA65" s="0" t="n">
        <v>0</v>
      </c>
      <c r="UB65" s="0" t="n">
        <v>81</v>
      </c>
      <c r="UC65" s="0" t="n">
        <v>0</v>
      </c>
      <c r="UD65" s="0" t="n">
        <v>0</v>
      </c>
      <c r="UE65" s="0" t="n">
        <v>0</v>
      </c>
      <c r="UF65" s="0" t="n">
        <v>0</v>
      </c>
      <c r="UG65" s="0" t="n">
        <v>3201.93</v>
      </c>
      <c r="UH65" s="0" t="n">
        <v>1279.8</v>
      </c>
      <c r="UI65" s="0" t="n">
        <v>0</v>
      </c>
      <c r="UJ65" s="0" t="n">
        <v>3385.8</v>
      </c>
      <c r="UK65" s="0" t="n">
        <v>357.21</v>
      </c>
      <c r="UL65" s="0" t="n">
        <v>3256.605</v>
      </c>
      <c r="UM65" s="0" t="n">
        <v>3078</v>
      </c>
      <c r="UN65" s="0" t="n">
        <v>0</v>
      </c>
      <c r="UO65" s="0" t="n">
        <v>1581.93</v>
      </c>
      <c r="UP65" s="0" t="n">
        <v>0</v>
      </c>
      <c r="UQ65" s="0" t="n">
        <v>0</v>
      </c>
      <c r="UR65" s="0" t="n">
        <v>2266.461</v>
      </c>
      <c r="US65" s="0" t="n">
        <v>0</v>
      </c>
      <c r="UT65" s="0" t="n">
        <v>2592</v>
      </c>
      <c r="UU65" s="0" t="n">
        <v>733.86</v>
      </c>
      <c r="UV65" s="0" t="n">
        <v>1854.9</v>
      </c>
      <c r="UW65" s="0" t="n">
        <v>3360.852</v>
      </c>
      <c r="UX65" s="0" t="n">
        <v>1458</v>
      </c>
      <c r="UY65" s="0" t="n">
        <v>3344.49</v>
      </c>
      <c r="UZ65" s="0" t="n">
        <v>3456.918</v>
      </c>
      <c r="VA65" s="0" t="n">
        <v>0</v>
      </c>
      <c r="VB65" s="0" t="n">
        <v>0</v>
      </c>
      <c r="VC65" s="0" t="n">
        <v>1176.606</v>
      </c>
      <c r="VD65" s="0" t="n">
        <v>2817.99</v>
      </c>
      <c r="VE65" s="0" t="n">
        <v>0</v>
      </c>
      <c r="VF65" s="0" t="n">
        <v>0</v>
      </c>
      <c r="VG65" s="0" t="n">
        <v>0</v>
      </c>
      <c r="VH65" s="0" t="n">
        <v>0</v>
      </c>
      <c r="VI65" s="0" t="n">
        <v>0</v>
      </c>
      <c r="VJ65" s="0" t="n">
        <v>4557.87</v>
      </c>
      <c r="VK65" s="0" t="n">
        <v>0</v>
      </c>
      <c r="VL65" s="0" t="n">
        <v>1026.27</v>
      </c>
      <c r="VM65" s="0" t="n">
        <v>0</v>
      </c>
      <c r="VN65" s="0" t="n">
        <v>0</v>
      </c>
      <c r="VO65" s="0" t="n">
        <v>0</v>
      </c>
      <c r="VP65" s="0" t="n">
        <v>0</v>
      </c>
      <c r="VQ65" s="0" t="n">
        <v>0</v>
      </c>
      <c r="VR65" s="0" t="n">
        <v>3429.54</v>
      </c>
      <c r="VS65" s="0" t="n">
        <v>0</v>
      </c>
      <c r="VT65" s="0" t="n">
        <v>0</v>
      </c>
      <c r="VU65" s="0" t="n">
        <v>0</v>
      </c>
      <c r="VV65" s="0" t="n">
        <v>4073.49</v>
      </c>
      <c r="VW65" s="0" t="n">
        <v>0</v>
      </c>
      <c r="VX65" s="0" t="n">
        <v>4404.78</v>
      </c>
      <c r="VY65" s="0" t="n">
        <v>0</v>
      </c>
      <c r="VZ65" s="0" t="n">
        <v>486</v>
      </c>
      <c r="WA65" s="0" t="n">
        <v>2187</v>
      </c>
      <c r="WB65" s="0" t="n">
        <v>4217.67</v>
      </c>
      <c r="WC65" s="0" t="n">
        <v>0</v>
      </c>
      <c r="WD65" s="0" t="n">
        <v>2744.28</v>
      </c>
      <c r="WE65" s="0" t="n">
        <v>0</v>
      </c>
      <c r="WF65" s="0" t="n">
        <v>0</v>
      </c>
      <c r="WG65" s="0" t="n">
        <v>0</v>
      </c>
      <c r="WH65" s="0" t="n">
        <v>1186.65</v>
      </c>
      <c r="WI65" s="0" t="n">
        <v>2068.173</v>
      </c>
      <c r="WJ65" s="0" t="n">
        <v>3170.34</v>
      </c>
      <c r="WK65" s="0" t="n">
        <v>0</v>
      </c>
      <c r="WL65" s="0" t="n">
        <v>0</v>
      </c>
      <c r="WM65" s="0" t="n">
        <v>2835</v>
      </c>
      <c r="WN65" s="0" t="n">
        <v>0</v>
      </c>
      <c r="WO65" s="0" t="n">
        <v>0</v>
      </c>
      <c r="WP65" s="0" t="n">
        <v>234</v>
      </c>
      <c r="WQ65" s="0" t="n">
        <v>0</v>
      </c>
      <c r="WR65" s="0" t="n">
        <v>0</v>
      </c>
      <c r="WS65" s="0" t="n">
        <v>0</v>
      </c>
      <c r="WT65" s="0" t="n">
        <v>0</v>
      </c>
      <c r="WU65" s="0" t="n">
        <v>9250.02</v>
      </c>
      <c r="WV65" s="0" t="n">
        <v>3697.2</v>
      </c>
      <c r="WW65" s="0" t="n">
        <v>0</v>
      </c>
      <c r="WX65" s="0" t="n">
        <v>8892</v>
      </c>
      <c r="WY65" s="0" t="n">
        <v>1031.94</v>
      </c>
      <c r="WZ65" s="0" t="n">
        <v>8552.7</v>
      </c>
      <c r="XA65" s="0" t="n">
        <v>8892</v>
      </c>
      <c r="XB65" s="0" t="n">
        <v>0</v>
      </c>
      <c r="XC65" s="0" t="n">
        <v>4570.02</v>
      </c>
      <c r="XD65" s="0" t="n">
        <v>0</v>
      </c>
      <c r="XE65" s="0" t="n">
        <v>0</v>
      </c>
      <c r="XF65" s="0" t="n">
        <v>7275.06</v>
      </c>
      <c r="XG65" s="0" t="n">
        <v>0</v>
      </c>
      <c r="XH65" s="0" t="n">
        <v>7488</v>
      </c>
      <c r="XI65" s="0" t="n">
        <v>2650.05</v>
      </c>
      <c r="XJ65" s="0" t="n">
        <v>5358.6</v>
      </c>
      <c r="XK65" s="0" t="n">
        <v>9709.128</v>
      </c>
      <c r="XL65" s="0" t="n">
        <v>4680</v>
      </c>
      <c r="XM65" s="0" t="n">
        <v>9661.86</v>
      </c>
      <c r="XN65" s="0" t="n">
        <v>11096.28</v>
      </c>
      <c r="XO65" s="0" t="n">
        <v>0</v>
      </c>
      <c r="XP65" s="0" t="n">
        <v>0</v>
      </c>
      <c r="XQ65" s="0" t="n">
        <v>3776.76</v>
      </c>
      <c r="XR65" s="0" t="n">
        <v>8140.86</v>
      </c>
      <c r="XS65" s="0" t="n">
        <v>0</v>
      </c>
      <c r="XT65" s="0" t="n">
        <v>0</v>
      </c>
      <c r="XU65" s="0" t="n">
        <v>0</v>
      </c>
      <c r="XV65" s="0" t="n">
        <v>0</v>
      </c>
      <c r="XW65" s="0" t="n">
        <v>0</v>
      </c>
      <c r="XX65" s="0" t="n">
        <v>11850.462</v>
      </c>
      <c r="XY65" s="0" t="n">
        <v>0</v>
      </c>
      <c r="XZ65" s="0" t="n">
        <v>2964.78</v>
      </c>
      <c r="YA65" s="0" t="n">
        <v>0</v>
      </c>
      <c r="YB65" s="0" t="n">
        <v>0</v>
      </c>
      <c r="YC65" s="0" t="n">
        <v>0</v>
      </c>
      <c r="YD65" s="0" t="n">
        <v>0</v>
      </c>
      <c r="YE65" s="0" t="n">
        <v>0</v>
      </c>
      <c r="YF65" s="0" t="n">
        <v>8916.804</v>
      </c>
      <c r="YG65" s="0" t="n">
        <v>0</v>
      </c>
      <c r="YH65" s="0" t="n">
        <v>0</v>
      </c>
      <c r="YI65" s="0" t="n">
        <v>0</v>
      </c>
      <c r="YJ65" s="0" t="n">
        <v>10591.074</v>
      </c>
      <c r="YK65" s="0" t="n">
        <v>0</v>
      </c>
      <c r="YL65" s="0" t="n">
        <v>12724.92</v>
      </c>
      <c r="YM65" s="0" t="n">
        <v>0</v>
      </c>
      <c r="YN65" s="0" t="n">
        <v>1404</v>
      </c>
      <c r="YO65" s="0" t="n">
        <v>6318</v>
      </c>
      <c r="YP65" s="0" t="n">
        <v>10965.942</v>
      </c>
      <c r="YQ65" s="0" t="n">
        <v>0</v>
      </c>
      <c r="YR65" s="0" t="n">
        <v>7927.92</v>
      </c>
      <c r="YS65" s="0" t="n">
        <v>0</v>
      </c>
      <c r="YT65" s="0" t="n">
        <v>0</v>
      </c>
      <c r="YU65" s="0" t="n">
        <v>0</v>
      </c>
      <c r="YV65" s="0" t="n">
        <v>2742.48</v>
      </c>
      <c r="YW65" s="0" t="n">
        <v>6638.58</v>
      </c>
      <c r="YX65" s="0" t="n">
        <v>8242.884</v>
      </c>
      <c r="YY65" s="0" t="n">
        <v>0</v>
      </c>
      <c r="YZ65" s="0" t="n">
        <v>0</v>
      </c>
      <c r="ZA65" s="0" t="n">
        <v>10237.5</v>
      </c>
      <c r="ZB65" s="0" t="n">
        <v>0</v>
      </c>
      <c r="ZC65" s="0" t="n">
        <v>0</v>
      </c>
      <c r="ZD65" s="0" t="n">
        <v>306</v>
      </c>
      <c r="ZE65" s="0" t="n">
        <v>0</v>
      </c>
      <c r="ZF65" s="0" t="n">
        <v>0</v>
      </c>
      <c r="ZG65" s="0" t="n">
        <v>0</v>
      </c>
      <c r="ZH65" s="0" t="n">
        <v>0</v>
      </c>
      <c r="ZI65" s="0" t="n">
        <v>10886.562</v>
      </c>
      <c r="ZJ65" s="0" t="n">
        <v>4834.8</v>
      </c>
      <c r="ZK65" s="0" t="n">
        <v>0</v>
      </c>
      <c r="ZL65" s="0" t="n">
        <v>12790.8</v>
      </c>
      <c r="ZM65" s="0" t="n">
        <v>1349.46</v>
      </c>
      <c r="ZN65" s="0" t="n">
        <v>11184.3</v>
      </c>
      <c r="ZO65" s="0" t="n">
        <v>11628</v>
      </c>
      <c r="ZP65" s="0" t="n">
        <v>0</v>
      </c>
      <c r="ZQ65" s="0" t="n">
        <v>7470.225</v>
      </c>
      <c r="ZR65" s="0" t="n">
        <v>0</v>
      </c>
      <c r="ZS65" s="0" t="n">
        <v>0</v>
      </c>
      <c r="ZT65" s="0" t="n">
        <v>8562.186</v>
      </c>
      <c r="ZU65" s="0" t="n">
        <v>0</v>
      </c>
      <c r="ZV65" s="0" t="n">
        <v>9792</v>
      </c>
      <c r="ZW65" s="0" t="n">
        <v>2772.36</v>
      </c>
      <c r="ZX65" s="0" t="n">
        <v>6306.66</v>
      </c>
      <c r="ZY65" s="0" t="n">
        <v>11542.32</v>
      </c>
      <c r="ZZ65" s="0" t="n">
        <v>5508</v>
      </c>
      <c r="AAA65" s="0" t="n">
        <v>12634.74</v>
      </c>
      <c r="AAB65" s="0" t="n">
        <v>15961.572</v>
      </c>
      <c r="AAC65" s="0" t="n">
        <v>0</v>
      </c>
      <c r="AAD65" s="0" t="n">
        <v>0</v>
      </c>
      <c r="AAE65" s="0" t="n">
        <v>4444.956</v>
      </c>
      <c r="AAF65" s="0" t="n">
        <v>13307.175</v>
      </c>
      <c r="AAG65" s="0" t="n">
        <v>0</v>
      </c>
      <c r="AAH65" s="0" t="n">
        <v>0</v>
      </c>
      <c r="AAI65" s="0" t="n">
        <v>0</v>
      </c>
      <c r="AAJ65" s="0" t="n">
        <v>0</v>
      </c>
      <c r="AAK65" s="0" t="n">
        <v>0</v>
      </c>
      <c r="AAL65" s="0" t="n">
        <v>17218.62</v>
      </c>
      <c r="AAM65" s="0" t="n">
        <v>0</v>
      </c>
      <c r="AAN65" s="0" t="n">
        <v>3877.02</v>
      </c>
      <c r="AAO65" s="0" t="n">
        <v>0</v>
      </c>
      <c r="AAP65" s="0" t="n">
        <v>0</v>
      </c>
      <c r="AAQ65" s="0" t="n">
        <v>0</v>
      </c>
      <c r="AAR65" s="0" t="n">
        <v>0</v>
      </c>
      <c r="AAS65" s="0" t="n">
        <v>0</v>
      </c>
      <c r="AAT65" s="0" t="n">
        <v>16195.05</v>
      </c>
      <c r="AAU65" s="0" t="n">
        <v>0</v>
      </c>
      <c r="AAV65" s="0" t="n">
        <v>0</v>
      </c>
      <c r="AAW65" s="0" t="n">
        <v>0</v>
      </c>
      <c r="AAX65" s="0" t="n">
        <v>15388.74</v>
      </c>
      <c r="AAY65" s="0" t="n">
        <v>0</v>
      </c>
      <c r="AAZ65" s="0" t="n">
        <v>20800.35</v>
      </c>
      <c r="ABA65" s="0" t="n">
        <v>0</v>
      </c>
      <c r="ABB65" s="0" t="n">
        <v>2019.6</v>
      </c>
      <c r="ABC65" s="0" t="n">
        <v>8262</v>
      </c>
      <c r="ABD65" s="0" t="n">
        <v>15933.42</v>
      </c>
      <c r="ABE65" s="0" t="n">
        <v>0</v>
      </c>
      <c r="ABF65" s="0" t="n">
        <v>12959.1</v>
      </c>
      <c r="ABG65" s="0" t="n">
        <v>0</v>
      </c>
      <c r="ABH65" s="0" t="n">
        <v>0</v>
      </c>
      <c r="ABI65" s="0" t="n">
        <v>0</v>
      </c>
      <c r="ABJ65" s="0" t="n">
        <v>3227.688</v>
      </c>
      <c r="ABK65" s="0" t="n">
        <v>8681.22</v>
      </c>
      <c r="ABL65" s="0" t="n">
        <v>13174.524</v>
      </c>
      <c r="ABM65" s="0" t="n">
        <v>0</v>
      </c>
      <c r="ABN65" s="0" t="n">
        <v>0</v>
      </c>
      <c r="ABO65" s="0" t="n">
        <v>13387.5</v>
      </c>
      <c r="ABP65" s="0" t="n">
        <v>0</v>
      </c>
      <c r="ABQ65" s="0" t="n">
        <v>0</v>
      </c>
      <c r="ABR65" s="0" t="n">
        <v>56</v>
      </c>
      <c r="ABS65" s="0" t="n">
        <v>0</v>
      </c>
      <c r="ABT65" s="0" t="n">
        <v>0</v>
      </c>
      <c r="ABU65" s="0" t="n">
        <v>0</v>
      </c>
      <c r="ABV65" s="0" t="n">
        <v>0</v>
      </c>
      <c r="ABW65" s="0" t="n">
        <v>2435.048</v>
      </c>
      <c r="ABX65" s="0" t="n">
        <v>884.8</v>
      </c>
      <c r="ABY65" s="0" t="n">
        <v>0</v>
      </c>
      <c r="ABZ65" s="0" t="n">
        <v>2128</v>
      </c>
      <c r="ACA65" s="0" t="n">
        <v>246.96</v>
      </c>
      <c r="ACB65" s="0" t="n">
        <v>2046.8</v>
      </c>
      <c r="ACC65" s="0" t="n">
        <v>2340.8</v>
      </c>
      <c r="ACD65" s="0" t="n">
        <v>0</v>
      </c>
      <c r="ACE65" s="0" t="n">
        <v>1093.68</v>
      </c>
      <c r="ACF65" s="0" t="n">
        <v>0</v>
      </c>
      <c r="ACG65" s="0" t="n">
        <v>0</v>
      </c>
      <c r="ACH65" s="0" t="n">
        <v>1741.04</v>
      </c>
      <c r="ACI65" s="0" t="n">
        <v>0</v>
      </c>
      <c r="ACJ65" s="0" t="n">
        <v>1971.2</v>
      </c>
      <c r="ACK65" s="0" t="n">
        <v>558.096</v>
      </c>
      <c r="ACL65" s="0" t="n">
        <v>1603</v>
      </c>
      <c r="ACM65" s="0" t="n">
        <v>2112.32</v>
      </c>
      <c r="ACN65" s="0" t="n">
        <v>1400</v>
      </c>
      <c r="ACO65" s="0" t="n">
        <v>2312.24</v>
      </c>
      <c r="ACP65" s="0" t="n">
        <v>2655.52</v>
      </c>
      <c r="ACQ65" s="0" t="n">
        <v>0</v>
      </c>
      <c r="ACR65" s="0" t="n">
        <v>0</v>
      </c>
      <c r="ACS65" s="0" t="n">
        <v>903.84</v>
      </c>
      <c r="ACT65" s="0" t="n">
        <v>1948.24</v>
      </c>
      <c r="ACU65" s="0" t="n">
        <v>0</v>
      </c>
      <c r="ACV65" s="0" t="n">
        <v>0</v>
      </c>
      <c r="ACW65" s="0" t="n">
        <v>0</v>
      </c>
      <c r="ACX65" s="0" t="n">
        <v>0</v>
      </c>
      <c r="ACY65" s="0" t="n">
        <v>0</v>
      </c>
      <c r="ACZ65" s="0" t="n">
        <v>3151.12</v>
      </c>
      <c r="ADA65" s="0" t="n">
        <v>0</v>
      </c>
      <c r="ADB65" s="0" t="n">
        <v>709.52</v>
      </c>
      <c r="ADC65" s="0" t="n">
        <v>0</v>
      </c>
      <c r="ADD65" s="0" t="n">
        <v>0</v>
      </c>
      <c r="ADE65" s="0" t="n">
        <v>0</v>
      </c>
      <c r="ADF65" s="0" t="n">
        <v>0</v>
      </c>
      <c r="ADG65" s="0" t="n">
        <v>0</v>
      </c>
      <c r="ADH65" s="0" t="n">
        <v>2371.04</v>
      </c>
      <c r="ADI65" s="0" t="n">
        <v>0</v>
      </c>
      <c r="ADJ65" s="0" t="n">
        <v>0</v>
      </c>
      <c r="ADK65" s="0" t="n">
        <v>0</v>
      </c>
      <c r="ADL65" s="0" t="n">
        <v>2816.24</v>
      </c>
      <c r="ADM65" s="0" t="n">
        <v>0</v>
      </c>
      <c r="ADN65" s="0" t="n">
        <v>3349.808</v>
      </c>
      <c r="ADO65" s="0" t="n">
        <v>0</v>
      </c>
      <c r="ADP65" s="0" t="n">
        <v>336</v>
      </c>
      <c r="ADQ65" s="0" t="n">
        <v>1663.2</v>
      </c>
      <c r="ADR65" s="0" t="n">
        <v>2915.92</v>
      </c>
      <c r="ADS65" s="0" t="n">
        <v>0</v>
      </c>
      <c r="ADT65" s="0" t="n">
        <v>1897.28</v>
      </c>
      <c r="ADU65" s="0" t="n">
        <v>0</v>
      </c>
      <c r="ADV65" s="0" t="n">
        <v>0</v>
      </c>
      <c r="ADW65" s="0" t="n">
        <v>0</v>
      </c>
      <c r="ADX65" s="0" t="n">
        <v>656.32</v>
      </c>
      <c r="ADY65" s="0" t="n">
        <v>1747.592</v>
      </c>
      <c r="ADZ65" s="0" t="n">
        <v>2191.84</v>
      </c>
      <c r="AEA65" s="0" t="n">
        <v>0</v>
      </c>
      <c r="AEB65" s="0" t="n">
        <v>0</v>
      </c>
      <c r="AEC65" s="0" t="n">
        <v>1960</v>
      </c>
      <c r="AED65" s="0" t="n">
        <v>0</v>
      </c>
      <c r="AEE65" s="0" t="n">
        <v>0</v>
      </c>
      <c r="AEF65" s="0" t="n">
        <v>271</v>
      </c>
      <c r="AEG65" s="0" t="n">
        <v>0</v>
      </c>
      <c r="AEH65" s="0" t="n">
        <v>0</v>
      </c>
      <c r="AEI65" s="0" t="n">
        <v>0</v>
      </c>
      <c r="AEJ65" s="0" t="n">
        <v>0</v>
      </c>
      <c r="AEK65" s="0" t="n">
        <v>10712.63</v>
      </c>
      <c r="AEL65" s="0" t="n">
        <v>4281.8</v>
      </c>
      <c r="AEM65" s="0" t="n">
        <v>0</v>
      </c>
      <c r="AEN65" s="0" t="n">
        <v>10298</v>
      </c>
      <c r="AEO65" s="0" t="n">
        <v>1195.11</v>
      </c>
      <c r="AEP65" s="0" t="n">
        <v>10895.555</v>
      </c>
      <c r="AEQ65" s="0" t="n">
        <v>11327.8</v>
      </c>
      <c r="AER65" s="0" t="n">
        <v>0</v>
      </c>
      <c r="AES65" s="0" t="n">
        <v>5292.63</v>
      </c>
      <c r="AET65" s="0" t="n">
        <v>0</v>
      </c>
      <c r="AEU65" s="0" t="n">
        <v>0</v>
      </c>
      <c r="AEV65" s="0" t="n">
        <v>7582.851</v>
      </c>
      <c r="AEW65" s="0" t="n">
        <v>0</v>
      </c>
      <c r="AEX65" s="0" t="n">
        <v>10840</v>
      </c>
      <c r="AEY65" s="0" t="n">
        <v>2455.26</v>
      </c>
      <c r="AEZ65" s="0" t="n">
        <v>5585.31</v>
      </c>
      <c r="AFA65" s="0" t="n">
        <v>10222.12</v>
      </c>
      <c r="AFB65" s="0" t="n">
        <v>5962</v>
      </c>
      <c r="AFC65" s="0" t="n">
        <v>11189.59</v>
      </c>
      <c r="AFD65" s="0" t="n">
        <v>16063.525</v>
      </c>
      <c r="AFE65" s="0" t="n">
        <v>0</v>
      </c>
      <c r="AFF65" s="0" t="n">
        <v>0</v>
      </c>
      <c r="AFG65" s="0" t="n">
        <v>4373.94</v>
      </c>
      <c r="AFH65" s="0" t="n">
        <v>9428.09</v>
      </c>
      <c r="AFI65" s="0" t="n">
        <v>0</v>
      </c>
      <c r="AFJ65" s="0" t="n">
        <v>0</v>
      </c>
      <c r="AFK65" s="0" t="n">
        <v>0</v>
      </c>
      <c r="AFL65" s="0" t="n">
        <v>0</v>
      </c>
      <c r="AFM65" s="0" t="n">
        <v>0</v>
      </c>
      <c r="AFN65" s="0" t="n">
        <v>13724.253</v>
      </c>
      <c r="AFO65" s="0" t="n">
        <v>0</v>
      </c>
      <c r="AFP65" s="0" t="n">
        <v>3433.57</v>
      </c>
      <c r="AFQ65" s="0" t="n">
        <v>0</v>
      </c>
      <c r="AFR65" s="0" t="n">
        <v>0</v>
      </c>
      <c r="AFS65" s="0" t="n">
        <v>0</v>
      </c>
      <c r="AFT65" s="0" t="n">
        <v>0</v>
      </c>
      <c r="AFU65" s="0" t="n">
        <v>0</v>
      </c>
      <c r="AFV65" s="0" t="n">
        <v>11474.14</v>
      </c>
      <c r="AFW65" s="0" t="n">
        <v>0</v>
      </c>
      <c r="AFX65" s="0" t="n">
        <v>0</v>
      </c>
      <c r="AFY65" s="0" t="n">
        <v>0</v>
      </c>
      <c r="AFZ65" s="0" t="n">
        <v>12265.731</v>
      </c>
      <c r="AGA65" s="0" t="n">
        <v>0</v>
      </c>
      <c r="AGB65" s="0" t="n">
        <v>14736.98</v>
      </c>
      <c r="AGC65" s="0" t="n">
        <v>0</v>
      </c>
      <c r="AGD65" s="0" t="n">
        <v>1626</v>
      </c>
      <c r="AGE65" s="0" t="n">
        <v>7317</v>
      </c>
      <c r="AGF65" s="0" t="n">
        <v>12699.873</v>
      </c>
      <c r="AGG65" s="0" t="n">
        <v>0</v>
      </c>
      <c r="AGH65" s="0" t="n">
        <v>9181.48</v>
      </c>
      <c r="AGI65" s="0" t="n">
        <v>0</v>
      </c>
      <c r="AGJ65" s="0" t="n">
        <v>0</v>
      </c>
      <c r="AGK65" s="0" t="n">
        <v>0</v>
      </c>
      <c r="AGL65" s="0" t="n">
        <v>3493.732</v>
      </c>
      <c r="AGM65" s="0" t="n">
        <v>8457.097</v>
      </c>
      <c r="AGN65" s="0" t="n">
        <v>10606.94</v>
      </c>
      <c r="AGO65" s="0" t="n">
        <v>0</v>
      </c>
      <c r="AGP65" s="0" t="n">
        <v>0</v>
      </c>
      <c r="AGQ65" s="0" t="n">
        <v>9485</v>
      </c>
      <c r="AGR65" s="0" t="n">
        <v>0</v>
      </c>
      <c r="AGS65" s="0" t="n">
        <v>0</v>
      </c>
      <c r="AGU65" s="0" t="n">
        <f aca="false">IF($P65&gt;0,CH65*$K65,0)</f>
        <v>0</v>
      </c>
      <c r="AGV65" s="0" t="n">
        <f aca="false">IF($P65&gt;0,EV65*$K65,0)</f>
        <v>0</v>
      </c>
      <c r="AGW65" s="0" t="n">
        <f aca="false">IF($P65&gt;0,HJ65*$K65,0)</f>
        <v>0</v>
      </c>
      <c r="AGX65" s="0" t="n">
        <f aca="false">IF($P65&gt;0,JX65*$K65,0)</f>
        <v>0</v>
      </c>
      <c r="AGY65" s="0" t="n">
        <f aca="false">IF($P65&gt;0,ML65*$K65,0)</f>
        <v>0</v>
      </c>
      <c r="AGZ65" s="0" t="n">
        <f aca="false">IF($P65&gt;0,OZ65*$K65,0)</f>
        <v>0</v>
      </c>
      <c r="AHA65" s="0" t="n">
        <f aca="false">IF($P65&gt;0,RN65*$K65,0)</f>
        <v>0</v>
      </c>
      <c r="AHB65" s="0" t="n">
        <f aca="false">IF($P65&gt;0,UB65*$K65,0)</f>
        <v>0</v>
      </c>
      <c r="AHC65" s="0" t="n">
        <f aca="false">IF($P65&gt;0,WP65*$K65,0)</f>
        <v>0</v>
      </c>
      <c r="AHD65" s="0" t="n">
        <f aca="false">IF($P65&gt;0,ZD65*$K65,0)</f>
        <v>0</v>
      </c>
      <c r="AHE65" s="0" t="n">
        <f aca="false">IF($P65&gt;0,ABR65*$K65,0)</f>
        <v>0</v>
      </c>
      <c r="AHF65" s="0" t="n">
        <f aca="false">IF($P65&gt;0,AEF65*$K65,0)</f>
        <v>0</v>
      </c>
    </row>
    <row r="66" customFormat="false" ht="15" hidden="false" customHeight="false" outlineLevel="0" collapsed="false">
      <c r="F66" s="0" t="s">
        <v>16</v>
      </c>
      <c r="H66" s="0" t="s">
        <v>176</v>
      </c>
      <c r="I66" s="0" t="s">
        <v>244</v>
      </c>
      <c r="K66" s="0" t="n">
        <v>2</v>
      </c>
      <c r="L66" s="0" t="n">
        <v>15.88</v>
      </c>
      <c r="P66" s="0" t="n">
        <v>1</v>
      </c>
      <c r="R66" s="0" t="s">
        <v>58</v>
      </c>
      <c r="S66" s="0" t="s">
        <v>61</v>
      </c>
      <c r="X66" s="0" t="n">
        <v>16.08</v>
      </c>
      <c r="Y66" s="0" t="n">
        <v>34.26</v>
      </c>
      <c r="AA66" s="0" t="n">
        <v>10.46</v>
      </c>
      <c r="AB66" s="0" t="n">
        <v>23.36</v>
      </c>
      <c r="AC66" s="0" t="n">
        <v>52.63</v>
      </c>
      <c r="AD66" s="0" t="n">
        <v>9.79</v>
      </c>
      <c r="AE66" s="0" t="n">
        <v>40</v>
      </c>
      <c r="AG66" s="0" t="n">
        <v>5.33</v>
      </c>
      <c r="AI66" s="0" t="n">
        <v>49.26</v>
      </c>
      <c r="AJ66" s="0" t="n">
        <v>56.93</v>
      </c>
      <c r="AN66" s="0" t="n">
        <v>5.25</v>
      </c>
      <c r="AQ66" s="0" t="n">
        <v>7.72</v>
      </c>
      <c r="AR66" s="0" t="n">
        <v>18</v>
      </c>
      <c r="AS66" s="0" t="n">
        <v>15</v>
      </c>
      <c r="AT66" s="0" t="n">
        <v>22.33</v>
      </c>
      <c r="AU66" s="0" t="n">
        <v>18</v>
      </c>
      <c r="AY66" s="0" t="n">
        <v>41.5</v>
      </c>
      <c r="BB66" s="0" t="n">
        <v>40.54</v>
      </c>
      <c r="BC66" s="0" t="n">
        <v>22</v>
      </c>
      <c r="BD66" s="0" t="n">
        <v>7.16</v>
      </c>
      <c r="BF66" s="0" t="n">
        <v>57.46</v>
      </c>
      <c r="BI66" s="0" t="n">
        <v>4</v>
      </c>
      <c r="BL66" s="0" t="n">
        <v>41.86</v>
      </c>
      <c r="BM66" s="0" t="n">
        <v>20</v>
      </c>
      <c r="BR66" s="0" t="n">
        <v>46.94</v>
      </c>
      <c r="BU66" s="0" t="n">
        <v>54.02</v>
      </c>
      <c r="BY66" s="0" t="n">
        <v>4.63</v>
      </c>
      <c r="CB66" s="0" t="n">
        <v>24</v>
      </c>
      <c r="CH66" s="0" t="n">
        <v>63</v>
      </c>
      <c r="CI66" s="0" t="n">
        <v>0</v>
      </c>
      <c r="CJ66" s="0" t="n">
        <v>0</v>
      </c>
      <c r="CK66" s="0" t="n">
        <v>0</v>
      </c>
      <c r="CL66" s="0" t="n">
        <v>1013.04</v>
      </c>
      <c r="CM66" s="0" t="n">
        <v>1942.542</v>
      </c>
      <c r="CN66" s="0" t="n">
        <v>0</v>
      </c>
      <c r="CO66" s="0" t="n">
        <v>823.725</v>
      </c>
      <c r="CP66" s="0" t="n">
        <v>1471.68</v>
      </c>
      <c r="CQ66" s="0" t="n">
        <v>3647.259</v>
      </c>
      <c r="CR66" s="0" t="n">
        <v>616.77</v>
      </c>
      <c r="CS66" s="0" t="n">
        <v>2520</v>
      </c>
      <c r="CT66" s="0" t="n">
        <v>0</v>
      </c>
      <c r="CU66" s="0" t="n">
        <v>302.211</v>
      </c>
      <c r="CV66" s="0" t="n">
        <v>0</v>
      </c>
      <c r="CW66" s="0" t="n">
        <v>3103.38</v>
      </c>
      <c r="CX66" s="0" t="n">
        <v>3586.59</v>
      </c>
      <c r="CY66" s="0" t="n">
        <v>0</v>
      </c>
      <c r="CZ66" s="0" t="n">
        <v>0</v>
      </c>
      <c r="DA66" s="0" t="n">
        <v>0</v>
      </c>
      <c r="DB66" s="0" t="n">
        <v>330.75</v>
      </c>
      <c r="DC66" s="0" t="n">
        <v>0</v>
      </c>
      <c r="DD66" s="0" t="n">
        <v>0</v>
      </c>
      <c r="DE66" s="0" t="n">
        <v>486.36</v>
      </c>
      <c r="DF66" s="0" t="n">
        <v>1134</v>
      </c>
      <c r="DG66" s="0" t="n">
        <v>945</v>
      </c>
      <c r="DH66" s="0" t="n">
        <v>1406.79</v>
      </c>
      <c r="DI66" s="0" t="n">
        <v>1134</v>
      </c>
      <c r="DJ66" s="0" t="n">
        <v>0</v>
      </c>
      <c r="DK66" s="0" t="n">
        <v>0</v>
      </c>
      <c r="DL66" s="0" t="n">
        <v>0</v>
      </c>
      <c r="DM66" s="0" t="n">
        <v>2614.5</v>
      </c>
      <c r="DN66" s="0" t="n">
        <v>0</v>
      </c>
      <c r="DO66" s="0" t="n">
        <v>0</v>
      </c>
      <c r="DP66" s="0" t="n">
        <v>2554.02</v>
      </c>
      <c r="DQ66" s="0" t="n">
        <v>1386</v>
      </c>
      <c r="DR66" s="0" t="n">
        <v>451.08</v>
      </c>
      <c r="DS66" s="0" t="n">
        <v>0</v>
      </c>
      <c r="DT66" s="0" t="n">
        <v>4524.975</v>
      </c>
      <c r="DU66" s="0" t="n">
        <v>0</v>
      </c>
      <c r="DV66" s="0" t="n">
        <v>0</v>
      </c>
      <c r="DW66" s="0" t="n">
        <v>252</v>
      </c>
      <c r="DX66" s="0" t="n">
        <v>0</v>
      </c>
      <c r="DY66" s="0" t="n">
        <v>0</v>
      </c>
      <c r="DZ66" s="0" t="n">
        <v>2637.18</v>
      </c>
      <c r="EA66" s="0" t="n">
        <v>1260</v>
      </c>
      <c r="EB66" s="0" t="n">
        <v>0</v>
      </c>
      <c r="EC66" s="0" t="n">
        <v>0</v>
      </c>
      <c r="ED66" s="0" t="n">
        <v>0</v>
      </c>
      <c r="EE66" s="0" t="n">
        <v>0</v>
      </c>
      <c r="EF66" s="0" t="n">
        <v>3252.942</v>
      </c>
      <c r="EG66" s="0" t="n">
        <v>0</v>
      </c>
      <c r="EH66" s="0" t="n">
        <v>0</v>
      </c>
      <c r="EI66" s="0" t="n">
        <v>3403.26</v>
      </c>
      <c r="EJ66" s="0" t="n">
        <v>0</v>
      </c>
      <c r="EK66" s="0" t="n">
        <v>0</v>
      </c>
      <c r="EL66" s="0" t="n">
        <v>0</v>
      </c>
      <c r="EM66" s="0" t="n">
        <v>291.69</v>
      </c>
      <c r="EN66" s="0" t="n">
        <v>0</v>
      </c>
      <c r="EO66" s="0" t="n">
        <v>0</v>
      </c>
      <c r="EP66" s="0" t="n">
        <v>1512</v>
      </c>
      <c r="EQ66" s="0" t="n">
        <v>0</v>
      </c>
      <c r="ER66" s="0" t="n">
        <v>0</v>
      </c>
      <c r="ES66" s="0" t="n">
        <v>0</v>
      </c>
      <c r="ET66" s="0" t="n">
        <v>0</v>
      </c>
      <c r="EU66" s="0" t="n">
        <v>0</v>
      </c>
      <c r="EV66" s="0" t="n">
        <v>114</v>
      </c>
      <c r="EW66" s="0" t="n">
        <v>0</v>
      </c>
      <c r="EX66" s="0" t="n">
        <v>0</v>
      </c>
      <c r="EY66" s="0" t="n">
        <v>0</v>
      </c>
      <c r="EZ66" s="0" t="n">
        <v>1833.12</v>
      </c>
      <c r="FA66" s="0" t="n">
        <v>4882.05</v>
      </c>
      <c r="FB66" s="0" t="n">
        <v>0</v>
      </c>
      <c r="FC66" s="0" t="n">
        <v>1192.44</v>
      </c>
      <c r="FD66" s="0" t="n">
        <v>2663.04</v>
      </c>
      <c r="FE66" s="0" t="n">
        <v>5399.838</v>
      </c>
      <c r="FF66" s="0" t="n">
        <v>1116.06</v>
      </c>
      <c r="FG66" s="0" t="n">
        <v>4560</v>
      </c>
      <c r="FH66" s="0" t="n">
        <v>0</v>
      </c>
      <c r="FI66" s="0" t="n">
        <v>607.62</v>
      </c>
      <c r="FJ66" s="0" t="n">
        <v>0</v>
      </c>
      <c r="FK66" s="0" t="n">
        <v>5615.64</v>
      </c>
      <c r="FL66" s="0" t="n">
        <v>6490.02</v>
      </c>
      <c r="FM66" s="0" t="n">
        <v>0</v>
      </c>
      <c r="FN66" s="0" t="n">
        <v>0</v>
      </c>
      <c r="FO66" s="0" t="n">
        <v>0</v>
      </c>
      <c r="FP66" s="0" t="n">
        <v>538.65</v>
      </c>
      <c r="FQ66" s="0" t="n">
        <v>0</v>
      </c>
      <c r="FR66" s="0" t="n">
        <v>0</v>
      </c>
      <c r="FS66" s="0" t="n">
        <v>1100.1</v>
      </c>
      <c r="FT66" s="0" t="n">
        <v>2052</v>
      </c>
      <c r="FU66" s="0" t="n">
        <v>1539</v>
      </c>
      <c r="FV66" s="0" t="n">
        <v>2545.62</v>
      </c>
      <c r="FW66" s="0" t="n">
        <v>2052</v>
      </c>
      <c r="FX66" s="0" t="n">
        <v>0</v>
      </c>
      <c r="FY66" s="0" t="n">
        <v>0</v>
      </c>
      <c r="FZ66" s="0" t="n">
        <v>0</v>
      </c>
      <c r="GA66" s="0" t="n">
        <v>5204.1</v>
      </c>
      <c r="GB66" s="0" t="n">
        <v>0</v>
      </c>
      <c r="GC66" s="0" t="n">
        <v>0</v>
      </c>
      <c r="GD66" s="0" t="n">
        <v>4621.56</v>
      </c>
      <c r="GE66" s="0" t="n">
        <v>2508</v>
      </c>
      <c r="GF66" s="0" t="n">
        <v>816.24</v>
      </c>
      <c r="GG66" s="0" t="n">
        <v>0</v>
      </c>
      <c r="GH66" s="0" t="n">
        <v>6550.44</v>
      </c>
      <c r="GI66" s="0" t="n">
        <v>0</v>
      </c>
      <c r="GJ66" s="0" t="n">
        <v>0</v>
      </c>
      <c r="GK66" s="0" t="n">
        <v>456</v>
      </c>
      <c r="GL66" s="0" t="n">
        <v>0</v>
      </c>
      <c r="GM66" s="0" t="n">
        <v>0</v>
      </c>
      <c r="GN66" s="0" t="n">
        <v>5965.05</v>
      </c>
      <c r="GO66" s="0" t="n">
        <v>2052</v>
      </c>
      <c r="GP66" s="0" t="n">
        <v>0</v>
      </c>
      <c r="GQ66" s="0" t="n">
        <v>0</v>
      </c>
      <c r="GR66" s="0" t="n">
        <v>0</v>
      </c>
      <c r="GS66" s="0" t="n">
        <v>0</v>
      </c>
      <c r="GT66" s="0" t="n">
        <v>5351.16</v>
      </c>
      <c r="GU66" s="0" t="n">
        <v>0</v>
      </c>
      <c r="GV66" s="0" t="n">
        <v>0</v>
      </c>
      <c r="GW66" s="0" t="n">
        <v>7697.85</v>
      </c>
      <c r="GX66" s="0" t="n">
        <v>0</v>
      </c>
      <c r="GY66" s="0" t="n">
        <v>0</v>
      </c>
      <c r="GZ66" s="0" t="n">
        <v>0</v>
      </c>
      <c r="HA66" s="0" t="n">
        <v>580.602</v>
      </c>
      <c r="HB66" s="0" t="n">
        <v>0</v>
      </c>
      <c r="HC66" s="0" t="n">
        <v>0</v>
      </c>
      <c r="HD66" s="0" t="n">
        <v>2736</v>
      </c>
      <c r="HE66" s="0" t="n">
        <v>0</v>
      </c>
      <c r="HF66" s="0" t="n">
        <v>0</v>
      </c>
      <c r="HG66" s="0" t="n">
        <v>0</v>
      </c>
      <c r="HH66" s="0" t="n">
        <v>0</v>
      </c>
      <c r="HI66" s="0" t="n">
        <v>0</v>
      </c>
      <c r="HJ66" s="0" t="n">
        <v>322</v>
      </c>
      <c r="HK66" s="0" t="n">
        <v>0</v>
      </c>
      <c r="HL66" s="0" t="n">
        <v>0</v>
      </c>
      <c r="HM66" s="0" t="n">
        <v>0</v>
      </c>
      <c r="HN66" s="0" t="n">
        <v>5177.76</v>
      </c>
      <c r="HO66" s="0" t="n">
        <v>11031.72</v>
      </c>
      <c r="HP66" s="0" t="n">
        <v>0</v>
      </c>
      <c r="HQ66" s="0" t="n">
        <v>3368.12</v>
      </c>
      <c r="HR66" s="0" t="n">
        <v>8274.112</v>
      </c>
      <c r="HS66" s="0" t="n">
        <v>16946.86</v>
      </c>
      <c r="HT66" s="0" t="n">
        <v>2837.142</v>
      </c>
      <c r="HU66" s="0" t="n">
        <v>14168</v>
      </c>
      <c r="HV66" s="0" t="n">
        <v>0</v>
      </c>
      <c r="HW66" s="0" t="n">
        <v>2145.325</v>
      </c>
      <c r="HX66" s="0" t="n">
        <v>0</v>
      </c>
      <c r="HY66" s="0" t="n">
        <v>15861.72</v>
      </c>
      <c r="HZ66" s="0" t="n">
        <v>18331.46</v>
      </c>
      <c r="IA66" s="0" t="n">
        <v>0</v>
      </c>
      <c r="IB66" s="0" t="n">
        <v>0</v>
      </c>
      <c r="IC66" s="0" t="n">
        <v>0</v>
      </c>
      <c r="ID66" s="0" t="n">
        <v>2113.125</v>
      </c>
      <c r="IE66" s="0" t="n">
        <v>0</v>
      </c>
      <c r="IF66" s="0" t="n">
        <v>0</v>
      </c>
      <c r="IG66" s="0" t="n">
        <v>3107.3</v>
      </c>
      <c r="IH66" s="0" t="n">
        <v>6375.6</v>
      </c>
      <c r="II66" s="0" t="n">
        <v>4830</v>
      </c>
      <c r="IJ66" s="0" t="n">
        <v>7190.26</v>
      </c>
      <c r="IK66" s="0" t="n">
        <v>5796</v>
      </c>
      <c r="IL66" s="0" t="n">
        <v>0</v>
      </c>
      <c r="IM66" s="0" t="n">
        <v>0</v>
      </c>
      <c r="IN66" s="0" t="n">
        <v>0</v>
      </c>
      <c r="IO66" s="0" t="n">
        <v>13363</v>
      </c>
      <c r="IP66" s="0" t="n">
        <v>0</v>
      </c>
      <c r="IQ66" s="0" t="n">
        <v>0</v>
      </c>
      <c r="IR66" s="0" t="n">
        <v>16317.35</v>
      </c>
      <c r="IS66" s="0" t="n">
        <v>6375.6</v>
      </c>
      <c r="IT66" s="0" t="n">
        <v>2074.968</v>
      </c>
      <c r="IU66" s="0" t="n">
        <v>0</v>
      </c>
      <c r="IV66" s="0" t="n">
        <v>18502.12</v>
      </c>
      <c r="IW66" s="0" t="n">
        <v>0</v>
      </c>
      <c r="IX66" s="0" t="n">
        <v>0</v>
      </c>
      <c r="IY66" s="0" t="n">
        <v>1288</v>
      </c>
      <c r="IZ66" s="0" t="n">
        <v>0</v>
      </c>
      <c r="JA66" s="0" t="n">
        <v>0</v>
      </c>
      <c r="JB66" s="0" t="n">
        <v>16848.65</v>
      </c>
      <c r="JC66" s="0" t="n">
        <v>6440</v>
      </c>
      <c r="JD66" s="0" t="n">
        <v>0</v>
      </c>
      <c r="JE66" s="0" t="n">
        <v>0</v>
      </c>
      <c r="JF66" s="0" t="n">
        <v>0</v>
      </c>
      <c r="JG66" s="0" t="n">
        <v>0</v>
      </c>
      <c r="JH66" s="0" t="n">
        <v>13603.212</v>
      </c>
      <c r="JI66" s="0" t="n">
        <v>0</v>
      </c>
      <c r="JJ66" s="0" t="n">
        <v>0</v>
      </c>
      <c r="JK66" s="0" t="n">
        <v>17394.44</v>
      </c>
      <c r="JL66" s="0" t="n">
        <v>0</v>
      </c>
      <c r="JM66" s="0" t="n">
        <v>0</v>
      </c>
      <c r="JN66" s="0" t="n">
        <v>0</v>
      </c>
      <c r="JO66" s="0" t="n">
        <v>1490.86</v>
      </c>
      <c r="JP66" s="0" t="n">
        <v>0</v>
      </c>
      <c r="JQ66" s="0" t="n">
        <v>0</v>
      </c>
      <c r="JR66" s="0" t="n">
        <v>7728</v>
      </c>
      <c r="JS66" s="0" t="n">
        <v>0</v>
      </c>
      <c r="JT66" s="0" t="n">
        <v>0</v>
      </c>
      <c r="JU66" s="0" t="n">
        <v>0</v>
      </c>
      <c r="JV66" s="0" t="n">
        <v>0</v>
      </c>
      <c r="JW66" s="0" t="n">
        <v>0</v>
      </c>
      <c r="JX66" s="0" t="n">
        <v>321</v>
      </c>
      <c r="JY66" s="0" t="n">
        <v>0</v>
      </c>
      <c r="JZ66" s="0" t="n">
        <v>0</v>
      </c>
      <c r="KA66" s="0" t="n">
        <v>0</v>
      </c>
      <c r="KB66" s="0" t="n">
        <v>6452.1</v>
      </c>
      <c r="KC66" s="0" t="n">
        <v>10997.46</v>
      </c>
      <c r="KD66" s="0" t="n">
        <v>0</v>
      </c>
      <c r="KE66" s="0" t="n">
        <v>4197.075</v>
      </c>
      <c r="KF66" s="0" t="n">
        <v>7498.56</v>
      </c>
      <c r="KG66" s="0" t="n">
        <v>15204.807</v>
      </c>
      <c r="KH66" s="0" t="n">
        <v>3456.849</v>
      </c>
      <c r="KI66" s="0" t="n">
        <v>11556</v>
      </c>
      <c r="KJ66" s="0" t="n">
        <v>0</v>
      </c>
      <c r="KK66" s="0" t="n">
        <v>1710.93</v>
      </c>
      <c r="KL66" s="0" t="n">
        <v>0</v>
      </c>
      <c r="KM66" s="0" t="n">
        <v>15812.46</v>
      </c>
      <c r="KN66" s="0" t="n">
        <v>20101.983</v>
      </c>
      <c r="KO66" s="0" t="n">
        <v>0</v>
      </c>
      <c r="KP66" s="0" t="n">
        <v>0</v>
      </c>
      <c r="KQ66" s="0" t="n">
        <v>0</v>
      </c>
      <c r="KR66" s="0" t="n">
        <v>2106.5625</v>
      </c>
      <c r="KS66" s="0" t="n">
        <v>0</v>
      </c>
      <c r="KT66" s="0" t="n">
        <v>0</v>
      </c>
      <c r="KU66" s="0" t="n">
        <v>2478.12</v>
      </c>
      <c r="KV66" s="0" t="n">
        <v>5778</v>
      </c>
      <c r="KW66" s="0" t="n">
        <v>4815</v>
      </c>
      <c r="KX66" s="0" t="n">
        <v>8959.9125</v>
      </c>
      <c r="KY66" s="0" t="n">
        <v>5778</v>
      </c>
      <c r="KZ66" s="0" t="n">
        <v>0</v>
      </c>
      <c r="LA66" s="0" t="n">
        <v>0</v>
      </c>
      <c r="LB66" s="0" t="n">
        <v>0</v>
      </c>
      <c r="LC66" s="0" t="n">
        <v>13321.5</v>
      </c>
      <c r="LD66" s="0" t="n">
        <v>0</v>
      </c>
      <c r="LE66" s="0" t="n">
        <v>0</v>
      </c>
      <c r="LF66" s="0" t="n">
        <v>13013.34</v>
      </c>
      <c r="LG66" s="0" t="n">
        <v>7062</v>
      </c>
      <c r="LH66" s="0" t="n">
        <v>2298.36</v>
      </c>
      <c r="LI66" s="0" t="n">
        <v>0</v>
      </c>
      <c r="LJ66" s="0" t="n">
        <v>18444.66</v>
      </c>
      <c r="LK66" s="0" t="n">
        <v>0</v>
      </c>
      <c r="LL66" s="0" t="n">
        <v>0</v>
      </c>
      <c r="LM66" s="0" t="n">
        <v>1284</v>
      </c>
      <c r="LN66" s="0" t="n">
        <v>0</v>
      </c>
      <c r="LO66" s="0" t="n">
        <v>0</v>
      </c>
      <c r="LP66" s="0" t="n">
        <v>13437.06</v>
      </c>
      <c r="LQ66" s="0" t="n">
        <v>7062</v>
      </c>
      <c r="LR66" s="0" t="n">
        <v>0</v>
      </c>
      <c r="LS66" s="0" t="n">
        <v>0</v>
      </c>
      <c r="LT66" s="0" t="n">
        <v>0</v>
      </c>
      <c r="LU66" s="0" t="n">
        <v>0</v>
      </c>
      <c r="LV66" s="0" t="n">
        <v>15067.74</v>
      </c>
      <c r="LW66" s="0" t="n">
        <v>0</v>
      </c>
      <c r="LX66" s="0" t="n">
        <v>0</v>
      </c>
      <c r="LY66" s="0" t="n">
        <v>17340.42</v>
      </c>
      <c r="LZ66" s="0" t="n">
        <v>0</v>
      </c>
      <c r="MA66" s="0" t="n">
        <v>0</v>
      </c>
      <c r="MB66" s="0" t="n">
        <v>0</v>
      </c>
      <c r="MC66" s="0" t="n">
        <v>1337.607</v>
      </c>
      <c r="MD66" s="0" t="n">
        <v>0</v>
      </c>
      <c r="ME66" s="0" t="n">
        <v>0</v>
      </c>
      <c r="MF66" s="0" t="n">
        <v>7704</v>
      </c>
      <c r="MG66" s="0" t="n">
        <v>0</v>
      </c>
      <c r="MH66" s="0" t="n">
        <v>0</v>
      </c>
      <c r="MI66" s="0" t="n">
        <v>0</v>
      </c>
      <c r="MJ66" s="0" t="n">
        <v>0</v>
      </c>
      <c r="MK66" s="0" t="n">
        <v>0</v>
      </c>
      <c r="ML66" s="0" t="n">
        <v>298</v>
      </c>
      <c r="MM66" s="0" t="n">
        <v>0</v>
      </c>
      <c r="MN66" s="0" t="n">
        <v>0</v>
      </c>
      <c r="MO66" s="0" t="n">
        <v>0</v>
      </c>
      <c r="MP66" s="0" t="n">
        <v>4791.84</v>
      </c>
      <c r="MQ66" s="0" t="n">
        <v>10209.48</v>
      </c>
      <c r="MR66" s="0" t="n">
        <v>0</v>
      </c>
      <c r="MS66" s="0" t="n">
        <v>3117.08</v>
      </c>
      <c r="MT66" s="0" t="n">
        <v>6961.28</v>
      </c>
      <c r="MU66" s="0" t="n">
        <v>17252.114</v>
      </c>
      <c r="MV66" s="0" t="n">
        <v>3209.162</v>
      </c>
      <c r="MW66" s="0" t="n">
        <v>11920</v>
      </c>
      <c r="MX66" s="0" t="n">
        <v>0</v>
      </c>
      <c r="MY66" s="0" t="n">
        <v>1747.174</v>
      </c>
      <c r="MZ66" s="0" t="n">
        <v>0</v>
      </c>
      <c r="NA66" s="0" t="n">
        <v>16147.428</v>
      </c>
      <c r="NB66" s="0" t="n">
        <v>16965.14</v>
      </c>
      <c r="NC66" s="0" t="n">
        <v>0</v>
      </c>
      <c r="ND66" s="0" t="n">
        <v>0</v>
      </c>
      <c r="NE66" s="0" t="n">
        <v>0</v>
      </c>
      <c r="NF66" s="0" t="n">
        <v>1564.5</v>
      </c>
      <c r="NG66" s="0" t="n">
        <v>0</v>
      </c>
      <c r="NH66" s="0" t="n">
        <v>0</v>
      </c>
      <c r="NI66" s="0" t="n">
        <v>2300.56</v>
      </c>
      <c r="NJ66" s="0" t="n">
        <v>5364</v>
      </c>
      <c r="NK66" s="0" t="n">
        <v>4023</v>
      </c>
      <c r="NL66" s="0" t="n">
        <v>5988.906</v>
      </c>
      <c r="NM66" s="0" t="n">
        <v>5364</v>
      </c>
      <c r="NN66" s="0" t="n">
        <v>0</v>
      </c>
      <c r="NO66" s="0" t="n">
        <v>0</v>
      </c>
      <c r="NP66" s="0" t="n">
        <v>0</v>
      </c>
      <c r="NQ66" s="0" t="n">
        <v>12367</v>
      </c>
      <c r="NR66" s="0" t="n">
        <v>0</v>
      </c>
      <c r="NS66" s="0" t="n">
        <v>0</v>
      </c>
      <c r="NT66" s="0" t="n">
        <v>10872.828</v>
      </c>
      <c r="NU66" s="0" t="n">
        <v>6556</v>
      </c>
      <c r="NV66" s="0" t="n">
        <v>2667.1</v>
      </c>
      <c r="NW66" s="0" t="n">
        <v>0</v>
      </c>
      <c r="NX66" s="0" t="n">
        <v>15410.772</v>
      </c>
      <c r="NY66" s="0" t="n">
        <v>0</v>
      </c>
      <c r="NZ66" s="0" t="n">
        <v>0</v>
      </c>
      <c r="OA66" s="0" t="n">
        <v>1192</v>
      </c>
      <c r="OB66" s="0" t="n">
        <v>0</v>
      </c>
      <c r="OC66" s="0" t="n">
        <v>0</v>
      </c>
      <c r="OD66" s="0" t="n">
        <v>11226.852</v>
      </c>
      <c r="OE66" s="0" t="n">
        <v>5960</v>
      </c>
      <c r="OF66" s="0" t="n">
        <v>0</v>
      </c>
      <c r="OG66" s="0" t="n">
        <v>0</v>
      </c>
      <c r="OH66" s="0" t="n">
        <v>0</v>
      </c>
      <c r="OI66" s="0" t="n">
        <v>0</v>
      </c>
      <c r="OJ66" s="0" t="n">
        <v>13988.12</v>
      </c>
      <c r="OK66" s="0" t="n">
        <v>0</v>
      </c>
      <c r="OL66" s="0" t="n">
        <v>0</v>
      </c>
      <c r="OM66" s="0" t="n">
        <v>14488.164</v>
      </c>
      <c r="ON66" s="0" t="n">
        <v>0</v>
      </c>
      <c r="OO66" s="0" t="n">
        <v>0</v>
      </c>
      <c r="OP66" s="0" t="n">
        <v>0</v>
      </c>
      <c r="OQ66" s="0" t="n">
        <v>1379.74</v>
      </c>
      <c r="OR66" s="0" t="n">
        <v>0</v>
      </c>
      <c r="OS66" s="0" t="n">
        <v>0</v>
      </c>
      <c r="OT66" s="0" t="n">
        <v>7152</v>
      </c>
      <c r="OU66" s="0" t="n">
        <v>0</v>
      </c>
      <c r="OV66" s="0" t="n">
        <v>0</v>
      </c>
      <c r="OW66" s="0" t="n">
        <v>0</v>
      </c>
      <c r="OX66" s="0" t="n">
        <v>0</v>
      </c>
      <c r="OY66" s="0" t="n">
        <v>0</v>
      </c>
      <c r="OZ66" s="0" t="n">
        <v>31</v>
      </c>
      <c r="PA66" s="0" t="n">
        <v>0</v>
      </c>
      <c r="PB66" s="0" t="n">
        <v>0</v>
      </c>
      <c r="PC66" s="0" t="n">
        <v>0</v>
      </c>
      <c r="PD66" s="0" t="n">
        <v>498.48</v>
      </c>
      <c r="PE66" s="0" t="n">
        <v>1168.266</v>
      </c>
      <c r="PF66" s="0" t="n">
        <v>0</v>
      </c>
      <c r="PG66" s="0" t="n">
        <v>356.686</v>
      </c>
      <c r="PH66" s="0" t="n">
        <v>724.16</v>
      </c>
      <c r="PI66" s="0" t="n">
        <v>1631.53</v>
      </c>
      <c r="PJ66" s="0" t="n">
        <v>303.49</v>
      </c>
      <c r="PK66" s="0" t="n">
        <v>1240</v>
      </c>
      <c r="PL66" s="0" t="n">
        <v>0</v>
      </c>
      <c r="PM66" s="0" t="n">
        <v>165.23</v>
      </c>
      <c r="PN66" s="0" t="n">
        <v>0</v>
      </c>
      <c r="PO66" s="0" t="n">
        <v>1527.06</v>
      </c>
      <c r="PP66" s="0" t="n">
        <v>1764.83</v>
      </c>
      <c r="PQ66" s="0" t="n">
        <v>0</v>
      </c>
      <c r="PR66" s="0" t="n">
        <v>0</v>
      </c>
      <c r="PS66" s="0" t="n">
        <v>0</v>
      </c>
      <c r="PT66" s="0" t="n">
        <v>179.025</v>
      </c>
      <c r="PU66" s="0" t="n">
        <v>0</v>
      </c>
      <c r="PV66" s="0" t="n">
        <v>0</v>
      </c>
      <c r="PW66" s="0" t="n">
        <v>239.32</v>
      </c>
      <c r="PX66" s="0" t="n">
        <v>558</v>
      </c>
      <c r="PY66" s="0" t="n">
        <v>581.25</v>
      </c>
      <c r="PZ66" s="0" t="n">
        <v>692.23</v>
      </c>
      <c r="QA66" s="0" t="n">
        <v>558</v>
      </c>
      <c r="QB66" s="0" t="n">
        <v>0</v>
      </c>
      <c r="QC66" s="0" t="n">
        <v>0</v>
      </c>
      <c r="QD66" s="0" t="n">
        <v>0</v>
      </c>
      <c r="QE66" s="0" t="n">
        <v>1286.5</v>
      </c>
      <c r="QF66" s="0" t="n">
        <v>0</v>
      </c>
      <c r="QG66" s="0" t="n">
        <v>0</v>
      </c>
      <c r="QH66" s="0" t="n">
        <v>1256.74</v>
      </c>
      <c r="QI66" s="0" t="n">
        <v>750.2</v>
      </c>
      <c r="QJ66" s="0" t="n">
        <v>199.764</v>
      </c>
      <c r="QK66" s="0" t="n">
        <v>0</v>
      </c>
      <c r="QL66" s="0" t="n">
        <v>1959.386</v>
      </c>
      <c r="QM66" s="0" t="n">
        <v>0</v>
      </c>
      <c r="QN66" s="0" t="n">
        <v>0</v>
      </c>
      <c r="QO66" s="0" t="n">
        <v>136.4</v>
      </c>
      <c r="QP66" s="0" t="n">
        <v>0</v>
      </c>
      <c r="QQ66" s="0" t="n">
        <v>0</v>
      </c>
      <c r="QR66" s="0" t="n">
        <v>1427.426</v>
      </c>
      <c r="QS66" s="0" t="n">
        <v>682</v>
      </c>
      <c r="QT66" s="0" t="n">
        <v>0</v>
      </c>
      <c r="QU66" s="0" t="n">
        <v>0</v>
      </c>
      <c r="QV66" s="0" t="n">
        <v>0</v>
      </c>
      <c r="QW66" s="0" t="n">
        <v>0</v>
      </c>
      <c r="QX66" s="0" t="n">
        <v>1818.925</v>
      </c>
      <c r="QY66" s="0" t="n">
        <v>0</v>
      </c>
      <c r="QZ66" s="0" t="n">
        <v>0</v>
      </c>
      <c r="RA66" s="0" t="n">
        <v>1674.62</v>
      </c>
      <c r="RB66" s="0" t="n">
        <v>0</v>
      </c>
      <c r="RC66" s="0" t="n">
        <v>0</v>
      </c>
      <c r="RD66" s="0" t="n">
        <v>0</v>
      </c>
      <c r="RE66" s="0" t="n">
        <v>143.53</v>
      </c>
      <c r="RF66" s="0" t="n">
        <v>0</v>
      </c>
      <c r="RG66" s="0" t="n">
        <v>0</v>
      </c>
      <c r="RH66" s="0" t="n">
        <v>744</v>
      </c>
      <c r="RI66" s="0" t="n">
        <v>0</v>
      </c>
      <c r="RJ66" s="0" t="n">
        <v>0</v>
      </c>
      <c r="RK66" s="0" t="n">
        <v>0</v>
      </c>
      <c r="RL66" s="0" t="n">
        <v>0</v>
      </c>
      <c r="RM66" s="0" t="n">
        <v>0</v>
      </c>
      <c r="RN66" s="0" t="n">
        <v>295</v>
      </c>
      <c r="RO66" s="0" t="n">
        <v>0</v>
      </c>
      <c r="RP66" s="0" t="n">
        <v>0</v>
      </c>
      <c r="RQ66" s="0" t="n">
        <v>0</v>
      </c>
      <c r="RR66" s="0" t="n">
        <v>4269.24</v>
      </c>
      <c r="RS66" s="0" t="n">
        <v>10106.7</v>
      </c>
      <c r="RT66" s="0" t="n">
        <v>0</v>
      </c>
      <c r="RU66" s="0" t="n">
        <v>3085.7</v>
      </c>
      <c r="RV66" s="0" t="n">
        <v>6891.2</v>
      </c>
      <c r="RW66" s="0" t="n">
        <v>13973.265</v>
      </c>
      <c r="RX66" s="0" t="n">
        <v>2599.245</v>
      </c>
      <c r="RY66" s="0" t="n">
        <v>11800</v>
      </c>
      <c r="RZ66" s="0" t="n">
        <v>0</v>
      </c>
      <c r="SA66" s="0" t="n">
        <v>1572.35</v>
      </c>
      <c r="SB66" s="0" t="n">
        <v>0</v>
      </c>
      <c r="SC66" s="0" t="n">
        <v>15984.87</v>
      </c>
      <c r="SD66" s="0" t="n">
        <v>16794.35</v>
      </c>
      <c r="SE66" s="0" t="n">
        <v>0</v>
      </c>
      <c r="SF66" s="0" t="n">
        <v>0</v>
      </c>
      <c r="SG66" s="0" t="n">
        <v>0</v>
      </c>
      <c r="SH66" s="0" t="n">
        <v>1548.75</v>
      </c>
      <c r="SI66" s="0" t="n">
        <v>0</v>
      </c>
      <c r="SJ66" s="0" t="n">
        <v>0</v>
      </c>
      <c r="SK66" s="0" t="n">
        <v>2277.4</v>
      </c>
      <c r="SL66" s="0" t="n">
        <v>5310</v>
      </c>
      <c r="SM66" s="0" t="n">
        <v>4425</v>
      </c>
      <c r="SN66" s="0" t="n">
        <v>6587.35</v>
      </c>
      <c r="SO66" s="0" t="n">
        <v>5310</v>
      </c>
      <c r="SP66" s="0" t="n">
        <v>0</v>
      </c>
      <c r="SQ66" s="0" t="n">
        <v>0</v>
      </c>
      <c r="SR66" s="0" t="n">
        <v>0</v>
      </c>
      <c r="SS66" s="0" t="n">
        <v>15303.125</v>
      </c>
      <c r="ST66" s="0" t="n">
        <v>0</v>
      </c>
      <c r="SU66" s="0" t="n">
        <v>0</v>
      </c>
      <c r="SV66" s="0" t="n">
        <v>11959.3</v>
      </c>
      <c r="SW66" s="0" t="n">
        <v>6490</v>
      </c>
      <c r="SX66" s="0" t="n">
        <v>1900.98</v>
      </c>
      <c r="SY66" s="0" t="n">
        <v>0</v>
      </c>
      <c r="SZ66" s="0" t="n">
        <v>18645.77</v>
      </c>
      <c r="TA66" s="0" t="n">
        <v>0</v>
      </c>
      <c r="TB66" s="0" t="n">
        <v>0</v>
      </c>
      <c r="TC66" s="0" t="n">
        <v>1180</v>
      </c>
      <c r="TD66" s="0" t="n">
        <v>0</v>
      </c>
      <c r="TE66" s="0" t="n">
        <v>0</v>
      </c>
      <c r="TF66" s="0" t="n">
        <v>12348.7</v>
      </c>
      <c r="TG66" s="0" t="n">
        <v>7375</v>
      </c>
      <c r="TH66" s="0" t="n">
        <v>0</v>
      </c>
      <c r="TI66" s="0" t="n">
        <v>0</v>
      </c>
      <c r="TJ66" s="0" t="n">
        <v>0</v>
      </c>
      <c r="TK66" s="0" t="n">
        <v>0</v>
      </c>
      <c r="TL66" s="0" t="n">
        <v>13847.3</v>
      </c>
      <c r="TM66" s="0" t="n">
        <v>0</v>
      </c>
      <c r="TN66" s="0" t="n">
        <v>0</v>
      </c>
      <c r="TO66" s="0" t="n">
        <v>15935.9</v>
      </c>
      <c r="TP66" s="0" t="n">
        <v>0</v>
      </c>
      <c r="TQ66" s="0" t="n">
        <v>0</v>
      </c>
      <c r="TR66" s="0" t="n">
        <v>0</v>
      </c>
      <c r="TS66" s="0" t="n">
        <v>1365.85</v>
      </c>
      <c r="TT66" s="0" t="n">
        <v>0</v>
      </c>
      <c r="TU66" s="0" t="n">
        <v>0</v>
      </c>
      <c r="TV66" s="0" t="n">
        <v>7080</v>
      </c>
      <c r="TW66" s="0" t="n">
        <v>0</v>
      </c>
      <c r="TX66" s="0" t="n">
        <v>0</v>
      </c>
      <c r="TY66" s="0" t="n">
        <v>0</v>
      </c>
      <c r="TZ66" s="0" t="n">
        <v>0</v>
      </c>
      <c r="UA66" s="0" t="n">
        <v>0</v>
      </c>
      <c r="UB66" s="0" t="n">
        <v>299</v>
      </c>
      <c r="UC66" s="0" t="n">
        <v>0</v>
      </c>
      <c r="UD66" s="0" t="n">
        <v>0</v>
      </c>
      <c r="UE66" s="0" t="n">
        <v>0</v>
      </c>
      <c r="UF66" s="0" t="n">
        <v>4807.92</v>
      </c>
      <c r="UG66" s="0" t="n">
        <v>10243.74</v>
      </c>
      <c r="UH66" s="0" t="n">
        <v>0</v>
      </c>
      <c r="UI66" s="0" t="n">
        <v>3127.54</v>
      </c>
      <c r="UJ66" s="0" t="n">
        <v>7683.104</v>
      </c>
      <c r="UK66" s="0" t="n">
        <v>15736.37</v>
      </c>
      <c r="UL66" s="0" t="n">
        <v>3219.931</v>
      </c>
      <c r="UM66" s="0" t="n">
        <v>11960</v>
      </c>
      <c r="UN66" s="0" t="n">
        <v>0</v>
      </c>
      <c r="UO66" s="0" t="n">
        <v>1593.67</v>
      </c>
      <c r="UP66" s="0" t="n">
        <v>0</v>
      </c>
      <c r="UQ66" s="0" t="n">
        <v>18410.925</v>
      </c>
      <c r="UR66" s="0" t="n">
        <v>15319.863</v>
      </c>
      <c r="US66" s="0" t="n">
        <v>0</v>
      </c>
      <c r="UT66" s="0" t="n">
        <v>0</v>
      </c>
      <c r="UU66" s="0" t="n">
        <v>0</v>
      </c>
      <c r="UV66" s="0" t="n">
        <v>1569.75</v>
      </c>
      <c r="UW66" s="0" t="n">
        <v>0</v>
      </c>
      <c r="UX66" s="0" t="n">
        <v>0</v>
      </c>
      <c r="UY66" s="0" t="n">
        <v>2308.28</v>
      </c>
      <c r="UZ66" s="0" t="n">
        <v>4843.8</v>
      </c>
      <c r="VA66" s="0" t="n">
        <v>4485</v>
      </c>
      <c r="VB66" s="0" t="n">
        <v>6676.67</v>
      </c>
      <c r="VC66" s="0" t="n">
        <v>4843.8</v>
      </c>
      <c r="VD66" s="0" t="n">
        <v>0</v>
      </c>
      <c r="VE66" s="0" t="n">
        <v>0</v>
      </c>
      <c r="VF66" s="0" t="n">
        <v>0</v>
      </c>
      <c r="VG66" s="0" t="n">
        <v>11167.65</v>
      </c>
      <c r="VH66" s="0" t="n">
        <v>0</v>
      </c>
      <c r="VI66" s="0" t="n">
        <v>0</v>
      </c>
      <c r="VJ66" s="0" t="n">
        <v>12121.46</v>
      </c>
      <c r="VK66" s="0" t="n">
        <v>6578</v>
      </c>
      <c r="VL66" s="0" t="n">
        <v>2140.84</v>
      </c>
      <c r="VM66" s="0" t="n">
        <v>0</v>
      </c>
      <c r="VN66" s="0" t="n">
        <v>17180.54</v>
      </c>
      <c r="VO66" s="0" t="n">
        <v>0</v>
      </c>
      <c r="VP66" s="0" t="n">
        <v>0</v>
      </c>
      <c r="VQ66" s="0" t="n">
        <v>1196</v>
      </c>
      <c r="VR66" s="0" t="n">
        <v>0</v>
      </c>
      <c r="VS66" s="0" t="n">
        <v>0</v>
      </c>
      <c r="VT66" s="0" t="n">
        <v>11264.526</v>
      </c>
      <c r="VU66" s="0" t="n">
        <v>5980</v>
      </c>
      <c r="VV66" s="0" t="n">
        <v>0</v>
      </c>
      <c r="VW66" s="0" t="n">
        <v>0</v>
      </c>
      <c r="VX66" s="0" t="n">
        <v>0</v>
      </c>
      <c r="VY66" s="0" t="n">
        <v>0</v>
      </c>
      <c r="VZ66" s="0" t="n">
        <v>14035.06</v>
      </c>
      <c r="WA66" s="0" t="n">
        <v>0</v>
      </c>
      <c r="WB66" s="0" t="n">
        <v>0</v>
      </c>
      <c r="WC66" s="0" t="n">
        <v>16151.98</v>
      </c>
      <c r="WD66" s="0" t="n">
        <v>0</v>
      </c>
      <c r="WE66" s="0" t="n">
        <v>0</v>
      </c>
      <c r="WF66" s="0" t="n">
        <v>0</v>
      </c>
      <c r="WG66" s="0" t="n">
        <v>1384.37</v>
      </c>
      <c r="WH66" s="0" t="n">
        <v>0</v>
      </c>
      <c r="WI66" s="0" t="n">
        <v>0</v>
      </c>
      <c r="WJ66" s="0" t="n">
        <v>7176</v>
      </c>
      <c r="WK66" s="0" t="n">
        <v>0</v>
      </c>
      <c r="WL66" s="0" t="n">
        <v>0</v>
      </c>
      <c r="WM66" s="0" t="n">
        <v>0</v>
      </c>
      <c r="WN66" s="0" t="n">
        <v>0</v>
      </c>
      <c r="WO66" s="0" t="n">
        <v>0</v>
      </c>
      <c r="WP66" s="0" t="n">
        <v>203</v>
      </c>
      <c r="WQ66" s="0" t="n">
        <v>0</v>
      </c>
      <c r="WR66" s="0" t="n">
        <v>0</v>
      </c>
      <c r="WS66" s="0" t="n">
        <v>0</v>
      </c>
      <c r="WT66" s="0" t="n">
        <v>3264.24</v>
      </c>
      <c r="WU66" s="0" t="n">
        <v>6954.78</v>
      </c>
      <c r="WV66" s="0" t="n">
        <v>0</v>
      </c>
      <c r="WW66" s="0" t="n">
        <v>2123.38</v>
      </c>
      <c r="WX66" s="0" t="n">
        <v>4742.08</v>
      </c>
      <c r="WY66" s="0" t="n">
        <v>10683.89</v>
      </c>
      <c r="WZ66" s="0" t="n">
        <v>1987.37</v>
      </c>
      <c r="XA66" s="0" t="n">
        <v>8120</v>
      </c>
      <c r="XB66" s="0" t="n">
        <v>0</v>
      </c>
      <c r="XC66" s="0" t="n">
        <v>1081.99</v>
      </c>
      <c r="XD66" s="0" t="n">
        <v>0</v>
      </c>
      <c r="XE66" s="0" t="n">
        <v>9999.78</v>
      </c>
      <c r="XF66" s="0" t="n">
        <v>11556.79</v>
      </c>
      <c r="XG66" s="0" t="n">
        <v>0</v>
      </c>
      <c r="XH66" s="0" t="n">
        <v>0</v>
      </c>
      <c r="XI66" s="0" t="n">
        <v>0</v>
      </c>
      <c r="XJ66" s="0" t="n">
        <v>1065.75</v>
      </c>
      <c r="XK66" s="0" t="n">
        <v>0</v>
      </c>
      <c r="XL66" s="0" t="n">
        <v>0</v>
      </c>
      <c r="XM66" s="0" t="n">
        <v>1567.16</v>
      </c>
      <c r="XN66" s="0" t="n">
        <v>3654</v>
      </c>
      <c r="XO66" s="0" t="n">
        <v>3045</v>
      </c>
      <c r="XP66" s="0" t="n">
        <v>4532.99</v>
      </c>
      <c r="XQ66" s="0" t="n">
        <v>3654</v>
      </c>
      <c r="XR66" s="0" t="n">
        <v>0</v>
      </c>
      <c r="XS66" s="0" t="n">
        <v>0</v>
      </c>
      <c r="XT66" s="0" t="n">
        <v>0</v>
      </c>
      <c r="XU66" s="0" t="n">
        <v>8424.5</v>
      </c>
      <c r="XV66" s="0" t="n">
        <v>0</v>
      </c>
      <c r="XW66" s="0" t="n">
        <v>0</v>
      </c>
      <c r="XX66" s="0" t="n">
        <v>7406.658</v>
      </c>
      <c r="XY66" s="0" t="n">
        <v>4466</v>
      </c>
      <c r="XZ66" s="0" t="n">
        <v>1453.48</v>
      </c>
      <c r="YA66" s="0" t="n">
        <v>0</v>
      </c>
      <c r="YB66" s="0" t="n">
        <v>11664.38</v>
      </c>
      <c r="YC66" s="0" t="n">
        <v>0</v>
      </c>
      <c r="YD66" s="0" t="n">
        <v>0</v>
      </c>
      <c r="YE66" s="0" t="n">
        <v>812</v>
      </c>
      <c r="YF66" s="0" t="n">
        <v>0</v>
      </c>
      <c r="YG66" s="0" t="n">
        <v>0</v>
      </c>
      <c r="YH66" s="0" t="n">
        <v>8497.58</v>
      </c>
      <c r="YI66" s="0" t="n">
        <v>4060</v>
      </c>
      <c r="YJ66" s="0" t="n">
        <v>0</v>
      </c>
      <c r="YK66" s="0" t="n">
        <v>0</v>
      </c>
      <c r="YL66" s="0" t="n">
        <v>0</v>
      </c>
      <c r="YM66" s="0" t="n">
        <v>0</v>
      </c>
      <c r="YN66" s="0" t="n">
        <v>9528.82</v>
      </c>
      <c r="YO66" s="0" t="n">
        <v>0</v>
      </c>
      <c r="YP66" s="0" t="n">
        <v>0</v>
      </c>
      <c r="YQ66" s="0" t="n">
        <v>10966.06</v>
      </c>
      <c r="YR66" s="0" t="n">
        <v>0</v>
      </c>
      <c r="YS66" s="0" t="n">
        <v>0</v>
      </c>
      <c r="YT66" s="0" t="n">
        <v>0</v>
      </c>
      <c r="YU66" s="0" t="n">
        <v>939.89</v>
      </c>
      <c r="YV66" s="0" t="n">
        <v>0</v>
      </c>
      <c r="YW66" s="0" t="n">
        <v>0</v>
      </c>
      <c r="YX66" s="0" t="n">
        <v>4384.8</v>
      </c>
      <c r="YY66" s="0" t="n">
        <v>0</v>
      </c>
      <c r="YZ66" s="0" t="n">
        <v>0</v>
      </c>
      <c r="ZA66" s="0" t="n">
        <v>0</v>
      </c>
      <c r="ZB66" s="0" t="n">
        <v>0</v>
      </c>
      <c r="ZC66" s="0" t="n">
        <v>0</v>
      </c>
      <c r="ZD66" s="0" t="n">
        <v>25</v>
      </c>
      <c r="ZE66" s="0" t="n">
        <v>0</v>
      </c>
      <c r="ZF66" s="0" t="n">
        <v>0</v>
      </c>
      <c r="ZG66" s="0" t="n">
        <v>0</v>
      </c>
      <c r="ZH66" s="0" t="n">
        <v>402</v>
      </c>
      <c r="ZI66" s="0" t="n">
        <v>770.85</v>
      </c>
      <c r="ZJ66" s="0" t="n">
        <v>0</v>
      </c>
      <c r="ZK66" s="0" t="n">
        <v>261.5</v>
      </c>
      <c r="ZL66" s="0" t="n">
        <v>642.4</v>
      </c>
      <c r="ZM66" s="0" t="n">
        <v>1315.75</v>
      </c>
      <c r="ZN66" s="0" t="n">
        <v>244.75</v>
      </c>
      <c r="ZO66" s="0" t="n">
        <v>1000</v>
      </c>
      <c r="ZP66" s="0" t="n">
        <v>0</v>
      </c>
      <c r="ZQ66" s="0" t="n">
        <v>166.5625</v>
      </c>
      <c r="ZR66" s="0" t="n">
        <v>0</v>
      </c>
      <c r="ZS66" s="0" t="n">
        <v>1231.5</v>
      </c>
      <c r="ZT66" s="0" t="n">
        <v>1280.925</v>
      </c>
      <c r="ZU66" s="0" t="n">
        <v>0</v>
      </c>
      <c r="ZV66" s="0" t="n">
        <v>0</v>
      </c>
      <c r="ZW66" s="0" t="n">
        <v>0</v>
      </c>
      <c r="ZX66" s="0" t="n">
        <v>118.125</v>
      </c>
      <c r="ZY66" s="0" t="n">
        <v>0</v>
      </c>
      <c r="ZZ66" s="0" t="n">
        <v>0</v>
      </c>
      <c r="AAA66" s="0" t="n">
        <v>193</v>
      </c>
      <c r="AAB66" s="0" t="n">
        <v>495</v>
      </c>
      <c r="AAC66" s="0" t="n">
        <v>468.75</v>
      </c>
      <c r="AAD66" s="0" t="n">
        <v>502.425</v>
      </c>
      <c r="AAE66" s="0" t="n">
        <v>405</v>
      </c>
      <c r="AAF66" s="0" t="n">
        <v>0</v>
      </c>
      <c r="AAG66" s="0" t="n">
        <v>0</v>
      </c>
      <c r="AAH66" s="0" t="n">
        <v>0</v>
      </c>
      <c r="AAI66" s="0" t="n">
        <v>1141.25</v>
      </c>
      <c r="AAJ66" s="0" t="n">
        <v>0</v>
      </c>
      <c r="AAK66" s="0" t="n">
        <v>0</v>
      </c>
      <c r="AAL66" s="0" t="n">
        <v>1013.5</v>
      </c>
      <c r="AAM66" s="0" t="n">
        <v>550</v>
      </c>
      <c r="AAN66" s="0" t="n">
        <v>179</v>
      </c>
      <c r="AAO66" s="0" t="n">
        <v>0</v>
      </c>
      <c r="AAP66" s="0" t="n">
        <v>1436.5</v>
      </c>
      <c r="AAQ66" s="0" t="n">
        <v>0</v>
      </c>
      <c r="AAR66" s="0" t="n">
        <v>0</v>
      </c>
      <c r="AAS66" s="0" t="n">
        <v>100</v>
      </c>
      <c r="AAT66" s="0" t="n">
        <v>0</v>
      </c>
      <c r="AAU66" s="0" t="n">
        <v>0</v>
      </c>
      <c r="AAV66" s="0" t="n">
        <v>1046.5</v>
      </c>
      <c r="AAW66" s="0" t="n">
        <v>500</v>
      </c>
      <c r="AAX66" s="0" t="n">
        <v>0</v>
      </c>
      <c r="AAY66" s="0" t="n">
        <v>0</v>
      </c>
      <c r="AAZ66" s="0" t="n">
        <v>0</v>
      </c>
      <c r="ABA66" s="0" t="n">
        <v>0</v>
      </c>
      <c r="ABB66" s="0" t="n">
        <v>1290.85</v>
      </c>
      <c r="ABC66" s="0" t="n">
        <v>0</v>
      </c>
      <c r="ABD66" s="0" t="n">
        <v>0</v>
      </c>
      <c r="ABE66" s="0" t="n">
        <v>1350.5</v>
      </c>
      <c r="ABF66" s="0" t="n">
        <v>0</v>
      </c>
      <c r="ABG66" s="0" t="n">
        <v>0</v>
      </c>
      <c r="ABH66" s="0" t="n">
        <v>0</v>
      </c>
      <c r="ABI66" s="0" t="n">
        <v>115.75</v>
      </c>
      <c r="ABJ66" s="0" t="n">
        <v>0</v>
      </c>
      <c r="ABK66" s="0" t="n">
        <v>0</v>
      </c>
      <c r="ABL66" s="0" t="n">
        <v>660</v>
      </c>
      <c r="ABM66" s="0" t="n">
        <v>0</v>
      </c>
      <c r="ABN66" s="0" t="n">
        <v>0</v>
      </c>
      <c r="ABO66" s="0" t="n">
        <v>0</v>
      </c>
      <c r="ABP66" s="0" t="n">
        <v>0</v>
      </c>
      <c r="ABQ66" s="0" t="n">
        <v>0</v>
      </c>
      <c r="ABR66" s="0" t="n">
        <v>113</v>
      </c>
      <c r="ABS66" s="0" t="n">
        <v>0</v>
      </c>
      <c r="ABT66" s="0" t="n">
        <v>0</v>
      </c>
      <c r="ABU66" s="0" t="n">
        <v>0</v>
      </c>
      <c r="ABV66" s="0" t="n">
        <v>1817.04</v>
      </c>
      <c r="ABW66" s="0" t="n">
        <v>4258.518</v>
      </c>
      <c r="ABX66" s="0" t="n">
        <v>0</v>
      </c>
      <c r="ABY66" s="0" t="n">
        <v>1181.98</v>
      </c>
      <c r="ABZ66" s="0" t="n">
        <v>2639.68</v>
      </c>
      <c r="ACA66" s="0" t="n">
        <v>5947.19</v>
      </c>
      <c r="ACB66" s="0" t="n">
        <v>1106.27</v>
      </c>
      <c r="ACC66" s="0" t="n">
        <v>4972</v>
      </c>
      <c r="ACD66" s="0" t="n">
        <v>0</v>
      </c>
      <c r="ACE66" s="0" t="n">
        <v>602.29</v>
      </c>
      <c r="ACF66" s="0" t="n">
        <v>0</v>
      </c>
      <c r="ACG66" s="0" t="n">
        <v>5566.38</v>
      </c>
      <c r="ACH66" s="0" t="n">
        <v>6433.09</v>
      </c>
      <c r="ACI66" s="0" t="n">
        <v>0</v>
      </c>
      <c r="ACJ66" s="0" t="n">
        <v>0</v>
      </c>
      <c r="ACK66" s="0" t="n">
        <v>0</v>
      </c>
      <c r="ACL66" s="0" t="n">
        <v>741.5625</v>
      </c>
      <c r="ACM66" s="0" t="n">
        <v>0</v>
      </c>
      <c r="ACN66" s="0" t="n">
        <v>0</v>
      </c>
      <c r="ACO66" s="0" t="n">
        <v>872.36</v>
      </c>
      <c r="ACP66" s="0" t="n">
        <v>2034</v>
      </c>
      <c r="ACQ66" s="0" t="n">
        <v>1695</v>
      </c>
      <c r="ACR66" s="0" t="n">
        <v>2523.29</v>
      </c>
      <c r="ACS66" s="0" t="n">
        <v>2034</v>
      </c>
      <c r="ACT66" s="0" t="n">
        <v>0</v>
      </c>
      <c r="ACU66" s="0" t="n">
        <v>0</v>
      </c>
      <c r="ACV66" s="0" t="n">
        <v>0</v>
      </c>
      <c r="ACW66" s="0" t="n">
        <v>4220.55</v>
      </c>
      <c r="ACX66" s="0" t="n">
        <v>0</v>
      </c>
      <c r="ACY66" s="0" t="n">
        <v>0</v>
      </c>
      <c r="ACZ66" s="0" t="n">
        <v>4581.02</v>
      </c>
      <c r="ADA66" s="0" t="n">
        <v>2486</v>
      </c>
      <c r="ADB66" s="0" t="n">
        <v>809.08</v>
      </c>
      <c r="ADC66" s="0" t="n">
        <v>0</v>
      </c>
      <c r="ADD66" s="0" t="n">
        <v>6492.98</v>
      </c>
      <c r="ADE66" s="0" t="n">
        <v>0</v>
      </c>
      <c r="ADF66" s="0" t="n">
        <v>0</v>
      </c>
      <c r="ADG66" s="0" t="n">
        <v>452</v>
      </c>
      <c r="ADH66" s="0" t="n">
        <v>0</v>
      </c>
      <c r="ADI66" s="0" t="n">
        <v>0</v>
      </c>
      <c r="ADJ66" s="0" t="n">
        <v>4730.18</v>
      </c>
      <c r="ADK66" s="0" t="n">
        <v>2260</v>
      </c>
      <c r="ADL66" s="0" t="n">
        <v>0</v>
      </c>
      <c r="ADM66" s="0" t="n">
        <v>0</v>
      </c>
      <c r="ADN66" s="0" t="n">
        <v>0</v>
      </c>
      <c r="ADO66" s="0" t="n">
        <v>0</v>
      </c>
      <c r="ADP66" s="0" t="n">
        <v>5304.22</v>
      </c>
      <c r="ADQ66" s="0" t="n">
        <v>0</v>
      </c>
      <c r="ADR66" s="0" t="n">
        <v>0</v>
      </c>
      <c r="ADS66" s="0" t="n">
        <v>6104.26</v>
      </c>
      <c r="ADT66" s="0" t="n">
        <v>0</v>
      </c>
      <c r="ADU66" s="0" t="n">
        <v>0</v>
      </c>
      <c r="ADV66" s="0" t="n">
        <v>0</v>
      </c>
      <c r="ADW66" s="0" t="n">
        <v>523.19</v>
      </c>
      <c r="ADX66" s="0" t="n">
        <v>0</v>
      </c>
      <c r="ADY66" s="0" t="n">
        <v>0</v>
      </c>
      <c r="ADZ66" s="0" t="n">
        <v>2712</v>
      </c>
      <c r="AEA66" s="0" t="n">
        <v>0</v>
      </c>
      <c r="AEB66" s="0" t="n">
        <v>0</v>
      </c>
      <c r="AEC66" s="0" t="n">
        <v>0</v>
      </c>
      <c r="AED66" s="0" t="n">
        <v>0</v>
      </c>
      <c r="AEE66" s="0" t="n">
        <v>0</v>
      </c>
      <c r="AEF66" s="0" t="n">
        <v>23</v>
      </c>
      <c r="AEG66" s="0" t="n">
        <v>0</v>
      </c>
      <c r="AEH66" s="0" t="n">
        <v>0</v>
      </c>
      <c r="AEI66" s="0" t="n">
        <v>0</v>
      </c>
      <c r="AEJ66" s="0" t="n">
        <v>332.856</v>
      </c>
      <c r="AEK66" s="0" t="n">
        <v>787.98</v>
      </c>
      <c r="AEL66" s="0" t="n">
        <v>0</v>
      </c>
      <c r="AEM66" s="0" t="n">
        <v>300.725</v>
      </c>
      <c r="AEN66" s="0" t="n">
        <v>537.28</v>
      </c>
      <c r="AEO66" s="0" t="n">
        <v>1210.49</v>
      </c>
      <c r="AEP66" s="0" t="n">
        <v>247.687</v>
      </c>
      <c r="AEQ66" s="0" t="n">
        <v>1012</v>
      </c>
      <c r="AER66" s="0" t="n">
        <v>0</v>
      </c>
      <c r="AES66" s="0" t="n">
        <v>122.59</v>
      </c>
      <c r="AET66" s="0" t="n">
        <v>0</v>
      </c>
      <c r="AEU66" s="0" t="n">
        <v>1132.98</v>
      </c>
      <c r="AEV66" s="0" t="n">
        <v>1178.451</v>
      </c>
      <c r="AEW66" s="0" t="n">
        <v>0</v>
      </c>
      <c r="AEX66" s="0" t="n">
        <v>0</v>
      </c>
      <c r="AEY66" s="0" t="n">
        <v>0</v>
      </c>
      <c r="AEZ66" s="0" t="n">
        <v>108.675</v>
      </c>
      <c r="AFA66" s="0" t="n">
        <v>0</v>
      </c>
      <c r="AFB66" s="0" t="n">
        <v>0</v>
      </c>
      <c r="AFC66" s="0" t="n">
        <v>177.56</v>
      </c>
      <c r="AFD66" s="0" t="n">
        <v>517.5</v>
      </c>
      <c r="AFE66" s="0" t="n">
        <v>345</v>
      </c>
      <c r="AFF66" s="0" t="n">
        <v>513.59</v>
      </c>
      <c r="AFG66" s="0" t="n">
        <v>414</v>
      </c>
      <c r="AFH66" s="0" t="n">
        <v>0</v>
      </c>
      <c r="AFI66" s="0" t="n">
        <v>0</v>
      </c>
      <c r="AFJ66" s="0" t="n">
        <v>0</v>
      </c>
      <c r="AFK66" s="0" t="n">
        <v>954.5</v>
      </c>
      <c r="AFL66" s="0" t="n">
        <v>0</v>
      </c>
      <c r="AFM66" s="0" t="n">
        <v>0</v>
      </c>
      <c r="AFN66" s="0" t="n">
        <v>839.178</v>
      </c>
      <c r="AFO66" s="0" t="n">
        <v>506</v>
      </c>
      <c r="AFP66" s="0" t="n">
        <v>164.68</v>
      </c>
      <c r="AFQ66" s="0" t="n">
        <v>0</v>
      </c>
      <c r="AFR66" s="0" t="n">
        <v>1189.422</v>
      </c>
      <c r="AFS66" s="0" t="n">
        <v>0</v>
      </c>
      <c r="AFT66" s="0" t="n">
        <v>0</v>
      </c>
      <c r="AFU66" s="0" t="n">
        <v>92</v>
      </c>
      <c r="AFV66" s="0" t="n">
        <v>0</v>
      </c>
      <c r="AFW66" s="0" t="n">
        <v>0</v>
      </c>
      <c r="AFX66" s="0" t="n">
        <v>1203.475</v>
      </c>
      <c r="AFY66" s="0" t="n">
        <v>460</v>
      </c>
      <c r="AFZ66" s="0" t="n">
        <v>0</v>
      </c>
      <c r="AGA66" s="0" t="n">
        <v>0</v>
      </c>
      <c r="AGB66" s="0" t="n">
        <v>0</v>
      </c>
      <c r="AGC66" s="0" t="n">
        <v>0</v>
      </c>
      <c r="AGD66" s="0" t="n">
        <v>1079.62</v>
      </c>
      <c r="AGE66" s="0" t="n">
        <v>0</v>
      </c>
      <c r="AGF66" s="0" t="n">
        <v>0</v>
      </c>
      <c r="AGG66" s="0" t="n">
        <v>1118.214</v>
      </c>
      <c r="AGH66" s="0" t="n">
        <v>0</v>
      </c>
      <c r="AGI66" s="0" t="n">
        <v>0</v>
      </c>
      <c r="AGJ66" s="0" t="n">
        <v>0</v>
      </c>
      <c r="AGK66" s="0" t="n">
        <v>106.49</v>
      </c>
      <c r="AGL66" s="0" t="n">
        <v>0</v>
      </c>
      <c r="AGM66" s="0" t="n">
        <v>0</v>
      </c>
      <c r="AGN66" s="0" t="n">
        <v>552</v>
      </c>
      <c r="AGO66" s="0" t="n">
        <v>0</v>
      </c>
      <c r="AGP66" s="0" t="n">
        <v>0</v>
      </c>
      <c r="AGQ66" s="0" t="n">
        <v>0</v>
      </c>
      <c r="AGR66" s="0" t="n">
        <v>0</v>
      </c>
      <c r="AGS66" s="0" t="n">
        <v>0</v>
      </c>
      <c r="AGU66" s="0" t="n">
        <f aca="false">IF($P66&gt;0,CH66*$K66,0)</f>
        <v>126</v>
      </c>
      <c r="AGV66" s="0" t="n">
        <f aca="false">IF($P66&gt;0,EV66*$K66,0)</f>
        <v>228</v>
      </c>
      <c r="AGW66" s="0" t="n">
        <f aca="false">IF($P66&gt;0,HJ66*$K66,0)</f>
        <v>644</v>
      </c>
      <c r="AGX66" s="0" t="n">
        <f aca="false">IF($P66&gt;0,JX66*$K66,0)</f>
        <v>642</v>
      </c>
      <c r="AGY66" s="0" t="n">
        <f aca="false">IF($P66&gt;0,ML66*$K66,0)</f>
        <v>596</v>
      </c>
      <c r="AGZ66" s="0" t="n">
        <f aca="false">IF($P66&gt;0,OZ66*$K66,0)</f>
        <v>62</v>
      </c>
      <c r="AHA66" s="0" t="n">
        <f aca="false">IF($P66&gt;0,RN66*$K66,0)</f>
        <v>590</v>
      </c>
      <c r="AHB66" s="0" t="n">
        <f aca="false">IF($P66&gt;0,UB66*$K66,0)</f>
        <v>598</v>
      </c>
      <c r="AHC66" s="0" t="n">
        <f aca="false">IF($P66&gt;0,WP66*$K66,0)</f>
        <v>406</v>
      </c>
      <c r="AHD66" s="0" t="n">
        <f aca="false">IF($P66&gt;0,ZD66*$K66,0)</f>
        <v>50</v>
      </c>
      <c r="AHE66" s="0" t="n">
        <f aca="false">IF($P66&gt;0,ABR66*$K66,0)</f>
        <v>226</v>
      </c>
      <c r="AHF66" s="0" t="n">
        <f aca="false">IF($P66&gt;0,AEF66*$K66,0)</f>
        <v>46</v>
      </c>
    </row>
    <row r="67" customFormat="false" ht="15" hidden="false" customHeight="false" outlineLevel="0" collapsed="false">
      <c r="F67" s="0" t="s">
        <v>41</v>
      </c>
      <c r="H67" s="0" t="s">
        <v>178</v>
      </c>
      <c r="I67" s="0" t="s">
        <v>245</v>
      </c>
      <c r="K67" s="0" t="n">
        <v>4</v>
      </c>
      <c r="L67" s="0" t="n">
        <v>6.35</v>
      </c>
      <c r="P67" s="0" t="n">
        <v>1</v>
      </c>
      <c r="R67" s="0" t="n">
        <v>0</v>
      </c>
      <c r="S67" s="0" t="n">
        <v>0</v>
      </c>
      <c r="V67" s="0" t="n">
        <v>44.82</v>
      </c>
      <c r="W67" s="0" t="n">
        <v>32.76</v>
      </c>
      <c r="X67" s="0" t="n">
        <v>43.99</v>
      </c>
      <c r="Z67" s="0" t="n">
        <v>24</v>
      </c>
      <c r="AC67" s="0" t="n">
        <v>18</v>
      </c>
      <c r="AE67" s="0" t="n">
        <v>6.04</v>
      </c>
      <c r="AF67" s="0" t="n">
        <v>54.43</v>
      </c>
      <c r="AH67" s="0" t="n">
        <v>33</v>
      </c>
      <c r="AJ67" s="0" t="n">
        <v>31.72</v>
      </c>
      <c r="AK67" s="0" t="n">
        <v>13</v>
      </c>
      <c r="AO67" s="0" t="n">
        <v>21.47</v>
      </c>
      <c r="AQ67" s="0" t="n">
        <v>28</v>
      </c>
      <c r="AR67" s="0" t="n">
        <v>8.1</v>
      </c>
      <c r="AV67" s="0" t="n">
        <v>35.45</v>
      </c>
      <c r="BA67" s="0" t="n">
        <v>21.61</v>
      </c>
      <c r="BE67" s="0" t="n">
        <v>16</v>
      </c>
      <c r="BK67" s="0" t="n">
        <v>30.1</v>
      </c>
      <c r="BS67" s="0" t="n">
        <v>24.58</v>
      </c>
      <c r="BT67" s="0" t="n">
        <v>20</v>
      </c>
      <c r="BW67" s="0" t="n">
        <v>8.59</v>
      </c>
      <c r="CE67" s="0" t="n">
        <v>58.58</v>
      </c>
      <c r="CH67" s="0" t="n">
        <v>100</v>
      </c>
      <c r="CI67" s="0" t="n">
        <v>0</v>
      </c>
      <c r="CJ67" s="0" t="n">
        <v>4482</v>
      </c>
      <c r="CK67" s="0" t="n">
        <v>3276</v>
      </c>
      <c r="CL67" s="0" t="n">
        <v>4399</v>
      </c>
      <c r="CM67" s="0" t="n">
        <v>0</v>
      </c>
      <c r="CN67" s="0" t="n">
        <v>2400</v>
      </c>
      <c r="CO67" s="0" t="n">
        <v>0</v>
      </c>
      <c r="CP67" s="0" t="n">
        <v>0</v>
      </c>
      <c r="CQ67" s="0" t="n">
        <v>1980</v>
      </c>
      <c r="CR67" s="0" t="n">
        <v>0</v>
      </c>
      <c r="CS67" s="0" t="n">
        <v>604</v>
      </c>
      <c r="CT67" s="0" t="n">
        <v>6803.75</v>
      </c>
      <c r="CU67" s="0" t="n">
        <v>0</v>
      </c>
      <c r="CV67" s="0" t="n">
        <v>3300</v>
      </c>
      <c r="CW67" s="0" t="n">
        <v>0</v>
      </c>
      <c r="CX67" s="0" t="n">
        <v>3172</v>
      </c>
      <c r="CY67" s="0" t="n">
        <v>1300</v>
      </c>
      <c r="CZ67" s="0" t="n">
        <v>0</v>
      </c>
      <c r="DA67" s="0" t="n">
        <v>0</v>
      </c>
      <c r="DB67" s="0" t="n">
        <v>0</v>
      </c>
      <c r="DC67" s="0" t="n">
        <v>2147</v>
      </c>
      <c r="DD67" s="0" t="n">
        <v>0</v>
      </c>
      <c r="DE67" s="0" t="n">
        <v>2800</v>
      </c>
      <c r="DF67" s="0" t="n">
        <v>810</v>
      </c>
      <c r="DG67" s="0" t="n">
        <v>0</v>
      </c>
      <c r="DH67" s="0" t="n">
        <v>0</v>
      </c>
      <c r="DI67" s="0" t="n">
        <v>0</v>
      </c>
      <c r="DJ67" s="0" t="n">
        <v>4431.25</v>
      </c>
      <c r="DK67" s="0" t="n">
        <v>0</v>
      </c>
      <c r="DL67" s="0" t="n">
        <v>0</v>
      </c>
      <c r="DM67" s="0" t="n">
        <v>0</v>
      </c>
      <c r="DN67" s="0" t="n">
        <v>0</v>
      </c>
      <c r="DO67" s="0" t="n">
        <v>2377.1</v>
      </c>
      <c r="DP67" s="0" t="n">
        <v>0</v>
      </c>
      <c r="DQ67" s="0" t="n">
        <v>0</v>
      </c>
      <c r="DR67" s="0" t="n">
        <v>0</v>
      </c>
      <c r="DS67" s="0" t="n">
        <v>1600</v>
      </c>
      <c r="DT67" s="0" t="n">
        <v>0</v>
      </c>
      <c r="DU67" s="0" t="n">
        <v>0</v>
      </c>
      <c r="DV67" s="0" t="n">
        <v>0</v>
      </c>
      <c r="DW67" s="0" t="n">
        <v>0</v>
      </c>
      <c r="DX67" s="0" t="n">
        <v>0</v>
      </c>
      <c r="DY67" s="0" t="n">
        <v>3010</v>
      </c>
      <c r="DZ67" s="0" t="n">
        <v>0</v>
      </c>
      <c r="EA67" s="0" t="n">
        <v>0</v>
      </c>
      <c r="EB67" s="0" t="n">
        <v>0</v>
      </c>
      <c r="EC67" s="0" t="n">
        <v>0</v>
      </c>
      <c r="ED67" s="0" t="n">
        <v>0</v>
      </c>
      <c r="EE67" s="0" t="n">
        <v>0</v>
      </c>
      <c r="EF67" s="0" t="n">
        <v>0</v>
      </c>
      <c r="EG67" s="0" t="n">
        <v>2458</v>
      </c>
      <c r="EH67" s="0" t="n">
        <v>2500</v>
      </c>
      <c r="EI67" s="0" t="n">
        <v>0</v>
      </c>
      <c r="EJ67" s="0" t="n">
        <v>0</v>
      </c>
      <c r="EK67" s="0" t="n">
        <v>1073.75</v>
      </c>
      <c r="EL67" s="0" t="n">
        <v>0</v>
      </c>
      <c r="EM67" s="0" t="n">
        <v>0</v>
      </c>
      <c r="EN67" s="0" t="n">
        <v>0</v>
      </c>
      <c r="EO67" s="0" t="n">
        <v>0</v>
      </c>
      <c r="EP67" s="0" t="n">
        <v>0</v>
      </c>
      <c r="EQ67" s="0" t="n">
        <v>0</v>
      </c>
      <c r="ER67" s="0" t="n">
        <v>0</v>
      </c>
      <c r="ES67" s="0" t="n">
        <v>5858</v>
      </c>
      <c r="ET67" s="0" t="n">
        <v>0</v>
      </c>
      <c r="EU67" s="0" t="n">
        <v>0</v>
      </c>
      <c r="EV67" s="0" t="n">
        <v>172</v>
      </c>
      <c r="EW67" s="0" t="n">
        <v>0</v>
      </c>
      <c r="EX67" s="0" t="n">
        <v>7709.04</v>
      </c>
      <c r="EY67" s="0" t="n">
        <v>5634.72</v>
      </c>
      <c r="EZ67" s="0" t="n">
        <v>7566.28</v>
      </c>
      <c r="FA67" s="0" t="n">
        <v>0</v>
      </c>
      <c r="FB67" s="0" t="n">
        <v>4128</v>
      </c>
      <c r="FC67" s="0" t="n">
        <v>0</v>
      </c>
      <c r="FD67" s="0" t="n">
        <v>0</v>
      </c>
      <c r="FE67" s="0" t="n">
        <v>2786.4</v>
      </c>
      <c r="FF67" s="0" t="n">
        <v>0</v>
      </c>
      <c r="FG67" s="0" t="n">
        <v>1038.88</v>
      </c>
      <c r="FH67" s="0" t="n">
        <v>9361.96</v>
      </c>
      <c r="FI67" s="0" t="n">
        <v>0</v>
      </c>
      <c r="FJ67" s="0" t="n">
        <v>7095</v>
      </c>
      <c r="FK67" s="0" t="n">
        <v>0</v>
      </c>
      <c r="FL67" s="0" t="n">
        <v>5455.84</v>
      </c>
      <c r="FM67" s="0" t="n">
        <v>2236</v>
      </c>
      <c r="FN67" s="0" t="n">
        <v>0</v>
      </c>
      <c r="FO67" s="0" t="n">
        <v>0</v>
      </c>
      <c r="FP67" s="0" t="n">
        <v>0</v>
      </c>
      <c r="FQ67" s="0" t="n">
        <v>3692.84</v>
      </c>
      <c r="FR67" s="0" t="n">
        <v>0</v>
      </c>
      <c r="FS67" s="0" t="n">
        <v>6020</v>
      </c>
      <c r="FT67" s="0" t="n">
        <v>1393.2</v>
      </c>
      <c r="FU67" s="0" t="n">
        <v>0</v>
      </c>
      <c r="FV67" s="0" t="n">
        <v>0</v>
      </c>
      <c r="FW67" s="0" t="n">
        <v>0</v>
      </c>
      <c r="FX67" s="0" t="n">
        <v>5487.66</v>
      </c>
      <c r="FY67" s="0" t="n">
        <v>0</v>
      </c>
      <c r="FZ67" s="0" t="n">
        <v>0</v>
      </c>
      <c r="GA67" s="0" t="n">
        <v>0</v>
      </c>
      <c r="GB67" s="0" t="n">
        <v>0</v>
      </c>
      <c r="GC67" s="0" t="n">
        <v>3716.92</v>
      </c>
      <c r="GD67" s="0" t="n">
        <v>0</v>
      </c>
      <c r="GE67" s="0" t="n">
        <v>0</v>
      </c>
      <c r="GF67" s="0" t="n">
        <v>0</v>
      </c>
      <c r="GG67" s="0" t="n">
        <v>2752</v>
      </c>
      <c r="GH67" s="0" t="n">
        <v>0</v>
      </c>
      <c r="GI67" s="0" t="n">
        <v>0</v>
      </c>
      <c r="GJ67" s="0" t="n">
        <v>0</v>
      </c>
      <c r="GK67" s="0" t="n">
        <v>0</v>
      </c>
      <c r="GL67" s="0" t="n">
        <v>0</v>
      </c>
      <c r="GM67" s="0" t="n">
        <v>5177.2</v>
      </c>
      <c r="GN67" s="0" t="n">
        <v>0</v>
      </c>
      <c r="GO67" s="0" t="n">
        <v>0</v>
      </c>
      <c r="GP67" s="0" t="n">
        <v>0</v>
      </c>
      <c r="GQ67" s="0" t="n">
        <v>0</v>
      </c>
      <c r="GR67" s="0" t="n">
        <v>0</v>
      </c>
      <c r="GS67" s="0" t="n">
        <v>0</v>
      </c>
      <c r="GT67" s="0" t="n">
        <v>0</v>
      </c>
      <c r="GU67" s="0" t="n">
        <v>4227.76</v>
      </c>
      <c r="GV67" s="0" t="n">
        <v>3440</v>
      </c>
      <c r="GW67" s="0" t="n">
        <v>0</v>
      </c>
      <c r="GX67" s="0" t="n">
        <v>0</v>
      </c>
      <c r="GY67" s="0" t="n">
        <v>1477.48</v>
      </c>
      <c r="GZ67" s="0" t="n">
        <v>0</v>
      </c>
      <c r="HA67" s="0" t="n">
        <v>0</v>
      </c>
      <c r="HB67" s="0" t="n">
        <v>0</v>
      </c>
      <c r="HC67" s="0" t="n">
        <v>0</v>
      </c>
      <c r="HD67" s="0" t="n">
        <v>0</v>
      </c>
      <c r="HE67" s="0" t="n">
        <v>0</v>
      </c>
      <c r="HF67" s="0" t="n">
        <v>0</v>
      </c>
      <c r="HG67" s="0" t="n">
        <v>10075.76</v>
      </c>
      <c r="HH67" s="0" t="n">
        <v>0</v>
      </c>
      <c r="HI67" s="0" t="n">
        <v>0</v>
      </c>
      <c r="HJ67" s="0" t="n">
        <v>104</v>
      </c>
      <c r="HK67" s="0" t="n">
        <v>0</v>
      </c>
      <c r="HL67" s="0" t="n">
        <v>4661.28</v>
      </c>
      <c r="HM67" s="0" t="n">
        <v>3747.744</v>
      </c>
      <c r="HN67" s="0" t="n">
        <v>4574.96</v>
      </c>
      <c r="HO67" s="0" t="n">
        <v>0</v>
      </c>
      <c r="HP67" s="0" t="n">
        <v>2496</v>
      </c>
      <c r="HQ67" s="0" t="n">
        <v>0</v>
      </c>
      <c r="HR67" s="0" t="n">
        <v>0</v>
      </c>
      <c r="HS67" s="0" t="n">
        <v>1872</v>
      </c>
      <c r="HT67" s="0" t="n">
        <v>0</v>
      </c>
      <c r="HU67" s="0" t="n">
        <v>690.976</v>
      </c>
      <c r="HV67" s="0" t="n">
        <v>5660.72</v>
      </c>
      <c r="HW67" s="0" t="n">
        <v>0</v>
      </c>
      <c r="HX67" s="0" t="n">
        <v>3775.2</v>
      </c>
      <c r="HY67" s="0" t="n">
        <v>0</v>
      </c>
      <c r="HZ67" s="0" t="n">
        <v>3298.88</v>
      </c>
      <c r="IA67" s="0" t="n">
        <v>1690</v>
      </c>
      <c r="IB67" s="0" t="n">
        <v>0</v>
      </c>
      <c r="IC67" s="0" t="n">
        <v>0</v>
      </c>
      <c r="ID67" s="0" t="n">
        <v>0</v>
      </c>
      <c r="IE67" s="0" t="n">
        <v>2232.88</v>
      </c>
      <c r="IF67" s="0" t="n">
        <v>0</v>
      </c>
      <c r="IG67" s="0" t="n">
        <v>3640</v>
      </c>
      <c r="IH67" s="0" t="n">
        <v>926.64</v>
      </c>
      <c r="II67" s="0" t="n">
        <v>0</v>
      </c>
      <c r="IJ67" s="0" t="n">
        <v>0</v>
      </c>
      <c r="IK67" s="0" t="n">
        <v>0</v>
      </c>
      <c r="IL67" s="0" t="n">
        <v>3686.8</v>
      </c>
      <c r="IM67" s="0" t="n">
        <v>0</v>
      </c>
      <c r="IN67" s="0" t="n">
        <v>0</v>
      </c>
      <c r="IO67" s="0" t="n">
        <v>0</v>
      </c>
      <c r="IP67" s="0" t="n">
        <v>0</v>
      </c>
      <c r="IQ67" s="0" t="n">
        <v>2247.44</v>
      </c>
      <c r="IR67" s="0" t="n">
        <v>0</v>
      </c>
      <c r="IS67" s="0" t="n">
        <v>0</v>
      </c>
      <c r="IT67" s="0" t="n">
        <v>0</v>
      </c>
      <c r="IU67" s="0" t="n">
        <v>1830.4</v>
      </c>
      <c r="IV67" s="0" t="n">
        <v>0</v>
      </c>
      <c r="IW67" s="0" t="n">
        <v>0</v>
      </c>
      <c r="IX67" s="0" t="n">
        <v>0</v>
      </c>
      <c r="IY67" s="0" t="n">
        <v>0</v>
      </c>
      <c r="IZ67" s="0" t="n">
        <v>0</v>
      </c>
      <c r="JA67" s="0" t="n">
        <v>3130.4</v>
      </c>
      <c r="JB67" s="0" t="n">
        <v>0</v>
      </c>
      <c r="JC67" s="0" t="n">
        <v>0</v>
      </c>
      <c r="JD67" s="0" t="n">
        <v>0</v>
      </c>
      <c r="JE67" s="0" t="n">
        <v>0</v>
      </c>
      <c r="JF67" s="0" t="n">
        <v>0</v>
      </c>
      <c r="JG67" s="0" t="n">
        <v>0</v>
      </c>
      <c r="JH67" s="0" t="n">
        <v>0</v>
      </c>
      <c r="JI67" s="0" t="n">
        <v>2556.32</v>
      </c>
      <c r="JJ67" s="0" t="n">
        <v>2600</v>
      </c>
      <c r="JK67" s="0" t="n">
        <v>0</v>
      </c>
      <c r="JL67" s="0" t="n">
        <v>0</v>
      </c>
      <c r="JM67" s="0" t="n">
        <v>982.696</v>
      </c>
      <c r="JN67" s="0" t="n">
        <v>0</v>
      </c>
      <c r="JO67" s="0" t="n">
        <v>0</v>
      </c>
      <c r="JP67" s="0" t="n">
        <v>0</v>
      </c>
      <c r="JQ67" s="0" t="n">
        <v>0</v>
      </c>
      <c r="JR67" s="0" t="n">
        <v>0</v>
      </c>
      <c r="JS67" s="0" t="n">
        <v>0</v>
      </c>
      <c r="JT67" s="0" t="n">
        <v>0</v>
      </c>
      <c r="JU67" s="0" t="n">
        <v>6701.552</v>
      </c>
      <c r="JV67" s="0" t="n">
        <v>0</v>
      </c>
      <c r="JW67" s="0" t="n">
        <v>0</v>
      </c>
      <c r="JX67" s="0" t="n">
        <v>247</v>
      </c>
      <c r="JY67" s="0" t="n">
        <v>0</v>
      </c>
      <c r="JZ67" s="0" t="n">
        <v>11070.54</v>
      </c>
      <c r="KA67" s="0" t="n">
        <v>10114.65</v>
      </c>
      <c r="KB67" s="0" t="n">
        <v>13581.9125</v>
      </c>
      <c r="KC67" s="0" t="n">
        <v>0</v>
      </c>
      <c r="KD67" s="0" t="n">
        <v>5928</v>
      </c>
      <c r="KE67" s="0" t="n">
        <v>0</v>
      </c>
      <c r="KF67" s="0" t="n">
        <v>0</v>
      </c>
      <c r="KG67" s="0" t="n">
        <v>4001.4</v>
      </c>
      <c r="KH67" s="0" t="n">
        <v>0</v>
      </c>
      <c r="KI67" s="0" t="n">
        <v>1342.692</v>
      </c>
      <c r="KJ67" s="0" t="n">
        <v>13444.21</v>
      </c>
      <c r="KK67" s="0" t="n">
        <v>0</v>
      </c>
      <c r="KL67" s="0" t="n">
        <v>8151</v>
      </c>
      <c r="KM67" s="0" t="n">
        <v>0</v>
      </c>
      <c r="KN67" s="0" t="n">
        <v>8618.324</v>
      </c>
      <c r="KO67" s="0" t="n">
        <v>4013.75</v>
      </c>
      <c r="KP67" s="0" t="n">
        <v>0</v>
      </c>
      <c r="KQ67" s="0" t="n">
        <v>0</v>
      </c>
      <c r="KR67" s="0" t="n">
        <v>0</v>
      </c>
      <c r="KS67" s="0" t="n">
        <v>5303.09</v>
      </c>
      <c r="KT67" s="0" t="n">
        <v>0</v>
      </c>
      <c r="KU67" s="0" t="n">
        <v>6916</v>
      </c>
      <c r="KV67" s="0" t="n">
        <v>2000.7</v>
      </c>
      <c r="KW67" s="0" t="n">
        <v>0</v>
      </c>
      <c r="KX67" s="0" t="n">
        <v>0</v>
      </c>
      <c r="KY67" s="0" t="n">
        <v>0</v>
      </c>
      <c r="KZ67" s="0" t="n">
        <v>8756.15</v>
      </c>
      <c r="LA67" s="0" t="n">
        <v>0</v>
      </c>
      <c r="LB67" s="0" t="n">
        <v>0</v>
      </c>
      <c r="LC67" s="0" t="n">
        <v>0</v>
      </c>
      <c r="LD67" s="0" t="n">
        <v>0</v>
      </c>
      <c r="LE67" s="0" t="n">
        <v>5871.437</v>
      </c>
      <c r="LF67" s="0" t="n">
        <v>0</v>
      </c>
      <c r="LG67" s="0" t="n">
        <v>0</v>
      </c>
      <c r="LH67" s="0" t="n">
        <v>0</v>
      </c>
      <c r="LI67" s="0" t="n">
        <v>3952</v>
      </c>
      <c r="LJ67" s="0" t="n">
        <v>0</v>
      </c>
      <c r="LK67" s="0" t="n">
        <v>0</v>
      </c>
      <c r="LL67" s="0" t="n">
        <v>0</v>
      </c>
      <c r="LM67" s="0" t="n">
        <v>0</v>
      </c>
      <c r="LN67" s="0" t="n">
        <v>0</v>
      </c>
      <c r="LO67" s="0" t="n">
        <v>7434.7</v>
      </c>
      <c r="LP67" s="0" t="n">
        <v>0</v>
      </c>
      <c r="LQ67" s="0" t="n">
        <v>0</v>
      </c>
      <c r="LR67" s="0" t="n">
        <v>0</v>
      </c>
      <c r="LS67" s="0" t="n">
        <v>0</v>
      </c>
      <c r="LT67" s="0" t="n">
        <v>0</v>
      </c>
      <c r="LU67" s="0" t="n">
        <v>0</v>
      </c>
      <c r="LV67" s="0" t="n">
        <v>0</v>
      </c>
      <c r="LW67" s="0" t="n">
        <v>6071.26</v>
      </c>
      <c r="LX67" s="0" t="n">
        <v>4940</v>
      </c>
      <c r="LY67" s="0" t="n">
        <v>0</v>
      </c>
      <c r="LZ67" s="0" t="n">
        <v>0</v>
      </c>
      <c r="MA67" s="0" t="n">
        <v>2652.1625</v>
      </c>
      <c r="MB67" s="0" t="n">
        <v>0</v>
      </c>
      <c r="MC67" s="0" t="n">
        <v>0</v>
      </c>
      <c r="MD67" s="0" t="n">
        <v>0</v>
      </c>
      <c r="ME67" s="0" t="n">
        <v>0</v>
      </c>
      <c r="MF67" s="0" t="n">
        <v>0</v>
      </c>
      <c r="MG67" s="0" t="n">
        <v>0</v>
      </c>
      <c r="MH67" s="0" t="n">
        <v>0</v>
      </c>
      <c r="MI67" s="0" t="n">
        <v>13022.334</v>
      </c>
      <c r="MJ67" s="0" t="n">
        <v>0</v>
      </c>
      <c r="MK67" s="0" t="n">
        <v>0</v>
      </c>
      <c r="ML67" s="0" t="n">
        <v>319</v>
      </c>
      <c r="MM67" s="0" t="n">
        <v>0</v>
      </c>
      <c r="MN67" s="0" t="n">
        <v>14297.58</v>
      </c>
      <c r="MO67" s="0" t="n">
        <v>11495.484</v>
      </c>
      <c r="MP67" s="0" t="n">
        <v>14032.81</v>
      </c>
      <c r="MQ67" s="0" t="n">
        <v>0</v>
      </c>
      <c r="MR67" s="0" t="n">
        <v>7656</v>
      </c>
      <c r="MS67" s="0" t="n">
        <v>0</v>
      </c>
      <c r="MT67" s="0" t="n">
        <v>0</v>
      </c>
      <c r="MU67" s="0" t="n">
        <v>6316.2</v>
      </c>
      <c r="MV67" s="0" t="n">
        <v>0</v>
      </c>
      <c r="MW67" s="0" t="n">
        <v>1926.76</v>
      </c>
      <c r="MX67" s="0" t="n">
        <v>17363.17</v>
      </c>
      <c r="MY67" s="0" t="n">
        <v>0</v>
      </c>
      <c r="MZ67" s="0" t="n">
        <v>9474.3</v>
      </c>
      <c r="NA67" s="0" t="n">
        <v>0</v>
      </c>
      <c r="NB67" s="0" t="n">
        <v>10118.68</v>
      </c>
      <c r="NC67" s="0" t="n">
        <v>5183.75</v>
      </c>
      <c r="ND67" s="0" t="n">
        <v>0</v>
      </c>
      <c r="NE67" s="0" t="n">
        <v>0</v>
      </c>
      <c r="NF67" s="0" t="n">
        <v>0</v>
      </c>
      <c r="NG67" s="0" t="n">
        <v>6848.93</v>
      </c>
      <c r="NH67" s="0" t="n">
        <v>0</v>
      </c>
      <c r="NI67" s="0" t="n">
        <v>8932</v>
      </c>
      <c r="NJ67" s="0" t="n">
        <v>2583.9</v>
      </c>
      <c r="NK67" s="0" t="n">
        <v>0</v>
      </c>
      <c r="NL67" s="0" t="n">
        <v>0</v>
      </c>
      <c r="NM67" s="0" t="n">
        <v>0</v>
      </c>
      <c r="NN67" s="0" t="n">
        <v>11308.55</v>
      </c>
      <c r="NO67" s="0" t="n">
        <v>0</v>
      </c>
      <c r="NP67" s="0" t="n">
        <v>0</v>
      </c>
      <c r="NQ67" s="0" t="n">
        <v>0</v>
      </c>
      <c r="NR67" s="0" t="n">
        <v>0</v>
      </c>
      <c r="NS67" s="0" t="n">
        <v>6893.59</v>
      </c>
      <c r="NT67" s="0" t="n">
        <v>0</v>
      </c>
      <c r="NU67" s="0" t="n">
        <v>0</v>
      </c>
      <c r="NV67" s="0" t="n">
        <v>0</v>
      </c>
      <c r="NW67" s="0" t="n">
        <v>6380</v>
      </c>
      <c r="NX67" s="0" t="n">
        <v>0</v>
      </c>
      <c r="NY67" s="0" t="n">
        <v>0</v>
      </c>
      <c r="NZ67" s="0" t="n">
        <v>0</v>
      </c>
      <c r="OA67" s="0" t="n">
        <v>0</v>
      </c>
      <c r="OB67" s="0" t="n">
        <v>0</v>
      </c>
      <c r="OC67" s="0" t="n">
        <v>9601.9</v>
      </c>
      <c r="OD67" s="0" t="n">
        <v>0</v>
      </c>
      <c r="OE67" s="0" t="n">
        <v>0</v>
      </c>
      <c r="OF67" s="0" t="n">
        <v>0</v>
      </c>
      <c r="OG67" s="0" t="n">
        <v>0</v>
      </c>
      <c r="OH67" s="0" t="n">
        <v>0</v>
      </c>
      <c r="OI67" s="0" t="n">
        <v>0</v>
      </c>
      <c r="OJ67" s="0" t="n">
        <v>0</v>
      </c>
      <c r="OK67" s="0" t="n">
        <v>7841.02</v>
      </c>
      <c r="OL67" s="0" t="n">
        <v>6380</v>
      </c>
      <c r="OM67" s="0" t="n">
        <v>0</v>
      </c>
      <c r="ON67" s="0" t="n">
        <v>0</v>
      </c>
      <c r="OO67" s="0" t="n">
        <v>2466.189</v>
      </c>
      <c r="OP67" s="0" t="n">
        <v>0</v>
      </c>
      <c r="OQ67" s="0" t="n">
        <v>0</v>
      </c>
      <c r="OR67" s="0" t="n">
        <v>0</v>
      </c>
      <c r="OS67" s="0" t="n">
        <v>0</v>
      </c>
      <c r="OT67" s="0" t="n">
        <v>0</v>
      </c>
      <c r="OU67" s="0" t="n">
        <v>0</v>
      </c>
      <c r="OV67" s="0" t="n">
        <v>0</v>
      </c>
      <c r="OW67" s="0" t="n">
        <v>16818.318</v>
      </c>
      <c r="OX67" s="0" t="n">
        <v>0</v>
      </c>
      <c r="OY67" s="0" t="n">
        <v>0</v>
      </c>
      <c r="OZ67" s="0" t="n">
        <v>312</v>
      </c>
      <c r="PA67" s="0" t="n">
        <v>0</v>
      </c>
      <c r="PB67" s="0" t="n">
        <v>13983.84</v>
      </c>
      <c r="PC67" s="0" t="n">
        <v>10221.12</v>
      </c>
      <c r="PD67" s="0" t="n">
        <v>13724.88</v>
      </c>
      <c r="PE67" s="0" t="n">
        <v>0</v>
      </c>
      <c r="PF67" s="0" t="n">
        <v>7488</v>
      </c>
      <c r="PG67" s="0" t="n">
        <v>0</v>
      </c>
      <c r="PH67" s="0" t="n">
        <v>0</v>
      </c>
      <c r="PI67" s="0" t="n">
        <v>5616</v>
      </c>
      <c r="PJ67" s="0" t="n">
        <v>0</v>
      </c>
      <c r="PK67" s="0" t="n">
        <v>1884.48</v>
      </c>
      <c r="PL67" s="0" t="n">
        <v>16982.16</v>
      </c>
      <c r="PM67" s="0" t="n">
        <v>0</v>
      </c>
      <c r="PN67" s="0" t="n">
        <v>9266.4</v>
      </c>
      <c r="PO67" s="0" t="n">
        <v>0</v>
      </c>
      <c r="PP67" s="0" t="n">
        <v>9896.64</v>
      </c>
      <c r="PQ67" s="0" t="n">
        <v>4056</v>
      </c>
      <c r="PR67" s="0" t="n">
        <v>0</v>
      </c>
      <c r="PS67" s="0" t="n">
        <v>0</v>
      </c>
      <c r="PT67" s="0" t="n">
        <v>0</v>
      </c>
      <c r="PU67" s="0" t="n">
        <v>6698.64</v>
      </c>
      <c r="PV67" s="0" t="n">
        <v>0</v>
      </c>
      <c r="PW67" s="0" t="n">
        <v>8736</v>
      </c>
      <c r="PX67" s="0" t="n">
        <v>2527.2</v>
      </c>
      <c r="PY67" s="0" t="n">
        <v>0</v>
      </c>
      <c r="PZ67" s="0" t="n">
        <v>0</v>
      </c>
      <c r="QA67" s="0" t="n">
        <v>0</v>
      </c>
      <c r="QB67" s="0" t="n">
        <v>11060.4</v>
      </c>
      <c r="QC67" s="0" t="n">
        <v>0</v>
      </c>
      <c r="QD67" s="0" t="n">
        <v>0</v>
      </c>
      <c r="QE67" s="0" t="n">
        <v>0</v>
      </c>
      <c r="QF67" s="0" t="n">
        <v>0</v>
      </c>
      <c r="QG67" s="0" t="n">
        <v>6742.32</v>
      </c>
      <c r="QH67" s="0" t="n">
        <v>0</v>
      </c>
      <c r="QI67" s="0" t="n">
        <v>0</v>
      </c>
      <c r="QJ67" s="0" t="n">
        <v>0</v>
      </c>
      <c r="QK67" s="0" t="n">
        <v>4992</v>
      </c>
      <c r="QL67" s="0" t="n">
        <v>0</v>
      </c>
      <c r="QM67" s="0" t="n">
        <v>0</v>
      </c>
      <c r="QN67" s="0" t="n">
        <v>0</v>
      </c>
      <c r="QO67" s="0" t="n">
        <v>0</v>
      </c>
      <c r="QP67" s="0" t="n">
        <v>0</v>
      </c>
      <c r="QQ67" s="0" t="n">
        <v>9391.2</v>
      </c>
      <c r="QR67" s="0" t="n">
        <v>0</v>
      </c>
      <c r="QS67" s="0" t="n">
        <v>0</v>
      </c>
      <c r="QT67" s="0" t="n">
        <v>0</v>
      </c>
      <c r="QU67" s="0" t="n">
        <v>0</v>
      </c>
      <c r="QV67" s="0" t="n">
        <v>0</v>
      </c>
      <c r="QW67" s="0" t="n">
        <v>0</v>
      </c>
      <c r="QX67" s="0" t="n">
        <v>0</v>
      </c>
      <c r="QY67" s="0" t="n">
        <v>7668.96</v>
      </c>
      <c r="QZ67" s="0" t="n">
        <v>6240</v>
      </c>
      <c r="RA67" s="0" t="n">
        <v>0</v>
      </c>
      <c r="RB67" s="0" t="n">
        <v>0</v>
      </c>
      <c r="RC67" s="0" t="n">
        <v>2680.08</v>
      </c>
      <c r="RD67" s="0" t="n">
        <v>0</v>
      </c>
      <c r="RE67" s="0" t="n">
        <v>0</v>
      </c>
      <c r="RF67" s="0" t="n">
        <v>0</v>
      </c>
      <c r="RG67" s="0" t="n">
        <v>0</v>
      </c>
      <c r="RH67" s="0" t="n">
        <v>0</v>
      </c>
      <c r="RI67" s="0" t="n">
        <v>0</v>
      </c>
      <c r="RJ67" s="0" t="n">
        <v>0</v>
      </c>
      <c r="RK67" s="0" t="n">
        <v>22846.2</v>
      </c>
      <c r="RL67" s="0" t="n">
        <v>0</v>
      </c>
      <c r="RM67" s="0" t="n">
        <v>0</v>
      </c>
      <c r="RN67" s="0" t="n">
        <v>0</v>
      </c>
      <c r="RO67" s="0" t="n">
        <v>0</v>
      </c>
      <c r="RP67" s="0" t="n">
        <v>0</v>
      </c>
      <c r="RQ67" s="0" t="n">
        <v>0</v>
      </c>
      <c r="RR67" s="0" t="n">
        <v>0</v>
      </c>
      <c r="RS67" s="0" t="n">
        <v>0</v>
      </c>
      <c r="RT67" s="0" t="n">
        <v>0</v>
      </c>
      <c r="RU67" s="0" t="n">
        <v>0</v>
      </c>
      <c r="RV67" s="0" t="n">
        <v>0</v>
      </c>
      <c r="RW67" s="0" t="n">
        <v>0</v>
      </c>
      <c r="RX67" s="0" t="n">
        <v>0</v>
      </c>
      <c r="RY67" s="0" t="n">
        <v>0</v>
      </c>
      <c r="RZ67" s="0" t="n">
        <v>0</v>
      </c>
      <c r="SA67" s="0" t="n">
        <v>0</v>
      </c>
      <c r="SB67" s="0" t="n">
        <v>0</v>
      </c>
      <c r="SC67" s="0" t="n">
        <v>0</v>
      </c>
      <c r="SD67" s="0" t="n">
        <v>0</v>
      </c>
      <c r="SE67" s="0" t="n">
        <v>0</v>
      </c>
      <c r="SF67" s="0" t="n">
        <v>0</v>
      </c>
      <c r="SG67" s="0" t="n">
        <v>0</v>
      </c>
      <c r="SH67" s="0" t="n">
        <v>0</v>
      </c>
      <c r="SI67" s="0" t="n">
        <v>0</v>
      </c>
      <c r="SJ67" s="0" t="n">
        <v>0</v>
      </c>
      <c r="SK67" s="0" t="n">
        <v>0</v>
      </c>
      <c r="SL67" s="0" t="n">
        <v>0</v>
      </c>
      <c r="SM67" s="0" t="n">
        <v>0</v>
      </c>
      <c r="SN67" s="0" t="n">
        <v>0</v>
      </c>
      <c r="SO67" s="0" t="n">
        <v>0</v>
      </c>
      <c r="SP67" s="0" t="n">
        <v>0</v>
      </c>
      <c r="SQ67" s="0" t="n">
        <v>0</v>
      </c>
      <c r="SR67" s="0" t="n">
        <v>0</v>
      </c>
      <c r="SS67" s="0" t="n">
        <v>0</v>
      </c>
      <c r="ST67" s="0" t="n">
        <v>0</v>
      </c>
      <c r="SU67" s="0" t="n">
        <v>0</v>
      </c>
      <c r="SV67" s="0" t="n">
        <v>0</v>
      </c>
      <c r="SW67" s="0" t="n">
        <v>0</v>
      </c>
      <c r="SX67" s="0" t="n">
        <v>0</v>
      </c>
      <c r="SY67" s="0" t="n">
        <v>0</v>
      </c>
      <c r="SZ67" s="0" t="n">
        <v>0</v>
      </c>
      <c r="TA67" s="0" t="n">
        <v>0</v>
      </c>
      <c r="TB67" s="0" t="n">
        <v>0</v>
      </c>
      <c r="TC67" s="0" t="n">
        <v>0</v>
      </c>
      <c r="TD67" s="0" t="n">
        <v>0</v>
      </c>
      <c r="TE67" s="0" t="n">
        <v>0</v>
      </c>
      <c r="TF67" s="0" t="n">
        <v>0</v>
      </c>
      <c r="TG67" s="0" t="n">
        <v>0</v>
      </c>
      <c r="TH67" s="0" t="n">
        <v>0</v>
      </c>
      <c r="TI67" s="0" t="n">
        <v>0</v>
      </c>
      <c r="TJ67" s="0" t="n">
        <v>0</v>
      </c>
      <c r="TK67" s="0" t="n">
        <v>0</v>
      </c>
      <c r="TL67" s="0" t="n">
        <v>0</v>
      </c>
      <c r="TM67" s="0" t="n">
        <v>0</v>
      </c>
      <c r="TN67" s="0" t="n">
        <v>0</v>
      </c>
      <c r="TO67" s="0" t="n">
        <v>0</v>
      </c>
      <c r="TP67" s="0" t="n">
        <v>0</v>
      </c>
      <c r="TQ67" s="0" t="n">
        <v>0</v>
      </c>
      <c r="TR67" s="0" t="n">
        <v>0</v>
      </c>
      <c r="TS67" s="0" t="n">
        <v>0</v>
      </c>
      <c r="TT67" s="0" t="n">
        <v>0</v>
      </c>
      <c r="TU67" s="0" t="n">
        <v>0</v>
      </c>
      <c r="TV67" s="0" t="n">
        <v>0</v>
      </c>
      <c r="TW67" s="0" t="n">
        <v>0</v>
      </c>
      <c r="TX67" s="0" t="n">
        <v>0</v>
      </c>
      <c r="TY67" s="0" t="n">
        <v>0</v>
      </c>
      <c r="TZ67" s="0" t="n">
        <v>0</v>
      </c>
      <c r="UA67" s="0" t="n">
        <v>0</v>
      </c>
      <c r="UB67" s="0" t="n">
        <v>245</v>
      </c>
      <c r="UC67" s="0" t="n">
        <v>0</v>
      </c>
      <c r="UD67" s="0" t="n">
        <v>10980.9</v>
      </c>
      <c r="UE67" s="0" t="n">
        <v>8828.82</v>
      </c>
      <c r="UF67" s="0" t="n">
        <v>10777.55</v>
      </c>
      <c r="UG67" s="0" t="n">
        <v>0</v>
      </c>
      <c r="UH67" s="0" t="n">
        <v>5880</v>
      </c>
      <c r="UI67" s="0" t="n">
        <v>0</v>
      </c>
      <c r="UJ67" s="0" t="n">
        <v>0</v>
      </c>
      <c r="UK67" s="0" t="n">
        <v>4410</v>
      </c>
      <c r="UL67" s="0" t="n">
        <v>0</v>
      </c>
      <c r="UM67" s="0" t="n">
        <v>1479.8</v>
      </c>
      <c r="UN67" s="0" t="n">
        <v>13335.35</v>
      </c>
      <c r="UO67" s="0" t="n">
        <v>0</v>
      </c>
      <c r="UP67" s="0" t="n">
        <v>8085</v>
      </c>
      <c r="UQ67" s="0" t="n">
        <v>0</v>
      </c>
      <c r="UR67" s="0" t="n">
        <v>6994.26</v>
      </c>
      <c r="US67" s="0" t="n">
        <v>3185</v>
      </c>
      <c r="UT67" s="0" t="n">
        <v>0</v>
      </c>
      <c r="UU67" s="0" t="n">
        <v>0</v>
      </c>
      <c r="UV67" s="0" t="n">
        <v>0</v>
      </c>
      <c r="UW67" s="0" t="n">
        <v>5786.165</v>
      </c>
      <c r="UX67" s="0" t="n">
        <v>0</v>
      </c>
      <c r="UY67" s="0" t="n">
        <v>6860</v>
      </c>
      <c r="UZ67" s="0" t="n">
        <v>1786.05</v>
      </c>
      <c r="VA67" s="0" t="n">
        <v>0</v>
      </c>
      <c r="VB67" s="0" t="n">
        <v>0</v>
      </c>
      <c r="VC67" s="0" t="n">
        <v>0</v>
      </c>
      <c r="VD67" s="0" t="n">
        <v>8685.25</v>
      </c>
      <c r="VE67" s="0" t="n">
        <v>0</v>
      </c>
      <c r="VF67" s="0" t="n">
        <v>0</v>
      </c>
      <c r="VG67" s="0" t="n">
        <v>0</v>
      </c>
      <c r="VH67" s="0" t="n">
        <v>0</v>
      </c>
      <c r="VI67" s="0" t="n">
        <v>5294.45</v>
      </c>
      <c r="VJ67" s="0" t="n">
        <v>0</v>
      </c>
      <c r="VK67" s="0" t="n">
        <v>0</v>
      </c>
      <c r="VL67" s="0" t="n">
        <v>0</v>
      </c>
      <c r="VM67" s="0" t="n">
        <v>3920</v>
      </c>
      <c r="VN67" s="0" t="n">
        <v>0</v>
      </c>
      <c r="VO67" s="0" t="n">
        <v>0</v>
      </c>
      <c r="VP67" s="0" t="n">
        <v>0</v>
      </c>
      <c r="VQ67" s="0" t="n">
        <v>0</v>
      </c>
      <c r="VR67" s="0" t="n">
        <v>0</v>
      </c>
      <c r="VS67" s="0" t="n">
        <v>9218.125</v>
      </c>
      <c r="VT67" s="0" t="n">
        <v>0</v>
      </c>
      <c r="VU67" s="0" t="n">
        <v>0</v>
      </c>
      <c r="VV67" s="0" t="n">
        <v>0</v>
      </c>
      <c r="VW67" s="0" t="n">
        <v>0</v>
      </c>
      <c r="VX67" s="0" t="n">
        <v>0</v>
      </c>
      <c r="VY67" s="0" t="n">
        <v>0</v>
      </c>
      <c r="VZ67" s="0" t="n">
        <v>0</v>
      </c>
      <c r="WA67" s="0" t="n">
        <v>6022.1</v>
      </c>
      <c r="WB67" s="0" t="n">
        <v>4900</v>
      </c>
      <c r="WC67" s="0" t="n">
        <v>0</v>
      </c>
      <c r="WD67" s="0" t="n">
        <v>0</v>
      </c>
      <c r="WE67" s="0" t="n">
        <v>2630.6875</v>
      </c>
      <c r="WF67" s="0" t="n">
        <v>0</v>
      </c>
      <c r="WG67" s="0" t="n">
        <v>0</v>
      </c>
      <c r="WH67" s="0" t="n">
        <v>0</v>
      </c>
      <c r="WI67" s="0" t="n">
        <v>0</v>
      </c>
      <c r="WJ67" s="0" t="n">
        <v>0</v>
      </c>
      <c r="WK67" s="0" t="n">
        <v>0</v>
      </c>
      <c r="WL67" s="0" t="n">
        <v>0</v>
      </c>
      <c r="WM67" s="0" t="n">
        <v>14352.1</v>
      </c>
      <c r="WN67" s="0" t="n">
        <v>0</v>
      </c>
      <c r="WO67" s="0" t="n">
        <v>0</v>
      </c>
      <c r="WP67" s="0" t="n">
        <v>334</v>
      </c>
      <c r="WQ67" s="0" t="n">
        <v>0</v>
      </c>
      <c r="WR67" s="0" t="n">
        <v>13472.892</v>
      </c>
      <c r="WS67" s="0" t="n">
        <v>10941.84</v>
      </c>
      <c r="WT67" s="0" t="n">
        <v>14692.66</v>
      </c>
      <c r="WU67" s="0" t="n">
        <v>0</v>
      </c>
      <c r="WV67" s="0" t="n">
        <v>8016</v>
      </c>
      <c r="WW67" s="0" t="n">
        <v>0</v>
      </c>
      <c r="WX67" s="0" t="n">
        <v>0</v>
      </c>
      <c r="WY67" s="0" t="n">
        <v>6012</v>
      </c>
      <c r="WZ67" s="0" t="n">
        <v>0</v>
      </c>
      <c r="XA67" s="0" t="n">
        <v>2017.36</v>
      </c>
      <c r="XB67" s="0" t="n">
        <v>18179.62</v>
      </c>
      <c r="XC67" s="0" t="n">
        <v>0</v>
      </c>
      <c r="XD67" s="0" t="n">
        <v>11022</v>
      </c>
      <c r="XE67" s="0" t="n">
        <v>0</v>
      </c>
      <c r="XF67" s="0" t="n">
        <v>10594.48</v>
      </c>
      <c r="XG67" s="0" t="n">
        <v>4342</v>
      </c>
      <c r="XH67" s="0" t="n">
        <v>0</v>
      </c>
      <c r="XI67" s="0" t="n">
        <v>0</v>
      </c>
      <c r="XJ67" s="0" t="n">
        <v>0</v>
      </c>
      <c r="XK67" s="0" t="n">
        <v>7888.078</v>
      </c>
      <c r="XL67" s="0" t="n">
        <v>0</v>
      </c>
      <c r="XM67" s="0" t="n">
        <v>9352</v>
      </c>
      <c r="XN67" s="0" t="n">
        <v>2705.4</v>
      </c>
      <c r="XO67" s="0" t="n">
        <v>0</v>
      </c>
      <c r="XP67" s="0" t="n">
        <v>0</v>
      </c>
      <c r="XQ67" s="0" t="n">
        <v>0</v>
      </c>
      <c r="XR67" s="0" t="n">
        <v>11840.3</v>
      </c>
      <c r="XS67" s="0" t="n">
        <v>0</v>
      </c>
      <c r="XT67" s="0" t="n">
        <v>0</v>
      </c>
      <c r="XU67" s="0" t="n">
        <v>0</v>
      </c>
      <c r="XV67" s="0" t="n">
        <v>0</v>
      </c>
      <c r="XW67" s="0" t="n">
        <v>7217.74</v>
      </c>
      <c r="XX67" s="0" t="n">
        <v>0</v>
      </c>
      <c r="XY67" s="0" t="n">
        <v>0</v>
      </c>
      <c r="XZ67" s="0" t="n">
        <v>0</v>
      </c>
      <c r="YA67" s="0" t="n">
        <v>6680</v>
      </c>
      <c r="YB67" s="0" t="n">
        <v>0</v>
      </c>
      <c r="YC67" s="0" t="n">
        <v>0</v>
      </c>
      <c r="YD67" s="0" t="n">
        <v>0</v>
      </c>
      <c r="YE67" s="0" t="n">
        <v>0</v>
      </c>
      <c r="YF67" s="0" t="n">
        <v>0</v>
      </c>
      <c r="YG67" s="0" t="n">
        <v>10053.4</v>
      </c>
      <c r="YH67" s="0" t="n">
        <v>0</v>
      </c>
      <c r="YI67" s="0" t="n">
        <v>0</v>
      </c>
      <c r="YJ67" s="0" t="n">
        <v>0</v>
      </c>
      <c r="YK67" s="0" t="n">
        <v>0</v>
      </c>
      <c r="YL67" s="0" t="n">
        <v>0</v>
      </c>
      <c r="YM67" s="0" t="n">
        <v>0</v>
      </c>
      <c r="YN67" s="0" t="n">
        <v>0</v>
      </c>
      <c r="YO67" s="0" t="n">
        <v>8209.72</v>
      </c>
      <c r="YP67" s="0" t="n">
        <v>6012</v>
      </c>
      <c r="YQ67" s="0" t="n">
        <v>0</v>
      </c>
      <c r="YR67" s="0" t="n">
        <v>0</v>
      </c>
      <c r="YS67" s="0" t="n">
        <v>3155.966</v>
      </c>
      <c r="YT67" s="0" t="n">
        <v>0</v>
      </c>
      <c r="YU67" s="0" t="n">
        <v>0</v>
      </c>
      <c r="YV67" s="0" t="n">
        <v>0</v>
      </c>
      <c r="YW67" s="0" t="n">
        <v>0</v>
      </c>
      <c r="YX67" s="0" t="n">
        <v>0</v>
      </c>
      <c r="YY67" s="0" t="n">
        <v>0</v>
      </c>
      <c r="YZ67" s="0" t="n">
        <v>0</v>
      </c>
      <c r="ZA67" s="0" t="n">
        <v>24457.15</v>
      </c>
      <c r="ZB67" s="0" t="n">
        <v>0</v>
      </c>
      <c r="ZC67" s="0" t="n">
        <v>0</v>
      </c>
      <c r="ZD67" s="0" t="n">
        <v>176</v>
      </c>
      <c r="ZE67" s="0" t="n">
        <v>0</v>
      </c>
      <c r="ZF67" s="0" t="n">
        <v>7888.32</v>
      </c>
      <c r="ZG67" s="0" t="n">
        <v>5765.76</v>
      </c>
      <c r="ZH67" s="0" t="n">
        <v>7742.24</v>
      </c>
      <c r="ZI67" s="0" t="n">
        <v>0</v>
      </c>
      <c r="ZJ67" s="0" t="n">
        <v>4224</v>
      </c>
      <c r="ZK67" s="0" t="n">
        <v>0</v>
      </c>
      <c r="ZL67" s="0" t="n">
        <v>0</v>
      </c>
      <c r="ZM67" s="0" t="n">
        <v>3168</v>
      </c>
      <c r="ZN67" s="0" t="n">
        <v>0</v>
      </c>
      <c r="ZO67" s="0" t="n">
        <v>1063.04</v>
      </c>
      <c r="ZP67" s="0" t="n">
        <v>9579.68</v>
      </c>
      <c r="ZQ67" s="0" t="n">
        <v>0</v>
      </c>
      <c r="ZR67" s="0" t="n">
        <v>5808</v>
      </c>
      <c r="ZS67" s="0" t="n">
        <v>0</v>
      </c>
      <c r="ZT67" s="0" t="n">
        <v>5024.448</v>
      </c>
      <c r="ZU67" s="0" t="n">
        <v>2288</v>
      </c>
      <c r="ZV67" s="0" t="n">
        <v>0</v>
      </c>
      <c r="ZW67" s="0" t="n">
        <v>0</v>
      </c>
      <c r="ZX67" s="0" t="n">
        <v>0</v>
      </c>
      <c r="ZY67" s="0" t="n">
        <v>3778.72</v>
      </c>
      <c r="ZZ67" s="0" t="n">
        <v>0</v>
      </c>
      <c r="AAA67" s="0" t="n">
        <v>4928</v>
      </c>
      <c r="AAB67" s="0" t="n">
        <v>1568.16</v>
      </c>
      <c r="AAC67" s="0" t="n">
        <v>0</v>
      </c>
      <c r="AAD67" s="0" t="n">
        <v>0</v>
      </c>
      <c r="AAE67" s="0" t="n">
        <v>0</v>
      </c>
      <c r="AAF67" s="0" t="n">
        <v>7799</v>
      </c>
      <c r="AAG67" s="0" t="n">
        <v>0</v>
      </c>
      <c r="AAH67" s="0" t="n">
        <v>0</v>
      </c>
      <c r="AAI67" s="0" t="n">
        <v>0</v>
      </c>
      <c r="AAJ67" s="0" t="n">
        <v>0</v>
      </c>
      <c r="AAK67" s="0" t="n">
        <v>3803.36</v>
      </c>
      <c r="AAL67" s="0" t="n">
        <v>0</v>
      </c>
      <c r="AAM67" s="0" t="n">
        <v>0</v>
      </c>
      <c r="AAN67" s="0" t="n">
        <v>0</v>
      </c>
      <c r="AAO67" s="0" t="n">
        <v>2816</v>
      </c>
      <c r="AAP67" s="0" t="n">
        <v>0</v>
      </c>
      <c r="AAQ67" s="0" t="n">
        <v>0</v>
      </c>
      <c r="AAR67" s="0" t="n">
        <v>0</v>
      </c>
      <c r="AAS67" s="0" t="n">
        <v>0</v>
      </c>
      <c r="AAT67" s="0" t="n">
        <v>0</v>
      </c>
      <c r="AAU67" s="0" t="n">
        <v>5297.6</v>
      </c>
      <c r="AAV67" s="0" t="n">
        <v>0</v>
      </c>
      <c r="AAW67" s="0" t="n">
        <v>0</v>
      </c>
      <c r="AAX67" s="0" t="n">
        <v>0</v>
      </c>
      <c r="AAY67" s="0" t="n">
        <v>0</v>
      </c>
      <c r="AAZ67" s="0" t="n">
        <v>0</v>
      </c>
      <c r="ABA67" s="0" t="n">
        <v>0</v>
      </c>
      <c r="ABB67" s="0" t="n">
        <v>0</v>
      </c>
      <c r="ABC67" s="0" t="n">
        <v>4326.08</v>
      </c>
      <c r="ABD67" s="0" t="n">
        <v>3520</v>
      </c>
      <c r="ABE67" s="0" t="n">
        <v>0</v>
      </c>
      <c r="ABF67" s="0" t="n">
        <v>0</v>
      </c>
      <c r="ABG67" s="0" t="n">
        <v>1360.656</v>
      </c>
      <c r="ABH67" s="0" t="n">
        <v>0</v>
      </c>
      <c r="ABI67" s="0" t="n">
        <v>0</v>
      </c>
      <c r="ABJ67" s="0" t="n">
        <v>0</v>
      </c>
      <c r="ABK67" s="0" t="n">
        <v>0</v>
      </c>
      <c r="ABL67" s="0" t="n">
        <v>0</v>
      </c>
      <c r="ABM67" s="0" t="n">
        <v>0</v>
      </c>
      <c r="ABN67" s="0" t="n">
        <v>0</v>
      </c>
      <c r="ABO67" s="0" t="n">
        <v>12887.6</v>
      </c>
      <c r="ABP67" s="0" t="n">
        <v>0</v>
      </c>
      <c r="ABQ67" s="0" t="n">
        <v>0</v>
      </c>
      <c r="ABR67" s="0" t="n">
        <v>329</v>
      </c>
      <c r="ABS67" s="0" t="n">
        <v>0</v>
      </c>
      <c r="ABT67" s="0" t="n">
        <v>14745.78</v>
      </c>
      <c r="ABU67" s="0" t="n">
        <v>9700.236</v>
      </c>
      <c r="ABV67" s="0" t="n">
        <v>14472.71</v>
      </c>
      <c r="ABW67" s="0" t="n">
        <v>0</v>
      </c>
      <c r="ABX67" s="0" t="n">
        <v>7896</v>
      </c>
      <c r="ABY67" s="0" t="n">
        <v>0</v>
      </c>
      <c r="ABZ67" s="0" t="n">
        <v>0</v>
      </c>
      <c r="ACA67" s="0" t="n">
        <v>5922</v>
      </c>
      <c r="ACB67" s="0" t="n">
        <v>0</v>
      </c>
      <c r="ACC67" s="0" t="n">
        <v>2185.876</v>
      </c>
      <c r="ACD67" s="0" t="n">
        <v>17907.47</v>
      </c>
      <c r="ACE67" s="0" t="n">
        <v>0</v>
      </c>
      <c r="ACF67" s="0" t="n">
        <v>13571.25</v>
      </c>
      <c r="ACG67" s="0" t="n">
        <v>0</v>
      </c>
      <c r="ACH67" s="0" t="n">
        <v>10435.88</v>
      </c>
      <c r="ACI67" s="0" t="n">
        <v>3849.3</v>
      </c>
      <c r="ACJ67" s="0" t="n">
        <v>0</v>
      </c>
      <c r="ACK67" s="0" t="n">
        <v>0</v>
      </c>
      <c r="ACL67" s="0" t="n">
        <v>0</v>
      </c>
      <c r="ACM67" s="0" t="n">
        <v>7063.63</v>
      </c>
      <c r="ACN67" s="0" t="n">
        <v>0</v>
      </c>
      <c r="ACO67" s="0" t="n">
        <v>9212</v>
      </c>
      <c r="ACP67" s="0" t="n">
        <v>2664.9</v>
      </c>
      <c r="ACQ67" s="0" t="n">
        <v>0</v>
      </c>
      <c r="ACR67" s="0" t="n">
        <v>0</v>
      </c>
      <c r="ACS67" s="0" t="n">
        <v>0</v>
      </c>
      <c r="ACT67" s="0" t="n">
        <v>11663.05</v>
      </c>
      <c r="ACU67" s="0" t="n">
        <v>0</v>
      </c>
      <c r="ACV67" s="0" t="n">
        <v>0</v>
      </c>
      <c r="ACW67" s="0" t="n">
        <v>0</v>
      </c>
      <c r="ACX67" s="0" t="n">
        <v>0</v>
      </c>
      <c r="ACY67" s="0" t="n">
        <v>6398.721</v>
      </c>
      <c r="ACZ67" s="0" t="n">
        <v>0</v>
      </c>
      <c r="ADA67" s="0" t="n">
        <v>0</v>
      </c>
      <c r="ADB67" s="0" t="n">
        <v>0</v>
      </c>
      <c r="ADC67" s="0" t="n">
        <v>5264</v>
      </c>
      <c r="ADD67" s="0" t="n">
        <v>0</v>
      </c>
      <c r="ADE67" s="0" t="n">
        <v>0</v>
      </c>
      <c r="ADF67" s="0" t="n">
        <v>0</v>
      </c>
      <c r="ADG67" s="0" t="n">
        <v>0</v>
      </c>
      <c r="ADH67" s="0" t="n">
        <v>0</v>
      </c>
      <c r="ADI67" s="0" t="n">
        <v>9902.9</v>
      </c>
      <c r="ADJ67" s="0" t="n">
        <v>0</v>
      </c>
      <c r="ADK67" s="0" t="n">
        <v>0</v>
      </c>
      <c r="ADL67" s="0" t="n">
        <v>0</v>
      </c>
      <c r="ADM67" s="0" t="n">
        <v>0</v>
      </c>
      <c r="ADN67" s="0" t="n">
        <v>0</v>
      </c>
      <c r="ADO67" s="0" t="n">
        <v>0</v>
      </c>
      <c r="ADP67" s="0" t="n">
        <v>0</v>
      </c>
      <c r="ADQ67" s="0" t="n">
        <v>8895.502</v>
      </c>
      <c r="ADR67" s="0" t="n">
        <v>6580</v>
      </c>
      <c r="ADS67" s="0" t="n">
        <v>0</v>
      </c>
      <c r="ADT67" s="0" t="n">
        <v>0</v>
      </c>
      <c r="ADU67" s="0" t="n">
        <v>2826.11</v>
      </c>
      <c r="ADV67" s="0" t="n">
        <v>0</v>
      </c>
      <c r="ADW67" s="0" t="n">
        <v>0</v>
      </c>
      <c r="ADX67" s="0" t="n">
        <v>0</v>
      </c>
      <c r="ADY67" s="0" t="n">
        <v>0</v>
      </c>
      <c r="ADZ67" s="0" t="n">
        <v>0</v>
      </c>
      <c r="AEA67" s="0" t="n">
        <v>0</v>
      </c>
      <c r="AEB67" s="0" t="n">
        <v>0</v>
      </c>
      <c r="AEC67" s="0" t="n">
        <v>19272.82</v>
      </c>
      <c r="AED67" s="0" t="n">
        <v>0</v>
      </c>
      <c r="AEE67" s="0" t="n">
        <v>0</v>
      </c>
      <c r="AEF67" s="0" t="n">
        <v>43</v>
      </c>
      <c r="AEG67" s="0" t="n">
        <v>0</v>
      </c>
      <c r="AEH67" s="0" t="n">
        <v>1927.26</v>
      </c>
      <c r="AEI67" s="0" t="n">
        <v>1549.548</v>
      </c>
      <c r="AEJ67" s="0" t="n">
        <v>1702.413</v>
      </c>
      <c r="AEK67" s="0" t="n">
        <v>0</v>
      </c>
      <c r="AEL67" s="0" t="n">
        <v>1032</v>
      </c>
      <c r="AEM67" s="0" t="n">
        <v>0</v>
      </c>
      <c r="AEN67" s="0" t="n">
        <v>0</v>
      </c>
      <c r="AEO67" s="0" t="n">
        <v>774</v>
      </c>
      <c r="AEP67" s="0" t="n">
        <v>0</v>
      </c>
      <c r="AEQ67" s="0" t="n">
        <v>285.692</v>
      </c>
      <c r="AER67" s="0" t="n">
        <v>2925.6125</v>
      </c>
      <c r="AES67" s="0" t="n">
        <v>0</v>
      </c>
      <c r="AET67" s="0" t="n">
        <v>1419</v>
      </c>
      <c r="AEU67" s="0" t="n">
        <v>0</v>
      </c>
      <c r="AEV67" s="0" t="n">
        <v>1227.564</v>
      </c>
      <c r="AEW67" s="0" t="n">
        <v>503.1</v>
      </c>
      <c r="AEX67" s="0" t="n">
        <v>0</v>
      </c>
      <c r="AEY67" s="0" t="n">
        <v>0</v>
      </c>
      <c r="AEZ67" s="0" t="n">
        <v>0</v>
      </c>
      <c r="AFA67" s="0" t="n">
        <v>923.21</v>
      </c>
      <c r="AFB67" s="0" t="n">
        <v>0</v>
      </c>
      <c r="AFC67" s="0" t="n">
        <v>1204</v>
      </c>
      <c r="AFD67" s="0" t="n">
        <v>435.375</v>
      </c>
      <c r="AFE67" s="0" t="n">
        <v>0</v>
      </c>
      <c r="AFF67" s="0" t="n">
        <v>0</v>
      </c>
      <c r="AFG67" s="0" t="n">
        <v>0</v>
      </c>
      <c r="AFH67" s="0" t="n">
        <v>1524.35</v>
      </c>
      <c r="AFI67" s="0" t="n">
        <v>0</v>
      </c>
      <c r="AFJ67" s="0" t="n">
        <v>0</v>
      </c>
      <c r="AFK67" s="0" t="n">
        <v>0</v>
      </c>
      <c r="AFL67" s="0" t="n">
        <v>0</v>
      </c>
      <c r="AFM67" s="0" t="n">
        <v>929.23</v>
      </c>
      <c r="AFN67" s="0" t="n">
        <v>0</v>
      </c>
      <c r="AFO67" s="0" t="n">
        <v>0</v>
      </c>
      <c r="AFP67" s="0" t="n">
        <v>0</v>
      </c>
      <c r="AFQ67" s="0" t="n">
        <v>688</v>
      </c>
      <c r="AFR67" s="0" t="n">
        <v>0</v>
      </c>
      <c r="AFS67" s="0" t="n">
        <v>0</v>
      </c>
      <c r="AFT67" s="0" t="n">
        <v>0</v>
      </c>
      <c r="AFU67" s="0" t="n">
        <v>0</v>
      </c>
      <c r="AFV67" s="0" t="n">
        <v>0</v>
      </c>
      <c r="AFW67" s="0" t="n">
        <v>1423.73</v>
      </c>
      <c r="AFX67" s="0" t="n">
        <v>0</v>
      </c>
      <c r="AFY67" s="0" t="n">
        <v>0</v>
      </c>
      <c r="AFZ67" s="0" t="n">
        <v>0</v>
      </c>
      <c r="AGA67" s="0" t="n">
        <v>0</v>
      </c>
      <c r="AGB67" s="0" t="n">
        <v>0</v>
      </c>
      <c r="AGC67" s="0" t="n">
        <v>0</v>
      </c>
      <c r="AGD67" s="0" t="n">
        <v>0</v>
      </c>
      <c r="AGE67" s="0" t="n">
        <v>1056.94</v>
      </c>
      <c r="AGF67" s="0" t="n">
        <v>774</v>
      </c>
      <c r="AGG67" s="0" t="n">
        <v>0</v>
      </c>
      <c r="AGH67" s="0" t="n">
        <v>0</v>
      </c>
      <c r="AGI67" s="0" t="n">
        <v>369.37</v>
      </c>
      <c r="AGJ67" s="0" t="n">
        <v>0</v>
      </c>
      <c r="AGK67" s="0" t="n">
        <v>0</v>
      </c>
      <c r="AGL67" s="0" t="n">
        <v>0</v>
      </c>
      <c r="AGM67" s="0" t="n">
        <v>0</v>
      </c>
      <c r="AGN67" s="0" t="n">
        <v>0</v>
      </c>
      <c r="AGO67" s="0" t="n">
        <v>0</v>
      </c>
      <c r="AGP67" s="0" t="n">
        <v>0</v>
      </c>
      <c r="AGQ67" s="0" t="n">
        <v>2518.94</v>
      </c>
      <c r="AGR67" s="0" t="n">
        <v>0</v>
      </c>
      <c r="AGS67" s="0" t="n">
        <v>0</v>
      </c>
      <c r="AGU67" s="0" t="n">
        <f aca="false">IF($P67&gt;0,CH67*$K67,0)</f>
        <v>400</v>
      </c>
      <c r="AGV67" s="0" t="n">
        <f aca="false">IF($P67&gt;0,EV67*$K67,0)</f>
        <v>688</v>
      </c>
      <c r="AGW67" s="0" t="n">
        <f aca="false">IF($P67&gt;0,HJ67*$K67,0)</f>
        <v>416</v>
      </c>
      <c r="AGX67" s="0" t="n">
        <f aca="false">IF($P67&gt;0,JX67*$K67,0)</f>
        <v>988</v>
      </c>
      <c r="AGY67" s="0" t="n">
        <f aca="false">IF($P67&gt;0,ML67*$K67,0)</f>
        <v>1276</v>
      </c>
      <c r="AGZ67" s="0" t="n">
        <f aca="false">IF($P67&gt;0,OZ67*$K67,0)</f>
        <v>1248</v>
      </c>
      <c r="AHA67" s="0" t="n">
        <f aca="false">IF($P67&gt;0,RN67*$K67,0)</f>
        <v>0</v>
      </c>
      <c r="AHB67" s="0" t="n">
        <f aca="false">IF($P67&gt;0,UB67*$K67,0)</f>
        <v>980</v>
      </c>
      <c r="AHC67" s="0" t="n">
        <f aca="false">IF($P67&gt;0,WP67*$K67,0)</f>
        <v>1336</v>
      </c>
      <c r="AHD67" s="0" t="n">
        <f aca="false">IF($P67&gt;0,ZD67*$K67,0)</f>
        <v>704</v>
      </c>
      <c r="AHE67" s="0" t="n">
        <f aca="false">IF($P67&gt;0,ABR67*$K67,0)</f>
        <v>1316</v>
      </c>
      <c r="AHF67" s="0" t="n">
        <f aca="false">IF($P67&gt;0,AEF67*$K67,0)</f>
        <v>172</v>
      </c>
    </row>
    <row r="68" customFormat="false" ht="15" hidden="false" customHeight="false" outlineLevel="0" collapsed="false">
      <c r="F68" s="0" t="s">
        <v>34</v>
      </c>
      <c r="H68" s="0" t="s">
        <v>181</v>
      </c>
      <c r="I68" s="0" t="s">
        <v>246</v>
      </c>
      <c r="K68" s="0" t="n">
        <v>2</v>
      </c>
      <c r="L68" s="0" t="n">
        <v>9.52</v>
      </c>
      <c r="P68" s="0" t="n">
        <v>2</v>
      </c>
      <c r="R68" s="0" t="s">
        <v>58</v>
      </c>
      <c r="S68" s="0" t="s">
        <v>61</v>
      </c>
      <c r="U68" s="0" t="n">
        <v>40.39</v>
      </c>
      <c r="W68" s="0" t="n">
        <v>26.29</v>
      </c>
      <c r="AB68" s="0" t="n">
        <v>50.18</v>
      </c>
      <c r="AC68" s="0" t="n">
        <v>4</v>
      </c>
      <c r="AD68" s="0" t="n">
        <v>31.86</v>
      </c>
      <c r="AE68" s="0" t="n">
        <v>19.02</v>
      </c>
      <c r="AF68" s="0" t="n">
        <v>2.89</v>
      </c>
      <c r="AG68" s="0" t="n">
        <v>32</v>
      </c>
      <c r="AH68" s="0" t="n">
        <v>58.86</v>
      </c>
      <c r="AI68" s="0" t="n">
        <v>33.52</v>
      </c>
      <c r="AL68" s="0" t="n">
        <v>25</v>
      </c>
      <c r="AN68" s="0" t="n">
        <v>32.87</v>
      </c>
      <c r="AO68" s="0" t="n">
        <v>37</v>
      </c>
      <c r="AS68" s="0" t="n">
        <v>8</v>
      </c>
      <c r="AW68" s="0" t="n">
        <v>32</v>
      </c>
      <c r="AZ68" s="0" t="n">
        <v>6</v>
      </c>
      <c r="BA68" s="0" t="n">
        <v>5.43</v>
      </c>
      <c r="BC68" s="0" t="n">
        <v>12</v>
      </c>
      <c r="BF68" s="0" t="n">
        <v>34.93</v>
      </c>
      <c r="BH68" s="0" t="n">
        <v>30.53</v>
      </c>
      <c r="BK68" s="0" t="n">
        <v>4.68</v>
      </c>
      <c r="BL68" s="0" t="n">
        <v>32.32</v>
      </c>
      <c r="BM68" s="0" t="n">
        <v>37.7</v>
      </c>
      <c r="BP68" s="0" t="n">
        <v>50.48</v>
      </c>
      <c r="BR68" s="0" t="n">
        <v>16</v>
      </c>
      <c r="BT68" s="0" t="n">
        <v>6</v>
      </c>
      <c r="BU68" s="0" t="n">
        <v>6.45</v>
      </c>
      <c r="BZ68" s="0" t="n">
        <v>44.29</v>
      </c>
      <c r="CA68" s="0" t="n">
        <v>12.02</v>
      </c>
      <c r="CB68" s="0" t="n">
        <v>29</v>
      </c>
      <c r="CG68" s="0" t="n">
        <v>32.82</v>
      </c>
      <c r="CH68" s="0" t="n">
        <v>192</v>
      </c>
      <c r="CI68" s="0" t="n">
        <v>7754.88</v>
      </c>
      <c r="CJ68" s="0" t="n">
        <v>0</v>
      </c>
      <c r="CK68" s="0" t="n">
        <v>5047.68</v>
      </c>
      <c r="CL68" s="0" t="n">
        <v>0</v>
      </c>
      <c r="CM68" s="0" t="n">
        <v>0</v>
      </c>
      <c r="CN68" s="0" t="n">
        <v>0</v>
      </c>
      <c r="CO68" s="0" t="n">
        <v>0</v>
      </c>
      <c r="CP68" s="0" t="n">
        <v>9634.56</v>
      </c>
      <c r="CQ68" s="0" t="n">
        <v>844.8</v>
      </c>
      <c r="CR68" s="0" t="n">
        <v>6117.12</v>
      </c>
      <c r="CS68" s="0" t="n">
        <v>3651.84</v>
      </c>
      <c r="CT68" s="0" t="n">
        <v>693.6</v>
      </c>
      <c r="CU68" s="0" t="n">
        <v>5529.6</v>
      </c>
      <c r="CV68" s="0" t="n">
        <v>11301.12</v>
      </c>
      <c r="CW68" s="0" t="n">
        <v>6435.84</v>
      </c>
      <c r="CX68" s="0" t="n">
        <v>0</v>
      </c>
      <c r="CY68" s="0" t="n">
        <v>0</v>
      </c>
      <c r="CZ68" s="0" t="n">
        <v>4800</v>
      </c>
      <c r="DA68" s="0" t="n">
        <v>0</v>
      </c>
      <c r="DB68" s="0" t="n">
        <v>6311.04</v>
      </c>
      <c r="DC68" s="0" t="n">
        <v>7104</v>
      </c>
      <c r="DD68" s="0" t="n">
        <v>0</v>
      </c>
      <c r="DE68" s="0" t="n">
        <v>0</v>
      </c>
      <c r="DF68" s="0" t="n">
        <v>0</v>
      </c>
      <c r="DG68" s="0" t="n">
        <v>1536</v>
      </c>
      <c r="DH68" s="0" t="n">
        <v>0</v>
      </c>
      <c r="DI68" s="0" t="n">
        <v>0</v>
      </c>
      <c r="DJ68" s="0" t="n">
        <v>0</v>
      </c>
      <c r="DK68" s="0" t="n">
        <v>6144</v>
      </c>
      <c r="DL68" s="0" t="n">
        <v>0</v>
      </c>
      <c r="DM68" s="0" t="n">
        <v>0</v>
      </c>
      <c r="DN68" s="0" t="n">
        <v>1152</v>
      </c>
      <c r="DO68" s="0" t="n">
        <v>1146.816</v>
      </c>
      <c r="DP68" s="0" t="n">
        <v>0</v>
      </c>
      <c r="DQ68" s="0" t="n">
        <v>2304</v>
      </c>
      <c r="DR68" s="0" t="n">
        <v>0</v>
      </c>
      <c r="DS68" s="0" t="n">
        <v>0</v>
      </c>
      <c r="DT68" s="0" t="n">
        <v>8383.2</v>
      </c>
      <c r="DU68" s="0" t="n">
        <v>0</v>
      </c>
      <c r="DV68" s="0" t="n">
        <v>5861.76</v>
      </c>
      <c r="DW68" s="0" t="n">
        <v>0</v>
      </c>
      <c r="DX68" s="0" t="n">
        <v>0</v>
      </c>
      <c r="DY68" s="0" t="n">
        <v>898.56</v>
      </c>
      <c r="DZ68" s="0" t="n">
        <v>6205.44</v>
      </c>
      <c r="EA68" s="0" t="n">
        <v>7238.4</v>
      </c>
      <c r="EB68" s="0" t="n">
        <v>0</v>
      </c>
      <c r="EC68" s="0" t="n">
        <v>0</v>
      </c>
      <c r="ED68" s="0" t="n">
        <v>12115.2</v>
      </c>
      <c r="EE68" s="0" t="n">
        <v>0</v>
      </c>
      <c r="EF68" s="0" t="n">
        <v>3379.2</v>
      </c>
      <c r="EG68" s="0" t="n">
        <v>0</v>
      </c>
      <c r="EH68" s="0" t="n">
        <v>1440</v>
      </c>
      <c r="EI68" s="0" t="n">
        <v>1238.4</v>
      </c>
      <c r="EJ68" s="0" t="n">
        <v>0</v>
      </c>
      <c r="EK68" s="0" t="n">
        <v>0</v>
      </c>
      <c r="EL68" s="0" t="n">
        <v>0</v>
      </c>
      <c r="EM68" s="0" t="n">
        <v>0</v>
      </c>
      <c r="EN68" s="0" t="n">
        <v>8503.68</v>
      </c>
      <c r="EO68" s="0" t="n">
        <v>2307.84</v>
      </c>
      <c r="EP68" s="0" t="n">
        <v>5568</v>
      </c>
      <c r="EQ68" s="0" t="n">
        <v>0</v>
      </c>
      <c r="ER68" s="0" t="n">
        <v>0</v>
      </c>
      <c r="ES68" s="0" t="n">
        <v>0</v>
      </c>
      <c r="ET68" s="0" t="n">
        <v>0</v>
      </c>
      <c r="EU68" s="0" t="n">
        <v>7876.8</v>
      </c>
      <c r="EV68" s="0" t="n">
        <v>76</v>
      </c>
      <c r="EW68" s="0" t="n">
        <v>3069.64</v>
      </c>
      <c r="EX68" s="0" t="n">
        <v>0</v>
      </c>
      <c r="EY68" s="0" t="n">
        <v>1998.04</v>
      </c>
      <c r="EZ68" s="0" t="n">
        <v>0</v>
      </c>
      <c r="FA68" s="0" t="n">
        <v>0</v>
      </c>
      <c r="FB68" s="0" t="n">
        <v>0</v>
      </c>
      <c r="FC68" s="0" t="n">
        <v>0</v>
      </c>
      <c r="FD68" s="0" t="n">
        <v>3813.68</v>
      </c>
      <c r="FE68" s="0" t="n">
        <v>273.6</v>
      </c>
      <c r="FF68" s="0" t="n">
        <v>2421.36</v>
      </c>
      <c r="FG68" s="0" t="n">
        <v>1445.52</v>
      </c>
      <c r="FH68" s="0" t="n">
        <v>219.64</v>
      </c>
      <c r="FI68" s="0" t="n">
        <v>2432</v>
      </c>
      <c r="FJ68" s="0" t="n">
        <v>5591.7</v>
      </c>
      <c r="FK68" s="0" t="n">
        <v>2547.52</v>
      </c>
      <c r="FL68" s="0" t="n">
        <v>0</v>
      </c>
      <c r="FM68" s="0" t="n">
        <v>0</v>
      </c>
      <c r="FN68" s="0" t="n">
        <v>1900</v>
      </c>
      <c r="FO68" s="0" t="n">
        <v>0</v>
      </c>
      <c r="FP68" s="0" t="n">
        <v>2248.308</v>
      </c>
      <c r="FQ68" s="0" t="n">
        <v>2812</v>
      </c>
      <c r="FR68" s="0" t="n">
        <v>0</v>
      </c>
      <c r="FS68" s="0" t="n">
        <v>0</v>
      </c>
      <c r="FT68" s="0" t="n">
        <v>0</v>
      </c>
      <c r="FU68" s="0" t="n">
        <v>547.2</v>
      </c>
      <c r="FV68" s="0" t="n">
        <v>0</v>
      </c>
      <c r="FW68" s="0" t="n">
        <v>0</v>
      </c>
      <c r="FX68" s="0" t="n">
        <v>0</v>
      </c>
      <c r="FY68" s="0" t="n">
        <v>3040</v>
      </c>
      <c r="FZ68" s="0" t="n">
        <v>0</v>
      </c>
      <c r="GA68" s="0" t="n">
        <v>0</v>
      </c>
      <c r="GB68" s="0" t="n">
        <v>456</v>
      </c>
      <c r="GC68" s="0" t="n">
        <v>412.68</v>
      </c>
      <c r="GD68" s="0" t="n">
        <v>0</v>
      </c>
      <c r="GE68" s="0" t="n">
        <v>912</v>
      </c>
      <c r="GF68" s="0" t="n">
        <v>0</v>
      </c>
      <c r="GG68" s="0" t="n">
        <v>0</v>
      </c>
      <c r="GH68" s="0" t="n">
        <v>2654.68</v>
      </c>
      <c r="GI68" s="0" t="n">
        <v>0</v>
      </c>
      <c r="GJ68" s="0" t="n">
        <v>2320.28</v>
      </c>
      <c r="GK68" s="0" t="n">
        <v>0</v>
      </c>
      <c r="GL68" s="0" t="n">
        <v>0</v>
      </c>
      <c r="GM68" s="0" t="n">
        <v>355.68</v>
      </c>
      <c r="GN68" s="0" t="n">
        <v>3070.4</v>
      </c>
      <c r="GO68" s="0" t="n">
        <v>2578.68</v>
      </c>
      <c r="GP68" s="0" t="n">
        <v>0</v>
      </c>
      <c r="GQ68" s="0" t="n">
        <v>0</v>
      </c>
      <c r="GR68" s="0" t="n">
        <v>3836.48</v>
      </c>
      <c r="GS68" s="0" t="n">
        <v>0</v>
      </c>
      <c r="GT68" s="0" t="n">
        <v>1216</v>
      </c>
      <c r="GU68" s="0" t="n">
        <v>0</v>
      </c>
      <c r="GV68" s="0" t="n">
        <v>456</v>
      </c>
      <c r="GW68" s="0" t="n">
        <v>612.75</v>
      </c>
      <c r="GX68" s="0" t="n">
        <v>0</v>
      </c>
      <c r="GY68" s="0" t="n">
        <v>0</v>
      </c>
      <c r="GZ68" s="0" t="n">
        <v>0</v>
      </c>
      <c r="HA68" s="0" t="n">
        <v>0</v>
      </c>
      <c r="HB68" s="0" t="n">
        <v>4207.55</v>
      </c>
      <c r="HC68" s="0" t="n">
        <v>913.52</v>
      </c>
      <c r="HD68" s="0" t="n">
        <v>2204</v>
      </c>
      <c r="HE68" s="0" t="n">
        <v>0</v>
      </c>
      <c r="HF68" s="0" t="n">
        <v>0</v>
      </c>
      <c r="HG68" s="0" t="n">
        <v>0</v>
      </c>
      <c r="HH68" s="0" t="n">
        <v>0</v>
      </c>
      <c r="HI68" s="0" t="n">
        <v>2494.32</v>
      </c>
      <c r="HJ68" s="0" t="n">
        <v>324</v>
      </c>
      <c r="HK68" s="0" t="n">
        <v>14394.996</v>
      </c>
      <c r="HL68" s="0" t="n">
        <v>0</v>
      </c>
      <c r="HM68" s="0" t="n">
        <v>9369.756</v>
      </c>
      <c r="HN68" s="0" t="n">
        <v>0</v>
      </c>
      <c r="HO68" s="0" t="n">
        <v>0</v>
      </c>
      <c r="HP68" s="0" t="n">
        <v>0</v>
      </c>
      <c r="HQ68" s="0" t="n">
        <v>0</v>
      </c>
      <c r="HR68" s="0" t="n">
        <v>17884.152</v>
      </c>
      <c r="HS68" s="0" t="n">
        <v>1296</v>
      </c>
      <c r="HT68" s="0" t="n">
        <v>9290.376</v>
      </c>
      <c r="HU68" s="0" t="n">
        <v>6778.728</v>
      </c>
      <c r="HV68" s="0" t="n">
        <v>936.36</v>
      </c>
      <c r="HW68" s="0" t="n">
        <v>12960</v>
      </c>
      <c r="HX68" s="0" t="n">
        <v>20977.704</v>
      </c>
      <c r="HY68" s="0" t="n">
        <v>10860.48</v>
      </c>
      <c r="HZ68" s="0" t="n">
        <v>0</v>
      </c>
      <c r="IA68" s="0" t="n">
        <v>0</v>
      </c>
      <c r="IB68" s="0" t="n">
        <v>8910</v>
      </c>
      <c r="IC68" s="0" t="n">
        <v>0</v>
      </c>
      <c r="ID68" s="0" t="n">
        <v>13312.35</v>
      </c>
      <c r="IE68" s="0" t="n">
        <v>11988</v>
      </c>
      <c r="IF68" s="0" t="n">
        <v>0</v>
      </c>
      <c r="IG68" s="0" t="n">
        <v>0</v>
      </c>
      <c r="IH68" s="0" t="n">
        <v>0</v>
      </c>
      <c r="II68" s="0" t="n">
        <v>2592</v>
      </c>
      <c r="IJ68" s="0" t="n">
        <v>0</v>
      </c>
      <c r="IK68" s="0" t="n">
        <v>0</v>
      </c>
      <c r="IL68" s="0" t="n">
        <v>0</v>
      </c>
      <c r="IM68" s="0" t="n">
        <v>10368</v>
      </c>
      <c r="IN68" s="0" t="n">
        <v>0</v>
      </c>
      <c r="IO68" s="0" t="n">
        <v>0</v>
      </c>
      <c r="IP68" s="0" t="n">
        <v>1944</v>
      </c>
      <c r="IQ68" s="0" t="n">
        <v>1759.32</v>
      </c>
      <c r="IR68" s="0" t="n">
        <v>0</v>
      </c>
      <c r="IS68" s="0" t="n">
        <v>3499.2</v>
      </c>
      <c r="IT68" s="0" t="n">
        <v>0</v>
      </c>
      <c r="IU68" s="0" t="n">
        <v>0</v>
      </c>
      <c r="IV68" s="0" t="n">
        <v>11317.32</v>
      </c>
      <c r="IW68" s="0" t="n">
        <v>0</v>
      </c>
      <c r="IX68" s="0" t="n">
        <v>9891.72</v>
      </c>
      <c r="IY68" s="0" t="n">
        <v>0</v>
      </c>
      <c r="IZ68" s="0" t="n">
        <v>0</v>
      </c>
      <c r="JA68" s="0" t="n">
        <v>1516.32</v>
      </c>
      <c r="JB68" s="0" t="n">
        <v>13089.6</v>
      </c>
      <c r="JC68" s="0" t="n">
        <v>12214.8</v>
      </c>
      <c r="JD68" s="0" t="n">
        <v>0</v>
      </c>
      <c r="JE68" s="0" t="n">
        <v>0</v>
      </c>
      <c r="JF68" s="0" t="n">
        <v>16355.52</v>
      </c>
      <c r="JG68" s="0" t="n">
        <v>0</v>
      </c>
      <c r="JH68" s="0" t="n">
        <v>4665.6</v>
      </c>
      <c r="JI68" s="0" t="n">
        <v>0</v>
      </c>
      <c r="JJ68" s="0" t="n">
        <v>2430</v>
      </c>
      <c r="JK68" s="0" t="n">
        <v>2089.8</v>
      </c>
      <c r="JL68" s="0" t="n">
        <v>0</v>
      </c>
      <c r="JM68" s="0" t="n">
        <v>0</v>
      </c>
      <c r="JN68" s="0" t="n">
        <v>0</v>
      </c>
      <c r="JO68" s="0" t="n">
        <v>0</v>
      </c>
      <c r="JP68" s="0" t="n">
        <v>17937.45</v>
      </c>
      <c r="JQ68" s="0" t="n">
        <v>3894.48</v>
      </c>
      <c r="JR68" s="0" t="n">
        <v>9396</v>
      </c>
      <c r="JS68" s="0" t="n">
        <v>0</v>
      </c>
      <c r="JT68" s="0" t="n">
        <v>0</v>
      </c>
      <c r="JU68" s="0" t="n">
        <v>0</v>
      </c>
      <c r="JV68" s="0" t="n">
        <v>0</v>
      </c>
      <c r="JW68" s="0" t="n">
        <v>10633.68</v>
      </c>
      <c r="JX68" s="0" t="n">
        <v>129</v>
      </c>
      <c r="JY68" s="0" t="n">
        <v>5210.31</v>
      </c>
      <c r="JZ68" s="0" t="n">
        <v>0</v>
      </c>
      <c r="KA68" s="0" t="n">
        <v>4239.2625</v>
      </c>
      <c r="KB68" s="0" t="n">
        <v>0</v>
      </c>
      <c r="KC68" s="0" t="n">
        <v>0</v>
      </c>
      <c r="KD68" s="0" t="n">
        <v>0</v>
      </c>
      <c r="KE68" s="0" t="n">
        <v>0</v>
      </c>
      <c r="KF68" s="0" t="n">
        <v>6473.22</v>
      </c>
      <c r="KG68" s="0" t="n">
        <v>464.4</v>
      </c>
      <c r="KH68" s="0" t="n">
        <v>4520.934</v>
      </c>
      <c r="KI68" s="0" t="n">
        <v>2208.222</v>
      </c>
      <c r="KJ68" s="0" t="n">
        <v>372.81</v>
      </c>
      <c r="KK68" s="0" t="n">
        <v>4128</v>
      </c>
      <c r="KL68" s="0" t="n">
        <v>7592.94</v>
      </c>
      <c r="KM68" s="0" t="n">
        <v>4324.08</v>
      </c>
      <c r="KN68" s="0" t="n">
        <v>0</v>
      </c>
      <c r="KO68" s="0" t="n">
        <v>0</v>
      </c>
      <c r="KP68" s="0" t="n">
        <v>3547.5</v>
      </c>
      <c r="KQ68" s="0" t="n">
        <v>0</v>
      </c>
      <c r="KR68" s="0" t="n">
        <v>5300.2875</v>
      </c>
      <c r="KS68" s="0" t="n">
        <v>4773</v>
      </c>
      <c r="KT68" s="0" t="n">
        <v>0</v>
      </c>
      <c r="KU68" s="0" t="n">
        <v>0</v>
      </c>
      <c r="KV68" s="0" t="n">
        <v>0</v>
      </c>
      <c r="KW68" s="0" t="n">
        <v>1032</v>
      </c>
      <c r="KX68" s="0" t="n">
        <v>0</v>
      </c>
      <c r="KY68" s="0" t="n">
        <v>0</v>
      </c>
      <c r="KZ68" s="0" t="n">
        <v>0</v>
      </c>
      <c r="LA68" s="0" t="n">
        <v>4540.8</v>
      </c>
      <c r="LB68" s="0" t="n">
        <v>0</v>
      </c>
      <c r="LC68" s="0" t="n">
        <v>0</v>
      </c>
      <c r="LD68" s="0" t="n">
        <v>774</v>
      </c>
      <c r="LE68" s="0" t="n">
        <v>770.517</v>
      </c>
      <c r="LF68" s="0" t="n">
        <v>0</v>
      </c>
      <c r="LG68" s="0" t="n">
        <v>1548</v>
      </c>
      <c r="LH68" s="0" t="n">
        <v>0</v>
      </c>
      <c r="LI68" s="0" t="n">
        <v>0</v>
      </c>
      <c r="LJ68" s="0" t="n">
        <v>4505.97</v>
      </c>
      <c r="LK68" s="0" t="n">
        <v>0</v>
      </c>
      <c r="LL68" s="0" t="n">
        <v>3938.37</v>
      </c>
      <c r="LM68" s="0" t="n">
        <v>0</v>
      </c>
      <c r="LN68" s="0" t="n">
        <v>0</v>
      </c>
      <c r="LO68" s="0" t="n">
        <v>603.72</v>
      </c>
      <c r="LP68" s="0" t="n">
        <v>4169.28</v>
      </c>
      <c r="LQ68" s="0" t="n">
        <v>5349.63</v>
      </c>
      <c r="LR68" s="0" t="n">
        <v>0</v>
      </c>
      <c r="LS68" s="0" t="n">
        <v>0</v>
      </c>
      <c r="LT68" s="0" t="n">
        <v>6511.92</v>
      </c>
      <c r="LU68" s="0" t="n">
        <v>0</v>
      </c>
      <c r="LV68" s="0" t="n">
        <v>2064</v>
      </c>
      <c r="LW68" s="0" t="n">
        <v>0</v>
      </c>
      <c r="LX68" s="0" t="n">
        <v>774</v>
      </c>
      <c r="LY68" s="0" t="n">
        <v>832.05</v>
      </c>
      <c r="LZ68" s="0" t="n">
        <v>0</v>
      </c>
      <c r="MA68" s="0" t="n">
        <v>0</v>
      </c>
      <c r="MB68" s="0" t="n">
        <v>0</v>
      </c>
      <c r="MC68" s="0" t="n">
        <v>0</v>
      </c>
      <c r="MD68" s="0" t="n">
        <v>5713.41</v>
      </c>
      <c r="ME68" s="0" t="n">
        <v>1550.58</v>
      </c>
      <c r="MF68" s="0" t="n">
        <v>3741</v>
      </c>
      <c r="MG68" s="0" t="n">
        <v>0</v>
      </c>
      <c r="MH68" s="0" t="n">
        <v>0</v>
      </c>
      <c r="MI68" s="0" t="n">
        <v>0</v>
      </c>
      <c r="MJ68" s="0" t="n">
        <v>0</v>
      </c>
      <c r="MK68" s="0" t="n">
        <v>3810.402</v>
      </c>
      <c r="ML68" s="0" t="n">
        <v>177</v>
      </c>
      <c r="MM68" s="0" t="n">
        <v>6434.127</v>
      </c>
      <c r="MN68" s="0" t="n">
        <v>0</v>
      </c>
      <c r="MO68" s="0" t="n">
        <v>5118.663</v>
      </c>
      <c r="MP68" s="0" t="n">
        <v>0</v>
      </c>
      <c r="MQ68" s="0" t="n">
        <v>0</v>
      </c>
      <c r="MR68" s="0" t="n">
        <v>0</v>
      </c>
      <c r="MS68" s="0" t="n">
        <v>0</v>
      </c>
      <c r="MT68" s="0" t="n">
        <v>8881.86</v>
      </c>
      <c r="MU68" s="0" t="n">
        <v>778.8</v>
      </c>
      <c r="MV68" s="0" t="n">
        <v>6203.142</v>
      </c>
      <c r="MW68" s="0" t="n">
        <v>3366.54</v>
      </c>
      <c r="MX68" s="0" t="n">
        <v>511.53</v>
      </c>
      <c r="MY68" s="0" t="n">
        <v>6230.4</v>
      </c>
      <c r="MZ68" s="0" t="n">
        <v>9376.398</v>
      </c>
      <c r="NA68" s="0" t="n">
        <v>6526.344</v>
      </c>
      <c r="NB68" s="0" t="n">
        <v>0</v>
      </c>
      <c r="NC68" s="0" t="n">
        <v>0</v>
      </c>
      <c r="ND68" s="0" t="n">
        <v>4425</v>
      </c>
      <c r="NE68" s="0" t="n">
        <v>0</v>
      </c>
      <c r="NF68" s="0" t="n">
        <v>5817.99</v>
      </c>
      <c r="NG68" s="0" t="n">
        <v>6549</v>
      </c>
      <c r="NH68" s="0" t="n">
        <v>0</v>
      </c>
      <c r="NI68" s="0" t="n">
        <v>0</v>
      </c>
      <c r="NJ68" s="0" t="n">
        <v>0</v>
      </c>
      <c r="NK68" s="0" t="n">
        <v>1274.4</v>
      </c>
      <c r="NL68" s="0" t="n">
        <v>0</v>
      </c>
      <c r="NM68" s="0" t="n">
        <v>0</v>
      </c>
      <c r="NN68" s="0" t="n">
        <v>0</v>
      </c>
      <c r="NO68" s="0" t="n">
        <v>5097.6</v>
      </c>
      <c r="NP68" s="0" t="n">
        <v>0</v>
      </c>
      <c r="NQ68" s="0" t="n">
        <v>0</v>
      </c>
      <c r="NR68" s="0" t="n">
        <v>1062</v>
      </c>
      <c r="NS68" s="0" t="n">
        <v>961.11</v>
      </c>
      <c r="NT68" s="0" t="n">
        <v>0</v>
      </c>
      <c r="NU68" s="0" t="n">
        <v>2124</v>
      </c>
      <c r="NV68" s="0" t="n">
        <v>0</v>
      </c>
      <c r="NW68" s="0" t="n">
        <v>0</v>
      </c>
      <c r="NX68" s="0" t="n">
        <v>5564.349</v>
      </c>
      <c r="NY68" s="0" t="n">
        <v>0</v>
      </c>
      <c r="NZ68" s="0" t="n">
        <v>5403.81</v>
      </c>
      <c r="OA68" s="0" t="n">
        <v>0</v>
      </c>
      <c r="OB68" s="0" t="n">
        <v>0</v>
      </c>
      <c r="OC68" s="0" t="n">
        <v>828.36</v>
      </c>
      <c r="OD68" s="0" t="n">
        <v>5148.576</v>
      </c>
      <c r="OE68" s="0" t="n">
        <v>6672.9</v>
      </c>
      <c r="OF68" s="0" t="n">
        <v>0</v>
      </c>
      <c r="OG68" s="0" t="n">
        <v>0</v>
      </c>
      <c r="OH68" s="0" t="n">
        <v>8934.96</v>
      </c>
      <c r="OI68" s="0" t="n">
        <v>0</v>
      </c>
      <c r="OJ68" s="0" t="n">
        <v>2832</v>
      </c>
      <c r="OK68" s="0" t="n">
        <v>0</v>
      </c>
      <c r="OL68" s="0" t="n">
        <v>1062</v>
      </c>
      <c r="OM68" s="0" t="n">
        <v>1027.485</v>
      </c>
      <c r="ON68" s="0" t="n">
        <v>0</v>
      </c>
      <c r="OO68" s="0" t="n">
        <v>0</v>
      </c>
      <c r="OP68" s="0" t="n">
        <v>0</v>
      </c>
      <c r="OQ68" s="0" t="n">
        <v>0</v>
      </c>
      <c r="OR68" s="0" t="n">
        <v>7839.33</v>
      </c>
      <c r="OS68" s="0" t="n">
        <v>2127.54</v>
      </c>
      <c r="OT68" s="0" t="n">
        <v>5133</v>
      </c>
      <c r="OU68" s="0" t="n">
        <v>0</v>
      </c>
      <c r="OV68" s="0" t="n">
        <v>0</v>
      </c>
      <c r="OW68" s="0" t="n">
        <v>0</v>
      </c>
      <c r="OX68" s="0" t="n">
        <v>0</v>
      </c>
      <c r="OY68" s="0" t="n">
        <v>5809.14</v>
      </c>
      <c r="OZ68" s="0" t="n">
        <v>308</v>
      </c>
      <c r="PA68" s="0" t="n">
        <v>11196.108</v>
      </c>
      <c r="PB68" s="0" t="n">
        <v>0</v>
      </c>
      <c r="PC68" s="0" t="n">
        <v>8097.32</v>
      </c>
      <c r="PD68" s="0" t="n">
        <v>0</v>
      </c>
      <c r="PE68" s="0" t="n">
        <v>0</v>
      </c>
      <c r="PF68" s="0" t="n">
        <v>0</v>
      </c>
      <c r="PG68" s="0" t="n">
        <v>0</v>
      </c>
      <c r="PH68" s="0" t="n">
        <v>15455.44</v>
      </c>
      <c r="PI68" s="0" t="n">
        <v>1232</v>
      </c>
      <c r="PJ68" s="0" t="n">
        <v>9812.88</v>
      </c>
      <c r="PK68" s="0" t="n">
        <v>5858.16</v>
      </c>
      <c r="PL68" s="0" t="n">
        <v>890.12</v>
      </c>
      <c r="PM68" s="0" t="n">
        <v>9856</v>
      </c>
      <c r="PN68" s="0" t="n">
        <v>16315.992</v>
      </c>
      <c r="PO68" s="0" t="n">
        <v>10324.16</v>
      </c>
      <c r="PP68" s="0" t="n">
        <v>0</v>
      </c>
      <c r="PQ68" s="0" t="n">
        <v>0</v>
      </c>
      <c r="PR68" s="0" t="n">
        <v>7700</v>
      </c>
      <c r="PS68" s="0" t="n">
        <v>0</v>
      </c>
      <c r="PT68" s="0" t="n">
        <v>11136.356</v>
      </c>
      <c r="PU68" s="0" t="n">
        <v>11396</v>
      </c>
      <c r="PV68" s="0" t="n">
        <v>0</v>
      </c>
      <c r="PW68" s="0" t="n">
        <v>0</v>
      </c>
      <c r="PX68" s="0" t="n">
        <v>0</v>
      </c>
      <c r="PY68" s="0" t="n">
        <v>3080</v>
      </c>
      <c r="PZ68" s="0" t="n">
        <v>0</v>
      </c>
      <c r="QA68" s="0" t="n">
        <v>0</v>
      </c>
      <c r="QB68" s="0" t="n">
        <v>0</v>
      </c>
      <c r="QC68" s="0" t="n">
        <v>12320</v>
      </c>
      <c r="QD68" s="0" t="n">
        <v>0</v>
      </c>
      <c r="QE68" s="0" t="n">
        <v>0</v>
      </c>
      <c r="QF68" s="0" t="n">
        <v>1663.2</v>
      </c>
      <c r="QG68" s="0" t="n">
        <v>1672.44</v>
      </c>
      <c r="QH68" s="0" t="n">
        <v>0</v>
      </c>
      <c r="QI68" s="0" t="n">
        <v>4065.6</v>
      </c>
      <c r="QJ68" s="0" t="n">
        <v>0</v>
      </c>
      <c r="QK68" s="0" t="n">
        <v>0</v>
      </c>
      <c r="QL68" s="0" t="n">
        <v>11834.284</v>
      </c>
      <c r="QM68" s="0" t="n">
        <v>0</v>
      </c>
      <c r="QN68" s="0" t="n">
        <v>9403.24</v>
      </c>
      <c r="QO68" s="0" t="n">
        <v>0</v>
      </c>
      <c r="QP68" s="0" t="n">
        <v>0</v>
      </c>
      <c r="QQ68" s="0" t="n">
        <v>1441.44</v>
      </c>
      <c r="QR68" s="0" t="n">
        <v>10950.016</v>
      </c>
      <c r="QS68" s="0" t="n">
        <v>12772.76</v>
      </c>
      <c r="QT68" s="0" t="n">
        <v>0</v>
      </c>
      <c r="QU68" s="0" t="n">
        <v>0</v>
      </c>
      <c r="QV68" s="0" t="n">
        <v>15547.84</v>
      </c>
      <c r="QW68" s="0" t="n">
        <v>0</v>
      </c>
      <c r="QX68" s="0" t="n">
        <v>6160</v>
      </c>
      <c r="QY68" s="0" t="n">
        <v>0</v>
      </c>
      <c r="QZ68" s="0" t="n">
        <v>1848</v>
      </c>
      <c r="RA68" s="0" t="n">
        <v>1986.6</v>
      </c>
      <c r="RB68" s="0" t="n">
        <v>0</v>
      </c>
      <c r="RC68" s="0" t="n">
        <v>0</v>
      </c>
      <c r="RD68" s="0" t="n">
        <v>0</v>
      </c>
      <c r="RE68" s="0" t="n">
        <v>0</v>
      </c>
      <c r="RF68" s="0" t="n">
        <v>13641.32</v>
      </c>
      <c r="RG68" s="0" t="n">
        <v>3331.944</v>
      </c>
      <c r="RH68" s="0" t="n">
        <v>8932</v>
      </c>
      <c r="RI68" s="0" t="n">
        <v>0</v>
      </c>
      <c r="RJ68" s="0" t="n">
        <v>0</v>
      </c>
      <c r="RK68" s="0" t="n">
        <v>0</v>
      </c>
      <c r="RL68" s="0" t="n">
        <v>0</v>
      </c>
      <c r="RM68" s="0" t="n">
        <v>11119.416</v>
      </c>
      <c r="RN68" s="0" t="n">
        <v>186</v>
      </c>
      <c r="RO68" s="0" t="n">
        <v>7512.54</v>
      </c>
      <c r="RP68" s="0" t="n">
        <v>0</v>
      </c>
      <c r="RQ68" s="0" t="n">
        <v>4889.94</v>
      </c>
      <c r="RR68" s="0" t="n">
        <v>0</v>
      </c>
      <c r="RS68" s="0" t="n">
        <v>0</v>
      </c>
      <c r="RT68" s="0" t="n">
        <v>0</v>
      </c>
      <c r="RU68" s="0" t="n">
        <v>0</v>
      </c>
      <c r="RV68" s="0" t="n">
        <v>9333.48</v>
      </c>
      <c r="RW68" s="0" t="n">
        <v>669.6</v>
      </c>
      <c r="RX68" s="0" t="n">
        <v>5333.364</v>
      </c>
      <c r="RY68" s="0" t="n">
        <v>3537.72</v>
      </c>
      <c r="RZ68" s="0" t="n">
        <v>537.54</v>
      </c>
      <c r="SA68" s="0" t="n">
        <v>5952</v>
      </c>
      <c r="SB68" s="0" t="n">
        <v>10947.96</v>
      </c>
      <c r="SC68" s="0" t="n">
        <v>6858.192</v>
      </c>
      <c r="SD68" s="0" t="n">
        <v>0</v>
      </c>
      <c r="SE68" s="0" t="n">
        <v>0</v>
      </c>
      <c r="SF68" s="0" t="n">
        <v>4650</v>
      </c>
      <c r="SG68" s="0" t="n">
        <v>0</v>
      </c>
      <c r="SH68" s="0" t="n">
        <v>6113.82</v>
      </c>
      <c r="SI68" s="0" t="n">
        <v>6882</v>
      </c>
      <c r="SJ68" s="0" t="n">
        <v>0</v>
      </c>
      <c r="SK68" s="0" t="n">
        <v>0</v>
      </c>
      <c r="SL68" s="0" t="n">
        <v>0</v>
      </c>
      <c r="SM68" s="0" t="n">
        <v>1488</v>
      </c>
      <c r="SN68" s="0" t="n">
        <v>0</v>
      </c>
      <c r="SO68" s="0" t="n">
        <v>0</v>
      </c>
      <c r="SP68" s="0" t="n">
        <v>0</v>
      </c>
      <c r="SQ68" s="0" t="n">
        <v>5952</v>
      </c>
      <c r="SR68" s="0" t="n">
        <v>0</v>
      </c>
      <c r="SS68" s="0" t="n">
        <v>0</v>
      </c>
      <c r="ST68" s="0" t="n">
        <v>1116</v>
      </c>
      <c r="SU68" s="0" t="n">
        <v>1009.98</v>
      </c>
      <c r="SV68" s="0" t="n">
        <v>0</v>
      </c>
      <c r="SW68" s="0" t="n">
        <v>2232</v>
      </c>
      <c r="SX68" s="0" t="n">
        <v>0</v>
      </c>
      <c r="SY68" s="0" t="n">
        <v>0</v>
      </c>
      <c r="SZ68" s="0" t="n">
        <v>7146.678</v>
      </c>
      <c r="TA68" s="0" t="n">
        <v>0</v>
      </c>
      <c r="TB68" s="0" t="n">
        <v>5678.58</v>
      </c>
      <c r="TC68" s="0" t="n">
        <v>0</v>
      </c>
      <c r="TD68" s="0" t="n">
        <v>0</v>
      </c>
      <c r="TE68" s="0" t="n">
        <v>870.48</v>
      </c>
      <c r="TF68" s="0" t="n">
        <v>6011.52</v>
      </c>
      <c r="TG68" s="0" t="n">
        <v>8765.25</v>
      </c>
      <c r="TH68" s="0" t="n">
        <v>0</v>
      </c>
      <c r="TI68" s="0" t="n">
        <v>0</v>
      </c>
      <c r="TJ68" s="0" t="n">
        <v>9389.28</v>
      </c>
      <c r="TK68" s="0" t="n">
        <v>0</v>
      </c>
      <c r="TL68" s="0" t="n">
        <v>2976</v>
      </c>
      <c r="TM68" s="0" t="n">
        <v>0</v>
      </c>
      <c r="TN68" s="0" t="n">
        <v>1116</v>
      </c>
      <c r="TO68" s="0" t="n">
        <v>1199.7</v>
      </c>
      <c r="TP68" s="0" t="n">
        <v>0</v>
      </c>
      <c r="TQ68" s="0" t="n">
        <v>0</v>
      </c>
      <c r="TR68" s="0" t="n">
        <v>0</v>
      </c>
      <c r="TS68" s="0" t="n">
        <v>0</v>
      </c>
      <c r="TT68" s="0" t="n">
        <v>7414.146</v>
      </c>
      <c r="TU68" s="0" t="n">
        <v>2235.72</v>
      </c>
      <c r="TV68" s="0" t="n">
        <v>5394</v>
      </c>
      <c r="TW68" s="0" t="n">
        <v>0</v>
      </c>
      <c r="TX68" s="0" t="n">
        <v>0</v>
      </c>
      <c r="TY68" s="0" t="n">
        <v>0</v>
      </c>
      <c r="TZ68" s="0" t="n">
        <v>0</v>
      </c>
      <c r="UA68" s="0" t="n">
        <v>6104.52</v>
      </c>
      <c r="UB68" s="0" t="n">
        <v>242</v>
      </c>
      <c r="UC68" s="0" t="n">
        <v>9774.38</v>
      </c>
      <c r="UD68" s="0" t="n">
        <v>0</v>
      </c>
      <c r="UE68" s="0" t="n">
        <v>6998.398</v>
      </c>
      <c r="UF68" s="0" t="n">
        <v>0</v>
      </c>
      <c r="UG68" s="0" t="n">
        <v>0</v>
      </c>
      <c r="UH68" s="0" t="n">
        <v>0</v>
      </c>
      <c r="UI68" s="0" t="n">
        <v>0</v>
      </c>
      <c r="UJ68" s="0" t="n">
        <v>13357.916</v>
      </c>
      <c r="UK68" s="0" t="n">
        <v>968</v>
      </c>
      <c r="UL68" s="0" t="n">
        <v>8481.132</v>
      </c>
      <c r="UM68" s="0" t="n">
        <v>4602.84</v>
      </c>
      <c r="UN68" s="0" t="n">
        <v>699.38</v>
      </c>
      <c r="UO68" s="0" t="n">
        <v>7744</v>
      </c>
      <c r="UP68" s="0" t="n">
        <v>14244.12</v>
      </c>
      <c r="UQ68" s="0" t="n">
        <v>10139.8</v>
      </c>
      <c r="UR68" s="0" t="n">
        <v>0</v>
      </c>
      <c r="US68" s="0" t="n">
        <v>0</v>
      </c>
      <c r="UT68" s="0" t="n">
        <v>6050</v>
      </c>
      <c r="UU68" s="0" t="n">
        <v>0</v>
      </c>
      <c r="UV68" s="0" t="n">
        <v>7954.54</v>
      </c>
      <c r="UW68" s="0" t="n">
        <v>9849.4</v>
      </c>
      <c r="UX68" s="0" t="n">
        <v>0</v>
      </c>
      <c r="UY68" s="0" t="n">
        <v>0</v>
      </c>
      <c r="UZ68" s="0" t="n">
        <v>0</v>
      </c>
      <c r="VA68" s="0" t="n">
        <v>1936</v>
      </c>
      <c r="VB68" s="0" t="n">
        <v>0</v>
      </c>
      <c r="VC68" s="0" t="n">
        <v>0</v>
      </c>
      <c r="VD68" s="0" t="n">
        <v>0</v>
      </c>
      <c r="VE68" s="0" t="n">
        <v>7744</v>
      </c>
      <c r="VF68" s="0" t="n">
        <v>0</v>
      </c>
      <c r="VG68" s="0" t="n">
        <v>0</v>
      </c>
      <c r="VH68" s="0" t="n">
        <v>1452</v>
      </c>
      <c r="VI68" s="0" t="n">
        <v>1314.06</v>
      </c>
      <c r="VJ68" s="0" t="n">
        <v>0</v>
      </c>
      <c r="VK68" s="0" t="n">
        <v>2904</v>
      </c>
      <c r="VL68" s="0" t="n">
        <v>0</v>
      </c>
      <c r="VM68" s="0" t="n">
        <v>0</v>
      </c>
      <c r="VN68" s="0" t="n">
        <v>8453.06</v>
      </c>
      <c r="VO68" s="0" t="n">
        <v>0</v>
      </c>
      <c r="VP68" s="0" t="n">
        <v>7388.26</v>
      </c>
      <c r="VQ68" s="0" t="n">
        <v>0</v>
      </c>
      <c r="VR68" s="0" t="n">
        <v>0</v>
      </c>
      <c r="VS68" s="0" t="n">
        <v>1415.7</v>
      </c>
      <c r="VT68" s="0" t="n">
        <v>7039.296</v>
      </c>
      <c r="VU68" s="0" t="n">
        <v>9123.4</v>
      </c>
      <c r="VV68" s="0" t="n">
        <v>0</v>
      </c>
      <c r="VW68" s="0" t="n">
        <v>0</v>
      </c>
      <c r="VX68" s="0" t="n">
        <v>12216.16</v>
      </c>
      <c r="VY68" s="0" t="n">
        <v>0</v>
      </c>
      <c r="VZ68" s="0" t="n">
        <v>3872</v>
      </c>
      <c r="WA68" s="0" t="n">
        <v>0</v>
      </c>
      <c r="WB68" s="0" t="n">
        <v>1452</v>
      </c>
      <c r="WC68" s="0" t="n">
        <v>1560.9</v>
      </c>
      <c r="WD68" s="0" t="n">
        <v>0</v>
      </c>
      <c r="WE68" s="0" t="n">
        <v>0</v>
      </c>
      <c r="WF68" s="0" t="n">
        <v>0</v>
      </c>
      <c r="WG68" s="0" t="n">
        <v>0</v>
      </c>
      <c r="WH68" s="0" t="n">
        <v>13397.725</v>
      </c>
      <c r="WI68" s="0" t="n">
        <v>2617.956</v>
      </c>
      <c r="WJ68" s="0" t="n">
        <v>7018</v>
      </c>
      <c r="WK68" s="0" t="n">
        <v>0</v>
      </c>
      <c r="WL68" s="0" t="n">
        <v>0</v>
      </c>
      <c r="WM68" s="0" t="n">
        <v>0</v>
      </c>
      <c r="WN68" s="0" t="n">
        <v>0</v>
      </c>
      <c r="WO68" s="0" t="n">
        <v>7942.44</v>
      </c>
      <c r="WP68" s="0" t="n">
        <v>62</v>
      </c>
      <c r="WQ68" s="0" t="n">
        <v>2504.18</v>
      </c>
      <c r="WR68" s="0" t="n">
        <v>0</v>
      </c>
      <c r="WS68" s="0" t="n">
        <v>1629.98</v>
      </c>
      <c r="WT68" s="0" t="n">
        <v>0</v>
      </c>
      <c r="WU68" s="0" t="n">
        <v>0</v>
      </c>
      <c r="WV68" s="0" t="n">
        <v>0</v>
      </c>
      <c r="WW68" s="0" t="n">
        <v>0</v>
      </c>
      <c r="WX68" s="0" t="n">
        <v>3111.16</v>
      </c>
      <c r="WY68" s="0" t="n">
        <v>248</v>
      </c>
      <c r="WZ68" s="0" t="n">
        <v>1975.32</v>
      </c>
      <c r="XA68" s="0" t="n">
        <v>1179.24</v>
      </c>
      <c r="XB68" s="0" t="n">
        <v>179.18</v>
      </c>
      <c r="XC68" s="0" t="n">
        <v>1984</v>
      </c>
      <c r="XD68" s="0" t="n">
        <v>3649.32</v>
      </c>
      <c r="XE68" s="0" t="n">
        <v>2078.24</v>
      </c>
      <c r="XF68" s="0" t="n">
        <v>0</v>
      </c>
      <c r="XG68" s="0" t="n">
        <v>0</v>
      </c>
      <c r="XH68" s="0" t="n">
        <v>1550</v>
      </c>
      <c r="XI68" s="0" t="n">
        <v>0</v>
      </c>
      <c r="XJ68" s="0" t="n">
        <v>2037.94</v>
      </c>
      <c r="XK68" s="0" t="n">
        <v>2523.4</v>
      </c>
      <c r="XL68" s="0" t="n">
        <v>0</v>
      </c>
      <c r="XM68" s="0" t="n">
        <v>0</v>
      </c>
      <c r="XN68" s="0" t="n">
        <v>0</v>
      </c>
      <c r="XO68" s="0" t="n">
        <v>496</v>
      </c>
      <c r="XP68" s="0" t="n">
        <v>0</v>
      </c>
      <c r="XQ68" s="0" t="n">
        <v>0</v>
      </c>
      <c r="XR68" s="0" t="n">
        <v>0</v>
      </c>
      <c r="XS68" s="0" t="n">
        <v>2480</v>
      </c>
      <c r="XT68" s="0" t="n">
        <v>0</v>
      </c>
      <c r="XU68" s="0" t="n">
        <v>0</v>
      </c>
      <c r="XV68" s="0" t="n">
        <v>334.8</v>
      </c>
      <c r="XW68" s="0" t="n">
        <v>336.66</v>
      </c>
      <c r="XX68" s="0" t="n">
        <v>0</v>
      </c>
      <c r="XY68" s="0" t="n">
        <v>744</v>
      </c>
      <c r="XZ68" s="0" t="n">
        <v>0</v>
      </c>
      <c r="YA68" s="0" t="n">
        <v>0</v>
      </c>
      <c r="YB68" s="0" t="n">
        <v>2165.66</v>
      </c>
      <c r="YC68" s="0" t="n">
        <v>0</v>
      </c>
      <c r="YD68" s="0" t="n">
        <v>1892.86</v>
      </c>
      <c r="YE68" s="0" t="n">
        <v>0</v>
      </c>
      <c r="YF68" s="0" t="n">
        <v>0</v>
      </c>
      <c r="YG68" s="0" t="n">
        <v>290.16</v>
      </c>
      <c r="YH68" s="0" t="n">
        <v>2003.84</v>
      </c>
      <c r="YI68" s="0" t="n">
        <v>2337.4</v>
      </c>
      <c r="YJ68" s="0" t="n">
        <v>0</v>
      </c>
      <c r="YK68" s="0" t="n">
        <v>0</v>
      </c>
      <c r="YL68" s="0" t="n">
        <v>3129.76</v>
      </c>
      <c r="YM68" s="0" t="n">
        <v>0</v>
      </c>
      <c r="YN68" s="0" t="n">
        <v>992</v>
      </c>
      <c r="YO68" s="0" t="n">
        <v>0</v>
      </c>
      <c r="YP68" s="0" t="n">
        <v>334.8</v>
      </c>
      <c r="YQ68" s="0" t="n">
        <v>399.9</v>
      </c>
      <c r="YR68" s="0" t="n">
        <v>0</v>
      </c>
      <c r="YS68" s="0" t="n">
        <v>0</v>
      </c>
      <c r="YT68" s="0" t="n">
        <v>0</v>
      </c>
      <c r="YU68" s="0" t="n">
        <v>0</v>
      </c>
      <c r="YV68" s="0" t="n">
        <v>2745.98</v>
      </c>
      <c r="YW68" s="0" t="n">
        <v>745.24</v>
      </c>
      <c r="YX68" s="0" t="n">
        <v>1618.2</v>
      </c>
      <c r="YY68" s="0" t="n">
        <v>0</v>
      </c>
      <c r="YZ68" s="0" t="n">
        <v>0</v>
      </c>
      <c r="ZA68" s="0" t="n">
        <v>0</v>
      </c>
      <c r="ZB68" s="0" t="n">
        <v>0</v>
      </c>
      <c r="ZC68" s="0" t="n">
        <v>2034.84</v>
      </c>
      <c r="ZD68" s="0" t="n">
        <v>59</v>
      </c>
      <c r="ZE68" s="0" t="n">
        <v>2383.01</v>
      </c>
      <c r="ZF68" s="0" t="n">
        <v>0</v>
      </c>
      <c r="ZG68" s="0" t="n">
        <v>1551.11</v>
      </c>
      <c r="ZH68" s="0" t="n">
        <v>0</v>
      </c>
      <c r="ZI68" s="0" t="n">
        <v>0</v>
      </c>
      <c r="ZJ68" s="0" t="n">
        <v>0</v>
      </c>
      <c r="ZK68" s="0" t="n">
        <v>0</v>
      </c>
      <c r="ZL68" s="0" t="n">
        <v>3256.682</v>
      </c>
      <c r="ZM68" s="0" t="n">
        <v>236</v>
      </c>
      <c r="ZN68" s="0" t="n">
        <v>1879.74</v>
      </c>
      <c r="ZO68" s="0" t="n">
        <v>1122.18</v>
      </c>
      <c r="ZP68" s="0" t="n">
        <v>170.51</v>
      </c>
      <c r="ZQ68" s="0" t="n">
        <v>2360</v>
      </c>
      <c r="ZR68" s="0" t="n">
        <v>3472.74</v>
      </c>
      <c r="ZS68" s="0" t="n">
        <v>1977.68</v>
      </c>
      <c r="ZT68" s="0" t="n">
        <v>0</v>
      </c>
      <c r="ZU68" s="0" t="n">
        <v>0</v>
      </c>
      <c r="ZV68" s="0" t="n">
        <v>1475</v>
      </c>
      <c r="ZW68" s="0" t="n">
        <v>0</v>
      </c>
      <c r="ZX68" s="0" t="n">
        <v>1745.397</v>
      </c>
      <c r="ZY68" s="0" t="n">
        <v>2183</v>
      </c>
      <c r="ZZ68" s="0" t="n">
        <v>0</v>
      </c>
      <c r="AAA68" s="0" t="n">
        <v>0</v>
      </c>
      <c r="AAB68" s="0" t="n">
        <v>0</v>
      </c>
      <c r="AAC68" s="0" t="n">
        <v>590</v>
      </c>
      <c r="AAD68" s="0" t="n">
        <v>0</v>
      </c>
      <c r="AAE68" s="0" t="n">
        <v>0</v>
      </c>
      <c r="AAF68" s="0" t="n">
        <v>0</v>
      </c>
      <c r="AAG68" s="0" t="n">
        <v>1888</v>
      </c>
      <c r="AAH68" s="0" t="n">
        <v>0</v>
      </c>
      <c r="AAI68" s="0" t="n">
        <v>0</v>
      </c>
      <c r="AAJ68" s="0" t="n">
        <v>442.5</v>
      </c>
      <c r="AAK68" s="0" t="n">
        <v>320.37</v>
      </c>
      <c r="AAL68" s="0" t="n">
        <v>0</v>
      </c>
      <c r="AAM68" s="0" t="n">
        <v>708</v>
      </c>
      <c r="AAN68" s="0" t="n">
        <v>0</v>
      </c>
      <c r="AAO68" s="0" t="n">
        <v>0</v>
      </c>
      <c r="AAP68" s="0" t="n">
        <v>2060.87</v>
      </c>
      <c r="AAQ68" s="0" t="n">
        <v>0</v>
      </c>
      <c r="AAR68" s="0" t="n">
        <v>1801.27</v>
      </c>
      <c r="AAS68" s="0" t="n">
        <v>0</v>
      </c>
      <c r="AAT68" s="0" t="n">
        <v>0</v>
      </c>
      <c r="AAU68" s="0" t="n">
        <v>276.12</v>
      </c>
      <c r="AAV68" s="0" t="n">
        <v>1906.88</v>
      </c>
      <c r="AAW68" s="0" t="n">
        <v>2224.3</v>
      </c>
      <c r="AAX68" s="0" t="n">
        <v>0</v>
      </c>
      <c r="AAY68" s="0" t="n">
        <v>0</v>
      </c>
      <c r="AAZ68" s="0" t="n">
        <v>3722.9</v>
      </c>
      <c r="ABA68" s="0" t="n">
        <v>0</v>
      </c>
      <c r="ABB68" s="0" t="n">
        <v>1038.4</v>
      </c>
      <c r="ABC68" s="0" t="n">
        <v>0</v>
      </c>
      <c r="ABD68" s="0" t="n">
        <v>354</v>
      </c>
      <c r="ABE68" s="0" t="n">
        <v>380.55</v>
      </c>
      <c r="ABF68" s="0" t="n">
        <v>0</v>
      </c>
      <c r="ABG68" s="0" t="n">
        <v>0</v>
      </c>
      <c r="ABH68" s="0" t="n">
        <v>0</v>
      </c>
      <c r="ABI68" s="0" t="n">
        <v>0</v>
      </c>
      <c r="ABJ68" s="0" t="n">
        <v>2351.799</v>
      </c>
      <c r="ABK68" s="0" t="n">
        <v>709.18</v>
      </c>
      <c r="ABL68" s="0" t="n">
        <v>1882.1</v>
      </c>
      <c r="ABM68" s="0" t="n">
        <v>0</v>
      </c>
      <c r="ABN68" s="0" t="n">
        <v>0</v>
      </c>
      <c r="ABO68" s="0" t="n">
        <v>0</v>
      </c>
      <c r="ABP68" s="0" t="n">
        <v>0</v>
      </c>
      <c r="ABQ68" s="0" t="n">
        <v>1936.38</v>
      </c>
      <c r="ABR68" s="0" t="n">
        <v>249</v>
      </c>
      <c r="ABS68" s="0" t="n">
        <v>12571.3875</v>
      </c>
      <c r="ABT68" s="0" t="n">
        <v>0</v>
      </c>
      <c r="ABU68" s="0" t="n">
        <v>5891.589</v>
      </c>
      <c r="ABV68" s="0" t="n">
        <v>0</v>
      </c>
      <c r="ABW68" s="0" t="n">
        <v>0</v>
      </c>
      <c r="ABX68" s="0" t="n">
        <v>0</v>
      </c>
      <c r="ABY68" s="0" t="n">
        <v>0</v>
      </c>
      <c r="ABZ68" s="0" t="n">
        <v>12494.82</v>
      </c>
      <c r="ACA68" s="0" t="n">
        <v>996</v>
      </c>
      <c r="ACB68" s="0" t="n">
        <v>7933.14</v>
      </c>
      <c r="ACC68" s="0" t="n">
        <v>5209.578</v>
      </c>
      <c r="ACD68" s="0" t="n">
        <v>719.61</v>
      </c>
      <c r="ACE68" s="0" t="n">
        <v>7968</v>
      </c>
      <c r="ACF68" s="0" t="n">
        <v>18320.175</v>
      </c>
      <c r="ACG68" s="0" t="n">
        <v>8346.48</v>
      </c>
      <c r="ACH68" s="0" t="n">
        <v>0</v>
      </c>
      <c r="ACI68" s="0" t="n">
        <v>0</v>
      </c>
      <c r="ACJ68" s="0" t="n">
        <v>6847.5</v>
      </c>
      <c r="ACK68" s="0" t="n">
        <v>0</v>
      </c>
      <c r="ACL68" s="0" t="n">
        <v>10230.7875</v>
      </c>
      <c r="ACM68" s="0" t="n">
        <v>9213</v>
      </c>
      <c r="ACN68" s="0" t="n">
        <v>0</v>
      </c>
      <c r="ACO68" s="0" t="n">
        <v>0</v>
      </c>
      <c r="ACP68" s="0" t="n">
        <v>0</v>
      </c>
      <c r="ACQ68" s="0" t="n">
        <v>1992</v>
      </c>
      <c r="ACR68" s="0" t="n">
        <v>0</v>
      </c>
      <c r="ACS68" s="0" t="n">
        <v>0</v>
      </c>
      <c r="ACT68" s="0" t="n">
        <v>0</v>
      </c>
      <c r="ACU68" s="0" t="n">
        <v>7968</v>
      </c>
      <c r="ACV68" s="0" t="n">
        <v>0</v>
      </c>
      <c r="ACW68" s="0" t="n">
        <v>0</v>
      </c>
      <c r="ACX68" s="0" t="n">
        <v>1643.4</v>
      </c>
      <c r="ACY68" s="0" t="n">
        <v>1216.863</v>
      </c>
      <c r="ACZ68" s="0" t="n">
        <v>0</v>
      </c>
      <c r="ADA68" s="0" t="n">
        <v>2988</v>
      </c>
      <c r="ADB68" s="0" t="n">
        <v>0</v>
      </c>
      <c r="ADC68" s="0" t="n">
        <v>0</v>
      </c>
      <c r="ADD68" s="0" t="n">
        <v>8697.57</v>
      </c>
      <c r="ADE68" s="0" t="n">
        <v>0</v>
      </c>
      <c r="ADF68" s="0" t="n">
        <v>8362.167</v>
      </c>
      <c r="ADG68" s="0" t="n">
        <v>0</v>
      </c>
      <c r="ADH68" s="0" t="n">
        <v>0</v>
      </c>
      <c r="ADI68" s="0" t="n">
        <v>1165.32</v>
      </c>
      <c r="ADJ68" s="0" t="n">
        <v>8047.68</v>
      </c>
      <c r="ADK68" s="0" t="n">
        <v>9387.3</v>
      </c>
      <c r="ADL68" s="0" t="n">
        <v>0</v>
      </c>
      <c r="ADM68" s="0" t="n">
        <v>0</v>
      </c>
      <c r="ADN68" s="0" t="n">
        <v>13826.472</v>
      </c>
      <c r="ADO68" s="0" t="n">
        <v>0</v>
      </c>
      <c r="ADP68" s="0" t="n">
        <v>3984</v>
      </c>
      <c r="ADQ68" s="0" t="n">
        <v>0</v>
      </c>
      <c r="ADR68" s="0" t="n">
        <v>1494</v>
      </c>
      <c r="ADS68" s="0" t="n">
        <v>1606.05</v>
      </c>
      <c r="ADT68" s="0" t="n">
        <v>0</v>
      </c>
      <c r="ADU68" s="0" t="n">
        <v>0</v>
      </c>
      <c r="ADV68" s="0" t="n">
        <v>0</v>
      </c>
      <c r="ADW68" s="0" t="n">
        <v>0</v>
      </c>
      <c r="ADX68" s="0" t="n">
        <v>11028.21</v>
      </c>
      <c r="ADY68" s="0" t="n">
        <v>3292.278</v>
      </c>
      <c r="ADZ68" s="0" t="n">
        <v>7221</v>
      </c>
      <c r="AEA68" s="0" t="n">
        <v>0</v>
      </c>
      <c r="AEB68" s="0" t="n">
        <v>0</v>
      </c>
      <c r="AEC68" s="0" t="n">
        <v>0</v>
      </c>
      <c r="AED68" s="0" t="n">
        <v>0</v>
      </c>
      <c r="AEE68" s="0" t="n">
        <v>8172.18</v>
      </c>
      <c r="AEF68" s="0" t="n">
        <v>238</v>
      </c>
      <c r="AEG68" s="0" t="n">
        <v>9612.82</v>
      </c>
      <c r="AEH68" s="0" t="n">
        <v>0</v>
      </c>
      <c r="AEI68" s="0" t="n">
        <v>6882.722</v>
      </c>
      <c r="AEJ68" s="0" t="n">
        <v>0</v>
      </c>
      <c r="AEK68" s="0" t="n">
        <v>0</v>
      </c>
      <c r="AEL68" s="0" t="n">
        <v>0</v>
      </c>
      <c r="AEM68" s="0" t="n">
        <v>0</v>
      </c>
      <c r="AEN68" s="0" t="n">
        <v>11942.84</v>
      </c>
      <c r="AEO68" s="0" t="n">
        <v>952</v>
      </c>
      <c r="AEP68" s="0" t="n">
        <v>8340.948</v>
      </c>
      <c r="AEQ68" s="0" t="n">
        <v>4979.436</v>
      </c>
      <c r="AER68" s="0" t="n">
        <v>859.775</v>
      </c>
      <c r="AES68" s="0" t="n">
        <v>7616</v>
      </c>
      <c r="AET68" s="0" t="n">
        <v>14008.68</v>
      </c>
      <c r="AEU68" s="0" t="n">
        <v>7977.76</v>
      </c>
      <c r="AEV68" s="0" t="n">
        <v>0</v>
      </c>
      <c r="AEW68" s="0" t="n">
        <v>0</v>
      </c>
      <c r="AEX68" s="0" t="n">
        <v>7437.5</v>
      </c>
      <c r="AEY68" s="0" t="n">
        <v>0</v>
      </c>
      <c r="AEZ68" s="0" t="n">
        <v>7040.754</v>
      </c>
      <c r="AFA68" s="0" t="n">
        <v>8806</v>
      </c>
      <c r="AFB68" s="0" t="n">
        <v>0</v>
      </c>
      <c r="AFC68" s="0" t="n">
        <v>0</v>
      </c>
      <c r="AFD68" s="0" t="n">
        <v>0</v>
      </c>
      <c r="AFE68" s="0" t="n">
        <v>1904</v>
      </c>
      <c r="AFF68" s="0" t="n">
        <v>0</v>
      </c>
      <c r="AFG68" s="0" t="n">
        <v>0</v>
      </c>
      <c r="AFH68" s="0" t="n">
        <v>0</v>
      </c>
      <c r="AFI68" s="0" t="n">
        <v>8377.6</v>
      </c>
      <c r="AFJ68" s="0" t="n">
        <v>0</v>
      </c>
      <c r="AFK68" s="0" t="n">
        <v>0</v>
      </c>
      <c r="AFL68" s="0" t="n">
        <v>1428</v>
      </c>
      <c r="AFM68" s="0" t="n">
        <v>1292.34</v>
      </c>
      <c r="AFN68" s="0" t="n">
        <v>0</v>
      </c>
      <c r="AFO68" s="0" t="n">
        <v>2856</v>
      </c>
      <c r="AFP68" s="0" t="n">
        <v>0</v>
      </c>
      <c r="AFQ68" s="0" t="n">
        <v>0</v>
      </c>
      <c r="AFR68" s="0" t="n">
        <v>7482.006</v>
      </c>
      <c r="AFS68" s="0" t="n">
        <v>0</v>
      </c>
      <c r="AFT68" s="0" t="n">
        <v>7266.14</v>
      </c>
      <c r="AFU68" s="0" t="n">
        <v>0</v>
      </c>
      <c r="AFV68" s="0" t="n">
        <v>0</v>
      </c>
      <c r="AFW68" s="0" t="n">
        <v>1225.224</v>
      </c>
      <c r="AFX68" s="0" t="n">
        <v>9615.2</v>
      </c>
      <c r="AFY68" s="0" t="n">
        <v>8972.6</v>
      </c>
      <c r="AFZ68" s="0" t="n">
        <v>0</v>
      </c>
      <c r="AGA68" s="0" t="n">
        <v>0</v>
      </c>
      <c r="AGB68" s="0" t="n">
        <v>12014.24</v>
      </c>
      <c r="AGC68" s="0" t="n">
        <v>0</v>
      </c>
      <c r="AGD68" s="0" t="n">
        <v>3808</v>
      </c>
      <c r="AGE68" s="0" t="n">
        <v>0</v>
      </c>
      <c r="AGF68" s="0" t="n">
        <v>1285.2</v>
      </c>
      <c r="AGG68" s="0" t="n">
        <v>1381.59</v>
      </c>
      <c r="AGH68" s="0" t="n">
        <v>0</v>
      </c>
      <c r="AGI68" s="0" t="n">
        <v>0</v>
      </c>
      <c r="AGJ68" s="0" t="n">
        <v>0</v>
      </c>
      <c r="AGK68" s="0" t="n">
        <v>0</v>
      </c>
      <c r="AGL68" s="0" t="n">
        <v>11595.122</v>
      </c>
      <c r="AGM68" s="0" t="n">
        <v>3146.836</v>
      </c>
      <c r="AGN68" s="0" t="n">
        <v>6902</v>
      </c>
      <c r="AGO68" s="0" t="n">
        <v>0</v>
      </c>
      <c r="AGP68" s="0" t="n">
        <v>0</v>
      </c>
      <c r="AGQ68" s="0" t="n">
        <v>0</v>
      </c>
      <c r="AGR68" s="0" t="n">
        <v>0</v>
      </c>
      <c r="AGS68" s="0" t="n">
        <v>8592.276</v>
      </c>
      <c r="AGU68" s="0" t="n">
        <f aca="false">IF($P68&gt;0,CH68*$K68,0)</f>
        <v>384</v>
      </c>
      <c r="AGV68" s="0" t="n">
        <f aca="false">IF($P68&gt;0,EV68*$K68,0)</f>
        <v>152</v>
      </c>
      <c r="AGW68" s="0" t="n">
        <f aca="false">IF($P68&gt;0,HJ68*$K68,0)</f>
        <v>648</v>
      </c>
      <c r="AGX68" s="0" t="n">
        <f aca="false">IF($P68&gt;0,JX68*$K68,0)</f>
        <v>258</v>
      </c>
      <c r="AGY68" s="0" t="n">
        <f aca="false">IF($P68&gt;0,ML68*$K68,0)</f>
        <v>354</v>
      </c>
      <c r="AGZ68" s="0" t="n">
        <f aca="false">IF($P68&gt;0,OZ68*$K68,0)</f>
        <v>616</v>
      </c>
      <c r="AHA68" s="0" t="n">
        <f aca="false">IF($P68&gt;0,RN68*$K68,0)</f>
        <v>372</v>
      </c>
      <c r="AHB68" s="0" t="n">
        <f aca="false">IF($P68&gt;0,UB68*$K68,0)</f>
        <v>484</v>
      </c>
      <c r="AHC68" s="0" t="n">
        <f aca="false">IF($P68&gt;0,WP68*$K68,0)</f>
        <v>124</v>
      </c>
      <c r="AHD68" s="0" t="n">
        <f aca="false">IF($P68&gt;0,ZD68*$K68,0)</f>
        <v>118</v>
      </c>
      <c r="AHE68" s="0" t="n">
        <f aca="false">IF($P68&gt;0,ABR68*$K68,0)</f>
        <v>498</v>
      </c>
      <c r="AHF68" s="0" t="n">
        <f aca="false">IF($P68&gt;0,AEF68*$K68,0)</f>
        <v>476</v>
      </c>
    </row>
    <row r="69" customFormat="false" ht="15" hidden="false" customHeight="false" outlineLevel="0" collapsed="false">
      <c r="F69" s="0" t="s">
        <v>37</v>
      </c>
      <c r="H69" s="0" t="s">
        <v>183</v>
      </c>
      <c r="I69" s="0" t="s">
        <v>247</v>
      </c>
      <c r="K69" s="0" t="n">
        <v>4</v>
      </c>
      <c r="L69" s="0" t="n">
        <v>12.7</v>
      </c>
      <c r="P69" s="0" t="n">
        <v>1</v>
      </c>
      <c r="R69" s="0" t="s">
        <v>58</v>
      </c>
      <c r="S69" s="0" t="s">
        <v>61</v>
      </c>
      <c r="W69" s="0" t="n">
        <v>28.69</v>
      </c>
      <c r="X69" s="0" t="n">
        <v>58.78</v>
      </c>
      <c r="Y69" s="0" t="n">
        <v>49.9</v>
      </c>
      <c r="AA69" s="0" t="n">
        <v>52.74</v>
      </c>
      <c r="AB69" s="0" t="n">
        <v>32</v>
      </c>
      <c r="AC69" s="0" t="n">
        <v>47.44</v>
      </c>
      <c r="AD69" s="0" t="n">
        <v>55.88</v>
      </c>
      <c r="AE69" s="0" t="n">
        <v>55.63</v>
      </c>
      <c r="AF69" s="0" t="n">
        <v>40.27</v>
      </c>
      <c r="AG69" s="0" t="n">
        <v>12.1</v>
      </c>
      <c r="AH69" s="0" t="n">
        <v>8</v>
      </c>
      <c r="AI69" s="0" t="n">
        <v>39.22</v>
      </c>
      <c r="AJ69" s="0" t="n">
        <v>19.26</v>
      </c>
      <c r="AO69" s="0" t="n">
        <v>42.52</v>
      </c>
      <c r="AQ69" s="0" t="n">
        <v>17.69</v>
      </c>
      <c r="AW69" s="0" t="n">
        <v>23.13</v>
      </c>
      <c r="BA69" s="0" t="n">
        <v>11</v>
      </c>
      <c r="BB69" s="0" t="n">
        <v>24</v>
      </c>
      <c r="BF69" s="0" t="n">
        <v>42.11</v>
      </c>
      <c r="BG69" s="0" t="n">
        <v>16.56</v>
      </c>
      <c r="BI69" s="0" t="n">
        <v>30.82</v>
      </c>
      <c r="BJ69" s="0" t="n">
        <v>7.58</v>
      </c>
      <c r="BM69" s="0" t="n">
        <v>4.83</v>
      </c>
      <c r="BN69" s="0" t="n">
        <v>10.27</v>
      </c>
      <c r="BO69" s="0" t="n">
        <v>43.53</v>
      </c>
      <c r="BP69" s="0" t="n">
        <v>5</v>
      </c>
      <c r="BU69" s="0" t="n">
        <v>59.14</v>
      </c>
      <c r="BZ69" s="0" t="n">
        <v>49.11</v>
      </c>
      <c r="CB69" s="0" t="n">
        <v>18</v>
      </c>
      <c r="CD69" s="0" t="n">
        <v>29.13</v>
      </c>
      <c r="CF69" s="0" t="n">
        <v>16.32</v>
      </c>
      <c r="CH69" s="0" t="n">
        <v>152</v>
      </c>
      <c r="CI69" s="0" t="n">
        <v>0</v>
      </c>
      <c r="CJ69" s="0" t="n">
        <v>0</v>
      </c>
      <c r="CK69" s="0" t="n">
        <v>4360.88</v>
      </c>
      <c r="CL69" s="0" t="n">
        <v>8934.56</v>
      </c>
      <c r="CM69" s="0" t="n">
        <v>6826.32</v>
      </c>
      <c r="CN69" s="0" t="n">
        <v>0</v>
      </c>
      <c r="CO69" s="0" t="n">
        <v>10020.6</v>
      </c>
      <c r="CP69" s="0" t="n">
        <v>4864</v>
      </c>
      <c r="CQ69" s="0" t="n">
        <v>7931.968</v>
      </c>
      <c r="CR69" s="0" t="n">
        <v>8493.76</v>
      </c>
      <c r="CS69" s="0" t="n">
        <v>8455.76</v>
      </c>
      <c r="CT69" s="0" t="n">
        <v>7651.3</v>
      </c>
      <c r="CU69" s="0" t="n">
        <v>1655.28</v>
      </c>
      <c r="CV69" s="0" t="n">
        <v>1216</v>
      </c>
      <c r="CW69" s="0" t="n">
        <v>5961.44</v>
      </c>
      <c r="CX69" s="0" t="n">
        <v>2927.52</v>
      </c>
      <c r="CY69" s="0" t="n">
        <v>0</v>
      </c>
      <c r="CZ69" s="0" t="n">
        <v>0</v>
      </c>
      <c r="DA69" s="0" t="n">
        <v>0</v>
      </c>
      <c r="DB69" s="0" t="n">
        <v>0</v>
      </c>
      <c r="DC69" s="0" t="n">
        <v>6463.04</v>
      </c>
      <c r="DD69" s="0" t="n">
        <v>0</v>
      </c>
      <c r="DE69" s="0" t="n">
        <v>2688.88</v>
      </c>
      <c r="DF69" s="0" t="n">
        <v>0</v>
      </c>
      <c r="DG69" s="0" t="n">
        <v>0</v>
      </c>
      <c r="DH69" s="0" t="n">
        <v>0</v>
      </c>
      <c r="DI69" s="0" t="n">
        <v>0</v>
      </c>
      <c r="DJ69" s="0" t="n">
        <v>0</v>
      </c>
      <c r="DK69" s="0" t="n">
        <v>3515.76</v>
      </c>
      <c r="DL69" s="0" t="n">
        <v>0</v>
      </c>
      <c r="DM69" s="0" t="n">
        <v>0</v>
      </c>
      <c r="DN69" s="0" t="n">
        <v>0</v>
      </c>
      <c r="DO69" s="0" t="n">
        <v>1839.2</v>
      </c>
      <c r="DP69" s="0" t="n">
        <v>3648</v>
      </c>
      <c r="DQ69" s="0" t="n">
        <v>0</v>
      </c>
      <c r="DR69" s="0" t="n">
        <v>0</v>
      </c>
      <c r="DS69" s="0" t="n">
        <v>0</v>
      </c>
      <c r="DT69" s="0" t="n">
        <v>8000.9</v>
      </c>
      <c r="DU69" s="0" t="n">
        <v>2517.12</v>
      </c>
      <c r="DV69" s="0" t="n">
        <v>0</v>
      </c>
      <c r="DW69" s="0" t="n">
        <v>4684.64</v>
      </c>
      <c r="DX69" s="0" t="n">
        <v>1152.16</v>
      </c>
      <c r="DY69" s="0" t="n">
        <v>0</v>
      </c>
      <c r="DZ69" s="0" t="n">
        <v>0</v>
      </c>
      <c r="EA69" s="0" t="n">
        <v>734.16</v>
      </c>
      <c r="EB69" s="0" t="n">
        <v>1561.04</v>
      </c>
      <c r="EC69" s="0" t="n">
        <v>6616.56</v>
      </c>
      <c r="ED69" s="0" t="n">
        <v>950</v>
      </c>
      <c r="EE69" s="0" t="n">
        <v>0</v>
      </c>
      <c r="EF69" s="0" t="n">
        <v>0</v>
      </c>
      <c r="EG69" s="0" t="n">
        <v>0</v>
      </c>
      <c r="EH69" s="0" t="n">
        <v>0</v>
      </c>
      <c r="EI69" s="0" t="n">
        <v>8989.28</v>
      </c>
      <c r="EJ69" s="0" t="n">
        <v>0</v>
      </c>
      <c r="EK69" s="0" t="n">
        <v>0</v>
      </c>
      <c r="EL69" s="0" t="n">
        <v>0</v>
      </c>
      <c r="EM69" s="0" t="n">
        <v>0</v>
      </c>
      <c r="EN69" s="0" t="n">
        <v>7464.72</v>
      </c>
      <c r="EO69" s="0" t="n">
        <v>0</v>
      </c>
      <c r="EP69" s="0" t="n">
        <v>2736</v>
      </c>
      <c r="EQ69" s="0" t="n">
        <v>0</v>
      </c>
      <c r="ER69" s="0" t="n">
        <v>5534.7</v>
      </c>
      <c r="ES69" s="0" t="n">
        <v>0</v>
      </c>
      <c r="ET69" s="0" t="n">
        <v>2480.64</v>
      </c>
      <c r="EU69" s="0" t="n">
        <v>0</v>
      </c>
      <c r="EV69" s="0" t="n">
        <v>329</v>
      </c>
      <c r="EW69" s="0" t="n">
        <v>0</v>
      </c>
      <c r="EX69" s="0" t="n">
        <v>0</v>
      </c>
      <c r="EY69" s="0" t="n">
        <v>9439.01</v>
      </c>
      <c r="EZ69" s="0" t="n">
        <v>19338.62</v>
      </c>
      <c r="FA69" s="0" t="n">
        <v>20521.375</v>
      </c>
      <c r="FB69" s="0" t="n">
        <v>0</v>
      </c>
      <c r="FC69" s="0" t="n">
        <v>17351.46</v>
      </c>
      <c r="FD69" s="0" t="n">
        <v>10528</v>
      </c>
      <c r="FE69" s="0" t="n">
        <v>14046.984</v>
      </c>
      <c r="FF69" s="0" t="n">
        <v>18384.52</v>
      </c>
      <c r="FG69" s="0" t="n">
        <v>18302.27</v>
      </c>
      <c r="FH69" s="0" t="n">
        <v>13248.83</v>
      </c>
      <c r="FI69" s="0" t="n">
        <v>3980.9</v>
      </c>
      <c r="FJ69" s="0" t="n">
        <v>3290</v>
      </c>
      <c r="FK69" s="0" t="n">
        <v>12903.38</v>
      </c>
      <c r="FL69" s="0" t="n">
        <v>6336.54</v>
      </c>
      <c r="FM69" s="0" t="n">
        <v>0</v>
      </c>
      <c r="FN69" s="0" t="n">
        <v>0</v>
      </c>
      <c r="FO69" s="0" t="n">
        <v>0</v>
      </c>
      <c r="FP69" s="0" t="n">
        <v>0</v>
      </c>
      <c r="FQ69" s="0" t="n">
        <v>13989.08</v>
      </c>
      <c r="FR69" s="0" t="n">
        <v>0</v>
      </c>
      <c r="FS69" s="0" t="n">
        <v>7275.0125</v>
      </c>
      <c r="FT69" s="0" t="n">
        <v>0</v>
      </c>
      <c r="FU69" s="0" t="n">
        <v>0</v>
      </c>
      <c r="FV69" s="0" t="n">
        <v>0</v>
      </c>
      <c r="FW69" s="0" t="n">
        <v>0</v>
      </c>
      <c r="FX69" s="0" t="n">
        <v>0</v>
      </c>
      <c r="FY69" s="0" t="n">
        <v>9512.2125</v>
      </c>
      <c r="FZ69" s="0" t="n">
        <v>0</v>
      </c>
      <c r="GA69" s="0" t="n">
        <v>0</v>
      </c>
      <c r="GB69" s="0" t="n">
        <v>0</v>
      </c>
      <c r="GC69" s="0" t="n">
        <v>3619</v>
      </c>
      <c r="GD69" s="0" t="n">
        <v>7896</v>
      </c>
      <c r="GE69" s="0" t="n">
        <v>0</v>
      </c>
      <c r="GF69" s="0" t="n">
        <v>0</v>
      </c>
      <c r="GG69" s="0" t="n">
        <v>0</v>
      </c>
      <c r="GH69" s="0" t="n">
        <v>13854.19</v>
      </c>
      <c r="GI69" s="0" t="n">
        <v>5448.24</v>
      </c>
      <c r="GJ69" s="0" t="n">
        <v>0</v>
      </c>
      <c r="GK69" s="0" t="n">
        <v>10139.78</v>
      </c>
      <c r="GL69" s="0" t="n">
        <v>2493.82</v>
      </c>
      <c r="GM69" s="0" t="n">
        <v>0</v>
      </c>
      <c r="GN69" s="0" t="n">
        <v>0</v>
      </c>
      <c r="GO69" s="0" t="n">
        <v>1430.163</v>
      </c>
      <c r="GP69" s="0" t="n">
        <v>3716.713</v>
      </c>
      <c r="GQ69" s="0" t="n">
        <v>14321.37</v>
      </c>
      <c r="GR69" s="0" t="n">
        <v>1645</v>
      </c>
      <c r="GS69" s="0" t="n">
        <v>0</v>
      </c>
      <c r="GT69" s="0" t="n">
        <v>0</v>
      </c>
      <c r="GU69" s="0" t="n">
        <v>0</v>
      </c>
      <c r="GV69" s="0" t="n">
        <v>0</v>
      </c>
      <c r="GW69" s="0" t="n">
        <v>24321.325</v>
      </c>
      <c r="GX69" s="0" t="n">
        <v>0</v>
      </c>
      <c r="GY69" s="0" t="n">
        <v>0</v>
      </c>
      <c r="GZ69" s="0" t="n">
        <v>0</v>
      </c>
      <c r="HA69" s="0" t="n">
        <v>0</v>
      </c>
      <c r="HB69" s="0" t="n">
        <v>20196.4875</v>
      </c>
      <c r="HC69" s="0" t="n">
        <v>0</v>
      </c>
      <c r="HD69" s="0" t="n">
        <v>5922</v>
      </c>
      <c r="HE69" s="0" t="n">
        <v>0</v>
      </c>
      <c r="HF69" s="0" t="n">
        <v>11979.7125</v>
      </c>
      <c r="HG69" s="0" t="n">
        <v>0</v>
      </c>
      <c r="HH69" s="0" t="n">
        <v>5369.28</v>
      </c>
      <c r="HI69" s="0" t="n">
        <v>0</v>
      </c>
      <c r="HJ69" s="0" t="n">
        <v>46</v>
      </c>
      <c r="HK69" s="0" t="n">
        <v>0</v>
      </c>
      <c r="HL69" s="0" t="n">
        <v>0</v>
      </c>
      <c r="HM69" s="0" t="n">
        <v>1451.714</v>
      </c>
      <c r="HN69" s="0" t="n">
        <v>2703.88</v>
      </c>
      <c r="HO69" s="0" t="n">
        <v>2295.4</v>
      </c>
      <c r="HP69" s="0" t="n">
        <v>0</v>
      </c>
      <c r="HQ69" s="0" t="n">
        <v>2426.04</v>
      </c>
      <c r="HR69" s="0" t="n">
        <v>1619.2</v>
      </c>
      <c r="HS69" s="0" t="n">
        <v>2182.24</v>
      </c>
      <c r="HT69" s="0" t="n">
        <v>2313.432</v>
      </c>
      <c r="HU69" s="0" t="n">
        <v>2814.878</v>
      </c>
      <c r="HV69" s="0" t="n">
        <v>1852.42</v>
      </c>
      <c r="HW69" s="0" t="n">
        <v>695.75</v>
      </c>
      <c r="HX69" s="0" t="n">
        <v>404.8</v>
      </c>
      <c r="HY69" s="0" t="n">
        <v>1804.12</v>
      </c>
      <c r="HZ69" s="0" t="n">
        <v>885.96</v>
      </c>
      <c r="IA69" s="0" t="n">
        <v>0</v>
      </c>
      <c r="IB69" s="0" t="n">
        <v>0</v>
      </c>
      <c r="IC69" s="0" t="n">
        <v>0</v>
      </c>
      <c r="ID69" s="0" t="n">
        <v>0</v>
      </c>
      <c r="IE69" s="0" t="n">
        <v>1955.92</v>
      </c>
      <c r="IF69" s="0" t="n">
        <v>0</v>
      </c>
      <c r="IG69" s="0" t="n">
        <v>1017.175</v>
      </c>
      <c r="IH69" s="0" t="n">
        <v>0</v>
      </c>
      <c r="II69" s="0" t="n">
        <v>0</v>
      </c>
      <c r="IJ69" s="0" t="n">
        <v>0</v>
      </c>
      <c r="IK69" s="0" t="n">
        <v>0</v>
      </c>
      <c r="IL69" s="0" t="n">
        <v>0</v>
      </c>
      <c r="IM69" s="0" t="n">
        <v>1063.98</v>
      </c>
      <c r="IN69" s="0" t="n">
        <v>0</v>
      </c>
      <c r="IO69" s="0" t="n">
        <v>0</v>
      </c>
      <c r="IP69" s="0" t="n">
        <v>0</v>
      </c>
      <c r="IQ69" s="0" t="n">
        <v>506</v>
      </c>
      <c r="IR69" s="0" t="n">
        <v>1380</v>
      </c>
      <c r="IS69" s="0" t="n">
        <v>0</v>
      </c>
      <c r="IT69" s="0" t="n">
        <v>0</v>
      </c>
      <c r="IU69" s="0" t="n">
        <v>0</v>
      </c>
      <c r="IV69" s="0" t="n">
        <v>1937.06</v>
      </c>
      <c r="IW69" s="0" t="n">
        <v>761.76</v>
      </c>
      <c r="IX69" s="0" t="n">
        <v>0</v>
      </c>
      <c r="IY69" s="0" t="n">
        <v>1417.72</v>
      </c>
      <c r="IZ69" s="0" t="n">
        <v>348.68</v>
      </c>
      <c r="JA69" s="0" t="n">
        <v>0</v>
      </c>
      <c r="JB69" s="0" t="n">
        <v>0</v>
      </c>
      <c r="JC69" s="0" t="n">
        <v>222.18</v>
      </c>
      <c r="JD69" s="0" t="n">
        <v>519.662</v>
      </c>
      <c r="JE69" s="0" t="n">
        <v>2002.38</v>
      </c>
      <c r="JF69" s="0" t="n">
        <v>230</v>
      </c>
      <c r="JG69" s="0" t="n">
        <v>0</v>
      </c>
      <c r="JH69" s="0" t="n">
        <v>0</v>
      </c>
      <c r="JI69" s="0" t="n">
        <v>0</v>
      </c>
      <c r="JJ69" s="0" t="n">
        <v>0</v>
      </c>
      <c r="JK69" s="0" t="n">
        <v>2720.44</v>
      </c>
      <c r="JL69" s="0" t="n">
        <v>0</v>
      </c>
      <c r="JM69" s="0" t="n">
        <v>0</v>
      </c>
      <c r="JN69" s="0" t="n">
        <v>0</v>
      </c>
      <c r="JO69" s="0" t="n">
        <v>0</v>
      </c>
      <c r="JP69" s="0" t="n">
        <v>2823.825</v>
      </c>
      <c r="JQ69" s="0" t="n">
        <v>0</v>
      </c>
      <c r="JR69" s="0" t="n">
        <v>828</v>
      </c>
      <c r="JS69" s="0" t="n">
        <v>0</v>
      </c>
      <c r="JT69" s="0" t="n">
        <v>1339.98</v>
      </c>
      <c r="JU69" s="0" t="n">
        <v>0</v>
      </c>
      <c r="JV69" s="0" t="n">
        <v>750.72</v>
      </c>
      <c r="JW69" s="0" t="n">
        <v>0</v>
      </c>
      <c r="JX69" s="0" t="n">
        <v>356</v>
      </c>
      <c r="JY69" s="0" t="n">
        <v>0</v>
      </c>
      <c r="JZ69" s="0" t="n">
        <v>0</v>
      </c>
      <c r="KA69" s="0" t="n">
        <v>12767.05</v>
      </c>
      <c r="KB69" s="0" t="n">
        <v>26157.1</v>
      </c>
      <c r="KC69" s="0" t="n">
        <v>17764.4</v>
      </c>
      <c r="KD69" s="0" t="n">
        <v>0</v>
      </c>
      <c r="KE69" s="0" t="n">
        <v>23469.3</v>
      </c>
      <c r="KF69" s="0" t="n">
        <v>11392</v>
      </c>
      <c r="KG69" s="0" t="n">
        <v>15199.776</v>
      </c>
      <c r="KH69" s="0" t="n">
        <v>21882.608</v>
      </c>
      <c r="KI69" s="0" t="n">
        <v>17823.852</v>
      </c>
      <c r="KJ69" s="0" t="n">
        <v>14336.12</v>
      </c>
      <c r="KK69" s="0" t="n">
        <v>4307.6</v>
      </c>
      <c r="KL69" s="0" t="n">
        <v>2848</v>
      </c>
      <c r="KM69" s="0" t="n">
        <v>13962.32</v>
      </c>
      <c r="KN69" s="0" t="n">
        <v>7542.216</v>
      </c>
      <c r="KO69" s="0" t="n">
        <v>0</v>
      </c>
      <c r="KP69" s="0" t="n">
        <v>0</v>
      </c>
      <c r="KQ69" s="0" t="n">
        <v>0</v>
      </c>
      <c r="KR69" s="0" t="n">
        <v>0</v>
      </c>
      <c r="KS69" s="0" t="n">
        <v>15137.12</v>
      </c>
      <c r="KT69" s="0" t="n">
        <v>0</v>
      </c>
      <c r="KU69" s="0" t="n">
        <v>6297.64</v>
      </c>
      <c r="KV69" s="0" t="n">
        <v>0</v>
      </c>
      <c r="KW69" s="0" t="n">
        <v>0</v>
      </c>
      <c r="KX69" s="0" t="n">
        <v>0</v>
      </c>
      <c r="KY69" s="0" t="n">
        <v>0</v>
      </c>
      <c r="KZ69" s="0" t="n">
        <v>0</v>
      </c>
      <c r="LA69" s="0" t="n">
        <v>9057.708</v>
      </c>
      <c r="LB69" s="0" t="n">
        <v>0</v>
      </c>
      <c r="LC69" s="0" t="n">
        <v>0</v>
      </c>
      <c r="LD69" s="0" t="n">
        <v>0</v>
      </c>
      <c r="LE69" s="0" t="n">
        <v>4307.6</v>
      </c>
      <c r="LF69" s="0" t="n">
        <v>8544</v>
      </c>
      <c r="LG69" s="0" t="n">
        <v>0</v>
      </c>
      <c r="LH69" s="0" t="n">
        <v>0</v>
      </c>
      <c r="LI69" s="0" t="n">
        <v>0</v>
      </c>
      <c r="LJ69" s="0" t="n">
        <v>14991.16</v>
      </c>
      <c r="LK69" s="0" t="n">
        <v>5895.36</v>
      </c>
      <c r="LL69" s="0" t="n">
        <v>0</v>
      </c>
      <c r="LM69" s="0" t="n">
        <v>10971.92</v>
      </c>
      <c r="LN69" s="0" t="n">
        <v>2698.48</v>
      </c>
      <c r="LO69" s="0" t="n">
        <v>0</v>
      </c>
      <c r="LP69" s="0" t="n">
        <v>0</v>
      </c>
      <c r="LQ69" s="0" t="n">
        <v>1891.428</v>
      </c>
      <c r="LR69" s="0" t="n">
        <v>3656.12</v>
      </c>
      <c r="LS69" s="0" t="n">
        <v>15496.68</v>
      </c>
      <c r="LT69" s="0" t="n">
        <v>1780</v>
      </c>
      <c r="LU69" s="0" t="n">
        <v>0</v>
      </c>
      <c r="LV69" s="0" t="n">
        <v>0</v>
      </c>
      <c r="LW69" s="0" t="n">
        <v>0</v>
      </c>
      <c r="LX69" s="0" t="n">
        <v>0</v>
      </c>
      <c r="LY69" s="0" t="n">
        <v>21053.84</v>
      </c>
      <c r="LZ69" s="0" t="n">
        <v>0</v>
      </c>
      <c r="MA69" s="0" t="n">
        <v>0</v>
      </c>
      <c r="MB69" s="0" t="n">
        <v>0</v>
      </c>
      <c r="MC69" s="0" t="n">
        <v>0</v>
      </c>
      <c r="MD69" s="0" t="n">
        <v>17483.16</v>
      </c>
      <c r="ME69" s="0" t="n">
        <v>0</v>
      </c>
      <c r="MF69" s="0" t="n">
        <v>6408</v>
      </c>
      <c r="MG69" s="0" t="n">
        <v>0</v>
      </c>
      <c r="MH69" s="0" t="n">
        <v>10370.28</v>
      </c>
      <c r="MI69" s="0" t="n">
        <v>0</v>
      </c>
      <c r="MJ69" s="0" t="n">
        <v>7262.4</v>
      </c>
      <c r="MK69" s="0" t="n">
        <v>0</v>
      </c>
      <c r="ML69" s="0" t="n">
        <v>133</v>
      </c>
      <c r="MM69" s="0" t="n">
        <v>0</v>
      </c>
      <c r="MN69" s="0" t="n">
        <v>0</v>
      </c>
      <c r="MO69" s="0" t="n">
        <v>4197.347</v>
      </c>
      <c r="MP69" s="0" t="n">
        <v>7817.74</v>
      </c>
      <c r="MQ69" s="0" t="n">
        <v>6636.7</v>
      </c>
      <c r="MR69" s="0" t="n">
        <v>0</v>
      </c>
      <c r="MS69" s="0" t="n">
        <v>7014.42</v>
      </c>
      <c r="MT69" s="0" t="n">
        <v>4256</v>
      </c>
      <c r="MU69" s="0" t="n">
        <v>6940.472</v>
      </c>
      <c r="MV69" s="0" t="n">
        <v>8175.244</v>
      </c>
      <c r="MW69" s="0" t="n">
        <v>7398.79</v>
      </c>
      <c r="MX69" s="0" t="n">
        <v>5355.91</v>
      </c>
      <c r="MY69" s="0" t="n">
        <v>1770.23</v>
      </c>
      <c r="MZ69" s="0" t="n">
        <v>957.6</v>
      </c>
      <c r="NA69" s="0" t="n">
        <v>5737.886</v>
      </c>
      <c r="NB69" s="0" t="n">
        <v>2561.58</v>
      </c>
      <c r="NC69" s="0" t="n">
        <v>0</v>
      </c>
      <c r="ND69" s="0" t="n">
        <v>0</v>
      </c>
      <c r="NE69" s="0" t="n">
        <v>0</v>
      </c>
      <c r="NF69" s="0" t="n">
        <v>0</v>
      </c>
      <c r="NG69" s="0" t="n">
        <v>5655.16</v>
      </c>
      <c r="NH69" s="0" t="n">
        <v>0</v>
      </c>
      <c r="NI69" s="0" t="n">
        <v>2352.77</v>
      </c>
      <c r="NJ69" s="0" t="n">
        <v>0</v>
      </c>
      <c r="NK69" s="0" t="n">
        <v>0</v>
      </c>
      <c r="NL69" s="0" t="n">
        <v>0</v>
      </c>
      <c r="NM69" s="0" t="n">
        <v>0</v>
      </c>
      <c r="NN69" s="0" t="n">
        <v>0</v>
      </c>
      <c r="NO69" s="0" t="n">
        <v>2768.661</v>
      </c>
      <c r="NP69" s="0" t="n">
        <v>0</v>
      </c>
      <c r="NQ69" s="0" t="n">
        <v>0</v>
      </c>
      <c r="NR69" s="0" t="n">
        <v>0</v>
      </c>
      <c r="NS69" s="0" t="n">
        <v>1463</v>
      </c>
      <c r="NT69" s="0" t="n">
        <v>2872.8</v>
      </c>
      <c r="NU69" s="0" t="n">
        <v>0</v>
      </c>
      <c r="NV69" s="0" t="n">
        <v>0</v>
      </c>
      <c r="NW69" s="0" t="n">
        <v>0</v>
      </c>
      <c r="NX69" s="0" t="n">
        <v>5040.567</v>
      </c>
      <c r="NY69" s="0" t="n">
        <v>2202.48</v>
      </c>
      <c r="NZ69" s="0" t="n">
        <v>0</v>
      </c>
      <c r="OA69" s="0" t="n">
        <v>4099.06</v>
      </c>
      <c r="OB69" s="0" t="n">
        <v>1108.954</v>
      </c>
      <c r="OC69" s="0" t="n">
        <v>0</v>
      </c>
      <c r="OD69" s="0" t="n">
        <v>0</v>
      </c>
      <c r="OE69" s="0" t="n">
        <v>642.39</v>
      </c>
      <c r="OF69" s="0" t="n">
        <v>1365.91</v>
      </c>
      <c r="OG69" s="0" t="n">
        <v>7236.8625</v>
      </c>
      <c r="OH69" s="0" t="n">
        <v>665</v>
      </c>
      <c r="OI69" s="0" t="n">
        <v>0</v>
      </c>
      <c r="OJ69" s="0" t="n">
        <v>0</v>
      </c>
      <c r="OK69" s="0" t="n">
        <v>0</v>
      </c>
      <c r="OL69" s="0" t="n">
        <v>0</v>
      </c>
      <c r="OM69" s="0" t="n">
        <v>7079.058</v>
      </c>
      <c r="ON69" s="0" t="n">
        <v>0</v>
      </c>
      <c r="OO69" s="0" t="n">
        <v>0</v>
      </c>
      <c r="OP69" s="0" t="n">
        <v>0</v>
      </c>
      <c r="OQ69" s="0" t="n">
        <v>0</v>
      </c>
      <c r="OR69" s="0" t="n">
        <v>6531.63</v>
      </c>
      <c r="OS69" s="0" t="n">
        <v>0</v>
      </c>
      <c r="OT69" s="0" t="n">
        <v>2394</v>
      </c>
      <c r="OU69" s="0" t="n">
        <v>0</v>
      </c>
      <c r="OV69" s="0" t="n">
        <v>3874.29</v>
      </c>
      <c r="OW69" s="0" t="n">
        <v>0</v>
      </c>
      <c r="OX69" s="0" t="n">
        <v>1953.504</v>
      </c>
      <c r="OY69" s="0" t="n">
        <v>0</v>
      </c>
      <c r="OZ69" s="0" t="n">
        <v>265</v>
      </c>
      <c r="PA69" s="0" t="n">
        <v>0</v>
      </c>
      <c r="PB69" s="0" t="n">
        <v>0</v>
      </c>
      <c r="PC69" s="0" t="n">
        <v>7602.85</v>
      </c>
      <c r="PD69" s="0" t="n">
        <v>15576.7</v>
      </c>
      <c r="PE69" s="0" t="n">
        <v>14545.85</v>
      </c>
      <c r="PF69" s="0" t="n">
        <v>0</v>
      </c>
      <c r="PG69" s="0" t="n">
        <v>15373.71</v>
      </c>
      <c r="PH69" s="0" t="n">
        <v>8480</v>
      </c>
      <c r="PI69" s="0" t="n">
        <v>12571.6</v>
      </c>
      <c r="PJ69" s="0" t="n">
        <v>14808.2</v>
      </c>
      <c r="PK69" s="0" t="n">
        <v>14741.95</v>
      </c>
      <c r="PL69" s="0" t="n">
        <v>10671.55</v>
      </c>
      <c r="PM69" s="0" t="n">
        <v>3206.5</v>
      </c>
      <c r="PN69" s="0" t="n">
        <v>1908</v>
      </c>
      <c r="PO69" s="0" t="n">
        <v>10393.3</v>
      </c>
      <c r="PP69" s="0" t="n">
        <v>5103.9</v>
      </c>
      <c r="PQ69" s="0" t="n">
        <v>0</v>
      </c>
      <c r="PR69" s="0" t="n">
        <v>0</v>
      </c>
      <c r="PS69" s="0" t="n">
        <v>0</v>
      </c>
      <c r="PT69" s="0" t="n">
        <v>0</v>
      </c>
      <c r="PU69" s="0" t="n">
        <v>11267.8</v>
      </c>
      <c r="PV69" s="0" t="n">
        <v>0</v>
      </c>
      <c r="PW69" s="0" t="n">
        <v>4687.85</v>
      </c>
      <c r="PX69" s="0" t="n">
        <v>0</v>
      </c>
      <c r="PY69" s="0" t="n">
        <v>0</v>
      </c>
      <c r="PZ69" s="0" t="n">
        <v>0</v>
      </c>
      <c r="QA69" s="0" t="n">
        <v>0</v>
      </c>
      <c r="QB69" s="0" t="n">
        <v>0</v>
      </c>
      <c r="QC69" s="0" t="n">
        <v>7661.8125</v>
      </c>
      <c r="QD69" s="0" t="n">
        <v>0</v>
      </c>
      <c r="QE69" s="0" t="n">
        <v>0</v>
      </c>
      <c r="QF69" s="0" t="n">
        <v>0</v>
      </c>
      <c r="QG69" s="0" t="n">
        <v>2915</v>
      </c>
      <c r="QH69" s="0" t="n">
        <v>6360</v>
      </c>
      <c r="QI69" s="0" t="n">
        <v>0</v>
      </c>
      <c r="QJ69" s="0" t="n">
        <v>0</v>
      </c>
      <c r="QK69" s="0" t="n">
        <v>0</v>
      </c>
      <c r="QL69" s="0" t="n">
        <v>12275.065</v>
      </c>
      <c r="QM69" s="0" t="n">
        <v>4827.24</v>
      </c>
      <c r="QN69" s="0" t="n">
        <v>0</v>
      </c>
      <c r="QO69" s="0" t="n">
        <v>8984.03</v>
      </c>
      <c r="QP69" s="0" t="n">
        <v>2008.7</v>
      </c>
      <c r="QQ69" s="0" t="n">
        <v>0</v>
      </c>
      <c r="QR69" s="0" t="n">
        <v>0</v>
      </c>
      <c r="QS69" s="0" t="n">
        <v>1407.945</v>
      </c>
      <c r="QT69" s="0" t="n">
        <v>2449.395</v>
      </c>
      <c r="QU69" s="0" t="n">
        <v>11535.45</v>
      </c>
      <c r="QV69" s="0" t="n">
        <v>1325</v>
      </c>
      <c r="QW69" s="0" t="n">
        <v>0</v>
      </c>
      <c r="QX69" s="0" t="n">
        <v>0</v>
      </c>
      <c r="QY69" s="0" t="n">
        <v>0</v>
      </c>
      <c r="QZ69" s="0" t="n">
        <v>0</v>
      </c>
      <c r="RA69" s="0" t="n">
        <v>15672.1</v>
      </c>
      <c r="RB69" s="0" t="n">
        <v>0</v>
      </c>
      <c r="RC69" s="0" t="n">
        <v>0</v>
      </c>
      <c r="RD69" s="0" t="n">
        <v>0</v>
      </c>
      <c r="RE69" s="0" t="n">
        <v>0</v>
      </c>
      <c r="RF69" s="0" t="n">
        <v>13014.15</v>
      </c>
      <c r="RG69" s="0" t="n">
        <v>0</v>
      </c>
      <c r="RH69" s="0" t="n">
        <v>4770</v>
      </c>
      <c r="RI69" s="0" t="n">
        <v>0</v>
      </c>
      <c r="RJ69" s="0" t="n">
        <v>7719.45</v>
      </c>
      <c r="RK69" s="0" t="n">
        <v>0</v>
      </c>
      <c r="RL69" s="0" t="n">
        <v>4324.8</v>
      </c>
      <c r="RM69" s="0" t="n">
        <v>0</v>
      </c>
      <c r="RN69" s="0" t="n">
        <v>187</v>
      </c>
      <c r="RO69" s="0" t="n">
        <v>0</v>
      </c>
      <c r="RP69" s="0" t="n">
        <v>0</v>
      </c>
      <c r="RQ69" s="0" t="n">
        <v>5365.03</v>
      </c>
      <c r="RR69" s="0" t="n">
        <v>9892.674</v>
      </c>
      <c r="RS69" s="0" t="n">
        <v>9331.3</v>
      </c>
      <c r="RT69" s="0" t="n">
        <v>0</v>
      </c>
      <c r="RU69" s="0" t="n">
        <v>9862.38</v>
      </c>
      <c r="RV69" s="0" t="n">
        <v>5984</v>
      </c>
      <c r="RW69" s="0" t="n">
        <v>7984.152</v>
      </c>
      <c r="RX69" s="0" t="n">
        <v>9404.604</v>
      </c>
      <c r="RY69" s="0" t="n">
        <v>10402.81</v>
      </c>
      <c r="RZ69" s="0" t="n">
        <v>7530.49</v>
      </c>
      <c r="SA69" s="0" t="n">
        <v>2262.7</v>
      </c>
      <c r="SB69" s="0" t="n">
        <v>1496</v>
      </c>
      <c r="SC69" s="0" t="n">
        <v>8067.554</v>
      </c>
      <c r="SD69" s="0" t="n">
        <v>3601.62</v>
      </c>
      <c r="SE69" s="0" t="n">
        <v>0</v>
      </c>
      <c r="SF69" s="0" t="n">
        <v>0</v>
      </c>
      <c r="SG69" s="0" t="n">
        <v>0</v>
      </c>
      <c r="SH69" s="0" t="n">
        <v>0</v>
      </c>
      <c r="SI69" s="0" t="n">
        <v>7951.24</v>
      </c>
      <c r="SJ69" s="0" t="n">
        <v>0</v>
      </c>
      <c r="SK69" s="0" t="n">
        <v>3308.03</v>
      </c>
      <c r="SL69" s="0" t="n">
        <v>0</v>
      </c>
      <c r="SM69" s="0" t="n">
        <v>0</v>
      </c>
      <c r="SN69" s="0" t="n">
        <v>0</v>
      </c>
      <c r="SO69" s="0" t="n">
        <v>0</v>
      </c>
      <c r="SP69" s="0" t="n">
        <v>0</v>
      </c>
      <c r="SQ69" s="0" t="n">
        <v>4325.31</v>
      </c>
      <c r="SR69" s="0" t="n">
        <v>0</v>
      </c>
      <c r="SS69" s="0" t="n">
        <v>0</v>
      </c>
      <c r="ST69" s="0" t="n">
        <v>0</v>
      </c>
      <c r="SU69" s="0" t="n">
        <v>2057</v>
      </c>
      <c r="SV69" s="0" t="n">
        <v>4488</v>
      </c>
      <c r="SW69" s="0" t="n">
        <v>0</v>
      </c>
      <c r="SX69" s="0" t="n">
        <v>0</v>
      </c>
      <c r="SY69" s="0" t="n">
        <v>0</v>
      </c>
      <c r="SZ69" s="0" t="n">
        <v>8662.027</v>
      </c>
      <c r="TA69" s="0" t="n">
        <v>3096.72</v>
      </c>
      <c r="TB69" s="0" t="n">
        <v>0</v>
      </c>
      <c r="TC69" s="0" t="n">
        <v>5763.34</v>
      </c>
      <c r="TD69" s="0" t="n">
        <v>1417.46</v>
      </c>
      <c r="TE69" s="0" t="n">
        <v>0</v>
      </c>
      <c r="TF69" s="0" t="n">
        <v>0</v>
      </c>
      <c r="TG69" s="0" t="n">
        <v>1129.0125</v>
      </c>
      <c r="TH69" s="0" t="n">
        <v>2112.539</v>
      </c>
      <c r="TI69" s="0" t="n">
        <v>8140.11</v>
      </c>
      <c r="TJ69" s="0" t="n">
        <v>935</v>
      </c>
      <c r="TK69" s="0" t="n">
        <v>0</v>
      </c>
      <c r="TL69" s="0" t="n">
        <v>0</v>
      </c>
      <c r="TM69" s="0" t="n">
        <v>0</v>
      </c>
      <c r="TN69" s="0" t="n">
        <v>0</v>
      </c>
      <c r="TO69" s="0" t="n">
        <v>11059.18</v>
      </c>
      <c r="TP69" s="0" t="n">
        <v>0</v>
      </c>
      <c r="TQ69" s="0" t="n">
        <v>0</v>
      </c>
      <c r="TR69" s="0" t="n">
        <v>0</v>
      </c>
      <c r="TS69" s="0" t="n">
        <v>0</v>
      </c>
      <c r="TT69" s="0" t="n">
        <v>8265.213</v>
      </c>
      <c r="TU69" s="0" t="n">
        <v>0</v>
      </c>
      <c r="TV69" s="0" t="n">
        <v>3366</v>
      </c>
      <c r="TW69" s="0" t="n">
        <v>0</v>
      </c>
      <c r="TX69" s="0" t="n">
        <v>5447.31</v>
      </c>
      <c r="TY69" s="0" t="n">
        <v>0</v>
      </c>
      <c r="TZ69" s="0" t="n">
        <v>3051.84</v>
      </c>
      <c r="UA69" s="0" t="n">
        <v>0</v>
      </c>
      <c r="UB69" s="0" t="n">
        <v>85</v>
      </c>
      <c r="UC69" s="0" t="n">
        <v>0</v>
      </c>
      <c r="UD69" s="0" t="n">
        <v>0</v>
      </c>
      <c r="UE69" s="0" t="n">
        <v>2682.515</v>
      </c>
      <c r="UF69" s="0" t="n">
        <v>4996.3</v>
      </c>
      <c r="UG69" s="0" t="n">
        <v>4241.5</v>
      </c>
      <c r="UH69" s="0" t="n">
        <v>0</v>
      </c>
      <c r="UI69" s="0" t="n">
        <v>4482.9</v>
      </c>
      <c r="UJ69" s="0" t="n">
        <v>2992</v>
      </c>
      <c r="UK69" s="0" t="n">
        <v>4032.4</v>
      </c>
      <c r="UL69" s="0" t="n">
        <v>5224.78</v>
      </c>
      <c r="UM69" s="0" t="n">
        <v>4728.55</v>
      </c>
      <c r="UN69" s="0" t="n">
        <v>3422.95</v>
      </c>
      <c r="UO69" s="0" t="n">
        <v>1028.5</v>
      </c>
      <c r="UP69" s="0" t="n">
        <v>680</v>
      </c>
      <c r="UQ69" s="0" t="n">
        <v>4167.125</v>
      </c>
      <c r="UR69" s="0" t="n">
        <v>1473.39</v>
      </c>
      <c r="US69" s="0" t="n">
        <v>0</v>
      </c>
      <c r="UT69" s="0" t="n">
        <v>0</v>
      </c>
      <c r="UU69" s="0" t="n">
        <v>0</v>
      </c>
      <c r="UV69" s="0" t="n">
        <v>0</v>
      </c>
      <c r="UW69" s="0" t="n">
        <v>3975.62</v>
      </c>
      <c r="UX69" s="0" t="n">
        <v>0</v>
      </c>
      <c r="UY69" s="0" t="n">
        <v>1503.65</v>
      </c>
      <c r="UZ69" s="0" t="n">
        <v>0</v>
      </c>
      <c r="VA69" s="0" t="n">
        <v>0</v>
      </c>
      <c r="VB69" s="0" t="n">
        <v>0</v>
      </c>
      <c r="VC69" s="0" t="n">
        <v>0</v>
      </c>
      <c r="VD69" s="0" t="n">
        <v>0</v>
      </c>
      <c r="VE69" s="0" t="n">
        <v>1966.05</v>
      </c>
      <c r="VF69" s="0" t="n">
        <v>0</v>
      </c>
      <c r="VG69" s="0" t="n">
        <v>0</v>
      </c>
      <c r="VH69" s="0" t="n">
        <v>0</v>
      </c>
      <c r="VI69" s="0" t="n">
        <v>935</v>
      </c>
      <c r="VJ69" s="0" t="n">
        <v>2040</v>
      </c>
      <c r="VK69" s="0" t="n">
        <v>0</v>
      </c>
      <c r="VL69" s="0" t="n">
        <v>0</v>
      </c>
      <c r="VM69" s="0" t="n">
        <v>0</v>
      </c>
      <c r="VN69" s="0" t="n">
        <v>3579.35</v>
      </c>
      <c r="VO69" s="0" t="n">
        <v>1266.84</v>
      </c>
      <c r="VP69" s="0" t="n">
        <v>0</v>
      </c>
      <c r="VQ69" s="0" t="n">
        <v>2619.7</v>
      </c>
      <c r="VR69" s="0" t="n">
        <v>644.3</v>
      </c>
      <c r="VS69" s="0" t="n">
        <v>0</v>
      </c>
      <c r="VT69" s="0" t="n">
        <v>0</v>
      </c>
      <c r="VU69" s="0" t="n">
        <v>410.55</v>
      </c>
      <c r="VV69" s="0" t="n">
        <v>872.95</v>
      </c>
      <c r="VW69" s="0" t="n">
        <v>3700.05</v>
      </c>
      <c r="VX69" s="0" t="n">
        <v>425</v>
      </c>
      <c r="VY69" s="0" t="n">
        <v>0</v>
      </c>
      <c r="VZ69" s="0" t="n">
        <v>0</v>
      </c>
      <c r="WA69" s="0" t="n">
        <v>0</v>
      </c>
      <c r="WB69" s="0" t="n">
        <v>0</v>
      </c>
      <c r="WC69" s="0" t="n">
        <v>5026.9</v>
      </c>
      <c r="WD69" s="0" t="n">
        <v>0</v>
      </c>
      <c r="WE69" s="0" t="n">
        <v>0</v>
      </c>
      <c r="WF69" s="0" t="n">
        <v>0</v>
      </c>
      <c r="WG69" s="0" t="n">
        <v>0</v>
      </c>
      <c r="WH69" s="0" t="n">
        <v>5217.9375</v>
      </c>
      <c r="WI69" s="0" t="n">
        <v>0</v>
      </c>
      <c r="WJ69" s="0" t="n">
        <v>1530</v>
      </c>
      <c r="WK69" s="0" t="n">
        <v>0</v>
      </c>
      <c r="WL69" s="0" t="n">
        <v>2476.05</v>
      </c>
      <c r="WM69" s="0" t="n">
        <v>0</v>
      </c>
      <c r="WN69" s="0" t="n">
        <v>1387.2</v>
      </c>
      <c r="WO69" s="0" t="n">
        <v>0</v>
      </c>
      <c r="WP69" s="0" t="n">
        <v>182</v>
      </c>
      <c r="WQ69" s="0" t="n">
        <v>0</v>
      </c>
      <c r="WR69" s="0" t="n">
        <v>0</v>
      </c>
      <c r="WS69" s="0" t="n">
        <v>5221.58</v>
      </c>
      <c r="WT69" s="0" t="n">
        <v>10697.96</v>
      </c>
      <c r="WU69" s="0" t="n">
        <v>9081.8</v>
      </c>
      <c r="WV69" s="0" t="n">
        <v>0</v>
      </c>
      <c r="WW69" s="0" t="n">
        <v>9598.68</v>
      </c>
      <c r="WX69" s="0" t="n">
        <v>5824</v>
      </c>
      <c r="WY69" s="0" t="n">
        <v>8634.08</v>
      </c>
      <c r="WZ69" s="0" t="n">
        <v>10170.16</v>
      </c>
      <c r="XA69" s="0" t="n">
        <v>10124.66</v>
      </c>
      <c r="XB69" s="0" t="n">
        <v>7329.14</v>
      </c>
      <c r="XC69" s="0" t="n">
        <v>2202.2</v>
      </c>
      <c r="XD69" s="0" t="n">
        <v>1456</v>
      </c>
      <c r="XE69" s="0" t="n">
        <v>7138.04</v>
      </c>
      <c r="XF69" s="0" t="n">
        <v>3505.32</v>
      </c>
      <c r="XG69" s="0" t="n">
        <v>0</v>
      </c>
      <c r="XH69" s="0" t="n">
        <v>0</v>
      </c>
      <c r="XI69" s="0" t="n">
        <v>0</v>
      </c>
      <c r="XJ69" s="0" t="n">
        <v>0</v>
      </c>
      <c r="XK69" s="0" t="n">
        <v>8512.504</v>
      </c>
      <c r="XL69" s="0" t="n">
        <v>0</v>
      </c>
      <c r="XM69" s="0" t="n">
        <v>3219.58</v>
      </c>
      <c r="XN69" s="0" t="n">
        <v>0</v>
      </c>
      <c r="XO69" s="0" t="n">
        <v>0</v>
      </c>
      <c r="XP69" s="0" t="n">
        <v>0</v>
      </c>
      <c r="XQ69" s="0" t="n">
        <v>0</v>
      </c>
      <c r="XR69" s="0" t="n">
        <v>0</v>
      </c>
      <c r="XS69" s="0" t="n">
        <v>5262.075</v>
      </c>
      <c r="XT69" s="0" t="n">
        <v>0</v>
      </c>
      <c r="XU69" s="0" t="n">
        <v>0</v>
      </c>
      <c r="XV69" s="0" t="n">
        <v>0</v>
      </c>
      <c r="XW69" s="0" t="n">
        <v>2002</v>
      </c>
      <c r="XX69" s="0" t="n">
        <v>3931.2</v>
      </c>
      <c r="XY69" s="0" t="n">
        <v>0</v>
      </c>
      <c r="XZ69" s="0" t="n">
        <v>0</v>
      </c>
      <c r="YA69" s="0" t="n">
        <v>0</v>
      </c>
      <c r="YB69" s="0" t="n">
        <v>7664.02</v>
      </c>
      <c r="YC69" s="0" t="n">
        <v>3767.4</v>
      </c>
      <c r="YD69" s="0" t="n">
        <v>0</v>
      </c>
      <c r="YE69" s="0" t="n">
        <v>5609.24</v>
      </c>
      <c r="YF69" s="0" t="n">
        <v>1241.604</v>
      </c>
      <c r="YG69" s="0" t="n">
        <v>0</v>
      </c>
      <c r="YH69" s="0" t="n">
        <v>0</v>
      </c>
      <c r="YI69" s="0" t="n">
        <v>879.06</v>
      </c>
      <c r="YJ69" s="0" t="n">
        <v>1682.226</v>
      </c>
      <c r="YK69" s="0" t="n">
        <v>7922.46</v>
      </c>
      <c r="YL69" s="0" t="n">
        <v>910</v>
      </c>
      <c r="YM69" s="0" t="n">
        <v>0</v>
      </c>
      <c r="YN69" s="0" t="n">
        <v>0</v>
      </c>
      <c r="YO69" s="0" t="n">
        <v>0</v>
      </c>
      <c r="YP69" s="0" t="n">
        <v>0</v>
      </c>
      <c r="YQ69" s="0" t="n">
        <v>10763.48</v>
      </c>
      <c r="YR69" s="0" t="n">
        <v>0</v>
      </c>
      <c r="YS69" s="0" t="n">
        <v>0</v>
      </c>
      <c r="YT69" s="0" t="n">
        <v>0</v>
      </c>
      <c r="YU69" s="0" t="n">
        <v>0</v>
      </c>
      <c r="YV69" s="0" t="n">
        <v>8938.02</v>
      </c>
      <c r="YW69" s="0" t="n">
        <v>0</v>
      </c>
      <c r="YX69" s="0" t="n">
        <v>2948.4</v>
      </c>
      <c r="YY69" s="0" t="n">
        <v>0</v>
      </c>
      <c r="YZ69" s="0" t="n">
        <v>5831.826</v>
      </c>
      <c r="ZA69" s="0" t="n">
        <v>0</v>
      </c>
      <c r="ZB69" s="0" t="n">
        <v>2970.24</v>
      </c>
      <c r="ZC69" s="0" t="n">
        <v>0</v>
      </c>
      <c r="ZD69" s="0" t="n">
        <v>395</v>
      </c>
      <c r="ZE69" s="0" t="n">
        <v>0</v>
      </c>
      <c r="ZF69" s="0" t="n">
        <v>0</v>
      </c>
      <c r="ZG69" s="0" t="n">
        <v>11332.55</v>
      </c>
      <c r="ZH69" s="0" t="n">
        <v>23218.1</v>
      </c>
      <c r="ZI69" s="0" t="n">
        <v>17739.45</v>
      </c>
      <c r="ZJ69" s="0" t="n">
        <v>0</v>
      </c>
      <c r="ZK69" s="0" t="n">
        <v>20832.3</v>
      </c>
      <c r="ZL69" s="0" t="n">
        <v>13904</v>
      </c>
      <c r="ZM69" s="0" t="n">
        <v>18738.8</v>
      </c>
      <c r="ZN69" s="0" t="n">
        <v>22072.6</v>
      </c>
      <c r="ZO69" s="0" t="n">
        <v>21973.85</v>
      </c>
      <c r="ZP69" s="0" t="n">
        <v>15906.65</v>
      </c>
      <c r="ZQ69" s="0" t="n">
        <v>5974.375</v>
      </c>
      <c r="ZR69" s="0" t="n">
        <v>3160</v>
      </c>
      <c r="ZS69" s="0" t="n">
        <v>15491.9</v>
      </c>
      <c r="ZT69" s="0" t="n">
        <v>6846.93</v>
      </c>
      <c r="ZU69" s="0" t="n">
        <v>0</v>
      </c>
      <c r="ZV69" s="0" t="n">
        <v>0</v>
      </c>
      <c r="ZW69" s="0" t="n">
        <v>0</v>
      </c>
      <c r="ZX69" s="0" t="n">
        <v>0</v>
      </c>
      <c r="ZY69" s="0" t="n">
        <v>16795.4</v>
      </c>
      <c r="ZZ69" s="0" t="n">
        <v>0</v>
      </c>
      <c r="AAA69" s="0" t="n">
        <v>6987.55</v>
      </c>
      <c r="AAB69" s="0" t="n">
        <v>0</v>
      </c>
      <c r="AAC69" s="0" t="n">
        <v>0</v>
      </c>
      <c r="AAD69" s="0" t="n">
        <v>0</v>
      </c>
      <c r="AAE69" s="0" t="n">
        <v>0</v>
      </c>
      <c r="AAF69" s="0" t="n">
        <v>0</v>
      </c>
      <c r="AAG69" s="0" t="n">
        <v>9136.35</v>
      </c>
      <c r="AAH69" s="0" t="n">
        <v>0</v>
      </c>
      <c r="AAI69" s="0" t="n">
        <v>0</v>
      </c>
      <c r="AAJ69" s="0" t="n">
        <v>0</v>
      </c>
      <c r="AAK69" s="0" t="n">
        <v>4345</v>
      </c>
      <c r="AAL69" s="0" t="n">
        <v>9480</v>
      </c>
      <c r="AAM69" s="0" t="n">
        <v>0</v>
      </c>
      <c r="AAN69" s="0" t="n">
        <v>0</v>
      </c>
      <c r="AAO69" s="0" t="n">
        <v>0</v>
      </c>
      <c r="AAP69" s="0" t="n">
        <v>16633.45</v>
      </c>
      <c r="AAQ69" s="0" t="n">
        <v>6541.2</v>
      </c>
      <c r="AAR69" s="0" t="n">
        <v>0</v>
      </c>
      <c r="AAS69" s="0" t="n">
        <v>12173.9</v>
      </c>
      <c r="AAT69" s="0" t="n">
        <v>3742.625</v>
      </c>
      <c r="AAU69" s="0" t="n">
        <v>0</v>
      </c>
      <c r="AAV69" s="0" t="n">
        <v>0</v>
      </c>
      <c r="AAW69" s="0" t="n">
        <v>1907.85</v>
      </c>
      <c r="AAX69" s="0" t="n">
        <v>4056.65</v>
      </c>
      <c r="AAY69" s="0" t="n">
        <v>17194.35</v>
      </c>
      <c r="AAZ69" s="0" t="n">
        <v>2468.75</v>
      </c>
      <c r="ABA69" s="0" t="n">
        <v>0</v>
      </c>
      <c r="ABB69" s="0" t="n">
        <v>0</v>
      </c>
      <c r="ABC69" s="0" t="n">
        <v>0</v>
      </c>
      <c r="ABD69" s="0" t="n">
        <v>0</v>
      </c>
      <c r="ABE69" s="0" t="n">
        <v>23360.3</v>
      </c>
      <c r="ABF69" s="0" t="n">
        <v>0</v>
      </c>
      <c r="ABG69" s="0" t="n">
        <v>0</v>
      </c>
      <c r="ABH69" s="0" t="n">
        <v>0</v>
      </c>
      <c r="ABI69" s="0" t="n">
        <v>0</v>
      </c>
      <c r="ABJ69" s="0" t="n">
        <v>17458.605</v>
      </c>
      <c r="ABK69" s="0" t="n">
        <v>0</v>
      </c>
      <c r="ABL69" s="0" t="n">
        <v>7821</v>
      </c>
      <c r="ABM69" s="0" t="n">
        <v>0</v>
      </c>
      <c r="ABN69" s="0" t="n">
        <v>11506.35</v>
      </c>
      <c r="ABO69" s="0" t="n">
        <v>0</v>
      </c>
      <c r="ABP69" s="0" t="n">
        <v>6446.4</v>
      </c>
      <c r="ABQ69" s="0" t="n">
        <v>0</v>
      </c>
      <c r="ABR69" s="0" t="n">
        <v>114</v>
      </c>
      <c r="ABS69" s="0" t="n">
        <v>0</v>
      </c>
      <c r="ABT69" s="0" t="n">
        <v>0</v>
      </c>
      <c r="ABU69" s="0" t="n">
        <v>2943.594</v>
      </c>
      <c r="ABV69" s="0" t="n">
        <v>6700.92</v>
      </c>
      <c r="ABW69" s="0" t="n">
        <v>6257.46</v>
      </c>
      <c r="ABX69" s="0" t="n">
        <v>0</v>
      </c>
      <c r="ABY69" s="0" t="n">
        <v>6012.36</v>
      </c>
      <c r="ABZ69" s="0" t="n">
        <v>3648</v>
      </c>
      <c r="ACA69" s="0" t="n">
        <v>5408.16</v>
      </c>
      <c r="ACB69" s="0" t="n">
        <v>6370.32</v>
      </c>
      <c r="ACC69" s="0" t="n">
        <v>6976.002</v>
      </c>
      <c r="ACD69" s="0" t="n">
        <v>4590.78</v>
      </c>
      <c r="ACE69" s="0" t="n">
        <v>1379.4</v>
      </c>
      <c r="ACF69" s="0" t="n">
        <v>1140</v>
      </c>
      <c r="ACG69" s="0" t="n">
        <v>4471.08</v>
      </c>
      <c r="ACH69" s="0" t="n">
        <v>2195.64</v>
      </c>
      <c r="ACI69" s="0" t="n">
        <v>0</v>
      </c>
      <c r="ACJ69" s="0" t="n">
        <v>0</v>
      </c>
      <c r="ACK69" s="0" t="n">
        <v>0</v>
      </c>
      <c r="ACL69" s="0" t="n">
        <v>0</v>
      </c>
      <c r="ACM69" s="0" t="n">
        <v>4847.28</v>
      </c>
      <c r="ACN69" s="0" t="n">
        <v>0</v>
      </c>
      <c r="ACO69" s="0" t="n">
        <v>2016.66</v>
      </c>
      <c r="ACP69" s="0" t="n">
        <v>0</v>
      </c>
      <c r="ACQ69" s="0" t="n">
        <v>0</v>
      </c>
      <c r="ACR69" s="0" t="n">
        <v>0</v>
      </c>
      <c r="ACS69" s="0" t="n">
        <v>0</v>
      </c>
      <c r="ACT69" s="0" t="n">
        <v>0</v>
      </c>
      <c r="ACU69" s="0" t="n">
        <v>2636.82</v>
      </c>
      <c r="ACV69" s="0" t="n">
        <v>0</v>
      </c>
      <c r="ACW69" s="0" t="n">
        <v>0</v>
      </c>
      <c r="ACX69" s="0" t="n">
        <v>0</v>
      </c>
      <c r="ACY69" s="0" t="n">
        <v>1128.6</v>
      </c>
      <c r="ACZ69" s="0" t="n">
        <v>2736</v>
      </c>
      <c r="ADA69" s="0" t="n">
        <v>0</v>
      </c>
      <c r="ADB69" s="0" t="n">
        <v>0</v>
      </c>
      <c r="ADC69" s="0" t="n">
        <v>0</v>
      </c>
      <c r="ADD69" s="0" t="n">
        <v>4800.54</v>
      </c>
      <c r="ADE69" s="0" t="n">
        <v>2359.8</v>
      </c>
      <c r="ADF69" s="0" t="n">
        <v>0</v>
      </c>
      <c r="ADG69" s="0" t="n">
        <v>3513.48</v>
      </c>
      <c r="ADH69" s="0" t="n">
        <v>864.12</v>
      </c>
      <c r="ADI69" s="0" t="n">
        <v>0</v>
      </c>
      <c r="ADJ69" s="0" t="n">
        <v>0</v>
      </c>
      <c r="ADK69" s="0" t="n">
        <v>550.62</v>
      </c>
      <c r="ADL69" s="0" t="n">
        <v>1170.78</v>
      </c>
      <c r="ADM69" s="0" t="n">
        <v>4962.42</v>
      </c>
      <c r="ADN69" s="0" t="n">
        <v>627</v>
      </c>
      <c r="ADO69" s="0" t="n">
        <v>0</v>
      </c>
      <c r="ADP69" s="0" t="n">
        <v>0</v>
      </c>
      <c r="ADQ69" s="0" t="n">
        <v>0</v>
      </c>
      <c r="ADR69" s="0" t="n">
        <v>0</v>
      </c>
      <c r="ADS69" s="0" t="n">
        <v>6741.96</v>
      </c>
      <c r="ADT69" s="0" t="n">
        <v>0</v>
      </c>
      <c r="ADU69" s="0" t="n">
        <v>0</v>
      </c>
      <c r="ADV69" s="0" t="n">
        <v>0</v>
      </c>
      <c r="ADW69" s="0" t="n">
        <v>0</v>
      </c>
      <c r="ADX69" s="0" t="n">
        <v>5598.54</v>
      </c>
      <c r="ADY69" s="0" t="n">
        <v>0</v>
      </c>
      <c r="ADZ69" s="0" t="n">
        <v>2052</v>
      </c>
      <c r="AEA69" s="0" t="n">
        <v>0</v>
      </c>
      <c r="AEB69" s="0" t="n">
        <v>3320.82</v>
      </c>
      <c r="AEC69" s="0" t="n">
        <v>0</v>
      </c>
      <c r="AED69" s="0" t="n">
        <v>2325.6</v>
      </c>
      <c r="AEE69" s="0" t="n">
        <v>0</v>
      </c>
      <c r="AEF69" s="0" t="n">
        <v>272</v>
      </c>
      <c r="AEG69" s="0" t="n">
        <v>0</v>
      </c>
      <c r="AEH69" s="0" t="n">
        <v>0</v>
      </c>
      <c r="AEI69" s="0" t="n">
        <v>8584.048</v>
      </c>
      <c r="AEJ69" s="0" t="n">
        <v>14389.344</v>
      </c>
      <c r="AEK69" s="0" t="n">
        <v>13572.8</v>
      </c>
      <c r="AEL69" s="0" t="n">
        <v>0</v>
      </c>
      <c r="AEM69" s="0" t="n">
        <v>17931.6</v>
      </c>
      <c r="AEN69" s="0" t="n">
        <v>8704</v>
      </c>
      <c r="AEO69" s="0" t="n">
        <v>12903.68</v>
      </c>
      <c r="AEP69" s="0" t="n">
        <v>16719.296</v>
      </c>
      <c r="AEQ69" s="0" t="n">
        <v>16644.496</v>
      </c>
      <c r="AER69" s="0" t="n">
        <v>13691.8</v>
      </c>
      <c r="AES69" s="0" t="n">
        <v>3291.2</v>
      </c>
      <c r="AET69" s="0" t="n">
        <v>2176</v>
      </c>
      <c r="AEU69" s="0" t="n">
        <v>10667.84</v>
      </c>
      <c r="AEV69" s="0" t="n">
        <v>4714.848</v>
      </c>
      <c r="AEW69" s="0" t="n">
        <v>0</v>
      </c>
      <c r="AEX69" s="0" t="n">
        <v>0</v>
      </c>
      <c r="AEY69" s="0" t="n">
        <v>0</v>
      </c>
      <c r="AEZ69" s="0" t="n">
        <v>0</v>
      </c>
      <c r="AFA69" s="0" t="n">
        <v>11565.44</v>
      </c>
      <c r="AFB69" s="0" t="n">
        <v>0</v>
      </c>
      <c r="AFC69" s="0" t="n">
        <v>4811.68</v>
      </c>
      <c r="AFD69" s="0" t="n">
        <v>0</v>
      </c>
      <c r="AFE69" s="0" t="n">
        <v>0</v>
      </c>
      <c r="AFF69" s="0" t="n">
        <v>0</v>
      </c>
      <c r="AFG69" s="0" t="n">
        <v>0</v>
      </c>
      <c r="AFH69" s="0" t="n">
        <v>0</v>
      </c>
      <c r="AFI69" s="0" t="n">
        <v>6920.496</v>
      </c>
      <c r="AFJ69" s="0" t="n">
        <v>0</v>
      </c>
      <c r="AFK69" s="0" t="n">
        <v>0</v>
      </c>
      <c r="AFL69" s="0" t="n">
        <v>0</v>
      </c>
      <c r="AFM69" s="0" t="n">
        <v>2992</v>
      </c>
      <c r="AFN69" s="0" t="n">
        <v>5875.2</v>
      </c>
      <c r="AFO69" s="0" t="n">
        <v>0</v>
      </c>
      <c r="AFP69" s="0" t="n">
        <v>0</v>
      </c>
      <c r="AFQ69" s="0" t="n">
        <v>0</v>
      </c>
      <c r="AFR69" s="0" t="n">
        <v>10308.528</v>
      </c>
      <c r="AFS69" s="0" t="n">
        <v>4504.32</v>
      </c>
      <c r="AFT69" s="0" t="n">
        <v>0</v>
      </c>
      <c r="AFU69" s="0" t="n">
        <v>8383.04</v>
      </c>
      <c r="AFV69" s="0" t="n">
        <v>2061.76</v>
      </c>
      <c r="AFW69" s="0" t="n">
        <v>0</v>
      </c>
      <c r="AFX69" s="0" t="n">
        <v>0</v>
      </c>
      <c r="AFY69" s="0" t="n">
        <v>1313.76</v>
      </c>
      <c r="AFZ69" s="0" t="n">
        <v>2514.096</v>
      </c>
      <c r="AGA69" s="0" t="n">
        <v>11840.16</v>
      </c>
      <c r="AGB69" s="0" t="n">
        <v>1360</v>
      </c>
      <c r="AGC69" s="0" t="n">
        <v>0</v>
      </c>
      <c r="AGD69" s="0" t="n">
        <v>0</v>
      </c>
      <c r="AGE69" s="0" t="n">
        <v>0</v>
      </c>
      <c r="AGF69" s="0" t="n">
        <v>0</v>
      </c>
      <c r="AGG69" s="0" t="n">
        <v>14477.472</v>
      </c>
      <c r="AGH69" s="0" t="n">
        <v>0</v>
      </c>
      <c r="AGI69" s="0" t="n">
        <v>0</v>
      </c>
      <c r="AGJ69" s="0" t="n">
        <v>0</v>
      </c>
      <c r="AGK69" s="0" t="n">
        <v>0</v>
      </c>
      <c r="AGL69" s="0" t="n">
        <v>14693.712</v>
      </c>
      <c r="AGM69" s="0" t="n">
        <v>0</v>
      </c>
      <c r="AGN69" s="0" t="n">
        <v>4896</v>
      </c>
      <c r="AGO69" s="0" t="n">
        <v>0</v>
      </c>
      <c r="AGP69" s="0" t="n">
        <v>7923.36</v>
      </c>
      <c r="AGQ69" s="0" t="n">
        <v>0</v>
      </c>
      <c r="AGR69" s="0" t="n">
        <v>3995.136</v>
      </c>
      <c r="AGS69" s="0" t="n">
        <v>0</v>
      </c>
      <c r="AGU69" s="0" t="n">
        <f aca="false">IF($P69&gt;0,CH69*$K69,0)</f>
        <v>608</v>
      </c>
      <c r="AGV69" s="0" t="n">
        <f aca="false">IF($P69&gt;0,EV69*$K69,0)</f>
        <v>1316</v>
      </c>
      <c r="AGW69" s="0" t="n">
        <f aca="false">IF($P69&gt;0,HJ69*$K69,0)</f>
        <v>184</v>
      </c>
      <c r="AGX69" s="0" t="n">
        <f aca="false">IF($P69&gt;0,JX69*$K69,0)</f>
        <v>1424</v>
      </c>
      <c r="AGY69" s="0" t="n">
        <f aca="false">IF($P69&gt;0,ML69*$K69,0)</f>
        <v>532</v>
      </c>
      <c r="AGZ69" s="0" t="n">
        <f aca="false">IF($P69&gt;0,OZ69*$K69,0)</f>
        <v>1060</v>
      </c>
      <c r="AHA69" s="0" t="n">
        <f aca="false">IF($P69&gt;0,RN69*$K69,0)</f>
        <v>748</v>
      </c>
      <c r="AHB69" s="0" t="n">
        <f aca="false">IF($P69&gt;0,UB69*$K69,0)</f>
        <v>340</v>
      </c>
      <c r="AHC69" s="0" t="n">
        <f aca="false">IF($P69&gt;0,WP69*$K69,0)</f>
        <v>728</v>
      </c>
      <c r="AHD69" s="0" t="n">
        <f aca="false">IF($P69&gt;0,ZD69*$K69,0)</f>
        <v>1580</v>
      </c>
      <c r="AHE69" s="0" t="n">
        <f aca="false">IF($P69&gt;0,ABR69*$K69,0)</f>
        <v>456</v>
      </c>
      <c r="AHF69" s="0" t="n">
        <f aca="false">IF($P69&gt;0,AEF69*$K69,0)</f>
        <v>1088</v>
      </c>
    </row>
    <row r="70" customFormat="false" ht="15" hidden="false" customHeight="false" outlineLevel="0" collapsed="false">
      <c r="F70" s="0" t="s">
        <v>23</v>
      </c>
      <c r="H70" s="0" t="s">
        <v>185</v>
      </c>
      <c r="I70" s="0" t="s">
        <v>248</v>
      </c>
      <c r="K70" s="0" t="n">
        <v>3</v>
      </c>
      <c r="L70" s="0" t="s">
        <v>167</v>
      </c>
      <c r="P70" s="0" t="n">
        <v>1</v>
      </c>
      <c r="R70" s="0" t="n">
        <v>0</v>
      </c>
      <c r="S70" s="0" t="s">
        <v>61</v>
      </c>
      <c r="U70" s="0" t="n">
        <v>37.52</v>
      </c>
      <c r="W70" s="0" t="n">
        <v>18</v>
      </c>
      <c r="Y70" s="0" t="n">
        <v>8</v>
      </c>
      <c r="AC70" s="0" t="n">
        <v>11.04</v>
      </c>
      <c r="AD70" s="0" t="n">
        <v>7.56</v>
      </c>
      <c r="AE70" s="0" t="n">
        <v>17</v>
      </c>
      <c r="AF70" s="0" t="n">
        <v>13</v>
      </c>
      <c r="AI70" s="0" t="n">
        <v>26</v>
      </c>
      <c r="AJ70" s="0" t="n">
        <v>57.19</v>
      </c>
      <c r="AL70" s="0" t="n">
        <v>17.27</v>
      </c>
      <c r="AM70" s="0" t="n">
        <v>11.66</v>
      </c>
      <c r="AP70" s="0" t="n">
        <v>21.65</v>
      </c>
      <c r="AQ70" s="0" t="n">
        <v>27.82</v>
      </c>
      <c r="AR70" s="0" t="n">
        <v>36.19</v>
      </c>
      <c r="AT70" s="0" t="n">
        <v>26.66</v>
      </c>
      <c r="AX70" s="0" t="n">
        <v>6.16</v>
      </c>
      <c r="BA70" s="0" t="n">
        <v>36</v>
      </c>
      <c r="BD70" s="0" t="n">
        <v>21</v>
      </c>
      <c r="BH70" s="0" t="n">
        <v>15.41</v>
      </c>
      <c r="BJ70" s="0" t="n">
        <v>29</v>
      </c>
      <c r="BL70" s="0" t="n">
        <v>29.03</v>
      </c>
      <c r="BM70" s="0" t="n">
        <v>27.54</v>
      </c>
      <c r="BN70" s="0" t="n">
        <v>9</v>
      </c>
      <c r="BO70" s="0" t="n">
        <v>21</v>
      </c>
      <c r="BR70" s="0" t="n">
        <v>31.19</v>
      </c>
      <c r="BT70" s="0" t="n">
        <v>27</v>
      </c>
      <c r="BY70" s="0" t="n">
        <v>55.63</v>
      </c>
      <c r="CC70" s="0" t="n">
        <v>43.78</v>
      </c>
      <c r="CF70" s="0" t="n">
        <v>37</v>
      </c>
      <c r="CH70" s="0" t="n">
        <v>250</v>
      </c>
      <c r="CI70" s="0" t="n">
        <v>9380</v>
      </c>
      <c r="CJ70" s="0" t="n">
        <v>0</v>
      </c>
      <c r="CK70" s="0" t="n">
        <v>4500</v>
      </c>
      <c r="CL70" s="0" t="n">
        <v>0</v>
      </c>
      <c r="CM70" s="0" t="n">
        <v>1800</v>
      </c>
      <c r="CN70" s="0" t="n">
        <v>0</v>
      </c>
      <c r="CO70" s="0" t="n">
        <v>0</v>
      </c>
      <c r="CP70" s="0" t="n">
        <v>0</v>
      </c>
      <c r="CQ70" s="0" t="n">
        <v>3036</v>
      </c>
      <c r="CR70" s="0" t="n">
        <v>1890</v>
      </c>
      <c r="CS70" s="0" t="n">
        <v>4250</v>
      </c>
      <c r="CT70" s="0" t="n">
        <v>4062.5</v>
      </c>
      <c r="CU70" s="0" t="n">
        <v>0</v>
      </c>
      <c r="CV70" s="0" t="n">
        <v>0</v>
      </c>
      <c r="CW70" s="0" t="n">
        <v>6500</v>
      </c>
      <c r="CX70" s="0" t="n">
        <v>14297.5</v>
      </c>
      <c r="CY70" s="0" t="n">
        <v>0</v>
      </c>
      <c r="CZ70" s="0" t="n">
        <v>4317.5</v>
      </c>
      <c r="DA70" s="0" t="n">
        <v>2915</v>
      </c>
      <c r="DB70" s="0" t="n">
        <v>0</v>
      </c>
      <c r="DC70" s="0" t="n">
        <v>0</v>
      </c>
      <c r="DD70" s="0" t="n">
        <v>5412.5</v>
      </c>
      <c r="DE70" s="0" t="n">
        <v>6955</v>
      </c>
      <c r="DF70" s="0" t="n">
        <v>9047.5</v>
      </c>
      <c r="DG70" s="0" t="n">
        <v>0</v>
      </c>
      <c r="DH70" s="0" t="n">
        <v>6665</v>
      </c>
      <c r="DI70" s="0" t="n">
        <v>0</v>
      </c>
      <c r="DJ70" s="0" t="n">
        <v>0</v>
      </c>
      <c r="DK70" s="0" t="n">
        <v>0</v>
      </c>
      <c r="DL70" s="0" t="n">
        <v>1694</v>
      </c>
      <c r="DM70" s="0" t="n">
        <v>0</v>
      </c>
      <c r="DN70" s="0" t="n">
        <v>0</v>
      </c>
      <c r="DO70" s="0" t="n">
        <v>9900</v>
      </c>
      <c r="DP70" s="0" t="n">
        <v>0</v>
      </c>
      <c r="DQ70" s="0" t="n">
        <v>0</v>
      </c>
      <c r="DR70" s="0" t="n">
        <v>5250</v>
      </c>
      <c r="DS70" s="0" t="n">
        <v>0</v>
      </c>
      <c r="DT70" s="0" t="n">
        <v>0</v>
      </c>
      <c r="DU70" s="0" t="n">
        <v>0</v>
      </c>
      <c r="DV70" s="0" t="n">
        <v>3852.5</v>
      </c>
      <c r="DW70" s="0" t="n">
        <v>0</v>
      </c>
      <c r="DX70" s="0" t="n">
        <v>7250</v>
      </c>
      <c r="DY70" s="0" t="n">
        <v>0</v>
      </c>
      <c r="DZ70" s="0" t="n">
        <v>7257.5</v>
      </c>
      <c r="EA70" s="0" t="n">
        <v>6885</v>
      </c>
      <c r="EB70" s="0" t="n">
        <v>2250</v>
      </c>
      <c r="EC70" s="0" t="n">
        <v>5250</v>
      </c>
      <c r="ED70" s="0" t="n">
        <v>0</v>
      </c>
      <c r="EE70" s="0" t="n">
        <v>0</v>
      </c>
      <c r="EF70" s="0" t="n">
        <v>8577.25</v>
      </c>
      <c r="EG70" s="0" t="n">
        <v>0</v>
      </c>
      <c r="EH70" s="0" t="n">
        <v>8437.5</v>
      </c>
      <c r="EI70" s="0" t="n">
        <v>0</v>
      </c>
      <c r="EJ70" s="0" t="n">
        <v>0</v>
      </c>
      <c r="EK70" s="0" t="n">
        <v>0</v>
      </c>
      <c r="EL70" s="0" t="n">
        <v>0</v>
      </c>
      <c r="EM70" s="0" t="n">
        <v>13907.5</v>
      </c>
      <c r="EN70" s="0" t="n">
        <v>0</v>
      </c>
      <c r="EO70" s="0" t="n">
        <v>0</v>
      </c>
      <c r="EP70" s="0" t="n">
        <v>0</v>
      </c>
      <c r="EQ70" s="0" t="n">
        <v>10945</v>
      </c>
      <c r="ER70" s="0" t="n">
        <v>0</v>
      </c>
      <c r="ES70" s="0" t="n">
        <v>0</v>
      </c>
      <c r="ET70" s="0" t="n">
        <v>9250</v>
      </c>
      <c r="EU70" s="0" t="n">
        <v>0</v>
      </c>
      <c r="EV70" s="0" t="n">
        <v>215</v>
      </c>
      <c r="EW70" s="0" t="n">
        <v>8066.8</v>
      </c>
      <c r="EX70" s="0" t="n">
        <v>0</v>
      </c>
      <c r="EY70" s="0" t="n">
        <v>3870</v>
      </c>
      <c r="EZ70" s="0" t="n">
        <v>0</v>
      </c>
      <c r="FA70" s="0" t="n">
        <v>2150</v>
      </c>
      <c r="FB70" s="0" t="n">
        <v>0</v>
      </c>
      <c r="FC70" s="0" t="n">
        <v>0</v>
      </c>
      <c r="FD70" s="0" t="n">
        <v>0</v>
      </c>
      <c r="FE70" s="0" t="n">
        <v>2136.24</v>
      </c>
      <c r="FF70" s="0" t="n">
        <v>1625.4</v>
      </c>
      <c r="FG70" s="0" t="n">
        <v>3655</v>
      </c>
      <c r="FH70" s="0" t="n">
        <v>2795</v>
      </c>
      <c r="FI70" s="0" t="n">
        <v>0</v>
      </c>
      <c r="FJ70" s="0" t="n">
        <v>0</v>
      </c>
      <c r="FK70" s="0" t="n">
        <v>5590</v>
      </c>
      <c r="FL70" s="0" t="n">
        <v>12295.85</v>
      </c>
      <c r="FM70" s="0" t="n">
        <v>0</v>
      </c>
      <c r="FN70" s="0" t="n">
        <v>3713.05</v>
      </c>
      <c r="FO70" s="0" t="n">
        <v>2256.21</v>
      </c>
      <c r="FP70" s="0" t="n">
        <v>0</v>
      </c>
      <c r="FQ70" s="0" t="n">
        <v>0</v>
      </c>
      <c r="FR70" s="0" t="n">
        <v>4654.75</v>
      </c>
      <c r="FS70" s="0" t="n">
        <v>7476.625</v>
      </c>
      <c r="FT70" s="0" t="n">
        <v>7780.85</v>
      </c>
      <c r="FU70" s="0" t="n">
        <v>0</v>
      </c>
      <c r="FV70" s="0" t="n">
        <v>5731.9</v>
      </c>
      <c r="FW70" s="0" t="n">
        <v>0</v>
      </c>
      <c r="FX70" s="0" t="n">
        <v>0</v>
      </c>
      <c r="FY70" s="0" t="n">
        <v>0</v>
      </c>
      <c r="FZ70" s="0" t="n">
        <v>1456.84</v>
      </c>
      <c r="GA70" s="0" t="n">
        <v>0</v>
      </c>
      <c r="GB70" s="0" t="n">
        <v>0</v>
      </c>
      <c r="GC70" s="0" t="n">
        <v>7740</v>
      </c>
      <c r="GD70" s="0" t="n">
        <v>0</v>
      </c>
      <c r="GE70" s="0" t="n">
        <v>0</v>
      </c>
      <c r="GF70" s="0" t="n">
        <v>4515</v>
      </c>
      <c r="GG70" s="0" t="n">
        <v>0</v>
      </c>
      <c r="GH70" s="0" t="n">
        <v>0</v>
      </c>
      <c r="GI70" s="0" t="n">
        <v>0</v>
      </c>
      <c r="GJ70" s="0" t="n">
        <v>3313.15</v>
      </c>
      <c r="GK70" s="0" t="n">
        <v>0</v>
      </c>
      <c r="GL70" s="0" t="n">
        <v>6235</v>
      </c>
      <c r="GM70" s="0" t="n">
        <v>0</v>
      </c>
      <c r="GN70" s="0" t="n">
        <v>7801.8125</v>
      </c>
      <c r="GO70" s="0" t="n">
        <v>5328.99</v>
      </c>
      <c r="GP70" s="0" t="n">
        <v>2128.5</v>
      </c>
      <c r="GQ70" s="0" t="n">
        <v>4515</v>
      </c>
      <c r="GR70" s="0" t="n">
        <v>0</v>
      </c>
      <c r="GS70" s="0" t="n">
        <v>0</v>
      </c>
      <c r="GT70" s="0" t="n">
        <v>6705.85</v>
      </c>
      <c r="GU70" s="0" t="n">
        <v>0</v>
      </c>
      <c r="GV70" s="0" t="n">
        <v>5805</v>
      </c>
      <c r="GW70" s="0" t="n">
        <v>0</v>
      </c>
      <c r="GX70" s="0" t="n">
        <v>0</v>
      </c>
      <c r="GY70" s="0" t="n">
        <v>0</v>
      </c>
      <c r="GZ70" s="0" t="n">
        <v>0</v>
      </c>
      <c r="HA70" s="0" t="n">
        <v>13156.495</v>
      </c>
      <c r="HB70" s="0" t="n">
        <v>0</v>
      </c>
      <c r="HC70" s="0" t="n">
        <v>0</v>
      </c>
      <c r="HD70" s="0" t="n">
        <v>0</v>
      </c>
      <c r="HE70" s="0" t="n">
        <v>9412.7</v>
      </c>
      <c r="HF70" s="0" t="n">
        <v>0</v>
      </c>
      <c r="HG70" s="0" t="n">
        <v>0</v>
      </c>
      <c r="HH70" s="0" t="n">
        <v>7955</v>
      </c>
      <c r="HI70" s="0" t="n">
        <v>0</v>
      </c>
      <c r="HJ70" s="0" t="n">
        <v>20</v>
      </c>
      <c r="HK70" s="0" t="n">
        <v>825.44</v>
      </c>
      <c r="HL70" s="0" t="n">
        <v>0</v>
      </c>
      <c r="HM70" s="0" t="n">
        <v>396</v>
      </c>
      <c r="HN70" s="0" t="n">
        <v>0</v>
      </c>
      <c r="HO70" s="0" t="n">
        <v>160</v>
      </c>
      <c r="HP70" s="0" t="n">
        <v>0</v>
      </c>
      <c r="HQ70" s="0" t="n">
        <v>0</v>
      </c>
      <c r="HR70" s="0" t="n">
        <v>0</v>
      </c>
      <c r="HS70" s="0" t="n">
        <v>220.8</v>
      </c>
      <c r="HT70" s="0" t="n">
        <v>136.08</v>
      </c>
      <c r="HU70" s="0" t="n">
        <v>374</v>
      </c>
      <c r="HV70" s="0" t="n">
        <v>260</v>
      </c>
      <c r="HW70" s="0" t="n">
        <v>0</v>
      </c>
      <c r="HX70" s="0" t="n">
        <v>0</v>
      </c>
      <c r="HY70" s="0" t="n">
        <v>520</v>
      </c>
      <c r="HZ70" s="0" t="n">
        <v>1143.8</v>
      </c>
      <c r="IA70" s="0" t="n">
        <v>0</v>
      </c>
      <c r="IB70" s="0" t="n">
        <v>379.94</v>
      </c>
      <c r="IC70" s="0" t="n">
        <v>233.2</v>
      </c>
      <c r="ID70" s="0" t="n">
        <v>0</v>
      </c>
      <c r="IE70" s="0" t="n">
        <v>0</v>
      </c>
      <c r="IF70" s="0" t="n">
        <v>433</v>
      </c>
      <c r="IG70" s="0" t="n">
        <v>695.5</v>
      </c>
      <c r="IH70" s="0" t="n">
        <v>796.18</v>
      </c>
      <c r="II70" s="0" t="n">
        <v>0</v>
      </c>
      <c r="IJ70" s="0" t="n">
        <v>533.2</v>
      </c>
      <c r="IK70" s="0" t="n">
        <v>0</v>
      </c>
      <c r="IL70" s="0" t="n">
        <v>0</v>
      </c>
      <c r="IM70" s="0" t="n">
        <v>0</v>
      </c>
      <c r="IN70" s="0" t="n">
        <v>154</v>
      </c>
      <c r="IO70" s="0" t="n">
        <v>0</v>
      </c>
      <c r="IP70" s="0" t="n">
        <v>0</v>
      </c>
      <c r="IQ70" s="0" t="n">
        <v>720</v>
      </c>
      <c r="IR70" s="0" t="n">
        <v>0</v>
      </c>
      <c r="IS70" s="0" t="n">
        <v>0</v>
      </c>
      <c r="IT70" s="0" t="n">
        <v>378</v>
      </c>
      <c r="IU70" s="0" t="n">
        <v>0</v>
      </c>
      <c r="IV70" s="0" t="n">
        <v>0</v>
      </c>
      <c r="IW70" s="0" t="n">
        <v>0</v>
      </c>
      <c r="IX70" s="0" t="n">
        <v>308.2</v>
      </c>
      <c r="IY70" s="0" t="n">
        <v>0</v>
      </c>
      <c r="IZ70" s="0" t="n">
        <v>580</v>
      </c>
      <c r="JA70" s="0" t="n">
        <v>0</v>
      </c>
      <c r="JB70" s="0" t="n">
        <v>725.75</v>
      </c>
      <c r="JC70" s="0" t="n">
        <v>550.8</v>
      </c>
      <c r="JD70" s="0" t="n">
        <v>198</v>
      </c>
      <c r="JE70" s="0" t="n">
        <v>420</v>
      </c>
      <c r="JF70" s="0" t="n">
        <v>0</v>
      </c>
      <c r="JG70" s="0" t="n">
        <v>0</v>
      </c>
      <c r="JH70" s="0" t="n">
        <v>561.42</v>
      </c>
      <c r="JI70" s="0" t="n">
        <v>0</v>
      </c>
      <c r="JJ70" s="0" t="n">
        <v>675</v>
      </c>
      <c r="JK70" s="0" t="n">
        <v>0</v>
      </c>
      <c r="JL70" s="0" t="n">
        <v>0</v>
      </c>
      <c r="JM70" s="0" t="n">
        <v>0</v>
      </c>
      <c r="JN70" s="0" t="n">
        <v>0</v>
      </c>
      <c r="JO70" s="0" t="n">
        <v>1112.6</v>
      </c>
      <c r="JP70" s="0" t="n">
        <v>0</v>
      </c>
      <c r="JQ70" s="0" t="n">
        <v>0</v>
      </c>
      <c r="JR70" s="0" t="n">
        <v>0</v>
      </c>
      <c r="JS70" s="0" t="n">
        <v>875.6</v>
      </c>
      <c r="JT70" s="0" t="n">
        <v>0</v>
      </c>
      <c r="JU70" s="0" t="n">
        <v>0</v>
      </c>
      <c r="JV70" s="0" t="n">
        <v>740</v>
      </c>
      <c r="JW70" s="0" t="n">
        <v>0</v>
      </c>
      <c r="JX70" s="0" t="n">
        <v>342</v>
      </c>
      <c r="JY70" s="0" t="n">
        <v>12831.84</v>
      </c>
      <c r="JZ70" s="0" t="n">
        <v>0</v>
      </c>
      <c r="KA70" s="0" t="n">
        <v>7695</v>
      </c>
      <c r="KB70" s="0" t="n">
        <v>0</v>
      </c>
      <c r="KC70" s="0" t="n">
        <v>2736</v>
      </c>
      <c r="KD70" s="0" t="n">
        <v>0</v>
      </c>
      <c r="KE70" s="0" t="n">
        <v>0</v>
      </c>
      <c r="KF70" s="0" t="n">
        <v>0</v>
      </c>
      <c r="KG70" s="0" t="n">
        <v>3398.112</v>
      </c>
      <c r="KH70" s="0" t="n">
        <v>2844.072</v>
      </c>
      <c r="KI70" s="0" t="n">
        <v>5232.6</v>
      </c>
      <c r="KJ70" s="0" t="n">
        <v>4446</v>
      </c>
      <c r="KK70" s="0" t="n">
        <v>0</v>
      </c>
      <c r="KL70" s="0" t="n">
        <v>0</v>
      </c>
      <c r="KM70" s="0" t="n">
        <v>8892</v>
      </c>
      <c r="KN70" s="0" t="n">
        <v>21514.878</v>
      </c>
      <c r="KO70" s="0" t="n">
        <v>0</v>
      </c>
      <c r="KP70" s="0" t="n">
        <v>6496.974</v>
      </c>
      <c r="KQ70" s="0" t="n">
        <v>3987.72</v>
      </c>
      <c r="KR70" s="0" t="n">
        <v>0</v>
      </c>
      <c r="KS70" s="0" t="n">
        <v>0</v>
      </c>
      <c r="KT70" s="0" t="n">
        <v>7404.3</v>
      </c>
      <c r="KU70" s="0" t="n">
        <v>9514.44</v>
      </c>
      <c r="KV70" s="0" t="n">
        <v>12376.98</v>
      </c>
      <c r="KW70" s="0" t="n">
        <v>0</v>
      </c>
      <c r="KX70" s="0" t="n">
        <v>11397.15</v>
      </c>
      <c r="KY70" s="0" t="n">
        <v>0</v>
      </c>
      <c r="KZ70" s="0" t="n">
        <v>0</v>
      </c>
      <c r="LA70" s="0" t="n">
        <v>0</v>
      </c>
      <c r="LB70" s="0" t="n">
        <v>2106.72</v>
      </c>
      <c r="LC70" s="0" t="n">
        <v>0</v>
      </c>
      <c r="LD70" s="0" t="n">
        <v>0</v>
      </c>
      <c r="LE70" s="0" t="n">
        <v>13543.2</v>
      </c>
      <c r="LF70" s="0" t="n">
        <v>0</v>
      </c>
      <c r="LG70" s="0" t="n">
        <v>0</v>
      </c>
      <c r="LH70" s="0" t="n">
        <v>7182</v>
      </c>
      <c r="LI70" s="0" t="n">
        <v>0</v>
      </c>
      <c r="LJ70" s="0" t="n">
        <v>0</v>
      </c>
      <c r="LK70" s="0" t="n">
        <v>0</v>
      </c>
      <c r="LL70" s="0" t="n">
        <v>5270.22</v>
      </c>
      <c r="LM70" s="0" t="n">
        <v>0</v>
      </c>
      <c r="LN70" s="0" t="n">
        <v>9918</v>
      </c>
      <c r="LO70" s="0" t="n">
        <v>0</v>
      </c>
      <c r="LP70" s="0" t="n">
        <v>9928.26</v>
      </c>
      <c r="LQ70" s="0" t="n">
        <v>10360.548</v>
      </c>
      <c r="LR70" s="0" t="n">
        <v>3078</v>
      </c>
      <c r="LS70" s="0" t="n">
        <v>7182</v>
      </c>
      <c r="LT70" s="0" t="n">
        <v>0</v>
      </c>
      <c r="LU70" s="0" t="n">
        <v>0</v>
      </c>
      <c r="LV70" s="0" t="n">
        <v>10666.98</v>
      </c>
      <c r="LW70" s="0" t="n">
        <v>0</v>
      </c>
      <c r="LX70" s="0" t="n">
        <v>9234</v>
      </c>
      <c r="LY70" s="0" t="n">
        <v>0</v>
      </c>
      <c r="LZ70" s="0" t="n">
        <v>0</v>
      </c>
      <c r="MA70" s="0" t="n">
        <v>0</v>
      </c>
      <c r="MB70" s="0" t="n">
        <v>0</v>
      </c>
      <c r="MC70" s="0" t="n">
        <v>17122.914</v>
      </c>
      <c r="MD70" s="0" t="n">
        <v>0</v>
      </c>
      <c r="ME70" s="0" t="n">
        <v>0</v>
      </c>
      <c r="MF70" s="0" t="n">
        <v>0</v>
      </c>
      <c r="MG70" s="0" t="n">
        <v>14972.76</v>
      </c>
      <c r="MH70" s="0" t="n">
        <v>0</v>
      </c>
      <c r="MI70" s="0" t="n">
        <v>0</v>
      </c>
      <c r="MJ70" s="0" t="n">
        <v>15817.5</v>
      </c>
      <c r="MK70" s="0" t="n">
        <v>0</v>
      </c>
      <c r="ML70" s="0" t="n">
        <v>39</v>
      </c>
      <c r="MM70" s="0" t="n">
        <v>1316.952</v>
      </c>
      <c r="MN70" s="0" t="n">
        <v>0</v>
      </c>
      <c r="MO70" s="0" t="n">
        <v>772.2</v>
      </c>
      <c r="MP70" s="0" t="n">
        <v>0</v>
      </c>
      <c r="MQ70" s="0" t="n">
        <v>312</v>
      </c>
      <c r="MR70" s="0" t="n">
        <v>0</v>
      </c>
      <c r="MS70" s="0" t="n">
        <v>0</v>
      </c>
      <c r="MT70" s="0" t="n">
        <v>0</v>
      </c>
      <c r="MU70" s="0" t="n">
        <v>473.616</v>
      </c>
      <c r="MV70" s="0" t="n">
        <v>324.324</v>
      </c>
      <c r="MW70" s="0" t="n">
        <v>663</v>
      </c>
      <c r="MX70" s="0" t="n">
        <v>507</v>
      </c>
      <c r="MY70" s="0" t="n">
        <v>0</v>
      </c>
      <c r="MZ70" s="0" t="n">
        <v>0</v>
      </c>
      <c r="NA70" s="0" t="n">
        <v>1115.4</v>
      </c>
      <c r="NB70" s="0" t="n">
        <v>2230.41</v>
      </c>
      <c r="NC70" s="0" t="n">
        <v>0</v>
      </c>
      <c r="ND70" s="0" t="n">
        <v>673.53</v>
      </c>
      <c r="NE70" s="0" t="n">
        <v>454.74</v>
      </c>
      <c r="NF70" s="0" t="n">
        <v>0</v>
      </c>
      <c r="NG70" s="0" t="n">
        <v>0</v>
      </c>
      <c r="NH70" s="0" t="n">
        <v>844.35</v>
      </c>
      <c r="NI70" s="0" t="n">
        <v>1084.98</v>
      </c>
      <c r="NJ70" s="0" t="n">
        <v>1411.41</v>
      </c>
      <c r="NK70" s="0" t="n">
        <v>0</v>
      </c>
      <c r="NL70" s="0" t="n">
        <v>935.766</v>
      </c>
      <c r="NM70" s="0" t="n">
        <v>0</v>
      </c>
      <c r="NN70" s="0" t="n">
        <v>0</v>
      </c>
      <c r="NO70" s="0" t="n">
        <v>0</v>
      </c>
      <c r="NP70" s="0" t="n">
        <v>216.216</v>
      </c>
      <c r="NQ70" s="0" t="n">
        <v>0</v>
      </c>
      <c r="NR70" s="0" t="n">
        <v>0</v>
      </c>
      <c r="NS70" s="0" t="n">
        <v>1404</v>
      </c>
      <c r="NT70" s="0" t="n">
        <v>0</v>
      </c>
      <c r="NU70" s="0" t="n">
        <v>0</v>
      </c>
      <c r="NV70" s="0" t="n">
        <v>1023.75</v>
      </c>
      <c r="NW70" s="0" t="n">
        <v>0</v>
      </c>
      <c r="NX70" s="0" t="n">
        <v>0</v>
      </c>
      <c r="NY70" s="0" t="n">
        <v>0</v>
      </c>
      <c r="NZ70" s="0" t="n">
        <v>600.99</v>
      </c>
      <c r="OA70" s="0" t="n">
        <v>0</v>
      </c>
      <c r="OB70" s="0" t="n">
        <v>1244.1</v>
      </c>
      <c r="OC70" s="0" t="n">
        <v>0</v>
      </c>
      <c r="OD70" s="0" t="n">
        <v>1018.953</v>
      </c>
      <c r="OE70" s="0" t="n">
        <v>1074.06</v>
      </c>
      <c r="OF70" s="0" t="n">
        <v>351</v>
      </c>
      <c r="OG70" s="0" t="n">
        <v>1023.75</v>
      </c>
      <c r="OH70" s="0" t="n">
        <v>0</v>
      </c>
      <c r="OI70" s="0" t="n">
        <v>0</v>
      </c>
      <c r="OJ70" s="0" t="n">
        <v>1216.41</v>
      </c>
      <c r="OK70" s="0" t="n">
        <v>0</v>
      </c>
      <c r="OL70" s="0" t="n">
        <v>1053</v>
      </c>
      <c r="OM70" s="0" t="n">
        <v>0</v>
      </c>
      <c r="ON70" s="0" t="n">
        <v>0</v>
      </c>
      <c r="OO70" s="0" t="n">
        <v>0</v>
      </c>
      <c r="OP70" s="0" t="n">
        <v>0</v>
      </c>
      <c r="OQ70" s="0" t="n">
        <v>2169.57</v>
      </c>
      <c r="OR70" s="0" t="n">
        <v>0</v>
      </c>
      <c r="OS70" s="0" t="n">
        <v>0</v>
      </c>
      <c r="OT70" s="0" t="n">
        <v>0</v>
      </c>
      <c r="OU70" s="0" t="n">
        <v>1707.42</v>
      </c>
      <c r="OV70" s="0" t="n">
        <v>0</v>
      </c>
      <c r="OW70" s="0" t="n">
        <v>0</v>
      </c>
      <c r="OX70" s="0" t="n">
        <v>1298.7</v>
      </c>
      <c r="OY70" s="0" t="n">
        <v>0</v>
      </c>
      <c r="OZ70" s="0" t="n">
        <v>391</v>
      </c>
      <c r="PA70" s="0" t="n">
        <v>13203.288</v>
      </c>
      <c r="PB70" s="0" t="n">
        <v>0</v>
      </c>
      <c r="PC70" s="0" t="n">
        <v>7038</v>
      </c>
      <c r="PD70" s="0" t="n">
        <v>0</v>
      </c>
      <c r="PE70" s="0" t="n">
        <v>3440.8</v>
      </c>
      <c r="PF70" s="0" t="n">
        <v>0</v>
      </c>
      <c r="PG70" s="0" t="n">
        <v>0</v>
      </c>
      <c r="PH70" s="0" t="n">
        <v>0</v>
      </c>
      <c r="PI70" s="0" t="n">
        <v>4316.64</v>
      </c>
      <c r="PJ70" s="0" t="n">
        <v>2955.96</v>
      </c>
      <c r="PK70" s="0" t="n">
        <v>6647</v>
      </c>
      <c r="PL70" s="0" t="n">
        <v>5083</v>
      </c>
      <c r="PM70" s="0" t="n">
        <v>0</v>
      </c>
      <c r="PN70" s="0" t="n">
        <v>0</v>
      </c>
      <c r="PO70" s="0" t="n">
        <v>10166</v>
      </c>
      <c r="PP70" s="0" t="n">
        <v>22361.29</v>
      </c>
      <c r="PQ70" s="0" t="n">
        <v>0</v>
      </c>
      <c r="PR70" s="0" t="n">
        <v>6752.57</v>
      </c>
      <c r="PS70" s="0" t="n">
        <v>4559.06</v>
      </c>
      <c r="PT70" s="0" t="n">
        <v>0</v>
      </c>
      <c r="PU70" s="0" t="n">
        <v>0</v>
      </c>
      <c r="PV70" s="0" t="n">
        <v>10581.4375</v>
      </c>
      <c r="PW70" s="0" t="n">
        <v>10877.62</v>
      </c>
      <c r="PX70" s="0" t="n">
        <v>14150.29</v>
      </c>
      <c r="PY70" s="0" t="n">
        <v>0</v>
      </c>
      <c r="PZ70" s="0" t="n">
        <v>10424.06</v>
      </c>
      <c r="QA70" s="0" t="n">
        <v>0</v>
      </c>
      <c r="QB70" s="0" t="n">
        <v>0</v>
      </c>
      <c r="QC70" s="0" t="n">
        <v>0</v>
      </c>
      <c r="QD70" s="0" t="n">
        <v>2408.56</v>
      </c>
      <c r="QE70" s="0" t="n">
        <v>0</v>
      </c>
      <c r="QF70" s="0" t="n">
        <v>0</v>
      </c>
      <c r="QG70" s="0" t="n">
        <v>14076</v>
      </c>
      <c r="QH70" s="0" t="n">
        <v>0</v>
      </c>
      <c r="QI70" s="0" t="n">
        <v>0</v>
      </c>
      <c r="QJ70" s="0" t="n">
        <v>7389.9</v>
      </c>
      <c r="QK70" s="0" t="n">
        <v>0</v>
      </c>
      <c r="QL70" s="0" t="n">
        <v>0</v>
      </c>
      <c r="QM70" s="0" t="n">
        <v>0</v>
      </c>
      <c r="QN70" s="0" t="n">
        <v>6025.31</v>
      </c>
      <c r="QO70" s="0" t="n">
        <v>0</v>
      </c>
      <c r="QP70" s="0" t="n">
        <v>11339</v>
      </c>
      <c r="QQ70" s="0" t="n">
        <v>0</v>
      </c>
      <c r="QR70" s="0" t="n">
        <v>12485.803</v>
      </c>
      <c r="QS70" s="0" t="n">
        <v>11844.954</v>
      </c>
      <c r="QT70" s="0" t="n">
        <v>3167.1</v>
      </c>
      <c r="QU70" s="0" t="n">
        <v>8211</v>
      </c>
      <c r="QV70" s="0" t="n">
        <v>0</v>
      </c>
      <c r="QW70" s="0" t="n">
        <v>0</v>
      </c>
      <c r="QX70" s="0" t="n">
        <v>15244.1125</v>
      </c>
      <c r="QY70" s="0" t="n">
        <v>0</v>
      </c>
      <c r="QZ70" s="0" t="n">
        <v>10557</v>
      </c>
      <c r="RA70" s="0" t="n">
        <v>0</v>
      </c>
      <c r="RB70" s="0" t="n">
        <v>0</v>
      </c>
      <c r="RC70" s="0" t="n">
        <v>0</v>
      </c>
      <c r="RD70" s="0" t="n">
        <v>0</v>
      </c>
      <c r="RE70" s="0" t="n">
        <v>21751.33</v>
      </c>
      <c r="RF70" s="0" t="n">
        <v>0</v>
      </c>
      <c r="RG70" s="0" t="n">
        <v>0</v>
      </c>
      <c r="RH70" s="0" t="n">
        <v>0</v>
      </c>
      <c r="RI70" s="0" t="n">
        <v>17117.98</v>
      </c>
      <c r="RJ70" s="0" t="n">
        <v>0</v>
      </c>
      <c r="RK70" s="0" t="n">
        <v>0</v>
      </c>
      <c r="RL70" s="0" t="n">
        <v>14467</v>
      </c>
      <c r="RM70" s="0" t="n">
        <v>0</v>
      </c>
      <c r="RN70" s="0" t="n">
        <v>285</v>
      </c>
      <c r="RO70" s="0" t="n">
        <v>10693.2</v>
      </c>
      <c r="RP70" s="0" t="n">
        <v>0</v>
      </c>
      <c r="RQ70" s="0" t="n">
        <v>5130</v>
      </c>
      <c r="RR70" s="0" t="n">
        <v>0</v>
      </c>
      <c r="RS70" s="0" t="n">
        <v>2280</v>
      </c>
      <c r="RT70" s="0" t="n">
        <v>0</v>
      </c>
      <c r="RU70" s="0" t="n">
        <v>0</v>
      </c>
      <c r="RV70" s="0" t="n">
        <v>0</v>
      </c>
      <c r="RW70" s="0" t="n">
        <v>2831.76</v>
      </c>
      <c r="RX70" s="0" t="n">
        <v>1939.14</v>
      </c>
      <c r="RY70" s="0" t="n">
        <v>4845</v>
      </c>
      <c r="RZ70" s="0" t="n">
        <v>3705</v>
      </c>
      <c r="SA70" s="0" t="n">
        <v>0</v>
      </c>
      <c r="SB70" s="0" t="n">
        <v>0</v>
      </c>
      <c r="SC70" s="0" t="n">
        <v>8151</v>
      </c>
      <c r="SD70" s="0" t="n">
        <v>16299.15</v>
      </c>
      <c r="SE70" s="0" t="n">
        <v>0</v>
      </c>
      <c r="SF70" s="0" t="n">
        <v>4921.95</v>
      </c>
      <c r="SG70" s="0" t="n">
        <v>3323.1</v>
      </c>
      <c r="SH70" s="0" t="n">
        <v>0</v>
      </c>
      <c r="SI70" s="0" t="n">
        <v>0</v>
      </c>
      <c r="SJ70" s="0" t="n">
        <v>6170.25</v>
      </c>
      <c r="SK70" s="0" t="n">
        <v>7928.7</v>
      </c>
      <c r="SL70" s="0" t="n">
        <v>10314.15</v>
      </c>
      <c r="SM70" s="0" t="n">
        <v>0</v>
      </c>
      <c r="SN70" s="0" t="n">
        <v>7598.1</v>
      </c>
      <c r="SO70" s="0" t="n">
        <v>0</v>
      </c>
      <c r="SP70" s="0" t="n">
        <v>0</v>
      </c>
      <c r="SQ70" s="0" t="n">
        <v>0</v>
      </c>
      <c r="SR70" s="0" t="n">
        <v>1755.6</v>
      </c>
      <c r="SS70" s="0" t="n">
        <v>0</v>
      </c>
      <c r="ST70" s="0" t="n">
        <v>0</v>
      </c>
      <c r="SU70" s="0" t="n">
        <v>10260</v>
      </c>
      <c r="SV70" s="0" t="n">
        <v>0</v>
      </c>
      <c r="SW70" s="0" t="n">
        <v>0</v>
      </c>
      <c r="SX70" s="0" t="n">
        <v>5386.5</v>
      </c>
      <c r="SY70" s="0" t="n">
        <v>0</v>
      </c>
      <c r="SZ70" s="0" t="n">
        <v>0</v>
      </c>
      <c r="TA70" s="0" t="n">
        <v>0</v>
      </c>
      <c r="TB70" s="0" t="n">
        <v>4391.85</v>
      </c>
      <c r="TC70" s="0" t="n">
        <v>0</v>
      </c>
      <c r="TD70" s="0" t="n">
        <v>8265</v>
      </c>
      <c r="TE70" s="0" t="n">
        <v>0</v>
      </c>
      <c r="TF70" s="0" t="n">
        <v>8273.55</v>
      </c>
      <c r="TG70" s="0" t="n">
        <v>9811.125</v>
      </c>
      <c r="TH70" s="0" t="n">
        <v>2821.5</v>
      </c>
      <c r="TI70" s="0" t="n">
        <v>5985</v>
      </c>
      <c r="TJ70" s="0" t="n">
        <v>0</v>
      </c>
      <c r="TK70" s="0" t="n">
        <v>0</v>
      </c>
      <c r="TL70" s="0" t="n">
        <v>8889.15</v>
      </c>
      <c r="TM70" s="0" t="n">
        <v>0</v>
      </c>
      <c r="TN70" s="0" t="n">
        <v>7695</v>
      </c>
      <c r="TO70" s="0" t="n">
        <v>0</v>
      </c>
      <c r="TP70" s="0" t="n">
        <v>0</v>
      </c>
      <c r="TQ70" s="0" t="n">
        <v>0</v>
      </c>
      <c r="TR70" s="0" t="n">
        <v>0</v>
      </c>
      <c r="TS70" s="0" t="n">
        <v>15854.55</v>
      </c>
      <c r="TT70" s="0" t="n">
        <v>0</v>
      </c>
      <c r="TU70" s="0" t="n">
        <v>0</v>
      </c>
      <c r="TV70" s="0" t="n">
        <v>0</v>
      </c>
      <c r="TW70" s="0" t="n">
        <v>12477.3</v>
      </c>
      <c r="TX70" s="0" t="n">
        <v>0</v>
      </c>
      <c r="TY70" s="0" t="n">
        <v>0</v>
      </c>
      <c r="TZ70" s="0" t="n">
        <v>10545</v>
      </c>
      <c r="UA70" s="0" t="n">
        <v>0</v>
      </c>
      <c r="UB70" s="0" t="n">
        <v>293</v>
      </c>
      <c r="UC70" s="0" t="n">
        <v>10993.36</v>
      </c>
      <c r="UD70" s="0" t="n">
        <v>0</v>
      </c>
      <c r="UE70" s="0" t="n">
        <v>5801.4</v>
      </c>
      <c r="UF70" s="0" t="n">
        <v>0</v>
      </c>
      <c r="UG70" s="0" t="n">
        <v>2344</v>
      </c>
      <c r="UH70" s="0" t="n">
        <v>0</v>
      </c>
      <c r="UI70" s="0" t="n">
        <v>0</v>
      </c>
      <c r="UJ70" s="0" t="n">
        <v>0</v>
      </c>
      <c r="UK70" s="0" t="n">
        <v>3234.72</v>
      </c>
      <c r="UL70" s="0" t="n">
        <v>2436.588</v>
      </c>
      <c r="UM70" s="0" t="n">
        <v>4981</v>
      </c>
      <c r="UN70" s="0" t="n">
        <v>3809</v>
      </c>
      <c r="UO70" s="0" t="n">
        <v>0</v>
      </c>
      <c r="UP70" s="0" t="n">
        <v>0</v>
      </c>
      <c r="UQ70" s="0" t="n">
        <v>9522.5</v>
      </c>
      <c r="UR70" s="0" t="n">
        <v>15081.003</v>
      </c>
      <c r="US70" s="0" t="n">
        <v>0</v>
      </c>
      <c r="UT70" s="0" t="n">
        <v>5060.11</v>
      </c>
      <c r="UU70" s="0" t="n">
        <v>3416.38</v>
      </c>
      <c r="UV70" s="0" t="n">
        <v>0</v>
      </c>
      <c r="UW70" s="0" t="n">
        <v>0</v>
      </c>
      <c r="UX70" s="0" t="n">
        <v>5709.105</v>
      </c>
      <c r="UY70" s="0" t="n">
        <v>8151.26</v>
      </c>
      <c r="UZ70" s="0" t="n">
        <v>9543.303</v>
      </c>
      <c r="VA70" s="0" t="n">
        <v>0</v>
      </c>
      <c r="VB70" s="0" t="n">
        <v>7811.38</v>
      </c>
      <c r="VC70" s="0" t="n">
        <v>0</v>
      </c>
      <c r="VD70" s="0" t="n">
        <v>0</v>
      </c>
      <c r="VE70" s="0" t="n">
        <v>0</v>
      </c>
      <c r="VF70" s="0" t="n">
        <v>1804.88</v>
      </c>
      <c r="VG70" s="0" t="n">
        <v>0</v>
      </c>
      <c r="VH70" s="0" t="n">
        <v>0</v>
      </c>
      <c r="VI70" s="0" t="n">
        <v>10548</v>
      </c>
      <c r="VJ70" s="0" t="n">
        <v>0</v>
      </c>
      <c r="VK70" s="0" t="n">
        <v>0</v>
      </c>
      <c r="VL70" s="0" t="n">
        <v>6153</v>
      </c>
      <c r="VM70" s="0" t="n">
        <v>0</v>
      </c>
      <c r="VN70" s="0" t="n">
        <v>0</v>
      </c>
      <c r="VO70" s="0" t="n">
        <v>0</v>
      </c>
      <c r="VP70" s="0" t="n">
        <v>4515.13</v>
      </c>
      <c r="VQ70" s="0" t="n">
        <v>0</v>
      </c>
      <c r="VR70" s="0" t="n">
        <v>8497</v>
      </c>
      <c r="VS70" s="0" t="n">
        <v>0</v>
      </c>
      <c r="VT70" s="0" t="n">
        <v>7655.211</v>
      </c>
      <c r="VU70" s="0" t="n">
        <v>8069.22</v>
      </c>
      <c r="VV70" s="0" t="n">
        <v>2637</v>
      </c>
      <c r="VW70" s="0" t="n">
        <v>6153</v>
      </c>
      <c r="VX70" s="0" t="n">
        <v>0</v>
      </c>
      <c r="VY70" s="0" t="n">
        <v>0</v>
      </c>
      <c r="VZ70" s="0" t="n">
        <v>9138.67</v>
      </c>
      <c r="WA70" s="0" t="n">
        <v>0</v>
      </c>
      <c r="WB70" s="0" t="n">
        <v>7911</v>
      </c>
      <c r="WC70" s="0" t="n">
        <v>0</v>
      </c>
      <c r="WD70" s="0" t="n">
        <v>0</v>
      </c>
      <c r="WE70" s="0" t="n">
        <v>0</v>
      </c>
      <c r="WF70" s="0" t="n">
        <v>0</v>
      </c>
      <c r="WG70" s="0" t="n">
        <v>16299.59</v>
      </c>
      <c r="WH70" s="0" t="n">
        <v>0</v>
      </c>
      <c r="WI70" s="0" t="n">
        <v>0</v>
      </c>
      <c r="WJ70" s="0" t="n">
        <v>0</v>
      </c>
      <c r="WK70" s="0" t="n">
        <v>14110.294</v>
      </c>
      <c r="WL70" s="0" t="n">
        <v>0</v>
      </c>
      <c r="WM70" s="0" t="n">
        <v>0</v>
      </c>
      <c r="WN70" s="0" t="n">
        <v>10841</v>
      </c>
      <c r="WO70" s="0" t="n">
        <v>0</v>
      </c>
      <c r="WP70" s="0" t="n">
        <v>160</v>
      </c>
      <c r="WQ70" s="0" t="n">
        <v>6003.2</v>
      </c>
      <c r="WR70" s="0" t="n">
        <v>0</v>
      </c>
      <c r="WS70" s="0" t="n">
        <v>2880</v>
      </c>
      <c r="WT70" s="0" t="n">
        <v>0</v>
      </c>
      <c r="WU70" s="0" t="n">
        <v>1280</v>
      </c>
      <c r="WV70" s="0" t="n">
        <v>0</v>
      </c>
      <c r="WW70" s="0" t="n">
        <v>0</v>
      </c>
      <c r="WX70" s="0" t="n">
        <v>0</v>
      </c>
      <c r="WY70" s="0" t="n">
        <v>1766.4</v>
      </c>
      <c r="WZ70" s="0" t="n">
        <v>1209.6</v>
      </c>
      <c r="XA70" s="0" t="n">
        <v>2720</v>
      </c>
      <c r="XB70" s="0" t="n">
        <v>2080</v>
      </c>
      <c r="XC70" s="0" t="n">
        <v>0</v>
      </c>
      <c r="XD70" s="0" t="n">
        <v>0</v>
      </c>
      <c r="XE70" s="0" t="n">
        <v>4160</v>
      </c>
      <c r="XF70" s="0" t="n">
        <v>9150.4</v>
      </c>
      <c r="XG70" s="0" t="n">
        <v>0</v>
      </c>
      <c r="XH70" s="0" t="n">
        <v>2763.2</v>
      </c>
      <c r="XI70" s="0" t="n">
        <v>2332</v>
      </c>
      <c r="XJ70" s="0" t="n">
        <v>0</v>
      </c>
      <c r="XK70" s="0" t="n">
        <v>0</v>
      </c>
      <c r="XL70" s="0" t="n">
        <v>3464</v>
      </c>
      <c r="XM70" s="0" t="n">
        <v>4451.2</v>
      </c>
      <c r="XN70" s="0" t="n">
        <v>5790.4</v>
      </c>
      <c r="XO70" s="0" t="n">
        <v>0</v>
      </c>
      <c r="XP70" s="0" t="n">
        <v>4265.6</v>
      </c>
      <c r="XQ70" s="0" t="n">
        <v>0</v>
      </c>
      <c r="XR70" s="0" t="n">
        <v>0</v>
      </c>
      <c r="XS70" s="0" t="n">
        <v>0</v>
      </c>
      <c r="XT70" s="0" t="n">
        <v>887.04</v>
      </c>
      <c r="XU70" s="0" t="n">
        <v>0</v>
      </c>
      <c r="XV70" s="0" t="n">
        <v>0</v>
      </c>
      <c r="XW70" s="0" t="n">
        <v>5760</v>
      </c>
      <c r="XX70" s="0" t="n">
        <v>0</v>
      </c>
      <c r="XY70" s="0" t="n">
        <v>0</v>
      </c>
      <c r="XZ70" s="0" t="n">
        <v>3360</v>
      </c>
      <c r="YA70" s="0" t="n">
        <v>0</v>
      </c>
      <c r="YB70" s="0" t="n">
        <v>0</v>
      </c>
      <c r="YC70" s="0" t="n">
        <v>0</v>
      </c>
      <c r="YD70" s="0" t="n">
        <v>2465.6</v>
      </c>
      <c r="YE70" s="0" t="n">
        <v>0</v>
      </c>
      <c r="YF70" s="0" t="n">
        <v>4176</v>
      </c>
      <c r="YG70" s="0" t="n">
        <v>0</v>
      </c>
      <c r="YH70" s="0" t="n">
        <v>4644.8</v>
      </c>
      <c r="YI70" s="0" t="n">
        <v>4406.4</v>
      </c>
      <c r="YJ70" s="0" t="n">
        <v>1296</v>
      </c>
      <c r="YK70" s="0" t="n">
        <v>3360</v>
      </c>
      <c r="YL70" s="0" t="n">
        <v>0</v>
      </c>
      <c r="YM70" s="0" t="n">
        <v>0</v>
      </c>
      <c r="YN70" s="0" t="n">
        <v>4990.4</v>
      </c>
      <c r="YO70" s="0" t="n">
        <v>0</v>
      </c>
      <c r="YP70" s="0" t="n">
        <v>3888</v>
      </c>
      <c r="YQ70" s="0" t="n">
        <v>0</v>
      </c>
      <c r="YR70" s="0" t="n">
        <v>0</v>
      </c>
      <c r="YS70" s="0" t="n">
        <v>0</v>
      </c>
      <c r="YT70" s="0" t="n">
        <v>0</v>
      </c>
      <c r="YU70" s="0" t="n">
        <v>8900.8</v>
      </c>
      <c r="YV70" s="0" t="n">
        <v>0</v>
      </c>
      <c r="YW70" s="0" t="n">
        <v>0</v>
      </c>
      <c r="YX70" s="0" t="n">
        <v>0</v>
      </c>
      <c r="YY70" s="0" t="n">
        <v>8756</v>
      </c>
      <c r="YZ70" s="0" t="n">
        <v>0</v>
      </c>
      <c r="ZA70" s="0" t="n">
        <v>0</v>
      </c>
      <c r="ZB70" s="0" t="n">
        <v>5920</v>
      </c>
      <c r="ZC70" s="0" t="n">
        <v>0</v>
      </c>
      <c r="ZD70" s="0" t="n">
        <v>174</v>
      </c>
      <c r="ZE70" s="0" t="n">
        <v>6528.48</v>
      </c>
      <c r="ZF70" s="0" t="n">
        <v>0</v>
      </c>
      <c r="ZG70" s="0" t="n">
        <v>3132</v>
      </c>
      <c r="ZH70" s="0" t="n">
        <v>0</v>
      </c>
      <c r="ZI70" s="0" t="n">
        <v>1252.8</v>
      </c>
      <c r="ZJ70" s="0" t="n">
        <v>0</v>
      </c>
      <c r="ZK70" s="0" t="n">
        <v>0</v>
      </c>
      <c r="ZL70" s="0" t="n">
        <v>0</v>
      </c>
      <c r="ZM70" s="0" t="n">
        <v>1920.96</v>
      </c>
      <c r="ZN70" s="0" t="n">
        <v>1315.44</v>
      </c>
      <c r="ZO70" s="0" t="n">
        <v>2958</v>
      </c>
      <c r="ZP70" s="0" t="n">
        <v>2262</v>
      </c>
      <c r="ZQ70" s="0" t="n">
        <v>0</v>
      </c>
      <c r="ZR70" s="0" t="n">
        <v>0</v>
      </c>
      <c r="ZS70" s="0" t="n">
        <v>4524</v>
      </c>
      <c r="ZT70" s="0" t="n">
        <v>8955.954</v>
      </c>
      <c r="ZU70" s="0" t="n">
        <v>0</v>
      </c>
      <c r="ZV70" s="0" t="n">
        <v>3004.98</v>
      </c>
      <c r="ZW70" s="0" t="n">
        <v>2028.84</v>
      </c>
      <c r="ZX70" s="0" t="n">
        <v>0</v>
      </c>
      <c r="ZY70" s="0" t="n">
        <v>0</v>
      </c>
      <c r="ZZ70" s="0" t="n">
        <v>3390.39</v>
      </c>
      <c r="AAA70" s="0" t="n">
        <v>4840.68</v>
      </c>
      <c r="AAB70" s="0" t="n">
        <v>6926.766</v>
      </c>
      <c r="AAC70" s="0" t="n">
        <v>0</v>
      </c>
      <c r="AAD70" s="0" t="n">
        <v>4174.956</v>
      </c>
      <c r="AAE70" s="0" t="n">
        <v>0</v>
      </c>
      <c r="AAF70" s="0" t="n">
        <v>0</v>
      </c>
      <c r="AAG70" s="0" t="n">
        <v>0</v>
      </c>
      <c r="AAH70" s="0" t="n">
        <v>1071.84</v>
      </c>
      <c r="AAI70" s="0" t="n">
        <v>0</v>
      </c>
      <c r="AAJ70" s="0" t="n">
        <v>0</v>
      </c>
      <c r="AAK70" s="0" t="n">
        <v>6264</v>
      </c>
      <c r="AAL70" s="0" t="n">
        <v>0</v>
      </c>
      <c r="AAM70" s="0" t="n">
        <v>0</v>
      </c>
      <c r="AAN70" s="0" t="n">
        <v>3654</v>
      </c>
      <c r="AAO70" s="0" t="n">
        <v>0</v>
      </c>
      <c r="AAP70" s="0" t="n">
        <v>0</v>
      </c>
      <c r="AAQ70" s="0" t="n">
        <v>0</v>
      </c>
      <c r="AAR70" s="0" t="n">
        <v>2681.34</v>
      </c>
      <c r="AAS70" s="0" t="n">
        <v>0</v>
      </c>
      <c r="AAT70" s="0" t="n">
        <v>6307.5</v>
      </c>
      <c r="AAU70" s="0" t="n">
        <v>0</v>
      </c>
      <c r="AAV70" s="0" t="n">
        <v>5051.22</v>
      </c>
      <c r="AAW70" s="0" t="n">
        <v>4791.96</v>
      </c>
      <c r="AAX70" s="0" t="n">
        <v>1566</v>
      </c>
      <c r="AAY70" s="0" t="n">
        <v>3654</v>
      </c>
      <c r="AAZ70" s="0" t="n">
        <v>0</v>
      </c>
      <c r="ABA70" s="0" t="n">
        <v>0</v>
      </c>
      <c r="ABB70" s="0" t="n">
        <v>5969.766</v>
      </c>
      <c r="ABC70" s="0" t="n">
        <v>0</v>
      </c>
      <c r="ABD70" s="0" t="n">
        <v>4698</v>
      </c>
      <c r="ABE70" s="0" t="n">
        <v>0</v>
      </c>
      <c r="ABF70" s="0" t="n">
        <v>0</v>
      </c>
      <c r="ABG70" s="0" t="n">
        <v>0</v>
      </c>
      <c r="ABH70" s="0" t="n">
        <v>0</v>
      </c>
      <c r="ABI70" s="0" t="n">
        <v>9679.62</v>
      </c>
      <c r="ABJ70" s="0" t="n">
        <v>0</v>
      </c>
      <c r="ABK70" s="0" t="n">
        <v>0</v>
      </c>
      <c r="ABL70" s="0" t="n">
        <v>0</v>
      </c>
      <c r="ABM70" s="0" t="n">
        <v>7617.72</v>
      </c>
      <c r="ABN70" s="0" t="n">
        <v>0</v>
      </c>
      <c r="ABO70" s="0" t="n">
        <v>0</v>
      </c>
      <c r="ABP70" s="0" t="n">
        <v>6438</v>
      </c>
      <c r="ABQ70" s="0" t="n">
        <v>0</v>
      </c>
      <c r="ABR70" s="0" t="n">
        <v>355</v>
      </c>
      <c r="ABS70" s="0" t="n">
        <v>16649.5</v>
      </c>
      <c r="ABT70" s="0" t="n">
        <v>0</v>
      </c>
      <c r="ABU70" s="0" t="n">
        <v>5751</v>
      </c>
      <c r="ABV70" s="0" t="n">
        <v>0</v>
      </c>
      <c r="ABW70" s="0" t="n">
        <v>3124</v>
      </c>
      <c r="ABX70" s="0" t="n">
        <v>0</v>
      </c>
      <c r="ABY70" s="0" t="n">
        <v>0</v>
      </c>
      <c r="ABZ70" s="0" t="n">
        <v>0</v>
      </c>
      <c r="ACA70" s="0" t="n">
        <v>3919.2</v>
      </c>
      <c r="ACB70" s="0" t="n">
        <v>2683.8</v>
      </c>
      <c r="ACC70" s="0" t="n">
        <v>6638.5</v>
      </c>
      <c r="ACD70" s="0" t="n">
        <v>4615</v>
      </c>
      <c r="ACE70" s="0" t="n">
        <v>0</v>
      </c>
      <c r="ACF70" s="0" t="n">
        <v>0</v>
      </c>
      <c r="ACG70" s="0" t="n">
        <v>9230</v>
      </c>
      <c r="ACH70" s="0" t="n">
        <v>20302.45</v>
      </c>
      <c r="ACI70" s="0" t="n">
        <v>0</v>
      </c>
      <c r="ACJ70" s="0" t="n">
        <v>6743.935</v>
      </c>
      <c r="ACK70" s="0" t="n">
        <v>4553.23</v>
      </c>
      <c r="ACL70" s="0" t="n">
        <v>0</v>
      </c>
      <c r="ACM70" s="0" t="n">
        <v>0</v>
      </c>
      <c r="ACN70" s="0" t="n">
        <v>9607.1875</v>
      </c>
      <c r="ACO70" s="0" t="n">
        <v>9876.1</v>
      </c>
      <c r="ACP70" s="0" t="n">
        <v>12847.45</v>
      </c>
      <c r="ACQ70" s="0" t="n">
        <v>0</v>
      </c>
      <c r="ACR70" s="0" t="n">
        <v>9464.3</v>
      </c>
      <c r="ACS70" s="0" t="n">
        <v>0</v>
      </c>
      <c r="ACT70" s="0" t="n">
        <v>0</v>
      </c>
      <c r="ACU70" s="0" t="n">
        <v>0</v>
      </c>
      <c r="ACV70" s="0" t="n">
        <v>2186.8</v>
      </c>
      <c r="ACW70" s="0" t="n">
        <v>0</v>
      </c>
      <c r="ACX70" s="0" t="n">
        <v>0</v>
      </c>
      <c r="ACY70" s="0" t="n">
        <v>11502</v>
      </c>
      <c r="ACZ70" s="0" t="n">
        <v>0</v>
      </c>
      <c r="ADA70" s="0" t="n">
        <v>0</v>
      </c>
      <c r="ADB70" s="0" t="n">
        <v>7455</v>
      </c>
      <c r="ADC70" s="0" t="n">
        <v>0</v>
      </c>
      <c r="ADD70" s="0" t="n">
        <v>0</v>
      </c>
      <c r="ADE70" s="0" t="n">
        <v>0</v>
      </c>
      <c r="ADF70" s="0" t="n">
        <v>6017.605</v>
      </c>
      <c r="ADG70" s="0" t="n">
        <v>0</v>
      </c>
      <c r="ADH70" s="0" t="n">
        <v>10295</v>
      </c>
      <c r="ADI70" s="0" t="n">
        <v>0</v>
      </c>
      <c r="ADJ70" s="0" t="n">
        <v>10305.65</v>
      </c>
      <c r="ADK70" s="0" t="n">
        <v>9776.7</v>
      </c>
      <c r="ADL70" s="0" t="n">
        <v>3195</v>
      </c>
      <c r="ADM70" s="0" t="n">
        <v>7455</v>
      </c>
      <c r="ADN70" s="0" t="n">
        <v>0</v>
      </c>
      <c r="ADO70" s="0" t="n">
        <v>0</v>
      </c>
      <c r="ADP70" s="0" t="n">
        <v>11072.45</v>
      </c>
      <c r="ADQ70" s="0" t="n">
        <v>0</v>
      </c>
      <c r="ADR70" s="0" t="n">
        <v>9585</v>
      </c>
      <c r="ADS70" s="0" t="n">
        <v>0</v>
      </c>
      <c r="ADT70" s="0" t="n">
        <v>0</v>
      </c>
      <c r="ADU70" s="0" t="n">
        <v>0</v>
      </c>
      <c r="ADV70" s="0" t="n">
        <v>0</v>
      </c>
      <c r="ADW70" s="0" t="n">
        <v>19748.65</v>
      </c>
      <c r="ADX70" s="0" t="n">
        <v>0</v>
      </c>
      <c r="ADY70" s="0" t="n">
        <v>0</v>
      </c>
      <c r="ADZ70" s="0" t="n">
        <v>0</v>
      </c>
      <c r="AEA70" s="0" t="n">
        <v>15541.9</v>
      </c>
      <c r="AEB70" s="0" t="n">
        <v>0</v>
      </c>
      <c r="AEC70" s="0" t="n">
        <v>0</v>
      </c>
      <c r="AED70" s="0" t="n">
        <v>16418.75</v>
      </c>
      <c r="AEE70" s="0" t="n">
        <v>0</v>
      </c>
      <c r="AEF70" s="0" t="n">
        <v>179</v>
      </c>
      <c r="AEG70" s="0" t="n">
        <v>6716.08</v>
      </c>
      <c r="AEH70" s="0" t="n">
        <v>0</v>
      </c>
      <c r="AEI70" s="0" t="n">
        <v>3544.2</v>
      </c>
      <c r="AEJ70" s="0" t="n">
        <v>0</v>
      </c>
      <c r="AEK70" s="0" t="n">
        <v>1432</v>
      </c>
      <c r="AEL70" s="0" t="n">
        <v>0</v>
      </c>
      <c r="AEM70" s="0" t="n">
        <v>0</v>
      </c>
      <c r="AEN70" s="0" t="n">
        <v>0</v>
      </c>
      <c r="AEO70" s="0" t="n">
        <v>1976.16</v>
      </c>
      <c r="AEP70" s="0" t="n">
        <v>1488.564</v>
      </c>
      <c r="AEQ70" s="0" t="n">
        <v>3347.3</v>
      </c>
      <c r="AER70" s="0" t="n">
        <v>2908.75</v>
      </c>
      <c r="AES70" s="0" t="n">
        <v>0</v>
      </c>
      <c r="AET70" s="0" t="n">
        <v>0</v>
      </c>
      <c r="AEU70" s="0" t="n">
        <v>4654</v>
      </c>
      <c r="AEV70" s="0" t="n">
        <v>9213.309</v>
      </c>
      <c r="AEW70" s="0" t="n">
        <v>0</v>
      </c>
      <c r="AEX70" s="0" t="n">
        <v>3864.1625</v>
      </c>
      <c r="AEY70" s="0" t="n">
        <v>2087.14</v>
      </c>
      <c r="AEZ70" s="0" t="n">
        <v>0</v>
      </c>
      <c r="AFA70" s="0" t="n">
        <v>0</v>
      </c>
      <c r="AFB70" s="0" t="n">
        <v>4262.885</v>
      </c>
      <c r="AFC70" s="0" t="n">
        <v>4979.78</v>
      </c>
      <c r="AFD70" s="0" t="n">
        <v>8097.5125</v>
      </c>
      <c r="AFE70" s="0" t="n">
        <v>0</v>
      </c>
      <c r="AFF70" s="0" t="n">
        <v>4772.14</v>
      </c>
      <c r="AFG70" s="0" t="n">
        <v>0</v>
      </c>
      <c r="AFH70" s="0" t="n">
        <v>0</v>
      </c>
      <c r="AFI70" s="0" t="n">
        <v>0</v>
      </c>
      <c r="AFJ70" s="0" t="n">
        <v>1102.64</v>
      </c>
      <c r="AFK70" s="0" t="n">
        <v>0</v>
      </c>
      <c r="AFL70" s="0" t="n">
        <v>0</v>
      </c>
      <c r="AFM70" s="0" t="n">
        <v>6444</v>
      </c>
      <c r="AFN70" s="0" t="n">
        <v>0</v>
      </c>
      <c r="AFO70" s="0" t="n">
        <v>0</v>
      </c>
      <c r="AFP70" s="0" t="n">
        <v>3759</v>
      </c>
      <c r="AFQ70" s="0" t="n">
        <v>0</v>
      </c>
      <c r="AFR70" s="0" t="n">
        <v>0</v>
      </c>
      <c r="AFS70" s="0" t="n">
        <v>0</v>
      </c>
      <c r="AFT70" s="0" t="n">
        <v>2758.39</v>
      </c>
      <c r="AFU70" s="0" t="n">
        <v>0</v>
      </c>
      <c r="AFV70" s="0" t="n">
        <v>5191</v>
      </c>
      <c r="AFW70" s="0" t="n">
        <v>0</v>
      </c>
      <c r="AFX70" s="0" t="n">
        <v>6495.4625</v>
      </c>
      <c r="AFY70" s="0" t="n">
        <v>4929.66</v>
      </c>
      <c r="AFZ70" s="0" t="n">
        <v>1449.9</v>
      </c>
      <c r="AGA70" s="0" t="n">
        <v>3759</v>
      </c>
      <c r="AGB70" s="0" t="n">
        <v>0</v>
      </c>
      <c r="AGC70" s="0" t="n">
        <v>0</v>
      </c>
      <c r="AGD70" s="0" t="n">
        <v>5583.01</v>
      </c>
      <c r="AGE70" s="0" t="n">
        <v>0</v>
      </c>
      <c r="AGF70" s="0" t="n">
        <v>4349.7</v>
      </c>
      <c r="AGG70" s="0" t="n">
        <v>0</v>
      </c>
      <c r="AGH70" s="0" t="n">
        <v>0</v>
      </c>
      <c r="AGI70" s="0" t="n">
        <v>0</v>
      </c>
      <c r="AGJ70" s="0" t="n">
        <v>0</v>
      </c>
      <c r="AGK70" s="0" t="n">
        <v>9957.77</v>
      </c>
      <c r="AGL70" s="0" t="n">
        <v>0</v>
      </c>
      <c r="AGM70" s="0" t="n">
        <v>0</v>
      </c>
      <c r="AGN70" s="0" t="n">
        <v>0</v>
      </c>
      <c r="AGO70" s="0" t="n">
        <v>7836.62</v>
      </c>
      <c r="AGP70" s="0" t="n">
        <v>0</v>
      </c>
      <c r="AGQ70" s="0" t="n">
        <v>0</v>
      </c>
      <c r="AGR70" s="0" t="n">
        <v>5960.7</v>
      </c>
      <c r="AGS70" s="0" t="n">
        <v>0</v>
      </c>
      <c r="AGU70" s="0" t="n">
        <f aca="false">IF($P70&gt;0,CH70*$K70,0)</f>
        <v>750</v>
      </c>
      <c r="AGV70" s="0" t="n">
        <f aca="false">IF($P70&gt;0,EV70*$K70,0)</f>
        <v>645</v>
      </c>
      <c r="AGW70" s="0" t="n">
        <f aca="false">IF($P70&gt;0,HJ70*$K70,0)</f>
        <v>60</v>
      </c>
      <c r="AGX70" s="0" t="n">
        <f aca="false">IF($P70&gt;0,JX70*$K70,0)</f>
        <v>1026</v>
      </c>
      <c r="AGY70" s="0" t="n">
        <f aca="false">IF($P70&gt;0,ML70*$K70,0)</f>
        <v>117</v>
      </c>
      <c r="AGZ70" s="0" t="n">
        <f aca="false">IF($P70&gt;0,OZ70*$K70,0)</f>
        <v>1173</v>
      </c>
      <c r="AHA70" s="0" t="n">
        <f aca="false">IF($P70&gt;0,RN70*$K70,0)</f>
        <v>855</v>
      </c>
      <c r="AHB70" s="0" t="n">
        <f aca="false">IF($P70&gt;0,UB70*$K70,0)</f>
        <v>879</v>
      </c>
      <c r="AHC70" s="0" t="n">
        <f aca="false">IF($P70&gt;0,WP70*$K70,0)</f>
        <v>480</v>
      </c>
      <c r="AHD70" s="0" t="n">
        <f aca="false">IF($P70&gt;0,ZD70*$K70,0)</f>
        <v>522</v>
      </c>
      <c r="AHE70" s="0" t="n">
        <f aca="false">IF($P70&gt;0,ABR70*$K70,0)</f>
        <v>1065</v>
      </c>
      <c r="AHF70" s="0" t="n">
        <f aca="false">IF($P70&gt;0,AEF70*$K70,0)</f>
        <v>537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249</v>
      </c>
    </row>
    <row r="5" customFormat="false" ht="15" hidden="false" customHeight="false" outlineLevel="0" collapsed="false">
      <c r="H5" s="0" t="s">
        <v>250</v>
      </c>
      <c r="L5" s="0" t="s">
        <v>251</v>
      </c>
      <c r="M5" s="0" t="s">
        <v>58</v>
      </c>
      <c r="N5" s="0" t="s">
        <v>61</v>
      </c>
    </row>
    <row r="7" customFormat="false" ht="15" hidden="false" customHeight="false" outlineLevel="0" collapsed="false">
      <c r="H7" s="0" t="s">
        <v>57</v>
      </c>
      <c r="L7" s="0" t="n">
        <v>6.35</v>
      </c>
      <c r="M7" s="0" t="s">
        <v>252</v>
      </c>
      <c r="N7" s="0" t="s">
        <v>252</v>
      </c>
      <c r="CI7" s="0" t="n">
        <v>4488</v>
      </c>
      <c r="CJ7" s="0" t="n">
        <v>8563</v>
      </c>
      <c r="CK7" s="0" t="n">
        <v>18156.4</v>
      </c>
      <c r="CL7" s="0" t="n">
        <v>56585.3</v>
      </c>
      <c r="CM7" s="0" t="n">
        <v>32987.754</v>
      </c>
      <c r="CN7" s="0" t="n">
        <v>16473.84</v>
      </c>
      <c r="CO7" s="0" t="n">
        <v>0</v>
      </c>
      <c r="CP7" s="0" t="n">
        <v>67609.22</v>
      </c>
      <c r="CQ7" s="0" t="n">
        <v>51642.712</v>
      </c>
      <c r="CR7" s="0" t="n">
        <v>21041.36</v>
      </c>
      <c r="CS7" s="0" t="n">
        <v>66454.88</v>
      </c>
      <c r="CT7" s="0" t="n">
        <v>32207.275</v>
      </c>
      <c r="CU7" s="0" t="n">
        <v>49159.26</v>
      </c>
      <c r="CV7" s="0" t="n">
        <v>46765.78</v>
      </c>
      <c r="CW7" s="0" t="n">
        <v>57114.36</v>
      </c>
      <c r="CX7" s="0" t="n">
        <v>66142.9</v>
      </c>
      <c r="CY7" s="0" t="n">
        <v>16594.98</v>
      </c>
      <c r="CZ7" s="0" t="n">
        <v>50794.32</v>
      </c>
      <c r="DA7" s="0" t="n">
        <v>28034.04</v>
      </c>
      <c r="DB7" s="0" t="n">
        <v>15389.84</v>
      </c>
      <c r="DC7" s="0" t="n">
        <v>32003.24</v>
      </c>
      <c r="DD7" s="0" t="n">
        <v>39335.86</v>
      </c>
      <c r="DE7" s="0" t="n">
        <v>17949.82</v>
      </c>
      <c r="DF7" s="0" t="n">
        <v>32927.84</v>
      </c>
      <c r="DG7" s="0" t="n">
        <v>16514.62</v>
      </c>
      <c r="DH7" s="0" t="n">
        <v>24560.56</v>
      </c>
      <c r="DI7" s="0" t="n">
        <v>9084.28</v>
      </c>
      <c r="DJ7" s="0" t="n">
        <v>6256.525</v>
      </c>
      <c r="DK7" s="0" t="n">
        <v>20955.5</v>
      </c>
      <c r="DL7" s="0" t="n">
        <v>37478.584</v>
      </c>
      <c r="DM7" s="0" t="n">
        <v>21490.48</v>
      </c>
      <c r="DN7" s="0" t="n">
        <v>18803.56</v>
      </c>
      <c r="DO7" s="0" t="n">
        <v>62006.978</v>
      </c>
      <c r="DP7" s="0" t="n">
        <v>18686.9</v>
      </c>
      <c r="DQ7" s="0" t="n">
        <v>11614.24</v>
      </c>
      <c r="DR7" s="0" t="n">
        <v>37866.62</v>
      </c>
      <c r="DS7" s="0" t="n">
        <v>33028.56</v>
      </c>
      <c r="DT7" s="0" t="n">
        <v>27090.875</v>
      </c>
      <c r="DU7" s="0" t="n">
        <v>21709.6</v>
      </c>
      <c r="DV7" s="0" t="n">
        <v>40256.84</v>
      </c>
      <c r="DW7" s="0" t="n">
        <v>26002.86</v>
      </c>
      <c r="DX7" s="0" t="n">
        <v>36537.9</v>
      </c>
      <c r="DY7" s="0" t="n">
        <v>12167.98</v>
      </c>
      <c r="DZ7" s="0" t="n">
        <v>21350.98</v>
      </c>
      <c r="EA7" s="0" t="n">
        <v>22669.86</v>
      </c>
      <c r="EB7" s="0" t="n">
        <v>21528.82</v>
      </c>
      <c r="EC7" s="0" t="n">
        <v>34275.32</v>
      </c>
      <c r="ED7" s="0" t="n">
        <v>34473.425</v>
      </c>
      <c r="EE7" s="0" t="n">
        <v>14400.42</v>
      </c>
      <c r="EF7" s="0" t="n">
        <v>12817.97</v>
      </c>
      <c r="EG7" s="0" t="n">
        <v>26032.58</v>
      </c>
      <c r="EH7" s="0" t="n">
        <v>38427.375</v>
      </c>
      <c r="EI7" s="0" t="n">
        <v>8381.76</v>
      </c>
      <c r="EJ7" s="0" t="n">
        <v>8316</v>
      </c>
      <c r="EK7" s="0" t="n">
        <v>40548.6</v>
      </c>
      <c r="EL7" s="0" t="n">
        <v>37240.04</v>
      </c>
      <c r="EM7" s="0" t="n">
        <v>44894.8</v>
      </c>
      <c r="EN7" s="0" t="n">
        <v>8189.14</v>
      </c>
      <c r="EO7" s="0" t="n">
        <v>48108.78</v>
      </c>
      <c r="EP7" s="0" t="n">
        <v>39178.8</v>
      </c>
      <c r="EQ7" s="0" t="n">
        <v>35602.06</v>
      </c>
      <c r="ER7" s="0" t="n">
        <v>70547.2</v>
      </c>
      <c r="ES7" s="0" t="n">
        <v>15322</v>
      </c>
      <c r="ET7" s="0" t="n">
        <v>41522.2</v>
      </c>
      <c r="EU7" s="0" t="n">
        <v>47999.075</v>
      </c>
      <c r="EW7" s="0" t="n">
        <v>4308</v>
      </c>
      <c r="EX7" s="0" t="n">
        <v>12921.59</v>
      </c>
      <c r="EY7" s="0" t="n">
        <v>19442.52</v>
      </c>
      <c r="EZ7" s="0" t="n">
        <v>53412.83</v>
      </c>
      <c r="FA7" s="0" t="n">
        <v>25948.575</v>
      </c>
      <c r="FB7" s="0" t="n">
        <v>26175.18</v>
      </c>
      <c r="FC7" s="0" t="n">
        <v>0</v>
      </c>
      <c r="FD7" s="0" t="n">
        <v>52414.24</v>
      </c>
      <c r="FE7" s="0" t="n">
        <v>32698.755</v>
      </c>
      <c r="FF7" s="0" t="n">
        <v>15938.12</v>
      </c>
      <c r="FG7" s="0" t="n">
        <v>49179.58</v>
      </c>
      <c r="FH7" s="0" t="n">
        <v>24855.25</v>
      </c>
      <c r="FI7" s="0" t="n">
        <v>50876.69</v>
      </c>
      <c r="FJ7" s="0" t="n">
        <v>44321.45</v>
      </c>
      <c r="FK7" s="0" t="n">
        <v>48485.26</v>
      </c>
      <c r="FL7" s="0" t="n">
        <v>48259.37</v>
      </c>
      <c r="FM7" s="0" t="n">
        <v>15384.66</v>
      </c>
      <c r="FN7" s="0" t="n">
        <v>39108.8</v>
      </c>
      <c r="FO7" s="0" t="n">
        <v>18054.126</v>
      </c>
      <c r="FP7" s="0" t="n">
        <v>12467.16</v>
      </c>
      <c r="FQ7" s="0" t="n">
        <v>19698.52</v>
      </c>
      <c r="FR7" s="0" t="n">
        <v>26890.45</v>
      </c>
      <c r="FS7" s="0" t="n">
        <v>31146.0875</v>
      </c>
      <c r="FT7" s="0" t="n">
        <v>25328.12</v>
      </c>
      <c r="FU7" s="0" t="n">
        <v>14368.311</v>
      </c>
      <c r="FV7" s="0" t="n">
        <v>8190.7</v>
      </c>
      <c r="FW7" s="0" t="n">
        <v>16085.82</v>
      </c>
      <c r="FX7" s="0" t="n">
        <v>7411.356</v>
      </c>
      <c r="FY7" s="0" t="n">
        <v>30726.1</v>
      </c>
      <c r="FZ7" s="0" t="n">
        <v>24354.924</v>
      </c>
      <c r="GA7" s="0" t="n">
        <v>24381.148</v>
      </c>
      <c r="GB7" s="0" t="n">
        <v>2446.3</v>
      </c>
      <c r="GC7" s="0" t="n">
        <v>34528.57</v>
      </c>
      <c r="GD7" s="0" t="n">
        <v>4974.79</v>
      </c>
      <c r="GE7" s="0" t="n">
        <v>13519.35</v>
      </c>
      <c r="GF7" s="0" t="n">
        <v>38837.31</v>
      </c>
      <c r="GG7" s="0" t="n">
        <v>11063.87</v>
      </c>
      <c r="GH7" s="0" t="n">
        <v>16913.71</v>
      </c>
      <c r="GI7" s="0" t="n">
        <v>23455.88</v>
      </c>
      <c r="GJ7" s="0" t="n">
        <v>19231.46</v>
      </c>
      <c r="GK7" s="0" t="n">
        <v>19108.53</v>
      </c>
      <c r="GL7" s="0" t="n">
        <v>18226.11</v>
      </c>
      <c r="GM7" s="0" t="n">
        <v>23675.16</v>
      </c>
      <c r="GN7" s="0" t="n">
        <v>27497.0125</v>
      </c>
      <c r="GO7" s="0" t="n">
        <v>17558.793</v>
      </c>
      <c r="GP7" s="0" t="n">
        <v>15325.09</v>
      </c>
      <c r="GQ7" s="0" t="n">
        <v>22170.79</v>
      </c>
      <c r="GR7" s="0" t="n">
        <v>24365.09</v>
      </c>
      <c r="GS7" s="0" t="n">
        <v>10522.175</v>
      </c>
      <c r="GT7" s="0" t="n">
        <v>11158.05</v>
      </c>
      <c r="GU7" s="0" t="n">
        <v>16940.87</v>
      </c>
      <c r="GV7" s="0" t="n">
        <v>31029.15</v>
      </c>
      <c r="GW7" s="0" t="n">
        <v>9975.2</v>
      </c>
      <c r="GX7" s="0" t="n">
        <v>653.4</v>
      </c>
      <c r="GY7" s="0" t="n">
        <v>18758.22</v>
      </c>
      <c r="GZ7" s="0" t="n">
        <v>20821.86</v>
      </c>
      <c r="HA7" s="0" t="n">
        <v>37791.072</v>
      </c>
      <c r="HB7" s="0" t="n">
        <v>933.8875</v>
      </c>
      <c r="HC7" s="0" t="n">
        <v>32932.49</v>
      </c>
      <c r="HD7" s="0" t="n">
        <v>23283.9</v>
      </c>
      <c r="HE7" s="0" t="n">
        <v>20997.29</v>
      </c>
      <c r="HF7" s="0" t="n">
        <v>51743.275</v>
      </c>
      <c r="HG7" s="0" t="n">
        <v>11783.76</v>
      </c>
      <c r="HH7" s="0" t="n">
        <v>28353.93</v>
      </c>
      <c r="HI7" s="0" t="n">
        <v>25408.63</v>
      </c>
      <c r="HK7" s="0" t="n">
        <v>2085.6</v>
      </c>
      <c r="HL7" s="0" t="n">
        <v>7295.38</v>
      </c>
      <c r="HM7" s="0" t="n">
        <v>22756.294</v>
      </c>
      <c r="HN7" s="0" t="n">
        <v>27876.06</v>
      </c>
      <c r="HO7" s="0" t="n">
        <v>25432.47</v>
      </c>
      <c r="HP7" s="0" t="n">
        <v>7536.6</v>
      </c>
      <c r="HQ7" s="0" t="n">
        <v>0</v>
      </c>
      <c r="HR7" s="0" t="n">
        <v>37886.013</v>
      </c>
      <c r="HS7" s="0" t="n">
        <v>27692.28</v>
      </c>
      <c r="HT7" s="0" t="n">
        <v>17987.4</v>
      </c>
      <c r="HU7" s="0" t="n">
        <v>46742.531</v>
      </c>
      <c r="HV7" s="0" t="n">
        <v>23220.94</v>
      </c>
      <c r="HW7" s="0" t="n">
        <v>31023.75</v>
      </c>
      <c r="HX7" s="0" t="n">
        <v>31586.203</v>
      </c>
      <c r="HY7" s="0" t="n">
        <v>27437.12</v>
      </c>
      <c r="HZ7" s="0" t="n">
        <v>41450.2</v>
      </c>
      <c r="IA7" s="0" t="n">
        <v>10648.9625</v>
      </c>
      <c r="IB7" s="0" t="n">
        <v>27860.316</v>
      </c>
      <c r="IC7" s="0" t="n">
        <v>13278.68</v>
      </c>
      <c r="ID7" s="0" t="n">
        <v>8378.075</v>
      </c>
      <c r="IE7" s="0" t="n">
        <v>22804.93</v>
      </c>
      <c r="IF7" s="0" t="n">
        <v>18990.14</v>
      </c>
      <c r="IG7" s="0" t="n">
        <v>10753.675</v>
      </c>
      <c r="IH7" s="0" t="n">
        <v>32657.658</v>
      </c>
      <c r="II7" s="0" t="n">
        <v>17676.5</v>
      </c>
      <c r="IJ7" s="0" t="n">
        <v>13734.19</v>
      </c>
      <c r="IK7" s="0" t="n">
        <v>3234.78</v>
      </c>
      <c r="IL7" s="0" t="n">
        <v>4557.61</v>
      </c>
      <c r="IM7" s="0" t="n">
        <v>16151.24</v>
      </c>
      <c r="IN7" s="0" t="n">
        <v>20759.6</v>
      </c>
      <c r="IO7" s="0" t="n">
        <v>10158.16</v>
      </c>
      <c r="IP7" s="0" t="n">
        <v>11349.74</v>
      </c>
      <c r="IQ7" s="0" t="n">
        <v>29663.58</v>
      </c>
      <c r="IR7" s="0" t="n">
        <v>22439.5875</v>
      </c>
      <c r="IS7" s="0" t="n">
        <v>11621.871</v>
      </c>
      <c r="IT7" s="0" t="n">
        <v>25625.79</v>
      </c>
      <c r="IU7" s="0" t="n">
        <v>28536.112</v>
      </c>
      <c r="IV7" s="0" t="n">
        <v>10394.14</v>
      </c>
      <c r="IW7" s="0" t="n">
        <v>11010.16</v>
      </c>
      <c r="IX7" s="0" t="n">
        <v>21857.27</v>
      </c>
      <c r="IY7" s="0" t="n">
        <v>12817.03</v>
      </c>
      <c r="IZ7" s="0" t="n">
        <v>32525.37</v>
      </c>
      <c r="JA7" s="0" t="n">
        <v>5760.69</v>
      </c>
      <c r="JB7" s="0" t="n">
        <v>23723.025</v>
      </c>
      <c r="JC7" s="0" t="n">
        <v>10063.46</v>
      </c>
      <c r="JD7" s="0" t="n">
        <v>12962.631</v>
      </c>
      <c r="JE7" s="0" t="n">
        <v>30181.64</v>
      </c>
      <c r="JF7" s="0" t="n">
        <v>12092.58</v>
      </c>
      <c r="JG7" s="0" t="n">
        <v>7570.97</v>
      </c>
      <c r="JH7" s="0" t="n">
        <v>5040.855</v>
      </c>
      <c r="JI7" s="0" t="n">
        <v>14875.04</v>
      </c>
      <c r="JJ7" s="0" t="n">
        <v>17777.875</v>
      </c>
      <c r="JK7" s="0" t="n">
        <v>5052.92</v>
      </c>
      <c r="JL7" s="0" t="n">
        <v>5126</v>
      </c>
      <c r="JM7" s="0" t="n">
        <v>18662.336</v>
      </c>
      <c r="JN7" s="0" t="n">
        <v>21171.28</v>
      </c>
      <c r="JO7" s="0" t="n">
        <v>26035.27</v>
      </c>
      <c r="JP7" s="0" t="n">
        <v>6252.8625</v>
      </c>
      <c r="JQ7" s="0" t="n">
        <v>25128.59</v>
      </c>
      <c r="JR7" s="0" t="n">
        <v>19678.15</v>
      </c>
      <c r="JS7" s="0" t="n">
        <v>18252.91</v>
      </c>
      <c r="JT7" s="0" t="n">
        <v>30432.5</v>
      </c>
      <c r="JU7" s="0" t="n">
        <v>12799.952</v>
      </c>
      <c r="JV7" s="0" t="n">
        <v>22953.03</v>
      </c>
      <c r="JW7" s="0" t="n">
        <v>24825.7</v>
      </c>
      <c r="JY7" s="0" t="n">
        <v>3972</v>
      </c>
      <c r="JZ7" s="0" t="n">
        <v>17767.09</v>
      </c>
      <c r="KA7" s="0" t="n">
        <v>36078.15</v>
      </c>
      <c r="KB7" s="0" t="n">
        <v>76448.1</v>
      </c>
      <c r="KC7" s="0" t="n">
        <v>45495.34</v>
      </c>
      <c r="KD7" s="0" t="n">
        <v>20367.9</v>
      </c>
      <c r="KE7" s="0" t="n">
        <v>0</v>
      </c>
      <c r="KF7" s="0" t="n">
        <v>72730.17</v>
      </c>
      <c r="KG7" s="0" t="n">
        <v>47817.234</v>
      </c>
      <c r="KH7" s="0" t="n">
        <v>29096.012</v>
      </c>
      <c r="KI7" s="0" t="n">
        <v>69766.911</v>
      </c>
      <c r="KJ7" s="0" t="n">
        <v>38506.21</v>
      </c>
      <c r="KK7" s="0" t="n">
        <v>54527.04</v>
      </c>
      <c r="KL7" s="0" t="n">
        <v>55761.94</v>
      </c>
      <c r="KM7" s="0" t="n">
        <v>58986.34</v>
      </c>
      <c r="KN7" s="0" t="n">
        <v>82945.962</v>
      </c>
      <c r="KO7" s="0" t="n">
        <v>24938.1875</v>
      </c>
      <c r="KP7" s="0" t="n">
        <v>59670.611</v>
      </c>
      <c r="KQ7" s="0" t="n">
        <v>27433.26</v>
      </c>
      <c r="KR7" s="0" t="n">
        <v>17246.3</v>
      </c>
      <c r="KS7" s="0" t="n">
        <v>37739.07</v>
      </c>
      <c r="KT7" s="0" t="n">
        <v>36899.21</v>
      </c>
      <c r="KU7" s="0" t="n">
        <v>21296.83</v>
      </c>
      <c r="KV7" s="0" t="n">
        <v>46352.82</v>
      </c>
      <c r="KW7" s="0" t="n">
        <v>23072.59</v>
      </c>
      <c r="KX7" s="0" t="n">
        <v>30862.075</v>
      </c>
      <c r="KY7" s="0" t="n">
        <v>10691.94</v>
      </c>
      <c r="KZ7" s="0" t="n">
        <v>11101.7</v>
      </c>
      <c r="LA7" s="0" t="n">
        <v>27343.679</v>
      </c>
      <c r="LB7" s="0" t="n">
        <v>34198.66</v>
      </c>
      <c r="LC7" s="0" t="n">
        <v>22678.12</v>
      </c>
      <c r="LD7" s="0" t="n">
        <v>19636.46</v>
      </c>
      <c r="LE7" s="0" t="n">
        <v>65961.236</v>
      </c>
      <c r="LF7" s="0" t="n">
        <v>24281.27</v>
      </c>
      <c r="LG7" s="0" t="n">
        <v>20814.45</v>
      </c>
      <c r="LH7" s="0" t="n">
        <v>42940.59</v>
      </c>
      <c r="LI7" s="0" t="n">
        <v>43253.31</v>
      </c>
      <c r="LJ7" s="0" t="n">
        <v>21502.19</v>
      </c>
      <c r="LK7" s="0" t="n">
        <v>25446.28</v>
      </c>
      <c r="LL7" s="0" t="n">
        <v>42597.16</v>
      </c>
      <c r="LM7" s="0" t="n">
        <v>26380.05</v>
      </c>
      <c r="LN7" s="0" t="n">
        <v>47155.71</v>
      </c>
      <c r="LO7" s="0" t="n">
        <v>17238.65</v>
      </c>
      <c r="LP7" s="0" t="n">
        <v>29339.65</v>
      </c>
      <c r="LQ7" s="0" t="n">
        <v>22665.06</v>
      </c>
      <c r="LR7" s="0" t="n">
        <v>24573.58</v>
      </c>
      <c r="LS7" s="0" t="n">
        <v>46645.67</v>
      </c>
      <c r="LT7" s="0" t="n">
        <v>25214.81</v>
      </c>
      <c r="LU7" s="0" t="n">
        <v>17227.75</v>
      </c>
      <c r="LV7" s="0" t="n">
        <v>13037.85</v>
      </c>
      <c r="LW7" s="0" t="n">
        <v>31049.56</v>
      </c>
      <c r="LX7" s="0" t="n">
        <v>30377.35</v>
      </c>
      <c r="LY7" s="0" t="n">
        <v>8463.44</v>
      </c>
      <c r="LZ7" s="0" t="n">
        <v>7900.2</v>
      </c>
      <c r="MA7" s="0" t="n">
        <v>43825.45</v>
      </c>
      <c r="MB7" s="0" t="n">
        <v>42047.34</v>
      </c>
      <c r="MC7" s="0" t="n">
        <v>49911.453</v>
      </c>
      <c r="MD7" s="0" t="n">
        <v>8834.27</v>
      </c>
      <c r="ME7" s="0" t="n">
        <v>50863.05</v>
      </c>
      <c r="MF7" s="0" t="n">
        <v>37423.5</v>
      </c>
      <c r="MG7" s="0" t="n">
        <v>35397.73</v>
      </c>
      <c r="MH7" s="0" t="n">
        <v>63021.82</v>
      </c>
      <c r="MI7" s="0" t="n">
        <v>23102.334</v>
      </c>
      <c r="MJ7" s="0" t="n">
        <v>58827.7125</v>
      </c>
      <c r="MK7" s="0" t="n">
        <v>39141.954</v>
      </c>
      <c r="MM7" s="0" t="n">
        <v>3186</v>
      </c>
      <c r="MN7" s="0" t="n">
        <v>18230.18</v>
      </c>
      <c r="MO7" s="0" t="n">
        <v>29473.664</v>
      </c>
      <c r="MP7" s="0" t="n">
        <v>63337.56</v>
      </c>
      <c r="MQ7" s="0" t="n">
        <v>36269.1</v>
      </c>
      <c r="MR7" s="0" t="n">
        <v>28094.16</v>
      </c>
      <c r="MS7" s="0" t="n">
        <v>0</v>
      </c>
      <c r="MT7" s="0" t="n">
        <v>64573.3</v>
      </c>
      <c r="MU7" s="0" t="n">
        <v>59924.876</v>
      </c>
      <c r="MV7" s="0" t="n">
        <v>23610.092</v>
      </c>
      <c r="MW7" s="0" t="n">
        <v>72676.38</v>
      </c>
      <c r="MX7" s="0" t="n">
        <v>38185.13</v>
      </c>
      <c r="MY7" s="0" t="n">
        <v>59890.105</v>
      </c>
      <c r="MZ7" s="0" t="n">
        <v>53907.921</v>
      </c>
      <c r="NA7" s="0" t="n">
        <v>55213.73</v>
      </c>
      <c r="NB7" s="0" t="n">
        <v>73675.87</v>
      </c>
      <c r="NC7" s="0" t="n">
        <v>29635.475</v>
      </c>
      <c r="ND7" s="0" t="n">
        <v>45496.29</v>
      </c>
      <c r="NE7" s="0" t="n">
        <v>24644.7</v>
      </c>
      <c r="NF7" s="0" t="n">
        <v>12275.62</v>
      </c>
      <c r="NG7" s="0" t="n">
        <v>34441.21</v>
      </c>
      <c r="NH7" s="0" t="n">
        <v>32639.93</v>
      </c>
      <c r="NI7" s="0" t="n">
        <v>27041.35</v>
      </c>
      <c r="NJ7" s="0" t="n">
        <v>37084.06</v>
      </c>
      <c r="NK7" s="0" t="n">
        <v>15887.511</v>
      </c>
      <c r="NL7" s="0" t="n">
        <v>19490.427</v>
      </c>
      <c r="NM7" s="0" t="n">
        <v>19994.88</v>
      </c>
      <c r="NN7" s="0" t="n">
        <v>13042.25</v>
      </c>
      <c r="NO7" s="0" t="n">
        <v>22655.034</v>
      </c>
      <c r="NP7" s="0" t="n">
        <v>27702.09</v>
      </c>
      <c r="NQ7" s="0" t="n">
        <v>17797.4</v>
      </c>
      <c r="NR7" s="0" t="n">
        <v>17147.48</v>
      </c>
      <c r="NS7" s="0" t="n">
        <v>55789</v>
      </c>
      <c r="NT7" s="0" t="n">
        <v>17746.272</v>
      </c>
      <c r="NU7" s="0" t="n">
        <v>13192.42</v>
      </c>
      <c r="NV7" s="0" t="n">
        <v>48292.3375</v>
      </c>
      <c r="NW7" s="0" t="n">
        <v>47561.65</v>
      </c>
      <c r="NX7" s="0" t="n">
        <v>20757.807</v>
      </c>
      <c r="NY7" s="0" t="n">
        <v>18565.76</v>
      </c>
      <c r="NZ7" s="0" t="n">
        <v>38110.72</v>
      </c>
      <c r="OA7" s="0" t="n">
        <v>29061.84</v>
      </c>
      <c r="OB7" s="0" t="n">
        <v>41016.052</v>
      </c>
      <c r="OC7" s="0" t="n">
        <v>27582.2</v>
      </c>
      <c r="OD7" s="0" t="n">
        <v>19345.689</v>
      </c>
      <c r="OE7" s="0" t="n">
        <v>18341.88</v>
      </c>
      <c r="OF7" s="0" t="n">
        <v>27488.96</v>
      </c>
      <c r="OG7" s="0" t="n">
        <v>52161.05</v>
      </c>
      <c r="OH7" s="0" t="n">
        <v>22532.45</v>
      </c>
      <c r="OI7" s="0" t="n">
        <v>21725.726</v>
      </c>
      <c r="OJ7" s="0" t="n">
        <v>18508.2</v>
      </c>
      <c r="OK7" s="0" t="n">
        <v>32758.9</v>
      </c>
      <c r="OL7" s="0" t="n">
        <v>29050.75</v>
      </c>
      <c r="OM7" s="0" t="n">
        <v>6520.32</v>
      </c>
      <c r="ON7" s="0" t="n">
        <v>7656</v>
      </c>
      <c r="OO7" s="0" t="n">
        <v>29220.876</v>
      </c>
      <c r="OP7" s="0" t="n">
        <v>33382.18</v>
      </c>
      <c r="OQ7" s="0" t="n">
        <v>43032.43</v>
      </c>
      <c r="OR7" s="0" t="n">
        <v>7771.64</v>
      </c>
      <c r="OS7" s="0" t="n">
        <v>41785.92</v>
      </c>
      <c r="OT7" s="0" t="n">
        <v>33028.95</v>
      </c>
      <c r="OU7" s="0" t="n">
        <v>34693.96</v>
      </c>
      <c r="OV7" s="0" t="n">
        <v>49299.22</v>
      </c>
      <c r="OW7" s="0" t="n">
        <v>25991.118</v>
      </c>
      <c r="OX7" s="0" t="n">
        <v>32995.449</v>
      </c>
      <c r="OY7" s="0" t="n">
        <v>37274.86</v>
      </c>
      <c r="PA7" s="0" t="n">
        <v>3758.4</v>
      </c>
      <c r="PB7" s="0" t="n">
        <v>17378.49</v>
      </c>
      <c r="PC7" s="0" t="n">
        <v>37609.72</v>
      </c>
      <c r="PD7" s="0" t="n">
        <v>67185.48</v>
      </c>
      <c r="PE7" s="0" t="n">
        <v>43872.807</v>
      </c>
      <c r="PF7" s="0" t="n">
        <v>25392.9</v>
      </c>
      <c r="PG7" s="0" t="n">
        <v>0</v>
      </c>
      <c r="PH7" s="0" t="n">
        <v>63266.29</v>
      </c>
      <c r="PI7" s="0" t="n">
        <v>57200.05</v>
      </c>
      <c r="PJ7" s="0" t="n">
        <v>31475.36</v>
      </c>
      <c r="PK7" s="0" t="n">
        <v>75650.22</v>
      </c>
      <c r="PL7" s="0" t="n">
        <v>46967.92</v>
      </c>
      <c r="PM7" s="0" t="n">
        <v>55397.39</v>
      </c>
      <c r="PN7" s="0" t="n">
        <v>53461.881</v>
      </c>
      <c r="PO7" s="0" t="n">
        <v>54884.72</v>
      </c>
      <c r="PP7" s="0" t="n">
        <v>79880.58</v>
      </c>
      <c r="PQ7" s="0" t="n">
        <v>22680.43</v>
      </c>
      <c r="PR7" s="0" t="n">
        <v>49713.12</v>
      </c>
      <c r="PS7" s="0" t="n">
        <v>27892.08</v>
      </c>
      <c r="PT7" s="0" t="n">
        <v>15553.868</v>
      </c>
      <c r="PU7" s="0" t="n">
        <v>38510.3</v>
      </c>
      <c r="PV7" s="0" t="n">
        <v>43093.15</v>
      </c>
      <c r="PW7" s="0" t="n">
        <v>26093.64</v>
      </c>
      <c r="PX7" s="0" t="n">
        <v>49155.48</v>
      </c>
      <c r="PY7" s="0" t="n">
        <v>34861.85</v>
      </c>
      <c r="PZ7" s="0" t="n">
        <v>19842.42</v>
      </c>
      <c r="QA7" s="0" t="n">
        <v>14226.16</v>
      </c>
      <c r="QB7" s="0" t="n">
        <v>12474.75</v>
      </c>
      <c r="QC7" s="0" t="n">
        <v>40081.7625</v>
      </c>
      <c r="QD7" s="0" t="n">
        <v>34489.68</v>
      </c>
      <c r="QE7" s="0" t="n">
        <v>19518.96</v>
      </c>
      <c r="QF7" s="0" t="n">
        <v>12998.628</v>
      </c>
      <c r="QG7" s="0" t="n">
        <v>59232.2</v>
      </c>
      <c r="QH7" s="0" t="n">
        <v>23669.06</v>
      </c>
      <c r="QI7" s="0" t="n">
        <v>19323.887</v>
      </c>
      <c r="QJ7" s="0" t="n">
        <v>47581.2</v>
      </c>
      <c r="QK7" s="0" t="n">
        <v>41254.91</v>
      </c>
      <c r="QL7" s="0" t="n">
        <v>23190.816</v>
      </c>
      <c r="QM7" s="0" t="n">
        <v>21325.524</v>
      </c>
      <c r="QN7" s="0" t="n">
        <v>41164.26</v>
      </c>
      <c r="QO7" s="0" t="n">
        <v>27984.682</v>
      </c>
      <c r="QP7" s="0" t="n">
        <v>45494.48</v>
      </c>
      <c r="QQ7" s="0" t="n">
        <v>23607.35</v>
      </c>
      <c r="QR7" s="0" t="n">
        <v>32918.38</v>
      </c>
      <c r="QS7" s="0" t="n">
        <v>23007.688</v>
      </c>
      <c r="QT7" s="0" t="n">
        <v>19106.505</v>
      </c>
      <c r="QU7" s="0" t="n">
        <v>45296.57</v>
      </c>
      <c r="QV7" s="0" t="n">
        <v>26217.48</v>
      </c>
      <c r="QW7" s="0" t="n">
        <v>18504.71</v>
      </c>
      <c r="QX7" s="0" t="n">
        <v>17168.625</v>
      </c>
      <c r="QY7" s="0" t="n">
        <v>31630.14</v>
      </c>
      <c r="QZ7" s="0" t="n">
        <v>32983.8</v>
      </c>
      <c r="RA7" s="0" t="n">
        <v>9661.52</v>
      </c>
      <c r="RB7" s="0" t="n">
        <v>5662.8</v>
      </c>
      <c r="RC7" s="0" t="n">
        <v>35502.6</v>
      </c>
      <c r="RD7" s="0" t="n">
        <v>30803.92</v>
      </c>
      <c r="RE7" s="0" t="n">
        <v>45717.58</v>
      </c>
      <c r="RF7" s="0" t="n">
        <v>6760.38</v>
      </c>
      <c r="RG7" s="0" t="n">
        <v>37762.434</v>
      </c>
      <c r="RH7" s="0" t="n">
        <v>33652.1</v>
      </c>
      <c r="RI7" s="0" t="n">
        <v>31997.22</v>
      </c>
      <c r="RJ7" s="0" t="n">
        <v>47923.02</v>
      </c>
      <c r="RK7" s="0" t="n">
        <v>36286.2</v>
      </c>
      <c r="RL7" s="0" t="n">
        <v>34789.03</v>
      </c>
      <c r="RM7" s="0" t="n">
        <v>50490.704</v>
      </c>
      <c r="RO7" s="0" t="n">
        <v>2736</v>
      </c>
      <c r="RP7" s="0" t="n">
        <v>6473.95</v>
      </c>
      <c r="RQ7" s="0" t="n">
        <v>6184.6</v>
      </c>
      <c r="RR7" s="0" t="n">
        <v>26082.54</v>
      </c>
      <c r="RS7" s="0" t="n">
        <v>23735.97</v>
      </c>
      <c r="RT7" s="0" t="n">
        <v>10385.58</v>
      </c>
      <c r="RU7" s="0" t="n">
        <v>0</v>
      </c>
      <c r="RV7" s="0" t="n">
        <v>47650.47</v>
      </c>
      <c r="RW7" s="0" t="n">
        <v>20868.201</v>
      </c>
      <c r="RX7" s="0" t="n">
        <v>8807.76</v>
      </c>
      <c r="RY7" s="0" t="n">
        <v>40862.8</v>
      </c>
      <c r="RZ7" s="0" t="n">
        <v>8788.78</v>
      </c>
      <c r="SA7" s="0" t="n">
        <v>34416.27</v>
      </c>
      <c r="SB7" s="0" t="n">
        <v>22666.01</v>
      </c>
      <c r="SC7" s="0" t="n">
        <v>41852.712</v>
      </c>
      <c r="SD7" s="0" t="n">
        <v>32664.34</v>
      </c>
      <c r="SE7" s="0" t="n">
        <v>9374.3625</v>
      </c>
      <c r="SF7" s="0" t="n">
        <v>32586.5</v>
      </c>
      <c r="SG7" s="0" t="n">
        <v>14384.88</v>
      </c>
      <c r="SH7" s="0" t="n">
        <v>9298.64</v>
      </c>
      <c r="SI7" s="0" t="n">
        <v>15697.26</v>
      </c>
      <c r="SJ7" s="0" t="n">
        <v>22995.16</v>
      </c>
      <c r="SK7" s="0" t="n">
        <v>9986.04</v>
      </c>
      <c r="SL7" s="0" t="n">
        <v>18677.32</v>
      </c>
      <c r="SM7" s="0" t="n">
        <v>9080.28</v>
      </c>
      <c r="SN7" s="0" t="n">
        <v>13578.36</v>
      </c>
      <c r="SO7" s="0" t="n">
        <v>6697</v>
      </c>
      <c r="SP7" s="0" t="n">
        <v>2222.25</v>
      </c>
      <c r="SQ7" s="0" t="n">
        <v>11346.51</v>
      </c>
      <c r="SR7" s="0" t="n">
        <v>16598.28</v>
      </c>
      <c r="SS7" s="0" t="n">
        <v>22285.7</v>
      </c>
      <c r="ST7" s="0" t="n">
        <v>10048.96</v>
      </c>
      <c r="SU7" s="0" t="n">
        <v>27015.4</v>
      </c>
      <c r="SV7" s="0" t="n">
        <v>8780.52</v>
      </c>
      <c r="SW7" s="0" t="n">
        <v>13580.59</v>
      </c>
      <c r="SX7" s="0" t="n">
        <v>18105.84</v>
      </c>
      <c r="SY7" s="0" t="n">
        <v>14521.17</v>
      </c>
      <c r="SZ7" s="0" t="n">
        <v>14355</v>
      </c>
      <c r="TA7" s="0" t="n">
        <v>21288.52</v>
      </c>
      <c r="TB7" s="0" t="n">
        <v>18231.18</v>
      </c>
      <c r="TC7" s="0" t="n">
        <v>15592.84</v>
      </c>
      <c r="TD7" s="0" t="n">
        <v>21134.74</v>
      </c>
      <c r="TE7" s="0" t="n">
        <v>6893.25</v>
      </c>
      <c r="TF7" s="0" t="n">
        <v>16523.48</v>
      </c>
      <c r="TG7" s="0" t="n">
        <v>16802.675</v>
      </c>
      <c r="TH7" s="0" t="n">
        <v>16130.103</v>
      </c>
      <c r="TI7" s="0" t="n">
        <v>22302.99</v>
      </c>
      <c r="TJ7" s="0" t="n">
        <v>15980.28</v>
      </c>
      <c r="TK7" s="0" t="n">
        <v>6898.9125</v>
      </c>
      <c r="TL7" s="0" t="n">
        <v>7430</v>
      </c>
      <c r="TM7" s="0" t="n">
        <v>11681.24</v>
      </c>
      <c r="TN7" s="0" t="n">
        <v>17521.8</v>
      </c>
      <c r="TO7" s="0" t="n">
        <v>4712.72</v>
      </c>
      <c r="TP7" s="0" t="n">
        <v>4400</v>
      </c>
      <c r="TQ7" s="0" t="n">
        <v>14104.38</v>
      </c>
      <c r="TR7" s="0" t="n">
        <v>35322.3</v>
      </c>
      <c r="TS7" s="0" t="n">
        <v>34577.4</v>
      </c>
      <c r="TT7" s="0" t="n">
        <v>3595.32</v>
      </c>
      <c r="TU7" s="0" t="n">
        <v>33823.12</v>
      </c>
      <c r="TV7" s="0" t="n">
        <v>22586.2</v>
      </c>
      <c r="TW7" s="0" t="n">
        <v>20674</v>
      </c>
      <c r="TX7" s="0" t="n">
        <v>45573.18</v>
      </c>
      <c r="TY7" s="0" t="n">
        <v>2856</v>
      </c>
      <c r="TZ7" s="0" t="n">
        <v>33678.31</v>
      </c>
      <c r="UA7" s="0" t="n">
        <v>18568.06</v>
      </c>
      <c r="UC7" s="0" t="n">
        <v>1740</v>
      </c>
      <c r="UD7" s="0" t="n">
        <v>14579.6</v>
      </c>
      <c r="UE7" s="0" t="n">
        <v>13440.68</v>
      </c>
      <c r="UF7" s="0" t="n">
        <v>42446.8</v>
      </c>
      <c r="UG7" s="0" t="n">
        <v>21521.35</v>
      </c>
      <c r="UH7" s="0" t="n">
        <v>26097.96</v>
      </c>
      <c r="UI7" s="0" t="n">
        <v>0</v>
      </c>
      <c r="UJ7" s="0" t="n">
        <v>48544.947</v>
      </c>
      <c r="UK7" s="0" t="n">
        <v>37397.86</v>
      </c>
      <c r="UL7" s="0" t="n">
        <v>8059.876</v>
      </c>
      <c r="UM7" s="0" t="n">
        <v>48963.66</v>
      </c>
      <c r="UN7" s="0" t="n">
        <v>21606.51</v>
      </c>
      <c r="UO7" s="0" t="n">
        <v>38458.17</v>
      </c>
      <c r="UP7" s="0" t="n">
        <v>43720.28</v>
      </c>
      <c r="UQ7" s="0" t="n">
        <v>37950.375</v>
      </c>
      <c r="UR7" s="0" t="n">
        <v>41305.77</v>
      </c>
      <c r="US7" s="0" t="n">
        <v>19912.71</v>
      </c>
      <c r="UT7" s="0" t="n">
        <v>27850.59</v>
      </c>
      <c r="UU7" s="0" t="n">
        <v>13805.7</v>
      </c>
      <c r="UV7" s="0" t="n">
        <v>6121.32</v>
      </c>
      <c r="UW7" s="0" t="n">
        <v>19988.881</v>
      </c>
      <c r="UX7" s="0" t="n">
        <v>15369.507</v>
      </c>
      <c r="UY7" s="0" t="n">
        <v>22369.85</v>
      </c>
      <c r="UZ7" s="0" t="n">
        <v>17085.258</v>
      </c>
      <c r="VA7" s="0" t="n">
        <v>5794.33</v>
      </c>
      <c r="VB7" s="0" t="n">
        <v>12108.08</v>
      </c>
      <c r="VC7" s="0" t="n">
        <v>21019.122</v>
      </c>
      <c r="VD7" s="0" t="n">
        <v>10452.88</v>
      </c>
      <c r="VE7" s="0" t="n">
        <v>15325.27</v>
      </c>
      <c r="VF7" s="0" t="n">
        <v>17739.1</v>
      </c>
      <c r="VG7" s="0" t="n">
        <v>9651.06</v>
      </c>
      <c r="VH7" s="0" t="n">
        <v>9912.78</v>
      </c>
      <c r="VI7" s="0" t="n">
        <v>33397.56</v>
      </c>
      <c r="VJ7" s="0" t="n">
        <v>8584.79</v>
      </c>
      <c r="VK7" s="0" t="n">
        <v>7726.24</v>
      </c>
      <c r="VL7" s="0" t="n">
        <v>18116.81</v>
      </c>
      <c r="VM7" s="0" t="n">
        <v>22375.48</v>
      </c>
      <c r="VN7" s="0" t="n">
        <v>17216.81</v>
      </c>
      <c r="VO7" s="0" t="n">
        <v>11242.008</v>
      </c>
      <c r="VP7" s="0" t="n">
        <v>22491.22</v>
      </c>
      <c r="VQ7" s="0" t="n">
        <v>22692.49</v>
      </c>
      <c r="VR7" s="0" t="n">
        <v>17204.89</v>
      </c>
      <c r="VS7" s="0" t="n">
        <v>34691.4625</v>
      </c>
      <c r="VT7" s="0" t="n">
        <v>8964.783</v>
      </c>
      <c r="VU7" s="0" t="n">
        <v>9316.48</v>
      </c>
      <c r="VV7" s="0" t="n">
        <v>24276.55</v>
      </c>
      <c r="VW7" s="0" t="n">
        <v>27227.86</v>
      </c>
      <c r="VX7" s="0" t="n">
        <v>11595.95</v>
      </c>
      <c r="VY7" s="0" t="n">
        <v>17255.91</v>
      </c>
      <c r="VZ7" s="0" t="n">
        <v>18616.45</v>
      </c>
      <c r="WA7" s="0" t="n">
        <v>23703.96</v>
      </c>
      <c r="WB7" s="0" t="n">
        <v>16043.25</v>
      </c>
      <c r="WC7" s="0" t="n">
        <v>3032.8</v>
      </c>
      <c r="WD7" s="0" t="n">
        <v>4466</v>
      </c>
      <c r="WE7" s="0" t="n">
        <v>24920.1</v>
      </c>
      <c r="WF7" s="0" t="n">
        <v>21198.18</v>
      </c>
      <c r="WG7" s="0" t="n">
        <v>29072.89</v>
      </c>
      <c r="WH7" s="0" t="n">
        <v>5840.9875</v>
      </c>
      <c r="WI7" s="0" t="n">
        <v>22475.133</v>
      </c>
      <c r="WJ7" s="0" t="n">
        <v>17597.2</v>
      </c>
      <c r="WK7" s="0" t="n">
        <v>25371.291</v>
      </c>
      <c r="WL7" s="0" t="n">
        <v>31147.12</v>
      </c>
      <c r="WM7" s="0" t="n">
        <v>21184.1</v>
      </c>
      <c r="WN7" s="0" t="n">
        <v>23464.78</v>
      </c>
      <c r="WO7" s="0" t="n">
        <v>19677.46</v>
      </c>
      <c r="WQ7" s="0" t="n">
        <v>4392</v>
      </c>
      <c r="WR7" s="0" t="n">
        <v>15442.902</v>
      </c>
      <c r="WS7" s="0" t="n">
        <v>27004.54</v>
      </c>
      <c r="WT7" s="0" t="n">
        <v>62596.36</v>
      </c>
      <c r="WU7" s="0" t="n">
        <v>22361.74</v>
      </c>
      <c r="WV7" s="0" t="n">
        <v>30354.6</v>
      </c>
      <c r="WW7" s="0" t="n">
        <v>0</v>
      </c>
      <c r="WX7" s="0" t="n">
        <v>54966.42</v>
      </c>
      <c r="WY7" s="0" t="n">
        <v>45882.82</v>
      </c>
      <c r="WZ7" s="0" t="n">
        <v>20107.44</v>
      </c>
      <c r="XA7" s="0" t="n">
        <v>58959.21</v>
      </c>
      <c r="XB7" s="0" t="n">
        <v>35857.61</v>
      </c>
      <c r="XC7" s="0" t="n">
        <v>53242.29</v>
      </c>
      <c r="XD7" s="0" t="n">
        <v>49950.13</v>
      </c>
      <c r="XE7" s="0" t="n">
        <v>45834.24</v>
      </c>
      <c r="XF7" s="0" t="n">
        <v>64264.3</v>
      </c>
      <c r="XG7" s="0" t="n">
        <v>18651.6</v>
      </c>
      <c r="XH7" s="0" t="n">
        <v>36262.07</v>
      </c>
      <c r="XI7" s="0" t="n">
        <v>26500.45</v>
      </c>
      <c r="XJ7" s="0" t="n">
        <v>14606.04</v>
      </c>
      <c r="XK7" s="0" t="n">
        <v>34062.435</v>
      </c>
      <c r="XL7" s="0" t="n">
        <v>33125.46</v>
      </c>
      <c r="XM7" s="0" t="n">
        <v>30110.38</v>
      </c>
      <c r="XN7" s="0" t="n">
        <v>25867.94</v>
      </c>
      <c r="XO7" s="0" t="n">
        <v>16789.86</v>
      </c>
      <c r="XP7" s="0" t="n">
        <v>16434.66</v>
      </c>
      <c r="XQ7" s="0" t="n">
        <v>18880.64</v>
      </c>
      <c r="XR7" s="0" t="n">
        <v>13023.68</v>
      </c>
      <c r="XS7" s="0" t="n">
        <v>33398.5875</v>
      </c>
      <c r="XT7" s="0" t="n">
        <v>21355.074</v>
      </c>
      <c r="XU7" s="0" t="n">
        <v>18890.32</v>
      </c>
      <c r="XV7" s="0" t="n">
        <v>9623.664</v>
      </c>
      <c r="XW7" s="0" t="n">
        <v>44165.32</v>
      </c>
      <c r="XX7" s="0" t="n">
        <v>11475.99</v>
      </c>
      <c r="XY7" s="0" t="n">
        <v>8530.93</v>
      </c>
      <c r="XZ7" s="0" t="n">
        <v>42063.62</v>
      </c>
      <c r="YA7" s="0" t="n">
        <v>26474.025</v>
      </c>
      <c r="YB7" s="0" t="n">
        <v>21747.42</v>
      </c>
      <c r="YC7" s="0" t="n">
        <v>21998.3</v>
      </c>
      <c r="YD7" s="0" t="n">
        <v>23964.87</v>
      </c>
      <c r="YE7" s="0" t="n">
        <v>26061</v>
      </c>
      <c r="YF7" s="0" t="n">
        <v>24407.802</v>
      </c>
      <c r="YG7" s="0" t="n">
        <v>29375.82</v>
      </c>
      <c r="YH7" s="0" t="n">
        <v>19458.26</v>
      </c>
      <c r="YI7" s="0" t="n">
        <v>20835.07</v>
      </c>
      <c r="YJ7" s="0" t="n">
        <v>18655.578</v>
      </c>
      <c r="YK7" s="0" t="n">
        <v>30127.24</v>
      </c>
      <c r="YL7" s="0" t="n">
        <v>25070.66</v>
      </c>
      <c r="YM7" s="0" t="n">
        <v>8867.556</v>
      </c>
      <c r="YN7" s="0" t="n">
        <v>15638.6</v>
      </c>
      <c r="YO7" s="0" t="n">
        <v>25342.97</v>
      </c>
      <c r="YP7" s="0" t="n">
        <v>31326.39</v>
      </c>
      <c r="YQ7" s="0" t="n">
        <v>8408.84</v>
      </c>
      <c r="YR7" s="0" t="n">
        <v>4488</v>
      </c>
      <c r="YS7" s="0" t="n">
        <v>24103.211</v>
      </c>
      <c r="YT7" s="0" t="n">
        <v>21905.568</v>
      </c>
      <c r="YU7" s="0" t="n">
        <v>26774.66</v>
      </c>
      <c r="YV7" s="0" t="n">
        <v>4017.32</v>
      </c>
      <c r="YW7" s="0" t="n">
        <v>35814.4</v>
      </c>
      <c r="YX7" s="0" t="n">
        <v>28138.05</v>
      </c>
      <c r="YY7" s="0" t="n">
        <v>38068.85</v>
      </c>
      <c r="YZ7" s="0" t="n">
        <v>45241.152</v>
      </c>
      <c r="ZA7" s="0" t="n">
        <v>27642.15</v>
      </c>
      <c r="ZB7" s="0" t="n">
        <v>29006.24</v>
      </c>
      <c r="ZC7" s="0" t="n">
        <v>27224.55</v>
      </c>
      <c r="ZE7" s="0" t="n">
        <v>2364</v>
      </c>
      <c r="ZF7" s="0" t="n">
        <v>9316.67</v>
      </c>
      <c r="ZG7" s="0" t="n">
        <v>22760.66</v>
      </c>
      <c r="ZH7" s="0" t="n">
        <v>35956.89</v>
      </c>
      <c r="ZI7" s="0" t="n">
        <v>21232.692</v>
      </c>
      <c r="ZJ7" s="0" t="n">
        <v>10158.54</v>
      </c>
      <c r="ZK7" s="0" t="n">
        <v>0</v>
      </c>
      <c r="ZL7" s="0" t="n">
        <v>37518.943</v>
      </c>
      <c r="ZM7" s="0" t="n">
        <v>30801.44</v>
      </c>
      <c r="ZN7" s="0" t="n">
        <v>19653.56</v>
      </c>
      <c r="ZO7" s="0" t="n">
        <v>41416.92</v>
      </c>
      <c r="ZP7" s="0" t="n">
        <v>27731.26</v>
      </c>
      <c r="ZQ7" s="0" t="n">
        <v>34969.1</v>
      </c>
      <c r="ZR7" s="0" t="n">
        <v>31692.06</v>
      </c>
      <c r="ZS7" s="0" t="n">
        <v>30165.58</v>
      </c>
      <c r="ZT7" s="0" t="n">
        <v>40930.245</v>
      </c>
      <c r="ZU7" s="0" t="n">
        <v>10618.67</v>
      </c>
      <c r="ZV7" s="0" t="n">
        <v>27575.69</v>
      </c>
      <c r="ZW7" s="0" t="n">
        <v>15909.62</v>
      </c>
      <c r="ZX7" s="0" t="n">
        <v>7300.44</v>
      </c>
      <c r="ZY7" s="0" t="n">
        <v>23944.91</v>
      </c>
      <c r="ZZ7" s="0" t="n">
        <v>18702.855</v>
      </c>
      <c r="AAA7" s="0" t="n">
        <v>12002.21</v>
      </c>
      <c r="AAB7" s="0" t="n">
        <v>31839.302</v>
      </c>
      <c r="AAC7" s="0" t="n">
        <v>21215.7125</v>
      </c>
      <c r="AAD7" s="0" t="n">
        <v>11721.33</v>
      </c>
      <c r="AAE7" s="0" t="n">
        <v>2700.414</v>
      </c>
      <c r="AAF7" s="0" t="n">
        <v>8404.2875</v>
      </c>
      <c r="AAG7" s="0" t="n">
        <v>16844.24</v>
      </c>
      <c r="AAH7" s="0" t="n">
        <v>19709.62</v>
      </c>
      <c r="AAI7" s="0" t="n">
        <v>11510.884</v>
      </c>
      <c r="AAJ7" s="0" t="n">
        <v>12490.625</v>
      </c>
      <c r="AAK7" s="0" t="n">
        <v>34653.47</v>
      </c>
      <c r="AAL7" s="0" t="n">
        <v>15806.47</v>
      </c>
      <c r="AAM7" s="0" t="n">
        <v>9774.38</v>
      </c>
      <c r="AAN7" s="0" t="n">
        <v>30164.17</v>
      </c>
      <c r="AAO7" s="0" t="n">
        <v>25558.23</v>
      </c>
      <c r="AAP7" s="0" t="n">
        <v>10762.69</v>
      </c>
      <c r="AAQ7" s="0" t="n">
        <v>9977.96</v>
      </c>
      <c r="AAR7" s="0" t="n">
        <v>24243.77</v>
      </c>
      <c r="AAS7" s="0" t="n">
        <v>12767.79</v>
      </c>
      <c r="AAT7" s="0" t="n">
        <v>36272.0875</v>
      </c>
      <c r="AAU7" s="0" t="n">
        <v>8539.67</v>
      </c>
      <c r="AAV7" s="0" t="n">
        <v>17397.15</v>
      </c>
      <c r="AAW7" s="0" t="n">
        <v>12045.94</v>
      </c>
      <c r="AAX7" s="0" t="n">
        <v>9903.68</v>
      </c>
      <c r="AAY7" s="0" t="n">
        <v>25753.21</v>
      </c>
      <c r="AAZ7" s="0" t="n">
        <v>18598.0875</v>
      </c>
      <c r="ABA7" s="0" t="n">
        <v>8504.23</v>
      </c>
      <c r="ABB7" s="0" t="n">
        <v>5469.365</v>
      </c>
      <c r="ABC7" s="0" t="n">
        <v>17380.4</v>
      </c>
      <c r="ABD7" s="0" t="n">
        <v>18659.45</v>
      </c>
      <c r="ABE7" s="0" t="n">
        <v>5674.28</v>
      </c>
      <c r="ABF7" s="0" t="n">
        <v>5527.5</v>
      </c>
      <c r="ABG7" s="0" t="n">
        <v>18288.891</v>
      </c>
      <c r="ABH7" s="0" t="n">
        <v>18488.1</v>
      </c>
      <c r="ABI7" s="0" t="n">
        <v>24742.2</v>
      </c>
      <c r="ABJ7" s="0" t="n">
        <v>4086.477</v>
      </c>
      <c r="ABK7" s="0" t="n">
        <v>24558.07</v>
      </c>
      <c r="ABL7" s="0" t="n">
        <v>22789.47</v>
      </c>
      <c r="ABM7" s="0" t="n">
        <v>18244.27</v>
      </c>
      <c r="ABN7" s="0" t="n">
        <v>27525.26</v>
      </c>
      <c r="ABO7" s="0" t="n">
        <v>20657.6</v>
      </c>
      <c r="ABP7" s="0" t="n">
        <v>20199.93</v>
      </c>
      <c r="ABQ7" s="0" t="n">
        <v>26824.6</v>
      </c>
      <c r="ABS7" s="0" t="n">
        <v>5130</v>
      </c>
      <c r="ABT7" s="0" t="n">
        <v>15524.88</v>
      </c>
      <c r="ABU7" s="0" t="n">
        <v>23134.356</v>
      </c>
      <c r="ABV7" s="0" t="n">
        <v>70231.61</v>
      </c>
      <c r="ABW7" s="0" t="n">
        <v>24414.093</v>
      </c>
      <c r="ABX7" s="0" t="n">
        <v>34307.64</v>
      </c>
      <c r="ABY7" s="0" t="n">
        <v>0</v>
      </c>
      <c r="ABZ7" s="0" t="n">
        <v>50388.4</v>
      </c>
      <c r="ACA7" s="0" t="n">
        <v>52376.75</v>
      </c>
      <c r="ACB7" s="0" t="n">
        <v>17148.4</v>
      </c>
      <c r="ACC7" s="0" t="n">
        <v>62472.487</v>
      </c>
      <c r="ACD7" s="0" t="n">
        <v>37697.72</v>
      </c>
      <c r="ACE7" s="0" t="n">
        <v>56894.27</v>
      </c>
      <c r="ACF7" s="0" t="n">
        <v>67563.3375</v>
      </c>
      <c r="ACG7" s="0" t="n">
        <v>48319.88</v>
      </c>
      <c r="ACH7" s="0" t="n">
        <v>65496.18</v>
      </c>
      <c r="ACI7" s="0" t="n">
        <v>23905.602</v>
      </c>
      <c r="ACJ7" s="0" t="n">
        <v>46791.327</v>
      </c>
      <c r="ACK7" s="0" t="n">
        <v>28654.252</v>
      </c>
      <c r="ACL7" s="0" t="n">
        <v>16588.975</v>
      </c>
      <c r="ACM7" s="0" t="n">
        <v>24166.71</v>
      </c>
      <c r="ACN7" s="0" t="n">
        <v>33124.775</v>
      </c>
      <c r="ACO7" s="0" t="n">
        <v>32456.06</v>
      </c>
      <c r="ACP7" s="0" t="n">
        <v>29891.26</v>
      </c>
      <c r="ACQ7" s="0" t="n">
        <v>15065.34</v>
      </c>
      <c r="ACR7" s="0" t="n">
        <v>9052.47</v>
      </c>
      <c r="ACS7" s="0" t="n">
        <v>23788.58</v>
      </c>
      <c r="ACT7" s="0" t="n">
        <v>12578.53</v>
      </c>
      <c r="ACU7" s="0" t="n">
        <v>28234.92</v>
      </c>
      <c r="ACV7" s="0" t="n">
        <v>31794.62</v>
      </c>
      <c r="ACW7" s="0" t="n">
        <v>14534.856</v>
      </c>
      <c r="ACX7" s="0" t="n">
        <v>3957.602</v>
      </c>
      <c r="ACY7" s="0" t="n">
        <v>45688.563</v>
      </c>
      <c r="ACZ7" s="0" t="n">
        <v>6482.53</v>
      </c>
      <c r="ADA7" s="0" t="n">
        <v>5347.02</v>
      </c>
      <c r="ADB7" s="0" t="n">
        <v>41316.78</v>
      </c>
      <c r="ADC7" s="0" t="n">
        <v>22882.32</v>
      </c>
      <c r="ADD7" s="0" t="n">
        <v>19938.66</v>
      </c>
      <c r="ADE7" s="0" t="n">
        <v>17357.7</v>
      </c>
      <c r="ADF7" s="0" t="n">
        <v>36695.802</v>
      </c>
      <c r="ADG7" s="0" t="n">
        <v>23680.15</v>
      </c>
      <c r="ADH7" s="0" t="n">
        <v>16892.87</v>
      </c>
      <c r="ADI7" s="0" t="n">
        <v>34676.22</v>
      </c>
      <c r="ADJ7" s="0" t="n">
        <v>16282.5</v>
      </c>
      <c r="ADK7" s="0" t="n">
        <v>19301.45</v>
      </c>
      <c r="ADL7" s="0" t="n">
        <v>17800.01</v>
      </c>
      <c r="ADM7" s="0" t="n">
        <v>23137.34</v>
      </c>
      <c r="ADN7" s="0" t="n">
        <v>27881.062</v>
      </c>
      <c r="ADO7" s="0" t="n">
        <v>21065.3</v>
      </c>
      <c r="ADP7" s="0" t="n">
        <v>16693.95</v>
      </c>
      <c r="ADQ7" s="0" t="n">
        <v>32026.775</v>
      </c>
      <c r="ADR7" s="0" t="n">
        <v>32862.7</v>
      </c>
      <c r="ADS7" s="0" t="n">
        <v>7846.08</v>
      </c>
      <c r="ADT7" s="0" t="n">
        <v>1166</v>
      </c>
      <c r="ADU7" s="0" t="n">
        <v>32491.52</v>
      </c>
      <c r="ADV7" s="0" t="n">
        <v>12714.372</v>
      </c>
      <c r="ADW7" s="0" t="n">
        <v>32633.99</v>
      </c>
      <c r="ADX7" s="0" t="n">
        <v>2369.69</v>
      </c>
      <c r="ADY7" s="0" t="n">
        <v>30323.425</v>
      </c>
      <c r="ADZ7" s="0" t="n">
        <v>23344.75</v>
      </c>
      <c r="AEA7" s="0" t="n">
        <v>24104.31</v>
      </c>
      <c r="AEB7" s="0" t="n">
        <v>27469.14</v>
      </c>
      <c r="AEC7" s="0" t="n">
        <v>28372.82</v>
      </c>
      <c r="AED7" s="0" t="n">
        <v>22525.4875</v>
      </c>
      <c r="AEE7" s="0" t="n">
        <v>35565.77</v>
      </c>
      <c r="AEG7" s="0" t="n">
        <v>2124</v>
      </c>
      <c r="AEH7" s="0" t="n">
        <v>3596.76</v>
      </c>
      <c r="AEI7" s="0" t="n">
        <v>11765.358</v>
      </c>
      <c r="AEJ7" s="0" t="n">
        <v>29222.298</v>
      </c>
      <c r="AEK7" s="0" t="n">
        <v>19959.58</v>
      </c>
      <c r="AEL7" s="0" t="n">
        <v>18023.64</v>
      </c>
      <c r="AEM7" s="0" t="n">
        <v>0</v>
      </c>
      <c r="AEN7" s="0" t="n">
        <v>40710.1</v>
      </c>
      <c r="AEO7" s="0" t="n">
        <v>32783.66</v>
      </c>
      <c r="AEP7" s="0" t="n">
        <v>14097.732</v>
      </c>
      <c r="AEQ7" s="0" t="n">
        <v>51822.991</v>
      </c>
      <c r="AER7" s="0" t="n">
        <v>17217.2375</v>
      </c>
      <c r="AES7" s="0" t="n">
        <v>36153.05</v>
      </c>
      <c r="AET7" s="0" t="n">
        <v>35728.37</v>
      </c>
      <c r="AEU7" s="0" t="n">
        <v>28043.78</v>
      </c>
      <c r="AEV7" s="0" t="n">
        <v>38035.854</v>
      </c>
      <c r="AEW7" s="0" t="n">
        <v>12497.49</v>
      </c>
      <c r="AEX7" s="0" t="n">
        <v>30092.9625</v>
      </c>
      <c r="AEY7" s="0" t="n">
        <v>13528.42</v>
      </c>
      <c r="AEZ7" s="0" t="n">
        <v>6720.57</v>
      </c>
      <c r="AFA7" s="0" t="n">
        <v>18607.22</v>
      </c>
      <c r="AFB7" s="0" t="n">
        <v>22866.525</v>
      </c>
      <c r="AFC7" s="0" t="n">
        <v>15309.61</v>
      </c>
      <c r="AFD7" s="0" t="n">
        <v>22507.45</v>
      </c>
      <c r="AFE7" s="0" t="n">
        <v>9807.33</v>
      </c>
      <c r="AFF7" s="0" t="n">
        <v>14697.75</v>
      </c>
      <c r="AFG7" s="0" t="n">
        <v>18866.76</v>
      </c>
      <c r="AFH7" s="0" t="n">
        <v>2526.05</v>
      </c>
      <c r="AFI7" s="0" t="n">
        <v>19285.563</v>
      </c>
      <c r="AFJ7" s="0" t="n">
        <v>16527.22</v>
      </c>
      <c r="AFK7" s="0" t="n">
        <v>9860.04</v>
      </c>
      <c r="AFL7" s="0" t="n">
        <v>12016.8</v>
      </c>
      <c r="AFM7" s="0" t="n">
        <v>28642.06</v>
      </c>
      <c r="AFN7" s="0" t="n">
        <v>11551.464</v>
      </c>
      <c r="AFO7" s="0" t="n">
        <v>6219.81</v>
      </c>
      <c r="AFP7" s="0" t="n">
        <v>24348.33</v>
      </c>
      <c r="AFQ7" s="0" t="n">
        <v>19534.42</v>
      </c>
      <c r="AFR7" s="0" t="n">
        <v>15521.409</v>
      </c>
      <c r="AFS7" s="0" t="n">
        <v>9745.2</v>
      </c>
      <c r="AFT7" s="0" t="n">
        <v>20760.45</v>
      </c>
      <c r="AFU7" s="0" t="n">
        <v>22326.54</v>
      </c>
      <c r="AFV7" s="0" t="n">
        <v>23083.8</v>
      </c>
      <c r="AFW7" s="0" t="n">
        <v>19514.66</v>
      </c>
      <c r="AFX7" s="0" t="n">
        <v>14361.4875</v>
      </c>
      <c r="AFY7" s="0" t="n">
        <v>11086.1</v>
      </c>
      <c r="AFZ7" s="0" t="n">
        <v>19793.916</v>
      </c>
      <c r="AGA7" s="0" t="n">
        <v>28901.64</v>
      </c>
      <c r="AGB7" s="0" t="n">
        <v>13132.27</v>
      </c>
      <c r="AGC7" s="0" t="n">
        <v>12584.3</v>
      </c>
      <c r="AGD7" s="0" t="n">
        <v>16248.9</v>
      </c>
      <c r="AGE7" s="0" t="n">
        <v>17164.04</v>
      </c>
      <c r="AGF7" s="0" t="n">
        <v>13016.205</v>
      </c>
      <c r="AGG7" s="0" t="n">
        <v>3847.932</v>
      </c>
      <c r="AGH7" s="0" t="n">
        <v>5412</v>
      </c>
      <c r="AGI7" s="0" t="n">
        <v>15811.48</v>
      </c>
      <c r="AGJ7" s="0" t="n">
        <v>25629.675</v>
      </c>
      <c r="AGK7" s="0" t="n">
        <v>21209.38</v>
      </c>
      <c r="AGL7" s="0" t="n">
        <v>5620.538</v>
      </c>
      <c r="AGM7" s="0" t="n">
        <v>27623.002</v>
      </c>
      <c r="AGN7" s="0" t="n">
        <v>21403.95</v>
      </c>
      <c r="AGO7" s="0" t="n">
        <v>24846.42</v>
      </c>
      <c r="AGP7" s="0" t="n">
        <v>29253.66</v>
      </c>
      <c r="AGQ7" s="0" t="n">
        <v>7278.94</v>
      </c>
      <c r="AGR7" s="0" t="n">
        <v>19747.719</v>
      </c>
      <c r="AGS7" s="0" t="n">
        <v>21703.352</v>
      </c>
      <c r="AGU7" s="0" t="n">
        <v>953</v>
      </c>
      <c r="AGV7" s="0" t="n">
        <v>711</v>
      </c>
      <c r="AGW7" s="0" t="n">
        <v>916</v>
      </c>
      <c r="AGX7" s="0" t="n">
        <v>952</v>
      </c>
      <c r="AGY7" s="0" t="n">
        <v>646</v>
      </c>
      <c r="AGZ7" s="0" t="n">
        <v>526</v>
      </c>
      <c r="AHA7" s="0" t="n">
        <v>503</v>
      </c>
      <c r="AHB7" s="0" t="n">
        <v>1020</v>
      </c>
      <c r="AHC7" s="0" t="n">
        <v>927</v>
      </c>
      <c r="AHD7" s="0" t="n">
        <v>1007</v>
      </c>
      <c r="AHE7" s="0" t="n">
        <v>568</v>
      </c>
      <c r="AHF7" s="0" t="n">
        <v>475</v>
      </c>
    </row>
    <row r="8" customFormat="false" ht="15" hidden="false" customHeight="false" outlineLevel="0" collapsed="false">
      <c r="H8" s="0" t="s">
        <v>59</v>
      </c>
      <c r="L8" s="0" t="n">
        <v>9.52</v>
      </c>
      <c r="M8" s="0" t="s">
        <v>48</v>
      </c>
      <c r="N8" s="0" t="s">
        <v>252</v>
      </c>
      <c r="CI8" s="0" t="n">
        <v>0</v>
      </c>
      <c r="CJ8" s="0" t="n">
        <v>4803.3</v>
      </c>
      <c r="CK8" s="0" t="n">
        <v>11017.17</v>
      </c>
      <c r="CL8" s="0" t="n">
        <v>3648</v>
      </c>
      <c r="CM8" s="0" t="n">
        <v>0</v>
      </c>
      <c r="CN8" s="0" t="n">
        <v>0</v>
      </c>
      <c r="CO8" s="0" t="n">
        <v>4080</v>
      </c>
      <c r="CP8" s="0" t="n">
        <v>52884.51</v>
      </c>
      <c r="CQ8" s="0" t="n">
        <v>106837.22</v>
      </c>
      <c r="CR8" s="0" t="n">
        <v>84383.32</v>
      </c>
      <c r="CS8" s="0" t="n">
        <v>107466.03</v>
      </c>
      <c r="CT8" s="0" t="n">
        <v>47432</v>
      </c>
      <c r="CU8" s="0" t="n">
        <v>12096</v>
      </c>
      <c r="CV8" s="0" t="n">
        <v>100105.88</v>
      </c>
      <c r="CW8" s="0" t="n">
        <v>118820.8</v>
      </c>
      <c r="CX8" s="0" t="n">
        <v>10282.24</v>
      </c>
      <c r="CY8" s="0" t="n">
        <v>5659.47</v>
      </c>
      <c r="CZ8" s="0" t="n">
        <v>8533.2</v>
      </c>
      <c r="DA8" s="0" t="n">
        <v>7600</v>
      </c>
      <c r="DB8" s="0" t="n">
        <v>4088.16</v>
      </c>
      <c r="DC8" s="0" t="n">
        <v>3239.04</v>
      </c>
      <c r="DD8" s="0" t="n">
        <v>9754.14</v>
      </c>
      <c r="DE8" s="0" t="n">
        <v>0</v>
      </c>
      <c r="DF8" s="0" t="n">
        <v>19915.52</v>
      </c>
      <c r="DG8" s="0" t="n">
        <v>5213.76</v>
      </c>
      <c r="DH8" s="0" t="n">
        <v>7624.32</v>
      </c>
      <c r="DI8" s="0" t="n">
        <v>15503.25</v>
      </c>
      <c r="DJ8" s="0" t="n">
        <v>11060.55</v>
      </c>
      <c r="DK8" s="0" t="n">
        <v>6982.4</v>
      </c>
      <c r="DL8" s="0" t="n">
        <v>6804.864</v>
      </c>
      <c r="DM8" s="0" t="n">
        <v>306</v>
      </c>
      <c r="DN8" s="0" t="n">
        <v>0</v>
      </c>
      <c r="DO8" s="0" t="n">
        <v>0</v>
      </c>
      <c r="DP8" s="0" t="n">
        <v>1809.99</v>
      </c>
      <c r="DQ8" s="0" t="n">
        <v>1071</v>
      </c>
      <c r="DR8" s="0" t="n">
        <v>1920</v>
      </c>
      <c r="DS8" s="0" t="n">
        <v>12785.68</v>
      </c>
      <c r="DT8" s="0" t="n">
        <v>10206.8</v>
      </c>
      <c r="DU8" s="0" t="n">
        <v>11576.46</v>
      </c>
      <c r="DV8" s="0" t="n">
        <v>0</v>
      </c>
      <c r="DW8" s="0" t="n">
        <v>1377</v>
      </c>
      <c r="DX8" s="0" t="n">
        <v>20095.94</v>
      </c>
      <c r="DY8" s="0" t="n">
        <v>0</v>
      </c>
      <c r="DZ8" s="0" t="n">
        <v>0</v>
      </c>
      <c r="EA8" s="0" t="n">
        <v>0</v>
      </c>
      <c r="EB8" s="0" t="n">
        <v>0</v>
      </c>
      <c r="EC8" s="0" t="n">
        <v>13883.68</v>
      </c>
      <c r="ED8" s="0" t="n">
        <v>18424.2</v>
      </c>
      <c r="EE8" s="0" t="n">
        <v>0</v>
      </c>
      <c r="EF8" s="0" t="n">
        <v>0</v>
      </c>
      <c r="EG8" s="0" t="n">
        <v>1032.75</v>
      </c>
      <c r="EH8" s="0" t="n">
        <v>30211</v>
      </c>
      <c r="EI8" s="0" t="n">
        <v>5010.75</v>
      </c>
      <c r="EJ8" s="0" t="n">
        <v>9092.28</v>
      </c>
      <c r="EK8" s="0" t="n">
        <v>0</v>
      </c>
      <c r="EL8" s="0" t="n">
        <v>17461.12</v>
      </c>
      <c r="EM8" s="0" t="n">
        <v>19153.53</v>
      </c>
      <c r="EN8" s="0" t="n">
        <v>6720</v>
      </c>
      <c r="EO8" s="0" t="n">
        <v>8640</v>
      </c>
      <c r="EP8" s="0" t="n">
        <v>7662.24</v>
      </c>
      <c r="EQ8" s="0" t="n">
        <v>15160.48</v>
      </c>
      <c r="ER8" s="0" t="n">
        <v>0</v>
      </c>
      <c r="ES8" s="0" t="n">
        <v>7665.84</v>
      </c>
      <c r="ET8" s="0" t="n">
        <v>0</v>
      </c>
      <c r="EU8" s="0" t="n">
        <v>16587</v>
      </c>
      <c r="EW8" s="0" t="n">
        <v>0</v>
      </c>
      <c r="EX8" s="0" t="n">
        <v>3109.14</v>
      </c>
      <c r="EY8" s="0" t="n">
        <v>7526.71</v>
      </c>
      <c r="EZ8" s="0" t="n">
        <v>1444</v>
      </c>
      <c r="FA8" s="0" t="n">
        <v>0</v>
      </c>
      <c r="FB8" s="0" t="n">
        <v>0</v>
      </c>
      <c r="FC8" s="0" t="n">
        <v>1292</v>
      </c>
      <c r="FD8" s="0" t="n">
        <v>25904.97</v>
      </c>
      <c r="FE8" s="0" t="n">
        <v>72795.66</v>
      </c>
      <c r="FF8" s="0" t="n">
        <v>70159.88</v>
      </c>
      <c r="FG8" s="0" t="n">
        <v>69944.77</v>
      </c>
      <c r="FH8" s="0" t="n">
        <v>30991.52</v>
      </c>
      <c r="FI8" s="0" t="n">
        <v>4788</v>
      </c>
      <c r="FJ8" s="0" t="n">
        <v>78447.46</v>
      </c>
      <c r="FK8" s="0" t="n">
        <v>89231.8</v>
      </c>
      <c r="FL8" s="0" t="n">
        <v>6609.72</v>
      </c>
      <c r="FM8" s="0" t="n">
        <v>4697.73</v>
      </c>
      <c r="FN8" s="0" t="n">
        <v>7124.7</v>
      </c>
      <c r="FO8" s="0" t="n">
        <v>5715</v>
      </c>
      <c r="FP8" s="0" t="n">
        <v>3054.096</v>
      </c>
      <c r="FQ8" s="0" t="n">
        <v>1282.12</v>
      </c>
      <c r="FR8" s="0" t="n">
        <v>6394.94</v>
      </c>
      <c r="FS8" s="0" t="n">
        <v>0</v>
      </c>
      <c r="FT8" s="0" t="n">
        <v>12160.56</v>
      </c>
      <c r="FU8" s="0" t="n">
        <v>2335.752</v>
      </c>
      <c r="FV8" s="0" t="n">
        <v>3017.96</v>
      </c>
      <c r="FW8" s="0" t="n">
        <v>12420.67</v>
      </c>
      <c r="FX8" s="0" t="n">
        <v>4766.688</v>
      </c>
      <c r="FY8" s="0" t="n">
        <v>5292.75</v>
      </c>
      <c r="FZ8" s="0" t="n">
        <v>2693.592</v>
      </c>
      <c r="GA8" s="0" t="n">
        <v>279.4</v>
      </c>
      <c r="GB8" s="0" t="n">
        <v>0</v>
      </c>
      <c r="GC8" s="0" t="n">
        <v>0</v>
      </c>
      <c r="GD8" s="0" t="n">
        <v>1502.41</v>
      </c>
      <c r="GE8" s="0" t="n">
        <v>889</v>
      </c>
      <c r="GF8" s="0" t="n">
        <v>760</v>
      </c>
      <c r="GG8" s="0" t="n">
        <v>9869.04</v>
      </c>
      <c r="GH8" s="0" t="n">
        <v>6822.44</v>
      </c>
      <c r="GI8" s="0" t="n">
        <v>9649.46</v>
      </c>
      <c r="GJ8" s="0" t="n">
        <v>0</v>
      </c>
      <c r="GK8" s="0" t="n">
        <v>1143</v>
      </c>
      <c r="GL8" s="0" t="n">
        <v>16771.62</v>
      </c>
      <c r="GM8" s="0" t="n">
        <v>0</v>
      </c>
      <c r="GN8" s="0" t="n">
        <v>0</v>
      </c>
      <c r="GO8" s="0" t="n">
        <v>0</v>
      </c>
      <c r="GP8" s="0" t="n">
        <v>0</v>
      </c>
      <c r="GQ8" s="0" t="n">
        <v>11600.18</v>
      </c>
      <c r="GR8" s="0" t="n">
        <v>8226.08</v>
      </c>
      <c r="GS8" s="0" t="n">
        <v>0</v>
      </c>
      <c r="GT8" s="0" t="n">
        <v>0</v>
      </c>
      <c r="GU8" s="0" t="n">
        <v>857.25</v>
      </c>
      <c r="GV8" s="0" t="n">
        <v>16935.86</v>
      </c>
      <c r="GW8" s="0" t="n">
        <v>5199.0625</v>
      </c>
      <c r="GX8" s="0" t="n">
        <v>8331.708</v>
      </c>
      <c r="GY8" s="0" t="n">
        <v>0</v>
      </c>
      <c r="GZ8" s="0" t="n">
        <v>11857.36</v>
      </c>
      <c r="HA8" s="0" t="n">
        <v>14964.939</v>
      </c>
      <c r="HB8" s="0" t="n">
        <v>3325</v>
      </c>
      <c r="HC8" s="0" t="n">
        <v>3420</v>
      </c>
      <c r="HD8" s="0" t="n">
        <v>6360.16</v>
      </c>
      <c r="HE8" s="0" t="n">
        <v>12666.98</v>
      </c>
      <c r="HF8" s="0" t="n">
        <v>0</v>
      </c>
      <c r="HG8" s="0" t="n">
        <v>5112.56</v>
      </c>
      <c r="HH8" s="0" t="n">
        <v>0</v>
      </c>
      <c r="HI8" s="0" t="n">
        <v>11087.1</v>
      </c>
      <c r="HK8" s="0" t="n">
        <v>0</v>
      </c>
      <c r="HL8" s="0" t="n">
        <v>3411.72</v>
      </c>
      <c r="HM8" s="0" t="n">
        <v>6917.724</v>
      </c>
      <c r="HN8" s="0" t="n">
        <v>6156</v>
      </c>
      <c r="HO8" s="0" t="n">
        <v>0</v>
      </c>
      <c r="HP8" s="0" t="n">
        <v>0</v>
      </c>
      <c r="HQ8" s="0" t="n">
        <v>5508</v>
      </c>
      <c r="HR8" s="0" t="n">
        <v>69922.44</v>
      </c>
      <c r="HS8" s="0" t="n">
        <v>78673.84</v>
      </c>
      <c r="HT8" s="0" t="n">
        <v>20720</v>
      </c>
      <c r="HU8" s="0" t="n">
        <v>74844</v>
      </c>
      <c r="HV8" s="0" t="n">
        <v>51790.48</v>
      </c>
      <c r="HW8" s="0" t="n">
        <v>20412</v>
      </c>
      <c r="HX8" s="0" t="n">
        <v>92223.04</v>
      </c>
      <c r="HY8" s="0" t="n">
        <v>132003.2</v>
      </c>
      <c r="HZ8" s="0" t="n">
        <v>13228.28</v>
      </c>
      <c r="IA8" s="0" t="n">
        <v>0</v>
      </c>
      <c r="IB8" s="0" t="n">
        <v>8156.28</v>
      </c>
      <c r="IC8" s="0" t="n">
        <v>7400</v>
      </c>
      <c r="ID8" s="0" t="n">
        <v>0</v>
      </c>
      <c r="IE8" s="0" t="n">
        <v>5465.88</v>
      </c>
      <c r="IF8" s="0" t="n">
        <v>6612.84</v>
      </c>
      <c r="IG8" s="0" t="n">
        <v>0</v>
      </c>
      <c r="IH8" s="0" t="n">
        <v>29329.784</v>
      </c>
      <c r="II8" s="0" t="n">
        <v>6732.72</v>
      </c>
      <c r="IJ8" s="0" t="n">
        <v>12866.04</v>
      </c>
      <c r="IK8" s="0" t="n">
        <v>11250.24</v>
      </c>
      <c r="IL8" s="0" t="n">
        <v>7960.68</v>
      </c>
      <c r="IM8" s="0" t="n">
        <v>9395.8</v>
      </c>
      <c r="IN8" s="0" t="n">
        <v>13049.1</v>
      </c>
      <c r="IO8" s="0" t="n">
        <v>0</v>
      </c>
      <c r="IP8" s="0" t="n">
        <v>0</v>
      </c>
      <c r="IQ8" s="0" t="n">
        <v>0</v>
      </c>
      <c r="IR8" s="0" t="n">
        <v>0</v>
      </c>
      <c r="IS8" s="0" t="n">
        <v>0</v>
      </c>
      <c r="IT8" s="0" t="n">
        <v>2916</v>
      </c>
      <c r="IU8" s="0" t="n">
        <v>13493.656</v>
      </c>
      <c r="IV8" s="0" t="n">
        <v>7950.56</v>
      </c>
      <c r="IW8" s="0" t="n">
        <v>7175.04</v>
      </c>
      <c r="IX8" s="0" t="n">
        <v>0</v>
      </c>
      <c r="IY8" s="0" t="n">
        <v>0</v>
      </c>
      <c r="IZ8" s="0" t="n">
        <v>16167.52</v>
      </c>
      <c r="JA8" s="0" t="n">
        <v>0</v>
      </c>
      <c r="JB8" s="0" t="n">
        <v>0</v>
      </c>
      <c r="JC8" s="0" t="n">
        <v>0</v>
      </c>
      <c r="JD8" s="0" t="n">
        <v>0</v>
      </c>
      <c r="JE8" s="0" t="n">
        <v>13518.32</v>
      </c>
      <c r="JF8" s="0" t="n">
        <v>15577.92</v>
      </c>
      <c r="JG8" s="0" t="n">
        <v>0</v>
      </c>
      <c r="JH8" s="0" t="n">
        <v>0</v>
      </c>
      <c r="JI8" s="0" t="n">
        <v>0</v>
      </c>
      <c r="JJ8" s="0" t="n">
        <v>36027.05</v>
      </c>
      <c r="JK8" s="0" t="n">
        <v>0</v>
      </c>
      <c r="JL8" s="0" t="n">
        <v>4830.72</v>
      </c>
      <c r="JM8" s="0" t="n">
        <v>0</v>
      </c>
      <c r="JN8" s="0" t="n">
        <v>21436.64</v>
      </c>
      <c r="JO8" s="0" t="n">
        <v>15639.12</v>
      </c>
      <c r="JP8" s="0" t="n">
        <v>14175</v>
      </c>
      <c r="JQ8" s="0" t="n">
        <v>14580</v>
      </c>
      <c r="JR8" s="0" t="n">
        <v>0</v>
      </c>
      <c r="JS8" s="0" t="n">
        <v>14761.52</v>
      </c>
      <c r="JT8" s="0" t="n">
        <v>0</v>
      </c>
      <c r="JU8" s="0" t="n">
        <v>5346</v>
      </c>
      <c r="JV8" s="0" t="n">
        <v>0</v>
      </c>
      <c r="JW8" s="0" t="n">
        <v>12920.4</v>
      </c>
      <c r="JY8" s="0" t="n">
        <v>0</v>
      </c>
      <c r="JZ8" s="0" t="n">
        <v>7848.63</v>
      </c>
      <c r="KA8" s="0" t="n">
        <v>24393.675</v>
      </c>
      <c r="KB8" s="0" t="n">
        <v>3063.75</v>
      </c>
      <c r="KC8" s="0" t="n">
        <v>0</v>
      </c>
      <c r="KD8" s="0" t="n">
        <v>0</v>
      </c>
      <c r="KE8" s="0" t="n">
        <v>2741.25</v>
      </c>
      <c r="KF8" s="0" t="n">
        <v>54553.8</v>
      </c>
      <c r="KG8" s="0" t="n">
        <v>161472.64</v>
      </c>
      <c r="KH8" s="0" t="n">
        <v>163551.08</v>
      </c>
      <c r="KI8" s="0" t="n">
        <v>177065.07</v>
      </c>
      <c r="KJ8" s="0" t="n">
        <v>47931.1</v>
      </c>
      <c r="KK8" s="0" t="n">
        <v>8127</v>
      </c>
      <c r="KL8" s="0" t="n">
        <v>97440.91</v>
      </c>
      <c r="KM8" s="0" t="n">
        <v>88909.1</v>
      </c>
      <c r="KN8" s="0" t="n">
        <v>8200.093</v>
      </c>
      <c r="KO8" s="0" t="n">
        <v>16506.7875</v>
      </c>
      <c r="KP8" s="0" t="n">
        <v>8776.515</v>
      </c>
      <c r="KQ8" s="0" t="n">
        <v>5825</v>
      </c>
      <c r="KR8" s="0" t="n">
        <v>11923.8</v>
      </c>
      <c r="KS8" s="0" t="n">
        <v>2176.23</v>
      </c>
      <c r="KT8" s="0" t="n">
        <v>16248.87</v>
      </c>
      <c r="KU8" s="0" t="n">
        <v>0</v>
      </c>
      <c r="KV8" s="0" t="n">
        <v>14300.74</v>
      </c>
      <c r="KW8" s="0" t="n">
        <v>5536.62</v>
      </c>
      <c r="KX8" s="0" t="n">
        <v>6403.2375</v>
      </c>
      <c r="KY8" s="0" t="n">
        <v>19284.33</v>
      </c>
      <c r="KZ8" s="0" t="n">
        <v>12808.53</v>
      </c>
      <c r="LA8" s="0" t="n">
        <v>5508.305</v>
      </c>
      <c r="LB8" s="0" t="n">
        <v>4156.38</v>
      </c>
      <c r="LC8" s="0" t="n">
        <v>714</v>
      </c>
      <c r="LD8" s="0" t="n">
        <v>0</v>
      </c>
      <c r="LE8" s="0" t="n">
        <v>0</v>
      </c>
      <c r="LF8" s="0" t="n">
        <v>4223.31</v>
      </c>
      <c r="LG8" s="0" t="n">
        <v>2499</v>
      </c>
      <c r="LH8" s="0" t="n">
        <v>1290</v>
      </c>
      <c r="LI8" s="0" t="n">
        <v>12023.66</v>
      </c>
      <c r="LJ8" s="0" t="n">
        <v>6258.38</v>
      </c>
      <c r="LK8" s="0" t="n">
        <v>15465.42</v>
      </c>
      <c r="LL8" s="0" t="n">
        <v>0</v>
      </c>
      <c r="LM8" s="0" t="n">
        <v>3213</v>
      </c>
      <c r="LN8" s="0" t="n">
        <v>20873.2</v>
      </c>
      <c r="LO8" s="0" t="n">
        <v>0</v>
      </c>
      <c r="LP8" s="0" t="n">
        <v>0</v>
      </c>
      <c r="LQ8" s="0" t="n">
        <v>0</v>
      </c>
      <c r="LR8" s="0" t="n">
        <v>0</v>
      </c>
      <c r="LS8" s="0" t="n">
        <v>10641.11</v>
      </c>
      <c r="LT8" s="0" t="n">
        <v>19054.32</v>
      </c>
      <c r="LU8" s="0" t="n">
        <v>0</v>
      </c>
      <c r="LV8" s="0" t="n">
        <v>0</v>
      </c>
      <c r="LW8" s="0" t="n">
        <v>2409.75</v>
      </c>
      <c r="LX8" s="0" t="n">
        <v>17823.4</v>
      </c>
      <c r="LY8" s="0" t="n">
        <v>11691.75</v>
      </c>
      <c r="LZ8" s="0" t="n">
        <v>12097.404</v>
      </c>
      <c r="MA8" s="0" t="n">
        <v>0</v>
      </c>
      <c r="MB8" s="0" t="n">
        <v>12795.44</v>
      </c>
      <c r="MC8" s="0" t="n">
        <v>22665.096</v>
      </c>
      <c r="MD8" s="0" t="n">
        <v>4515</v>
      </c>
      <c r="ME8" s="0" t="n">
        <v>5805</v>
      </c>
      <c r="MF8" s="0" t="n">
        <v>17878.56</v>
      </c>
      <c r="MG8" s="0" t="n">
        <v>11619.71</v>
      </c>
      <c r="MH8" s="0" t="n">
        <v>0</v>
      </c>
      <c r="MI8" s="0" t="n">
        <v>11791.764</v>
      </c>
      <c r="MJ8" s="0" t="n">
        <v>0</v>
      </c>
      <c r="MK8" s="0" t="n">
        <v>9153.405</v>
      </c>
      <c r="MM8" s="0" t="n">
        <v>0</v>
      </c>
      <c r="MN8" s="0" t="n">
        <v>9117.63</v>
      </c>
      <c r="MO8" s="0" t="n">
        <v>24692.712</v>
      </c>
      <c r="MP8" s="0" t="n">
        <v>3363</v>
      </c>
      <c r="MQ8" s="0" t="n">
        <v>0</v>
      </c>
      <c r="MR8" s="0" t="n">
        <v>0</v>
      </c>
      <c r="MS8" s="0" t="n">
        <v>3009</v>
      </c>
      <c r="MT8" s="0" t="n">
        <v>68055.54</v>
      </c>
      <c r="MU8" s="0" t="n">
        <v>174137.32</v>
      </c>
      <c r="MV8" s="0" t="n">
        <v>167013.56</v>
      </c>
      <c r="MW8" s="0" t="n">
        <v>205478.49</v>
      </c>
      <c r="MX8" s="0" t="n">
        <v>42583.66</v>
      </c>
      <c r="MY8" s="0" t="n">
        <v>11151</v>
      </c>
      <c r="MZ8" s="0" t="n">
        <v>55621.09</v>
      </c>
      <c r="NA8" s="0" t="n">
        <v>32112.5</v>
      </c>
      <c r="NB8" s="0" t="n">
        <v>4819.19</v>
      </c>
      <c r="NC8" s="0" t="n">
        <v>18448.7625</v>
      </c>
      <c r="ND8" s="0" t="n">
        <v>3270.75</v>
      </c>
      <c r="NE8" s="0" t="n">
        <v>875</v>
      </c>
      <c r="NF8" s="0" t="n">
        <v>10661.28</v>
      </c>
      <c r="NG8" s="0" t="n">
        <v>2985.99</v>
      </c>
      <c r="NH8" s="0" t="n">
        <v>18830.43</v>
      </c>
      <c r="NI8" s="0" t="n">
        <v>0</v>
      </c>
      <c r="NJ8" s="0" t="n">
        <v>10511.62</v>
      </c>
      <c r="NK8" s="0" t="n">
        <v>6183.054</v>
      </c>
      <c r="NL8" s="0" t="n">
        <v>6325.803</v>
      </c>
      <c r="NM8" s="0" t="n">
        <v>14663.07</v>
      </c>
      <c r="NN8" s="0" t="n">
        <v>15121.89</v>
      </c>
      <c r="NO8" s="0" t="n">
        <v>3365.235</v>
      </c>
      <c r="NP8" s="0" t="n">
        <v>5132.646</v>
      </c>
      <c r="NQ8" s="0" t="n">
        <v>798</v>
      </c>
      <c r="NR8" s="0" t="n">
        <v>0</v>
      </c>
      <c r="NS8" s="0" t="n">
        <v>0</v>
      </c>
      <c r="NT8" s="0" t="n">
        <v>4248.153</v>
      </c>
      <c r="NU8" s="0" t="n">
        <v>2793</v>
      </c>
      <c r="NV8" s="0" t="n">
        <v>2212.5</v>
      </c>
      <c r="NW8" s="0" t="n">
        <v>8454.475</v>
      </c>
      <c r="NX8" s="0" t="n">
        <v>846.09</v>
      </c>
      <c r="NY8" s="0" t="n">
        <v>11820.9</v>
      </c>
      <c r="NZ8" s="0" t="n">
        <v>0</v>
      </c>
      <c r="OA8" s="0" t="n">
        <v>3591</v>
      </c>
      <c r="OB8" s="0" t="n">
        <v>12118.568</v>
      </c>
      <c r="OC8" s="0" t="n">
        <v>0</v>
      </c>
      <c r="OD8" s="0" t="n">
        <v>0</v>
      </c>
      <c r="OE8" s="0" t="n">
        <v>0</v>
      </c>
      <c r="OF8" s="0" t="n">
        <v>0</v>
      </c>
      <c r="OG8" s="0" t="n">
        <v>1998.0625</v>
      </c>
      <c r="OH8" s="0" t="n">
        <v>22874.16</v>
      </c>
      <c r="OI8" s="0" t="n">
        <v>0</v>
      </c>
      <c r="OJ8" s="0" t="n">
        <v>0</v>
      </c>
      <c r="OK8" s="0" t="n">
        <v>2693.25</v>
      </c>
      <c r="OL8" s="0" t="n">
        <v>8759.98</v>
      </c>
      <c r="OM8" s="0" t="n">
        <v>11760.525</v>
      </c>
      <c r="ON8" s="0" t="n">
        <v>11344.2</v>
      </c>
      <c r="OO8" s="0" t="n">
        <v>0</v>
      </c>
      <c r="OP8" s="0" t="n">
        <v>7022.72</v>
      </c>
      <c r="OQ8" s="0" t="n">
        <v>24053.04</v>
      </c>
      <c r="OR8" s="0" t="n">
        <v>6195</v>
      </c>
      <c r="OS8" s="0" t="n">
        <v>7965</v>
      </c>
      <c r="OT8" s="0" t="n">
        <v>19981.92</v>
      </c>
      <c r="OU8" s="0" t="n">
        <v>1745.45</v>
      </c>
      <c r="OV8" s="0" t="n">
        <v>0</v>
      </c>
      <c r="OW8" s="0" t="n">
        <v>13622.148</v>
      </c>
      <c r="OX8" s="0" t="n">
        <v>0</v>
      </c>
      <c r="OY8" s="0" t="n">
        <v>1527.75</v>
      </c>
      <c r="PA8" s="0" t="n">
        <v>0</v>
      </c>
      <c r="PB8" s="0" t="n">
        <v>5497.56</v>
      </c>
      <c r="PC8" s="0" t="n">
        <v>11886.88</v>
      </c>
      <c r="PD8" s="0" t="n">
        <v>5852</v>
      </c>
      <c r="PE8" s="0" t="n">
        <v>0</v>
      </c>
      <c r="PF8" s="0" t="n">
        <v>0</v>
      </c>
      <c r="PG8" s="0" t="n">
        <v>5759.6</v>
      </c>
      <c r="PH8" s="0" t="n">
        <v>75748.4</v>
      </c>
      <c r="PI8" s="0" t="n">
        <v>104629.28</v>
      </c>
      <c r="PJ8" s="0" t="n">
        <v>54432.56</v>
      </c>
      <c r="PK8" s="0" t="n">
        <v>122299.24</v>
      </c>
      <c r="PL8" s="0" t="n">
        <v>41279.56</v>
      </c>
      <c r="PM8" s="0" t="n">
        <v>19404</v>
      </c>
      <c r="PN8" s="0" t="n">
        <v>41479.83</v>
      </c>
      <c r="PO8" s="0" t="n">
        <v>51489.9</v>
      </c>
      <c r="PP8" s="0" t="n">
        <v>8121.76</v>
      </c>
      <c r="PQ8" s="0" t="n">
        <v>4586.76</v>
      </c>
      <c r="PR8" s="0" t="n">
        <v>1921.35</v>
      </c>
      <c r="PS8" s="0" t="n">
        <v>1175</v>
      </c>
      <c r="PT8" s="0" t="n">
        <v>3644.608</v>
      </c>
      <c r="PU8" s="0" t="n">
        <v>5195.96</v>
      </c>
      <c r="PV8" s="0" t="n">
        <v>13769.55</v>
      </c>
      <c r="PW8" s="0" t="n">
        <v>0</v>
      </c>
      <c r="PX8" s="0" t="n">
        <v>17846.48</v>
      </c>
      <c r="PY8" s="0" t="n">
        <v>9240.3</v>
      </c>
      <c r="PZ8" s="0" t="n">
        <v>12230.68</v>
      </c>
      <c r="QA8" s="0" t="n">
        <v>7210.6</v>
      </c>
      <c r="QB8" s="0" t="n">
        <v>10915.56</v>
      </c>
      <c r="QC8" s="0" t="n">
        <v>7942</v>
      </c>
      <c r="QD8" s="0" t="n">
        <v>9923.76</v>
      </c>
      <c r="QE8" s="0" t="n">
        <v>248</v>
      </c>
      <c r="QF8" s="0" t="n">
        <v>0</v>
      </c>
      <c r="QG8" s="0" t="n">
        <v>0</v>
      </c>
      <c r="QH8" s="0" t="n">
        <v>1466.92</v>
      </c>
      <c r="QI8" s="0" t="n">
        <v>954.8</v>
      </c>
      <c r="QJ8" s="0" t="n">
        <v>2772</v>
      </c>
      <c r="QK8" s="0" t="n">
        <v>5635.32</v>
      </c>
      <c r="QL8" s="0" t="n">
        <v>1388.662</v>
      </c>
      <c r="QM8" s="0" t="n">
        <v>5004.208</v>
      </c>
      <c r="QN8" s="0" t="n">
        <v>0</v>
      </c>
      <c r="QO8" s="0" t="n">
        <v>1227.6</v>
      </c>
      <c r="QP8" s="0" t="n">
        <v>5396.82</v>
      </c>
      <c r="QQ8" s="0" t="n">
        <v>0</v>
      </c>
      <c r="QR8" s="0" t="n">
        <v>0</v>
      </c>
      <c r="QS8" s="0" t="n">
        <v>0</v>
      </c>
      <c r="QT8" s="0" t="n">
        <v>0</v>
      </c>
      <c r="QU8" s="0" t="n">
        <v>2146.49</v>
      </c>
      <c r="QV8" s="0" t="n">
        <v>19272.64</v>
      </c>
      <c r="QW8" s="0" t="n">
        <v>0</v>
      </c>
      <c r="QX8" s="0" t="n">
        <v>0</v>
      </c>
      <c r="QY8" s="0" t="n">
        <v>837</v>
      </c>
      <c r="QZ8" s="0" t="n">
        <v>14476.83</v>
      </c>
      <c r="RA8" s="0" t="n">
        <v>4061</v>
      </c>
      <c r="RB8" s="0" t="n">
        <v>3703.536</v>
      </c>
      <c r="RC8" s="0" t="n">
        <v>0</v>
      </c>
      <c r="RD8" s="0" t="n">
        <v>11705.88</v>
      </c>
      <c r="RE8" s="0" t="n">
        <v>15351.81</v>
      </c>
      <c r="RF8" s="0" t="n">
        <v>10780</v>
      </c>
      <c r="RG8" s="0" t="n">
        <v>12474</v>
      </c>
      <c r="RH8" s="0" t="n">
        <v>6209.92</v>
      </c>
      <c r="RI8" s="0" t="n">
        <v>2343.89</v>
      </c>
      <c r="RJ8" s="0" t="n">
        <v>0</v>
      </c>
      <c r="RK8" s="0" t="n">
        <v>10623.4</v>
      </c>
      <c r="RL8" s="0" t="n">
        <v>0</v>
      </c>
      <c r="RM8" s="0" t="n">
        <v>2256.705</v>
      </c>
      <c r="RO8" s="0" t="n">
        <v>0</v>
      </c>
      <c r="RP8" s="0" t="n">
        <v>2703.96</v>
      </c>
      <c r="RQ8" s="0" t="n">
        <v>5563.91</v>
      </c>
      <c r="RR8" s="0" t="n">
        <v>3180.6</v>
      </c>
      <c r="RS8" s="0" t="n">
        <v>0</v>
      </c>
      <c r="RT8" s="0" t="n">
        <v>0</v>
      </c>
      <c r="RU8" s="0" t="n">
        <v>3162</v>
      </c>
      <c r="RV8" s="0" t="n">
        <v>43208.69</v>
      </c>
      <c r="RW8" s="0" t="n">
        <v>57583.26</v>
      </c>
      <c r="RX8" s="0" t="n">
        <v>26570.04</v>
      </c>
      <c r="RY8" s="0" t="n">
        <v>59878.91</v>
      </c>
      <c r="RZ8" s="0" t="n">
        <v>29998.36</v>
      </c>
      <c r="SA8" s="0" t="n">
        <v>11718</v>
      </c>
      <c r="SB8" s="0" t="n">
        <v>48845.3</v>
      </c>
      <c r="SC8" s="0" t="n">
        <v>65700.6</v>
      </c>
      <c r="SD8" s="0" t="n">
        <v>6987.42</v>
      </c>
      <c r="SE8" s="0" t="n">
        <v>1895.7375</v>
      </c>
      <c r="SF8" s="0" t="n">
        <v>3702.9</v>
      </c>
      <c r="SG8" s="0" t="n">
        <v>3450</v>
      </c>
      <c r="SH8" s="0" t="n">
        <v>1095.52</v>
      </c>
      <c r="SI8" s="0" t="n">
        <v>3137.82</v>
      </c>
      <c r="SJ8" s="0" t="n">
        <v>5360</v>
      </c>
      <c r="SK8" s="0" t="n">
        <v>0</v>
      </c>
      <c r="SL8" s="0" t="n">
        <v>14285.16</v>
      </c>
      <c r="SM8" s="0" t="n">
        <v>4193.08</v>
      </c>
      <c r="SN8" s="0" t="n">
        <v>7386.06</v>
      </c>
      <c r="SO8" s="0" t="n">
        <v>6739.25</v>
      </c>
      <c r="SP8" s="0" t="n">
        <v>5677.02</v>
      </c>
      <c r="SQ8" s="0" t="n">
        <v>5042.7</v>
      </c>
      <c r="SR8" s="0" t="n">
        <v>5992.92</v>
      </c>
      <c r="SS8" s="0" t="n">
        <v>102.5</v>
      </c>
      <c r="ST8" s="0" t="n">
        <v>0</v>
      </c>
      <c r="SU8" s="0" t="n">
        <v>0</v>
      </c>
      <c r="SV8" s="0" t="n">
        <v>485.03</v>
      </c>
      <c r="SW8" s="0" t="n">
        <v>287</v>
      </c>
      <c r="SX8" s="0" t="n">
        <v>1674</v>
      </c>
      <c r="SY8" s="0" t="n">
        <v>6462.44</v>
      </c>
      <c r="SZ8" s="0" t="n">
        <v>4077.348</v>
      </c>
      <c r="TA8" s="0" t="n">
        <v>4472.62</v>
      </c>
      <c r="TB8" s="0" t="n">
        <v>0</v>
      </c>
      <c r="TC8" s="0" t="n">
        <v>369</v>
      </c>
      <c r="TD8" s="0" t="n">
        <v>8473.18</v>
      </c>
      <c r="TE8" s="0" t="n">
        <v>0</v>
      </c>
      <c r="TF8" s="0" t="n">
        <v>0</v>
      </c>
      <c r="TG8" s="0" t="n">
        <v>0</v>
      </c>
      <c r="TH8" s="0" t="n">
        <v>0</v>
      </c>
      <c r="TI8" s="0" t="n">
        <v>6302.46</v>
      </c>
      <c r="TJ8" s="0" t="n">
        <v>10418.88</v>
      </c>
      <c r="TK8" s="0" t="n">
        <v>0</v>
      </c>
      <c r="TL8" s="0" t="n">
        <v>0</v>
      </c>
      <c r="TM8" s="0" t="n">
        <v>276.75</v>
      </c>
      <c r="TN8" s="0" t="n">
        <v>14785.68</v>
      </c>
      <c r="TO8" s="0" t="n">
        <v>1342.75</v>
      </c>
      <c r="TP8" s="0" t="n">
        <v>3359.16</v>
      </c>
      <c r="TQ8" s="0" t="n">
        <v>0</v>
      </c>
      <c r="TR8" s="0" t="n">
        <v>13906.2</v>
      </c>
      <c r="TS8" s="0" t="n">
        <v>10151.43</v>
      </c>
      <c r="TT8" s="0" t="n">
        <v>5859</v>
      </c>
      <c r="TU8" s="0" t="n">
        <v>8370</v>
      </c>
      <c r="TV8" s="0" t="n">
        <v>2053.28</v>
      </c>
      <c r="TW8" s="0" t="n">
        <v>6882.06</v>
      </c>
      <c r="TX8" s="0" t="n">
        <v>0</v>
      </c>
      <c r="TY8" s="0" t="n">
        <v>4072.48</v>
      </c>
      <c r="TZ8" s="0" t="n">
        <v>0</v>
      </c>
      <c r="UA8" s="0" t="n">
        <v>6023.7</v>
      </c>
      <c r="UC8" s="0" t="n">
        <v>0</v>
      </c>
      <c r="UD8" s="0" t="n">
        <v>7893.18</v>
      </c>
      <c r="UE8" s="0" t="n">
        <v>20576.952</v>
      </c>
      <c r="UF8" s="0" t="n">
        <v>4598</v>
      </c>
      <c r="UG8" s="0" t="n">
        <v>0</v>
      </c>
      <c r="UH8" s="0" t="n">
        <v>0</v>
      </c>
      <c r="UI8" s="0" t="n">
        <v>4114</v>
      </c>
      <c r="UJ8" s="0" t="n">
        <v>74226.04</v>
      </c>
      <c r="UK8" s="0" t="n">
        <v>161804.72</v>
      </c>
      <c r="UL8" s="0" t="n">
        <v>138197.36</v>
      </c>
      <c r="UM8" s="0" t="n">
        <v>177179.94</v>
      </c>
      <c r="UN8" s="0" t="n">
        <v>56476.28</v>
      </c>
      <c r="UO8" s="0" t="n">
        <v>15246</v>
      </c>
      <c r="UP8" s="0" t="n">
        <v>100764.86</v>
      </c>
      <c r="UQ8" s="0" t="n">
        <v>105197.4</v>
      </c>
      <c r="UR8" s="0" t="n">
        <v>9249.966</v>
      </c>
      <c r="US8" s="0" t="n">
        <v>10875.06</v>
      </c>
      <c r="UT8" s="0" t="n">
        <v>7826.1</v>
      </c>
      <c r="UU8" s="0" t="n">
        <v>6050</v>
      </c>
      <c r="UV8" s="0" t="n">
        <v>7855.68</v>
      </c>
      <c r="UW8" s="0" t="n">
        <v>4490.794</v>
      </c>
      <c r="UX8" s="0" t="n">
        <v>14537.142</v>
      </c>
      <c r="UY8" s="0" t="n">
        <v>0</v>
      </c>
      <c r="UZ8" s="0" t="n">
        <v>18526.068</v>
      </c>
      <c r="VA8" s="0" t="n">
        <v>7380.76</v>
      </c>
      <c r="VB8" s="0" t="n">
        <v>9609.82</v>
      </c>
      <c r="VC8" s="0" t="n">
        <v>16444.35</v>
      </c>
      <c r="VD8" s="0" t="n">
        <v>13883.94</v>
      </c>
      <c r="VE8" s="0" t="n">
        <v>7247.9</v>
      </c>
      <c r="VF8" s="0" t="n">
        <v>7797.24</v>
      </c>
      <c r="VG8" s="0" t="n">
        <v>529.2</v>
      </c>
      <c r="VH8" s="0" t="n">
        <v>0</v>
      </c>
      <c r="VI8" s="0" t="n">
        <v>0</v>
      </c>
      <c r="VJ8" s="0" t="n">
        <v>3478.02</v>
      </c>
      <c r="VK8" s="0" t="n">
        <v>2058</v>
      </c>
      <c r="VL8" s="0" t="n">
        <v>2420</v>
      </c>
      <c r="VM8" s="0" t="n">
        <v>12750.68</v>
      </c>
      <c r="VN8" s="0" t="n">
        <v>6500.12</v>
      </c>
      <c r="VO8" s="0" t="n">
        <v>12555.972</v>
      </c>
      <c r="VP8" s="0" t="n">
        <v>0</v>
      </c>
      <c r="VQ8" s="0" t="n">
        <v>2646</v>
      </c>
      <c r="VR8" s="0" t="n">
        <v>19927.12</v>
      </c>
      <c r="VS8" s="0" t="n">
        <v>0</v>
      </c>
      <c r="VT8" s="0" t="n">
        <v>0</v>
      </c>
      <c r="VU8" s="0" t="n">
        <v>0</v>
      </c>
      <c r="VV8" s="0" t="n">
        <v>0</v>
      </c>
      <c r="VW8" s="0" t="n">
        <v>11052.14</v>
      </c>
      <c r="VX8" s="0" t="n">
        <v>22219.36</v>
      </c>
      <c r="VY8" s="0" t="n">
        <v>0</v>
      </c>
      <c r="VZ8" s="0" t="n">
        <v>0</v>
      </c>
      <c r="WA8" s="0" t="n">
        <v>1984.5</v>
      </c>
      <c r="WB8" s="0" t="n">
        <v>22680.24</v>
      </c>
      <c r="WC8" s="0" t="n">
        <v>9628.5</v>
      </c>
      <c r="WD8" s="0" t="n">
        <v>11887.44</v>
      </c>
      <c r="WE8" s="0" t="n">
        <v>0</v>
      </c>
      <c r="WF8" s="0" t="n">
        <v>16785.12</v>
      </c>
      <c r="WG8" s="0" t="n">
        <v>25649.4</v>
      </c>
      <c r="WH8" s="0" t="n">
        <v>10587.5</v>
      </c>
      <c r="WI8" s="0" t="n">
        <v>9801</v>
      </c>
      <c r="WJ8" s="0" t="n">
        <v>14723.52</v>
      </c>
      <c r="WK8" s="0" t="n">
        <v>13275.394</v>
      </c>
      <c r="WL8" s="0" t="n">
        <v>0</v>
      </c>
      <c r="WM8" s="0" t="n">
        <v>12826.32</v>
      </c>
      <c r="WN8" s="0" t="n">
        <v>0</v>
      </c>
      <c r="WO8" s="0" t="n">
        <v>10563.3</v>
      </c>
      <c r="WQ8" s="0" t="n">
        <v>0</v>
      </c>
      <c r="WR8" s="0" t="n">
        <v>3090.96</v>
      </c>
      <c r="WS8" s="0" t="n">
        <v>8493.87</v>
      </c>
      <c r="WT8" s="0" t="n">
        <v>1178</v>
      </c>
      <c r="WU8" s="0" t="n">
        <v>0</v>
      </c>
      <c r="WV8" s="0" t="n">
        <v>0</v>
      </c>
      <c r="WW8" s="0" t="n">
        <v>1054</v>
      </c>
      <c r="WX8" s="0" t="n">
        <v>24829.21</v>
      </c>
      <c r="WY8" s="0" t="n">
        <v>84833.42</v>
      </c>
      <c r="WZ8" s="0" t="n">
        <v>88023.32</v>
      </c>
      <c r="XA8" s="0" t="n">
        <v>77436.03</v>
      </c>
      <c r="XB8" s="0" t="n">
        <v>37505.72</v>
      </c>
      <c r="XC8" s="0" t="n">
        <v>3906</v>
      </c>
      <c r="XD8" s="0" t="n">
        <v>104976.2</v>
      </c>
      <c r="XE8" s="0" t="n">
        <v>119767.2</v>
      </c>
      <c r="XF8" s="0" t="n">
        <v>8219.14</v>
      </c>
      <c r="XG8" s="0" t="n">
        <v>5659.47</v>
      </c>
      <c r="XH8" s="0" t="n">
        <v>9835.8</v>
      </c>
      <c r="XI8" s="0" t="n">
        <v>11125</v>
      </c>
      <c r="XJ8" s="0" t="n">
        <v>4088.16</v>
      </c>
      <c r="XK8" s="0" t="n">
        <v>1150.534</v>
      </c>
      <c r="XL8" s="0" t="n">
        <v>7100.84</v>
      </c>
      <c r="XM8" s="0" t="n">
        <v>0</v>
      </c>
      <c r="XN8" s="0" t="n">
        <v>14681.72</v>
      </c>
      <c r="XO8" s="0" t="n">
        <v>2512.36</v>
      </c>
      <c r="XP8" s="0" t="n">
        <v>2462.02</v>
      </c>
      <c r="XQ8" s="0" t="n">
        <v>16358.13</v>
      </c>
      <c r="XR8" s="0" t="n">
        <v>5654.34</v>
      </c>
      <c r="XS8" s="0" t="n">
        <v>6363.625</v>
      </c>
      <c r="XT8" s="0" t="n">
        <v>1797.876</v>
      </c>
      <c r="XU8" s="0" t="n">
        <v>306</v>
      </c>
      <c r="XV8" s="0" t="n">
        <v>0</v>
      </c>
      <c r="XW8" s="0" t="n">
        <v>0</v>
      </c>
      <c r="XX8" s="0" t="n">
        <v>1628.991</v>
      </c>
      <c r="XY8" s="0" t="n">
        <v>1071</v>
      </c>
      <c r="XZ8" s="0" t="n">
        <v>620</v>
      </c>
      <c r="YA8" s="0" t="n">
        <v>16446.85</v>
      </c>
      <c r="YB8" s="0" t="n">
        <v>9562.16</v>
      </c>
      <c r="YC8" s="0" t="n">
        <v>16046.175</v>
      </c>
      <c r="YD8" s="0" t="n">
        <v>0</v>
      </c>
      <c r="YE8" s="0" t="n">
        <v>1377</v>
      </c>
      <c r="YF8" s="0" t="n">
        <v>20642.562</v>
      </c>
      <c r="YG8" s="0" t="n">
        <v>0</v>
      </c>
      <c r="YH8" s="0" t="n">
        <v>0</v>
      </c>
      <c r="YI8" s="0" t="n">
        <v>0</v>
      </c>
      <c r="YJ8" s="0" t="n">
        <v>0</v>
      </c>
      <c r="YK8" s="0" t="n">
        <v>16258.52</v>
      </c>
      <c r="YL8" s="0" t="n">
        <v>8488.96</v>
      </c>
      <c r="YM8" s="0" t="n">
        <v>0</v>
      </c>
      <c r="YN8" s="0" t="n">
        <v>0</v>
      </c>
      <c r="YO8" s="0" t="n">
        <v>1032.75</v>
      </c>
      <c r="YP8" s="0" t="n">
        <v>19816.974</v>
      </c>
      <c r="YQ8" s="0" t="n">
        <v>5010.75</v>
      </c>
      <c r="YR8" s="0" t="n">
        <v>9940.92</v>
      </c>
      <c r="YS8" s="0" t="n">
        <v>0</v>
      </c>
      <c r="YT8" s="0" t="n">
        <v>13660.488</v>
      </c>
      <c r="YU8" s="0" t="n">
        <v>16674.69</v>
      </c>
      <c r="YV8" s="0" t="n">
        <v>2170</v>
      </c>
      <c r="YW8" s="0" t="n">
        <v>2790</v>
      </c>
      <c r="YX8" s="0" t="n">
        <v>6896.016</v>
      </c>
      <c r="YY8" s="0" t="n">
        <v>22192.15</v>
      </c>
      <c r="YZ8" s="0" t="n">
        <v>0</v>
      </c>
      <c r="ZA8" s="0" t="n">
        <v>7144.8</v>
      </c>
      <c r="ZB8" s="0" t="n">
        <v>0</v>
      </c>
      <c r="ZC8" s="0" t="n">
        <v>15539.4</v>
      </c>
      <c r="ZE8" s="0" t="n">
        <v>0</v>
      </c>
      <c r="ZF8" s="0" t="n">
        <v>5493.51</v>
      </c>
      <c r="ZG8" s="0" t="n">
        <v>13915.39</v>
      </c>
      <c r="ZH8" s="0" t="n">
        <v>1121</v>
      </c>
      <c r="ZI8" s="0" t="n">
        <v>0</v>
      </c>
      <c r="ZJ8" s="0" t="n">
        <v>0</v>
      </c>
      <c r="ZK8" s="0" t="n">
        <v>1003</v>
      </c>
      <c r="ZL8" s="0" t="n">
        <v>32787.23</v>
      </c>
      <c r="ZM8" s="0" t="n">
        <v>123209.94</v>
      </c>
      <c r="ZN8" s="0" t="n">
        <v>134333.92</v>
      </c>
      <c r="ZO8" s="0" t="n">
        <v>124181.68</v>
      </c>
      <c r="ZP8" s="0" t="n">
        <v>42623.42</v>
      </c>
      <c r="ZQ8" s="0" t="n">
        <v>3717</v>
      </c>
      <c r="ZR8" s="0" t="n">
        <v>111335.98</v>
      </c>
      <c r="ZS8" s="0" t="n">
        <v>114359</v>
      </c>
      <c r="ZT8" s="0" t="n">
        <v>7060.257</v>
      </c>
      <c r="ZU8" s="0" t="n">
        <v>9913.32</v>
      </c>
      <c r="ZV8" s="0" t="n">
        <v>10125</v>
      </c>
      <c r="ZW8" s="0" t="n">
        <v>8500</v>
      </c>
      <c r="ZX8" s="0" t="n">
        <v>6444.864</v>
      </c>
      <c r="ZY8" s="0" t="n">
        <v>995.33</v>
      </c>
      <c r="ZZ8" s="0" t="n">
        <v>10283.139</v>
      </c>
      <c r="AAA8" s="0" t="n">
        <v>0</v>
      </c>
      <c r="AAB8" s="0" t="n">
        <v>15411.594</v>
      </c>
      <c r="AAC8" s="0" t="n">
        <v>4212.525</v>
      </c>
      <c r="AAD8" s="0" t="n">
        <v>2108.601</v>
      </c>
      <c r="AAE8" s="0" t="n">
        <v>17496.036</v>
      </c>
      <c r="AAF8" s="0" t="n">
        <v>10857.0375</v>
      </c>
      <c r="AAG8" s="0" t="n">
        <v>4858.05</v>
      </c>
      <c r="AAH8" s="0" t="n">
        <v>1900.98</v>
      </c>
      <c r="AAI8" s="0" t="n">
        <v>589.6</v>
      </c>
      <c r="AAJ8" s="0" t="n">
        <v>0</v>
      </c>
      <c r="AAK8" s="0" t="n">
        <v>0</v>
      </c>
      <c r="AAL8" s="0" t="n">
        <v>3170.44</v>
      </c>
      <c r="AAM8" s="0" t="n">
        <v>1876</v>
      </c>
      <c r="AAN8" s="0" t="n">
        <v>590</v>
      </c>
      <c r="AAO8" s="0" t="n">
        <v>13782.86</v>
      </c>
      <c r="AAP8" s="0" t="n">
        <v>9132.4</v>
      </c>
      <c r="AAQ8" s="0" t="n">
        <v>15611.6</v>
      </c>
      <c r="AAR8" s="0" t="n">
        <v>0</v>
      </c>
      <c r="AAS8" s="0" t="n">
        <v>2412</v>
      </c>
      <c r="AAT8" s="0" t="n">
        <v>30858.2</v>
      </c>
      <c r="AAU8" s="0" t="n">
        <v>0</v>
      </c>
      <c r="AAV8" s="0" t="n">
        <v>0</v>
      </c>
      <c r="AAW8" s="0" t="n">
        <v>0</v>
      </c>
      <c r="AAX8" s="0" t="n">
        <v>0</v>
      </c>
      <c r="AAY8" s="0" t="n">
        <v>15527.8</v>
      </c>
      <c r="AAZ8" s="0" t="n">
        <v>15605.9</v>
      </c>
      <c r="ABA8" s="0" t="n">
        <v>0</v>
      </c>
      <c r="ABB8" s="0" t="n">
        <v>0</v>
      </c>
      <c r="ABC8" s="0" t="n">
        <v>1809</v>
      </c>
      <c r="ABD8" s="0" t="n">
        <v>21021.01</v>
      </c>
      <c r="ABE8" s="0" t="n">
        <v>8777</v>
      </c>
      <c r="ABF8" s="0" t="n">
        <v>15981</v>
      </c>
      <c r="ABG8" s="0" t="n">
        <v>0</v>
      </c>
      <c r="ABH8" s="0" t="n">
        <v>14489.24</v>
      </c>
      <c r="ABI8" s="0" t="n">
        <v>21517.08</v>
      </c>
      <c r="ABJ8" s="0" t="n">
        <v>1858.5</v>
      </c>
      <c r="ABK8" s="0" t="n">
        <v>2655</v>
      </c>
      <c r="ABL8" s="0" t="n">
        <v>14763.584</v>
      </c>
      <c r="ABM8" s="0" t="n">
        <v>16955.8</v>
      </c>
      <c r="ABN8" s="0" t="n">
        <v>0</v>
      </c>
      <c r="ABO8" s="0" t="n">
        <v>11585.05</v>
      </c>
      <c r="ABP8" s="0" t="n">
        <v>0</v>
      </c>
      <c r="ABQ8" s="0" t="n">
        <v>14841</v>
      </c>
      <c r="ABS8" s="0" t="n">
        <v>0</v>
      </c>
      <c r="ABT8" s="0" t="n">
        <v>7221.51</v>
      </c>
      <c r="ABU8" s="0" t="n">
        <v>15199.686</v>
      </c>
      <c r="ABV8" s="0" t="n">
        <v>4731</v>
      </c>
      <c r="ABW8" s="0" t="n">
        <v>0</v>
      </c>
      <c r="ABX8" s="0" t="n">
        <v>0</v>
      </c>
      <c r="ABY8" s="0" t="n">
        <v>4233</v>
      </c>
      <c r="ABZ8" s="0" t="n">
        <v>72668.68</v>
      </c>
      <c r="ACA8" s="0" t="n">
        <v>137235.84</v>
      </c>
      <c r="ACB8" s="0" t="n">
        <v>106657.32</v>
      </c>
      <c r="ACC8" s="0" t="n">
        <v>161884.03</v>
      </c>
      <c r="ACD8" s="0" t="n">
        <v>41608.7</v>
      </c>
      <c r="ACE8" s="0" t="n">
        <v>15687</v>
      </c>
      <c r="ACF8" s="0" t="n">
        <v>46209.31</v>
      </c>
      <c r="ACG8" s="0" t="n">
        <v>40049.1</v>
      </c>
      <c r="ACH8" s="0" t="n">
        <v>6471.03</v>
      </c>
      <c r="ACI8" s="0" t="n">
        <v>8422.623</v>
      </c>
      <c r="ACJ8" s="0" t="n">
        <v>2579.115</v>
      </c>
      <c r="ACK8" s="0" t="n">
        <v>907.5</v>
      </c>
      <c r="ACL8" s="0" t="n">
        <v>8450.2</v>
      </c>
      <c r="ACM8" s="0" t="n">
        <v>4200.63</v>
      </c>
      <c r="ACN8" s="0" t="n">
        <v>18414.3875</v>
      </c>
      <c r="ACO8" s="0" t="n">
        <v>0</v>
      </c>
      <c r="ACP8" s="0" t="n">
        <v>14267.94</v>
      </c>
      <c r="ACQ8" s="0" t="n">
        <v>7198.22</v>
      </c>
      <c r="ACR8" s="0" t="n">
        <v>9887.79</v>
      </c>
      <c r="ACS8" s="0" t="n">
        <v>10458.01</v>
      </c>
      <c r="ACT8" s="0" t="n">
        <v>12948.93</v>
      </c>
      <c r="ACU8" s="0" t="n">
        <v>5081.55</v>
      </c>
      <c r="ACV8" s="0" t="n">
        <v>8022.78</v>
      </c>
      <c r="ACW8" s="0" t="n">
        <v>455.4</v>
      </c>
      <c r="ACX8" s="0" t="n">
        <v>0</v>
      </c>
      <c r="ACY8" s="0" t="n">
        <v>0</v>
      </c>
      <c r="ACZ8" s="0" t="n">
        <v>2992.99</v>
      </c>
      <c r="ADA8" s="0" t="n">
        <v>1771</v>
      </c>
      <c r="ADB8" s="0" t="n">
        <v>2490</v>
      </c>
      <c r="ADC8" s="0" t="n">
        <v>5928.46</v>
      </c>
      <c r="ADD8" s="0" t="n">
        <v>886.38</v>
      </c>
      <c r="ADE8" s="0" t="n">
        <v>9696.775</v>
      </c>
      <c r="ADF8" s="0" t="n">
        <v>0</v>
      </c>
      <c r="ADG8" s="0" t="n">
        <v>2277</v>
      </c>
      <c r="ADH8" s="0" t="n">
        <v>7575.92</v>
      </c>
      <c r="ADI8" s="0" t="n">
        <v>0</v>
      </c>
      <c r="ADJ8" s="0" t="n">
        <v>0</v>
      </c>
      <c r="ADK8" s="0" t="n">
        <v>0</v>
      </c>
      <c r="ADL8" s="0" t="n">
        <v>0</v>
      </c>
      <c r="ADM8" s="0" t="n">
        <v>1507.11</v>
      </c>
      <c r="ADN8" s="0" t="n">
        <v>23187.912</v>
      </c>
      <c r="ADO8" s="0" t="n">
        <v>0</v>
      </c>
      <c r="ADP8" s="0" t="n">
        <v>0</v>
      </c>
      <c r="ADQ8" s="0" t="n">
        <v>1878.525</v>
      </c>
      <c r="ADR8" s="0" t="n">
        <v>11428.2</v>
      </c>
      <c r="ADS8" s="0" t="n">
        <v>8285.75</v>
      </c>
      <c r="ADT8" s="0" t="n">
        <v>7369.56</v>
      </c>
      <c r="ADU8" s="0" t="n">
        <v>0</v>
      </c>
      <c r="ADV8" s="0" t="n">
        <v>8350.776</v>
      </c>
      <c r="ADW8" s="0" t="n">
        <v>19315.92</v>
      </c>
      <c r="ADX8" s="0" t="n">
        <v>8715</v>
      </c>
      <c r="ADY8" s="0" t="n">
        <v>12325.5</v>
      </c>
      <c r="ADZ8" s="0" t="n">
        <v>12670.24</v>
      </c>
      <c r="AEA8" s="0" t="n">
        <v>1645.71</v>
      </c>
      <c r="AEB8" s="0" t="n">
        <v>0</v>
      </c>
      <c r="AEC8" s="0" t="n">
        <v>11648.84</v>
      </c>
      <c r="AED8" s="0" t="n">
        <v>0</v>
      </c>
      <c r="AEE8" s="0" t="n">
        <v>1440.45</v>
      </c>
      <c r="AEG8" s="0" t="n">
        <v>0</v>
      </c>
      <c r="AEH8" s="0" t="n">
        <v>5687.64</v>
      </c>
      <c r="AEI8" s="0" t="n">
        <v>14254.163</v>
      </c>
      <c r="AEJ8" s="0" t="n">
        <v>4069.8</v>
      </c>
      <c r="AEK8" s="0" t="n">
        <v>0</v>
      </c>
      <c r="AEL8" s="0" t="n">
        <v>0</v>
      </c>
      <c r="AEM8" s="0" t="n">
        <v>5057.5</v>
      </c>
      <c r="AEN8" s="0" t="n">
        <v>64458.03</v>
      </c>
      <c r="AEO8" s="0" t="n">
        <v>107988.58</v>
      </c>
      <c r="AEP8" s="0" t="n">
        <v>74347</v>
      </c>
      <c r="AEQ8" s="0" t="n">
        <v>127167.25</v>
      </c>
      <c r="AER8" s="0" t="n">
        <v>35994</v>
      </c>
      <c r="AES8" s="0" t="n">
        <v>14994</v>
      </c>
      <c r="AET8" s="0" t="n">
        <v>37954.07</v>
      </c>
      <c r="AEU8" s="0" t="n">
        <v>38108.7</v>
      </c>
      <c r="AEV8" s="0" t="n">
        <v>5557.374</v>
      </c>
      <c r="AEW8" s="0" t="n">
        <v>5825.925</v>
      </c>
      <c r="AEX8" s="0" t="n">
        <v>2283.1875</v>
      </c>
      <c r="AEY8" s="0" t="n">
        <v>775</v>
      </c>
      <c r="AEZ8" s="0" t="n">
        <v>4208.4</v>
      </c>
      <c r="AFA8" s="0" t="n">
        <v>4015.06</v>
      </c>
      <c r="AFB8" s="0" t="n">
        <v>12685.288</v>
      </c>
      <c r="AFC8" s="0" t="n">
        <v>0</v>
      </c>
      <c r="AFD8" s="0" t="n">
        <v>17025.35</v>
      </c>
      <c r="AFE8" s="0" t="n">
        <v>6345.64</v>
      </c>
      <c r="AFF8" s="0" t="n">
        <v>9450.98</v>
      </c>
      <c r="AFG8" s="0" t="n">
        <v>7885.39</v>
      </c>
      <c r="AFH8" s="0" t="n">
        <v>10572.66</v>
      </c>
      <c r="AFI8" s="0" t="n">
        <v>5336.21</v>
      </c>
      <c r="AFJ8" s="0" t="n">
        <v>7668.36</v>
      </c>
      <c r="AFK8" s="0" t="n">
        <v>350</v>
      </c>
      <c r="AFL8" s="0" t="n">
        <v>0</v>
      </c>
      <c r="AFM8" s="0" t="n">
        <v>0</v>
      </c>
      <c r="AFN8" s="0" t="n">
        <v>1863.225</v>
      </c>
      <c r="AFO8" s="0" t="n">
        <v>1225</v>
      </c>
      <c r="AFP8" s="0" t="n">
        <v>2380</v>
      </c>
      <c r="AFQ8" s="0" t="n">
        <v>4981.52</v>
      </c>
      <c r="AFR8" s="0" t="n">
        <v>749.394</v>
      </c>
      <c r="AFS8" s="0" t="n">
        <v>5563.94</v>
      </c>
      <c r="AFT8" s="0" t="n">
        <v>0</v>
      </c>
      <c r="AFU8" s="0" t="n">
        <v>1575</v>
      </c>
      <c r="AFV8" s="0" t="n">
        <v>5686.72</v>
      </c>
      <c r="AFW8" s="0" t="n">
        <v>0</v>
      </c>
      <c r="AFX8" s="0" t="n">
        <v>0</v>
      </c>
      <c r="AFY8" s="0" t="n">
        <v>0</v>
      </c>
      <c r="AFZ8" s="0" t="n">
        <v>0</v>
      </c>
      <c r="AGA8" s="0" t="n">
        <v>1415.77</v>
      </c>
      <c r="AGB8" s="0" t="n">
        <v>17743.04</v>
      </c>
      <c r="AGC8" s="0" t="n">
        <v>0</v>
      </c>
      <c r="AGD8" s="0" t="n">
        <v>0</v>
      </c>
      <c r="AGE8" s="0" t="n">
        <v>1181.25</v>
      </c>
      <c r="AGF8" s="0" t="n">
        <v>9804.105</v>
      </c>
      <c r="AGG8" s="0" t="n">
        <v>5158.125</v>
      </c>
      <c r="AGH8" s="0" t="n">
        <v>5230.92</v>
      </c>
      <c r="AGI8" s="0" t="n">
        <v>0</v>
      </c>
      <c r="AGJ8" s="0" t="n">
        <v>11060.85</v>
      </c>
      <c r="AGK8" s="0" t="n">
        <v>15381.36</v>
      </c>
      <c r="AGL8" s="0" t="n">
        <v>9163</v>
      </c>
      <c r="AGM8" s="0" t="n">
        <v>11781</v>
      </c>
      <c r="AGN8" s="0" t="n">
        <v>8764</v>
      </c>
      <c r="AGO8" s="0" t="n">
        <v>1545.97</v>
      </c>
      <c r="AGP8" s="0" t="n">
        <v>0</v>
      </c>
      <c r="AGQ8" s="0" t="n">
        <v>9044</v>
      </c>
      <c r="AGR8" s="0" t="n">
        <v>0</v>
      </c>
      <c r="AGS8" s="0" t="n">
        <v>1488.465</v>
      </c>
      <c r="AGU8" s="0" t="n">
        <v>963</v>
      </c>
      <c r="AGV8" s="0" t="n">
        <v>2161</v>
      </c>
      <c r="AGW8" s="0" t="n">
        <v>1548</v>
      </c>
      <c r="AGX8" s="0" t="n">
        <v>1448</v>
      </c>
      <c r="AGY8" s="0" t="n">
        <v>2440</v>
      </c>
      <c r="AGZ8" s="0" t="n">
        <v>839</v>
      </c>
      <c r="AHA8" s="0" t="n">
        <v>1513</v>
      </c>
      <c r="AHB8" s="0" t="n">
        <v>1567</v>
      </c>
      <c r="AHC8" s="0" t="n">
        <v>1332</v>
      </c>
      <c r="AHD8" s="0" t="n">
        <v>2642</v>
      </c>
      <c r="AHE8" s="0" t="n">
        <v>1798</v>
      </c>
      <c r="AHF8" s="0" t="n">
        <v>1680</v>
      </c>
    </row>
    <row r="9" customFormat="false" ht="15" hidden="false" customHeight="false" outlineLevel="0" collapsed="false">
      <c r="H9" s="0" t="s">
        <v>60</v>
      </c>
      <c r="L9" s="0" t="n">
        <v>12.7</v>
      </c>
      <c r="M9" s="0" t="s">
        <v>52</v>
      </c>
      <c r="N9" s="0" t="s">
        <v>50</v>
      </c>
      <c r="CI9" s="0" t="n">
        <v>0</v>
      </c>
      <c r="CJ9" s="0" t="n">
        <v>0</v>
      </c>
      <c r="CK9" s="0" t="n">
        <v>0</v>
      </c>
      <c r="CL9" s="0" t="n">
        <v>13445.58</v>
      </c>
      <c r="CM9" s="0" t="n">
        <v>13070.799</v>
      </c>
      <c r="CN9" s="0" t="n">
        <v>3994.14</v>
      </c>
      <c r="CO9" s="0" t="n">
        <v>0</v>
      </c>
      <c r="CP9" s="0" t="n">
        <v>930.9</v>
      </c>
      <c r="CQ9" s="0" t="n">
        <v>25696.7673076923</v>
      </c>
      <c r="CR9" s="0" t="n">
        <v>24023.4</v>
      </c>
      <c r="CS9" s="0" t="n">
        <v>27288.3826923077</v>
      </c>
      <c r="CT9" s="0" t="n">
        <v>13910</v>
      </c>
      <c r="CU9" s="0" t="n">
        <v>93926.65</v>
      </c>
      <c r="CV9" s="0" t="n">
        <v>33838.8</v>
      </c>
      <c r="CW9" s="0" t="n">
        <v>0</v>
      </c>
      <c r="CX9" s="0" t="n">
        <v>110</v>
      </c>
      <c r="CY9" s="0" t="n">
        <v>595.54</v>
      </c>
      <c r="CZ9" s="0" t="n">
        <v>16576.4</v>
      </c>
      <c r="DA9" s="0" t="n">
        <v>7832.4</v>
      </c>
      <c r="DB9" s="0" t="n">
        <v>10138.2</v>
      </c>
      <c r="DC9" s="0" t="n">
        <v>4990.7</v>
      </c>
      <c r="DD9" s="0" t="n">
        <v>3936.17</v>
      </c>
      <c r="DE9" s="0" t="n">
        <v>16559.27</v>
      </c>
      <c r="DF9" s="0" t="n">
        <v>0</v>
      </c>
      <c r="DG9" s="0" t="n">
        <v>6298.95</v>
      </c>
      <c r="DH9" s="0" t="n">
        <v>0</v>
      </c>
      <c r="DI9" s="0" t="n">
        <v>6257</v>
      </c>
      <c r="DJ9" s="0" t="n">
        <v>16546.45</v>
      </c>
      <c r="DK9" s="0" t="n">
        <v>0</v>
      </c>
      <c r="DL9" s="0" t="n">
        <v>4743.31</v>
      </c>
      <c r="DM9" s="0" t="n">
        <v>12080.3</v>
      </c>
      <c r="DN9" s="0" t="n">
        <v>9555.1</v>
      </c>
      <c r="DO9" s="0" t="n">
        <v>6257.614</v>
      </c>
      <c r="DP9" s="0" t="n">
        <v>7919.43</v>
      </c>
      <c r="DQ9" s="0" t="n">
        <v>3852</v>
      </c>
      <c r="DR9" s="0" t="n">
        <v>6699.22</v>
      </c>
      <c r="DS9" s="0" t="n">
        <v>8572.84</v>
      </c>
      <c r="DT9" s="0" t="n">
        <v>17310.75</v>
      </c>
      <c r="DU9" s="0" t="n">
        <v>16241</v>
      </c>
      <c r="DV9" s="0" t="n">
        <v>0</v>
      </c>
      <c r="DW9" s="0" t="n">
        <v>12839.74</v>
      </c>
      <c r="DX9" s="0" t="n">
        <v>0</v>
      </c>
      <c r="DY9" s="0" t="n">
        <v>15877.64</v>
      </c>
      <c r="DZ9" s="0" t="n">
        <v>2113.51</v>
      </c>
      <c r="EA9" s="0" t="n">
        <v>0</v>
      </c>
      <c r="EB9" s="0" t="n">
        <v>0</v>
      </c>
      <c r="EC9" s="0" t="n">
        <v>0</v>
      </c>
      <c r="ED9" s="0" t="n">
        <v>0</v>
      </c>
      <c r="EE9" s="0" t="n">
        <v>6206</v>
      </c>
      <c r="EF9" s="0" t="n">
        <v>9860.092</v>
      </c>
      <c r="EG9" s="0" t="n">
        <v>7127.29</v>
      </c>
      <c r="EH9" s="0" t="n">
        <v>14512.4</v>
      </c>
      <c r="EI9" s="0" t="n">
        <v>3770.68</v>
      </c>
      <c r="EJ9" s="0" t="n">
        <v>3638</v>
      </c>
      <c r="EK9" s="0" t="n">
        <v>0</v>
      </c>
      <c r="EL9" s="0" t="n">
        <v>8658.44</v>
      </c>
      <c r="EM9" s="0" t="n">
        <v>3436.34</v>
      </c>
      <c r="EN9" s="0" t="n">
        <v>1581.9</v>
      </c>
      <c r="EO9" s="0" t="n">
        <v>607.75</v>
      </c>
      <c r="EP9" s="0" t="n">
        <v>0</v>
      </c>
      <c r="EQ9" s="0" t="n">
        <v>0</v>
      </c>
      <c r="ER9" s="0" t="n">
        <v>11991.25</v>
      </c>
      <c r="ES9" s="0" t="n">
        <v>1358.9</v>
      </c>
      <c r="ET9" s="0" t="n">
        <v>8496.54</v>
      </c>
      <c r="EU9" s="0" t="n">
        <v>14271.125</v>
      </c>
      <c r="EW9" s="0" t="n">
        <v>0</v>
      </c>
      <c r="EX9" s="0" t="n">
        <v>0</v>
      </c>
      <c r="EY9" s="0" t="n">
        <v>0</v>
      </c>
      <c r="EZ9" s="0" t="n">
        <v>19318.92</v>
      </c>
      <c r="FA9" s="0" t="n">
        <v>26083.925</v>
      </c>
      <c r="FB9" s="0" t="n">
        <v>16686.46</v>
      </c>
      <c r="FC9" s="0" t="n">
        <v>0</v>
      </c>
      <c r="FD9" s="0" t="n">
        <v>1187.55</v>
      </c>
      <c r="FE9" s="0" t="n">
        <v>44681.4826923077</v>
      </c>
      <c r="FF9" s="0" t="n">
        <v>71818.4</v>
      </c>
      <c r="FG9" s="0" t="n">
        <v>40908.5923076923</v>
      </c>
      <c r="FH9" s="0" t="n">
        <v>17745</v>
      </c>
      <c r="FI9" s="0" t="n">
        <v>129973.6</v>
      </c>
      <c r="FJ9" s="0" t="n">
        <v>59038.85</v>
      </c>
      <c r="FK9" s="0" t="n">
        <v>0</v>
      </c>
      <c r="FL9" s="0" t="n">
        <v>2360</v>
      </c>
      <c r="FM9" s="0" t="n">
        <v>12777.04</v>
      </c>
      <c r="FN9" s="0" t="n">
        <v>22262.3</v>
      </c>
      <c r="FO9" s="0" t="n">
        <v>8992.62</v>
      </c>
      <c r="FP9" s="0" t="n">
        <v>13110.12</v>
      </c>
      <c r="FQ9" s="0" t="n">
        <v>9696.15</v>
      </c>
      <c r="FR9" s="0" t="n">
        <v>5655.58</v>
      </c>
      <c r="FS9" s="0" t="n">
        <v>38548.725</v>
      </c>
      <c r="FT9" s="0" t="n">
        <v>0</v>
      </c>
      <c r="FU9" s="0" t="n">
        <v>8920.08</v>
      </c>
      <c r="FV9" s="0" t="n">
        <v>0</v>
      </c>
      <c r="FW9" s="0" t="n">
        <v>17798</v>
      </c>
      <c r="FX9" s="0" t="n">
        <v>25639.056</v>
      </c>
      <c r="FY9" s="0" t="n">
        <v>0</v>
      </c>
      <c r="FZ9" s="0" t="n">
        <v>6051.045</v>
      </c>
      <c r="GA9" s="0" t="n">
        <v>16951.935</v>
      </c>
      <c r="GB9" s="0" t="n">
        <v>12189.45</v>
      </c>
      <c r="GC9" s="0" t="n">
        <v>18324.42</v>
      </c>
      <c r="GD9" s="0" t="n">
        <v>11378.82</v>
      </c>
      <c r="GE9" s="0" t="n">
        <v>4914</v>
      </c>
      <c r="GF9" s="0" t="n">
        <v>21740.72</v>
      </c>
      <c r="GG9" s="0" t="n">
        <v>10936.38</v>
      </c>
      <c r="GH9" s="0" t="n">
        <v>23141.46</v>
      </c>
      <c r="GI9" s="0" t="n">
        <v>22370</v>
      </c>
      <c r="GJ9" s="0" t="n">
        <v>0</v>
      </c>
      <c r="GK9" s="0" t="n">
        <v>16468.93</v>
      </c>
      <c r="GL9" s="0" t="n">
        <v>0</v>
      </c>
      <c r="GM9" s="0" t="n">
        <v>22813.36</v>
      </c>
      <c r="GN9" s="0" t="n">
        <v>3795.925</v>
      </c>
      <c r="GO9" s="0" t="n">
        <v>0</v>
      </c>
      <c r="GP9" s="0" t="n">
        <v>0</v>
      </c>
      <c r="GQ9" s="0" t="n">
        <v>0</v>
      </c>
      <c r="GR9" s="0" t="n">
        <v>0</v>
      </c>
      <c r="GS9" s="0" t="n">
        <v>9896.25</v>
      </c>
      <c r="GT9" s="0" t="n">
        <v>12879.28</v>
      </c>
      <c r="GU9" s="0" t="n">
        <v>14728.04</v>
      </c>
      <c r="GV9" s="0" t="n">
        <v>16371.08</v>
      </c>
      <c r="GW9" s="0" t="n">
        <v>6012.825</v>
      </c>
      <c r="GX9" s="0" t="n">
        <v>5105.1</v>
      </c>
      <c r="GY9" s="0" t="n">
        <v>0</v>
      </c>
      <c r="GZ9" s="0" t="n">
        <v>11045.58</v>
      </c>
      <c r="HA9" s="0" t="n">
        <v>8901.64</v>
      </c>
      <c r="HB9" s="0" t="n">
        <v>7768</v>
      </c>
      <c r="HC9" s="0" t="n">
        <v>13039</v>
      </c>
      <c r="HD9" s="0" t="n">
        <v>0</v>
      </c>
      <c r="HE9" s="0" t="n">
        <v>0</v>
      </c>
      <c r="HF9" s="0" t="n">
        <v>16022.5</v>
      </c>
      <c r="HG9" s="0" t="n">
        <v>1733.55</v>
      </c>
      <c r="HH9" s="0" t="n">
        <v>11687.03</v>
      </c>
      <c r="HI9" s="0" t="n">
        <v>14564.55</v>
      </c>
      <c r="HK9" s="0" t="n">
        <v>0</v>
      </c>
      <c r="HL9" s="0" t="n">
        <v>0</v>
      </c>
      <c r="HM9" s="0" t="n">
        <v>0</v>
      </c>
      <c r="HN9" s="0" t="n">
        <v>12474.78</v>
      </c>
      <c r="HO9" s="0" t="n">
        <v>13474.51</v>
      </c>
      <c r="HP9" s="0" t="n">
        <v>12472.04</v>
      </c>
      <c r="HQ9" s="0" t="n">
        <v>0</v>
      </c>
      <c r="HR9" s="0" t="n">
        <v>822.15</v>
      </c>
      <c r="HS9" s="0" t="n">
        <v>31607.7961538462</v>
      </c>
      <c r="HT9" s="0" t="n">
        <v>51221.4</v>
      </c>
      <c r="HU9" s="0" t="n">
        <v>27858.4788461539</v>
      </c>
      <c r="HV9" s="0" t="n">
        <v>12285</v>
      </c>
      <c r="HW9" s="0" t="n">
        <v>85765.15</v>
      </c>
      <c r="HX9" s="0" t="n">
        <v>42132.55</v>
      </c>
      <c r="HY9" s="0" t="n">
        <v>0</v>
      </c>
      <c r="HZ9" s="0" t="n">
        <v>1810</v>
      </c>
      <c r="IA9" s="0" t="n">
        <v>12249.175</v>
      </c>
      <c r="IB9" s="0" t="n">
        <v>16443.79</v>
      </c>
      <c r="IC9" s="0" t="n">
        <v>6917.4</v>
      </c>
      <c r="ID9" s="0" t="n">
        <v>11757.75</v>
      </c>
      <c r="IE9" s="0" t="n">
        <v>6976.95</v>
      </c>
      <c r="IF9" s="0" t="n">
        <v>3651.97</v>
      </c>
      <c r="IG9" s="0" t="n">
        <v>26036.3375</v>
      </c>
      <c r="IH9" s="0" t="n">
        <v>0</v>
      </c>
      <c r="II9" s="0" t="n">
        <v>7010.45</v>
      </c>
      <c r="IJ9" s="0" t="n">
        <v>0</v>
      </c>
      <c r="IK9" s="0" t="n">
        <v>12637</v>
      </c>
      <c r="IL9" s="0" t="n">
        <v>19625.56</v>
      </c>
      <c r="IM9" s="0" t="n">
        <v>0</v>
      </c>
      <c r="IN9" s="0" t="n">
        <v>4760.4375</v>
      </c>
      <c r="IO9" s="0" t="n">
        <v>10669.05</v>
      </c>
      <c r="IP9" s="0" t="n">
        <v>8438.85</v>
      </c>
      <c r="IQ9" s="0" t="n">
        <v>13564.44</v>
      </c>
      <c r="IR9" s="0" t="n">
        <v>9184.5375</v>
      </c>
      <c r="IS9" s="0" t="n">
        <v>3061.8</v>
      </c>
      <c r="IT9" s="0" t="n">
        <v>14051.358</v>
      </c>
      <c r="IU9" s="0" t="n">
        <v>8328.474</v>
      </c>
      <c r="IV9" s="0" t="n">
        <v>15364.5</v>
      </c>
      <c r="IW9" s="0" t="n">
        <v>14801</v>
      </c>
      <c r="IX9" s="0" t="n">
        <v>0</v>
      </c>
      <c r="IY9" s="0" t="n">
        <v>11364.49</v>
      </c>
      <c r="IZ9" s="0" t="n">
        <v>0</v>
      </c>
      <c r="JA9" s="0" t="n">
        <v>14731.24</v>
      </c>
      <c r="JB9" s="0" t="n">
        <v>2451.1375</v>
      </c>
      <c r="JC9" s="0" t="n">
        <v>0</v>
      </c>
      <c r="JD9" s="0" t="n">
        <v>0</v>
      </c>
      <c r="JE9" s="0" t="n">
        <v>0</v>
      </c>
      <c r="JF9" s="0" t="n">
        <v>0</v>
      </c>
      <c r="JG9" s="0" t="n">
        <v>5481</v>
      </c>
      <c r="JH9" s="0" t="n">
        <v>7484.868</v>
      </c>
      <c r="JI9" s="0" t="n">
        <v>10643.59</v>
      </c>
      <c r="JJ9" s="0" t="n">
        <v>13357.15</v>
      </c>
      <c r="JK9" s="0" t="n">
        <v>3330.18</v>
      </c>
      <c r="JL9" s="0" t="n">
        <v>3213</v>
      </c>
      <c r="JM9" s="0" t="n">
        <v>0</v>
      </c>
      <c r="JN9" s="0" t="n">
        <v>7646.94</v>
      </c>
      <c r="JO9" s="0" t="n">
        <v>5728.94</v>
      </c>
      <c r="JP9" s="0" t="n">
        <v>5656.125</v>
      </c>
      <c r="JQ9" s="0" t="n">
        <v>10000.25</v>
      </c>
      <c r="JR9" s="0" t="n">
        <v>0</v>
      </c>
      <c r="JS9" s="0" t="n">
        <v>0</v>
      </c>
      <c r="JT9" s="0" t="n">
        <v>8633</v>
      </c>
      <c r="JU9" s="0" t="n">
        <v>1320.165</v>
      </c>
      <c r="JV9" s="0" t="n">
        <v>7738.79</v>
      </c>
      <c r="JW9" s="0" t="n">
        <v>10083.15</v>
      </c>
      <c r="JY9" s="0" t="n">
        <v>0</v>
      </c>
      <c r="JZ9" s="0" t="n">
        <v>0</v>
      </c>
      <c r="KA9" s="0" t="n">
        <v>0</v>
      </c>
      <c r="KB9" s="0" t="n">
        <v>10193.4</v>
      </c>
      <c r="KC9" s="0" t="n">
        <v>8808.24</v>
      </c>
      <c r="KD9" s="0" t="n">
        <v>9476.68</v>
      </c>
      <c r="KE9" s="0" t="n">
        <v>0</v>
      </c>
      <c r="KF9" s="0" t="n">
        <v>1357.2</v>
      </c>
      <c r="KG9" s="0" t="n">
        <v>38160.0307692308</v>
      </c>
      <c r="KH9" s="0" t="n">
        <v>28008.4</v>
      </c>
      <c r="KI9" s="0" t="n">
        <v>30991.3692307692</v>
      </c>
      <c r="KJ9" s="0" t="n">
        <v>20280</v>
      </c>
      <c r="KK9" s="0" t="n">
        <v>83295.6</v>
      </c>
      <c r="KL9" s="0" t="n">
        <v>54337.4</v>
      </c>
      <c r="KM9" s="0" t="n">
        <v>0</v>
      </c>
      <c r="KN9" s="0" t="n">
        <v>946</v>
      </c>
      <c r="KO9" s="0" t="n">
        <v>5820.05</v>
      </c>
      <c r="KP9" s="0" t="n">
        <v>20098.32</v>
      </c>
      <c r="KQ9" s="0" t="n">
        <v>11419.2</v>
      </c>
      <c r="KR9" s="0" t="n">
        <v>7686</v>
      </c>
      <c r="KS9" s="0" t="n">
        <v>8325.6</v>
      </c>
      <c r="KT9" s="0" t="n">
        <v>2387.28</v>
      </c>
      <c r="KU9" s="0" t="n">
        <v>12581.68</v>
      </c>
      <c r="KV9" s="0" t="n">
        <v>0</v>
      </c>
      <c r="KW9" s="0" t="n">
        <v>9774.7</v>
      </c>
      <c r="KX9" s="0" t="n">
        <v>0</v>
      </c>
      <c r="KY9" s="0" t="n">
        <v>6968</v>
      </c>
      <c r="KZ9" s="0" t="n">
        <v>11439.44</v>
      </c>
      <c r="LA9" s="0" t="n">
        <v>0</v>
      </c>
      <c r="LB9" s="0" t="n">
        <v>6286.8</v>
      </c>
      <c r="LC9" s="0" t="n">
        <v>17612.4</v>
      </c>
      <c r="LD9" s="0" t="n">
        <v>13930.8</v>
      </c>
      <c r="LE9" s="0" t="n">
        <v>12960.42</v>
      </c>
      <c r="LF9" s="0" t="n">
        <v>4803.12</v>
      </c>
      <c r="LG9" s="0" t="n">
        <v>5616</v>
      </c>
      <c r="LH9" s="0" t="n">
        <v>8427.72</v>
      </c>
      <c r="LI9" s="0" t="n">
        <v>12498.72</v>
      </c>
      <c r="LJ9" s="0" t="n">
        <v>9567.66</v>
      </c>
      <c r="LK9" s="0" t="n">
        <v>14952</v>
      </c>
      <c r="LL9" s="0" t="n">
        <v>0</v>
      </c>
      <c r="LM9" s="0" t="n">
        <v>18247.92</v>
      </c>
      <c r="LN9" s="0" t="n">
        <v>0</v>
      </c>
      <c r="LO9" s="0" t="n">
        <v>9629.76</v>
      </c>
      <c r="LP9" s="0" t="n">
        <v>1281.84</v>
      </c>
      <c r="LQ9" s="0" t="n">
        <v>0</v>
      </c>
      <c r="LR9" s="0" t="n">
        <v>0</v>
      </c>
      <c r="LS9" s="0" t="n">
        <v>0</v>
      </c>
      <c r="LT9" s="0" t="n">
        <v>0</v>
      </c>
      <c r="LU9" s="0" t="n">
        <v>9048</v>
      </c>
      <c r="LV9" s="0" t="n">
        <v>5436.48</v>
      </c>
      <c r="LW9" s="0" t="n">
        <v>12167.54</v>
      </c>
      <c r="LX9" s="0" t="n">
        <v>8681.28</v>
      </c>
      <c r="LY9" s="0" t="n">
        <v>5497.44</v>
      </c>
      <c r="LZ9" s="0" t="n">
        <v>4773.6</v>
      </c>
      <c r="MA9" s="0" t="n">
        <v>0</v>
      </c>
      <c r="MB9" s="0" t="n">
        <v>12623.52</v>
      </c>
      <c r="MC9" s="0" t="n">
        <v>3851.604</v>
      </c>
      <c r="MD9" s="0" t="n">
        <v>2379.4</v>
      </c>
      <c r="ME9" s="0" t="n">
        <v>4751.5</v>
      </c>
      <c r="MF9" s="0" t="n">
        <v>0</v>
      </c>
      <c r="MG9" s="0" t="n">
        <v>0</v>
      </c>
      <c r="MH9" s="0" t="n">
        <v>10920</v>
      </c>
      <c r="MI9" s="0" t="n">
        <v>1783.08</v>
      </c>
      <c r="MJ9" s="0" t="n">
        <v>9882.9</v>
      </c>
      <c r="MK9" s="0" t="n">
        <v>14980.68</v>
      </c>
      <c r="MM9" s="0" t="n">
        <v>0</v>
      </c>
      <c r="MN9" s="0" t="n">
        <v>0</v>
      </c>
      <c r="MO9" s="0" t="n">
        <v>0</v>
      </c>
      <c r="MP9" s="0" t="n">
        <v>15775.5</v>
      </c>
      <c r="MQ9" s="0" t="n">
        <v>17039.75</v>
      </c>
      <c r="MR9" s="0" t="n">
        <v>20910.86</v>
      </c>
      <c r="MS9" s="0" t="n">
        <v>0</v>
      </c>
      <c r="MT9" s="0" t="n">
        <v>1257.15</v>
      </c>
      <c r="MU9" s="0" t="n">
        <v>49302.75</v>
      </c>
      <c r="MV9" s="0" t="n">
        <v>78852.8</v>
      </c>
      <c r="MW9" s="0" t="n">
        <v>40347.825</v>
      </c>
      <c r="MX9" s="0" t="n">
        <v>18785</v>
      </c>
      <c r="MY9" s="0" t="n">
        <v>115681.75</v>
      </c>
      <c r="MZ9" s="0" t="n">
        <v>66944.05</v>
      </c>
      <c r="NA9" s="0" t="n">
        <v>0</v>
      </c>
      <c r="NB9" s="0" t="n">
        <v>3120</v>
      </c>
      <c r="NC9" s="0" t="n">
        <v>21114.6</v>
      </c>
      <c r="ND9" s="0" t="n">
        <v>21158.9</v>
      </c>
      <c r="NE9" s="0" t="n">
        <v>10577.4</v>
      </c>
      <c r="NF9" s="0" t="n">
        <v>11895</v>
      </c>
      <c r="NG9" s="0" t="n">
        <v>11196.95</v>
      </c>
      <c r="NH9" s="0" t="n">
        <v>4618.25</v>
      </c>
      <c r="NI9" s="0" t="n">
        <v>28999.75</v>
      </c>
      <c r="NJ9" s="0" t="n">
        <v>0</v>
      </c>
      <c r="NK9" s="0" t="n">
        <v>9915.66</v>
      </c>
      <c r="NL9" s="0" t="n">
        <v>0</v>
      </c>
      <c r="NM9" s="0" t="n">
        <v>19305</v>
      </c>
      <c r="NN9" s="0" t="n">
        <v>28392</v>
      </c>
      <c r="NO9" s="0" t="n">
        <v>0</v>
      </c>
      <c r="NP9" s="0" t="n">
        <v>5241.015</v>
      </c>
      <c r="NQ9" s="0" t="n">
        <v>16314.05</v>
      </c>
      <c r="NR9" s="0" t="n">
        <v>12903.85</v>
      </c>
      <c r="NS9" s="0" t="n">
        <v>22498.1</v>
      </c>
      <c r="NT9" s="0" t="n">
        <v>8362.575</v>
      </c>
      <c r="NU9" s="0" t="n">
        <v>5202</v>
      </c>
      <c r="NV9" s="0" t="n">
        <v>30395.3</v>
      </c>
      <c r="NW9" s="0" t="n">
        <v>14471.675</v>
      </c>
      <c r="NX9" s="0" t="n">
        <v>18588.609</v>
      </c>
      <c r="NY9" s="0" t="n">
        <v>20117</v>
      </c>
      <c r="NZ9" s="0" t="n">
        <v>0</v>
      </c>
      <c r="OA9" s="0" t="n">
        <v>17241.49</v>
      </c>
      <c r="OB9" s="0" t="n">
        <v>0</v>
      </c>
      <c r="OC9" s="0" t="n">
        <v>18629</v>
      </c>
      <c r="OD9" s="0" t="n">
        <v>2231.775</v>
      </c>
      <c r="OE9" s="0" t="n">
        <v>0</v>
      </c>
      <c r="OF9" s="0" t="n">
        <v>0</v>
      </c>
      <c r="OG9" s="0" t="n">
        <v>0</v>
      </c>
      <c r="OH9" s="0" t="n">
        <v>0</v>
      </c>
      <c r="OI9" s="0" t="n">
        <v>9219.1</v>
      </c>
      <c r="OJ9" s="0" t="n">
        <v>10517</v>
      </c>
      <c r="OK9" s="0" t="n">
        <v>17169.68</v>
      </c>
      <c r="OL9" s="0" t="n">
        <v>13963</v>
      </c>
      <c r="OM9" s="0" t="n">
        <v>4582.962</v>
      </c>
      <c r="ON9" s="0" t="n">
        <v>4913</v>
      </c>
      <c r="OO9" s="0" t="n">
        <v>0</v>
      </c>
      <c r="OP9" s="0" t="n">
        <v>11692.94</v>
      </c>
      <c r="OQ9" s="0" t="n">
        <v>8778.32</v>
      </c>
      <c r="OR9" s="0" t="n">
        <v>7209.8</v>
      </c>
      <c r="OS9" s="0" t="n">
        <v>17238</v>
      </c>
      <c r="OT9" s="0" t="n">
        <v>0</v>
      </c>
      <c r="OU9" s="0" t="n">
        <v>0</v>
      </c>
      <c r="OV9" s="0" t="n">
        <v>12317</v>
      </c>
      <c r="OW9" s="0" t="n">
        <v>1651.635</v>
      </c>
      <c r="OX9" s="0" t="n">
        <v>9487.611</v>
      </c>
      <c r="OY9" s="0" t="n">
        <v>15418.15</v>
      </c>
      <c r="PA9" s="0" t="n">
        <v>0</v>
      </c>
      <c r="PB9" s="0" t="n">
        <v>0</v>
      </c>
      <c r="PC9" s="0" t="n">
        <v>0</v>
      </c>
      <c r="PD9" s="0" t="n">
        <v>5533.56</v>
      </c>
      <c r="PE9" s="0" t="n">
        <v>6574.722</v>
      </c>
      <c r="PF9" s="0" t="n">
        <v>5685.72</v>
      </c>
      <c r="PG9" s="0" t="n">
        <v>0</v>
      </c>
      <c r="PH9" s="0" t="n">
        <v>709.05</v>
      </c>
      <c r="PI9" s="0" t="n">
        <v>20976.6019230769</v>
      </c>
      <c r="PJ9" s="0" t="n">
        <v>19114.6</v>
      </c>
      <c r="PK9" s="0" t="n">
        <v>17580.8230769231</v>
      </c>
      <c r="PL9" s="0" t="n">
        <v>10595</v>
      </c>
      <c r="PM9" s="0" t="n">
        <v>49482.8</v>
      </c>
      <c r="PN9" s="0" t="n">
        <v>29393.85</v>
      </c>
      <c r="PO9" s="0" t="n">
        <v>0</v>
      </c>
      <c r="PP9" s="0" t="n">
        <v>590</v>
      </c>
      <c r="PQ9" s="0" t="n">
        <v>3194.26</v>
      </c>
      <c r="PR9" s="0" t="n">
        <v>10201.3</v>
      </c>
      <c r="PS9" s="0" t="n">
        <v>5965.8</v>
      </c>
      <c r="PT9" s="0" t="n">
        <v>4589.64</v>
      </c>
      <c r="PU9" s="0" t="n">
        <v>4560.65</v>
      </c>
      <c r="PV9" s="0" t="n">
        <v>2024.925</v>
      </c>
      <c r="PW9" s="0" t="n">
        <v>8558.14</v>
      </c>
      <c r="PX9" s="0" t="n">
        <v>0</v>
      </c>
      <c r="PY9" s="0" t="n">
        <v>6531.9375</v>
      </c>
      <c r="PZ9" s="0" t="n">
        <v>0</v>
      </c>
      <c r="QA9" s="0" t="n">
        <v>4754</v>
      </c>
      <c r="QB9" s="0" t="n">
        <v>7790.12</v>
      </c>
      <c r="QC9" s="0" t="n">
        <v>0</v>
      </c>
      <c r="QD9" s="0" t="n">
        <v>3284.45</v>
      </c>
      <c r="QE9" s="0" t="n">
        <v>9201.35</v>
      </c>
      <c r="QF9" s="0" t="n">
        <v>6550.155</v>
      </c>
      <c r="QG9" s="0" t="n">
        <v>6857</v>
      </c>
      <c r="QH9" s="0" t="n">
        <v>3259.26</v>
      </c>
      <c r="QI9" s="0" t="n">
        <v>3227.4</v>
      </c>
      <c r="QJ9" s="0" t="n">
        <v>5178.762</v>
      </c>
      <c r="QK9" s="0" t="n">
        <v>6529.78</v>
      </c>
      <c r="QL9" s="0" t="n">
        <v>7151.991</v>
      </c>
      <c r="QM9" s="0" t="n">
        <v>9660.2</v>
      </c>
      <c r="QN9" s="0" t="n">
        <v>0</v>
      </c>
      <c r="QO9" s="0" t="n">
        <v>10544.413</v>
      </c>
      <c r="QP9" s="0" t="n">
        <v>0</v>
      </c>
      <c r="QQ9" s="0" t="n">
        <v>6534.48</v>
      </c>
      <c r="QR9" s="0" t="n">
        <v>956.802</v>
      </c>
      <c r="QS9" s="0" t="n">
        <v>0</v>
      </c>
      <c r="QT9" s="0" t="n">
        <v>0</v>
      </c>
      <c r="QU9" s="0" t="n">
        <v>0</v>
      </c>
      <c r="QV9" s="0" t="n">
        <v>0</v>
      </c>
      <c r="QW9" s="0" t="n">
        <v>4727</v>
      </c>
      <c r="QX9" s="0" t="n">
        <v>4611.3</v>
      </c>
      <c r="QY9" s="0" t="n">
        <v>6714.01</v>
      </c>
      <c r="QZ9" s="0" t="n">
        <v>5452.44</v>
      </c>
      <c r="RA9" s="0" t="n">
        <v>2872.06</v>
      </c>
      <c r="RB9" s="0" t="n">
        <v>2493.9</v>
      </c>
      <c r="RC9" s="0" t="n">
        <v>0</v>
      </c>
      <c r="RD9" s="0" t="n">
        <v>6594.98</v>
      </c>
      <c r="RE9" s="0" t="n">
        <v>2648.74</v>
      </c>
      <c r="RF9" s="0" t="n">
        <v>1626.1</v>
      </c>
      <c r="RG9" s="0" t="n">
        <v>2933.775</v>
      </c>
      <c r="RH9" s="0" t="n">
        <v>0</v>
      </c>
      <c r="RI9" s="0" t="n">
        <v>0</v>
      </c>
      <c r="RJ9" s="0" t="n">
        <v>6046</v>
      </c>
      <c r="RK9" s="0" t="n">
        <v>1293.8125</v>
      </c>
      <c r="RL9" s="0" t="n">
        <v>4628.93</v>
      </c>
      <c r="RM9" s="0" t="n">
        <v>9565.655</v>
      </c>
      <c r="RO9" s="0" t="n">
        <v>0</v>
      </c>
      <c r="RP9" s="0" t="n">
        <v>0</v>
      </c>
      <c r="RQ9" s="0" t="n">
        <v>0</v>
      </c>
      <c r="RR9" s="0" t="n">
        <v>13673.718</v>
      </c>
      <c r="RS9" s="0" t="n">
        <v>16410.59</v>
      </c>
      <c r="RT9" s="0" t="n">
        <v>14182.16</v>
      </c>
      <c r="RU9" s="0" t="n">
        <v>0</v>
      </c>
      <c r="RV9" s="0" t="n">
        <v>278.4</v>
      </c>
      <c r="RW9" s="0" t="n">
        <v>23221.1942307692</v>
      </c>
      <c r="RX9" s="0" t="n">
        <v>67728.8</v>
      </c>
      <c r="RY9" s="0" t="n">
        <v>22716.3057692308</v>
      </c>
      <c r="RZ9" s="0" t="n">
        <v>4160</v>
      </c>
      <c r="SA9" s="0" t="n">
        <v>80439.85</v>
      </c>
      <c r="SB9" s="0" t="n">
        <v>27902.8</v>
      </c>
      <c r="SC9" s="0" t="n">
        <v>0</v>
      </c>
      <c r="SD9" s="0" t="n">
        <v>2520</v>
      </c>
      <c r="SE9" s="0" t="n">
        <v>17054.1</v>
      </c>
      <c r="SF9" s="0" t="n">
        <v>10711.4</v>
      </c>
      <c r="SG9" s="0" t="n">
        <v>2342.4</v>
      </c>
      <c r="SH9" s="0" t="n">
        <v>11455.8</v>
      </c>
      <c r="SI9" s="0" t="n">
        <v>5223.2</v>
      </c>
      <c r="SJ9" s="0" t="n">
        <v>4447.73</v>
      </c>
      <c r="SK9" s="0" t="n">
        <v>26377.63</v>
      </c>
      <c r="SL9" s="0" t="n">
        <v>0</v>
      </c>
      <c r="SM9" s="0" t="n">
        <v>3985.4</v>
      </c>
      <c r="SN9" s="0" t="n">
        <v>0</v>
      </c>
      <c r="SO9" s="0" t="n">
        <v>16653</v>
      </c>
      <c r="SP9" s="0" t="n">
        <v>25259.04</v>
      </c>
      <c r="SQ9" s="0" t="n">
        <v>0</v>
      </c>
      <c r="SR9" s="0" t="n">
        <v>1289.6</v>
      </c>
      <c r="SS9" s="0" t="n">
        <v>4516</v>
      </c>
      <c r="ST9" s="0" t="n">
        <v>2857.6</v>
      </c>
      <c r="SU9" s="0" t="n">
        <v>14102</v>
      </c>
      <c r="SV9" s="0" t="n">
        <v>8948.67</v>
      </c>
      <c r="SW9" s="0" t="n">
        <v>1152</v>
      </c>
      <c r="SX9" s="0" t="n">
        <v>18675.936</v>
      </c>
      <c r="SY9" s="0" t="n">
        <v>2563.84</v>
      </c>
      <c r="SZ9" s="0" t="n">
        <v>21095.019</v>
      </c>
      <c r="TA9" s="0" t="n">
        <v>13373</v>
      </c>
      <c r="TB9" s="0" t="n">
        <v>0</v>
      </c>
      <c r="TC9" s="0" t="n">
        <v>4300.24</v>
      </c>
      <c r="TD9" s="0" t="n">
        <v>0</v>
      </c>
      <c r="TE9" s="0" t="n">
        <v>17941.16</v>
      </c>
      <c r="TF9" s="0" t="n">
        <v>2388.19</v>
      </c>
      <c r="TG9" s="0" t="n">
        <v>0</v>
      </c>
      <c r="TH9" s="0" t="n">
        <v>0</v>
      </c>
      <c r="TI9" s="0" t="n">
        <v>0</v>
      </c>
      <c r="TJ9" s="0" t="n">
        <v>0</v>
      </c>
      <c r="TK9" s="0" t="n">
        <v>2320</v>
      </c>
      <c r="TL9" s="0" t="n">
        <v>10128.68</v>
      </c>
      <c r="TM9" s="0" t="n">
        <v>8446.28</v>
      </c>
      <c r="TN9" s="0" t="n">
        <v>11518.48</v>
      </c>
      <c r="TO9" s="0" t="n">
        <v>1127.68</v>
      </c>
      <c r="TP9" s="0" t="n">
        <v>1088</v>
      </c>
      <c r="TQ9" s="0" t="n">
        <v>0</v>
      </c>
      <c r="TR9" s="0" t="n">
        <v>3236.8</v>
      </c>
      <c r="TS9" s="0" t="n">
        <v>6552.32</v>
      </c>
      <c r="TT9" s="0" t="n">
        <v>5468.22</v>
      </c>
      <c r="TU9" s="0" t="n">
        <v>13923</v>
      </c>
      <c r="TV9" s="0" t="n">
        <v>0</v>
      </c>
      <c r="TW9" s="0" t="n">
        <v>0</v>
      </c>
      <c r="TX9" s="0" t="n">
        <v>5861</v>
      </c>
      <c r="TY9" s="0" t="n">
        <v>406.4</v>
      </c>
      <c r="TZ9" s="0" t="n">
        <v>6914.04</v>
      </c>
      <c r="UA9" s="0" t="n">
        <v>3414.4</v>
      </c>
      <c r="UC9" s="0" t="n">
        <v>0</v>
      </c>
      <c r="UD9" s="0" t="n">
        <v>0</v>
      </c>
      <c r="UE9" s="0" t="n">
        <v>0</v>
      </c>
      <c r="UF9" s="0" t="n">
        <v>18833.52</v>
      </c>
      <c r="UG9" s="0" t="n">
        <v>20342.84</v>
      </c>
      <c r="UH9" s="0" t="n">
        <v>7207.54</v>
      </c>
      <c r="UI9" s="0" t="n">
        <v>0</v>
      </c>
      <c r="UJ9" s="0" t="n">
        <v>1535.55</v>
      </c>
      <c r="UK9" s="0" t="n">
        <v>42151.5403846154</v>
      </c>
      <c r="UL9" s="0" t="n">
        <v>36122</v>
      </c>
      <c r="UM9" s="0" t="n">
        <v>42281.5346153846</v>
      </c>
      <c r="UN9" s="0" t="n">
        <v>22945</v>
      </c>
      <c r="UO9" s="0" t="n">
        <v>139259.1</v>
      </c>
      <c r="UP9" s="0" t="n">
        <v>56665.85</v>
      </c>
      <c r="UQ9" s="0" t="n">
        <v>0</v>
      </c>
      <c r="UR9" s="0" t="n">
        <v>270</v>
      </c>
      <c r="US9" s="0" t="n">
        <v>1624.2</v>
      </c>
      <c r="UT9" s="0" t="n">
        <v>25620.3</v>
      </c>
      <c r="UU9" s="0" t="n">
        <v>12919.8</v>
      </c>
      <c r="UV9" s="0" t="n">
        <v>14200.8</v>
      </c>
      <c r="UW9" s="0" t="n">
        <v>9251.165</v>
      </c>
      <c r="UX9" s="0" t="n">
        <v>4962.132</v>
      </c>
      <c r="UY9" s="0" t="n">
        <v>23661.88</v>
      </c>
      <c r="UZ9" s="0" t="n">
        <v>0</v>
      </c>
      <c r="VA9" s="0" t="n">
        <v>10490.5</v>
      </c>
      <c r="VB9" s="0" t="n">
        <v>0</v>
      </c>
      <c r="VC9" s="0" t="n">
        <v>8413.2</v>
      </c>
      <c r="VD9" s="0" t="n">
        <v>19169.04</v>
      </c>
      <c r="VE9" s="0" t="n">
        <v>0</v>
      </c>
      <c r="VF9" s="0" t="n">
        <v>7112.95</v>
      </c>
      <c r="VG9" s="0" t="n">
        <v>17934.165</v>
      </c>
      <c r="VH9" s="0" t="n">
        <v>15761.45</v>
      </c>
      <c r="VI9" s="0" t="n">
        <v>9974.86</v>
      </c>
      <c r="VJ9" s="0" t="n">
        <v>11092.92</v>
      </c>
      <c r="VK9" s="0" t="n">
        <v>6354</v>
      </c>
      <c r="VL9" s="0" t="n">
        <v>10186.6</v>
      </c>
      <c r="VM9" s="0" t="n">
        <v>14141.18</v>
      </c>
      <c r="VN9" s="0" t="n">
        <v>19612.98</v>
      </c>
      <c r="VO9" s="0" t="n">
        <v>21816</v>
      </c>
      <c r="VP9" s="0" t="n">
        <v>0</v>
      </c>
      <c r="VQ9" s="0" t="n">
        <v>21041.73</v>
      </c>
      <c r="VR9" s="0" t="n">
        <v>0</v>
      </c>
      <c r="VS9" s="0" t="n">
        <v>27800.2</v>
      </c>
      <c r="VT9" s="0" t="n">
        <v>2664.396</v>
      </c>
      <c r="VU9" s="0" t="n">
        <v>0</v>
      </c>
      <c r="VV9" s="0" t="n">
        <v>0</v>
      </c>
      <c r="VW9" s="0" t="n">
        <v>0</v>
      </c>
      <c r="VX9" s="0" t="n">
        <v>0</v>
      </c>
      <c r="VY9" s="0" t="n">
        <v>10237</v>
      </c>
      <c r="VZ9" s="0" t="n">
        <v>12555.68</v>
      </c>
      <c r="WA9" s="0" t="n">
        <v>12057.7</v>
      </c>
      <c r="WB9" s="0" t="n">
        <v>16741.48</v>
      </c>
      <c r="WC9" s="0" t="n">
        <v>6219.86</v>
      </c>
      <c r="WD9" s="0" t="n">
        <v>6001</v>
      </c>
      <c r="WE9" s="0" t="n">
        <v>0</v>
      </c>
      <c r="WF9" s="0" t="n">
        <v>14282.38</v>
      </c>
      <c r="WG9" s="0" t="n">
        <v>5324.52</v>
      </c>
      <c r="WH9" s="0" t="n">
        <v>3096.25</v>
      </c>
      <c r="WI9" s="0" t="n">
        <v>1491.75</v>
      </c>
      <c r="WJ9" s="0" t="n">
        <v>0</v>
      </c>
      <c r="WK9" s="0" t="n">
        <v>0</v>
      </c>
      <c r="WL9" s="0" t="n">
        <v>14928</v>
      </c>
      <c r="WM9" s="0" t="n">
        <v>2241.55</v>
      </c>
      <c r="WN9" s="0" t="n">
        <v>12705.83</v>
      </c>
      <c r="WO9" s="0" t="n">
        <v>18832.55</v>
      </c>
      <c r="WQ9" s="0" t="n">
        <v>0</v>
      </c>
      <c r="WR9" s="0" t="n">
        <v>0</v>
      </c>
      <c r="WS9" s="0" t="n">
        <v>0</v>
      </c>
      <c r="WT9" s="0" t="n">
        <v>4805.46</v>
      </c>
      <c r="WU9" s="0" t="n">
        <v>5190.57</v>
      </c>
      <c r="WV9" s="0" t="n">
        <v>9999.16</v>
      </c>
      <c r="WW9" s="0" t="n">
        <v>0</v>
      </c>
      <c r="WX9" s="0" t="n">
        <v>1144.05</v>
      </c>
      <c r="WY9" s="0" t="n">
        <v>33615.7269230769</v>
      </c>
      <c r="WZ9" s="0" t="n">
        <v>26723.4</v>
      </c>
      <c r="XA9" s="0" t="n">
        <v>25022.6980769231</v>
      </c>
      <c r="XB9" s="0" t="n">
        <v>17095</v>
      </c>
      <c r="XC9" s="0" t="n">
        <v>60521.05</v>
      </c>
      <c r="XD9" s="0" t="n">
        <v>48556.85</v>
      </c>
      <c r="XE9" s="0" t="n">
        <v>0</v>
      </c>
      <c r="XF9" s="0" t="n">
        <v>1110</v>
      </c>
      <c r="XG9" s="0" t="n">
        <v>6009.54</v>
      </c>
      <c r="XH9" s="0" t="n">
        <v>14336.3</v>
      </c>
      <c r="XI9" s="0" t="n">
        <v>12032.25</v>
      </c>
      <c r="XJ9" s="0" t="n">
        <v>3623.4</v>
      </c>
      <c r="XK9" s="0" t="n">
        <v>8355.215</v>
      </c>
      <c r="XL9" s="0" t="n">
        <v>1406.79</v>
      </c>
      <c r="XM9" s="0" t="n">
        <v>9344.49</v>
      </c>
      <c r="XN9" s="0" t="n">
        <v>0</v>
      </c>
      <c r="XO9" s="0" t="n">
        <v>8564.95</v>
      </c>
      <c r="XP9" s="0" t="n">
        <v>0</v>
      </c>
      <c r="XQ9" s="0" t="n">
        <v>6519</v>
      </c>
      <c r="XR9" s="0" t="n">
        <v>9334.92</v>
      </c>
      <c r="XS9" s="0" t="n">
        <v>0</v>
      </c>
      <c r="XT9" s="0" t="n">
        <v>4769.505</v>
      </c>
      <c r="XU9" s="0" t="n">
        <v>14846.35</v>
      </c>
      <c r="XV9" s="0" t="n">
        <v>10568.655</v>
      </c>
      <c r="XW9" s="0" t="n">
        <v>11851.72</v>
      </c>
      <c r="XX9" s="0" t="n">
        <v>2547.369</v>
      </c>
      <c r="XY9" s="0" t="n">
        <v>4734</v>
      </c>
      <c r="XZ9" s="0" t="n">
        <v>8285.22</v>
      </c>
      <c r="YA9" s="0" t="n">
        <v>13169.725</v>
      </c>
      <c r="YB9" s="0" t="n">
        <v>6526.62</v>
      </c>
      <c r="YC9" s="0" t="n">
        <v>13783.75</v>
      </c>
      <c r="YD9" s="0" t="n">
        <v>0</v>
      </c>
      <c r="YE9" s="0" t="n">
        <v>15296.83</v>
      </c>
      <c r="YF9" s="0" t="n">
        <v>0</v>
      </c>
      <c r="YG9" s="0" t="n">
        <v>5674.68</v>
      </c>
      <c r="YH9" s="0" t="n">
        <v>755.37</v>
      </c>
      <c r="YI9" s="0" t="n">
        <v>0</v>
      </c>
      <c r="YJ9" s="0" t="n">
        <v>0</v>
      </c>
      <c r="YK9" s="0" t="n">
        <v>0</v>
      </c>
      <c r="YL9" s="0" t="n">
        <v>0</v>
      </c>
      <c r="YM9" s="0" t="n">
        <v>6864.3</v>
      </c>
      <c r="YN9" s="0" t="n">
        <v>3203.64</v>
      </c>
      <c r="YO9" s="0" t="n">
        <v>11234.29</v>
      </c>
      <c r="YP9" s="0" t="n">
        <v>5245.236</v>
      </c>
      <c r="YQ9" s="0" t="n">
        <v>4634.06</v>
      </c>
      <c r="YR9" s="0" t="n">
        <v>4471</v>
      </c>
      <c r="YS9" s="0" t="n">
        <v>0</v>
      </c>
      <c r="YT9" s="0" t="n">
        <v>9576.882</v>
      </c>
      <c r="YU9" s="0" t="n">
        <v>3868.1</v>
      </c>
      <c r="YV9" s="0" t="n">
        <v>2481.9</v>
      </c>
      <c r="YW9" s="0" t="n">
        <v>6132.75</v>
      </c>
      <c r="YX9" s="0" t="n">
        <v>0</v>
      </c>
      <c r="YY9" s="0" t="n">
        <v>0</v>
      </c>
      <c r="YZ9" s="0" t="n">
        <v>9516.1</v>
      </c>
      <c r="ZA9" s="0" t="n">
        <v>2087.5625</v>
      </c>
      <c r="ZB9" s="0" t="n">
        <v>5854.93</v>
      </c>
      <c r="ZC9" s="0" t="n">
        <v>14031.05</v>
      </c>
      <c r="ZE9" s="0" t="n">
        <v>0</v>
      </c>
      <c r="ZF9" s="0" t="n">
        <v>0</v>
      </c>
      <c r="ZG9" s="0" t="n">
        <v>0</v>
      </c>
      <c r="ZH9" s="0" t="n">
        <v>5921.88</v>
      </c>
      <c r="ZI9" s="0" t="n">
        <v>5756.814</v>
      </c>
      <c r="ZJ9" s="0" t="n">
        <v>25572.14</v>
      </c>
      <c r="ZK9" s="0" t="n">
        <v>0</v>
      </c>
      <c r="ZL9" s="0" t="n">
        <v>1374.6</v>
      </c>
      <c r="ZM9" s="0" t="n">
        <v>53708.4115384615</v>
      </c>
      <c r="ZN9" s="0" t="n">
        <v>76334.2</v>
      </c>
      <c r="ZO9" s="0" t="n">
        <v>35089.0884615385</v>
      </c>
      <c r="ZP9" s="0" t="n">
        <v>20540</v>
      </c>
      <c r="ZQ9" s="0" t="n">
        <v>73410.9</v>
      </c>
      <c r="ZR9" s="0" t="n">
        <v>76905.7</v>
      </c>
      <c r="ZS9" s="0" t="n">
        <v>0</v>
      </c>
      <c r="ZT9" s="0" t="n">
        <v>3537</v>
      </c>
      <c r="ZU9" s="0" t="n">
        <v>21277.02</v>
      </c>
      <c r="ZV9" s="0" t="n">
        <v>17301.6</v>
      </c>
      <c r="ZW9" s="0" t="n">
        <v>11565.6</v>
      </c>
      <c r="ZX9" s="0" t="n">
        <v>4018.68</v>
      </c>
      <c r="ZY9" s="0" t="n">
        <v>13020.8</v>
      </c>
      <c r="ZZ9" s="0" t="n">
        <v>1560.258</v>
      </c>
      <c r="AAA9" s="0" t="n">
        <v>19714.22</v>
      </c>
      <c r="AAB9" s="0" t="n">
        <v>0</v>
      </c>
      <c r="AAC9" s="0" t="n">
        <v>15606.0625</v>
      </c>
      <c r="AAD9" s="0" t="n">
        <v>0</v>
      </c>
      <c r="AAE9" s="0" t="n">
        <v>16453.8</v>
      </c>
      <c r="AAF9" s="0" t="n">
        <v>28150.95</v>
      </c>
      <c r="AAG9" s="0" t="n">
        <v>0</v>
      </c>
      <c r="AAH9" s="0" t="n">
        <v>6367.4</v>
      </c>
      <c r="AAI9" s="0" t="n">
        <v>19622.02</v>
      </c>
      <c r="AAJ9" s="0" t="n">
        <v>17636.75</v>
      </c>
      <c r="AAK9" s="0" t="n">
        <v>27185.3</v>
      </c>
      <c r="AAL9" s="0" t="n">
        <v>3487.98</v>
      </c>
      <c r="AAM9" s="0" t="n">
        <v>5688</v>
      </c>
      <c r="AAN9" s="0" t="n">
        <v>24306.86</v>
      </c>
      <c r="AAO9" s="0" t="n">
        <v>12658.96</v>
      </c>
      <c r="AAP9" s="0" t="n">
        <v>11816.91</v>
      </c>
      <c r="AAQ9" s="0" t="n">
        <v>13362</v>
      </c>
      <c r="AAR9" s="0" t="n">
        <v>0</v>
      </c>
      <c r="AAS9" s="0" t="n">
        <v>18385.56</v>
      </c>
      <c r="AAT9" s="0" t="n">
        <v>0</v>
      </c>
      <c r="AAU9" s="0" t="n">
        <v>6993.04</v>
      </c>
      <c r="AAV9" s="0" t="n">
        <v>930.86</v>
      </c>
      <c r="AAW9" s="0" t="n">
        <v>0</v>
      </c>
      <c r="AAX9" s="0" t="n">
        <v>0</v>
      </c>
      <c r="AAY9" s="0" t="n">
        <v>0</v>
      </c>
      <c r="AAZ9" s="0" t="n">
        <v>0</v>
      </c>
      <c r="ABA9" s="0" t="n">
        <v>9164</v>
      </c>
      <c r="ABB9" s="0" t="n">
        <v>4342.712</v>
      </c>
      <c r="ABC9" s="0" t="n">
        <v>20090.27</v>
      </c>
      <c r="ABD9" s="0" t="n">
        <v>7109.12</v>
      </c>
      <c r="ABE9" s="0" t="n">
        <v>5567.92</v>
      </c>
      <c r="ABF9" s="0" t="n">
        <v>6715</v>
      </c>
      <c r="ABG9" s="0" t="n">
        <v>0</v>
      </c>
      <c r="ABH9" s="0" t="n">
        <v>12785.36</v>
      </c>
      <c r="ABI9" s="0" t="n">
        <v>8611.98</v>
      </c>
      <c r="ABJ9" s="0" t="n">
        <v>6880.23</v>
      </c>
      <c r="ABK9" s="0" t="n">
        <v>21713.25</v>
      </c>
      <c r="ABL9" s="0" t="n">
        <v>0</v>
      </c>
      <c r="ABM9" s="0" t="n">
        <v>0</v>
      </c>
      <c r="ABN9" s="0" t="n">
        <v>10434</v>
      </c>
      <c r="ABO9" s="0" t="n">
        <v>2508.25</v>
      </c>
      <c r="ABP9" s="0" t="n">
        <v>7092.76</v>
      </c>
      <c r="ABQ9" s="0" t="n">
        <v>16858.6</v>
      </c>
      <c r="ABS9" s="0" t="n">
        <v>0</v>
      </c>
      <c r="ABT9" s="0" t="n">
        <v>0</v>
      </c>
      <c r="ABU9" s="0" t="n">
        <v>0</v>
      </c>
      <c r="ABV9" s="0" t="n">
        <v>9950.7</v>
      </c>
      <c r="ABW9" s="0" t="n">
        <v>11822.965</v>
      </c>
      <c r="ABX9" s="0" t="n">
        <v>13029.64</v>
      </c>
      <c r="ABY9" s="0" t="n">
        <v>0</v>
      </c>
      <c r="ABZ9" s="0" t="n">
        <v>1457.25</v>
      </c>
      <c r="ACA9" s="0" t="n">
        <v>44070.1153846154</v>
      </c>
      <c r="ACB9" s="0" t="n">
        <v>41301.8</v>
      </c>
      <c r="ACC9" s="0" t="n">
        <v>35361.5096153846</v>
      </c>
      <c r="ACD9" s="0" t="n">
        <v>21775</v>
      </c>
      <c r="ACE9" s="0" t="n">
        <v>95034.75</v>
      </c>
      <c r="ACF9" s="0" t="n">
        <v>62251.25</v>
      </c>
      <c r="ACG9" s="0" t="n">
        <v>0</v>
      </c>
      <c r="ACH9" s="0" t="n">
        <v>1470</v>
      </c>
      <c r="ACI9" s="0" t="n">
        <v>7162.722</v>
      </c>
      <c r="ACJ9" s="0" t="n">
        <v>22256.85</v>
      </c>
      <c r="ACK9" s="0" t="n">
        <v>13487.1</v>
      </c>
      <c r="ACL9" s="0" t="n">
        <v>9378.75</v>
      </c>
      <c r="ACM9" s="0" t="n">
        <v>9759.25</v>
      </c>
      <c r="ACN9" s="0" t="n">
        <v>3641.3125</v>
      </c>
      <c r="ACO9" s="0" t="n">
        <v>16698.55</v>
      </c>
      <c r="ACP9" s="0" t="n">
        <v>0</v>
      </c>
      <c r="ACQ9" s="0" t="n">
        <v>10957.15</v>
      </c>
      <c r="ACR9" s="0" t="n">
        <v>0</v>
      </c>
      <c r="ACS9" s="0" t="n">
        <v>10185</v>
      </c>
      <c r="ACT9" s="0" t="n">
        <v>15767.4</v>
      </c>
      <c r="ACU9" s="0" t="n">
        <v>0</v>
      </c>
      <c r="ACV9" s="0" t="n">
        <v>6750.25</v>
      </c>
      <c r="ACW9" s="0" t="n">
        <v>17019.675</v>
      </c>
      <c r="ACX9" s="0" t="n">
        <v>16453.525</v>
      </c>
      <c r="ACY9" s="0" t="n">
        <v>13838.508</v>
      </c>
      <c r="ACZ9" s="0" t="n">
        <v>5860.95</v>
      </c>
      <c r="ADA9" s="0" t="n">
        <v>6030</v>
      </c>
      <c r="ADB9" s="0" t="n">
        <v>12597.94</v>
      </c>
      <c r="ADC9" s="0" t="n">
        <v>13420.1</v>
      </c>
      <c r="ADD9" s="0" t="n">
        <v>12294.36</v>
      </c>
      <c r="ADE9" s="0" t="n">
        <v>21206.25</v>
      </c>
      <c r="ADF9" s="0" t="n">
        <v>0</v>
      </c>
      <c r="ADG9" s="0" t="n">
        <v>19642.35</v>
      </c>
      <c r="ADH9" s="0" t="n">
        <v>0</v>
      </c>
      <c r="ADI9" s="0" t="n">
        <v>11750.6</v>
      </c>
      <c r="ADJ9" s="0" t="n">
        <v>1564.15</v>
      </c>
      <c r="ADK9" s="0" t="n">
        <v>0</v>
      </c>
      <c r="ADL9" s="0" t="n">
        <v>0</v>
      </c>
      <c r="ADM9" s="0" t="n">
        <v>0</v>
      </c>
      <c r="ADN9" s="0" t="n">
        <v>0</v>
      </c>
      <c r="ADO9" s="0" t="n">
        <v>9715</v>
      </c>
      <c r="ADP9" s="0" t="n">
        <v>6633.8</v>
      </c>
      <c r="ADQ9" s="0" t="n">
        <v>15897.563</v>
      </c>
      <c r="ADR9" s="0" t="n">
        <v>10181.8</v>
      </c>
      <c r="ADS9" s="0" t="n">
        <v>5902.7</v>
      </c>
      <c r="ADT9" s="0" t="n">
        <v>5695</v>
      </c>
      <c r="ADU9" s="0" t="n">
        <v>0</v>
      </c>
      <c r="ADV9" s="0" t="n">
        <v>12198.69</v>
      </c>
      <c r="ADW9" s="0" t="n">
        <v>5611.86</v>
      </c>
      <c r="ADX9" s="0" t="n">
        <v>3656.3</v>
      </c>
      <c r="ADY9" s="0" t="n">
        <v>8933.925</v>
      </c>
      <c r="ADZ9" s="0" t="n">
        <v>0</v>
      </c>
      <c r="AEA9" s="0" t="n">
        <v>0</v>
      </c>
      <c r="AEB9" s="0" t="n">
        <v>12045</v>
      </c>
      <c r="AEC9" s="0" t="n">
        <v>2127.25</v>
      </c>
      <c r="AED9" s="0" t="n">
        <v>11196.0625</v>
      </c>
      <c r="AEE9" s="0" t="n">
        <v>17872.25</v>
      </c>
      <c r="AEG9" s="0" t="n">
        <v>0</v>
      </c>
      <c r="AEH9" s="0" t="n">
        <v>0</v>
      </c>
      <c r="AEI9" s="0" t="n">
        <v>0</v>
      </c>
      <c r="AEJ9" s="0" t="n">
        <v>16513.308</v>
      </c>
      <c r="AEK9" s="0" t="n">
        <v>19818.54</v>
      </c>
      <c r="AEL9" s="0" t="n">
        <v>8975.6</v>
      </c>
      <c r="AEM9" s="0" t="n">
        <v>0</v>
      </c>
      <c r="AEN9" s="0" t="n">
        <v>1505.1</v>
      </c>
      <c r="AEO9" s="0" t="n">
        <v>43159.4538461539</v>
      </c>
      <c r="AEP9" s="0" t="n">
        <v>41420.4</v>
      </c>
      <c r="AEQ9" s="0" t="n">
        <v>42033.8961538462</v>
      </c>
      <c r="AER9" s="0" t="n">
        <v>22490</v>
      </c>
      <c r="AES9" s="0" t="n">
        <v>135973.1</v>
      </c>
      <c r="AET9" s="0" t="n">
        <v>58158.7</v>
      </c>
      <c r="AEU9" s="0" t="n">
        <v>0</v>
      </c>
      <c r="AEV9" s="0" t="n">
        <v>594</v>
      </c>
      <c r="AEW9" s="0" t="n">
        <v>3215.916</v>
      </c>
      <c r="AEX9" s="0" t="n">
        <v>31318.25</v>
      </c>
      <c r="AEY9" s="0" t="n">
        <v>12663.6</v>
      </c>
      <c r="AEZ9" s="0" t="n">
        <v>12451.32</v>
      </c>
      <c r="AFA9" s="0" t="n">
        <v>8792.3</v>
      </c>
      <c r="AFB9" s="0" t="n">
        <v>5908.518</v>
      </c>
      <c r="AFC9" s="0" t="n">
        <v>24228.78</v>
      </c>
      <c r="AFD9" s="0" t="n">
        <v>0</v>
      </c>
      <c r="AFE9" s="0" t="n">
        <v>10591.7</v>
      </c>
      <c r="AFF9" s="0" t="n">
        <v>0</v>
      </c>
      <c r="AFG9" s="0" t="n">
        <v>10578</v>
      </c>
      <c r="AFH9" s="0" t="n">
        <v>20256.24</v>
      </c>
      <c r="AFI9" s="0" t="n">
        <v>0</v>
      </c>
      <c r="AFJ9" s="0" t="n">
        <v>6971.9</v>
      </c>
      <c r="AFK9" s="0" t="n">
        <v>19531.7</v>
      </c>
      <c r="AFL9" s="0" t="n">
        <v>15448.9</v>
      </c>
      <c r="AFM9" s="0" t="n">
        <v>11601.68</v>
      </c>
      <c r="AFN9" s="0" t="n">
        <v>9726.318</v>
      </c>
      <c r="AFO9" s="0" t="n">
        <v>6228</v>
      </c>
      <c r="AFP9" s="0" t="n">
        <v>11947.32</v>
      </c>
      <c r="AFQ9" s="0" t="n">
        <v>13860.76</v>
      </c>
      <c r="AFR9" s="0" t="n">
        <v>17684.244</v>
      </c>
      <c r="AFS9" s="0" t="n">
        <v>23674</v>
      </c>
      <c r="AFT9" s="0" t="n">
        <v>0</v>
      </c>
      <c r="AFU9" s="0" t="n">
        <v>20619.86</v>
      </c>
      <c r="AFV9" s="0" t="n">
        <v>0</v>
      </c>
      <c r="AFW9" s="0" t="n">
        <v>23833.656</v>
      </c>
      <c r="AFX9" s="0" t="n">
        <v>3605.175</v>
      </c>
      <c r="AFY9" s="0" t="n">
        <v>0</v>
      </c>
      <c r="AFZ9" s="0" t="n">
        <v>0</v>
      </c>
      <c r="AGA9" s="0" t="n">
        <v>0</v>
      </c>
      <c r="AGB9" s="0" t="n">
        <v>0</v>
      </c>
      <c r="AGC9" s="0" t="n">
        <v>10034</v>
      </c>
      <c r="AGD9" s="0" t="n">
        <v>12232.08</v>
      </c>
      <c r="AGE9" s="0" t="n">
        <v>12747.74</v>
      </c>
      <c r="AGF9" s="0" t="n">
        <v>14695.992</v>
      </c>
      <c r="AGG9" s="0" t="n">
        <v>5486.868</v>
      </c>
      <c r="AGH9" s="0" t="n">
        <v>5882</v>
      </c>
      <c r="AGI9" s="0" t="n">
        <v>0</v>
      </c>
      <c r="AGJ9" s="0" t="n">
        <v>17498.95</v>
      </c>
      <c r="AGK9" s="0" t="n">
        <v>5756.92</v>
      </c>
      <c r="AGL9" s="0" t="n">
        <v>3378.54</v>
      </c>
      <c r="AGM9" s="0" t="n">
        <v>4011.15</v>
      </c>
      <c r="AGN9" s="0" t="n">
        <v>0</v>
      </c>
      <c r="AGO9" s="0" t="n">
        <v>0</v>
      </c>
      <c r="AGP9" s="0" t="n">
        <v>14602</v>
      </c>
      <c r="AGQ9" s="0" t="n">
        <v>2197.1</v>
      </c>
      <c r="AGR9" s="0" t="n">
        <v>11169.054</v>
      </c>
      <c r="AGS9" s="0" t="n">
        <v>20305.01</v>
      </c>
      <c r="AGU9" s="0" t="n">
        <v>2579</v>
      </c>
      <c r="AGV9" s="0" t="n">
        <v>1849</v>
      </c>
      <c r="AGW9" s="0" t="n">
        <v>2345</v>
      </c>
      <c r="AGX9" s="0" t="n">
        <v>2880</v>
      </c>
      <c r="AGY9" s="0" t="n">
        <v>2071</v>
      </c>
      <c r="AGZ9" s="0" t="n">
        <v>1308</v>
      </c>
      <c r="AHA9" s="0" t="n">
        <v>3250</v>
      </c>
      <c r="AHB9" s="0" t="n">
        <v>1968</v>
      </c>
      <c r="AHC9" s="0" t="n">
        <v>1947</v>
      </c>
      <c r="AHD9" s="0" t="n">
        <v>2487</v>
      </c>
      <c r="AHE9" s="0" t="n">
        <v>1535</v>
      </c>
      <c r="AHF9" s="0" t="n">
        <v>2773</v>
      </c>
    </row>
    <row r="10" customFormat="false" ht="15" hidden="false" customHeight="false" outlineLevel="0" collapsed="false">
      <c r="H10" s="0" t="s">
        <v>63</v>
      </c>
      <c r="L10" s="0" t="s">
        <v>167</v>
      </c>
      <c r="M10" s="0" t="s">
        <v>252</v>
      </c>
      <c r="N10" s="0" t="s">
        <v>50</v>
      </c>
      <c r="CI10" s="0" t="n">
        <v>354</v>
      </c>
      <c r="CJ10" s="0" t="n">
        <v>9002.84</v>
      </c>
      <c r="CK10" s="0" t="n">
        <v>3324</v>
      </c>
      <c r="CL10" s="0" t="n">
        <v>5443.49</v>
      </c>
      <c r="CM10" s="0" t="n">
        <v>1918.8</v>
      </c>
      <c r="CN10" s="0" t="n">
        <v>10567.55</v>
      </c>
      <c r="CO10" s="0" t="n">
        <v>0</v>
      </c>
      <c r="CP10" s="0" t="n">
        <v>20674.14</v>
      </c>
      <c r="CQ10" s="0" t="n">
        <v>8200.984</v>
      </c>
      <c r="CR10" s="0" t="n">
        <v>16629.7</v>
      </c>
      <c r="CS10" s="0" t="n">
        <v>13152</v>
      </c>
      <c r="CT10" s="0" t="n">
        <v>17510</v>
      </c>
      <c r="CU10" s="0" t="n">
        <v>0</v>
      </c>
      <c r="CV10" s="0" t="n">
        <v>21573.47</v>
      </c>
      <c r="CW10" s="0" t="n">
        <v>0</v>
      </c>
      <c r="CX10" s="0" t="n">
        <v>30948</v>
      </c>
      <c r="CY10" s="0" t="n">
        <v>0</v>
      </c>
      <c r="CZ10" s="0" t="n">
        <v>0</v>
      </c>
      <c r="DA10" s="0" t="n">
        <v>17958.28</v>
      </c>
      <c r="DB10" s="0" t="n">
        <v>12640.48</v>
      </c>
      <c r="DC10" s="0" t="n">
        <v>6881</v>
      </c>
      <c r="DD10" s="0" t="n">
        <v>0</v>
      </c>
      <c r="DE10" s="0" t="n">
        <v>2493</v>
      </c>
      <c r="DF10" s="0" t="n">
        <v>1200</v>
      </c>
      <c r="DG10" s="0" t="n">
        <v>632</v>
      </c>
      <c r="DH10" s="0" t="n">
        <v>12820.72</v>
      </c>
      <c r="DI10" s="0" t="n">
        <v>1409.36</v>
      </c>
      <c r="DJ10" s="0" t="n">
        <v>19621.9875</v>
      </c>
      <c r="DK10" s="0" t="n">
        <v>18844.28</v>
      </c>
      <c r="DL10" s="0" t="n">
        <v>18218.013</v>
      </c>
      <c r="DM10" s="0" t="n">
        <v>13996.81</v>
      </c>
      <c r="DN10" s="0" t="n">
        <v>18665.27</v>
      </c>
      <c r="DO10" s="0" t="n">
        <v>22411.851</v>
      </c>
      <c r="DP10" s="0" t="n">
        <v>17339.17</v>
      </c>
      <c r="DQ10" s="0" t="n">
        <v>13654.36</v>
      </c>
      <c r="DR10" s="0" t="n">
        <v>7213.08</v>
      </c>
      <c r="DS10" s="0" t="n">
        <v>0</v>
      </c>
      <c r="DT10" s="0" t="n">
        <v>12245</v>
      </c>
      <c r="DU10" s="0" t="n">
        <v>0</v>
      </c>
      <c r="DV10" s="0" t="n">
        <v>0</v>
      </c>
      <c r="DW10" s="0" t="n">
        <v>0</v>
      </c>
      <c r="DX10" s="0" t="n">
        <v>0</v>
      </c>
      <c r="DY10" s="0" t="n">
        <v>14088.22</v>
      </c>
      <c r="DZ10" s="0" t="n">
        <v>14553.14</v>
      </c>
      <c r="EA10" s="0" t="n">
        <v>0</v>
      </c>
      <c r="EB10" s="0" t="n">
        <v>4609.28</v>
      </c>
      <c r="EC10" s="0" t="n">
        <v>9164</v>
      </c>
      <c r="ED10" s="0" t="n">
        <v>32936.5</v>
      </c>
      <c r="EE10" s="0" t="n">
        <v>13035</v>
      </c>
      <c r="EF10" s="0" t="n">
        <v>5174.4</v>
      </c>
      <c r="EG10" s="0" t="n">
        <v>0</v>
      </c>
      <c r="EH10" s="0" t="n">
        <v>33379.0375</v>
      </c>
      <c r="EI10" s="0" t="n">
        <v>10019.09</v>
      </c>
      <c r="EJ10" s="0" t="n">
        <v>8994</v>
      </c>
      <c r="EK10" s="0" t="n">
        <v>750</v>
      </c>
      <c r="EL10" s="0" t="n">
        <v>14513.77</v>
      </c>
      <c r="EM10" s="0" t="n">
        <v>8209.36</v>
      </c>
      <c r="EN10" s="0" t="n">
        <v>18716.34</v>
      </c>
      <c r="EO10" s="0" t="n">
        <v>0</v>
      </c>
      <c r="EP10" s="0" t="n">
        <v>11178</v>
      </c>
      <c r="EQ10" s="0" t="n">
        <v>19913.68</v>
      </c>
      <c r="ER10" s="0" t="n">
        <v>10629.45</v>
      </c>
      <c r="ES10" s="0" t="n">
        <v>416</v>
      </c>
      <c r="ET10" s="0" t="n">
        <v>10774.93</v>
      </c>
      <c r="EU10" s="0" t="n">
        <v>18466.4</v>
      </c>
      <c r="EW10" s="0" t="n">
        <v>150.45</v>
      </c>
      <c r="EX10" s="0" t="n">
        <v>2991.45</v>
      </c>
      <c r="EY10" s="0" t="n">
        <v>4776</v>
      </c>
      <c r="EZ10" s="0" t="n">
        <v>7123.26</v>
      </c>
      <c r="FA10" s="0" t="n">
        <v>1132.625</v>
      </c>
      <c r="FB10" s="0" t="n">
        <v>15183.7</v>
      </c>
      <c r="FC10" s="0" t="n">
        <v>0</v>
      </c>
      <c r="FD10" s="0" t="n">
        <v>11871.18</v>
      </c>
      <c r="FE10" s="0" t="n">
        <v>2780.28</v>
      </c>
      <c r="FF10" s="0" t="n">
        <v>19753.53</v>
      </c>
      <c r="FG10" s="0" t="n">
        <v>4945</v>
      </c>
      <c r="FH10" s="0" t="n">
        <v>15424.15</v>
      </c>
      <c r="FI10" s="0" t="n">
        <v>0</v>
      </c>
      <c r="FJ10" s="0" t="n">
        <v>13382.225</v>
      </c>
      <c r="FK10" s="0" t="n">
        <v>0</v>
      </c>
      <c r="FL10" s="0" t="n">
        <v>22188</v>
      </c>
      <c r="FM10" s="0" t="n">
        <v>0</v>
      </c>
      <c r="FN10" s="0" t="n">
        <v>0</v>
      </c>
      <c r="FO10" s="0" t="n">
        <v>5370.435</v>
      </c>
      <c r="FP10" s="0" t="n">
        <v>4247.46</v>
      </c>
      <c r="FQ10" s="0" t="n">
        <v>7128.55</v>
      </c>
      <c r="FR10" s="0" t="n">
        <v>0</v>
      </c>
      <c r="FS10" s="0" t="n">
        <v>4477.5</v>
      </c>
      <c r="FT10" s="0" t="n">
        <v>510</v>
      </c>
      <c r="FU10" s="0" t="n">
        <v>189</v>
      </c>
      <c r="FV10" s="0" t="n">
        <v>4909.1</v>
      </c>
      <c r="FW10" s="0" t="n">
        <v>468.3</v>
      </c>
      <c r="FX10" s="0" t="n">
        <v>20299.194</v>
      </c>
      <c r="FY10" s="0" t="n">
        <v>26701.4</v>
      </c>
      <c r="FZ10" s="0" t="n">
        <v>26176.062</v>
      </c>
      <c r="GA10" s="0" t="n">
        <v>22122.034</v>
      </c>
      <c r="GB10" s="0" t="n">
        <v>16787.81</v>
      </c>
      <c r="GC10" s="0" t="n">
        <v>18803.34</v>
      </c>
      <c r="GD10" s="0" t="n">
        <v>22282.58</v>
      </c>
      <c r="GE10" s="0" t="n">
        <v>4537.05</v>
      </c>
      <c r="GF10" s="0" t="n">
        <v>10363.92</v>
      </c>
      <c r="GG10" s="0" t="n">
        <v>0</v>
      </c>
      <c r="GH10" s="0" t="n">
        <v>3255</v>
      </c>
      <c r="GI10" s="0" t="n">
        <v>0</v>
      </c>
      <c r="GJ10" s="0" t="n">
        <v>0</v>
      </c>
      <c r="GK10" s="0" t="n">
        <v>0</v>
      </c>
      <c r="GL10" s="0" t="n">
        <v>0</v>
      </c>
      <c r="GM10" s="0" t="n">
        <v>20242.28</v>
      </c>
      <c r="GN10" s="0" t="n">
        <v>12149.5125</v>
      </c>
      <c r="GO10" s="0" t="n">
        <v>0</v>
      </c>
      <c r="GP10" s="0" t="n">
        <v>7284.992</v>
      </c>
      <c r="GQ10" s="0" t="n">
        <v>3045</v>
      </c>
      <c r="GR10" s="0" t="n">
        <v>20075.75</v>
      </c>
      <c r="GS10" s="0" t="n">
        <v>5414.0625</v>
      </c>
      <c r="GT10" s="0" t="n">
        <v>1999.2</v>
      </c>
      <c r="GU10" s="0" t="n">
        <v>0</v>
      </c>
      <c r="GV10" s="0" t="n">
        <v>25819.97</v>
      </c>
      <c r="GW10" s="0" t="n">
        <v>17994.575</v>
      </c>
      <c r="GX10" s="0" t="n">
        <v>4204.695</v>
      </c>
      <c r="GY10" s="0" t="n">
        <v>255</v>
      </c>
      <c r="GZ10" s="0" t="n">
        <v>18222.98</v>
      </c>
      <c r="HA10" s="0" t="n">
        <v>4912.204</v>
      </c>
      <c r="HB10" s="0" t="n">
        <v>23232.625</v>
      </c>
      <c r="HC10" s="0" t="n">
        <v>0</v>
      </c>
      <c r="HD10" s="0" t="n">
        <v>4750.65</v>
      </c>
      <c r="HE10" s="0" t="n">
        <v>13959.9</v>
      </c>
      <c r="HF10" s="0" t="n">
        <v>3531.9375</v>
      </c>
      <c r="HG10" s="0" t="n">
        <v>176.8</v>
      </c>
      <c r="HH10" s="0" t="n">
        <v>5345.66</v>
      </c>
      <c r="HI10" s="0" t="n">
        <v>5038.6</v>
      </c>
      <c r="HK10" s="0" t="n">
        <v>395.241</v>
      </c>
      <c r="HL10" s="0" t="n">
        <v>7236.46</v>
      </c>
      <c r="HM10" s="0" t="n">
        <v>3392.4</v>
      </c>
      <c r="HN10" s="0" t="n">
        <v>4972.09</v>
      </c>
      <c r="HO10" s="0" t="n">
        <v>2163.98</v>
      </c>
      <c r="HP10" s="0" t="n">
        <v>9804.55</v>
      </c>
      <c r="HQ10" s="0" t="n">
        <v>0</v>
      </c>
      <c r="HR10" s="0" t="n">
        <v>19398.192</v>
      </c>
      <c r="HS10" s="0" t="n">
        <v>6061.36</v>
      </c>
      <c r="HT10" s="0" t="n">
        <v>13731.606</v>
      </c>
      <c r="HU10" s="0" t="n">
        <v>13069.1</v>
      </c>
      <c r="HV10" s="0" t="n">
        <v>13263.37</v>
      </c>
      <c r="HW10" s="0" t="n">
        <v>0</v>
      </c>
      <c r="HX10" s="0" t="n">
        <v>20569.582</v>
      </c>
      <c r="HY10" s="0" t="n">
        <v>0</v>
      </c>
      <c r="HZ10" s="0" t="n">
        <v>28140</v>
      </c>
      <c r="IA10" s="0" t="n">
        <v>0</v>
      </c>
      <c r="IB10" s="0" t="n">
        <v>0</v>
      </c>
      <c r="IC10" s="0" t="n">
        <v>14434.82</v>
      </c>
      <c r="ID10" s="0" t="n">
        <v>14178.9</v>
      </c>
      <c r="IE10" s="0" t="n">
        <v>6621.89</v>
      </c>
      <c r="IF10" s="0" t="n">
        <v>0</v>
      </c>
      <c r="IG10" s="0" t="n">
        <v>2891.25</v>
      </c>
      <c r="IH10" s="0" t="n">
        <v>1339.8</v>
      </c>
      <c r="II10" s="0" t="n">
        <v>508</v>
      </c>
      <c r="IJ10" s="0" t="n">
        <v>11783.68</v>
      </c>
      <c r="IK10" s="0" t="n">
        <v>1132.84</v>
      </c>
      <c r="IL10" s="0" t="n">
        <v>14564.19</v>
      </c>
      <c r="IM10" s="0" t="n">
        <v>17976.2</v>
      </c>
      <c r="IN10" s="0" t="n">
        <v>19207.5375</v>
      </c>
      <c r="IO10" s="0" t="n">
        <v>12986.21</v>
      </c>
      <c r="IP10" s="0" t="n">
        <v>17071.77</v>
      </c>
      <c r="IQ10" s="0" t="n">
        <v>17727.81</v>
      </c>
      <c r="IR10" s="0" t="n">
        <v>20392.4625</v>
      </c>
      <c r="IS10" s="0" t="n">
        <v>9877.806</v>
      </c>
      <c r="IT10" s="0" t="n">
        <v>6023.052</v>
      </c>
      <c r="IU10" s="0" t="n">
        <v>0</v>
      </c>
      <c r="IV10" s="0" t="n">
        <v>7874</v>
      </c>
      <c r="IW10" s="0" t="n">
        <v>0</v>
      </c>
      <c r="IX10" s="0" t="n">
        <v>0</v>
      </c>
      <c r="IY10" s="0" t="n">
        <v>0</v>
      </c>
      <c r="IZ10" s="0" t="n">
        <v>0</v>
      </c>
      <c r="JA10" s="0" t="n">
        <v>13071.02</v>
      </c>
      <c r="JB10" s="0" t="n">
        <v>17910.3625</v>
      </c>
      <c r="JC10" s="0" t="n">
        <v>0</v>
      </c>
      <c r="JD10" s="0" t="n">
        <v>4704.128</v>
      </c>
      <c r="JE10" s="0" t="n">
        <v>7366</v>
      </c>
      <c r="JF10" s="0" t="n">
        <v>22450.3</v>
      </c>
      <c r="JG10" s="0" t="n">
        <v>10477.5</v>
      </c>
      <c r="JH10" s="0" t="n">
        <v>4297.104</v>
      </c>
      <c r="JI10" s="0" t="n">
        <v>0</v>
      </c>
      <c r="JJ10" s="0" t="n">
        <v>29208.1625</v>
      </c>
      <c r="JK10" s="0" t="n">
        <v>9295.69</v>
      </c>
      <c r="JL10" s="0" t="n">
        <v>9128.91</v>
      </c>
      <c r="JM10" s="0" t="n">
        <v>669.9</v>
      </c>
      <c r="JN10" s="0" t="n">
        <v>13692.57</v>
      </c>
      <c r="JO10" s="0" t="n">
        <v>6793.76</v>
      </c>
      <c r="JP10" s="0" t="n">
        <v>21303.1625</v>
      </c>
      <c r="JQ10" s="0" t="n">
        <v>0</v>
      </c>
      <c r="JR10" s="0" t="n">
        <v>11345.67</v>
      </c>
      <c r="JS10" s="0" t="n">
        <v>16830.92</v>
      </c>
      <c r="JT10" s="0" t="n">
        <v>6835.14</v>
      </c>
      <c r="JU10" s="0" t="n">
        <v>464.464</v>
      </c>
      <c r="JV10" s="0" t="n">
        <v>8859.05</v>
      </c>
      <c r="JW10" s="0" t="n">
        <v>12170.28</v>
      </c>
      <c r="JY10" s="0" t="n">
        <v>589.41</v>
      </c>
      <c r="JZ10" s="0" t="n">
        <v>9914.52</v>
      </c>
      <c r="KA10" s="0" t="n">
        <v>2520</v>
      </c>
      <c r="KB10" s="0" t="n">
        <v>4517.7</v>
      </c>
      <c r="KC10" s="0" t="n">
        <v>3549.78</v>
      </c>
      <c r="KD10" s="0" t="n">
        <v>6409.2</v>
      </c>
      <c r="KE10" s="0" t="n">
        <v>0</v>
      </c>
      <c r="KF10" s="0" t="n">
        <v>21900.06</v>
      </c>
      <c r="KG10" s="0" t="n">
        <v>7142.688</v>
      </c>
      <c r="KH10" s="0" t="n">
        <v>14106.642</v>
      </c>
      <c r="KI10" s="0" t="n">
        <v>16181.1</v>
      </c>
      <c r="KJ10" s="0" t="n">
        <v>12998.07</v>
      </c>
      <c r="KK10" s="0" t="n">
        <v>0</v>
      </c>
      <c r="KL10" s="0" t="n">
        <v>25072.83</v>
      </c>
      <c r="KM10" s="0" t="n">
        <v>0</v>
      </c>
      <c r="KN10" s="0" t="n">
        <v>34560</v>
      </c>
      <c r="KO10" s="0" t="n">
        <v>0</v>
      </c>
      <c r="KP10" s="0" t="n">
        <v>0</v>
      </c>
      <c r="KQ10" s="0" t="n">
        <v>19776.84</v>
      </c>
      <c r="KR10" s="0" t="n">
        <v>21346.8</v>
      </c>
      <c r="KS10" s="0" t="n">
        <v>7058.79</v>
      </c>
      <c r="KT10" s="0" t="n">
        <v>0</v>
      </c>
      <c r="KU10" s="0" t="n">
        <v>1512</v>
      </c>
      <c r="KV10" s="0" t="n">
        <v>1998</v>
      </c>
      <c r="KW10" s="0" t="n">
        <v>696</v>
      </c>
      <c r="KX10" s="0" t="n">
        <v>22581.45</v>
      </c>
      <c r="KY10" s="0" t="n">
        <v>1552.08</v>
      </c>
      <c r="KZ10" s="0" t="n">
        <v>9520.56</v>
      </c>
      <c r="LA10" s="0" t="n">
        <v>19148.184</v>
      </c>
      <c r="LB10" s="0" t="n">
        <v>10044.72</v>
      </c>
      <c r="LC10" s="0" t="n">
        <v>8489.04</v>
      </c>
      <c r="LD10" s="0" t="n">
        <v>18467.16</v>
      </c>
      <c r="LE10" s="0" t="n">
        <v>18752.184</v>
      </c>
      <c r="LF10" s="0" t="n">
        <v>13268.28</v>
      </c>
      <c r="LG10" s="0" t="n">
        <v>15037.08</v>
      </c>
      <c r="LH10" s="0" t="n">
        <v>4374.72</v>
      </c>
      <c r="LI10" s="0" t="n">
        <v>0</v>
      </c>
      <c r="LJ10" s="0" t="n">
        <v>10788</v>
      </c>
      <c r="LK10" s="0" t="n">
        <v>0</v>
      </c>
      <c r="LL10" s="0" t="n">
        <v>0</v>
      </c>
      <c r="LM10" s="0" t="n">
        <v>0</v>
      </c>
      <c r="LN10" s="0" t="n">
        <v>0</v>
      </c>
      <c r="LO10" s="0" t="n">
        <v>8544.48</v>
      </c>
      <c r="LP10" s="0" t="n">
        <v>20115.81</v>
      </c>
      <c r="LQ10" s="0" t="n">
        <v>0</v>
      </c>
      <c r="LR10" s="0" t="n">
        <v>2795.52</v>
      </c>
      <c r="LS10" s="0" t="n">
        <v>10092</v>
      </c>
      <c r="LT10" s="0" t="n">
        <v>23946.6</v>
      </c>
      <c r="LU10" s="0" t="n">
        <v>14355</v>
      </c>
      <c r="LV10" s="0" t="n">
        <v>7832.16</v>
      </c>
      <c r="LW10" s="0" t="n">
        <v>0</v>
      </c>
      <c r="LX10" s="0" t="n">
        <v>21816.12</v>
      </c>
      <c r="LY10" s="0" t="n">
        <v>6076.56</v>
      </c>
      <c r="LZ10" s="0" t="n">
        <v>13477.509</v>
      </c>
      <c r="MA10" s="0" t="n">
        <v>1248.75</v>
      </c>
      <c r="MB10" s="0" t="n">
        <v>11554.68</v>
      </c>
      <c r="MC10" s="0" t="n">
        <v>7436.016</v>
      </c>
      <c r="MD10" s="0" t="n">
        <v>16910.79</v>
      </c>
      <c r="ME10" s="0" t="n">
        <v>0</v>
      </c>
      <c r="MF10" s="0" t="n">
        <v>18611.37</v>
      </c>
      <c r="MG10" s="0" t="n">
        <v>18641.04</v>
      </c>
      <c r="MH10" s="0" t="n">
        <v>9364.68</v>
      </c>
      <c r="MI10" s="0" t="n">
        <v>623.376</v>
      </c>
      <c r="MJ10" s="0" t="n">
        <v>13844.1</v>
      </c>
      <c r="MK10" s="0" t="n">
        <v>15352.524</v>
      </c>
      <c r="MM10" s="0" t="n">
        <v>111.51</v>
      </c>
      <c r="MN10" s="0" t="n">
        <v>7749.28</v>
      </c>
      <c r="MO10" s="0" t="n">
        <v>4290</v>
      </c>
      <c r="MP10" s="0" t="n">
        <v>6189.25</v>
      </c>
      <c r="MQ10" s="0" t="n">
        <v>746.2</v>
      </c>
      <c r="MR10" s="0" t="n">
        <v>12398.75</v>
      </c>
      <c r="MS10" s="0" t="n">
        <v>0</v>
      </c>
      <c r="MT10" s="0" t="n">
        <v>17992.74</v>
      </c>
      <c r="MU10" s="0" t="n">
        <v>7249.528</v>
      </c>
      <c r="MV10" s="0" t="n">
        <v>19311.446</v>
      </c>
      <c r="MW10" s="0" t="n">
        <v>8154</v>
      </c>
      <c r="MX10" s="0" t="n">
        <v>12979.3</v>
      </c>
      <c r="MY10" s="0" t="n">
        <v>0</v>
      </c>
      <c r="MZ10" s="0" t="n">
        <v>15298.425</v>
      </c>
      <c r="NA10" s="0" t="n">
        <v>0</v>
      </c>
      <c r="NB10" s="0" t="n">
        <v>24852</v>
      </c>
      <c r="NC10" s="0" t="n">
        <v>0</v>
      </c>
      <c r="ND10" s="0" t="n">
        <v>0</v>
      </c>
      <c r="NE10" s="0" t="n">
        <v>15457.76</v>
      </c>
      <c r="NF10" s="0" t="n">
        <v>8020.16</v>
      </c>
      <c r="NG10" s="0" t="n">
        <v>5829.1</v>
      </c>
      <c r="NH10" s="0" t="n">
        <v>0</v>
      </c>
      <c r="NI10" s="0" t="n">
        <v>2925</v>
      </c>
      <c r="NJ10" s="0" t="n">
        <v>420</v>
      </c>
      <c r="NK10" s="0" t="n">
        <v>489.6</v>
      </c>
      <c r="NL10" s="0" t="n">
        <v>6714.216</v>
      </c>
      <c r="NM10" s="0" t="n">
        <v>1213.12</v>
      </c>
      <c r="NN10" s="0" t="n">
        <v>18417.75</v>
      </c>
      <c r="NO10" s="0" t="n">
        <v>15713.82</v>
      </c>
      <c r="NP10" s="0" t="n">
        <v>17488.575</v>
      </c>
      <c r="NQ10" s="0" t="n">
        <v>16422.25</v>
      </c>
      <c r="NR10" s="0" t="n">
        <v>16707.31</v>
      </c>
      <c r="NS10" s="0" t="n">
        <v>20942.25</v>
      </c>
      <c r="NT10" s="0" t="n">
        <v>16382.925</v>
      </c>
      <c r="NU10" s="0" t="n">
        <v>11753.12</v>
      </c>
      <c r="NV10" s="0" t="n">
        <v>10578.75</v>
      </c>
      <c r="NW10" s="0" t="n">
        <v>0</v>
      </c>
      <c r="NX10" s="0" t="n">
        <v>7588.8</v>
      </c>
      <c r="NY10" s="0" t="n">
        <v>0</v>
      </c>
      <c r="NZ10" s="0" t="n">
        <v>0</v>
      </c>
      <c r="OA10" s="0" t="n">
        <v>0</v>
      </c>
      <c r="OB10" s="0" t="n">
        <v>0</v>
      </c>
      <c r="OC10" s="0" t="n">
        <v>16529.5</v>
      </c>
      <c r="OD10" s="0" t="n">
        <v>7506</v>
      </c>
      <c r="OE10" s="0" t="n">
        <v>0</v>
      </c>
      <c r="OF10" s="0" t="n">
        <v>5408</v>
      </c>
      <c r="OG10" s="0" t="n">
        <v>9860</v>
      </c>
      <c r="OH10" s="0" t="n">
        <v>25883.4</v>
      </c>
      <c r="OI10" s="0" t="n">
        <v>12342</v>
      </c>
      <c r="OJ10" s="0" t="n">
        <v>1646.4</v>
      </c>
      <c r="OK10" s="0" t="n">
        <v>0</v>
      </c>
      <c r="OL10" s="0" t="n">
        <v>27780.15</v>
      </c>
      <c r="OM10" s="0" t="n">
        <v>10579.725</v>
      </c>
      <c r="ON10" s="0" t="n">
        <v>3147.9</v>
      </c>
      <c r="OO10" s="0" t="n">
        <v>189</v>
      </c>
      <c r="OP10" s="0" t="n">
        <v>14888.25</v>
      </c>
      <c r="OQ10" s="0" t="n">
        <v>7558</v>
      </c>
      <c r="OR10" s="0" t="n">
        <v>17978.08</v>
      </c>
      <c r="OS10" s="0" t="n">
        <v>0</v>
      </c>
      <c r="OT10" s="0" t="n">
        <v>3912.3</v>
      </c>
      <c r="OU10" s="0" t="n">
        <v>19218.56</v>
      </c>
      <c r="OV10" s="0" t="n">
        <v>7319.52</v>
      </c>
      <c r="OW10" s="0" t="n">
        <v>131.04</v>
      </c>
      <c r="OX10" s="0" t="n">
        <v>8796.717</v>
      </c>
      <c r="OY10" s="0" t="n">
        <v>12001.04</v>
      </c>
      <c r="PA10" s="0" t="n">
        <v>124.254</v>
      </c>
      <c r="PB10" s="0" t="n">
        <v>6210.82</v>
      </c>
      <c r="PC10" s="0" t="n">
        <v>1368</v>
      </c>
      <c r="PD10" s="0" t="n">
        <v>2416.18</v>
      </c>
      <c r="PE10" s="0" t="n">
        <v>914.628</v>
      </c>
      <c r="PF10" s="0" t="n">
        <v>4349.1</v>
      </c>
      <c r="PG10" s="0" t="n">
        <v>0</v>
      </c>
      <c r="PH10" s="0" t="n">
        <v>12375.12</v>
      </c>
      <c r="PI10" s="0" t="n">
        <v>4989.12</v>
      </c>
      <c r="PJ10" s="0" t="n">
        <v>7483.58</v>
      </c>
      <c r="PK10" s="0" t="n">
        <v>7214</v>
      </c>
      <c r="PL10" s="0" t="n">
        <v>5855.62</v>
      </c>
      <c r="PM10" s="0" t="n">
        <v>0</v>
      </c>
      <c r="PN10" s="0" t="n">
        <v>11400.426</v>
      </c>
      <c r="PO10" s="0" t="n">
        <v>0</v>
      </c>
      <c r="PP10" s="0" t="n">
        <v>15696</v>
      </c>
      <c r="PQ10" s="0" t="n">
        <v>0</v>
      </c>
      <c r="PR10" s="0" t="n">
        <v>0</v>
      </c>
      <c r="PS10" s="0" t="n">
        <v>12388.94</v>
      </c>
      <c r="PT10" s="0" t="n">
        <v>7745.144</v>
      </c>
      <c r="PU10" s="0" t="n">
        <v>2773.14</v>
      </c>
      <c r="PV10" s="0" t="n">
        <v>0</v>
      </c>
      <c r="PW10" s="0" t="n">
        <v>1026</v>
      </c>
      <c r="PX10" s="0" t="n">
        <v>468</v>
      </c>
      <c r="PY10" s="0" t="n">
        <v>545</v>
      </c>
      <c r="PZ10" s="0" t="n">
        <v>6745.56</v>
      </c>
      <c r="QA10" s="0" t="n">
        <v>972.28</v>
      </c>
      <c r="QB10" s="0" t="n">
        <v>6460.38</v>
      </c>
      <c r="QC10" s="0" t="n">
        <v>9542.1</v>
      </c>
      <c r="QD10" s="0" t="n">
        <v>6816.06</v>
      </c>
      <c r="QE10" s="0" t="n">
        <v>5760.42</v>
      </c>
      <c r="QF10" s="0" t="n">
        <v>8097.372</v>
      </c>
      <c r="QG10" s="0" t="n">
        <v>11023.62</v>
      </c>
      <c r="QH10" s="0" t="n">
        <v>7079.94</v>
      </c>
      <c r="QI10" s="0" t="n">
        <v>10361.758</v>
      </c>
      <c r="QJ10" s="0" t="n">
        <v>2671.704</v>
      </c>
      <c r="QK10" s="0" t="n">
        <v>0</v>
      </c>
      <c r="QL10" s="0" t="n">
        <v>7433.8</v>
      </c>
      <c r="QM10" s="0" t="n">
        <v>0</v>
      </c>
      <c r="QN10" s="0" t="n">
        <v>0</v>
      </c>
      <c r="QO10" s="0" t="n">
        <v>0</v>
      </c>
      <c r="QP10" s="0" t="n">
        <v>0</v>
      </c>
      <c r="QQ10" s="0" t="n">
        <v>5798.04</v>
      </c>
      <c r="QR10" s="0" t="n">
        <v>6535.958</v>
      </c>
      <c r="QS10" s="0" t="n">
        <v>0</v>
      </c>
      <c r="QT10" s="0" t="n">
        <v>1707.264</v>
      </c>
      <c r="QU10" s="0" t="n">
        <v>6322</v>
      </c>
      <c r="QV10" s="0" t="n">
        <v>15325.1</v>
      </c>
      <c r="QW10" s="0" t="n">
        <v>8992.5</v>
      </c>
      <c r="QX10" s="0" t="n">
        <v>2293.2</v>
      </c>
      <c r="QY10" s="0" t="n">
        <v>0</v>
      </c>
      <c r="QZ10" s="0" t="n">
        <v>14151.56</v>
      </c>
      <c r="RA10" s="0" t="n">
        <v>4123.38</v>
      </c>
      <c r="RB10" s="0" t="n">
        <v>3156.894</v>
      </c>
      <c r="RC10" s="0" t="n">
        <v>234</v>
      </c>
      <c r="RD10" s="0" t="n">
        <v>5917.14</v>
      </c>
      <c r="RE10" s="0" t="n">
        <v>5225.52</v>
      </c>
      <c r="RF10" s="0" t="n">
        <v>8955.64</v>
      </c>
      <c r="RG10" s="0" t="n">
        <v>0</v>
      </c>
      <c r="RH10" s="0" t="n">
        <v>4359.42</v>
      </c>
      <c r="RI10" s="0" t="n">
        <v>11887.64</v>
      </c>
      <c r="RJ10" s="0" t="n">
        <v>5866.38</v>
      </c>
      <c r="RK10" s="0" t="n">
        <v>202.8</v>
      </c>
      <c r="RL10" s="0" t="n">
        <v>6988.5</v>
      </c>
      <c r="RM10" s="0" t="n">
        <v>10748.936</v>
      </c>
      <c r="RO10" s="0" t="n">
        <v>495.6</v>
      </c>
      <c r="RP10" s="0" t="n">
        <v>11310.53</v>
      </c>
      <c r="RQ10" s="0" t="n">
        <v>3756</v>
      </c>
      <c r="RR10" s="0" t="n">
        <v>5607.729</v>
      </c>
      <c r="RS10" s="0" t="n">
        <v>2984.8</v>
      </c>
      <c r="RT10" s="0" t="n">
        <v>11940.95</v>
      </c>
      <c r="RU10" s="0" t="n">
        <v>0</v>
      </c>
      <c r="RV10" s="0" t="n">
        <v>25751.22</v>
      </c>
      <c r="RW10" s="0" t="n">
        <v>8366.832</v>
      </c>
      <c r="RX10" s="0" t="n">
        <v>17540.901</v>
      </c>
      <c r="RY10" s="0" t="n">
        <v>17414</v>
      </c>
      <c r="RZ10" s="0" t="n">
        <v>16977.2</v>
      </c>
      <c r="SA10" s="0" t="n">
        <v>0</v>
      </c>
      <c r="SB10" s="0" t="n">
        <v>27437.68</v>
      </c>
      <c r="SC10" s="0" t="n">
        <v>0</v>
      </c>
      <c r="SD10" s="0" t="n">
        <v>39000</v>
      </c>
      <c r="SE10" s="0" t="n">
        <v>0</v>
      </c>
      <c r="SF10" s="0" t="n">
        <v>0</v>
      </c>
      <c r="SG10" s="0" t="n">
        <v>22561.51</v>
      </c>
      <c r="SH10" s="0" t="n">
        <v>16685.16</v>
      </c>
      <c r="SI10" s="0" t="n">
        <v>8511.4</v>
      </c>
      <c r="SJ10" s="0" t="n">
        <v>0</v>
      </c>
      <c r="SK10" s="0" t="n">
        <v>2817</v>
      </c>
      <c r="SL10" s="0" t="n">
        <v>1680</v>
      </c>
      <c r="SM10" s="0" t="n">
        <v>794</v>
      </c>
      <c r="SN10" s="0" t="n">
        <v>17112.74</v>
      </c>
      <c r="SO10" s="0" t="n">
        <v>1770.62</v>
      </c>
      <c r="SP10" s="0" t="n">
        <v>17737.71</v>
      </c>
      <c r="SQ10" s="0" t="n">
        <v>22818.52</v>
      </c>
      <c r="SR10" s="0" t="n">
        <v>18714.27</v>
      </c>
      <c r="SS10" s="0" t="n">
        <v>19769.8625</v>
      </c>
      <c r="ST10" s="0" t="n">
        <v>22915.02</v>
      </c>
      <c r="SU10" s="0" t="n">
        <v>24220.29</v>
      </c>
      <c r="SV10" s="0" t="n">
        <v>20294.73</v>
      </c>
      <c r="SW10" s="0" t="n">
        <v>17154.37</v>
      </c>
      <c r="SX10" s="0" t="n">
        <v>7335.468</v>
      </c>
      <c r="SY10" s="0" t="n">
        <v>0</v>
      </c>
      <c r="SZ10" s="0" t="n">
        <v>13537.7</v>
      </c>
      <c r="TA10" s="0" t="n">
        <v>0</v>
      </c>
      <c r="TB10" s="0" t="n">
        <v>0</v>
      </c>
      <c r="TC10" s="0" t="n">
        <v>0</v>
      </c>
      <c r="TD10" s="0" t="n">
        <v>0</v>
      </c>
      <c r="TE10" s="0" t="n">
        <v>15919.18</v>
      </c>
      <c r="TF10" s="0" t="n">
        <v>19324.66</v>
      </c>
      <c r="TG10" s="0" t="n">
        <v>0</v>
      </c>
      <c r="TH10" s="0" t="n">
        <v>5729.152</v>
      </c>
      <c r="TI10" s="0" t="n">
        <v>11513</v>
      </c>
      <c r="TJ10" s="0" t="n">
        <v>31808.15</v>
      </c>
      <c r="TK10" s="0" t="n">
        <v>20470.3125</v>
      </c>
      <c r="TL10" s="0" t="n">
        <v>6585.6</v>
      </c>
      <c r="TM10" s="0" t="n">
        <v>0</v>
      </c>
      <c r="TN10" s="0" t="n">
        <v>31609.22</v>
      </c>
      <c r="TO10" s="0" t="n">
        <v>11321.21</v>
      </c>
      <c r="TP10" s="0" t="n">
        <v>12591.6</v>
      </c>
      <c r="TQ10" s="0" t="n">
        <v>840</v>
      </c>
      <c r="TR10" s="0" t="n">
        <v>21377.6625</v>
      </c>
      <c r="TS10" s="0" t="n">
        <v>10114.84</v>
      </c>
      <c r="TT10" s="0" t="n">
        <v>20310.957</v>
      </c>
      <c r="TU10" s="0" t="n">
        <v>0</v>
      </c>
      <c r="TV10" s="0" t="n">
        <v>15649.2</v>
      </c>
      <c r="TW10" s="0" t="n">
        <v>24178.06</v>
      </c>
      <c r="TX10" s="0" t="n">
        <v>10683.27</v>
      </c>
      <c r="TY10" s="0" t="n">
        <v>582.4</v>
      </c>
      <c r="TZ10" s="0" t="n">
        <v>13334.89</v>
      </c>
      <c r="UA10" s="0" t="n">
        <v>18761.04</v>
      </c>
      <c r="UC10" s="0" t="n">
        <v>143.37</v>
      </c>
      <c r="UD10" s="0" t="n">
        <v>4558.4</v>
      </c>
      <c r="UE10" s="0" t="n">
        <v>5121.6</v>
      </c>
      <c r="UF10" s="0" t="n">
        <v>7059.56</v>
      </c>
      <c r="UG10" s="0" t="n">
        <v>863.46</v>
      </c>
      <c r="UH10" s="0" t="n">
        <v>14802.2</v>
      </c>
      <c r="UI10" s="0" t="n">
        <v>0</v>
      </c>
      <c r="UJ10" s="0" t="n">
        <v>15529.602</v>
      </c>
      <c r="UK10" s="0" t="n">
        <v>4270.4</v>
      </c>
      <c r="UL10" s="0" t="n">
        <v>21651.718</v>
      </c>
      <c r="UM10" s="0" t="n">
        <v>6031</v>
      </c>
      <c r="UN10" s="0" t="n">
        <v>15114.99</v>
      </c>
      <c r="UO10" s="0" t="n">
        <v>0</v>
      </c>
      <c r="UP10" s="0" t="n">
        <v>12942.63</v>
      </c>
      <c r="UQ10" s="0" t="n">
        <v>0</v>
      </c>
      <c r="UR10" s="0" t="n">
        <v>23616</v>
      </c>
      <c r="US10" s="0" t="n">
        <v>0</v>
      </c>
      <c r="UT10" s="0" t="n">
        <v>0</v>
      </c>
      <c r="UU10" s="0" t="n">
        <v>9092.8</v>
      </c>
      <c r="UV10" s="0" t="n">
        <v>5832.8</v>
      </c>
      <c r="UW10" s="0" t="n">
        <v>7616.433</v>
      </c>
      <c r="UX10" s="0" t="n">
        <v>0</v>
      </c>
      <c r="UY10" s="0" t="n">
        <v>3492</v>
      </c>
      <c r="UZ10" s="0" t="n">
        <v>437.4</v>
      </c>
      <c r="VA10" s="0" t="n">
        <v>320</v>
      </c>
      <c r="VB10" s="0" t="n">
        <v>5782.2</v>
      </c>
      <c r="VC10" s="0" t="n">
        <v>642.24</v>
      </c>
      <c r="VD10" s="0" t="n">
        <v>21987.96</v>
      </c>
      <c r="VE10" s="0" t="n">
        <v>20771.76</v>
      </c>
      <c r="VF10" s="0" t="n">
        <v>23198.52</v>
      </c>
      <c r="VG10" s="0" t="n">
        <v>17645.076</v>
      </c>
      <c r="VH10" s="0" t="n">
        <v>17249.08</v>
      </c>
      <c r="VI10" s="0" t="n">
        <v>20060.04</v>
      </c>
      <c r="VJ10" s="0" t="n">
        <v>21698.48</v>
      </c>
      <c r="VK10" s="0" t="n">
        <v>6913.6</v>
      </c>
      <c r="VL10" s="0" t="n">
        <v>10103.52</v>
      </c>
      <c r="VM10" s="0" t="n">
        <v>0</v>
      </c>
      <c r="VN10" s="0" t="n">
        <v>4960</v>
      </c>
      <c r="VO10" s="0" t="n">
        <v>0</v>
      </c>
      <c r="VP10" s="0" t="n">
        <v>0</v>
      </c>
      <c r="VQ10" s="0" t="n">
        <v>0</v>
      </c>
      <c r="VR10" s="0" t="n">
        <v>0</v>
      </c>
      <c r="VS10" s="0" t="n">
        <v>24667.1</v>
      </c>
      <c r="VT10" s="0" t="n">
        <v>8544.609</v>
      </c>
      <c r="VU10" s="0" t="n">
        <v>0</v>
      </c>
      <c r="VV10" s="0" t="n">
        <v>6456.32</v>
      </c>
      <c r="VW10" s="0" t="n">
        <v>4640</v>
      </c>
      <c r="VX10" s="0" t="n">
        <v>22508</v>
      </c>
      <c r="VY10" s="0" t="n">
        <v>6600</v>
      </c>
      <c r="VZ10" s="0" t="n">
        <v>1905.12</v>
      </c>
      <c r="WA10" s="0" t="n">
        <v>0</v>
      </c>
      <c r="WB10" s="0" t="n">
        <v>27243.32</v>
      </c>
      <c r="WC10" s="0" t="n">
        <v>14033.96</v>
      </c>
      <c r="WD10" s="0" t="n">
        <v>3642.57</v>
      </c>
      <c r="WE10" s="0" t="n">
        <v>303.75</v>
      </c>
      <c r="WF10" s="0" t="n">
        <v>17740.88</v>
      </c>
      <c r="WG10" s="0" t="n">
        <v>5563.84</v>
      </c>
      <c r="WH10" s="0" t="n">
        <v>23693.4875</v>
      </c>
      <c r="WI10" s="0" t="n">
        <v>0</v>
      </c>
      <c r="WJ10" s="0" t="n">
        <v>4527.09</v>
      </c>
      <c r="WK10" s="0" t="n">
        <v>17631.68</v>
      </c>
      <c r="WL10" s="0" t="n">
        <v>4305.6</v>
      </c>
      <c r="WM10" s="0" t="n">
        <v>168.48</v>
      </c>
      <c r="WN10" s="0" t="n">
        <v>6885.16</v>
      </c>
      <c r="WO10" s="0" t="n">
        <v>7338.2</v>
      </c>
      <c r="WQ10" s="0" t="n">
        <v>414.18</v>
      </c>
      <c r="WR10" s="0" t="n">
        <v>6102.558</v>
      </c>
      <c r="WS10" s="0" t="n">
        <v>1188</v>
      </c>
      <c r="WT10" s="0" t="n">
        <v>2195.63</v>
      </c>
      <c r="WU10" s="0" t="n">
        <v>2494.44</v>
      </c>
      <c r="WV10" s="0" t="n">
        <v>3776.85</v>
      </c>
      <c r="WW10" s="0" t="n">
        <v>0</v>
      </c>
      <c r="WX10" s="0" t="n">
        <v>14799.66</v>
      </c>
      <c r="WY10" s="0" t="n">
        <v>5395.92</v>
      </c>
      <c r="WZ10" s="0" t="n">
        <v>8084.08</v>
      </c>
      <c r="XA10" s="0" t="n">
        <v>12490</v>
      </c>
      <c r="XB10" s="0" t="n">
        <v>8472.86</v>
      </c>
      <c r="XC10" s="0" t="n">
        <v>0</v>
      </c>
      <c r="XD10" s="0" t="n">
        <v>17136.69</v>
      </c>
      <c r="XE10" s="0" t="n">
        <v>0</v>
      </c>
      <c r="XF10" s="0" t="n">
        <v>23364</v>
      </c>
      <c r="XG10" s="0" t="n">
        <v>0</v>
      </c>
      <c r="XH10" s="0" t="n">
        <v>0</v>
      </c>
      <c r="XI10" s="0" t="n">
        <v>16906.925</v>
      </c>
      <c r="XJ10" s="0" t="n">
        <v>11854.64</v>
      </c>
      <c r="XK10" s="0" t="n">
        <v>5141.862</v>
      </c>
      <c r="XL10" s="0" t="n">
        <v>0</v>
      </c>
      <c r="XM10" s="0" t="n">
        <v>891</v>
      </c>
      <c r="XN10" s="0" t="n">
        <v>1404</v>
      </c>
      <c r="XO10" s="0" t="n">
        <v>476</v>
      </c>
      <c r="XP10" s="0" t="n">
        <v>12573.96</v>
      </c>
      <c r="XQ10" s="0" t="n">
        <v>1061.48</v>
      </c>
      <c r="XR10" s="0" t="n">
        <v>5610.33</v>
      </c>
      <c r="XS10" s="0" t="n">
        <v>14155.65</v>
      </c>
      <c r="XT10" s="0" t="n">
        <v>5327.289</v>
      </c>
      <c r="XU10" s="0" t="n">
        <v>5002.47</v>
      </c>
      <c r="XV10" s="0" t="n">
        <v>11014.335</v>
      </c>
      <c r="XW10" s="0" t="n">
        <v>11033.67</v>
      </c>
      <c r="XX10" s="0" t="n">
        <v>7478.811</v>
      </c>
      <c r="XY10" s="0" t="n">
        <v>10283.98</v>
      </c>
      <c r="XZ10" s="0" t="n">
        <v>2577.96</v>
      </c>
      <c r="YA10" s="0" t="n">
        <v>0</v>
      </c>
      <c r="YB10" s="0" t="n">
        <v>7378</v>
      </c>
      <c r="YC10" s="0" t="n">
        <v>0</v>
      </c>
      <c r="YD10" s="0" t="n">
        <v>0</v>
      </c>
      <c r="YE10" s="0" t="n">
        <v>0</v>
      </c>
      <c r="YF10" s="0" t="n">
        <v>0</v>
      </c>
      <c r="YG10" s="0" t="n">
        <v>5035.14</v>
      </c>
      <c r="YH10" s="0" t="n">
        <v>13878.08</v>
      </c>
      <c r="YI10" s="0" t="n">
        <v>0</v>
      </c>
      <c r="YJ10" s="0" t="n">
        <v>1482.624</v>
      </c>
      <c r="YK10" s="0" t="n">
        <v>6902</v>
      </c>
      <c r="YL10" s="0" t="n">
        <v>15789.1</v>
      </c>
      <c r="YM10" s="0" t="n">
        <v>8835.75</v>
      </c>
      <c r="YN10" s="0" t="n">
        <v>5503.68</v>
      </c>
      <c r="YO10" s="0" t="n">
        <v>0</v>
      </c>
      <c r="YP10" s="0" t="n">
        <v>12635.739</v>
      </c>
      <c r="YQ10" s="0" t="n">
        <v>3580.83</v>
      </c>
      <c r="YR10" s="0" t="n">
        <v>10522.98</v>
      </c>
      <c r="YS10" s="0" t="n">
        <v>772.2</v>
      </c>
      <c r="YT10" s="0" t="n">
        <v>6569.991</v>
      </c>
      <c r="YU10" s="0" t="n">
        <v>5560.32</v>
      </c>
      <c r="YV10" s="0" t="n">
        <v>11032.58</v>
      </c>
      <c r="YW10" s="0" t="n">
        <v>0</v>
      </c>
      <c r="YX10" s="0" t="n">
        <v>11770.434</v>
      </c>
      <c r="YY10" s="0" t="n">
        <v>15459.05</v>
      </c>
      <c r="YZ10" s="0" t="n">
        <v>7045.038</v>
      </c>
      <c r="ZA10" s="0" t="n">
        <v>608.4</v>
      </c>
      <c r="ZB10" s="0" t="n">
        <v>7482.75</v>
      </c>
      <c r="ZC10" s="0" t="n">
        <v>11710.16</v>
      </c>
      <c r="ZE10" s="0" t="n">
        <v>541.62</v>
      </c>
      <c r="ZF10" s="0" t="n">
        <v>8518.51</v>
      </c>
      <c r="ZG10" s="0" t="n">
        <v>1464</v>
      </c>
      <c r="ZH10" s="0" t="n">
        <v>2717.14</v>
      </c>
      <c r="ZI10" s="0" t="n">
        <v>2935.764</v>
      </c>
      <c r="ZJ10" s="0" t="n">
        <v>4654.3</v>
      </c>
      <c r="ZK10" s="0" t="n">
        <v>0</v>
      </c>
      <c r="ZL10" s="0" t="n">
        <v>20561.244</v>
      </c>
      <c r="ZM10" s="0" t="n">
        <v>6774.16</v>
      </c>
      <c r="ZN10" s="0" t="n">
        <v>10134.49</v>
      </c>
      <c r="ZO10" s="0" t="n">
        <v>16064</v>
      </c>
      <c r="ZP10" s="0" t="n">
        <v>10801.74</v>
      </c>
      <c r="ZQ10" s="0" t="n">
        <v>0</v>
      </c>
      <c r="ZR10" s="0" t="n">
        <v>21792.87</v>
      </c>
      <c r="ZS10" s="0" t="n">
        <v>0</v>
      </c>
      <c r="ZT10" s="0" t="n">
        <v>29844</v>
      </c>
      <c r="ZU10" s="0" t="n">
        <v>0</v>
      </c>
      <c r="ZV10" s="0" t="n">
        <v>0</v>
      </c>
      <c r="ZW10" s="0" t="n">
        <v>16992.17</v>
      </c>
      <c r="ZX10" s="0" t="n">
        <v>13706.748</v>
      </c>
      <c r="ZY10" s="0" t="n">
        <v>6000.78</v>
      </c>
      <c r="ZZ10" s="0" t="n">
        <v>0</v>
      </c>
      <c r="AAA10" s="0" t="n">
        <v>1098</v>
      </c>
      <c r="AAB10" s="0" t="n">
        <v>2019.6</v>
      </c>
      <c r="AAC10" s="0" t="n">
        <v>747.5</v>
      </c>
      <c r="AAD10" s="0" t="n">
        <v>14595.822</v>
      </c>
      <c r="AAE10" s="0" t="n">
        <v>1200.186</v>
      </c>
      <c r="AAF10" s="0" t="n">
        <v>8642.175</v>
      </c>
      <c r="AAG10" s="0" t="n">
        <v>14453.52</v>
      </c>
      <c r="AAH10" s="0" t="n">
        <v>7294.38</v>
      </c>
      <c r="AAI10" s="0" t="n">
        <v>6781.126</v>
      </c>
      <c r="AAJ10" s="0" t="n">
        <v>19449.2875</v>
      </c>
      <c r="AAK10" s="0" t="n">
        <v>13768.26</v>
      </c>
      <c r="AAL10" s="0" t="n">
        <v>10469.62</v>
      </c>
      <c r="AAM10" s="0" t="n">
        <v>12919.79</v>
      </c>
      <c r="AAN10" s="0" t="n">
        <v>3176.88</v>
      </c>
      <c r="AAO10" s="0" t="n">
        <v>0</v>
      </c>
      <c r="AAP10" s="0" t="n">
        <v>9269</v>
      </c>
      <c r="AAQ10" s="0" t="n">
        <v>0</v>
      </c>
      <c r="AAR10" s="0" t="n">
        <v>0</v>
      </c>
      <c r="AAS10" s="0" t="n">
        <v>0</v>
      </c>
      <c r="AAT10" s="0" t="n">
        <v>0</v>
      </c>
      <c r="AAU10" s="0" t="n">
        <v>6204.92</v>
      </c>
      <c r="AAV10" s="0" t="n">
        <v>18028.14</v>
      </c>
      <c r="AAW10" s="0" t="n">
        <v>0</v>
      </c>
      <c r="AAX10" s="0" t="n">
        <v>2030.08</v>
      </c>
      <c r="AAY10" s="0" t="n">
        <v>8671</v>
      </c>
      <c r="AAZ10" s="0" t="n">
        <v>24685.0625</v>
      </c>
      <c r="ABA10" s="0" t="n">
        <v>12333.75</v>
      </c>
      <c r="ABB10" s="0" t="n">
        <v>7916.832</v>
      </c>
      <c r="ABC10" s="0" t="n">
        <v>0</v>
      </c>
      <c r="ABD10" s="0" t="n">
        <v>17506.63</v>
      </c>
      <c r="ABE10" s="0" t="n">
        <v>4412.74</v>
      </c>
      <c r="ABF10" s="0" t="n">
        <v>17201.025</v>
      </c>
      <c r="ABG10" s="0" t="n">
        <v>826.2</v>
      </c>
      <c r="ABH10" s="0" t="n">
        <v>9225.22</v>
      </c>
      <c r="ABI10" s="0" t="n">
        <v>6971.96</v>
      </c>
      <c r="ABJ10" s="0" t="n">
        <v>12554.235</v>
      </c>
      <c r="ABK10" s="0" t="n">
        <v>0</v>
      </c>
      <c r="ABL10" s="0" t="n">
        <v>18812.574</v>
      </c>
      <c r="ABM10" s="0" t="n">
        <v>15480.02</v>
      </c>
      <c r="ABN10" s="0" t="n">
        <v>8046.09</v>
      </c>
      <c r="ABO10" s="0" t="n">
        <v>795.6</v>
      </c>
      <c r="ABP10" s="0" t="n">
        <v>9386.9</v>
      </c>
      <c r="ABQ10" s="0" t="n">
        <v>14795.68</v>
      </c>
      <c r="ABS10" s="0" t="n">
        <v>123.9</v>
      </c>
      <c r="ABT10" s="0" t="n">
        <v>6609.68</v>
      </c>
      <c r="ABU10" s="0" t="n">
        <v>2214</v>
      </c>
      <c r="ABV10" s="0" t="n">
        <v>4024.85</v>
      </c>
      <c r="ABW10" s="0" t="n">
        <v>656.656</v>
      </c>
      <c r="ABX10" s="0" t="n">
        <v>7820.75</v>
      </c>
      <c r="ABY10" s="0" t="n">
        <v>0</v>
      </c>
      <c r="ABZ10" s="0" t="n">
        <v>14173.98</v>
      </c>
      <c r="ACA10" s="0" t="n">
        <v>5476.88</v>
      </c>
      <c r="ACB10" s="0" t="n">
        <v>11621.26</v>
      </c>
      <c r="ACC10" s="0" t="n">
        <v>7524</v>
      </c>
      <c r="ACD10" s="0" t="n">
        <v>8542.24</v>
      </c>
      <c r="ACE10" s="0" t="n">
        <v>0</v>
      </c>
      <c r="ACF10" s="0" t="n">
        <v>17099.6875</v>
      </c>
      <c r="ACG10" s="0" t="n">
        <v>0</v>
      </c>
      <c r="ACH10" s="0" t="n">
        <v>18420</v>
      </c>
      <c r="ACI10" s="0" t="n">
        <v>0</v>
      </c>
      <c r="ACJ10" s="0" t="n">
        <v>0</v>
      </c>
      <c r="ACK10" s="0" t="n">
        <v>14503.016</v>
      </c>
      <c r="ACL10" s="0" t="n">
        <v>8421.2</v>
      </c>
      <c r="ACM10" s="0" t="n">
        <v>3838.28</v>
      </c>
      <c r="ACN10" s="0" t="n">
        <v>0</v>
      </c>
      <c r="ACO10" s="0" t="n">
        <v>1845</v>
      </c>
      <c r="ACP10" s="0" t="n">
        <v>336</v>
      </c>
      <c r="ACQ10" s="0" t="n">
        <v>464</v>
      </c>
      <c r="ACR10" s="0" t="n">
        <v>6233.44</v>
      </c>
      <c r="ACS10" s="0" t="n">
        <v>1034.72</v>
      </c>
      <c r="ACT10" s="0" t="n">
        <v>11617.35</v>
      </c>
      <c r="ACU10" s="0" t="n">
        <v>11347.64</v>
      </c>
      <c r="ACV10" s="0" t="n">
        <v>12256.95</v>
      </c>
      <c r="ACW10" s="0" t="n">
        <v>9322.785</v>
      </c>
      <c r="ACX10" s="0" t="n">
        <v>12943.513</v>
      </c>
      <c r="ACY10" s="0" t="n">
        <v>13520.385</v>
      </c>
      <c r="ACZ10" s="0" t="n">
        <v>11636.05</v>
      </c>
      <c r="ADA10" s="0" t="n">
        <v>10024.72</v>
      </c>
      <c r="ADB10" s="0" t="n">
        <v>5338.2</v>
      </c>
      <c r="ADC10" s="0" t="n">
        <v>0</v>
      </c>
      <c r="ADD10" s="0" t="n">
        <v>7192</v>
      </c>
      <c r="ADE10" s="0" t="n">
        <v>0</v>
      </c>
      <c r="ADF10" s="0" t="n">
        <v>0</v>
      </c>
      <c r="ADG10" s="0" t="n">
        <v>0</v>
      </c>
      <c r="ADH10" s="0" t="n">
        <v>0</v>
      </c>
      <c r="ADI10" s="0" t="n">
        <v>10426.3</v>
      </c>
      <c r="ADJ10" s="0" t="n">
        <v>5995.7</v>
      </c>
      <c r="ADK10" s="0" t="n">
        <v>0</v>
      </c>
      <c r="ADL10" s="0" t="n">
        <v>3411.2</v>
      </c>
      <c r="ADM10" s="0" t="n">
        <v>6728</v>
      </c>
      <c r="ADN10" s="0" t="n">
        <v>21345.94</v>
      </c>
      <c r="ADO10" s="0" t="n">
        <v>9570</v>
      </c>
      <c r="ADP10" s="0" t="n">
        <v>1317.12</v>
      </c>
      <c r="ADQ10" s="0" t="n">
        <v>0</v>
      </c>
      <c r="ADR10" s="0" t="n">
        <v>19695.35</v>
      </c>
      <c r="ADS10" s="0" t="n">
        <v>7414.85</v>
      </c>
      <c r="ADT10" s="0" t="n">
        <v>2518.32</v>
      </c>
      <c r="ADU10" s="0" t="n">
        <v>168</v>
      </c>
      <c r="ADV10" s="0" t="n">
        <v>8590.545</v>
      </c>
      <c r="ADW10" s="0" t="n">
        <v>6036.4</v>
      </c>
      <c r="ADX10" s="0" t="n">
        <v>12425.82</v>
      </c>
      <c r="ADY10" s="0" t="n">
        <v>0</v>
      </c>
      <c r="ADZ10" s="0" t="n">
        <v>3129.84</v>
      </c>
      <c r="AEA10" s="0" t="n">
        <v>14659.36</v>
      </c>
      <c r="AEB10" s="0" t="n">
        <v>6243.12</v>
      </c>
      <c r="AEC10" s="0" t="n">
        <v>116.48</v>
      </c>
      <c r="AED10" s="0" t="n">
        <v>9900.1625</v>
      </c>
      <c r="AEE10" s="0" t="n">
        <v>10210.24</v>
      </c>
      <c r="AEG10" s="0" t="n">
        <v>479.67</v>
      </c>
      <c r="AEH10" s="0" t="n">
        <v>5270.65</v>
      </c>
      <c r="AEI10" s="0" t="n">
        <v>4989.6</v>
      </c>
      <c r="AEJ10" s="0" t="n">
        <v>6242.274</v>
      </c>
      <c r="AEK10" s="0" t="n">
        <v>2888.86</v>
      </c>
      <c r="AEL10" s="0" t="n">
        <v>14420.7</v>
      </c>
      <c r="AEM10" s="0" t="n">
        <v>0</v>
      </c>
      <c r="AEN10" s="0" t="n">
        <v>17228.82</v>
      </c>
      <c r="AEO10" s="0" t="n">
        <v>4796.4</v>
      </c>
      <c r="AEP10" s="0" t="n">
        <v>22880.583</v>
      </c>
      <c r="AEQ10" s="0" t="n">
        <v>13718.1</v>
      </c>
      <c r="AER10" s="0" t="n">
        <v>23231.3625</v>
      </c>
      <c r="AES10" s="0" t="n">
        <v>0</v>
      </c>
      <c r="AET10" s="0" t="n">
        <v>18498.28</v>
      </c>
      <c r="AEU10" s="0" t="n">
        <v>0</v>
      </c>
      <c r="AEV10" s="0" t="n">
        <v>33276</v>
      </c>
      <c r="AEW10" s="0" t="n">
        <v>0</v>
      </c>
      <c r="AEX10" s="0" t="n">
        <v>0</v>
      </c>
      <c r="AEY10" s="0" t="n">
        <v>10513.55</v>
      </c>
      <c r="AEZ10" s="0" t="n">
        <v>10538.82</v>
      </c>
      <c r="AFA10" s="0" t="n">
        <v>9363.73</v>
      </c>
      <c r="AFB10" s="0" t="n">
        <v>0</v>
      </c>
      <c r="AFC10" s="0" t="n">
        <v>3402</v>
      </c>
      <c r="AFD10" s="0" t="n">
        <v>2032.5</v>
      </c>
      <c r="AFE10" s="0" t="n">
        <v>370</v>
      </c>
      <c r="AFF10" s="0" t="n">
        <v>12892.7</v>
      </c>
      <c r="AFG10" s="0" t="n">
        <v>825.1</v>
      </c>
      <c r="AFH10" s="0" t="n">
        <v>21421.26</v>
      </c>
      <c r="AFI10" s="0" t="n">
        <v>28227.056</v>
      </c>
      <c r="AFJ10" s="0" t="n">
        <v>22600.62</v>
      </c>
      <c r="AFK10" s="0" t="n">
        <v>19100.34</v>
      </c>
      <c r="AFL10" s="0" t="n">
        <v>21481.93</v>
      </c>
      <c r="AFM10" s="0" t="n">
        <v>20416.74</v>
      </c>
      <c r="AFN10" s="0" t="n">
        <v>21272.742</v>
      </c>
      <c r="AFO10" s="0" t="n">
        <v>7993.85</v>
      </c>
      <c r="AFP10" s="0" t="n">
        <v>9843.12</v>
      </c>
      <c r="AFQ10" s="0" t="n">
        <v>0</v>
      </c>
      <c r="AFR10" s="0" t="n">
        <v>5161.5</v>
      </c>
      <c r="AFS10" s="0" t="n">
        <v>0</v>
      </c>
      <c r="AFT10" s="0" t="n">
        <v>0</v>
      </c>
      <c r="AFU10" s="0" t="n">
        <v>0</v>
      </c>
      <c r="AFV10" s="0" t="n">
        <v>0</v>
      </c>
      <c r="AFW10" s="0" t="n">
        <v>21147.588</v>
      </c>
      <c r="AFX10" s="0" t="n">
        <v>24084.1375</v>
      </c>
      <c r="AFY10" s="0" t="n">
        <v>0</v>
      </c>
      <c r="AFZ10" s="0" t="n">
        <v>5660.928</v>
      </c>
      <c r="AGA10" s="0" t="n">
        <v>5365</v>
      </c>
      <c r="AGB10" s="0" t="n">
        <v>23411.75</v>
      </c>
      <c r="AGC10" s="0" t="n">
        <v>7631.25</v>
      </c>
      <c r="AGD10" s="0" t="n">
        <v>6373.92</v>
      </c>
      <c r="AGE10" s="0" t="n">
        <v>0</v>
      </c>
      <c r="AGF10" s="0" t="n">
        <v>24829.353</v>
      </c>
      <c r="AGG10" s="0" t="n">
        <v>12305.034</v>
      </c>
      <c r="AGH10" s="0" t="n">
        <v>12186.87</v>
      </c>
      <c r="AGI10" s="0" t="n">
        <v>813</v>
      </c>
      <c r="AGJ10" s="0" t="n">
        <v>24725.975</v>
      </c>
      <c r="AGK10" s="0" t="n">
        <v>6032.04</v>
      </c>
      <c r="AGL10" s="0" t="n">
        <v>24002.704</v>
      </c>
      <c r="AGM10" s="0" t="n">
        <v>0</v>
      </c>
      <c r="AGN10" s="0" t="n">
        <v>15146.19</v>
      </c>
      <c r="AGO10" s="0" t="n">
        <v>16838.3</v>
      </c>
      <c r="AGP10" s="0" t="n">
        <v>4978.35</v>
      </c>
      <c r="AGQ10" s="0" t="n">
        <v>563.68</v>
      </c>
      <c r="AGR10" s="0" t="n">
        <v>6798.114</v>
      </c>
      <c r="AGS10" s="0" t="n">
        <v>10698.82</v>
      </c>
      <c r="AGU10" s="0" t="n">
        <v>132</v>
      </c>
      <c r="AGV10" s="0" t="n">
        <v>301</v>
      </c>
      <c r="AGW10" s="0" t="n">
        <v>615</v>
      </c>
      <c r="AGX10" s="0" t="n">
        <v>432</v>
      </c>
      <c r="AGY10" s="0" t="n">
        <v>408</v>
      </c>
      <c r="AGZ10" s="0" t="n">
        <v>306</v>
      </c>
      <c r="AHA10" s="0" t="n">
        <v>266</v>
      </c>
      <c r="AHB10" s="0" t="n">
        <v>670</v>
      </c>
      <c r="AHC10" s="0" t="n">
        <v>419</v>
      </c>
      <c r="AHD10" s="0" t="n">
        <v>102</v>
      </c>
      <c r="AHE10" s="0" t="n">
        <v>464</v>
      </c>
      <c r="AHF10" s="0" t="e">
        <f aca="false">#N/A</f>
        <v>#N/A</v>
      </c>
    </row>
    <row r="11" customFormat="false" ht="15" hidden="false" customHeight="false" outlineLevel="0" collapsed="false">
      <c r="H11" s="0" t="s">
        <v>65</v>
      </c>
      <c r="L11" s="0" t="n">
        <v>15.88</v>
      </c>
      <c r="M11" s="0" t="s">
        <v>252</v>
      </c>
      <c r="N11" s="0" t="s">
        <v>50</v>
      </c>
      <c r="CI11" s="0" t="n">
        <v>14212</v>
      </c>
      <c r="CJ11" s="0" t="n">
        <v>32253.15</v>
      </c>
      <c r="CK11" s="0" t="n">
        <v>0</v>
      </c>
      <c r="CL11" s="0" t="n">
        <v>8976</v>
      </c>
      <c r="CM11" s="0" t="n">
        <v>11162.7</v>
      </c>
      <c r="CN11" s="0" t="n">
        <v>21212.24</v>
      </c>
      <c r="CO11" s="0" t="n">
        <v>19209</v>
      </c>
      <c r="CP11" s="0" t="n">
        <v>25904.5</v>
      </c>
      <c r="CQ11" s="0" t="n">
        <v>15227.531</v>
      </c>
      <c r="CR11" s="0" t="n">
        <v>11115</v>
      </c>
      <c r="CS11" s="0" t="n">
        <v>40441.86</v>
      </c>
      <c r="CT11" s="0" t="n">
        <v>41037.875</v>
      </c>
      <c r="CU11" s="0" t="n">
        <v>10003.5</v>
      </c>
      <c r="CV11" s="0" t="n">
        <v>12949.68</v>
      </c>
      <c r="CW11" s="0" t="n">
        <v>47112.84</v>
      </c>
      <c r="CX11" s="0" t="n">
        <v>16966.98</v>
      </c>
      <c r="CY11" s="0" t="n">
        <v>11060</v>
      </c>
      <c r="CZ11" s="0" t="n">
        <v>10366.75</v>
      </c>
      <c r="DA11" s="0" t="n">
        <v>14621.32</v>
      </c>
      <c r="DB11" s="0" t="n">
        <v>24356.64</v>
      </c>
      <c r="DC11" s="0" t="n">
        <v>1181.84</v>
      </c>
      <c r="DD11" s="0" t="n">
        <v>0</v>
      </c>
      <c r="DE11" s="0" t="n">
        <v>16227.68</v>
      </c>
      <c r="DF11" s="0" t="n">
        <v>16467.75</v>
      </c>
      <c r="DG11" s="0" t="n">
        <v>14705.68</v>
      </c>
      <c r="DH11" s="0" t="n">
        <v>17806.7</v>
      </c>
      <c r="DI11" s="0" t="n">
        <v>17018.4</v>
      </c>
      <c r="DJ11" s="0" t="n">
        <v>9312.6</v>
      </c>
      <c r="DK11" s="0" t="n">
        <v>1995</v>
      </c>
      <c r="DL11" s="0" t="n">
        <v>10080.4</v>
      </c>
      <c r="DM11" s="0" t="n">
        <v>30730.21</v>
      </c>
      <c r="DN11" s="0" t="n">
        <v>0</v>
      </c>
      <c r="DO11" s="0" t="n">
        <v>13959.132</v>
      </c>
      <c r="DP11" s="0" t="n">
        <v>9796</v>
      </c>
      <c r="DQ11" s="0" t="n">
        <v>10716</v>
      </c>
      <c r="DR11" s="0" t="n">
        <v>0</v>
      </c>
      <c r="DS11" s="0" t="n">
        <v>0</v>
      </c>
      <c r="DT11" s="0" t="n">
        <v>0</v>
      </c>
      <c r="DU11" s="0" t="n">
        <v>22115.3</v>
      </c>
      <c r="DV11" s="0" t="n">
        <v>22254.64</v>
      </c>
      <c r="DW11" s="0" t="n">
        <v>4557.15</v>
      </c>
      <c r="DX11" s="0" t="n">
        <v>19684.6</v>
      </c>
      <c r="DY11" s="0" t="n">
        <v>36240.17</v>
      </c>
      <c r="DZ11" s="0" t="n">
        <v>4517.25</v>
      </c>
      <c r="EA11" s="0" t="n">
        <v>19279.97</v>
      </c>
      <c r="EB11" s="0" t="n">
        <v>18388.3</v>
      </c>
      <c r="EC11" s="0" t="n">
        <v>4275</v>
      </c>
      <c r="ED11" s="0" t="n">
        <v>6778.7</v>
      </c>
      <c r="EE11" s="0" t="n">
        <v>0</v>
      </c>
      <c r="EF11" s="0" t="n">
        <v>16473.545</v>
      </c>
      <c r="EG11" s="0" t="n">
        <v>21574</v>
      </c>
      <c r="EH11" s="0" t="n">
        <v>11132.8125</v>
      </c>
      <c r="EI11" s="0" t="n">
        <v>15738.72</v>
      </c>
      <c r="EJ11" s="0" t="n">
        <v>5675.36</v>
      </c>
      <c r="EK11" s="0" t="n">
        <v>15272.4375</v>
      </c>
      <c r="EL11" s="0" t="n">
        <v>19662.78</v>
      </c>
      <c r="EM11" s="0" t="n">
        <v>3847</v>
      </c>
      <c r="EN11" s="0" t="n">
        <v>13123.48</v>
      </c>
      <c r="EO11" s="0" t="n">
        <v>0</v>
      </c>
      <c r="EP11" s="0" t="n">
        <v>5788.35</v>
      </c>
      <c r="EQ11" s="0" t="n">
        <v>0</v>
      </c>
      <c r="ER11" s="0" t="n">
        <v>5670.1</v>
      </c>
      <c r="ES11" s="0" t="n">
        <v>0</v>
      </c>
      <c r="ET11" s="0" t="n">
        <v>18293.24</v>
      </c>
      <c r="EU11" s="0" t="n">
        <v>26620.675</v>
      </c>
      <c r="EW11" s="0" t="n">
        <v>13642</v>
      </c>
      <c r="EX11" s="0" t="n">
        <v>9396.21</v>
      </c>
      <c r="EY11" s="0" t="n">
        <v>0</v>
      </c>
      <c r="EZ11" s="0" t="n">
        <v>8616</v>
      </c>
      <c r="FA11" s="0" t="n">
        <v>5151.5625</v>
      </c>
      <c r="FB11" s="0" t="n">
        <v>12991.68</v>
      </c>
      <c r="FC11" s="0" t="n">
        <v>3666.56</v>
      </c>
      <c r="FD11" s="0" t="n">
        <v>14813.2</v>
      </c>
      <c r="FE11" s="0" t="n">
        <v>11091.492</v>
      </c>
      <c r="FF11" s="0" t="n">
        <v>2652</v>
      </c>
      <c r="FG11" s="0" t="n">
        <v>20869.35</v>
      </c>
      <c r="FH11" s="0" t="n">
        <v>24420.05</v>
      </c>
      <c r="FI11" s="0" t="n">
        <v>2652</v>
      </c>
      <c r="FJ11" s="0" t="n">
        <v>5378.625</v>
      </c>
      <c r="FK11" s="0" t="n">
        <v>28742.26</v>
      </c>
      <c r="FL11" s="0" t="n">
        <v>12470.69</v>
      </c>
      <c r="FM11" s="0" t="n">
        <v>3675</v>
      </c>
      <c r="FN11" s="0" t="n">
        <v>2640.73</v>
      </c>
      <c r="FO11" s="0" t="n">
        <v>4372.515</v>
      </c>
      <c r="FP11" s="0" t="n">
        <v>6803.28</v>
      </c>
      <c r="FQ11" s="0" t="n">
        <v>1134.44</v>
      </c>
      <c r="FR11" s="0" t="n">
        <v>0</v>
      </c>
      <c r="FS11" s="0" t="n">
        <v>17983.6</v>
      </c>
      <c r="FT11" s="0" t="n">
        <v>11212.8</v>
      </c>
      <c r="FU11" s="0" t="n">
        <v>12704.292</v>
      </c>
      <c r="FV11" s="0" t="n">
        <v>7755.56</v>
      </c>
      <c r="FW11" s="0" t="n">
        <v>5574.75</v>
      </c>
      <c r="FX11" s="0" t="n">
        <v>6436.152</v>
      </c>
      <c r="FY11" s="0" t="n">
        <v>595</v>
      </c>
      <c r="FZ11" s="0" t="n">
        <v>3349.5</v>
      </c>
      <c r="GA11" s="0" t="n">
        <v>20578.701</v>
      </c>
      <c r="GB11" s="0" t="n">
        <v>0</v>
      </c>
      <c r="GC11" s="0" t="n">
        <v>10084.85</v>
      </c>
      <c r="GD11" s="0" t="n">
        <v>3255</v>
      </c>
      <c r="GE11" s="0" t="n">
        <v>2556.8</v>
      </c>
      <c r="GF11" s="0" t="n">
        <v>0</v>
      </c>
      <c r="GG11" s="0" t="n">
        <v>0</v>
      </c>
      <c r="GH11" s="0" t="n">
        <v>0</v>
      </c>
      <c r="GI11" s="0" t="n">
        <v>16204.72</v>
      </c>
      <c r="GJ11" s="0" t="n">
        <v>6887.45</v>
      </c>
      <c r="GK11" s="0" t="n">
        <v>1087.32</v>
      </c>
      <c r="GL11" s="0" t="n">
        <v>13263.28</v>
      </c>
      <c r="GM11" s="0" t="n">
        <v>23572.87</v>
      </c>
      <c r="GN11" s="0" t="n">
        <v>1347.25</v>
      </c>
      <c r="GO11" s="0" t="n">
        <v>9379.494</v>
      </c>
      <c r="GP11" s="0" t="n">
        <v>14115.464</v>
      </c>
      <c r="GQ11" s="0" t="n">
        <v>1020</v>
      </c>
      <c r="GR11" s="0" t="n">
        <v>3581.17</v>
      </c>
      <c r="GS11" s="0" t="n">
        <v>0</v>
      </c>
      <c r="GT11" s="0" t="n">
        <v>4761.79</v>
      </c>
      <c r="GU11" s="0" t="n">
        <v>6154</v>
      </c>
      <c r="GV11" s="0" t="n">
        <v>2125</v>
      </c>
      <c r="GW11" s="0" t="n">
        <v>6879.1</v>
      </c>
      <c r="GX11" s="0" t="n">
        <v>2074.38</v>
      </c>
      <c r="GY11" s="0" t="n">
        <v>2915.16</v>
      </c>
      <c r="GZ11" s="0" t="n">
        <v>5971.23</v>
      </c>
      <c r="HA11" s="0" t="n">
        <v>3383.6</v>
      </c>
      <c r="HB11" s="0" t="n">
        <v>5450.8125</v>
      </c>
      <c r="HC11" s="0" t="n">
        <v>0</v>
      </c>
      <c r="HD11" s="0" t="n">
        <v>1381.08</v>
      </c>
      <c r="HE11" s="0" t="n">
        <v>0</v>
      </c>
      <c r="HF11" s="0" t="n">
        <v>1450.1875</v>
      </c>
      <c r="HG11" s="0" t="n">
        <v>0</v>
      </c>
      <c r="HH11" s="0" t="n">
        <v>6078.45</v>
      </c>
      <c r="HI11" s="0" t="n">
        <v>15442.95</v>
      </c>
      <c r="HK11" s="0" t="n">
        <v>6604.4</v>
      </c>
      <c r="HL11" s="0" t="n">
        <v>21913.86</v>
      </c>
      <c r="HM11" s="0" t="n">
        <v>0</v>
      </c>
      <c r="HN11" s="0" t="n">
        <v>3792</v>
      </c>
      <c r="HO11" s="0" t="n">
        <v>9969.5</v>
      </c>
      <c r="HP11" s="0" t="n">
        <v>13439.2</v>
      </c>
      <c r="HQ11" s="0" t="n">
        <v>7980.16</v>
      </c>
      <c r="HR11" s="0" t="n">
        <v>13522.52</v>
      </c>
      <c r="HS11" s="0" t="n">
        <v>5977.64</v>
      </c>
      <c r="HT11" s="0" t="n">
        <v>5194.8</v>
      </c>
      <c r="HU11" s="0" t="n">
        <v>24636.414</v>
      </c>
      <c r="HV11" s="0" t="n">
        <v>16136.1</v>
      </c>
      <c r="HW11" s="0" t="n">
        <v>7215</v>
      </c>
      <c r="HX11" s="0" t="n">
        <v>11449.812</v>
      </c>
      <c r="HY11" s="0" t="n">
        <v>27091.4</v>
      </c>
      <c r="HZ11" s="0" t="n">
        <v>9486.34</v>
      </c>
      <c r="IA11" s="0" t="n">
        <v>11112.5</v>
      </c>
      <c r="IB11" s="0" t="n">
        <v>6480.518</v>
      </c>
      <c r="IC11" s="0" t="n">
        <v>11752.58</v>
      </c>
      <c r="ID11" s="0" t="n">
        <v>22445.2</v>
      </c>
      <c r="IE11" s="0" t="n">
        <v>499.28</v>
      </c>
      <c r="IF11" s="0" t="n">
        <v>0</v>
      </c>
      <c r="IG11" s="0" t="n">
        <v>9473.2</v>
      </c>
      <c r="IH11" s="0" t="n">
        <v>8331.18</v>
      </c>
      <c r="II11" s="0" t="n">
        <v>6212.56</v>
      </c>
      <c r="IJ11" s="0" t="n">
        <v>8776.16</v>
      </c>
      <c r="IK11" s="0" t="n">
        <v>13436.1</v>
      </c>
      <c r="IL11" s="0" t="n">
        <v>3147.36</v>
      </c>
      <c r="IM11" s="0" t="n">
        <v>1036</v>
      </c>
      <c r="IN11" s="0" t="n">
        <v>9207.5</v>
      </c>
      <c r="IO11" s="0" t="n">
        <v>18887.18</v>
      </c>
      <c r="IP11" s="0" t="n">
        <v>0</v>
      </c>
      <c r="IQ11" s="0" t="n">
        <v>6634.78</v>
      </c>
      <c r="IR11" s="0" t="n">
        <v>9842.5</v>
      </c>
      <c r="IS11" s="0" t="n">
        <v>5008.32</v>
      </c>
      <c r="IT11" s="0" t="n">
        <v>0</v>
      </c>
      <c r="IU11" s="0" t="n">
        <v>0</v>
      </c>
      <c r="IV11" s="0" t="n">
        <v>0</v>
      </c>
      <c r="IW11" s="0" t="n">
        <v>12395.16</v>
      </c>
      <c r="IX11" s="0" t="n">
        <v>16347.66</v>
      </c>
      <c r="IY11" s="0" t="n">
        <v>2366.52</v>
      </c>
      <c r="IZ11" s="0" t="n">
        <v>10574.08</v>
      </c>
      <c r="JA11" s="0" t="n">
        <v>16815.54</v>
      </c>
      <c r="JB11" s="0" t="n">
        <v>2932.25</v>
      </c>
      <c r="JC11" s="0" t="n">
        <v>9230.48</v>
      </c>
      <c r="JD11" s="0" t="n">
        <v>11425.304</v>
      </c>
      <c r="JE11" s="0" t="n">
        <v>2220</v>
      </c>
      <c r="JF11" s="0" t="n">
        <v>3277.9</v>
      </c>
      <c r="JG11" s="0" t="n">
        <v>0</v>
      </c>
      <c r="JH11" s="0" t="n">
        <v>10247.886</v>
      </c>
      <c r="JI11" s="0" t="n">
        <v>14260</v>
      </c>
      <c r="JJ11" s="0" t="n">
        <v>5781.25</v>
      </c>
      <c r="JK11" s="0" t="n">
        <v>7938.4</v>
      </c>
      <c r="JL11" s="0" t="n">
        <v>4561.84</v>
      </c>
      <c r="JM11" s="0" t="n">
        <v>6979.236</v>
      </c>
      <c r="JN11" s="0" t="n">
        <v>14097.3</v>
      </c>
      <c r="JO11" s="0" t="n">
        <v>1708</v>
      </c>
      <c r="JP11" s="0" t="n">
        <v>13185.775</v>
      </c>
      <c r="JQ11" s="0" t="n">
        <v>0</v>
      </c>
      <c r="JR11" s="0" t="n">
        <v>3005.88</v>
      </c>
      <c r="JS11" s="0" t="n">
        <v>0</v>
      </c>
      <c r="JT11" s="0" t="n">
        <v>2592.02</v>
      </c>
      <c r="JU11" s="0" t="n">
        <v>0</v>
      </c>
      <c r="JV11" s="0" t="n">
        <v>14704.06</v>
      </c>
      <c r="JW11" s="0" t="n">
        <v>9668.14</v>
      </c>
      <c r="JY11" s="0" t="n">
        <v>12578</v>
      </c>
      <c r="JZ11" s="0" t="n">
        <v>30579.18</v>
      </c>
      <c r="KA11" s="0" t="n">
        <v>0</v>
      </c>
      <c r="KB11" s="0" t="n">
        <v>9930</v>
      </c>
      <c r="KC11" s="0" t="n">
        <v>13659</v>
      </c>
      <c r="KD11" s="0" t="n">
        <v>21312.6</v>
      </c>
      <c r="KE11" s="0" t="n">
        <v>14423.6</v>
      </c>
      <c r="KF11" s="0" t="n">
        <v>21056.6</v>
      </c>
      <c r="KG11" s="0" t="n">
        <v>10865.07</v>
      </c>
      <c r="KH11" s="0" t="n">
        <v>9180.6</v>
      </c>
      <c r="KI11" s="0" t="n">
        <v>32135.292</v>
      </c>
      <c r="KJ11" s="0" t="n">
        <v>29209.45</v>
      </c>
      <c r="KK11" s="0" t="n">
        <v>8346</v>
      </c>
      <c r="KL11" s="0" t="n">
        <v>14261.04</v>
      </c>
      <c r="KM11" s="0" t="n">
        <v>44207.42</v>
      </c>
      <c r="KN11" s="0" t="n">
        <v>17964.023</v>
      </c>
      <c r="KO11" s="0" t="n">
        <v>15225</v>
      </c>
      <c r="KP11" s="0" t="n">
        <v>9250.714</v>
      </c>
      <c r="KQ11" s="0" t="n">
        <v>16101.96</v>
      </c>
      <c r="KR11" s="0" t="n">
        <v>31032.4</v>
      </c>
      <c r="KS11" s="0" t="n">
        <v>1045.96</v>
      </c>
      <c r="KT11" s="0" t="n">
        <v>0</v>
      </c>
      <c r="KU11" s="0" t="n">
        <v>14771.92</v>
      </c>
      <c r="KV11" s="0" t="n">
        <v>13719.9</v>
      </c>
      <c r="KW11" s="0" t="n">
        <v>13014.92</v>
      </c>
      <c r="KX11" s="0" t="n">
        <v>17528.6</v>
      </c>
      <c r="KY11" s="0" t="n">
        <v>18442.2</v>
      </c>
      <c r="KZ11" s="0" t="n">
        <v>6593.52</v>
      </c>
      <c r="LA11" s="0" t="n">
        <v>1647.8</v>
      </c>
      <c r="LB11" s="0" t="n">
        <v>10092</v>
      </c>
      <c r="LC11" s="0" t="n">
        <v>30184.98</v>
      </c>
      <c r="LD11" s="0" t="n">
        <v>0</v>
      </c>
      <c r="LE11" s="0" t="n">
        <v>13148.696</v>
      </c>
      <c r="LF11" s="0" t="n">
        <v>10788</v>
      </c>
      <c r="LG11" s="0" t="n">
        <v>8046.4</v>
      </c>
      <c r="LH11" s="0" t="n">
        <v>0</v>
      </c>
      <c r="LI11" s="0" t="n">
        <v>0</v>
      </c>
      <c r="LJ11" s="0" t="n">
        <v>0</v>
      </c>
      <c r="LK11" s="0" t="n">
        <v>21303.47</v>
      </c>
      <c r="LL11" s="0" t="n">
        <v>22610.92</v>
      </c>
      <c r="LM11" s="0" t="n">
        <v>3421.86</v>
      </c>
      <c r="LN11" s="0" t="n">
        <v>18057.44</v>
      </c>
      <c r="LO11" s="0" t="n">
        <v>29987.93</v>
      </c>
      <c r="LP11" s="0" t="n">
        <v>3391.9</v>
      </c>
      <c r="LQ11" s="0" t="n">
        <v>17115.56</v>
      </c>
      <c r="LR11" s="0" t="n">
        <v>17587.52</v>
      </c>
      <c r="LS11" s="0" t="n">
        <v>3210</v>
      </c>
      <c r="LT11" s="0" t="n">
        <v>5359.1</v>
      </c>
      <c r="LU11" s="0" t="n">
        <v>0</v>
      </c>
      <c r="LV11" s="0" t="n">
        <v>15690.62</v>
      </c>
      <c r="LW11" s="0" t="n">
        <v>19964</v>
      </c>
      <c r="LX11" s="0" t="n">
        <v>6687.5</v>
      </c>
      <c r="LY11" s="0" t="n">
        <v>12142.96</v>
      </c>
      <c r="LZ11" s="0" t="n">
        <v>5625.072</v>
      </c>
      <c r="MA11" s="0" t="n">
        <v>11467.725</v>
      </c>
      <c r="MB11" s="0" t="n">
        <v>19550.88</v>
      </c>
      <c r="MC11" s="0" t="n">
        <v>2961</v>
      </c>
      <c r="MD11" s="0" t="n">
        <v>14452.44</v>
      </c>
      <c r="ME11" s="0" t="n">
        <v>0</v>
      </c>
      <c r="MF11" s="0" t="n">
        <v>4346.34</v>
      </c>
      <c r="MG11" s="0" t="n">
        <v>0</v>
      </c>
      <c r="MH11" s="0" t="n">
        <v>3697.24</v>
      </c>
      <c r="MI11" s="0" t="n">
        <v>0</v>
      </c>
      <c r="MJ11" s="0" t="n">
        <v>25182.15</v>
      </c>
      <c r="MK11" s="0" t="n">
        <v>16126.371</v>
      </c>
      <c r="MM11" s="0" t="n">
        <v>10089</v>
      </c>
      <c r="MN11" s="0" t="n">
        <v>19237.71</v>
      </c>
      <c r="MO11" s="0" t="n">
        <v>0</v>
      </c>
      <c r="MP11" s="0" t="n">
        <v>7080</v>
      </c>
      <c r="MQ11" s="0" t="n">
        <v>10676</v>
      </c>
      <c r="MR11" s="0" t="n">
        <v>17576.92</v>
      </c>
      <c r="MS11" s="0" t="n">
        <v>3936.16</v>
      </c>
      <c r="MT11" s="0" t="n">
        <v>13009.7</v>
      </c>
      <c r="MU11" s="0" t="n">
        <v>11227.887</v>
      </c>
      <c r="MV11" s="0" t="n">
        <v>3131.7</v>
      </c>
      <c r="MW11" s="0" t="n">
        <v>23874.02</v>
      </c>
      <c r="MX11" s="0" t="n">
        <v>23026.25</v>
      </c>
      <c r="MY11" s="0" t="n">
        <v>3131.7</v>
      </c>
      <c r="MZ11" s="0" t="n">
        <v>10031.904</v>
      </c>
      <c r="NA11" s="0" t="n">
        <v>37354.482</v>
      </c>
      <c r="NB11" s="0" t="n">
        <v>13820.73</v>
      </c>
      <c r="NC11" s="0" t="n">
        <v>11900</v>
      </c>
      <c r="ND11" s="0" t="n">
        <v>3734.83</v>
      </c>
      <c r="NE11" s="0" t="n">
        <v>12585.44</v>
      </c>
      <c r="NF11" s="0" t="n">
        <v>17518.88</v>
      </c>
      <c r="NG11" s="0" t="n">
        <v>932.2</v>
      </c>
      <c r="NH11" s="0" t="n">
        <v>0</v>
      </c>
      <c r="NI11" s="0" t="n">
        <v>12936.4</v>
      </c>
      <c r="NJ11" s="0" t="n">
        <v>9596.55</v>
      </c>
      <c r="NK11" s="0" t="n">
        <v>10439.46</v>
      </c>
      <c r="NL11" s="0" t="n">
        <v>6435.594</v>
      </c>
      <c r="NM11" s="0" t="n">
        <v>14131.8</v>
      </c>
      <c r="NN11" s="0" t="n">
        <v>5876.4</v>
      </c>
      <c r="NO11" s="0" t="n">
        <v>459.9</v>
      </c>
      <c r="NP11" s="0" t="n">
        <v>7099.2</v>
      </c>
      <c r="NQ11" s="0" t="n">
        <v>24303.41</v>
      </c>
      <c r="NR11" s="0" t="n">
        <v>0</v>
      </c>
      <c r="NS11" s="0" t="n">
        <v>10250.04</v>
      </c>
      <c r="NT11" s="0" t="n">
        <v>7588.8</v>
      </c>
      <c r="NU11" s="0" t="n">
        <v>2744.8</v>
      </c>
      <c r="NV11" s="0" t="n">
        <v>0</v>
      </c>
      <c r="NW11" s="0" t="n">
        <v>0</v>
      </c>
      <c r="NX11" s="0" t="n">
        <v>0</v>
      </c>
      <c r="NY11" s="0" t="n">
        <v>18020.11</v>
      </c>
      <c r="NZ11" s="0" t="n">
        <v>15881.88</v>
      </c>
      <c r="OA11" s="0" t="n">
        <v>1167.27</v>
      </c>
      <c r="OB11" s="0" t="n">
        <v>15482.588</v>
      </c>
      <c r="OC11" s="0" t="n">
        <v>20304.5</v>
      </c>
      <c r="OD11" s="0" t="n">
        <v>1041.345</v>
      </c>
      <c r="OE11" s="0" t="n">
        <v>9237.19</v>
      </c>
      <c r="OF11" s="0" t="n">
        <v>14499.14</v>
      </c>
      <c r="OG11" s="0" t="n">
        <v>1368.75</v>
      </c>
      <c r="OH11" s="0" t="n">
        <v>4463.78</v>
      </c>
      <c r="OI11" s="0" t="n">
        <v>0</v>
      </c>
      <c r="OJ11" s="0" t="n">
        <v>11506.99</v>
      </c>
      <c r="OK11" s="0" t="n">
        <v>12022</v>
      </c>
      <c r="OL11" s="0" t="n">
        <v>2281.25</v>
      </c>
      <c r="OM11" s="0" t="n">
        <v>4789.944</v>
      </c>
      <c r="ON11" s="0" t="n">
        <v>4885.12</v>
      </c>
      <c r="OO11" s="0" t="n">
        <v>2816.559</v>
      </c>
      <c r="OP11" s="0" t="n">
        <v>13295.94</v>
      </c>
      <c r="OQ11" s="0" t="n">
        <v>2579</v>
      </c>
      <c r="OR11" s="0" t="n">
        <v>11296.16</v>
      </c>
      <c r="OS11" s="0" t="n">
        <v>0</v>
      </c>
      <c r="OT11" s="0" t="n">
        <v>1482.63</v>
      </c>
      <c r="OU11" s="0" t="n">
        <v>0</v>
      </c>
      <c r="OV11" s="0" t="n">
        <v>1664.36</v>
      </c>
      <c r="OW11" s="0" t="n">
        <v>0</v>
      </c>
      <c r="OX11" s="0" t="n">
        <v>14171.472</v>
      </c>
      <c r="OY11" s="0" t="n">
        <v>13106.31</v>
      </c>
      <c r="PA11" s="0" t="n">
        <v>11901.6</v>
      </c>
      <c r="PB11" s="0" t="n">
        <v>26177.82</v>
      </c>
      <c r="PC11" s="0" t="n">
        <v>0</v>
      </c>
      <c r="PD11" s="0" t="n">
        <v>8352</v>
      </c>
      <c r="PE11" s="0" t="n">
        <v>9412.15</v>
      </c>
      <c r="PF11" s="0" t="n">
        <v>16912.24</v>
      </c>
      <c r="PG11" s="0" t="n">
        <v>16370.112</v>
      </c>
      <c r="PH11" s="0" t="n">
        <v>24632.4</v>
      </c>
      <c r="PI11" s="0" t="n">
        <v>12931.56</v>
      </c>
      <c r="PJ11" s="0" t="n">
        <v>10764</v>
      </c>
      <c r="PK11" s="0" t="n">
        <v>35901.98</v>
      </c>
      <c r="PL11" s="0" t="n">
        <v>29710.6</v>
      </c>
      <c r="PM11" s="0" t="n">
        <v>10764</v>
      </c>
      <c r="PN11" s="0" t="n">
        <v>8040.276</v>
      </c>
      <c r="PO11" s="0" t="n">
        <v>40121.92</v>
      </c>
      <c r="PP11" s="0" t="n">
        <v>14324.6</v>
      </c>
      <c r="PQ11" s="0" t="n">
        <v>7630</v>
      </c>
      <c r="PR11" s="0" t="n">
        <v>9542.06</v>
      </c>
      <c r="PS11" s="0" t="n">
        <v>10086.86</v>
      </c>
      <c r="PT11" s="0" t="n">
        <v>20229.792</v>
      </c>
      <c r="PU11" s="0" t="n">
        <v>1099.68</v>
      </c>
      <c r="PV11" s="0" t="n">
        <v>0</v>
      </c>
      <c r="PW11" s="0" t="n">
        <v>14643.36</v>
      </c>
      <c r="PX11" s="0" t="n">
        <v>15564.6</v>
      </c>
      <c r="PY11" s="0" t="n">
        <v>17104.2</v>
      </c>
      <c r="PZ11" s="0" t="n">
        <v>17059.92</v>
      </c>
      <c r="QA11" s="0" t="n">
        <v>11978.7</v>
      </c>
      <c r="QB11" s="0" t="n">
        <v>6932.16</v>
      </c>
      <c r="QC11" s="0" t="n">
        <v>2415</v>
      </c>
      <c r="QD11" s="0" t="n">
        <v>6322</v>
      </c>
      <c r="QE11" s="0" t="n">
        <v>25056.98</v>
      </c>
      <c r="QF11" s="0" t="n">
        <v>0</v>
      </c>
      <c r="QG11" s="0" t="n">
        <v>11004.26</v>
      </c>
      <c r="QH11" s="0" t="n">
        <v>6758</v>
      </c>
      <c r="QI11" s="0" t="n">
        <v>11415.36</v>
      </c>
      <c r="QJ11" s="0" t="n">
        <v>0</v>
      </c>
      <c r="QK11" s="0" t="n">
        <v>0</v>
      </c>
      <c r="QL11" s="0" t="n">
        <v>0</v>
      </c>
      <c r="QM11" s="0" t="n">
        <v>20517.178</v>
      </c>
      <c r="QN11" s="0" t="n">
        <v>16861.22</v>
      </c>
      <c r="QO11" s="0" t="n">
        <v>4854.564</v>
      </c>
      <c r="QP11" s="0" t="n">
        <v>17228.96</v>
      </c>
      <c r="QQ11" s="0" t="n">
        <v>34310.64</v>
      </c>
      <c r="QR11" s="0" t="n">
        <v>4812.06</v>
      </c>
      <c r="QS11" s="0" t="n">
        <v>20201.412</v>
      </c>
      <c r="QT11" s="0" t="n">
        <v>13992.912</v>
      </c>
      <c r="QU11" s="0" t="n">
        <v>4140</v>
      </c>
      <c r="QV11" s="0" t="n">
        <v>4423.26</v>
      </c>
      <c r="QW11" s="0" t="n">
        <v>0</v>
      </c>
      <c r="QX11" s="0" t="n">
        <v>13711.225</v>
      </c>
      <c r="QY11" s="0" t="n">
        <v>17900</v>
      </c>
      <c r="QZ11" s="0" t="n">
        <v>8625</v>
      </c>
      <c r="RA11" s="0" t="n">
        <v>15149.76</v>
      </c>
      <c r="RB11" s="0" t="n">
        <v>3523.752</v>
      </c>
      <c r="RC11" s="0" t="n">
        <v>11832.12</v>
      </c>
      <c r="RD11" s="0" t="n">
        <v>15236.7</v>
      </c>
      <c r="RE11" s="0" t="n">
        <v>3612</v>
      </c>
      <c r="RF11" s="0" t="n">
        <v>9053.54</v>
      </c>
      <c r="RG11" s="0" t="n">
        <v>0</v>
      </c>
      <c r="RH11" s="0" t="n">
        <v>5605.56</v>
      </c>
      <c r="RI11" s="0" t="n">
        <v>0</v>
      </c>
      <c r="RJ11" s="0" t="n">
        <v>4161.34</v>
      </c>
      <c r="RK11" s="0" t="n">
        <v>0</v>
      </c>
      <c r="RL11" s="0" t="n">
        <v>12620.02</v>
      </c>
      <c r="RM11" s="0" t="n">
        <v>22086.9</v>
      </c>
      <c r="RO11" s="0" t="n">
        <v>8664</v>
      </c>
      <c r="RP11" s="0" t="n">
        <v>25775.85</v>
      </c>
      <c r="RQ11" s="0" t="n">
        <v>0</v>
      </c>
      <c r="RR11" s="0" t="n">
        <v>4924.8</v>
      </c>
      <c r="RS11" s="0" t="n">
        <v>15582.25</v>
      </c>
      <c r="RT11" s="0" t="n">
        <v>20525.48</v>
      </c>
      <c r="RU11" s="0" t="n">
        <v>3235.2</v>
      </c>
      <c r="RV11" s="0" t="n">
        <v>10230</v>
      </c>
      <c r="RW11" s="0" t="n">
        <v>7115.148</v>
      </c>
      <c r="RX11" s="0" t="n">
        <v>2106</v>
      </c>
      <c r="RY11" s="0" t="n">
        <v>24430.87</v>
      </c>
      <c r="RZ11" s="0" t="n">
        <v>20486.6</v>
      </c>
      <c r="SA11" s="0" t="n">
        <v>2340</v>
      </c>
      <c r="SB11" s="0" t="n">
        <v>16269.06</v>
      </c>
      <c r="SC11" s="0" t="n">
        <v>39873.988</v>
      </c>
      <c r="SD11" s="0" t="n">
        <v>14275.36</v>
      </c>
      <c r="SE11" s="0" t="n">
        <v>17368.75</v>
      </c>
      <c r="SF11" s="0" t="n">
        <v>4049.65</v>
      </c>
      <c r="SG11" s="0" t="n">
        <v>18369.19</v>
      </c>
      <c r="SH11" s="0" t="n">
        <v>24638.88</v>
      </c>
      <c r="SI11" s="0" t="n">
        <v>720.48</v>
      </c>
      <c r="SJ11" s="0" t="n">
        <v>0</v>
      </c>
      <c r="SK11" s="0" t="n">
        <v>11118.96</v>
      </c>
      <c r="SL11" s="0" t="n">
        <v>7497</v>
      </c>
      <c r="SM11" s="0" t="n">
        <v>8964.96</v>
      </c>
      <c r="SN11" s="0" t="n">
        <v>5689.2</v>
      </c>
      <c r="SO11" s="0" t="n">
        <v>20486.55</v>
      </c>
      <c r="SP11" s="0" t="n">
        <v>4541.76</v>
      </c>
      <c r="SQ11" s="0" t="n">
        <v>420</v>
      </c>
      <c r="SR11" s="0" t="n">
        <v>11513</v>
      </c>
      <c r="SS11" s="0" t="n">
        <v>34592.3375</v>
      </c>
      <c r="ST11" s="0" t="n">
        <v>0</v>
      </c>
      <c r="SU11" s="0" t="n">
        <v>9896.29</v>
      </c>
      <c r="SV11" s="0" t="n">
        <v>12307</v>
      </c>
      <c r="SW11" s="0" t="n">
        <v>2256</v>
      </c>
      <c r="SX11" s="0" t="n">
        <v>0</v>
      </c>
      <c r="SY11" s="0" t="n">
        <v>0</v>
      </c>
      <c r="SZ11" s="0" t="n">
        <v>0</v>
      </c>
      <c r="TA11" s="0" t="n">
        <v>18658.45</v>
      </c>
      <c r="TB11" s="0" t="n">
        <v>22296.13</v>
      </c>
      <c r="TC11" s="0" t="n">
        <v>959.4</v>
      </c>
      <c r="TD11" s="0" t="n">
        <v>13909.6</v>
      </c>
      <c r="TE11" s="0" t="n">
        <v>15888.24</v>
      </c>
      <c r="TF11" s="0" t="n">
        <v>951</v>
      </c>
      <c r="TG11" s="0" t="n">
        <v>9100.05</v>
      </c>
      <c r="TH11" s="0" t="n">
        <v>16653.78</v>
      </c>
      <c r="TI11" s="0" t="n">
        <v>900</v>
      </c>
      <c r="TJ11" s="0" t="n">
        <v>4979.67</v>
      </c>
      <c r="TK11" s="0" t="n">
        <v>0</v>
      </c>
      <c r="TL11" s="0" t="n">
        <v>16421.35</v>
      </c>
      <c r="TM11" s="0" t="n">
        <v>15778</v>
      </c>
      <c r="TN11" s="0" t="n">
        <v>1875</v>
      </c>
      <c r="TO11" s="0" t="n">
        <v>4280.64</v>
      </c>
      <c r="TP11" s="0" t="n">
        <v>7130.12</v>
      </c>
      <c r="TQ11" s="0" t="n">
        <v>2572.2</v>
      </c>
      <c r="TR11" s="0" t="n">
        <v>23032.3875</v>
      </c>
      <c r="TS11" s="0" t="n">
        <v>2004</v>
      </c>
      <c r="TT11" s="0" t="n">
        <v>14838.669</v>
      </c>
      <c r="TU11" s="0" t="n">
        <v>0</v>
      </c>
      <c r="TV11" s="0" t="n">
        <v>1218.6</v>
      </c>
      <c r="TW11" s="0" t="n">
        <v>0</v>
      </c>
      <c r="TX11" s="0" t="n">
        <v>1824.11</v>
      </c>
      <c r="TY11" s="0" t="n">
        <v>0</v>
      </c>
      <c r="TZ11" s="0" t="n">
        <v>22982.33</v>
      </c>
      <c r="UA11" s="0" t="n">
        <v>10216.68</v>
      </c>
      <c r="UC11" s="0" t="n">
        <v>5510</v>
      </c>
      <c r="UD11" s="0" t="n">
        <v>23637.24</v>
      </c>
      <c r="UE11" s="0" t="n">
        <v>0</v>
      </c>
      <c r="UF11" s="0" t="n">
        <v>3480</v>
      </c>
      <c r="UG11" s="0" t="n">
        <v>6280</v>
      </c>
      <c r="UH11" s="0" t="n">
        <v>9617</v>
      </c>
      <c r="UI11" s="0" t="n">
        <v>15744.64</v>
      </c>
      <c r="UJ11" s="0" t="n">
        <v>20810.68</v>
      </c>
      <c r="UK11" s="0" t="n">
        <v>6218.28</v>
      </c>
      <c r="UL11" s="0" t="n">
        <v>12526.8</v>
      </c>
      <c r="UM11" s="0" t="n">
        <v>27274.6</v>
      </c>
      <c r="UN11" s="0" t="n">
        <v>17064.75</v>
      </c>
      <c r="UO11" s="0" t="n">
        <v>11388</v>
      </c>
      <c r="UP11" s="0" t="n">
        <v>6556.8</v>
      </c>
      <c r="UQ11" s="0" t="n">
        <v>31904.225</v>
      </c>
      <c r="UR11" s="0" t="n">
        <v>6569.415</v>
      </c>
      <c r="US11" s="0" t="n">
        <v>5600</v>
      </c>
      <c r="UT11" s="0" t="n">
        <v>9696.12</v>
      </c>
      <c r="UU11" s="0" t="n">
        <v>7403.2</v>
      </c>
      <c r="UV11" s="0" t="n">
        <v>15286.4</v>
      </c>
      <c r="UW11" s="0" t="n">
        <v>504.02</v>
      </c>
      <c r="UX11" s="0" t="n">
        <v>0</v>
      </c>
      <c r="UY11" s="0" t="n">
        <v>6516.4</v>
      </c>
      <c r="UZ11" s="0" t="n">
        <v>9397.08</v>
      </c>
      <c r="VA11" s="0" t="n">
        <v>5701.4</v>
      </c>
      <c r="VB11" s="0" t="n">
        <v>15147.64</v>
      </c>
      <c r="VC11" s="0" t="n">
        <v>8154</v>
      </c>
      <c r="VD11" s="0" t="n">
        <v>2888.4</v>
      </c>
      <c r="VE11" s="0" t="n">
        <v>2044</v>
      </c>
      <c r="VF11" s="0" t="n">
        <v>4640</v>
      </c>
      <c r="VG11" s="0" t="n">
        <v>13417.092</v>
      </c>
      <c r="VH11" s="0" t="n">
        <v>0</v>
      </c>
      <c r="VI11" s="0" t="n">
        <v>5316.2</v>
      </c>
      <c r="VJ11" s="0" t="n">
        <v>4960</v>
      </c>
      <c r="VK11" s="0" t="n">
        <v>10979.2</v>
      </c>
      <c r="VL11" s="0" t="n">
        <v>0</v>
      </c>
      <c r="VM11" s="0" t="n">
        <v>0</v>
      </c>
      <c r="VN11" s="0" t="n">
        <v>0</v>
      </c>
      <c r="VO11" s="0" t="n">
        <v>8571.285</v>
      </c>
      <c r="VP11" s="0" t="n">
        <v>14074.4</v>
      </c>
      <c r="VQ11" s="0" t="n">
        <v>4669.08</v>
      </c>
      <c r="VR11" s="0" t="n">
        <v>10402.32</v>
      </c>
      <c r="VS11" s="0" t="n">
        <v>29939.3125</v>
      </c>
      <c r="VT11" s="0" t="n">
        <v>4165.38</v>
      </c>
      <c r="VU11" s="0" t="n">
        <v>14613.46</v>
      </c>
      <c r="VV11" s="0" t="n">
        <v>8493.56</v>
      </c>
      <c r="VW11" s="0" t="n">
        <v>4380</v>
      </c>
      <c r="VX11" s="0" t="n">
        <v>2409.5</v>
      </c>
      <c r="VY11" s="0" t="n">
        <v>0</v>
      </c>
      <c r="VZ11" s="0" t="n">
        <v>8768.76</v>
      </c>
      <c r="WA11" s="0" t="n">
        <v>16536</v>
      </c>
      <c r="WB11" s="0" t="n">
        <v>9125</v>
      </c>
      <c r="WC11" s="0" t="n">
        <v>14581.84</v>
      </c>
      <c r="WD11" s="0" t="n">
        <v>2873.6</v>
      </c>
      <c r="WE11" s="0" t="n">
        <v>15647.55</v>
      </c>
      <c r="WF11" s="0" t="n">
        <v>13066.32</v>
      </c>
      <c r="WG11" s="0" t="n">
        <v>2036</v>
      </c>
      <c r="WH11" s="0" t="n">
        <v>8306</v>
      </c>
      <c r="WI11" s="0" t="n">
        <v>0</v>
      </c>
      <c r="WJ11" s="0" t="n">
        <v>5930.52</v>
      </c>
      <c r="WK11" s="0" t="n">
        <v>0</v>
      </c>
      <c r="WL11" s="0" t="n">
        <v>4216.8</v>
      </c>
      <c r="WM11" s="0" t="n">
        <v>0</v>
      </c>
      <c r="WN11" s="0" t="n">
        <v>9262.4</v>
      </c>
      <c r="WO11" s="0" t="n">
        <v>12670.89</v>
      </c>
      <c r="WQ11" s="0" t="n">
        <v>13908</v>
      </c>
      <c r="WR11" s="0" t="n">
        <v>19295.901</v>
      </c>
      <c r="WS11" s="0" t="n">
        <v>0</v>
      </c>
      <c r="WT11" s="0" t="n">
        <v>8784</v>
      </c>
      <c r="WU11" s="0" t="n">
        <v>9341.5</v>
      </c>
      <c r="WV11" s="0" t="n">
        <v>18111.2</v>
      </c>
      <c r="WW11" s="0" t="n">
        <v>8465.44</v>
      </c>
      <c r="WX11" s="0" t="n">
        <v>19389.3</v>
      </c>
      <c r="WY11" s="0" t="n">
        <v>12975.37</v>
      </c>
      <c r="WZ11" s="0" t="n">
        <v>6123</v>
      </c>
      <c r="XA11" s="0" t="n">
        <v>30365.28</v>
      </c>
      <c r="XB11" s="0" t="n">
        <v>28570.7</v>
      </c>
      <c r="XC11" s="0" t="n">
        <v>6123</v>
      </c>
      <c r="XD11" s="0" t="n">
        <v>9753.24</v>
      </c>
      <c r="XE11" s="0" t="n">
        <v>38789.24</v>
      </c>
      <c r="XF11" s="0" t="n">
        <v>15233.38</v>
      </c>
      <c r="XG11" s="0" t="n">
        <v>8330</v>
      </c>
      <c r="XH11" s="0" t="n">
        <v>6071.97</v>
      </c>
      <c r="XI11" s="0" t="n">
        <v>13765.325</v>
      </c>
      <c r="XJ11" s="0" t="n">
        <v>17191.52</v>
      </c>
      <c r="XK11" s="0" t="n">
        <v>1272.216</v>
      </c>
      <c r="XL11" s="0" t="n">
        <v>0</v>
      </c>
      <c r="XM11" s="0" t="n">
        <v>15453.12</v>
      </c>
      <c r="XN11" s="0" t="n">
        <v>13390.95</v>
      </c>
      <c r="XO11" s="0" t="n">
        <v>14391.12</v>
      </c>
      <c r="XP11" s="0" t="n">
        <v>11888.94</v>
      </c>
      <c r="XQ11" s="0" t="n">
        <v>12644.7</v>
      </c>
      <c r="XR11" s="0" t="n">
        <v>7290.72</v>
      </c>
      <c r="XS11" s="0" t="n">
        <v>1373.75</v>
      </c>
      <c r="XT11" s="0" t="n">
        <v>6211.8</v>
      </c>
      <c r="XU11" s="0" t="n">
        <v>25875.55</v>
      </c>
      <c r="XV11" s="0" t="n">
        <v>0</v>
      </c>
      <c r="XW11" s="0" t="n">
        <v>11665.66</v>
      </c>
      <c r="XX11" s="0" t="n">
        <v>6640.2</v>
      </c>
      <c r="XY11" s="0" t="n">
        <v>5903.2</v>
      </c>
      <c r="XZ11" s="0" t="n">
        <v>0</v>
      </c>
      <c r="YA11" s="0" t="n">
        <v>0</v>
      </c>
      <c r="YB11" s="0" t="n">
        <v>0</v>
      </c>
      <c r="YC11" s="0" t="n">
        <v>24797.15</v>
      </c>
      <c r="YD11" s="0" t="n">
        <v>15666.02</v>
      </c>
      <c r="YE11" s="0" t="n">
        <v>2510.43</v>
      </c>
      <c r="YF11" s="0" t="n">
        <v>14999.148</v>
      </c>
      <c r="YG11" s="0" t="n">
        <v>28815.13</v>
      </c>
      <c r="YH11" s="0" t="n">
        <v>2488.45</v>
      </c>
      <c r="YI11" s="0" t="n">
        <v>14073.09</v>
      </c>
      <c r="YJ11" s="0" t="n">
        <v>14500.134</v>
      </c>
      <c r="YK11" s="0" t="n">
        <v>2355</v>
      </c>
      <c r="YL11" s="0" t="n">
        <v>4723.5</v>
      </c>
      <c r="YM11" s="0" t="n">
        <v>0</v>
      </c>
      <c r="YN11" s="0" t="n">
        <v>10816.41</v>
      </c>
      <c r="YO11" s="0" t="n">
        <v>14058</v>
      </c>
      <c r="YP11" s="0" t="n">
        <v>4415.625</v>
      </c>
      <c r="YQ11" s="0" t="n">
        <v>9706.72</v>
      </c>
      <c r="YR11" s="0" t="n">
        <v>4274.48</v>
      </c>
      <c r="YS11" s="0" t="n">
        <v>7403.649</v>
      </c>
      <c r="YT11" s="0" t="n">
        <v>12235.644</v>
      </c>
      <c r="YU11" s="0" t="n">
        <v>3399</v>
      </c>
      <c r="YV11" s="0" t="n">
        <v>9884.14</v>
      </c>
      <c r="YW11" s="0" t="n">
        <v>0</v>
      </c>
      <c r="YX11" s="0" t="n">
        <v>2869.803</v>
      </c>
      <c r="YY11" s="0" t="n">
        <v>0</v>
      </c>
      <c r="YZ11" s="0" t="n">
        <v>2933.634</v>
      </c>
      <c r="ZA11" s="0" t="n">
        <v>0</v>
      </c>
      <c r="ZB11" s="0" t="n">
        <v>13777.82</v>
      </c>
      <c r="ZC11" s="0" t="n">
        <v>17876.3</v>
      </c>
      <c r="ZE11" s="0" t="n">
        <v>7486</v>
      </c>
      <c r="ZF11" s="0" t="n">
        <v>31325.97</v>
      </c>
      <c r="ZG11" s="0" t="n">
        <v>0</v>
      </c>
      <c r="ZH11" s="0" t="n">
        <v>4728</v>
      </c>
      <c r="ZI11" s="0" t="n">
        <v>10562.175</v>
      </c>
      <c r="ZJ11" s="0" t="n">
        <v>16098.88</v>
      </c>
      <c r="ZK11" s="0" t="n">
        <v>15421.12</v>
      </c>
      <c r="ZL11" s="0" t="n">
        <v>22318.34</v>
      </c>
      <c r="ZM11" s="0" t="n">
        <v>7929.02</v>
      </c>
      <c r="ZN11" s="0" t="n">
        <v>11154</v>
      </c>
      <c r="ZO11" s="0" t="n">
        <v>33212.49</v>
      </c>
      <c r="ZP11" s="0" t="n">
        <v>22002.15</v>
      </c>
      <c r="ZQ11" s="0" t="n">
        <v>13942.5</v>
      </c>
      <c r="ZR11" s="0" t="n">
        <v>12253.02</v>
      </c>
      <c r="ZS11" s="0" t="n">
        <v>35787.26</v>
      </c>
      <c r="ZT11" s="0" t="n">
        <v>10338.687</v>
      </c>
      <c r="ZU11" s="0" t="n">
        <v>10465</v>
      </c>
      <c r="ZV11" s="0" t="n">
        <v>10300.81</v>
      </c>
      <c r="ZW11" s="0" t="n">
        <v>13834.73</v>
      </c>
      <c r="ZX11" s="0" t="n">
        <v>21035.664</v>
      </c>
      <c r="ZY11" s="0" t="n">
        <v>622.52</v>
      </c>
      <c r="ZZ11" s="0" t="n">
        <v>0</v>
      </c>
      <c r="AAA11" s="0" t="n">
        <v>9343.04</v>
      </c>
      <c r="AAB11" s="0" t="n">
        <v>12882.21</v>
      </c>
      <c r="AAC11" s="0" t="n">
        <v>9682.55</v>
      </c>
      <c r="AAD11" s="0" t="n">
        <v>13996.008</v>
      </c>
      <c r="AAE11" s="0" t="n">
        <v>14536.665</v>
      </c>
      <c r="AAF11" s="0" t="n">
        <v>4905.3</v>
      </c>
      <c r="AAG11" s="0" t="n">
        <v>2002</v>
      </c>
      <c r="AAH11" s="0" t="n">
        <v>8671</v>
      </c>
      <c r="AAI11" s="0" t="n">
        <v>25726.789</v>
      </c>
      <c r="AAJ11" s="0" t="n">
        <v>0</v>
      </c>
      <c r="AAK11" s="0" t="n">
        <v>8085.43</v>
      </c>
      <c r="AAL11" s="0" t="n">
        <v>9269</v>
      </c>
      <c r="AAM11" s="0" t="n">
        <v>10753.6</v>
      </c>
      <c r="AAN11" s="0" t="n">
        <v>0</v>
      </c>
      <c r="AAO11" s="0" t="n">
        <v>0</v>
      </c>
      <c r="AAP11" s="0" t="n">
        <v>0</v>
      </c>
      <c r="AAQ11" s="0" t="n">
        <v>15006.48</v>
      </c>
      <c r="AAR11" s="0" t="n">
        <v>21367.71</v>
      </c>
      <c r="AAS11" s="0" t="n">
        <v>4573.14</v>
      </c>
      <c r="AAT11" s="0" t="n">
        <v>17643.2</v>
      </c>
      <c r="AAU11" s="0" t="n">
        <v>26501.31</v>
      </c>
      <c r="AAV11" s="0" t="n">
        <v>4533.1</v>
      </c>
      <c r="AAW11" s="0" t="n">
        <v>15499.64</v>
      </c>
      <c r="AAX11" s="0" t="n">
        <v>12901.48</v>
      </c>
      <c r="AAY11" s="0" t="n">
        <v>4290</v>
      </c>
      <c r="AAZ11" s="0" t="n">
        <v>4927.5875</v>
      </c>
      <c r="ABA11" s="0" t="n">
        <v>0</v>
      </c>
      <c r="ABB11" s="0" t="n">
        <v>15731.573</v>
      </c>
      <c r="ABC11" s="0" t="n">
        <v>21034</v>
      </c>
      <c r="ABD11" s="0" t="n">
        <v>8937.5</v>
      </c>
      <c r="ABE11" s="0" t="n">
        <v>14638.48</v>
      </c>
      <c r="ABF11" s="0" t="n">
        <v>6712.55</v>
      </c>
      <c r="ABG11" s="0" t="n">
        <v>11034.738</v>
      </c>
      <c r="ABH11" s="0" t="n">
        <v>18948.93</v>
      </c>
      <c r="ABI11" s="0" t="n">
        <v>2434</v>
      </c>
      <c r="ABJ11" s="0" t="n">
        <v>11175.723</v>
      </c>
      <c r="ABK11" s="0" t="n">
        <v>0</v>
      </c>
      <c r="ABL11" s="0" t="n">
        <v>6389.526</v>
      </c>
      <c r="ABM11" s="0" t="n">
        <v>0</v>
      </c>
      <c r="ABN11" s="0" t="n">
        <v>4504.37</v>
      </c>
      <c r="ABO11" s="0" t="n">
        <v>0</v>
      </c>
      <c r="ABP11" s="0" t="n">
        <v>17309.11</v>
      </c>
      <c r="ABQ11" s="0" t="n">
        <v>14522.29</v>
      </c>
      <c r="ABS11" s="0" t="n">
        <v>16245</v>
      </c>
      <c r="ABT11" s="0" t="n">
        <v>30593.43</v>
      </c>
      <c r="ABU11" s="0" t="n">
        <v>0</v>
      </c>
      <c r="ABV11" s="0" t="n">
        <v>8208</v>
      </c>
      <c r="ABW11" s="0" t="n">
        <v>10016.6</v>
      </c>
      <c r="ABX11" s="0" t="n">
        <v>17280.56</v>
      </c>
      <c r="ABY11" s="0" t="n">
        <v>18818.08</v>
      </c>
      <c r="ABZ11" s="0" t="n">
        <v>28010.1</v>
      </c>
      <c r="ACA11" s="0" t="n">
        <v>13073.29</v>
      </c>
      <c r="ACB11" s="0" t="n">
        <v>13611</v>
      </c>
      <c r="ACC11" s="0" t="n">
        <v>44333.322</v>
      </c>
      <c r="ACD11" s="0" t="n">
        <v>31079.9</v>
      </c>
      <c r="ACE11" s="0" t="n">
        <v>13611</v>
      </c>
      <c r="ACF11" s="0" t="n">
        <v>11884.2</v>
      </c>
      <c r="ACG11" s="0" t="n">
        <v>42629.48</v>
      </c>
      <c r="ACH11" s="0" t="n">
        <v>14419.3</v>
      </c>
      <c r="ACI11" s="0" t="n">
        <v>7308</v>
      </c>
      <c r="ACJ11" s="0" t="n">
        <v>13001.109</v>
      </c>
      <c r="ACK11" s="0" t="n">
        <v>11808.104</v>
      </c>
      <c r="ACL11" s="0" t="n">
        <v>25846.6</v>
      </c>
      <c r="ACM11" s="0" t="n">
        <v>1080.72</v>
      </c>
      <c r="ACN11" s="0" t="n">
        <v>0</v>
      </c>
      <c r="ACO11" s="0" t="n">
        <v>14497.44</v>
      </c>
      <c r="ACP11" s="0" t="n">
        <v>17034.15</v>
      </c>
      <c r="ACQ11" s="0" t="n">
        <v>13447.44</v>
      </c>
      <c r="ACR11" s="0" t="n">
        <v>20297.58</v>
      </c>
      <c r="ACS11" s="0" t="n">
        <v>12913.8</v>
      </c>
      <c r="ACT11" s="0" t="n">
        <v>6812.64</v>
      </c>
      <c r="ACU11" s="0" t="n">
        <v>2443</v>
      </c>
      <c r="ACV11" s="0" t="n">
        <v>6728</v>
      </c>
      <c r="ACW11" s="0" t="n">
        <v>23389.353</v>
      </c>
      <c r="ACX11" s="0" t="n">
        <v>0</v>
      </c>
      <c r="ACY11" s="0" t="n">
        <v>9902.016</v>
      </c>
      <c r="ACZ11" s="0" t="n">
        <v>7192</v>
      </c>
      <c r="ADA11" s="0" t="n">
        <v>13122.4</v>
      </c>
      <c r="ADB11" s="0" t="n">
        <v>0</v>
      </c>
      <c r="ADC11" s="0" t="n">
        <v>0</v>
      </c>
      <c r="ADD11" s="0" t="n">
        <v>0</v>
      </c>
      <c r="ADE11" s="0" t="n">
        <v>23475.275</v>
      </c>
      <c r="ADF11" s="0" t="n">
        <v>20893.708</v>
      </c>
      <c r="ADG11" s="0" t="n">
        <v>5580.51</v>
      </c>
      <c r="ADH11" s="0" t="n">
        <v>18146.04</v>
      </c>
      <c r="ADI11" s="0" t="n">
        <v>37960.81</v>
      </c>
      <c r="ADJ11" s="0" t="n">
        <v>5531.65</v>
      </c>
      <c r="ADK11" s="0" t="n">
        <v>21106.53</v>
      </c>
      <c r="ADL11" s="0" t="n">
        <v>15899.82</v>
      </c>
      <c r="ADM11" s="0" t="n">
        <v>5235</v>
      </c>
      <c r="ADN11" s="0" t="n">
        <v>4941.684</v>
      </c>
      <c r="ADO11" s="0" t="n">
        <v>0</v>
      </c>
      <c r="ADP11" s="0" t="n">
        <v>12117.27</v>
      </c>
      <c r="ADQ11" s="0" t="n">
        <v>23265</v>
      </c>
      <c r="ADR11" s="0" t="n">
        <v>10906.25</v>
      </c>
      <c r="ADS11" s="0" t="n">
        <v>18521.44</v>
      </c>
      <c r="ADT11" s="0" t="n">
        <v>4166.72</v>
      </c>
      <c r="ADU11" s="0" t="n">
        <v>14961.63</v>
      </c>
      <c r="ADV11" s="0" t="n">
        <v>15641.37</v>
      </c>
      <c r="ADW11" s="0" t="n">
        <v>3783</v>
      </c>
      <c r="ADX11" s="0" t="n">
        <v>9634.96</v>
      </c>
      <c r="ADY11" s="0" t="n">
        <v>0</v>
      </c>
      <c r="ADZ11" s="0" t="n">
        <v>7088.19</v>
      </c>
      <c r="AEA11" s="0" t="n">
        <v>0</v>
      </c>
      <c r="AEB11" s="0" t="n">
        <v>5147.16</v>
      </c>
      <c r="AEC11" s="0" t="n">
        <v>0</v>
      </c>
      <c r="AED11" s="0" t="n">
        <v>16788.1</v>
      </c>
      <c r="AEE11" s="0" t="n">
        <v>21623.9</v>
      </c>
      <c r="AEG11" s="0" t="n">
        <v>6726</v>
      </c>
      <c r="AEH11" s="0" t="n">
        <v>15179.49</v>
      </c>
      <c r="AEI11" s="0" t="n">
        <v>0</v>
      </c>
      <c r="AEJ11" s="0" t="n">
        <v>3823.2</v>
      </c>
      <c r="AEK11" s="0" t="n">
        <v>7261.25</v>
      </c>
      <c r="AEL11" s="0" t="n">
        <v>11356.24</v>
      </c>
      <c r="AEM11" s="0" t="n">
        <v>6200.8</v>
      </c>
      <c r="AEN11" s="0" t="n">
        <v>10162.8</v>
      </c>
      <c r="AEO11" s="0" t="n">
        <v>6350.36</v>
      </c>
      <c r="AEP11" s="0" t="n">
        <v>3946.8</v>
      </c>
      <c r="AEQ11" s="0" t="n">
        <v>19546.725</v>
      </c>
      <c r="AER11" s="0" t="n">
        <v>18916.4375</v>
      </c>
      <c r="AES11" s="0" t="n">
        <v>3588</v>
      </c>
      <c r="AET11" s="0" t="n">
        <v>7581.3</v>
      </c>
      <c r="AEU11" s="0" t="n">
        <v>22930.3</v>
      </c>
      <c r="AEV11" s="0" t="n">
        <v>7840.683</v>
      </c>
      <c r="AEW11" s="0" t="n">
        <v>5827.5</v>
      </c>
      <c r="AEX11" s="0" t="n">
        <v>4769.2125</v>
      </c>
      <c r="AEY11" s="0" t="n">
        <v>8559.95</v>
      </c>
      <c r="AEZ11" s="0" t="n">
        <v>11486.16</v>
      </c>
      <c r="AFA11" s="0" t="n">
        <v>559.32</v>
      </c>
      <c r="AFB11" s="0" t="n">
        <v>0</v>
      </c>
      <c r="AFC11" s="0" t="n">
        <v>7892.64</v>
      </c>
      <c r="AFD11" s="0" t="n">
        <v>8544</v>
      </c>
      <c r="AFE11" s="0" t="n">
        <v>6959.64</v>
      </c>
      <c r="AFF11" s="0" t="n">
        <v>6479.64</v>
      </c>
      <c r="AFG11" s="0" t="n">
        <v>9738.75</v>
      </c>
      <c r="AFH11" s="0" t="n">
        <v>3525.84</v>
      </c>
      <c r="AFI11" s="0" t="n">
        <v>708.4</v>
      </c>
      <c r="AFJ11" s="0" t="n">
        <v>5365</v>
      </c>
      <c r="AFK11" s="0" t="n">
        <v>15939.35</v>
      </c>
      <c r="AFL11" s="0" t="n">
        <v>0</v>
      </c>
      <c r="AFM11" s="0" t="n">
        <v>6380.45</v>
      </c>
      <c r="AFN11" s="0" t="n">
        <v>5161.5</v>
      </c>
      <c r="AFO11" s="0" t="n">
        <v>3459.2</v>
      </c>
      <c r="AFP11" s="0" t="n">
        <v>0</v>
      </c>
      <c r="AFQ11" s="0" t="n">
        <v>0</v>
      </c>
      <c r="AFR11" s="0" t="n">
        <v>0</v>
      </c>
      <c r="AFS11" s="0" t="n">
        <v>11364.26</v>
      </c>
      <c r="AFT11" s="0" t="n">
        <v>11606.65</v>
      </c>
      <c r="AFU11" s="0" t="n">
        <v>1471.08</v>
      </c>
      <c r="AFV11" s="0" t="n">
        <v>9370.32</v>
      </c>
      <c r="AFW11" s="0" t="n">
        <v>16293.211</v>
      </c>
      <c r="AFX11" s="0" t="n">
        <v>1822.75</v>
      </c>
      <c r="AFY11" s="0" t="n">
        <v>7438.02</v>
      </c>
      <c r="AFZ11" s="0" t="n">
        <v>8379.504</v>
      </c>
      <c r="AGA11" s="0" t="n">
        <v>1380</v>
      </c>
      <c r="AGB11" s="0" t="n">
        <v>2856.81</v>
      </c>
      <c r="AGC11" s="0" t="n">
        <v>0</v>
      </c>
      <c r="AGD11" s="0" t="n">
        <v>8166.51</v>
      </c>
      <c r="AGE11" s="0" t="n">
        <v>9786</v>
      </c>
      <c r="AGF11" s="0" t="n">
        <v>2587.5</v>
      </c>
      <c r="AGG11" s="0" t="n">
        <v>4900.68</v>
      </c>
      <c r="AGH11" s="0" t="n">
        <v>3322.6</v>
      </c>
      <c r="AGI11" s="0" t="n">
        <v>3944.04</v>
      </c>
      <c r="AGJ11" s="0" t="n">
        <v>12418.8375</v>
      </c>
      <c r="AGK11" s="0" t="n">
        <v>1692</v>
      </c>
      <c r="AGL11" s="0" t="n">
        <v>8451.355</v>
      </c>
      <c r="AGM11" s="0" t="n">
        <v>0</v>
      </c>
      <c r="AGN11" s="0" t="n">
        <v>1868.52</v>
      </c>
      <c r="AGO11" s="0" t="n">
        <v>0</v>
      </c>
      <c r="AGP11" s="0" t="n">
        <v>1682.55</v>
      </c>
      <c r="AGQ11" s="0" t="n">
        <v>0</v>
      </c>
      <c r="AGR11" s="0" t="n">
        <v>9638.685</v>
      </c>
      <c r="AGS11" s="0" t="n">
        <v>9939.611</v>
      </c>
      <c r="AGU11" s="0" t="n">
        <v>297</v>
      </c>
      <c r="AGV11" s="0" t="n">
        <v>399</v>
      </c>
      <c r="AGW11" s="0" t="n">
        <v>479</v>
      </c>
      <c r="AGX11" s="0" t="n">
        <v>480</v>
      </c>
      <c r="AGY11" s="0" t="n">
        <v>218</v>
      </c>
      <c r="AGZ11" s="0" t="n">
        <v>431</v>
      </c>
      <c r="AHA11" s="0" t="n">
        <v>650</v>
      </c>
      <c r="AHB11" s="0" t="n">
        <v>287</v>
      </c>
      <c r="AHC11" s="0" t="n">
        <v>252</v>
      </c>
      <c r="AHD11" s="0" t="n">
        <v>221</v>
      </c>
      <c r="AHE11" s="0" t="n">
        <v>44</v>
      </c>
      <c r="AHF11" s="0" t="n">
        <v>164</v>
      </c>
    </row>
    <row r="12" customFormat="false" ht="15" hidden="false" customHeight="false" outlineLevel="0" collapsed="false">
      <c r="H12" s="0" t="s">
        <v>67</v>
      </c>
      <c r="L12" s="0" t="s">
        <v>167</v>
      </c>
      <c r="M12" s="0" t="s">
        <v>52</v>
      </c>
      <c r="N12" s="0" t="s">
        <v>252</v>
      </c>
      <c r="CI12" s="0" t="n">
        <v>0</v>
      </c>
      <c r="CJ12" s="0" t="n">
        <v>0</v>
      </c>
      <c r="CK12" s="0" t="n">
        <v>1040</v>
      </c>
      <c r="CL12" s="0" t="n">
        <v>0</v>
      </c>
      <c r="CM12" s="0" t="n">
        <v>1076.4</v>
      </c>
      <c r="CN12" s="0" t="n">
        <v>0</v>
      </c>
      <c r="CO12" s="0" t="n">
        <v>1560</v>
      </c>
      <c r="CP12" s="0" t="n">
        <v>11033.1</v>
      </c>
      <c r="CQ12" s="0" t="n">
        <v>1236.3</v>
      </c>
      <c r="CR12" s="0" t="n">
        <v>3510</v>
      </c>
      <c r="CS12" s="0" t="n">
        <v>7566</v>
      </c>
      <c r="CT12" s="0" t="n">
        <v>8923.2</v>
      </c>
      <c r="CU12" s="0" t="n">
        <v>12382.5</v>
      </c>
      <c r="CV12" s="0" t="n">
        <v>18907.2</v>
      </c>
      <c r="CW12" s="0" t="n">
        <v>22089.6</v>
      </c>
      <c r="CX12" s="0" t="n">
        <v>2893.28</v>
      </c>
      <c r="CY12" s="0" t="n">
        <v>0</v>
      </c>
      <c r="CZ12" s="0" t="n">
        <v>0</v>
      </c>
      <c r="DA12" s="0" t="n">
        <v>0</v>
      </c>
      <c r="DB12" s="0" t="n">
        <v>0</v>
      </c>
      <c r="DC12" s="0" t="n">
        <v>780</v>
      </c>
      <c r="DD12" s="0" t="n">
        <v>0</v>
      </c>
      <c r="DE12" s="0" t="n">
        <v>0</v>
      </c>
      <c r="DF12" s="0" t="n">
        <v>1786.72</v>
      </c>
      <c r="DG12" s="0" t="n">
        <v>572</v>
      </c>
      <c r="DH12" s="0" t="n">
        <v>0</v>
      </c>
      <c r="DI12" s="0" t="n">
        <v>2276.04</v>
      </c>
      <c r="DJ12" s="0" t="n">
        <v>0</v>
      </c>
      <c r="DK12" s="0" t="n">
        <v>2375.88</v>
      </c>
      <c r="DL12" s="0" t="n">
        <v>457.6</v>
      </c>
      <c r="DM12" s="0" t="n">
        <v>0</v>
      </c>
      <c r="DN12" s="0" t="n">
        <v>0</v>
      </c>
      <c r="DO12" s="0" t="n">
        <v>0</v>
      </c>
      <c r="DP12" s="0" t="n">
        <v>0</v>
      </c>
      <c r="DQ12" s="0" t="n">
        <v>0</v>
      </c>
      <c r="DR12" s="0" t="n">
        <v>1245.92</v>
      </c>
      <c r="DS12" s="0" t="n">
        <v>0</v>
      </c>
      <c r="DT12" s="0" t="n">
        <v>0</v>
      </c>
      <c r="DU12" s="0" t="n">
        <v>3077.36</v>
      </c>
      <c r="DV12" s="0" t="n">
        <v>0</v>
      </c>
      <c r="DW12" s="0" t="n">
        <v>0</v>
      </c>
      <c r="DX12" s="0" t="n">
        <v>0</v>
      </c>
      <c r="DY12" s="0" t="n">
        <v>0</v>
      </c>
      <c r="DZ12" s="0" t="n">
        <v>0</v>
      </c>
      <c r="EA12" s="0" t="n">
        <v>0</v>
      </c>
      <c r="EB12" s="0" t="n">
        <v>0</v>
      </c>
      <c r="EC12" s="0" t="n">
        <v>1172.6</v>
      </c>
      <c r="ED12" s="0" t="n">
        <v>0</v>
      </c>
      <c r="EE12" s="0" t="n">
        <v>0</v>
      </c>
      <c r="EF12" s="0" t="n">
        <v>0</v>
      </c>
      <c r="EG12" s="0" t="n">
        <v>2881.32</v>
      </c>
      <c r="EH12" s="0" t="n">
        <v>390</v>
      </c>
      <c r="EI12" s="0" t="n">
        <v>1211.08</v>
      </c>
      <c r="EJ12" s="0" t="n">
        <v>0</v>
      </c>
      <c r="EK12" s="0" t="n">
        <v>2600</v>
      </c>
      <c r="EL12" s="0" t="n">
        <v>0</v>
      </c>
      <c r="EM12" s="0" t="n">
        <v>0</v>
      </c>
      <c r="EN12" s="0" t="n">
        <v>1664</v>
      </c>
      <c r="EO12" s="0" t="n">
        <v>572</v>
      </c>
      <c r="EP12" s="0" t="n">
        <v>0</v>
      </c>
      <c r="EQ12" s="0" t="n">
        <v>0</v>
      </c>
      <c r="ER12" s="0" t="n">
        <v>2600</v>
      </c>
      <c r="ES12" s="0" t="n">
        <v>0</v>
      </c>
      <c r="ET12" s="0" t="n">
        <v>936</v>
      </c>
      <c r="EU12" s="0" t="n">
        <v>0</v>
      </c>
      <c r="EW12" s="0" t="n">
        <v>0</v>
      </c>
      <c r="EX12" s="0" t="n">
        <v>0</v>
      </c>
      <c r="EY12" s="0" t="n">
        <v>5940</v>
      </c>
      <c r="EZ12" s="0" t="n">
        <v>0</v>
      </c>
      <c r="FA12" s="0" t="n">
        <v>8538.75</v>
      </c>
      <c r="FB12" s="0" t="n">
        <v>0</v>
      </c>
      <c r="FC12" s="0" t="n">
        <v>7128</v>
      </c>
      <c r="FD12" s="0" t="n">
        <v>63015.975</v>
      </c>
      <c r="FE12" s="0" t="n">
        <v>7061.175</v>
      </c>
      <c r="FF12" s="0" t="n">
        <v>20047.5</v>
      </c>
      <c r="FG12" s="0" t="n">
        <v>43213.5</v>
      </c>
      <c r="FH12" s="0" t="n">
        <v>50965.2</v>
      </c>
      <c r="FI12" s="0" t="n">
        <v>70723.125</v>
      </c>
      <c r="FJ12" s="0" t="n">
        <v>107989.2</v>
      </c>
      <c r="FK12" s="0" t="n">
        <v>126165.6</v>
      </c>
      <c r="FL12" s="0" t="n">
        <v>16525.08</v>
      </c>
      <c r="FM12" s="0" t="n">
        <v>0</v>
      </c>
      <c r="FN12" s="0" t="n">
        <v>0</v>
      </c>
      <c r="FO12" s="0" t="n">
        <v>0</v>
      </c>
      <c r="FP12" s="0" t="n">
        <v>0</v>
      </c>
      <c r="FQ12" s="0" t="n">
        <v>4455</v>
      </c>
      <c r="FR12" s="0" t="n">
        <v>0</v>
      </c>
      <c r="FS12" s="0" t="n">
        <v>0</v>
      </c>
      <c r="FT12" s="0" t="n">
        <v>10204.92</v>
      </c>
      <c r="FU12" s="0" t="n">
        <v>2940.3</v>
      </c>
      <c r="FV12" s="0" t="n">
        <v>0</v>
      </c>
      <c r="FW12" s="0" t="n">
        <v>12999.69</v>
      </c>
      <c r="FX12" s="0" t="n">
        <v>0</v>
      </c>
      <c r="FY12" s="0" t="n">
        <v>16962.4125</v>
      </c>
      <c r="FZ12" s="0" t="n">
        <v>2613.6</v>
      </c>
      <c r="GA12" s="0" t="n">
        <v>0</v>
      </c>
      <c r="GB12" s="0" t="n">
        <v>0</v>
      </c>
      <c r="GC12" s="0" t="n">
        <v>0</v>
      </c>
      <c r="GD12" s="0" t="n">
        <v>0</v>
      </c>
      <c r="GE12" s="0" t="n">
        <v>0</v>
      </c>
      <c r="GF12" s="0" t="n">
        <v>7116.12</v>
      </c>
      <c r="GG12" s="0" t="n">
        <v>0</v>
      </c>
      <c r="GH12" s="0" t="n">
        <v>0</v>
      </c>
      <c r="GI12" s="0" t="n">
        <v>17576.46</v>
      </c>
      <c r="GJ12" s="0" t="n">
        <v>0</v>
      </c>
      <c r="GK12" s="0" t="n">
        <v>0</v>
      </c>
      <c r="GL12" s="0" t="n">
        <v>0</v>
      </c>
      <c r="GM12" s="0" t="n">
        <v>0</v>
      </c>
      <c r="GN12" s="0" t="n">
        <v>0</v>
      </c>
      <c r="GO12" s="0" t="n">
        <v>0</v>
      </c>
      <c r="GP12" s="0" t="n">
        <v>0</v>
      </c>
      <c r="GQ12" s="0" t="n">
        <v>6697.35</v>
      </c>
      <c r="GR12" s="0" t="n">
        <v>0</v>
      </c>
      <c r="GS12" s="0" t="n">
        <v>0</v>
      </c>
      <c r="GT12" s="0" t="n">
        <v>0</v>
      </c>
      <c r="GU12" s="0" t="n">
        <v>16456.77</v>
      </c>
      <c r="GV12" s="0" t="n">
        <v>1782</v>
      </c>
      <c r="GW12" s="0" t="n">
        <v>8646.4125</v>
      </c>
      <c r="GX12" s="0" t="n">
        <v>0</v>
      </c>
      <c r="GY12" s="0" t="n">
        <v>11880</v>
      </c>
      <c r="GZ12" s="0" t="n">
        <v>0</v>
      </c>
      <c r="HA12" s="0" t="n">
        <v>0</v>
      </c>
      <c r="HB12" s="0" t="n">
        <v>11880</v>
      </c>
      <c r="HC12" s="0" t="n">
        <v>3267</v>
      </c>
      <c r="HD12" s="0" t="n">
        <v>0</v>
      </c>
      <c r="HE12" s="0" t="n">
        <v>0</v>
      </c>
      <c r="HF12" s="0" t="n">
        <v>14850</v>
      </c>
      <c r="HG12" s="0" t="n">
        <v>0</v>
      </c>
      <c r="HH12" s="0" t="n">
        <v>5346</v>
      </c>
      <c r="HI12" s="0" t="n">
        <v>0</v>
      </c>
      <c r="HK12" s="0" t="n">
        <v>0</v>
      </c>
      <c r="HL12" s="0" t="n">
        <v>0</v>
      </c>
      <c r="HM12" s="0" t="n">
        <v>6424</v>
      </c>
      <c r="HN12" s="0" t="n">
        <v>0</v>
      </c>
      <c r="HO12" s="0" t="n">
        <v>6716</v>
      </c>
      <c r="HP12" s="0" t="n">
        <v>0</v>
      </c>
      <c r="HQ12" s="0" t="n">
        <v>7008</v>
      </c>
      <c r="HR12" s="0" t="n">
        <v>61955.1</v>
      </c>
      <c r="HS12" s="0" t="n">
        <v>6942.3</v>
      </c>
      <c r="HT12" s="0" t="n">
        <v>19710</v>
      </c>
      <c r="HU12" s="0" t="n">
        <v>42486</v>
      </c>
      <c r="HV12" s="0" t="n">
        <v>50107.2</v>
      </c>
      <c r="HW12" s="0" t="n">
        <v>69532.5</v>
      </c>
      <c r="HX12" s="0" t="n">
        <v>106171.2</v>
      </c>
      <c r="HY12" s="0" t="n">
        <v>124041.6</v>
      </c>
      <c r="HZ12" s="0" t="n">
        <v>16246.88</v>
      </c>
      <c r="IA12" s="0" t="n">
        <v>0</v>
      </c>
      <c r="IB12" s="0" t="n">
        <v>0</v>
      </c>
      <c r="IC12" s="0" t="n">
        <v>0</v>
      </c>
      <c r="ID12" s="0" t="n">
        <v>0</v>
      </c>
      <c r="IE12" s="0" t="n">
        <v>4380</v>
      </c>
      <c r="IF12" s="0" t="n">
        <v>0</v>
      </c>
      <c r="IG12" s="0" t="n">
        <v>0</v>
      </c>
      <c r="IH12" s="0" t="n">
        <v>11036.432</v>
      </c>
      <c r="II12" s="0" t="n">
        <v>3212</v>
      </c>
      <c r="IJ12" s="0" t="n">
        <v>0</v>
      </c>
      <c r="IK12" s="0" t="n">
        <v>12780.84</v>
      </c>
      <c r="IL12" s="0" t="n">
        <v>0</v>
      </c>
      <c r="IM12" s="0" t="n">
        <v>13341.48</v>
      </c>
      <c r="IN12" s="0" t="n">
        <v>2920</v>
      </c>
      <c r="IO12" s="0" t="n">
        <v>0</v>
      </c>
      <c r="IP12" s="0" t="n">
        <v>0</v>
      </c>
      <c r="IQ12" s="0" t="n">
        <v>0</v>
      </c>
      <c r="IR12" s="0" t="n">
        <v>0</v>
      </c>
      <c r="IS12" s="0" t="n">
        <v>0</v>
      </c>
      <c r="IT12" s="0" t="n">
        <v>6296.688</v>
      </c>
      <c r="IU12" s="0" t="n">
        <v>0</v>
      </c>
      <c r="IV12" s="0" t="n">
        <v>0</v>
      </c>
      <c r="IW12" s="0" t="n">
        <v>17280.56</v>
      </c>
      <c r="IX12" s="0" t="n">
        <v>0</v>
      </c>
      <c r="IY12" s="0" t="n">
        <v>0</v>
      </c>
      <c r="IZ12" s="0" t="n">
        <v>0</v>
      </c>
      <c r="JA12" s="0" t="n">
        <v>0</v>
      </c>
      <c r="JB12" s="0" t="n">
        <v>0</v>
      </c>
      <c r="JC12" s="0" t="n">
        <v>0</v>
      </c>
      <c r="JD12" s="0" t="n">
        <v>0</v>
      </c>
      <c r="JE12" s="0" t="n">
        <v>6584.6</v>
      </c>
      <c r="JF12" s="0" t="n">
        <v>0</v>
      </c>
      <c r="JG12" s="0" t="n">
        <v>0</v>
      </c>
      <c r="JH12" s="0" t="n">
        <v>0</v>
      </c>
      <c r="JI12" s="0" t="n">
        <v>16179.72</v>
      </c>
      <c r="JJ12" s="0" t="n">
        <v>2190</v>
      </c>
      <c r="JK12" s="0" t="n">
        <v>6800.68</v>
      </c>
      <c r="JL12" s="0" t="n">
        <v>0</v>
      </c>
      <c r="JM12" s="0" t="n">
        <v>12848</v>
      </c>
      <c r="JN12" s="0" t="n">
        <v>0</v>
      </c>
      <c r="JO12" s="0" t="n">
        <v>0</v>
      </c>
      <c r="JP12" s="0" t="n">
        <v>11680</v>
      </c>
      <c r="JQ12" s="0" t="n">
        <v>3212</v>
      </c>
      <c r="JR12" s="0" t="n">
        <v>0</v>
      </c>
      <c r="JS12" s="0" t="n">
        <v>0</v>
      </c>
      <c r="JT12" s="0" t="n">
        <v>11680</v>
      </c>
      <c r="JU12" s="0" t="n">
        <v>0</v>
      </c>
      <c r="JV12" s="0" t="n">
        <v>5256</v>
      </c>
      <c r="JW12" s="0" t="n">
        <v>0</v>
      </c>
      <c r="JY12" s="0" t="n">
        <v>0</v>
      </c>
      <c r="JZ12" s="0" t="n">
        <v>0</v>
      </c>
      <c r="KA12" s="0" t="n">
        <v>8175</v>
      </c>
      <c r="KB12" s="0" t="n">
        <v>0</v>
      </c>
      <c r="KC12" s="0" t="n">
        <v>7521</v>
      </c>
      <c r="KD12" s="0" t="n">
        <v>0</v>
      </c>
      <c r="KE12" s="0" t="n">
        <v>9810</v>
      </c>
      <c r="KF12" s="0" t="n">
        <v>69381.225</v>
      </c>
      <c r="KG12" s="0" t="n">
        <v>7774.425</v>
      </c>
      <c r="KH12" s="0" t="n">
        <v>22072.5</v>
      </c>
      <c r="KI12" s="0" t="n">
        <v>47578.5</v>
      </c>
      <c r="KJ12" s="0" t="n">
        <v>56113.2</v>
      </c>
      <c r="KK12" s="0" t="n">
        <v>77866.875</v>
      </c>
      <c r="KL12" s="0" t="n">
        <v>118897.2</v>
      </c>
      <c r="KM12" s="0" t="n">
        <v>138909.6</v>
      </c>
      <c r="KN12" s="0" t="n">
        <v>20013.708</v>
      </c>
      <c r="KO12" s="0" t="n">
        <v>0</v>
      </c>
      <c r="KP12" s="0" t="n">
        <v>0</v>
      </c>
      <c r="KQ12" s="0" t="n">
        <v>0</v>
      </c>
      <c r="KR12" s="0" t="n">
        <v>0</v>
      </c>
      <c r="KS12" s="0" t="n">
        <v>4905</v>
      </c>
      <c r="KT12" s="0" t="n">
        <v>0</v>
      </c>
      <c r="KU12" s="0" t="n">
        <v>0</v>
      </c>
      <c r="KV12" s="0" t="n">
        <v>11235.72</v>
      </c>
      <c r="KW12" s="0" t="n">
        <v>3597</v>
      </c>
      <c r="KX12" s="0" t="n">
        <v>0</v>
      </c>
      <c r="KY12" s="0" t="n">
        <v>14312.79</v>
      </c>
      <c r="KZ12" s="0" t="n">
        <v>0</v>
      </c>
      <c r="LA12" s="0" t="n">
        <v>16434.693</v>
      </c>
      <c r="LB12" s="0" t="n">
        <v>2616</v>
      </c>
      <c r="LC12" s="0" t="n">
        <v>0</v>
      </c>
      <c r="LD12" s="0" t="n">
        <v>0</v>
      </c>
      <c r="LE12" s="0" t="n">
        <v>0</v>
      </c>
      <c r="LF12" s="0" t="n">
        <v>0</v>
      </c>
      <c r="LG12" s="0" t="n">
        <v>0</v>
      </c>
      <c r="LH12" s="0" t="n">
        <v>7834.92</v>
      </c>
      <c r="LI12" s="0" t="n">
        <v>0</v>
      </c>
      <c r="LJ12" s="0" t="n">
        <v>0</v>
      </c>
      <c r="LK12" s="0" t="n">
        <v>19351.86</v>
      </c>
      <c r="LL12" s="0" t="n">
        <v>0</v>
      </c>
      <c r="LM12" s="0" t="n">
        <v>0</v>
      </c>
      <c r="LN12" s="0" t="n">
        <v>0</v>
      </c>
      <c r="LO12" s="0" t="n">
        <v>0</v>
      </c>
      <c r="LP12" s="0" t="n">
        <v>0</v>
      </c>
      <c r="LQ12" s="0" t="n">
        <v>0</v>
      </c>
      <c r="LR12" s="0" t="n">
        <v>0</v>
      </c>
      <c r="LS12" s="0" t="n">
        <v>7373.85</v>
      </c>
      <c r="LT12" s="0" t="n">
        <v>0</v>
      </c>
      <c r="LU12" s="0" t="n">
        <v>0</v>
      </c>
      <c r="LV12" s="0" t="n">
        <v>0</v>
      </c>
      <c r="LW12" s="0" t="n">
        <v>18119.07</v>
      </c>
      <c r="LX12" s="0" t="n">
        <v>1962</v>
      </c>
      <c r="LY12" s="0" t="n">
        <v>7615.83</v>
      </c>
      <c r="LZ12" s="0" t="n">
        <v>0</v>
      </c>
      <c r="MA12" s="0" t="n">
        <v>16350</v>
      </c>
      <c r="MB12" s="0" t="n">
        <v>0</v>
      </c>
      <c r="MC12" s="0" t="n">
        <v>0</v>
      </c>
      <c r="MD12" s="0" t="n">
        <v>10464</v>
      </c>
      <c r="ME12" s="0" t="n">
        <v>3597</v>
      </c>
      <c r="MF12" s="0" t="n">
        <v>0</v>
      </c>
      <c r="MG12" s="0" t="n">
        <v>0</v>
      </c>
      <c r="MH12" s="0" t="n">
        <v>13080</v>
      </c>
      <c r="MI12" s="0" t="n">
        <v>0</v>
      </c>
      <c r="MJ12" s="0" t="n">
        <v>7357.5</v>
      </c>
      <c r="MK12" s="0" t="n">
        <v>0</v>
      </c>
      <c r="MM12" s="0" t="n">
        <v>0</v>
      </c>
      <c r="MN12" s="0" t="n">
        <v>0</v>
      </c>
      <c r="MO12" s="0" t="n">
        <v>2112</v>
      </c>
      <c r="MP12" s="0" t="n">
        <v>0</v>
      </c>
      <c r="MQ12" s="0" t="n">
        <v>2208</v>
      </c>
      <c r="MR12" s="0" t="n">
        <v>0</v>
      </c>
      <c r="MS12" s="0" t="n">
        <v>2304</v>
      </c>
      <c r="MT12" s="0" t="n">
        <v>20368.8</v>
      </c>
      <c r="MU12" s="0" t="n">
        <v>2282.4</v>
      </c>
      <c r="MV12" s="0" t="n">
        <v>6480</v>
      </c>
      <c r="MW12" s="0" t="n">
        <v>13968</v>
      </c>
      <c r="MX12" s="0" t="n">
        <v>16473.6</v>
      </c>
      <c r="MY12" s="0" t="n">
        <v>22860</v>
      </c>
      <c r="MZ12" s="0" t="n">
        <v>34905.6</v>
      </c>
      <c r="NA12" s="0" t="n">
        <v>40780.8</v>
      </c>
      <c r="NB12" s="0" t="n">
        <v>5341.44</v>
      </c>
      <c r="NC12" s="0" t="n">
        <v>0</v>
      </c>
      <c r="ND12" s="0" t="n">
        <v>0</v>
      </c>
      <c r="NE12" s="0" t="n">
        <v>0</v>
      </c>
      <c r="NF12" s="0" t="n">
        <v>0</v>
      </c>
      <c r="NG12" s="0" t="n">
        <v>1440</v>
      </c>
      <c r="NH12" s="0" t="n">
        <v>0</v>
      </c>
      <c r="NI12" s="0" t="n">
        <v>0</v>
      </c>
      <c r="NJ12" s="0" t="n">
        <v>3298.56</v>
      </c>
      <c r="NK12" s="0" t="n">
        <v>950.4</v>
      </c>
      <c r="NL12" s="0" t="n">
        <v>0</v>
      </c>
      <c r="NM12" s="0" t="n">
        <v>4201.92</v>
      </c>
      <c r="NN12" s="0" t="n">
        <v>0</v>
      </c>
      <c r="NO12" s="0" t="n">
        <v>3947.616</v>
      </c>
      <c r="NP12" s="0" t="n">
        <v>691.2</v>
      </c>
      <c r="NQ12" s="0" t="n">
        <v>0</v>
      </c>
      <c r="NR12" s="0" t="n">
        <v>0</v>
      </c>
      <c r="NS12" s="0" t="n">
        <v>0</v>
      </c>
      <c r="NT12" s="0" t="n">
        <v>0</v>
      </c>
      <c r="NU12" s="0" t="n">
        <v>0</v>
      </c>
      <c r="NV12" s="0" t="n">
        <v>2875.2</v>
      </c>
      <c r="NW12" s="0" t="n">
        <v>0</v>
      </c>
      <c r="NX12" s="0" t="n">
        <v>0</v>
      </c>
      <c r="NY12" s="0" t="n">
        <v>5681.28</v>
      </c>
      <c r="NZ12" s="0" t="n">
        <v>0</v>
      </c>
      <c r="OA12" s="0" t="n">
        <v>0</v>
      </c>
      <c r="OB12" s="0" t="n">
        <v>0</v>
      </c>
      <c r="OC12" s="0" t="n">
        <v>0</v>
      </c>
      <c r="OD12" s="0" t="n">
        <v>0</v>
      </c>
      <c r="OE12" s="0" t="n">
        <v>0</v>
      </c>
      <c r="OF12" s="0" t="n">
        <v>0</v>
      </c>
      <c r="OG12" s="0" t="n">
        <v>2706</v>
      </c>
      <c r="OH12" s="0" t="n">
        <v>0</v>
      </c>
      <c r="OI12" s="0" t="n">
        <v>0</v>
      </c>
      <c r="OJ12" s="0" t="n">
        <v>0</v>
      </c>
      <c r="OK12" s="0" t="n">
        <v>5319.36</v>
      </c>
      <c r="OL12" s="0" t="n">
        <v>576</v>
      </c>
      <c r="OM12" s="0" t="n">
        <v>2012.256</v>
      </c>
      <c r="ON12" s="0" t="n">
        <v>0</v>
      </c>
      <c r="OO12" s="0" t="n">
        <v>3456</v>
      </c>
      <c r="OP12" s="0" t="n">
        <v>0</v>
      </c>
      <c r="OQ12" s="0" t="n">
        <v>0</v>
      </c>
      <c r="OR12" s="0" t="n">
        <v>3072</v>
      </c>
      <c r="OS12" s="0" t="n">
        <v>1056</v>
      </c>
      <c r="OT12" s="0" t="n">
        <v>0</v>
      </c>
      <c r="OU12" s="0" t="n">
        <v>0</v>
      </c>
      <c r="OV12" s="0" t="n">
        <v>3840</v>
      </c>
      <c r="OW12" s="0" t="n">
        <v>0</v>
      </c>
      <c r="OX12" s="0" t="n">
        <v>1555.2</v>
      </c>
      <c r="OY12" s="0" t="n">
        <v>0</v>
      </c>
      <c r="PA12" s="0" t="n">
        <v>0</v>
      </c>
      <c r="PB12" s="0" t="n">
        <v>0</v>
      </c>
      <c r="PC12" s="0" t="n">
        <v>3800</v>
      </c>
      <c r="PD12" s="0" t="n">
        <v>0</v>
      </c>
      <c r="PE12" s="0" t="n">
        <v>4807</v>
      </c>
      <c r="PF12" s="0" t="n">
        <v>0</v>
      </c>
      <c r="PG12" s="0" t="n">
        <v>5016</v>
      </c>
      <c r="PH12" s="0" t="n">
        <v>40313.25</v>
      </c>
      <c r="PI12" s="0" t="n">
        <v>4517.25</v>
      </c>
      <c r="PJ12" s="0" t="n">
        <v>12825</v>
      </c>
      <c r="PK12" s="0" t="n">
        <v>27645</v>
      </c>
      <c r="PL12" s="0" t="n">
        <v>32604</v>
      </c>
      <c r="PM12" s="0" t="n">
        <v>45243.75</v>
      </c>
      <c r="PN12" s="0" t="n">
        <v>69084</v>
      </c>
      <c r="PO12" s="0" t="n">
        <v>80712</v>
      </c>
      <c r="PP12" s="0" t="n">
        <v>10571.6</v>
      </c>
      <c r="PQ12" s="0" t="n">
        <v>0</v>
      </c>
      <c r="PR12" s="0" t="n">
        <v>0</v>
      </c>
      <c r="PS12" s="0" t="n">
        <v>0</v>
      </c>
      <c r="PT12" s="0" t="n">
        <v>0</v>
      </c>
      <c r="PU12" s="0" t="n">
        <v>2850</v>
      </c>
      <c r="PV12" s="0" t="n">
        <v>0</v>
      </c>
      <c r="PW12" s="0" t="n">
        <v>0</v>
      </c>
      <c r="PX12" s="0" t="n">
        <v>6528.4</v>
      </c>
      <c r="PY12" s="0" t="n">
        <v>2612.5</v>
      </c>
      <c r="PZ12" s="0" t="n">
        <v>0</v>
      </c>
      <c r="QA12" s="0" t="n">
        <v>8316.3</v>
      </c>
      <c r="QB12" s="0" t="n">
        <v>0</v>
      </c>
      <c r="QC12" s="0" t="n">
        <v>10851.375</v>
      </c>
      <c r="QD12" s="0" t="n">
        <v>1520</v>
      </c>
      <c r="QE12" s="0" t="n">
        <v>0</v>
      </c>
      <c r="QF12" s="0" t="n">
        <v>0</v>
      </c>
      <c r="QG12" s="0" t="n">
        <v>0</v>
      </c>
      <c r="QH12" s="0" t="n">
        <v>0</v>
      </c>
      <c r="QI12" s="0" t="n">
        <v>0</v>
      </c>
      <c r="QJ12" s="0" t="n">
        <v>4097.16</v>
      </c>
      <c r="QK12" s="0" t="n">
        <v>0</v>
      </c>
      <c r="QL12" s="0" t="n">
        <v>0</v>
      </c>
      <c r="QM12" s="0" t="n">
        <v>12368.62</v>
      </c>
      <c r="QN12" s="0" t="n">
        <v>0</v>
      </c>
      <c r="QO12" s="0" t="n">
        <v>0</v>
      </c>
      <c r="QP12" s="0" t="n">
        <v>0</v>
      </c>
      <c r="QQ12" s="0" t="n">
        <v>0</v>
      </c>
      <c r="QR12" s="0" t="n">
        <v>0</v>
      </c>
      <c r="QS12" s="0" t="n">
        <v>0</v>
      </c>
      <c r="QT12" s="0" t="n">
        <v>0</v>
      </c>
      <c r="QU12" s="0" t="n">
        <v>4284.5</v>
      </c>
      <c r="QV12" s="0" t="n">
        <v>0</v>
      </c>
      <c r="QW12" s="0" t="n">
        <v>0</v>
      </c>
      <c r="QX12" s="0" t="n">
        <v>0</v>
      </c>
      <c r="QY12" s="0" t="n">
        <v>10527.9</v>
      </c>
      <c r="QZ12" s="0" t="n">
        <v>1140</v>
      </c>
      <c r="RA12" s="0" t="n">
        <v>4425.1</v>
      </c>
      <c r="RB12" s="0" t="n">
        <v>0</v>
      </c>
      <c r="RC12" s="0" t="n">
        <v>7600</v>
      </c>
      <c r="RD12" s="0" t="n">
        <v>0</v>
      </c>
      <c r="RE12" s="0" t="n">
        <v>0</v>
      </c>
      <c r="RF12" s="0" t="n">
        <v>6080</v>
      </c>
      <c r="RG12" s="0" t="n">
        <v>1881</v>
      </c>
      <c r="RH12" s="0" t="n">
        <v>0</v>
      </c>
      <c r="RI12" s="0" t="n">
        <v>0</v>
      </c>
      <c r="RJ12" s="0" t="n">
        <v>7600</v>
      </c>
      <c r="RK12" s="0" t="n">
        <v>0</v>
      </c>
      <c r="RL12" s="0" t="n">
        <v>3420</v>
      </c>
      <c r="RM12" s="0" t="n">
        <v>0</v>
      </c>
      <c r="RO12" s="0" t="n">
        <v>0</v>
      </c>
      <c r="RP12" s="0" t="n">
        <v>0</v>
      </c>
      <c r="RQ12" s="0" t="n">
        <v>980</v>
      </c>
      <c r="RR12" s="0" t="n">
        <v>0</v>
      </c>
      <c r="RS12" s="0" t="n">
        <v>1127</v>
      </c>
      <c r="RT12" s="0" t="n">
        <v>0</v>
      </c>
      <c r="RU12" s="0" t="n">
        <v>1176</v>
      </c>
      <c r="RV12" s="0" t="n">
        <v>10396.575</v>
      </c>
      <c r="RW12" s="0" t="n">
        <v>1164.975</v>
      </c>
      <c r="RX12" s="0" t="n">
        <v>3307.5</v>
      </c>
      <c r="RY12" s="0" t="n">
        <v>7129.5</v>
      </c>
      <c r="RZ12" s="0" t="n">
        <v>8408.4</v>
      </c>
      <c r="SA12" s="0" t="n">
        <v>11668.125</v>
      </c>
      <c r="SB12" s="0" t="n">
        <v>17816.4</v>
      </c>
      <c r="SC12" s="0" t="n">
        <v>20815.2</v>
      </c>
      <c r="SD12" s="0" t="n">
        <v>2726.36</v>
      </c>
      <c r="SE12" s="0" t="n">
        <v>0</v>
      </c>
      <c r="SF12" s="0" t="n">
        <v>0</v>
      </c>
      <c r="SG12" s="0" t="n">
        <v>0</v>
      </c>
      <c r="SH12" s="0" t="n">
        <v>0</v>
      </c>
      <c r="SI12" s="0" t="n">
        <v>735</v>
      </c>
      <c r="SJ12" s="0" t="n">
        <v>0</v>
      </c>
      <c r="SK12" s="0" t="n">
        <v>0</v>
      </c>
      <c r="SL12" s="0" t="n">
        <v>1683.64</v>
      </c>
      <c r="SM12" s="0" t="n">
        <v>539</v>
      </c>
      <c r="SN12" s="0" t="n">
        <v>0</v>
      </c>
      <c r="SO12" s="0" t="n">
        <v>2144.73</v>
      </c>
      <c r="SP12" s="0" t="n">
        <v>0</v>
      </c>
      <c r="SQ12" s="0" t="n">
        <v>2238.81</v>
      </c>
      <c r="SR12" s="0" t="n">
        <v>392</v>
      </c>
      <c r="SS12" s="0" t="n">
        <v>0</v>
      </c>
      <c r="ST12" s="0" t="n">
        <v>0</v>
      </c>
      <c r="SU12" s="0" t="n">
        <v>0</v>
      </c>
      <c r="SV12" s="0" t="n">
        <v>0</v>
      </c>
      <c r="SW12" s="0" t="n">
        <v>0</v>
      </c>
      <c r="SX12" s="0" t="n">
        <v>1056.636</v>
      </c>
      <c r="SY12" s="0" t="n">
        <v>0</v>
      </c>
      <c r="SZ12" s="0" t="n">
        <v>0</v>
      </c>
      <c r="TA12" s="0" t="n">
        <v>2899.82</v>
      </c>
      <c r="TB12" s="0" t="n">
        <v>0</v>
      </c>
      <c r="TC12" s="0" t="n">
        <v>0</v>
      </c>
      <c r="TD12" s="0" t="n">
        <v>0</v>
      </c>
      <c r="TE12" s="0" t="n">
        <v>0</v>
      </c>
      <c r="TF12" s="0" t="n">
        <v>0</v>
      </c>
      <c r="TG12" s="0" t="n">
        <v>0</v>
      </c>
      <c r="TH12" s="0" t="n">
        <v>0</v>
      </c>
      <c r="TI12" s="0" t="n">
        <v>1104.95</v>
      </c>
      <c r="TJ12" s="0" t="n">
        <v>0</v>
      </c>
      <c r="TK12" s="0" t="n">
        <v>0</v>
      </c>
      <c r="TL12" s="0" t="n">
        <v>0</v>
      </c>
      <c r="TM12" s="0" t="n">
        <v>2715.09</v>
      </c>
      <c r="TN12" s="0" t="n">
        <v>294</v>
      </c>
      <c r="TO12" s="0" t="n">
        <v>1141.21</v>
      </c>
      <c r="TP12" s="0" t="n">
        <v>0</v>
      </c>
      <c r="TQ12" s="0" t="n">
        <v>1960</v>
      </c>
      <c r="TR12" s="0" t="n">
        <v>0</v>
      </c>
      <c r="TS12" s="0" t="n">
        <v>0</v>
      </c>
      <c r="TT12" s="0" t="n">
        <v>1411.2</v>
      </c>
      <c r="TU12" s="0" t="n">
        <v>539</v>
      </c>
      <c r="TV12" s="0" t="n">
        <v>0</v>
      </c>
      <c r="TW12" s="0" t="n">
        <v>0</v>
      </c>
      <c r="TX12" s="0" t="n">
        <v>1960</v>
      </c>
      <c r="TY12" s="0" t="n">
        <v>0</v>
      </c>
      <c r="TZ12" s="0" t="n">
        <v>882</v>
      </c>
      <c r="UA12" s="0" t="n">
        <v>0</v>
      </c>
      <c r="UC12" s="0" t="n">
        <v>0</v>
      </c>
      <c r="UD12" s="0" t="n">
        <v>0</v>
      </c>
      <c r="UE12" s="0" t="n">
        <v>6160</v>
      </c>
      <c r="UF12" s="0" t="n">
        <v>0</v>
      </c>
      <c r="UG12" s="0" t="n">
        <v>6440</v>
      </c>
      <c r="UH12" s="0" t="n">
        <v>0</v>
      </c>
      <c r="UI12" s="0" t="n">
        <v>6720</v>
      </c>
      <c r="UJ12" s="0" t="n">
        <v>59409</v>
      </c>
      <c r="UK12" s="0" t="n">
        <v>6657</v>
      </c>
      <c r="UL12" s="0" t="n">
        <v>18900</v>
      </c>
      <c r="UM12" s="0" t="n">
        <v>40740</v>
      </c>
      <c r="UN12" s="0" t="n">
        <v>48048</v>
      </c>
      <c r="UO12" s="0" t="n">
        <v>66675</v>
      </c>
      <c r="UP12" s="0" t="n">
        <v>101808</v>
      </c>
      <c r="UQ12" s="0" t="n">
        <v>118944</v>
      </c>
      <c r="UR12" s="0" t="n">
        <v>14021.28</v>
      </c>
      <c r="US12" s="0" t="n">
        <v>0</v>
      </c>
      <c r="UT12" s="0" t="n">
        <v>0</v>
      </c>
      <c r="UU12" s="0" t="n">
        <v>0</v>
      </c>
      <c r="UV12" s="0" t="n">
        <v>0</v>
      </c>
      <c r="UW12" s="0" t="n">
        <v>4620</v>
      </c>
      <c r="UX12" s="0" t="n">
        <v>0</v>
      </c>
      <c r="UY12" s="0" t="n">
        <v>0</v>
      </c>
      <c r="UZ12" s="0" t="n">
        <v>8658.72</v>
      </c>
      <c r="VA12" s="0" t="n">
        <v>3080</v>
      </c>
      <c r="VB12" s="0" t="n">
        <v>0</v>
      </c>
      <c r="VC12" s="0" t="n">
        <v>11030.04</v>
      </c>
      <c r="VD12" s="0" t="n">
        <v>0</v>
      </c>
      <c r="VE12" s="0" t="n">
        <v>12793.2</v>
      </c>
      <c r="VF12" s="0" t="n">
        <v>2240</v>
      </c>
      <c r="VG12" s="0" t="n">
        <v>0</v>
      </c>
      <c r="VH12" s="0" t="n">
        <v>0</v>
      </c>
      <c r="VI12" s="0" t="n">
        <v>0</v>
      </c>
      <c r="VJ12" s="0" t="n">
        <v>0</v>
      </c>
      <c r="VK12" s="0" t="n">
        <v>0</v>
      </c>
      <c r="VL12" s="0" t="n">
        <v>6708.8</v>
      </c>
      <c r="VM12" s="0" t="n">
        <v>0</v>
      </c>
      <c r="VN12" s="0" t="n">
        <v>0</v>
      </c>
      <c r="VO12" s="0" t="n">
        <v>14913.36</v>
      </c>
      <c r="VP12" s="0" t="n">
        <v>0</v>
      </c>
      <c r="VQ12" s="0" t="n">
        <v>0</v>
      </c>
      <c r="VR12" s="0" t="n">
        <v>0</v>
      </c>
      <c r="VS12" s="0" t="n">
        <v>0</v>
      </c>
      <c r="VT12" s="0" t="n">
        <v>0</v>
      </c>
      <c r="VU12" s="0" t="n">
        <v>0</v>
      </c>
      <c r="VV12" s="0" t="n">
        <v>0</v>
      </c>
      <c r="VW12" s="0" t="n">
        <v>6314</v>
      </c>
      <c r="VX12" s="0" t="n">
        <v>0</v>
      </c>
      <c r="VY12" s="0" t="n">
        <v>0</v>
      </c>
      <c r="VZ12" s="0" t="n">
        <v>0</v>
      </c>
      <c r="WA12" s="0" t="n">
        <v>15514.8</v>
      </c>
      <c r="WB12" s="0" t="n">
        <v>1680</v>
      </c>
      <c r="WC12" s="0" t="n">
        <v>6521.2</v>
      </c>
      <c r="WD12" s="0" t="n">
        <v>0</v>
      </c>
      <c r="WE12" s="0" t="n">
        <v>14000</v>
      </c>
      <c r="WF12" s="0" t="n">
        <v>0</v>
      </c>
      <c r="WG12" s="0" t="n">
        <v>0</v>
      </c>
      <c r="WH12" s="0" t="n">
        <v>11200</v>
      </c>
      <c r="WI12" s="0" t="n">
        <v>2772</v>
      </c>
      <c r="WJ12" s="0" t="n">
        <v>0</v>
      </c>
      <c r="WK12" s="0" t="n">
        <v>0</v>
      </c>
      <c r="WL12" s="0" t="n">
        <v>11200</v>
      </c>
      <c r="WM12" s="0" t="n">
        <v>0</v>
      </c>
      <c r="WN12" s="0" t="n">
        <v>5040</v>
      </c>
      <c r="WO12" s="0" t="n">
        <v>0</v>
      </c>
      <c r="WQ12" s="0" t="n">
        <v>0</v>
      </c>
      <c r="WR12" s="0" t="n">
        <v>0</v>
      </c>
      <c r="WS12" s="0" t="n">
        <v>7280</v>
      </c>
      <c r="WT12" s="0" t="n">
        <v>0</v>
      </c>
      <c r="WU12" s="0" t="n">
        <v>8372</v>
      </c>
      <c r="WV12" s="0" t="n">
        <v>0</v>
      </c>
      <c r="WW12" s="0" t="n">
        <v>8736</v>
      </c>
      <c r="WX12" s="0" t="n">
        <v>77231.7</v>
      </c>
      <c r="WY12" s="0" t="n">
        <v>8654.1</v>
      </c>
      <c r="WZ12" s="0" t="n">
        <v>24570</v>
      </c>
      <c r="XA12" s="0" t="n">
        <v>52962</v>
      </c>
      <c r="XB12" s="0" t="n">
        <v>62462.4</v>
      </c>
      <c r="XC12" s="0" t="n">
        <v>86677.5</v>
      </c>
      <c r="XD12" s="0" t="n">
        <v>132350.4</v>
      </c>
      <c r="XE12" s="0" t="n">
        <v>154627.2</v>
      </c>
      <c r="XF12" s="0" t="n">
        <v>20252.96</v>
      </c>
      <c r="XG12" s="0" t="n">
        <v>0</v>
      </c>
      <c r="XH12" s="0" t="n">
        <v>0</v>
      </c>
      <c r="XI12" s="0" t="n">
        <v>0</v>
      </c>
      <c r="XJ12" s="0" t="n">
        <v>0</v>
      </c>
      <c r="XK12" s="0" t="n">
        <v>6006</v>
      </c>
      <c r="XL12" s="0" t="n">
        <v>0</v>
      </c>
      <c r="XM12" s="0" t="n">
        <v>0</v>
      </c>
      <c r="XN12" s="0" t="n">
        <v>12507.04</v>
      </c>
      <c r="XO12" s="0" t="n">
        <v>4004</v>
      </c>
      <c r="XP12" s="0" t="n">
        <v>0</v>
      </c>
      <c r="XQ12" s="0" t="n">
        <v>15932.28</v>
      </c>
      <c r="XR12" s="0" t="n">
        <v>0</v>
      </c>
      <c r="XS12" s="0" t="n">
        <v>20788.95</v>
      </c>
      <c r="XT12" s="0" t="n">
        <v>2620.8</v>
      </c>
      <c r="XU12" s="0" t="n">
        <v>0</v>
      </c>
      <c r="XV12" s="0" t="n">
        <v>0</v>
      </c>
      <c r="XW12" s="0" t="n">
        <v>0</v>
      </c>
      <c r="XX12" s="0" t="n">
        <v>0</v>
      </c>
      <c r="XY12" s="0" t="n">
        <v>0</v>
      </c>
      <c r="XZ12" s="0" t="n">
        <v>8721.44</v>
      </c>
      <c r="YA12" s="0" t="n">
        <v>0</v>
      </c>
      <c r="YB12" s="0" t="n">
        <v>0</v>
      </c>
      <c r="YC12" s="0" t="n">
        <v>26926.9</v>
      </c>
      <c r="YD12" s="0" t="n">
        <v>0</v>
      </c>
      <c r="YE12" s="0" t="n">
        <v>0</v>
      </c>
      <c r="YF12" s="0" t="n">
        <v>0</v>
      </c>
      <c r="YG12" s="0" t="n">
        <v>0</v>
      </c>
      <c r="YH12" s="0" t="n">
        <v>0</v>
      </c>
      <c r="YI12" s="0" t="n">
        <v>0</v>
      </c>
      <c r="YJ12" s="0" t="n">
        <v>0</v>
      </c>
      <c r="YK12" s="0" t="n">
        <v>8208.2</v>
      </c>
      <c r="YL12" s="0" t="n">
        <v>0</v>
      </c>
      <c r="YM12" s="0" t="n">
        <v>0</v>
      </c>
      <c r="YN12" s="0" t="n">
        <v>0</v>
      </c>
      <c r="YO12" s="0" t="n">
        <v>20169.24</v>
      </c>
      <c r="YP12" s="0" t="n">
        <v>1965.6</v>
      </c>
      <c r="YQ12" s="0" t="n">
        <v>8477.56</v>
      </c>
      <c r="YR12" s="0" t="n">
        <v>0</v>
      </c>
      <c r="YS12" s="0" t="n">
        <v>16016</v>
      </c>
      <c r="YT12" s="0" t="n">
        <v>0</v>
      </c>
      <c r="YU12" s="0" t="n">
        <v>0</v>
      </c>
      <c r="YV12" s="0" t="n">
        <v>11648</v>
      </c>
      <c r="YW12" s="0" t="n">
        <v>4004</v>
      </c>
      <c r="YX12" s="0" t="n">
        <v>0</v>
      </c>
      <c r="YY12" s="0" t="n">
        <v>0</v>
      </c>
      <c r="YZ12" s="0" t="n">
        <v>16016</v>
      </c>
      <c r="ZA12" s="0" t="n">
        <v>0</v>
      </c>
      <c r="ZB12" s="0" t="n">
        <v>6552</v>
      </c>
      <c r="ZC12" s="0" t="n">
        <v>0</v>
      </c>
      <c r="ZE12" s="0" t="n">
        <v>0</v>
      </c>
      <c r="ZF12" s="0" t="n">
        <v>0</v>
      </c>
      <c r="ZG12" s="0" t="n">
        <v>640</v>
      </c>
      <c r="ZH12" s="0" t="n">
        <v>0</v>
      </c>
      <c r="ZI12" s="0" t="n">
        <v>662.4</v>
      </c>
      <c r="ZJ12" s="0" t="n">
        <v>0</v>
      </c>
      <c r="ZK12" s="0" t="n">
        <v>768</v>
      </c>
      <c r="ZL12" s="0" t="n">
        <v>6789.6</v>
      </c>
      <c r="ZM12" s="0" t="n">
        <v>760.8</v>
      </c>
      <c r="ZN12" s="0" t="n">
        <v>2160</v>
      </c>
      <c r="ZO12" s="0" t="n">
        <v>4656</v>
      </c>
      <c r="ZP12" s="0" t="n">
        <v>5491.2</v>
      </c>
      <c r="ZQ12" s="0" t="n">
        <v>7620</v>
      </c>
      <c r="ZR12" s="0" t="n">
        <v>11635.2</v>
      </c>
      <c r="ZS12" s="0" t="n">
        <v>13593.6</v>
      </c>
      <c r="ZT12" s="0" t="n">
        <v>1602.432</v>
      </c>
      <c r="ZU12" s="0" t="n">
        <v>0</v>
      </c>
      <c r="ZV12" s="0" t="n">
        <v>0</v>
      </c>
      <c r="ZW12" s="0" t="n">
        <v>0</v>
      </c>
      <c r="ZX12" s="0" t="n">
        <v>0</v>
      </c>
      <c r="ZY12" s="0" t="n">
        <v>480</v>
      </c>
      <c r="ZZ12" s="0" t="n">
        <v>0</v>
      </c>
      <c r="AAA12" s="0" t="n">
        <v>0</v>
      </c>
      <c r="AAB12" s="0" t="n">
        <v>1209.472</v>
      </c>
      <c r="AAC12" s="0" t="n">
        <v>440</v>
      </c>
      <c r="AAD12" s="0" t="n">
        <v>0</v>
      </c>
      <c r="AAE12" s="0" t="n">
        <v>1260.576</v>
      </c>
      <c r="AAF12" s="0" t="n">
        <v>0</v>
      </c>
      <c r="AAG12" s="0" t="n">
        <v>1462.08</v>
      </c>
      <c r="AAH12" s="0" t="n">
        <v>256</v>
      </c>
      <c r="AAI12" s="0" t="n">
        <v>0</v>
      </c>
      <c r="AAJ12" s="0" t="n">
        <v>0</v>
      </c>
      <c r="AAK12" s="0" t="n">
        <v>0</v>
      </c>
      <c r="AAL12" s="0" t="n">
        <v>0</v>
      </c>
      <c r="AAM12" s="0" t="n">
        <v>0</v>
      </c>
      <c r="AAN12" s="0" t="n">
        <v>766.72</v>
      </c>
      <c r="AAO12" s="0" t="n">
        <v>0</v>
      </c>
      <c r="AAP12" s="0" t="n">
        <v>0</v>
      </c>
      <c r="AAQ12" s="0" t="n">
        <v>1893.76</v>
      </c>
      <c r="AAR12" s="0" t="n">
        <v>0</v>
      </c>
      <c r="AAS12" s="0" t="n">
        <v>0</v>
      </c>
      <c r="AAT12" s="0" t="n">
        <v>0</v>
      </c>
      <c r="AAU12" s="0" t="n">
        <v>0</v>
      </c>
      <c r="AAV12" s="0" t="n">
        <v>0</v>
      </c>
      <c r="AAW12" s="0" t="n">
        <v>0</v>
      </c>
      <c r="AAX12" s="0" t="n">
        <v>0</v>
      </c>
      <c r="AAY12" s="0" t="n">
        <v>721.6</v>
      </c>
      <c r="AAZ12" s="0" t="n">
        <v>0</v>
      </c>
      <c r="ABA12" s="0" t="n">
        <v>0</v>
      </c>
      <c r="ABB12" s="0" t="n">
        <v>0</v>
      </c>
      <c r="ABC12" s="0" t="n">
        <v>1773.12</v>
      </c>
      <c r="ABD12" s="0" t="n">
        <v>192</v>
      </c>
      <c r="ABE12" s="0" t="n">
        <v>745.28</v>
      </c>
      <c r="ABF12" s="0" t="n">
        <v>0</v>
      </c>
      <c r="ABG12" s="0" t="n">
        <v>1152</v>
      </c>
      <c r="ABH12" s="0" t="n">
        <v>0</v>
      </c>
      <c r="ABI12" s="0" t="n">
        <v>0</v>
      </c>
      <c r="ABJ12" s="0" t="n">
        <v>921.6</v>
      </c>
      <c r="ABK12" s="0" t="n">
        <v>352</v>
      </c>
      <c r="ABL12" s="0" t="n">
        <v>0</v>
      </c>
      <c r="ABM12" s="0" t="n">
        <v>0</v>
      </c>
      <c r="ABN12" s="0" t="n">
        <v>1280</v>
      </c>
      <c r="ABO12" s="0" t="n">
        <v>0</v>
      </c>
      <c r="ABP12" s="0" t="n">
        <v>576</v>
      </c>
      <c r="ABQ12" s="0" t="n">
        <v>0</v>
      </c>
      <c r="ABS12" s="0" t="n">
        <v>0</v>
      </c>
      <c r="ABT12" s="0" t="n">
        <v>0</v>
      </c>
      <c r="ABU12" s="0" t="n">
        <v>5184</v>
      </c>
      <c r="ABV12" s="0" t="n">
        <v>0</v>
      </c>
      <c r="ABW12" s="0" t="n">
        <v>7286.4</v>
      </c>
      <c r="ABX12" s="0" t="n">
        <v>0</v>
      </c>
      <c r="ABY12" s="0" t="n">
        <v>6912</v>
      </c>
      <c r="ABZ12" s="0" t="n">
        <v>61106.4</v>
      </c>
      <c r="ACA12" s="0" t="n">
        <v>6847.2</v>
      </c>
      <c r="ACB12" s="0" t="n">
        <v>19440</v>
      </c>
      <c r="ACC12" s="0" t="n">
        <v>41904</v>
      </c>
      <c r="ACD12" s="0" t="n">
        <v>49420.8</v>
      </c>
      <c r="ACE12" s="0" t="n">
        <v>68580</v>
      </c>
      <c r="ACF12" s="0" t="n">
        <v>104716.8</v>
      </c>
      <c r="ACG12" s="0" t="n">
        <v>122342.4</v>
      </c>
      <c r="ACH12" s="0" t="n">
        <v>16024.32</v>
      </c>
      <c r="ACI12" s="0" t="n">
        <v>0</v>
      </c>
      <c r="ACJ12" s="0" t="n">
        <v>0</v>
      </c>
      <c r="ACK12" s="0" t="n">
        <v>0</v>
      </c>
      <c r="ACL12" s="0" t="n">
        <v>0</v>
      </c>
      <c r="ACM12" s="0" t="n">
        <v>4320</v>
      </c>
      <c r="ACN12" s="0" t="n">
        <v>0</v>
      </c>
      <c r="ACO12" s="0" t="n">
        <v>0</v>
      </c>
      <c r="ACP12" s="0" t="n">
        <v>9895.68</v>
      </c>
      <c r="ACQ12" s="0" t="n">
        <v>3168</v>
      </c>
      <c r="ACR12" s="0" t="n">
        <v>0</v>
      </c>
      <c r="ACS12" s="0" t="n">
        <v>12605.76</v>
      </c>
      <c r="ACT12" s="0" t="n">
        <v>0</v>
      </c>
      <c r="ACU12" s="0" t="n">
        <v>13158.72</v>
      </c>
      <c r="ACV12" s="0" t="n">
        <v>2304</v>
      </c>
      <c r="ACW12" s="0" t="n">
        <v>0</v>
      </c>
      <c r="ACX12" s="0" t="n">
        <v>0</v>
      </c>
      <c r="ACY12" s="0" t="n">
        <v>0</v>
      </c>
      <c r="ACZ12" s="0" t="n">
        <v>0</v>
      </c>
      <c r="ADA12" s="0" t="n">
        <v>0</v>
      </c>
      <c r="ADB12" s="0" t="n">
        <v>6900.48</v>
      </c>
      <c r="ADC12" s="0" t="n">
        <v>0</v>
      </c>
      <c r="ADD12" s="0" t="n">
        <v>0</v>
      </c>
      <c r="ADE12" s="0" t="n">
        <v>21304.8</v>
      </c>
      <c r="ADF12" s="0" t="n">
        <v>0</v>
      </c>
      <c r="ADG12" s="0" t="n">
        <v>0</v>
      </c>
      <c r="ADH12" s="0" t="n">
        <v>0</v>
      </c>
      <c r="ADI12" s="0" t="n">
        <v>0</v>
      </c>
      <c r="ADJ12" s="0" t="n">
        <v>0</v>
      </c>
      <c r="ADK12" s="0" t="n">
        <v>0</v>
      </c>
      <c r="ADL12" s="0" t="n">
        <v>0</v>
      </c>
      <c r="ADM12" s="0" t="n">
        <v>6494.4</v>
      </c>
      <c r="ADN12" s="0" t="n">
        <v>0</v>
      </c>
      <c r="ADO12" s="0" t="n">
        <v>0</v>
      </c>
      <c r="ADP12" s="0" t="n">
        <v>0</v>
      </c>
      <c r="ADQ12" s="0" t="n">
        <v>17553.888</v>
      </c>
      <c r="ADR12" s="0" t="n">
        <v>1728</v>
      </c>
      <c r="ADS12" s="0" t="n">
        <v>6707.52</v>
      </c>
      <c r="ADT12" s="0" t="n">
        <v>0</v>
      </c>
      <c r="ADU12" s="0" t="n">
        <v>11520</v>
      </c>
      <c r="ADV12" s="0" t="n">
        <v>0</v>
      </c>
      <c r="ADW12" s="0" t="n">
        <v>0</v>
      </c>
      <c r="ADX12" s="0" t="n">
        <v>9216</v>
      </c>
      <c r="ADY12" s="0" t="n">
        <v>3484.8</v>
      </c>
      <c r="ADZ12" s="0" t="n">
        <v>0</v>
      </c>
      <c r="AEA12" s="0" t="n">
        <v>0</v>
      </c>
      <c r="AEB12" s="0" t="n">
        <v>11520</v>
      </c>
      <c r="AEC12" s="0" t="n">
        <v>0</v>
      </c>
      <c r="AED12" s="0" t="n">
        <v>6480</v>
      </c>
      <c r="AEE12" s="0" t="n">
        <v>0</v>
      </c>
      <c r="AEG12" s="0" t="e">
        <f aca="false">#N/A</f>
        <v>#N/A</v>
      </c>
      <c r="AEH12" s="0" t="e">
        <f aca="false">#N/A</f>
        <v>#N/A</v>
      </c>
      <c r="AEI12" s="0" t="e">
        <f aca="false">#N/A</f>
        <v>#N/A</v>
      </c>
      <c r="AEJ12" s="0" t="e">
        <f aca="false">#N/A</f>
        <v>#N/A</v>
      </c>
      <c r="AEK12" s="0" t="e">
        <f aca="false">#N/A</f>
        <v>#N/A</v>
      </c>
      <c r="AEL12" s="0" t="e">
        <f aca="false">#N/A</f>
        <v>#N/A</v>
      </c>
      <c r="AEM12" s="0" t="e">
        <f aca="false">#N/A</f>
        <v>#N/A</v>
      </c>
      <c r="AEN12" s="0" t="e">
        <f aca="false">#N/A</f>
        <v>#N/A</v>
      </c>
      <c r="AEO12" s="0" t="e">
        <f aca="false">#N/A</f>
        <v>#N/A</v>
      </c>
      <c r="AEP12" s="0" t="e">
        <f aca="false">#N/A</f>
        <v>#N/A</v>
      </c>
      <c r="AEQ12" s="0" t="e">
        <f aca="false">#N/A</f>
        <v>#N/A</v>
      </c>
      <c r="AER12" s="0" t="e">
        <f aca="false">#N/A</f>
        <v>#N/A</v>
      </c>
      <c r="AES12" s="0" t="e">
        <f aca="false">#N/A</f>
        <v>#N/A</v>
      </c>
      <c r="AET12" s="0" t="e">
        <f aca="false">#N/A</f>
        <v>#N/A</v>
      </c>
      <c r="AEU12" s="0" t="e">
        <f aca="false">#N/A</f>
        <v>#N/A</v>
      </c>
      <c r="AEV12" s="0" t="e">
        <f aca="false">#N/A</f>
        <v>#N/A</v>
      </c>
      <c r="AEW12" s="0" t="e">
        <f aca="false">#N/A</f>
        <v>#N/A</v>
      </c>
      <c r="AEX12" s="0" t="e">
        <f aca="false">#N/A</f>
        <v>#N/A</v>
      </c>
      <c r="AEY12" s="0" t="e">
        <f aca="false">#N/A</f>
        <v>#N/A</v>
      </c>
      <c r="AEZ12" s="0" t="e">
        <f aca="false">#N/A</f>
        <v>#N/A</v>
      </c>
      <c r="AFA12" s="0" t="e">
        <f aca="false">#N/A</f>
        <v>#N/A</v>
      </c>
      <c r="AFB12" s="0" t="e">
        <f aca="false">#N/A</f>
        <v>#N/A</v>
      </c>
      <c r="AFC12" s="0" t="e">
        <f aca="false">#N/A</f>
        <v>#N/A</v>
      </c>
      <c r="AFD12" s="0" t="e">
        <f aca="false">#N/A</f>
        <v>#N/A</v>
      </c>
      <c r="AFE12" s="0" t="e">
        <f aca="false">#N/A</f>
        <v>#N/A</v>
      </c>
      <c r="AFF12" s="0" t="e">
        <f aca="false">#N/A</f>
        <v>#N/A</v>
      </c>
      <c r="AFG12" s="0" t="e">
        <f aca="false">#N/A</f>
        <v>#N/A</v>
      </c>
      <c r="AFH12" s="0" t="e">
        <f aca="false">#N/A</f>
        <v>#N/A</v>
      </c>
      <c r="AFI12" s="0" t="e">
        <f aca="false">#N/A</f>
        <v>#N/A</v>
      </c>
      <c r="AFJ12" s="0" t="e">
        <f aca="false">#N/A</f>
        <v>#N/A</v>
      </c>
      <c r="AFK12" s="0" t="e">
        <f aca="false">#N/A</f>
        <v>#N/A</v>
      </c>
      <c r="AFL12" s="0" t="e">
        <f aca="false">#N/A</f>
        <v>#N/A</v>
      </c>
      <c r="AFM12" s="0" t="e">
        <f aca="false">#N/A</f>
        <v>#N/A</v>
      </c>
      <c r="AFN12" s="0" t="e">
        <f aca="false">#N/A</f>
        <v>#N/A</v>
      </c>
      <c r="AFO12" s="0" t="e">
        <f aca="false">#N/A</f>
        <v>#N/A</v>
      </c>
      <c r="AFP12" s="0" t="e">
        <f aca="false">#N/A</f>
        <v>#N/A</v>
      </c>
      <c r="AFQ12" s="0" t="e">
        <f aca="false">#N/A</f>
        <v>#N/A</v>
      </c>
      <c r="AFR12" s="0" t="e">
        <f aca="false">#N/A</f>
        <v>#N/A</v>
      </c>
      <c r="AFS12" s="0" t="e">
        <f aca="false">#N/A</f>
        <v>#N/A</v>
      </c>
      <c r="AFT12" s="0" t="e">
        <f aca="false">#N/A</f>
        <v>#N/A</v>
      </c>
      <c r="AFU12" s="0" t="e">
        <f aca="false">#N/A</f>
        <v>#N/A</v>
      </c>
      <c r="AFV12" s="0" t="e">
        <f aca="false">#N/A</f>
        <v>#N/A</v>
      </c>
      <c r="AFW12" s="0" t="e">
        <f aca="false">#N/A</f>
        <v>#N/A</v>
      </c>
      <c r="AFX12" s="0" t="e">
        <f aca="false">#N/A</f>
        <v>#N/A</v>
      </c>
      <c r="AFY12" s="0" t="e">
        <f aca="false">#N/A</f>
        <v>#N/A</v>
      </c>
      <c r="AFZ12" s="0" t="e">
        <f aca="false">#N/A</f>
        <v>#N/A</v>
      </c>
      <c r="AGA12" s="0" t="e">
        <f aca="false">#N/A</f>
        <v>#N/A</v>
      </c>
      <c r="AGB12" s="0" t="e">
        <f aca="false">#N/A</f>
        <v>#N/A</v>
      </c>
      <c r="AGC12" s="0" t="e">
        <f aca="false">#N/A</f>
        <v>#N/A</v>
      </c>
      <c r="AGD12" s="0" t="e">
        <f aca="false">#N/A</f>
        <v>#N/A</v>
      </c>
      <c r="AGE12" s="0" t="e">
        <f aca="false">#N/A</f>
        <v>#N/A</v>
      </c>
      <c r="AGF12" s="0" t="e">
        <f aca="false">#N/A</f>
        <v>#N/A</v>
      </c>
      <c r="AGG12" s="0" t="e">
        <f aca="false">#N/A</f>
        <v>#N/A</v>
      </c>
      <c r="AGH12" s="0" t="e">
        <f aca="false">#N/A</f>
        <v>#N/A</v>
      </c>
      <c r="AGI12" s="0" t="e">
        <f aca="false">#N/A</f>
        <v>#N/A</v>
      </c>
      <c r="AGJ12" s="0" t="e">
        <f aca="false">#N/A</f>
        <v>#N/A</v>
      </c>
      <c r="AGK12" s="0" t="e">
        <f aca="false">#N/A</f>
        <v>#N/A</v>
      </c>
      <c r="AGL12" s="0" t="e">
        <f aca="false">#N/A</f>
        <v>#N/A</v>
      </c>
      <c r="AGM12" s="0" t="e">
        <f aca="false">#N/A</f>
        <v>#N/A</v>
      </c>
      <c r="AGN12" s="0" t="e">
        <f aca="false">#N/A</f>
        <v>#N/A</v>
      </c>
      <c r="AGO12" s="0" t="e">
        <f aca="false">#N/A</f>
        <v>#N/A</v>
      </c>
      <c r="AGP12" s="0" t="e">
        <f aca="false">#N/A</f>
        <v>#N/A</v>
      </c>
      <c r="AGQ12" s="0" t="e">
        <f aca="false">#N/A</f>
        <v>#N/A</v>
      </c>
      <c r="AGR12" s="0" t="e">
        <f aca="false">#N/A</f>
        <v>#N/A</v>
      </c>
      <c r="AGS12" s="0" t="e">
        <f aca="false">#N/A</f>
        <v>#N/A</v>
      </c>
      <c r="AGU12" s="0" t="n">
        <v>1630</v>
      </c>
      <c r="AGV12" s="0" t="n">
        <v>843</v>
      </c>
      <c r="AGW12" s="0" t="n">
        <v>664</v>
      </c>
      <c r="AGX12" s="0" t="n">
        <v>1813</v>
      </c>
      <c r="AGY12" s="0" t="n">
        <v>1069</v>
      </c>
      <c r="AGZ12" s="0" t="n">
        <v>1702</v>
      </c>
      <c r="AHA12" s="0" t="n">
        <v>1198</v>
      </c>
      <c r="AHB12" s="0" t="n">
        <v>1137</v>
      </c>
      <c r="AHC12" s="0" t="n">
        <v>1094</v>
      </c>
      <c r="AHD12" s="0" t="n">
        <v>947</v>
      </c>
      <c r="AHE12" s="0" t="n">
        <v>1158</v>
      </c>
      <c r="AHF12" s="0" t="n">
        <v>1027</v>
      </c>
    </row>
    <row r="13" customFormat="false" ht="15" hidden="false" customHeight="false" outlineLevel="0" collapsed="false">
      <c r="H13" s="0" t="s">
        <v>72</v>
      </c>
      <c r="L13" s="0" t="n">
        <v>9.52</v>
      </c>
      <c r="M13" s="0" t="s">
        <v>252</v>
      </c>
      <c r="N13" s="0" t="s">
        <v>50</v>
      </c>
      <c r="CI13" s="0" t="n">
        <v>0</v>
      </c>
      <c r="CJ13" s="0" t="n">
        <v>3828</v>
      </c>
      <c r="CK13" s="0" t="n">
        <v>2375.45</v>
      </c>
      <c r="CL13" s="0" t="n">
        <v>10953.54</v>
      </c>
      <c r="CM13" s="0" t="n">
        <v>1455.3</v>
      </c>
      <c r="CN13" s="0" t="n">
        <v>864.24</v>
      </c>
      <c r="CO13" s="0" t="n">
        <v>770</v>
      </c>
      <c r="CP13" s="0" t="n">
        <v>17168.43</v>
      </c>
      <c r="CQ13" s="0" t="n">
        <v>1933.58</v>
      </c>
      <c r="CR13" s="0" t="n">
        <v>3968.58</v>
      </c>
      <c r="CS13" s="0" t="n">
        <v>13806.29</v>
      </c>
      <c r="CT13" s="0" t="n">
        <v>27791.975</v>
      </c>
      <c r="CU13" s="0" t="n">
        <v>7154.136</v>
      </c>
      <c r="CV13" s="0" t="n">
        <v>10366.33</v>
      </c>
      <c r="CW13" s="0" t="n">
        <v>15541.4</v>
      </c>
      <c r="CX13" s="0" t="n">
        <v>5166</v>
      </c>
      <c r="CY13" s="0" t="n">
        <v>7027.49</v>
      </c>
      <c r="CZ13" s="0" t="n">
        <v>0</v>
      </c>
      <c r="DA13" s="0" t="n">
        <v>2919.07</v>
      </c>
      <c r="DB13" s="0" t="n">
        <v>0</v>
      </c>
      <c r="DC13" s="0" t="n">
        <v>2770</v>
      </c>
      <c r="DD13" s="0" t="n">
        <v>2859.78</v>
      </c>
      <c r="DE13" s="0" t="n">
        <v>12112.97</v>
      </c>
      <c r="DF13" s="0" t="n">
        <v>8427.87</v>
      </c>
      <c r="DG13" s="0" t="n">
        <v>5546.47</v>
      </c>
      <c r="DH13" s="0" t="n">
        <v>1740.97</v>
      </c>
      <c r="DI13" s="0" t="n">
        <v>14751.37</v>
      </c>
      <c r="DJ13" s="0" t="n">
        <v>4647.9125</v>
      </c>
      <c r="DK13" s="0" t="n">
        <v>0</v>
      </c>
      <c r="DL13" s="0" t="n">
        <v>3315.136</v>
      </c>
      <c r="DM13" s="0" t="n">
        <v>3100.02</v>
      </c>
      <c r="DN13" s="0" t="n">
        <v>77</v>
      </c>
      <c r="DO13" s="0" t="n">
        <v>9266.18</v>
      </c>
      <c r="DP13" s="0" t="n">
        <v>0</v>
      </c>
      <c r="DQ13" s="0" t="n">
        <v>0</v>
      </c>
      <c r="DR13" s="0" t="n">
        <v>0</v>
      </c>
      <c r="DS13" s="0" t="n">
        <v>7132.4</v>
      </c>
      <c r="DT13" s="0" t="n">
        <v>17477.75</v>
      </c>
      <c r="DU13" s="0" t="n">
        <v>20011.03</v>
      </c>
      <c r="DV13" s="0" t="n">
        <v>7901.63</v>
      </c>
      <c r="DW13" s="0" t="n">
        <v>0</v>
      </c>
      <c r="DX13" s="0" t="n">
        <v>13864.75</v>
      </c>
      <c r="DY13" s="0" t="n">
        <v>2431.66</v>
      </c>
      <c r="DZ13" s="0" t="n">
        <v>4367</v>
      </c>
      <c r="EA13" s="0" t="n">
        <v>0</v>
      </c>
      <c r="EB13" s="0" t="n">
        <v>0</v>
      </c>
      <c r="EC13" s="0" t="n">
        <v>0</v>
      </c>
      <c r="ED13" s="0" t="n">
        <v>3619</v>
      </c>
      <c r="EE13" s="0" t="n">
        <v>4593.05</v>
      </c>
      <c r="EF13" s="0" t="n">
        <v>12136.201</v>
      </c>
      <c r="EG13" s="0" t="n">
        <v>0</v>
      </c>
      <c r="EH13" s="0" t="n">
        <v>0</v>
      </c>
      <c r="EI13" s="0" t="n">
        <v>0</v>
      </c>
      <c r="EJ13" s="0" t="n">
        <v>0</v>
      </c>
      <c r="EK13" s="0" t="n">
        <v>18683.65</v>
      </c>
      <c r="EL13" s="0" t="n">
        <v>873.95</v>
      </c>
      <c r="EM13" s="0" t="n">
        <v>4454.16</v>
      </c>
      <c r="EN13" s="0" t="n">
        <v>9475.86</v>
      </c>
      <c r="EO13" s="0" t="n">
        <v>12650</v>
      </c>
      <c r="EP13" s="0" t="n">
        <v>11080</v>
      </c>
      <c r="EQ13" s="0" t="n">
        <v>0</v>
      </c>
      <c r="ER13" s="0" t="n">
        <v>29451.7125</v>
      </c>
      <c r="ES13" s="0" t="n">
        <v>0</v>
      </c>
      <c r="ET13" s="0" t="n">
        <v>3324</v>
      </c>
      <c r="EU13" s="0" t="n">
        <v>0</v>
      </c>
      <c r="EW13" s="0" t="n">
        <v>0</v>
      </c>
      <c r="EX13" s="0" t="n">
        <v>4889.4</v>
      </c>
      <c r="EY13" s="0" t="n">
        <v>3640.3</v>
      </c>
      <c r="EZ13" s="0" t="n">
        <v>15824.76</v>
      </c>
      <c r="FA13" s="0" t="n">
        <v>3097.5</v>
      </c>
      <c r="FB13" s="0" t="n">
        <v>1241.76</v>
      </c>
      <c r="FC13" s="0" t="n">
        <v>944</v>
      </c>
      <c r="FD13" s="0" t="n">
        <v>24495.81</v>
      </c>
      <c r="FE13" s="0" t="n">
        <v>2144.466</v>
      </c>
      <c r="FF13" s="0" t="n">
        <v>6081.72</v>
      </c>
      <c r="FG13" s="0" t="n">
        <v>18744.76</v>
      </c>
      <c r="FH13" s="0" t="n">
        <v>30781.31</v>
      </c>
      <c r="FI13" s="0" t="n">
        <v>11283.36</v>
      </c>
      <c r="FJ13" s="0" t="n">
        <v>17742.775</v>
      </c>
      <c r="FK13" s="0" t="n">
        <v>21176.47</v>
      </c>
      <c r="FL13" s="0" t="n">
        <v>7173</v>
      </c>
      <c r="FM13" s="0" t="n">
        <v>10097.26</v>
      </c>
      <c r="FN13" s="0" t="n">
        <v>0</v>
      </c>
      <c r="FO13" s="0" t="n">
        <v>4026.042</v>
      </c>
      <c r="FP13" s="0" t="n">
        <v>0</v>
      </c>
      <c r="FQ13" s="0" t="n">
        <v>3980</v>
      </c>
      <c r="FR13" s="0" t="n">
        <v>4382.52</v>
      </c>
      <c r="FS13" s="0" t="n">
        <v>22072.475</v>
      </c>
      <c r="FT13" s="0" t="n">
        <v>11403.51</v>
      </c>
      <c r="FU13" s="0" t="n">
        <v>6698.502</v>
      </c>
      <c r="FV13" s="0" t="n">
        <v>2667.98</v>
      </c>
      <c r="FW13" s="0" t="n">
        <v>20247.38</v>
      </c>
      <c r="FX13" s="0" t="n">
        <v>5128.398</v>
      </c>
      <c r="FY13" s="0" t="n">
        <v>0</v>
      </c>
      <c r="FZ13" s="0" t="n">
        <v>4763.264</v>
      </c>
      <c r="GA13" s="0" t="n">
        <v>5225.748</v>
      </c>
      <c r="GB13" s="0" t="n">
        <v>118</v>
      </c>
      <c r="GC13" s="0" t="n">
        <v>11211.44</v>
      </c>
      <c r="GD13" s="0" t="n">
        <v>0</v>
      </c>
      <c r="GE13" s="0" t="n">
        <v>0</v>
      </c>
      <c r="GF13" s="0" t="n">
        <v>0</v>
      </c>
      <c r="GG13" s="0" t="n">
        <v>9110.02</v>
      </c>
      <c r="GH13" s="0" t="n">
        <v>19052.36</v>
      </c>
      <c r="GI13" s="0" t="n">
        <v>27832.01</v>
      </c>
      <c r="GJ13" s="0" t="n">
        <v>10296.7</v>
      </c>
      <c r="GK13" s="0" t="n">
        <v>0</v>
      </c>
      <c r="GL13" s="0" t="n">
        <v>19020.5</v>
      </c>
      <c r="GM13" s="0" t="n">
        <v>3726.44</v>
      </c>
      <c r="GN13" s="0" t="n">
        <v>6972.3125</v>
      </c>
      <c r="GO13" s="0" t="n">
        <v>0</v>
      </c>
      <c r="GP13" s="0" t="n">
        <v>0</v>
      </c>
      <c r="GQ13" s="0" t="n">
        <v>0</v>
      </c>
      <c r="GR13" s="0" t="n">
        <v>3697.96</v>
      </c>
      <c r="GS13" s="0" t="n">
        <v>8798.375</v>
      </c>
      <c r="GT13" s="0" t="n">
        <v>15852.34</v>
      </c>
      <c r="GU13" s="0" t="n">
        <v>0</v>
      </c>
      <c r="GV13" s="0" t="n">
        <v>0</v>
      </c>
      <c r="GW13" s="0" t="n">
        <v>0</v>
      </c>
      <c r="GX13" s="0" t="n">
        <v>0</v>
      </c>
      <c r="GY13" s="0" t="n">
        <v>21476.08</v>
      </c>
      <c r="GZ13" s="0" t="n">
        <v>1339.3</v>
      </c>
      <c r="HA13" s="0" t="n">
        <v>7039.824</v>
      </c>
      <c r="HB13" s="0" t="n">
        <v>17095.05</v>
      </c>
      <c r="HC13" s="0" t="n">
        <v>16157.5</v>
      </c>
      <c r="HD13" s="0" t="n">
        <v>15920</v>
      </c>
      <c r="HE13" s="0" t="n">
        <v>0</v>
      </c>
      <c r="HF13" s="0" t="n">
        <v>41618.475</v>
      </c>
      <c r="HG13" s="0" t="n">
        <v>0</v>
      </c>
      <c r="HH13" s="0" t="n">
        <v>4776</v>
      </c>
      <c r="HI13" s="0" t="n">
        <v>0</v>
      </c>
      <c r="HK13" s="0" t="n">
        <v>0</v>
      </c>
      <c r="HL13" s="0" t="n">
        <v>2470.8</v>
      </c>
      <c r="HM13" s="0" t="n">
        <v>11436.095</v>
      </c>
      <c r="HN13" s="0" t="n">
        <v>13280.34</v>
      </c>
      <c r="HO13" s="0" t="n">
        <v>7077</v>
      </c>
      <c r="HP13" s="0" t="n">
        <v>801.84</v>
      </c>
      <c r="HQ13" s="0" t="n">
        <v>2696</v>
      </c>
      <c r="HR13" s="0" t="n">
        <v>25242.151</v>
      </c>
      <c r="HS13" s="0" t="n">
        <v>3145.68</v>
      </c>
      <c r="HT13" s="0" t="n">
        <v>15632.082</v>
      </c>
      <c r="HU13" s="0" t="n">
        <v>18288.919</v>
      </c>
      <c r="HV13" s="0" t="n">
        <v>20032.36</v>
      </c>
      <c r="HW13" s="0" t="n">
        <v>27070.3</v>
      </c>
      <c r="HX13" s="0" t="n">
        <v>14574.703</v>
      </c>
      <c r="HY13" s="0" t="n">
        <v>12377.54</v>
      </c>
      <c r="HZ13" s="0" t="n">
        <v>6624</v>
      </c>
      <c r="IA13" s="0" t="n">
        <v>8150.1125</v>
      </c>
      <c r="IB13" s="0" t="n">
        <v>0</v>
      </c>
      <c r="IC13" s="0" t="n">
        <v>12775.67</v>
      </c>
      <c r="ID13" s="0" t="n">
        <v>0</v>
      </c>
      <c r="IE13" s="0" t="n">
        <v>2570</v>
      </c>
      <c r="IF13" s="0" t="n">
        <v>12516.18</v>
      </c>
      <c r="IG13" s="0" t="n">
        <v>25486.9625</v>
      </c>
      <c r="IH13" s="0" t="n">
        <v>16257.923</v>
      </c>
      <c r="II13" s="0" t="n">
        <v>4214.27</v>
      </c>
      <c r="IJ13" s="0" t="n">
        <v>7619.57</v>
      </c>
      <c r="IK13" s="0" t="n">
        <v>12009.17</v>
      </c>
      <c r="IL13" s="0" t="n">
        <v>16273.73</v>
      </c>
      <c r="IM13" s="0" t="n">
        <v>0</v>
      </c>
      <c r="IN13" s="0" t="n">
        <v>3495.2</v>
      </c>
      <c r="IO13" s="0" t="n">
        <v>13567.62</v>
      </c>
      <c r="IP13" s="0" t="n">
        <v>337</v>
      </c>
      <c r="IQ13" s="0" t="n">
        <v>12045.08</v>
      </c>
      <c r="IR13" s="0" t="n">
        <v>0</v>
      </c>
      <c r="IS13" s="0" t="n">
        <v>0</v>
      </c>
      <c r="IT13" s="0" t="n">
        <v>0</v>
      </c>
      <c r="IU13" s="0" t="n">
        <v>5064.004</v>
      </c>
      <c r="IV13" s="0" t="n">
        <v>11136.52</v>
      </c>
      <c r="IW13" s="0" t="n">
        <v>18106.81</v>
      </c>
      <c r="IX13" s="0" t="n">
        <v>8085.19</v>
      </c>
      <c r="IY13" s="0" t="n">
        <v>0</v>
      </c>
      <c r="IZ13" s="0" t="n">
        <v>21307.75</v>
      </c>
      <c r="JA13" s="0" t="n">
        <v>10642.46</v>
      </c>
      <c r="JB13" s="0" t="n">
        <v>3523.375</v>
      </c>
      <c r="JC13" s="0" t="n">
        <v>0</v>
      </c>
      <c r="JD13" s="0" t="n">
        <v>0</v>
      </c>
      <c r="JE13" s="0" t="n">
        <v>0</v>
      </c>
      <c r="JF13" s="0" t="n">
        <v>1868.72</v>
      </c>
      <c r="JG13" s="0" t="n">
        <v>20102.05</v>
      </c>
      <c r="JH13" s="0" t="n">
        <v>9212.679</v>
      </c>
      <c r="JI13" s="0" t="n">
        <v>0</v>
      </c>
      <c r="JJ13" s="0" t="n">
        <v>0</v>
      </c>
      <c r="JK13" s="0" t="n">
        <v>0</v>
      </c>
      <c r="JL13" s="0" t="n">
        <v>0</v>
      </c>
      <c r="JM13" s="0" t="n">
        <v>15254.492</v>
      </c>
      <c r="JN13" s="0" t="n">
        <v>3824.95</v>
      </c>
      <c r="JO13" s="0" t="n">
        <v>4132.56</v>
      </c>
      <c r="JP13" s="0" t="n">
        <v>13734.825</v>
      </c>
      <c r="JQ13" s="0" t="n">
        <v>8165</v>
      </c>
      <c r="JR13" s="0" t="n">
        <v>10280</v>
      </c>
      <c r="JS13" s="0" t="n">
        <v>0</v>
      </c>
      <c r="JT13" s="0" t="n">
        <v>30598.77</v>
      </c>
      <c r="JU13" s="0" t="n">
        <v>0</v>
      </c>
      <c r="JV13" s="0" t="n">
        <v>3084</v>
      </c>
      <c r="JW13" s="0" t="n">
        <v>0</v>
      </c>
      <c r="JY13" s="0" t="n">
        <v>0</v>
      </c>
      <c r="JZ13" s="0" t="n">
        <v>6281.4</v>
      </c>
      <c r="KA13" s="0" t="n">
        <v>4588.9375</v>
      </c>
      <c r="KB13" s="0" t="n">
        <v>9365.125</v>
      </c>
      <c r="KC13" s="0" t="n">
        <v>2499</v>
      </c>
      <c r="KD13" s="0" t="n">
        <v>524.16</v>
      </c>
      <c r="KE13" s="0" t="n">
        <v>1190</v>
      </c>
      <c r="KF13" s="0" t="n">
        <v>15010.31</v>
      </c>
      <c r="KG13" s="0" t="n">
        <v>2549.646</v>
      </c>
      <c r="KH13" s="0" t="n">
        <v>6746.586</v>
      </c>
      <c r="KI13" s="0" t="n">
        <v>16370.577</v>
      </c>
      <c r="KJ13" s="0" t="n">
        <v>21730.11</v>
      </c>
      <c r="KK13" s="0" t="n">
        <v>12620.88</v>
      </c>
      <c r="KL13" s="0" t="n">
        <v>13143.51</v>
      </c>
      <c r="KM13" s="0" t="n">
        <v>16906.07</v>
      </c>
      <c r="KN13" s="0" t="n">
        <v>5832</v>
      </c>
      <c r="KO13" s="0" t="n">
        <v>5327.7</v>
      </c>
      <c r="KP13" s="0" t="n">
        <v>0</v>
      </c>
      <c r="KQ13" s="0" t="n">
        <v>4511.29</v>
      </c>
      <c r="KR13" s="0" t="n">
        <v>0</v>
      </c>
      <c r="KS13" s="0" t="n">
        <v>1680</v>
      </c>
      <c r="KT13" s="0" t="n">
        <v>4419.66</v>
      </c>
      <c r="KU13" s="0" t="n">
        <v>9837.94</v>
      </c>
      <c r="KV13" s="0" t="n">
        <v>13590.42</v>
      </c>
      <c r="KW13" s="0" t="n">
        <v>6777.48</v>
      </c>
      <c r="KX13" s="0" t="n">
        <v>3363.2375</v>
      </c>
      <c r="KY13" s="0" t="n">
        <v>15091.08</v>
      </c>
      <c r="KZ13" s="0" t="n">
        <v>5746.51</v>
      </c>
      <c r="LA13" s="0" t="n">
        <v>0</v>
      </c>
      <c r="LB13" s="0" t="n">
        <v>1827.84</v>
      </c>
      <c r="LC13" s="0" t="n">
        <v>4790.94</v>
      </c>
      <c r="LD13" s="0" t="n">
        <v>119</v>
      </c>
      <c r="LE13" s="0" t="n">
        <v>15019.004</v>
      </c>
      <c r="LF13" s="0" t="n">
        <v>0</v>
      </c>
      <c r="LG13" s="0" t="n">
        <v>0</v>
      </c>
      <c r="LH13" s="0" t="n">
        <v>0</v>
      </c>
      <c r="LI13" s="0" t="n">
        <v>11703.62</v>
      </c>
      <c r="LJ13" s="0" t="n">
        <v>15207.16</v>
      </c>
      <c r="LK13" s="0" t="n">
        <v>18659.04</v>
      </c>
      <c r="LL13" s="0" t="n">
        <v>12889.49</v>
      </c>
      <c r="LM13" s="0" t="n">
        <v>0</v>
      </c>
      <c r="LN13" s="0" t="n">
        <v>19020.25</v>
      </c>
      <c r="LO13" s="0" t="n">
        <v>3758.02</v>
      </c>
      <c r="LP13" s="0" t="n">
        <v>7165.85</v>
      </c>
      <c r="LQ13" s="0" t="n">
        <v>0</v>
      </c>
      <c r="LR13" s="0" t="n">
        <v>0</v>
      </c>
      <c r="LS13" s="0" t="n">
        <v>0</v>
      </c>
      <c r="LT13" s="0" t="n">
        <v>4750.76</v>
      </c>
      <c r="LU13" s="0" t="n">
        <v>7098.35</v>
      </c>
      <c r="LV13" s="0" t="n">
        <v>6691.44</v>
      </c>
      <c r="LW13" s="0" t="n">
        <v>0</v>
      </c>
      <c r="LX13" s="0" t="n">
        <v>0</v>
      </c>
      <c r="LY13" s="0" t="n">
        <v>0</v>
      </c>
      <c r="LZ13" s="0" t="n">
        <v>0</v>
      </c>
      <c r="MA13" s="0" t="n">
        <v>11331.6</v>
      </c>
      <c r="MB13" s="0" t="n">
        <v>1350.65</v>
      </c>
      <c r="MC13" s="0" t="n">
        <v>2431.296</v>
      </c>
      <c r="MD13" s="0" t="n">
        <v>6345.01</v>
      </c>
      <c r="ME13" s="0" t="n">
        <v>20757.5</v>
      </c>
      <c r="MF13" s="0" t="n">
        <v>6720</v>
      </c>
      <c r="MG13" s="0" t="n">
        <v>0</v>
      </c>
      <c r="MH13" s="0" t="n">
        <v>22536.6</v>
      </c>
      <c r="MI13" s="0" t="n">
        <v>0</v>
      </c>
      <c r="MJ13" s="0" t="n">
        <v>2520</v>
      </c>
      <c r="MK13" s="0" t="n">
        <v>0</v>
      </c>
      <c r="MM13" s="0" t="n">
        <v>0</v>
      </c>
      <c r="MN13" s="0" t="n">
        <v>3688.8</v>
      </c>
      <c r="MO13" s="0" t="n">
        <v>203.61</v>
      </c>
      <c r="MP13" s="0" t="n">
        <v>11861.44</v>
      </c>
      <c r="MQ13" s="0" t="n">
        <v>126</v>
      </c>
      <c r="MR13" s="0" t="n">
        <v>1014</v>
      </c>
      <c r="MS13" s="0" t="n">
        <v>48</v>
      </c>
      <c r="MT13" s="0" t="n">
        <v>17190.63</v>
      </c>
      <c r="MU13" s="0" t="n">
        <v>1338.128</v>
      </c>
      <c r="MV13" s="0" t="n">
        <v>340.164</v>
      </c>
      <c r="MW13" s="0" t="n">
        <v>12622.42</v>
      </c>
      <c r="MX13" s="0" t="n">
        <v>24010.98</v>
      </c>
      <c r="MY13" s="0" t="n">
        <v>4110.832</v>
      </c>
      <c r="MZ13" s="0" t="n">
        <v>8485.866</v>
      </c>
      <c r="NA13" s="0" t="n">
        <v>18390.284</v>
      </c>
      <c r="NB13" s="0" t="n">
        <v>4887</v>
      </c>
      <c r="NC13" s="0" t="n">
        <v>10306.5625</v>
      </c>
      <c r="ND13" s="0" t="n">
        <v>0</v>
      </c>
      <c r="NE13" s="0" t="n">
        <v>227.46</v>
      </c>
      <c r="NF13" s="0" t="n">
        <v>0</v>
      </c>
      <c r="NG13" s="0" t="n">
        <v>3250</v>
      </c>
      <c r="NH13" s="0" t="n">
        <v>222.84</v>
      </c>
      <c r="NI13" s="0" t="n">
        <v>11305.51</v>
      </c>
      <c r="NJ13" s="0" t="n">
        <v>5904.22</v>
      </c>
      <c r="NK13" s="0" t="n">
        <v>5234.175</v>
      </c>
      <c r="NL13" s="0" t="n">
        <v>122.094</v>
      </c>
      <c r="NM13" s="0" t="n">
        <v>16062.25</v>
      </c>
      <c r="NN13" s="0" t="n">
        <v>289.74</v>
      </c>
      <c r="NO13" s="0" t="n">
        <v>0</v>
      </c>
      <c r="NP13" s="0" t="n">
        <v>3182.4</v>
      </c>
      <c r="NQ13" s="0" t="n">
        <v>241.56</v>
      </c>
      <c r="NR13" s="0" t="n">
        <v>6</v>
      </c>
      <c r="NS13" s="0" t="n">
        <v>6548.88</v>
      </c>
      <c r="NT13" s="0" t="n">
        <v>0</v>
      </c>
      <c r="NU13" s="0" t="n">
        <v>0</v>
      </c>
      <c r="NV13" s="0" t="n">
        <v>0</v>
      </c>
      <c r="NW13" s="0" t="n">
        <v>8591.3</v>
      </c>
      <c r="NX13" s="0" t="n">
        <v>13537.548</v>
      </c>
      <c r="NY13" s="0" t="n">
        <v>21834.06</v>
      </c>
      <c r="NZ13" s="0" t="n">
        <v>6905.7</v>
      </c>
      <c r="OA13" s="0" t="n">
        <v>0</v>
      </c>
      <c r="OB13" s="0" t="n">
        <v>12481.15</v>
      </c>
      <c r="OC13" s="0" t="n">
        <v>189.48</v>
      </c>
      <c r="OD13" s="0" t="n">
        <v>3787.38</v>
      </c>
      <c r="OE13" s="0" t="n">
        <v>0</v>
      </c>
      <c r="OF13" s="0" t="n">
        <v>0</v>
      </c>
      <c r="OG13" s="0" t="n">
        <v>0</v>
      </c>
      <c r="OH13" s="0" t="n">
        <v>2789.92</v>
      </c>
      <c r="OI13" s="0" t="n">
        <v>393.69</v>
      </c>
      <c r="OJ13" s="0" t="n">
        <v>12944.75</v>
      </c>
      <c r="OK13" s="0" t="n">
        <v>0</v>
      </c>
      <c r="OL13" s="0" t="n">
        <v>0</v>
      </c>
      <c r="OM13" s="0" t="n">
        <v>0</v>
      </c>
      <c r="ON13" s="0" t="n">
        <v>0</v>
      </c>
      <c r="OO13" s="0" t="n">
        <v>15783.3</v>
      </c>
      <c r="OP13" s="0" t="n">
        <v>68.1</v>
      </c>
      <c r="OQ13" s="0" t="n">
        <v>5226</v>
      </c>
      <c r="OR13" s="0" t="n">
        <v>10420.37</v>
      </c>
      <c r="OS13" s="0" t="n">
        <v>12190</v>
      </c>
      <c r="OT13" s="0" t="n">
        <v>13000</v>
      </c>
      <c r="OU13" s="0" t="n">
        <v>0</v>
      </c>
      <c r="OV13" s="0" t="n">
        <v>23288.37</v>
      </c>
      <c r="OW13" s="0" t="n">
        <v>0</v>
      </c>
      <c r="OX13" s="0" t="n">
        <v>3510</v>
      </c>
      <c r="OY13" s="0" t="n">
        <v>0</v>
      </c>
      <c r="PA13" s="0" t="n">
        <v>0</v>
      </c>
      <c r="PB13" s="0" t="n">
        <v>3184.2</v>
      </c>
      <c r="PC13" s="0" t="n">
        <v>7650.8</v>
      </c>
      <c r="PD13" s="0" t="n">
        <v>7047.44</v>
      </c>
      <c r="PE13" s="0" t="n">
        <v>5728.8</v>
      </c>
      <c r="PF13" s="0" t="n">
        <v>355.68</v>
      </c>
      <c r="PG13" s="0" t="n">
        <v>2182.4</v>
      </c>
      <c r="PH13" s="0" t="n">
        <v>14354.83</v>
      </c>
      <c r="PI13" s="0" t="n">
        <v>2749.82</v>
      </c>
      <c r="PJ13" s="0" t="n">
        <v>12781.92</v>
      </c>
      <c r="PK13" s="0" t="n">
        <v>13926.66</v>
      </c>
      <c r="PL13" s="0" t="n">
        <v>13584.53</v>
      </c>
      <c r="PM13" s="0" t="n">
        <v>17192.96</v>
      </c>
      <c r="PN13" s="0" t="n">
        <v>9592.128</v>
      </c>
      <c r="PO13" s="0" t="n">
        <v>9435.21</v>
      </c>
      <c r="PP13" s="0" t="n">
        <v>4905</v>
      </c>
      <c r="PQ13" s="0" t="n">
        <v>2892.18</v>
      </c>
      <c r="PR13" s="0" t="n">
        <v>0</v>
      </c>
      <c r="PS13" s="0" t="n">
        <v>9401.68</v>
      </c>
      <c r="PT13" s="0" t="n">
        <v>0</v>
      </c>
      <c r="PU13" s="0" t="n">
        <v>1140</v>
      </c>
      <c r="PV13" s="0" t="n">
        <v>11513.4</v>
      </c>
      <c r="PW13" s="0" t="n">
        <v>12439.18</v>
      </c>
      <c r="PX13" s="0" t="n">
        <v>12990.67</v>
      </c>
      <c r="PY13" s="0" t="n">
        <v>4586.925</v>
      </c>
      <c r="PZ13" s="0" t="n">
        <v>5607.28</v>
      </c>
      <c r="QA13" s="0" t="n">
        <v>8567.34</v>
      </c>
      <c r="QB13" s="0" t="n">
        <v>11975.92</v>
      </c>
      <c r="QC13" s="0" t="n">
        <v>0</v>
      </c>
      <c r="QD13" s="0" t="n">
        <v>1240.32</v>
      </c>
      <c r="QE13" s="0" t="n">
        <v>9984.48</v>
      </c>
      <c r="QF13" s="0" t="n">
        <v>223.2</v>
      </c>
      <c r="QG13" s="0" t="n">
        <v>11237.92</v>
      </c>
      <c r="QH13" s="0" t="n">
        <v>0</v>
      </c>
      <c r="QI13" s="0" t="n">
        <v>0</v>
      </c>
      <c r="QJ13" s="0" t="n">
        <v>0</v>
      </c>
      <c r="QK13" s="0" t="n">
        <v>5932.86</v>
      </c>
      <c r="QL13" s="0" t="n">
        <v>9336.228</v>
      </c>
      <c r="QM13" s="0" t="n">
        <v>12926.155</v>
      </c>
      <c r="QN13" s="0" t="n">
        <v>8483.96</v>
      </c>
      <c r="QO13" s="0" t="n">
        <v>0</v>
      </c>
      <c r="QP13" s="0" t="n">
        <v>17448</v>
      </c>
      <c r="QQ13" s="0" t="n">
        <v>7831.84</v>
      </c>
      <c r="QR13" s="0" t="n">
        <v>3995.805</v>
      </c>
      <c r="QS13" s="0" t="n">
        <v>0</v>
      </c>
      <c r="QT13" s="0" t="n">
        <v>0</v>
      </c>
      <c r="QU13" s="0" t="n">
        <v>0</v>
      </c>
      <c r="QV13" s="0" t="n">
        <v>2408.28</v>
      </c>
      <c r="QW13" s="0" t="n">
        <v>14793.2</v>
      </c>
      <c r="QX13" s="0" t="n">
        <v>5675.775</v>
      </c>
      <c r="QY13" s="0" t="n">
        <v>0</v>
      </c>
      <c r="QZ13" s="0" t="n">
        <v>0</v>
      </c>
      <c r="RA13" s="0" t="n">
        <v>0</v>
      </c>
      <c r="RB13" s="0" t="n">
        <v>0</v>
      </c>
      <c r="RC13" s="0" t="n">
        <v>6151.44</v>
      </c>
      <c r="RD13" s="0" t="n">
        <v>2814.8</v>
      </c>
      <c r="RE13" s="0" t="n">
        <v>1833.12</v>
      </c>
      <c r="RF13" s="0" t="n">
        <v>5688.7</v>
      </c>
      <c r="RG13" s="0" t="n">
        <v>9470.25</v>
      </c>
      <c r="RH13" s="0" t="n">
        <v>4560</v>
      </c>
      <c r="RI13" s="0" t="n">
        <v>0</v>
      </c>
      <c r="RJ13" s="0" t="n">
        <v>20248.02</v>
      </c>
      <c r="RK13" s="0" t="n">
        <v>0</v>
      </c>
      <c r="RL13" s="0" t="n">
        <v>1368</v>
      </c>
      <c r="RM13" s="0" t="n">
        <v>0</v>
      </c>
      <c r="RO13" s="0" t="n">
        <v>0</v>
      </c>
      <c r="RP13" s="0" t="n">
        <v>6072.6</v>
      </c>
      <c r="RQ13" s="0" t="n">
        <v>9285.85</v>
      </c>
      <c r="RR13" s="0" t="n">
        <v>13400.442</v>
      </c>
      <c r="RS13" s="0" t="n">
        <v>6321</v>
      </c>
      <c r="RT13" s="0" t="n">
        <v>976.56</v>
      </c>
      <c r="RU13" s="0" t="n">
        <v>2408</v>
      </c>
      <c r="RV13" s="0" t="n">
        <v>26708.98</v>
      </c>
      <c r="RW13" s="0" t="n">
        <v>3636.414</v>
      </c>
      <c r="RX13" s="0" t="n">
        <v>13962.186</v>
      </c>
      <c r="RY13" s="0" t="n">
        <v>24077.87</v>
      </c>
      <c r="RZ13" s="0" t="n">
        <v>29817.33</v>
      </c>
      <c r="SA13" s="0" t="n">
        <v>22897.52</v>
      </c>
      <c r="SB13" s="0" t="n">
        <v>18251.29</v>
      </c>
      <c r="SC13" s="0" t="n">
        <v>22947.793</v>
      </c>
      <c r="SD13" s="0" t="n">
        <v>8667</v>
      </c>
      <c r="SE13" s="0" t="n">
        <v>9926.0125</v>
      </c>
      <c r="SF13" s="0" t="n">
        <v>0</v>
      </c>
      <c r="SG13" s="0" t="n">
        <v>11410.91</v>
      </c>
      <c r="SH13" s="0" t="n">
        <v>0</v>
      </c>
      <c r="SI13" s="0" t="n">
        <v>3130</v>
      </c>
      <c r="SJ13" s="0" t="n">
        <v>11179.14</v>
      </c>
      <c r="SK13" s="0" t="n">
        <v>21061.41</v>
      </c>
      <c r="SL13" s="0" t="n">
        <v>19184.08</v>
      </c>
      <c r="SM13" s="0" t="n">
        <v>7773.43</v>
      </c>
      <c r="SN13" s="0" t="n">
        <v>6805.61</v>
      </c>
      <c r="SO13" s="0" t="n">
        <v>19379.53</v>
      </c>
      <c r="SP13" s="0" t="n">
        <v>14535.29</v>
      </c>
      <c r="SQ13" s="0" t="n">
        <v>0</v>
      </c>
      <c r="SR13" s="0" t="n">
        <v>3405.44</v>
      </c>
      <c r="SS13" s="0" t="n">
        <v>15147.825</v>
      </c>
      <c r="ST13" s="0" t="n">
        <v>301</v>
      </c>
      <c r="SU13" s="0" t="n">
        <v>17476.76</v>
      </c>
      <c r="SV13" s="0" t="n">
        <v>0</v>
      </c>
      <c r="SW13" s="0" t="n">
        <v>0</v>
      </c>
      <c r="SX13" s="0" t="n">
        <v>0</v>
      </c>
      <c r="SY13" s="0" t="n">
        <v>11314.58</v>
      </c>
      <c r="SZ13" s="0" t="n">
        <v>20644.184</v>
      </c>
      <c r="TA13" s="0" t="n">
        <v>26332.62</v>
      </c>
      <c r="TB13" s="0" t="n">
        <v>14393.11</v>
      </c>
      <c r="TC13" s="0" t="n">
        <v>0</v>
      </c>
      <c r="TD13" s="0" t="n">
        <v>27586.75</v>
      </c>
      <c r="TE13" s="0" t="n">
        <v>9505.58</v>
      </c>
      <c r="TF13" s="0" t="n">
        <v>6927.65</v>
      </c>
      <c r="TG13" s="0" t="n">
        <v>0</v>
      </c>
      <c r="TH13" s="0" t="n">
        <v>0</v>
      </c>
      <c r="TI13" s="0" t="n">
        <v>0</v>
      </c>
      <c r="TJ13" s="0" t="n">
        <v>4592.84</v>
      </c>
      <c r="TK13" s="0" t="n">
        <v>22443.3125</v>
      </c>
      <c r="TL13" s="0" t="n">
        <v>12466.79</v>
      </c>
      <c r="TM13" s="0" t="n">
        <v>0</v>
      </c>
      <c r="TN13" s="0" t="n">
        <v>0</v>
      </c>
      <c r="TO13" s="0" t="n">
        <v>0</v>
      </c>
      <c r="TP13" s="0" t="n">
        <v>0</v>
      </c>
      <c r="TQ13" s="0" t="n">
        <v>16889.48</v>
      </c>
      <c r="TR13" s="0" t="n">
        <v>4270.4375</v>
      </c>
      <c r="TS13" s="0" t="n">
        <v>5033.04</v>
      </c>
      <c r="TT13" s="0" t="n">
        <v>11229.39</v>
      </c>
      <c r="TU13" s="0" t="n">
        <v>20067.5</v>
      </c>
      <c r="TV13" s="0" t="n">
        <v>12520</v>
      </c>
      <c r="TW13" s="0" t="n">
        <v>0</v>
      </c>
      <c r="TX13" s="0" t="n">
        <v>37276.29</v>
      </c>
      <c r="TY13" s="0" t="n">
        <v>0</v>
      </c>
      <c r="TZ13" s="0" t="n">
        <v>3756</v>
      </c>
      <c r="UA13" s="0" t="n">
        <v>0</v>
      </c>
      <c r="UC13" s="0" t="n">
        <v>0</v>
      </c>
      <c r="UD13" s="0" t="n">
        <v>3375.6</v>
      </c>
      <c r="UE13" s="0" t="n">
        <v>3155.955</v>
      </c>
      <c r="UF13" s="0" t="n">
        <v>15168.46</v>
      </c>
      <c r="UG13" s="0" t="n">
        <v>1953</v>
      </c>
      <c r="UH13" s="0" t="n">
        <v>1210.56</v>
      </c>
      <c r="UI13" s="0" t="n">
        <v>744</v>
      </c>
      <c r="UJ13" s="0" t="n">
        <v>24599.058</v>
      </c>
      <c r="UK13" s="0" t="n">
        <v>1725.76</v>
      </c>
      <c r="UL13" s="0" t="n">
        <v>5272.542</v>
      </c>
      <c r="UM13" s="0" t="n">
        <v>14902.21</v>
      </c>
      <c r="UN13" s="0" t="n">
        <v>27130.98</v>
      </c>
      <c r="UO13" s="0" t="n">
        <v>8453.36</v>
      </c>
      <c r="UP13" s="0" t="n">
        <v>11493.97</v>
      </c>
      <c r="UQ13" s="0" t="n">
        <v>22520.975</v>
      </c>
      <c r="UR13" s="0" t="n">
        <v>6075</v>
      </c>
      <c r="US13" s="0" t="n">
        <v>9843.56</v>
      </c>
      <c r="UT13" s="0" t="n">
        <v>0</v>
      </c>
      <c r="UU13" s="0" t="n">
        <v>3525.63</v>
      </c>
      <c r="UV13" s="0" t="n">
        <v>0</v>
      </c>
      <c r="UW13" s="0" t="n">
        <v>4268</v>
      </c>
      <c r="UX13" s="0" t="n">
        <v>3108.618</v>
      </c>
      <c r="UY13" s="0" t="n">
        <v>16454.98</v>
      </c>
      <c r="UZ13" s="0" t="n">
        <v>7423.065</v>
      </c>
      <c r="VA13" s="0" t="n">
        <v>6056.68</v>
      </c>
      <c r="VB13" s="0" t="n">
        <v>2102.73</v>
      </c>
      <c r="VC13" s="0" t="n">
        <v>15822.252</v>
      </c>
      <c r="VD13" s="0" t="n">
        <v>4490.97</v>
      </c>
      <c r="VE13" s="0" t="n">
        <v>0</v>
      </c>
      <c r="VF13" s="0" t="n">
        <v>4221.44</v>
      </c>
      <c r="VG13" s="0" t="n">
        <v>3369.762</v>
      </c>
      <c r="VH13" s="0" t="n">
        <v>93</v>
      </c>
      <c r="VI13" s="0" t="n">
        <v>8005.56</v>
      </c>
      <c r="VJ13" s="0" t="n">
        <v>0</v>
      </c>
      <c r="VK13" s="0" t="n">
        <v>0</v>
      </c>
      <c r="VL13" s="0" t="n">
        <v>0</v>
      </c>
      <c r="VM13" s="0" t="n">
        <v>6289.48</v>
      </c>
      <c r="VN13" s="0" t="n">
        <v>16210.64</v>
      </c>
      <c r="VO13" s="0" t="n">
        <v>22371.417</v>
      </c>
      <c r="VP13" s="0" t="n">
        <v>7228.59</v>
      </c>
      <c r="VQ13" s="0" t="n">
        <v>0</v>
      </c>
      <c r="VR13" s="0" t="n">
        <v>14948.75</v>
      </c>
      <c r="VS13" s="0" t="n">
        <v>3671.175</v>
      </c>
      <c r="VT13" s="0" t="n">
        <v>3465.81</v>
      </c>
      <c r="VU13" s="0" t="n">
        <v>0</v>
      </c>
      <c r="VV13" s="0" t="n">
        <v>0</v>
      </c>
      <c r="VW13" s="0" t="n">
        <v>0</v>
      </c>
      <c r="VX13" s="0" t="n">
        <v>2553.04</v>
      </c>
      <c r="VY13" s="0" t="n">
        <v>5547.45</v>
      </c>
      <c r="VZ13" s="0" t="n">
        <v>15454.04</v>
      </c>
      <c r="WA13" s="0" t="n">
        <v>0</v>
      </c>
      <c r="WB13" s="0" t="n">
        <v>0</v>
      </c>
      <c r="WC13" s="0" t="n">
        <v>0</v>
      </c>
      <c r="WD13" s="0" t="n">
        <v>0</v>
      </c>
      <c r="WE13" s="0" t="n">
        <v>26170.6</v>
      </c>
      <c r="WF13" s="0" t="n">
        <v>1055.55</v>
      </c>
      <c r="WG13" s="0" t="n">
        <v>6239.04</v>
      </c>
      <c r="WH13" s="0" t="n">
        <v>16437.7375</v>
      </c>
      <c r="WI13" s="0" t="n">
        <v>10039.5</v>
      </c>
      <c r="WJ13" s="0" t="n">
        <v>15520</v>
      </c>
      <c r="WK13" s="0" t="n">
        <v>0</v>
      </c>
      <c r="WL13" s="0" t="n">
        <v>29690.88</v>
      </c>
      <c r="WM13" s="0" t="n">
        <v>0</v>
      </c>
      <c r="WN13" s="0" t="n">
        <v>4656</v>
      </c>
      <c r="WO13" s="0" t="n">
        <v>0</v>
      </c>
      <c r="WQ13" s="0" t="n">
        <v>0</v>
      </c>
      <c r="WR13" s="0" t="n">
        <v>1847.88</v>
      </c>
      <c r="WS13" s="0" t="n">
        <v>4133.9</v>
      </c>
      <c r="WT13" s="0" t="n">
        <v>5164.88</v>
      </c>
      <c r="WU13" s="0" t="n">
        <v>2814</v>
      </c>
      <c r="WV13" s="0" t="n">
        <v>308.88</v>
      </c>
      <c r="WW13" s="0" t="n">
        <v>1072</v>
      </c>
      <c r="WX13" s="0" t="n">
        <v>9656.63</v>
      </c>
      <c r="WY13" s="0" t="n">
        <v>1591.72</v>
      </c>
      <c r="WZ13" s="0" t="n">
        <v>6906.36</v>
      </c>
      <c r="XA13" s="0" t="n">
        <v>8772.38</v>
      </c>
      <c r="XB13" s="0" t="n">
        <v>9917.88</v>
      </c>
      <c r="XC13" s="0" t="n">
        <v>9595.68</v>
      </c>
      <c r="XD13" s="0" t="n">
        <v>6703.86</v>
      </c>
      <c r="XE13" s="0" t="n">
        <v>6848.66</v>
      </c>
      <c r="XF13" s="0" t="n">
        <v>3159</v>
      </c>
      <c r="XG13" s="0" t="n">
        <v>2511.63</v>
      </c>
      <c r="XH13" s="0" t="n">
        <v>0</v>
      </c>
      <c r="XI13" s="0" t="n">
        <v>6349.925</v>
      </c>
      <c r="XJ13" s="0" t="n">
        <v>0</v>
      </c>
      <c r="XK13" s="0" t="n">
        <v>1089</v>
      </c>
      <c r="XL13" s="0" t="n">
        <v>4976.76</v>
      </c>
      <c r="XM13" s="0" t="n">
        <v>7998.49</v>
      </c>
      <c r="XN13" s="0" t="n">
        <v>7534.08</v>
      </c>
      <c r="XO13" s="0" t="n">
        <v>2572.89</v>
      </c>
      <c r="XP13" s="0" t="n">
        <v>3029.74</v>
      </c>
      <c r="XQ13" s="0" t="n">
        <v>6335.19</v>
      </c>
      <c r="XR13" s="0" t="n">
        <v>6470.86</v>
      </c>
      <c r="XS13" s="0" t="n">
        <v>0</v>
      </c>
      <c r="XT13" s="0" t="n">
        <v>969.408</v>
      </c>
      <c r="XU13" s="0" t="n">
        <v>5394.84</v>
      </c>
      <c r="XV13" s="0" t="n">
        <v>120.6</v>
      </c>
      <c r="XW13" s="0" t="n">
        <v>6650.32</v>
      </c>
      <c r="XX13" s="0" t="n">
        <v>0</v>
      </c>
      <c r="XY13" s="0" t="n">
        <v>0</v>
      </c>
      <c r="XZ13" s="0" t="n">
        <v>0</v>
      </c>
      <c r="YA13" s="0" t="n">
        <v>4781.95</v>
      </c>
      <c r="YB13" s="0" t="n">
        <v>6161.08</v>
      </c>
      <c r="YC13" s="0" t="n">
        <v>10894.35</v>
      </c>
      <c r="YD13" s="0" t="n">
        <v>5201.3</v>
      </c>
      <c r="YE13" s="0" t="n">
        <v>0</v>
      </c>
      <c r="YF13" s="0" t="n">
        <v>9473.85</v>
      </c>
      <c r="YG13" s="0" t="n">
        <v>4231.72</v>
      </c>
      <c r="YH13" s="0" t="n">
        <v>2342.3</v>
      </c>
      <c r="YI13" s="0" t="n">
        <v>0</v>
      </c>
      <c r="YJ13" s="0" t="n">
        <v>0</v>
      </c>
      <c r="YK13" s="0" t="n">
        <v>0</v>
      </c>
      <c r="YL13" s="0" t="n">
        <v>1552.88</v>
      </c>
      <c r="YM13" s="0" t="n">
        <v>7193.79</v>
      </c>
      <c r="YN13" s="0" t="n">
        <v>3943.17</v>
      </c>
      <c r="YO13" s="0" t="n">
        <v>0</v>
      </c>
      <c r="YP13" s="0" t="n">
        <v>0</v>
      </c>
      <c r="YQ13" s="0" t="n">
        <v>0</v>
      </c>
      <c r="YR13" s="0" t="n">
        <v>0</v>
      </c>
      <c r="YS13" s="0" t="n">
        <v>5876.244</v>
      </c>
      <c r="YT13" s="0" t="n">
        <v>1368.81</v>
      </c>
      <c r="YU13" s="0" t="n">
        <v>1591.92</v>
      </c>
      <c r="YV13" s="0" t="n">
        <v>4267.27</v>
      </c>
      <c r="YW13" s="0" t="n">
        <v>6785</v>
      </c>
      <c r="YX13" s="0" t="n">
        <v>3564</v>
      </c>
      <c r="YY13" s="0" t="n">
        <v>0</v>
      </c>
      <c r="YZ13" s="0" t="n">
        <v>14814.129</v>
      </c>
      <c r="ZA13" s="0" t="n">
        <v>0</v>
      </c>
      <c r="ZB13" s="0" t="n">
        <v>1188</v>
      </c>
      <c r="ZC13" s="0" t="n">
        <v>0</v>
      </c>
      <c r="ZE13" s="0" t="n">
        <v>0</v>
      </c>
      <c r="ZF13" s="0" t="n">
        <v>1339.8</v>
      </c>
      <c r="ZG13" s="0" t="n">
        <v>4442.4</v>
      </c>
      <c r="ZH13" s="0" t="n">
        <v>6116.72</v>
      </c>
      <c r="ZI13" s="0" t="n">
        <v>2721.6</v>
      </c>
      <c r="ZJ13" s="0" t="n">
        <v>380.64</v>
      </c>
      <c r="ZK13" s="0" t="n">
        <v>1152</v>
      </c>
      <c r="ZL13" s="0" t="n">
        <v>11588.951</v>
      </c>
      <c r="ZM13" s="0" t="n">
        <v>1434.58</v>
      </c>
      <c r="ZN13" s="0" t="n">
        <v>7421.76</v>
      </c>
      <c r="ZO13" s="0" t="n">
        <v>7873.18</v>
      </c>
      <c r="ZP13" s="0" t="n">
        <v>9746.71</v>
      </c>
      <c r="ZQ13" s="0" t="n">
        <v>11893.6</v>
      </c>
      <c r="ZR13" s="0" t="n">
        <v>6211.76</v>
      </c>
      <c r="ZS13" s="0" t="n">
        <v>6190.99</v>
      </c>
      <c r="ZT13" s="0" t="n">
        <v>3087</v>
      </c>
      <c r="ZU13" s="0" t="n">
        <v>3095.14</v>
      </c>
      <c r="ZV13" s="0" t="n">
        <v>0</v>
      </c>
      <c r="ZW13" s="0" t="n">
        <v>5459.04</v>
      </c>
      <c r="ZX13" s="0" t="n">
        <v>0</v>
      </c>
      <c r="ZY13" s="0" t="n">
        <v>1220</v>
      </c>
      <c r="ZZ13" s="0" t="n">
        <v>4813.344</v>
      </c>
      <c r="AAA13" s="0" t="n">
        <v>9128.54</v>
      </c>
      <c r="AAB13" s="0" t="n">
        <v>7430.555</v>
      </c>
      <c r="AAC13" s="0" t="n">
        <v>2680.525</v>
      </c>
      <c r="AAD13" s="0" t="n">
        <v>2930.256</v>
      </c>
      <c r="AAE13" s="0" t="n">
        <v>5363.838</v>
      </c>
      <c r="AAF13" s="0" t="n">
        <v>8692.2</v>
      </c>
      <c r="AAG13" s="0" t="n">
        <v>0</v>
      </c>
      <c r="AAH13" s="0" t="n">
        <v>1327.36</v>
      </c>
      <c r="AAI13" s="0" t="n">
        <v>6377.184</v>
      </c>
      <c r="AAJ13" s="0" t="n">
        <v>180</v>
      </c>
      <c r="AAK13" s="0" t="n">
        <v>5640.48</v>
      </c>
      <c r="AAL13" s="0" t="n">
        <v>0</v>
      </c>
      <c r="AAM13" s="0" t="n">
        <v>0</v>
      </c>
      <c r="AAN13" s="0" t="n">
        <v>0</v>
      </c>
      <c r="AAO13" s="0" t="n">
        <v>2496.34</v>
      </c>
      <c r="AAP13" s="0" t="n">
        <v>5570.12</v>
      </c>
      <c r="AAQ13" s="0" t="n">
        <v>8782.27</v>
      </c>
      <c r="AAR13" s="0" t="n">
        <v>3981.72</v>
      </c>
      <c r="AAS13" s="0" t="n">
        <v>0</v>
      </c>
      <c r="AAT13" s="0" t="n">
        <v>12257.5</v>
      </c>
      <c r="AAU13" s="0" t="n">
        <v>4547.52</v>
      </c>
      <c r="AAV13" s="0" t="n">
        <v>1528.45</v>
      </c>
      <c r="AAW13" s="0" t="n">
        <v>0</v>
      </c>
      <c r="AAX13" s="0" t="n">
        <v>0</v>
      </c>
      <c r="AAY13" s="0" t="n">
        <v>0</v>
      </c>
      <c r="AAZ13" s="0" t="n">
        <v>1266.65</v>
      </c>
      <c r="ABA13" s="0" t="n">
        <v>8589.6</v>
      </c>
      <c r="ABB13" s="0" t="n">
        <v>5345.186</v>
      </c>
      <c r="ABC13" s="0" t="n">
        <v>0</v>
      </c>
      <c r="ABD13" s="0" t="n">
        <v>0</v>
      </c>
      <c r="ABE13" s="0" t="n">
        <v>0</v>
      </c>
      <c r="ABF13" s="0" t="n">
        <v>0</v>
      </c>
      <c r="ABG13" s="0" t="n">
        <v>5924.808</v>
      </c>
      <c r="ABH13" s="0" t="n">
        <v>1634.4</v>
      </c>
      <c r="ABI13" s="0" t="n">
        <v>1961.76</v>
      </c>
      <c r="ABJ13" s="0" t="n">
        <v>4575.51</v>
      </c>
      <c r="ABK13" s="0" t="n">
        <v>4427.5</v>
      </c>
      <c r="ABL13" s="0" t="n">
        <v>5368</v>
      </c>
      <c r="ABM13" s="0" t="n">
        <v>0</v>
      </c>
      <c r="ABN13" s="0" t="n">
        <v>14140.26</v>
      </c>
      <c r="ABO13" s="0" t="n">
        <v>0</v>
      </c>
      <c r="ABP13" s="0" t="n">
        <v>1464</v>
      </c>
      <c r="ABQ13" s="0" t="n">
        <v>0</v>
      </c>
      <c r="ABS13" s="0" t="n">
        <v>0</v>
      </c>
      <c r="ABT13" s="0" t="n">
        <v>730.8</v>
      </c>
      <c r="ABU13" s="0" t="n">
        <v>55.53</v>
      </c>
      <c r="ABV13" s="0" t="n">
        <v>7460.88</v>
      </c>
      <c r="ABW13" s="0" t="n">
        <v>46.2</v>
      </c>
      <c r="ABX13" s="0" t="n">
        <v>639.6</v>
      </c>
      <c r="ABY13" s="0" t="n">
        <v>16</v>
      </c>
      <c r="ABZ13" s="0" t="n">
        <v>9783.53</v>
      </c>
      <c r="ACA13" s="0" t="n">
        <v>246.68</v>
      </c>
      <c r="ACB13" s="0" t="n">
        <v>103.08</v>
      </c>
      <c r="ACC13" s="0" t="n">
        <v>5091.174</v>
      </c>
      <c r="ACD13" s="0" t="n">
        <v>11980.68</v>
      </c>
      <c r="ACE13" s="0" t="n">
        <v>787.04</v>
      </c>
      <c r="ACF13" s="0" t="n">
        <v>4639.475</v>
      </c>
      <c r="ACG13" s="0" t="n">
        <v>7530.54</v>
      </c>
      <c r="ACH13" s="0" t="n">
        <v>2241</v>
      </c>
      <c r="ACI13" s="0" t="n">
        <v>4680.765</v>
      </c>
      <c r="ACJ13" s="0" t="n">
        <v>0</v>
      </c>
      <c r="ACK13" s="0" t="n">
        <v>83.402</v>
      </c>
      <c r="ACL13" s="0" t="n">
        <v>0</v>
      </c>
      <c r="ACM13" s="0" t="n">
        <v>2050</v>
      </c>
      <c r="ACN13" s="0" t="n">
        <v>92.85</v>
      </c>
      <c r="ACO13" s="0" t="n">
        <v>7069.67</v>
      </c>
      <c r="ACP13" s="0" t="n">
        <v>1196.08</v>
      </c>
      <c r="ACQ13" s="0" t="n">
        <v>2292.55</v>
      </c>
      <c r="ACR13" s="0" t="n">
        <v>45.22</v>
      </c>
      <c r="ACS13" s="0" t="n">
        <v>7655.05</v>
      </c>
      <c r="ACT13" s="0" t="n">
        <v>96.58</v>
      </c>
      <c r="ACU13" s="0" t="n">
        <v>0</v>
      </c>
      <c r="ACV13" s="0" t="n">
        <v>2230.4</v>
      </c>
      <c r="ACW13" s="0" t="n">
        <v>72.468</v>
      </c>
      <c r="ACX13" s="0" t="n">
        <v>2.2</v>
      </c>
      <c r="ACY13" s="0" t="n">
        <v>1184.472</v>
      </c>
      <c r="ACZ13" s="0" t="n">
        <v>0</v>
      </c>
      <c r="ADA13" s="0" t="n">
        <v>0</v>
      </c>
      <c r="ADB13" s="0" t="n">
        <v>0</v>
      </c>
      <c r="ADC13" s="0" t="n">
        <v>1361.64</v>
      </c>
      <c r="ADD13" s="0" t="n">
        <v>6776.52</v>
      </c>
      <c r="ADE13" s="0" t="n">
        <v>14087.55</v>
      </c>
      <c r="ADF13" s="0" t="n">
        <v>1514.194</v>
      </c>
      <c r="ADG13" s="0" t="n">
        <v>0</v>
      </c>
      <c r="ADH13" s="0" t="n">
        <v>3967.5</v>
      </c>
      <c r="ADI13" s="0" t="n">
        <v>63.16</v>
      </c>
      <c r="ADJ13" s="0" t="n">
        <v>833.7</v>
      </c>
      <c r="ADK13" s="0" t="n">
        <v>0</v>
      </c>
      <c r="ADL13" s="0" t="n">
        <v>0</v>
      </c>
      <c r="ADM13" s="0" t="n">
        <v>0</v>
      </c>
      <c r="ADN13" s="0" t="n">
        <v>607.992</v>
      </c>
      <c r="ADO13" s="0" t="n">
        <v>119.3</v>
      </c>
      <c r="ADP13" s="0" t="n">
        <v>8165.15</v>
      </c>
      <c r="ADQ13" s="0" t="n">
        <v>0</v>
      </c>
      <c r="ADR13" s="0" t="n">
        <v>0</v>
      </c>
      <c r="ADS13" s="0" t="n">
        <v>0</v>
      </c>
      <c r="ADT13" s="0" t="n">
        <v>0</v>
      </c>
      <c r="ADU13" s="0" t="n">
        <v>11061.8</v>
      </c>
      <c r="ADV13" s="0" t="n">
        <v>20.43</v>
      </c>
      <c r="ADW13" s="0" t="n">
        <v>3296.4</v>
      </c>
      <c r="ADX13" s="0" t="n">
        <v>6558.09</v>
      </c>
      <c r="ADY13" s="0" t="n">
        <v>2656.5</v>
      </c>
      <c r="ADZ13" s="0" t="n">
        <v>8200</v>
      </c>
      <c r="AEA13" s="0" t="n">
        <v>0</v>
      </c>
      <c r="AEB13" s="0" t="n">
        <v>12419.49</v>
      </c>
      <c r="AEC13" s="0" t="n">
        <v>0</v>
      </c>
      <c r="AED13" s="0" t="n">
        <v>3075</v>
      </c>
      <c r="AEE13" s="0" t="n">
        <v>0</v>
      </c>
      <c r="AEG13" s="0" t="n">
        <v>0</v>
      </c>
      <c r="AEH13" s="0" t="n">
        <v>1566</v>
      </c>
      <c r="AEI13" s="0" t="n">
        <v>2511.19</v>
      </c>
      <c r="AEJ13" s="0" t="n">
        <v>13124.34</v>
      </c>
      <c r="AEK13" s="0" t="n">
        <v>1554</v>
      </c>
      <c r="AEL13" s="0" t="n">
        <v>1179.36</v>
      </c>
      <c r="AEM13" s="0" t="n">
        <v>740</v>
      </c>
      <c r="AEN13" s="0" t="n">
        <v>20216.92</v>
      </c>
      <c r="AEO13" s="0" t="n">
        <v>1016.6</v>
      </c>
      <c r="AEP13" s="0" t="n">
        <v>4195.356</v>
      </c>
      <c r="AEQ13" s="0" t="n">
        <v>11644.578</v>
      </c>
      <c r="AER13" s="0" t="n">
        <v>28663.525</v>
      </c>
      <c r="AES13" s="0" t="n">
        <v>5696.48</v>
      </c>
      <c r="AET13" s="0" t="n">
        <v>8501.46</v>
      </c>
      <c r="AEU13" s="0" t="n">
        <v>14298.3</v>
      </c>
      <c r="AEV13" s="0" t="n">
        <v>4878</v>
      </c>
      <c r="AEW13" s="0" t="n">
        <v>8630.874</v>
      </c>
      <c r="AEX13" s="0" t="n">
        <v>0</v>
      </c>
      <c r="AEY13" s="0" t="n">
        <v>2805.34</v>
      </c>
      <c r="AEZ13" s="0" t="n">
        <v>0</v>
      </c>
      <c r="AFA13" s="0" t="n">
        <v>3780</v>
      </c>
      <c r="AFB13" s="0" t="n">
        <v>3023.196</v>
      </c>
      <c r="AFC13" s="0" t="n">
        <v>15458.74</v>
      </c>
      <c r="AFD13" s="0" t="n">
        <v>6036.8</v>
      </c>
      <c r="AFE13" s="0" t="n">
        <v>4415.58</v>
      </c>
      <c r="AFF13" s="0" t="n">
        <v>1673.14</v>
      </c>
      <c r="AFG13" s="0" t="n">
        <v>14454.18</v>
      </c>
      <c r="AFH13" s="0" t="n">
        <v>3573.46</v>
      </c>
      <c r="AFI13" s="0" t="n">
        <v>0</v>
      </c>
      <c r="AFJ13" s="0" t="n">
        <v>4112.64</v>
      </c>
      <c r="AFK13" s="0" t="n">
        <v>2979.24</v>
      </c>
      <c r="AFL13" s="0" t="n">
        <v>74</v>
      </c>
      <c r="AFM13" s="0" t="n">
        <v>4423.6</v>
      </c>
      <c r="AFN13" s="0" t="n">
        <v>0</v>
      </c>
      <c r="AFO13" s="0" t="n">
        <v>0</v>
      </c>
      <c r="AFP13" s="0" t="n">
        <v>0</v>
      </c>
      <c r="AFQ13" s="0" t="n">
        <v>2917.8</v>
      </c>
      <c r="AFR13" s="0" t="n">
        <v>11579.76</v>
      </c>
      <c r="AFS13" s="0" t="n">
        <v>21447.8</v>
      </c>
      <c r="AFT13" s="0" t="n">
        <v>3674.06</v>
      </c>
      <c r="AFU13" s="0" t="n">
        <v>0</v>
      </c>
      <c r="AFV13" s="0" t="n">
        <v>10537.5</v>
      </c>
      <c r="AFW13" s="0" t="n">
        <v>2570.612</v>
      </c>
      <c r="AFX13" s="0" t="n">
        <v>2233.125</v>
      </c>
      <c r="AFY13" s="0" t="n">
        <v>0</v>
      </c>
      <c r="AFZ13" s="0" t="n">
        <v>0</v>
      </c>
      <c r="AGA13" s="0" t="n">
        <v>0</v>
      </c>
      <c r="AGB13" s="0" t="n">
        <v>1184.4</v>
      </c>
      <c r="AGC13" s="0" t="n">
        <v>4414.1</v>
      </c>
      <c r="AGD13" s="0" t="n">
        <v>15055.74</v>
      </c>
      <c r="AGE13" s="0" t="n">
        <v>0</v>
      </c>
      <c r="AGF13" s="0" t="n">
        <v>0</v>
      </c>
      <c r="AGG13" s="0" t="n">
        <v>0</v>
      </c>
      <c r="AGH13" s="0" t="n">
        <v>0</v>
      </c>
      <c r="AGI13" s="0" t="n">
        <v>20396.88</v>
      </c>
      <c r="AGJ13" s="0" t="n">
        <v>1049.875</v>
      </c>
      <c r="AGK13" s="0" t="n">
        <v>6078.24</v>
      </c>
      <c r="AGL13" s="0" t="n">
        <v>13941.356</v>
      </c>
      <c r="AGM13" s="0" t="n">
        <v>5692.5</v>
      </c>
      <c r="AGN13" s="0" t="n">
        <v>15120</v>
      </c>
      <c r="AGO13" s="0" t="n">
        <v>0</v>
      </c>
      <c r="AGP13" s="0" t="n">
        <v>25910.1</v>
      </c>
      <c r="AGQ13" s="0" t="n">
        <v>0</v>
      </c>
      <c r="AGR13" s="0" t="n">
        <v>4082.4</v>
      </c>
      <c r="AGS13" s="0" t="n">
        <v>0</v>
      </c>
      <c r="AGU13" s="0" t="n">
        <v>294</v>
      </c>
      <c r="AGV13" s="0" t="n">
        <v>66</v>
      </c>
      <c r="AGW13" s="0" t="n">
        <v>174</v>
      </c>
      <c r="AGX13" s="0" t="n">
        <v>520</v>
      </c>
      <c r="AGY13" s="0" t="n">
        <v>524</v>
      </c>
      <c r="AGZ13" s="0" t="n">
        <v>220</v>
      </c>
      <c r="AHA13" s="0" t="n">
        <v>328</v>
      </c>
      <c r="AHB13" s="0" t="n">
        <v>264</v>
      </c>
      <c r="AHC13" s="0" t="n">
        <v>668</v>
      </c>
      <c r="AHD13" s="0" t="n">
        <v>522</v>
      </c>
      <c r="AHE13" s="0" t="n">
        <v>220</v>
      </c>
      <c r="AHF13" s="0" t="n">
        <v>706</v>
      </c>
    </row>
    <row r="14" customFormat="false" ht="15" hidden="false" customHeight="false" outlineLevel="0" collapsed="false">
      <c r="H14" s="0" t="s">
        <v>176</v>
      </c>
      <c r="L14" s="0" t="n">
        <v>12.7</v>
      </c>
      <c r="M14" s="0" t="s">
        <v>48</v>
      </c>
      <c r="N14" s="0" t="s">
        <v>252</v>
      </c>
      <c r="CI14" s="0" t="n">
        <v>21515</v>
      </c>
      <c r="CJ14" s="0" t="n">
        <v>0</v>
      </c>
      <c r="CK14" s="0" t="n">
        <v>13608</v>
      </c>
      <c r="CL14" s="0" t="n">
        <v>31870.1</v>
      </c>
      <c r="CM14" s="0" t="n">
        <v>32341.59</v>
      </c>
      <c r="CN14" s="0" t="n">
        <v>0</v>
      </c>
      <c r="CO14" s="0" t="n">
        <v>0</v>
      </c>
      <c r="CP14" s="0" t="n">
        <v>60858</v>
      </c>
      <c r="CQ14" s="0" t="n">
        <v>196066.08</v>
      </c>
      <c r="CR14" s="0" t="n">
        <v>239683.92</v>
      </c>
      <c r="CS14" s="0" t="n">
        <v>58898</v>
      </c>
      <c r="CT14" s="0" t="n">
        <v>105932.54</v>
      </c>
      <c r="CU14" s="0" t="n">
        <v>196760.9</v>
      </c>
      <c r="CV14" s="0" t="n">
        <v>155402.66</v>
      </c>
      <c r="CW14" s="0" t="n">
        <v>356528.06</v>
      </c>
      <c r="CX14" s="0" t="n">
        <v>20759.82</v>
      </c>
      <c r="CY14" s="0" t="n">
        <v>3432.24</v>
      </c>
      <c r="CZ14" s="0" t="n">
        <v>0</v>
      </c>
      <c r="DA14" s="0" t="n">
        <v>8750</v>
      </c>
      <c r="DB14" s="0" t="n">
        <v>0</v>
      </c>
      <c r="DC14" s="0" t="n">
        <v>13730</v>
      </c>
      <c r="DD14" s="0" t="n">
        <v>15132.5</v>
      </c>
      <c r="DE14" s="0" t="n">
        <v>33046.14</v>
      </c>
      <c r="DF14" s="0" t="n">
        <v>10723.86</v>
      </c>
      <c r="DG14" s="0" t="n">
        <v>3859.38</v>
      </c>
      <c r="DH14" s="0" t="n">
        <v>16278.5</v>
      </c>
      <c r="DI14" s="0" t="n">
        <v>0</v>
      </c>
      <c r="DJ14" s="0" t="n">
        <v>35742.625</v>
      </c>
      <c r="DK14" s="0" t="n">
        <v>9054.22</v>
      </c>
      <c r="DL14" s="0" t="n">
        <v>13620.354</v>
      </c>
      <c r="DM14" s="0" t="n">
        <v>16063.3</v>
      </c>
      <c r="DN14" s="0" t="n">
        <v>30589.8</v>
      </c>
      <c r="DO14" s="0" t="n">
        <v>25840.276</v>
      </c>
      <c r="DP14" s="0" t="n">
        <v>6750</v>
      </c>
      <c r="DQ14" s="0" t="n">
        <v>13600.68</v>
      </c>
      <c r="DR14" s="0" t="n">
        <v>10939.5</v>
      </c>
      <c r="DS14" s="0" t="n">
        <v>18682.8</v>
      </c>
      <c r="DT14" s="0" t="n">
        <v>36344.6</v>
      </c>
      <c r="DU14" s="0" t="n">
        <v>0</v>
      </c>
      <c r="DV14" s="0" t="e">
        <f aca="false">#VALUE!</f>
        <v>#VALUE!</v>
      </c>
      <c r="DW14" s="0" t="n">
        <v>5532.88</v>
      </c>
      <c r="DX14" s="0" t="n">
        <v>26161.86</v>
      </c>
      <c r="DY14" s="0" t="n">
        <v>10943.1</v>
      </c>
      <c r="DZ14" s="0" t="n">
        <v>21029.38</v>
      </c>
      <c r="EA14" s="0" t="n">
        <v>0</v>
      </c>
      <c r="EB14" s="0" t="n">
        <v>7044.46</v>
      </c>
      <c r="EC14" s="0" t="n">
        <v>11594</v>
      </c>
      <c r="ED14" s="0" t="n">
        <v>22802.825</v>
      </c>
      <c r="EE14" s="0" t="n">
        <v>14095</v>
      </c>
      <c r="EF14" s="0" t="n">
        <v>9085.23</v>
      </c>
      <c r="EG14" s="0" t="n">
        <v>0</v>
      </c>
      <c r="EH14" s="0" t="n">
        <v>18765.45</v>
      </c>
      <c r="EI14" s="0" t="n">
        <v>0</v>
      </c>
      <c r="EJ14" s="0" t="n">
        <v>14880.88</v>
      </c>
      <c r="EK14" s="0" t="n">
        <v>13560.3</v>
      </c>
      <c r="EL14" s="0" t="n">
        <v>12140.04</v>
      </c>
      <c r="EM14" s="0" t="n">
        <v>17512.74</v>
      </c>
      <c r="EN14" s="0" t="n">
        <v>5610</v>
      </c>
      <c r="EO14" s="0" t="n">
        <v>0</v>
      </c>
      <c r="EP14" s="0" t="n">
        <v>24393.3</v>
      </c>
      <c r="EQ14" s="0" t="n">
        <v>10933.5</v>
      </c>
      <c r="ER14" s="0" t="n">
        <v>4687.5</v>
      </c>
      <c r="ES14" s="0" t="n">
        <v>14993.66</v>
      </c>
      <c r="ET14" s="0" t="n">
        <v>15781.9</v>
      </c>
      <c r="EU14" s="0" t="n">
        <v>0</v>
      </c>
      <c r="EW14" s="0" t="n">
        <v>15339.3</v>
      </c>
      <c r="EX14" s="0" t="n">
        <v>0</v>
      </c>
      <c r="EY14" s="0" t="n">
        <v>972</v>
      </c>
      <c r="EZ14" s="0" t="n">
        <v>13115.35</v>
      </c>
      <c r="FA14" s="0" t="n">
        <v>22164.3125</v>
      </c>
      <c r="FB14" s="0" t="n">
        <v>0</v>
      </c>
      <c r="FC14" s="0" t="n">
        <v>0</v>
      </c>
      <c r="FD14" s="0" t="n">
        <v>4347</v>
      </c>
      <c r="FE14" s="0" t="n">
        <v>58592.52</v>
      </c>
      <c r="FF14" s="0" t="n">
        <v>220038.42</v>
      </c>
      <c r="FG14" s="0" t="n">
        <v>23527</v>
      </c>
      <c r="FH14" s="0" t="n">
        <v>99739.99</v>
      </c>
      <c r="FI14" s="0" t="n">
        <v>114926.35</v>
      </c>
      <c r="FJ14" s="0" t="n">
        <v>18605.23</v>
      </c>
      <c r="FK14" s="0" t="n">
        <v>213664.43</v>
      </c>
      <c r="FL14" s="0" t="n">
        <v>2222.13</v>
      </c>
      <c r="FM14" s="0" t="n">
        <v>245.16</v>
      </c>
      <c r="FN14" s="0" t="n">
        <v>0</v>
      </c>
      <c r="FO14" s="0" t="n">
        <v>6772.5</v>
      </c>
      <c r="FP14" s="0" t="n">
        <v>0</v>
      </c>
      <c r="FQ14" s="0" t="n">
        <v>12555</v>
      </c>
      <c r="FR14" s="0" t="n">
        <v>2581.15</v>
      </c>
      <c r="FS14" s="0" t="n">
        <v>15992.6625</v>
      </c>
      <c r="FT14" s="0" t="n">
        <v>765.99</v>
      </c>
      <c r="FU14" s="0" t="n">
        <v>248.103</v>
      </c>
      <c r="FV14" s="0" t="n">
        <v>15456.55</v>
      </c>
      <c r="FW14" s="0" t="n">
        <v>0</v>
      </c>
      <c r="FX14" s="0" t="n">
        <v>6451.335</v>
      </c>
      <c r="FY14" s="0" t="n">
        <v>5694.4625</v>
      </c>
      <c r="FZ14" s="0" t="n">
        <v>1422.465</v>
      </c>
      <c r="GA14" s="0" t="n">
        <v>16960.955</v>
      </c>
      <c r="GB14" s="0" t="n">
        <v>8690.7</v>
      </c>
      <c r="GC14" s="0" t="n">
        <v>20332.46</v>
      </c>
      <c r="GD14" s="0" t="n">
        <v>5805</v>
      </c>
      <c r="GE14" s="0" t="n">
        <v>12885.38</v>
      </c>
      <c r="GF14" s="0" t="n">
        <v>10500.75</v>
      </c>
      <c r="GG14" s="0" t="n">
        <v>11818.3</v>
      </c>
      <c r="GH14" s="0" t="n">
        <v>14643.88</v>
      </c>
      <c r="GI14" s="0" t="n">
        <v>0</v>
      </c>
      <c r="GJ14" s="0" t="e">
        <f aca="false">#VALUE!</f>
        <v>#VALUE!</v>
      </c>
      <c r="GK14" s="0" t="n">
        <v>5211.08</v>
      </c>
      <c r="GL14" s="0" t="n">
        <v>7782.99</v>
      </c>
      <c r="GM14" s="0" t="n">
        <v>781.65</v>
      </c>
      <c r="GN14" s="0" t="n">
        <v>24561.9125</v>
      </c>
      <c r="GO14" s="0" t="n">
        <v>0</v>
      </c>
      <c r="GP14" s="0" t="n">
        <v>4673.779</v>
      </c>
      <c r="GQ14" s="0" t="n">
        <v>11129</v>
      </c>
      <c r="GR14" s="0" t="n">
        <v>5386.81</v>
      </c>
      <c r="GS14" s="0" t="n">
        <v>15152.125</v>
      </c>
      <c r="GT14" s="0" t="n">
        <v>589.95</v>
      </c>
      <c r="GU14" s="0" t="n">
        <v>0</v>
      </c>
      <c r="GV14" s="0" t="n">
        <v>14410.26</v>
      </c>
      <c r="GW14" s="0" t="n">
        <v>0</v>
      </c>
      <c r="GX14" s="0" t="n">
        <v>15530.878</v>
      </c>
      <c r="GY14" s="0" t="n">
        <v>5828.94</v>
      </c>
      <c r="GZ14" s="0" t="n">
        <v>11653.14</v>
      </c>
      <c r="HA14" s="0" t="n">
        <v>1376.001</v>
      </c>
      <c r="HB14" s="0" t="n">
        <v>6731.25</v>
      </c>
      <c r="HC14" s="0" t="n">
        <v>0</v>
      </c>
      <c r="HD14" s="0" t="n">
        <v>11710.95</v>
      </c>
      <c r="HE14" s="0" t="n">
        <v>7316.25</v>
      </c>
      <c r="HF14" s="0" t="n">
        <v>4031.25</v>
      </c>
      <c r="HG14" s="0" t="n">
        <v>14392.31</v>
      </c>
      <c r="HH14" s="0" t="n">
        <v>14108.55</v>
      </c>
      <c r="HI14" s="0" t="n">
        <v>0</v>
      </c>
      <c r="HK14" s="0" t="n">
        <v>10169.94</v>
      </c>
      <c r="HL14" s="0" t="n">
        <v>0</v>
      </c>
      <c r="HM14" s="0" t="n">
        <v>9226.8</v>
      </c>
      <c r="HN14" s="0" t="n">
        <v>12271.95</v>
      </c>
      <c r="HO14" s="0" t="n">
        <v>15519</v>
      </c>
      <c r="HP14" s="0" t="n">
        <v>0</v>
      </c>
      <c r="HQ14" s="0" t="n">
        <v>0</v>
      </c>
      <c r="HR14" s="0" t="n">
        <v>37513</v>
      </c>
      <c r="HS14" s="0" t="n">
        <v>90526.03</v>
      </c>
      <c r="HT14" s="0" t="n">
        <v>66862.74</v>
      </c>
      <c r="HU14" s="0" t="n">
        <v>23163</v>
      </c>
      <c r="HV14" s="0" t="n">
        <v>38087.98</v>
      </c>
      <c r="HW14" s="0" t="n">
        <v>75232.15</v>
      </c>
      <c r="HX14" s="0" t="n">
        <v>92877.33</v>
      </c>
      <c r="HY14" s="0" t="n">
        <v>153841.03</v>
      </c>
      <c r="HZ14" s="0" t="n">
        <v>12293.52</v>
      </c>
      <c r="IA14" s="0" t="n">
        <v>2644.55</v>
      </c>
      <c r="IB14" s="0" t="n">
        <v>0</v>
      </c>
      <c r="IC14" s="0" t="n">
        <v>700</v>
      </c>
      <c r="ID14" s="0" t="n">
        <v>0</v>
      </c>
      <c r="IE14" s="0" t="n">
        <v>3660</v>
      </c>
      <c r="IF14" s="0" t="n">
        <v>8307.2</v>
      </c>
      <c r="IG14" s="0" t="n">
        <v>21932.1875</v>
      </c>
      <c r="IH14" s="0" t="n">
        <v>7271.231</v>
      </c>
      <c r="II14" s="0" t="n">
        <v>2378.93</v>
      </c>
      <c r="IJ14" s="0" t="n">
        <v>6297.4</v>
      </c>
      <c r="IK14" s="0" t="n">
        <v>0</v>
      </c>
      <c r="IL14" s="0" t="n">
        <v>14138.85</v>
      </c>
      <c r="IM14" s="0" t="n">
        <v>3118.64</v>
      </c>
      <c r="IN14" s="0" t="n">
        <v>9428.95</v>
      </c>
      <c r="IO14" s="0" t="n">
        <v>6786.1</v>
      </c>
      <c r="IP14" s="0" t="n">
        <v>14430.3</v>
      </c>
      <c r="IQ14" s="0" t="n">
        <v>10407.92</v>
      </c>
      <c r="IR14" s="0" t="n">
        <v>675</v>
      </c>
      <c r="IS14" s="0" t="n">
        <v>4647.204</v>
      </c>
      <c r="IT14" s="0" t="n">
        <v>4159.35</v>
      </c>
      <c r="IU14" s="0" t="n">
        <v>5827.91</v>
      </c>
      <c r="IV14" s="0" t="n">
        <v>15179.06</v>
      </c>
      <c r="IW14" s="0" t="n">
        <v>0</v>
      </c>
      <c r="IX14" s="0" t="e">
        <f aca="false">#VALUE!</f>
        <v>#VALUE!</v>
      </c>
      <c r="IY14" s="0" t="n">
        <v>1994.96</v>
      </c>
      <c r="IZ14" s="0" t="n">
        <v>12103.21</v>
      </c>
      <c r="JA14" s="0" t="n">
        <v>6745.35</v>
      </c>
      <c r="JB14" s="0" t="n">
        <v>8806.325</v>
      </c>
      <c r="JC14" s="0" t="n">
        <v>0</v>
      </c>
      <c r="JD14" s="0" t="n">
        <v>1973.741</v>
      </c>
      <c r="JE14" s="0" t="n">
        <v>4898</v>
      </c>
      <c r="JF14" s="0" t="n">
        <v>10353.12</v>
      </c>
      <c r="JG14" s="0" t="n">
        <v>1127.6</v>
      </c>
      <c r="JH14" s="0" t="n">
        <v>4581.945</v>
      </c>
      <c r="JI14" s="0" t="n">
        <v>0</v>
      </c>
      <c r="JJ14" s="0" t="n">
        <v>7927.65</v>
      </c>
      <c r="JK14" s="0" t="n">
        <v>0</v>
      </c>
      <c r="JL14" s="0" t="n">
        <v>5720.66</v>
      </c>
      <c r="JM14" s="0" t="n">
        <v>6141.993</v>
      </c>
      <c r="JN14" s="0" t="n">
        <v>5128.68</v>
      </c>
      <c r="JO14" s="0" t="n">
        <v>10794.89</v>
      </c>
      <c r="JP14" s="0" t="n">
        <v>2962.5</v>
      </c>
      <c r="JQ14" s="0" t="n">
        <v>0</v>
      </c>
      <c r="JR14" s="0" t="n">
        <v>12860.05</v>
      </c>
      <c r="JS14" s="0" t="n">
        <v>2294</v>
      </c>
      <c r="JT14" s="0" t="n">
        <v>300</v>
      </c>
      <c r="JU14" s="0" t="n">
        <v>6967.642</v>
      </c>
      <c r="JV14" s="0" t="n">
        <v>3100.5</v>
      </c>
      <c r="JW14" s="0" t="n">
        <v>0</v>
      </c>
      <c r="JY14" s="0" t="n">
        <v>21338.84</v>
      </c>
      <c r="JZ14" s="0" t="n">
        <v>0</v>
      </c>
      <c r="KA14" s="0" t="n">
        <v>17955</v>
      </c>
      <c r="KB14" s="0" t="n">
        <v>47419.0125</v>
      </c>
      <c r="KC14" s="0" t="n">
        <v>39249.54</v>
      </c>
      <c r="KD14" s="0" t="n">
        <v>0</v>
      </c>
      <c r="KE14" s="0" t="n">
        <v>0</v>
      </c>
      <c r="KF14" s="0" t="n">
        <v>64239</v>
      </c>
      <c r="KG14" s="0" t="n">
        <v>224625.03</v>
      </c>
      <c r="KH14" s="0" t="n">
        <v>260632.89</v>
      </c>
      <c r="KI14" s="0" t="n">
        <v>69825</v>
      </c>
      <c r="KJ14" s="0" t="n">
        <v>103151.79</v>
      </c>
      <c r="KK14" s="0" t="n">
        <v>218930.25</v>
      </c>
      <c r="KL14" s="0" t="n">
        <v>164218.95</v>
      </c>
      <c r="KM14" s="0" t="n">
        <v>371843.08</v>
      </c>
      <c r="KN14" s="0" t="n">
        <v>24426.666</v>
      </c>
      <c r="KO14" s="0" t="n">
        <v>4528.65</v>
      </c>
      <c r="KP14" s="0" t="n">
        <v>0</v>
      </c>
      <c r="KQ14" s="0" t="n">
        <v>11970</v>
      </c>
      <c r="KR14" s="0" t="n">
        <v>0</v>
      </c>
      <c r="KS14" s="0" t="n">
        <v>15170</v>
      </c>
      <c r="KT14" s="0" t="n">
        <v>16567.62</v>
      </c>
      <c r="KU14" s="0" t="n">
        <v>33575.13</v>
      </c>
      <c r="KV14" s="0" t="n">
        <v>11319.63</v>
      </c>
      <c r="KW14" s="0" t="n">
        <v>4073.79</v>
      </c>
      <c r="KX14" s="0" t="n">
        <v>19030.425</v>
      </c>
      <c r="KY14" s="0" t="n">
        <v>0</v>
      </c>
      <c r="KZ14" s="0" t="n">
        <v>32213.55</v>
      </c>
      <c r="LA14" s="0" t="n">
        <v>11941.402</v>
      </c>
      <c r="LB14" s="0" t="n">
        <v>12991.59</v>
      </c>
      <c r="LC14" s="0" t="n">
        <v>14216.45</v>
      </c>
      <c r="LD14" s="0" t="n">
        <v>34866.9</v>
      </c>
      <c r="LE14" s="0" t="n">
        <v>23337.314</v>
      </c>
      <c r="LF14" s="0" t="n">
        <v>9234</v>
      </c>
      <c r="LG14" s="0" t="n">
        <v>12858.02</v>
      </c>
      <c r="LH14" s="0" t="n">
        <v>9681.75</v>
      </c>
      <c r="LI14" s="0" t="n">
        <v>22711.75</v>
      </c>
      <c r="LJ14" s="0" t="n">
        <v>28278.92</v>
      </c>
      <c r="LK14" s="0" t="n">
        <v>0</v>
      </c>
      <c r="LL14" s="0" t="e">
        <f aca="false">#VALUE!</f>
        <v>#VALUE!</v>
      </c>
      <c r="LM14" s="0" t="n">
        <v>5379.72</v>
      </c>
      <c r="LN14" s="0" t="n">
        <v>29958.63</v>
      </c>
      <c r="LO14" s="0" t="n">
        <v>11551.05</v>
      </c>
      <c r="LP14" s="0" t="n">
        <v>21205.13</v>
      </c>
      <c r="LQ14" s="0" t="n">
        <v>0</v>
      </c>
      <c r="LR14" s="0" t="n">
        <v>8919.93</v>
      </c>
      <c r="LS14" s="0" t="n">
        <v>10261</v>
      </c>
      <c r="LT14" s="0" t="n">
        <v>18471.89</v>
      </c>
      <c r="LU14" s="0" t="n">
        <v>19281.96</v>
      </c>
      <c r="LV14" s="0" t="n">
        <v>8718.15</v>
      </c>
      <c r="LW14" s="0" t="n">
        <v>0</v>
      </c>
      <c r="LX14" s="0" t="n">
        <v>13286.34</v>
      </c>
      <c r="LY14" s="0" t="n">
        <v>0</v>
      </c>
      <c r="LZ14" s="0" t="n">
        <v>12571.281</v>
      </c>
      <c r="MA14" s="0" t="n">
        <v>13101.075</v>
      </c>
      <c r="MB14" s="0" t="n">
        <v>10744.26</v>
      </c>
      <c r="MC14" s="0" t="n">
        <v>16637.103</v>
      </c>
      <c r="MD14" s="0" t="n">
        <v>4965</v>
      </c>
      <c r="ME14" s="0" t="n">
        <v>0</v>
      </c>
      <c r="MF14" s="0" t="n">
        <v>23835.15</v>
      </c>
      <c r="MG14" s="0" t="n">
        <v>14130.3</v>
      </c>
      <c r="MH14" s="0" t="n">
        <v>5130</v>
      </c>
      <c r="MI14" s="0" t="n">
        <v>11942.811</v>
      </c>
      <c r="MJ14" s="0" t="n">
        <v>23746.9625</v>
      </c>
      <c r="MK14" s="0" t="n">
        <v>0</v>
      </c>
      <c r="MM14" s="0" t="n">
        <v>14377.302</v>
      </c>
      <c r="MN14" s="0" t="n">
        <v>0</v>
      </c>
      <c r="MO14" s="0" t="n">
        <v>13780.8</v>
      </c>
      <c r="MP14" s="0" t="n">
        <v>18830.82</v>
      </c>
      <c r="MQ14" s="0" t="n">
        <v>24927.93</v>
      </c>
      <c r="MR14" s="0" t="n">
        <v>0</v>
      </c>
      <c r="MS14" s="0" t="n">
        <v>0</v>
      </c>
      <c r="MT14" s="0" t="n">
        <v>56028</v>
      </c>
      <c r="MU14" s="0" t="n">
        <v>137270.91</v>
      </c>
      <c r="MV14" s="0" t="n">
        <v>125504.82</v>
      </c>
      <c r="MW14" s="0" t="n">
        <v>35490</v>
      </c>
      <c r="MX14" s="0" t="n">
        <v>71242.71</v>
      </c>
      <c r="MY14" s="0" t="n">
        <v>123448.5</v>
      </c>
      <c r="MZ14" s="0" t="n">
        <v>139688.64</v>
      </c>
      <c r="NA14" s="0" t="n">
        <v>256135.6</v>
      </c>
      <c r="NB14" s="0" t="n">
        <v>18395.37</v>
      </c>
      <c r="NC14" s="0" t="n">
        <v>3949.8</v>
      </c>
      <c r="ND14" s="0" t="n">
        <v>0</v>
      </c>
      <c r="NE14" s="0" t="n">
        <v>1365</v>
      </c>
      <c r="NF14" s="0" t="n">
        <v>0</v>
      </c>
      <c r="NG14" s="0" t="n">
        <v>6875</v>
      </c>
      <c r="NH14" s="0" t="n">
        <v>12476.79</v>
      </c>
      <c r="NI14" s="0" t="n">
        <v>27903.48</v>
      </c>
      <c r="NJ14" s="0" t="n">
        <v>9872.76</v>
      </c>
      <c r="NK14" s="0" t="n">
        <v>3197.772</v>
      </c>
      <c r="NL14" s="0" t="n">
        <v>10592.127</v>
      </c>
      <c r="NM14" s="0" t="n">
        <v>0</v>
      </c>
      <c r="NN14" s="0" t="n">
        <v>21354.6</v>
      </c>
      <c r="NO14" s="0" t="n">
        <v>4405.257</v>
      </c>
      <c r="NP14" s="0" t="n">
        <v>10204.893</v>
      </c>
      <c r="NQ14" s="0" t="n">
        <v>12670.25</v>
      </c>
      <c r="NR14" s="0" t="n">
        <v>21853.8</v>
      </c>
      <c r="NS14" s="0" t="n">
        <v>18858.1</v>
      </c>
      <c r="NT14" s="0" t="n">
        <v>947.7</v>
      </c>
      <c r="NU14" s="0" t="n">
        <v>9652.1</v>
      </c>
      <c r="NV14" s="0" t="n">
        <v>10785.9375</v>
      </c>
      <c r="NW14" s="0" t="n">
        <v>10822.625</v>
      </c>
      <c r="NX14" s="0" t="n">
        <v>22412.61</v>
      </c>
      <c r="NY14" s="0" t="n">
        <v>0</v>
      </c>
      <c r="NZ14" s="0" t="e">
        <f aca="false">#VALUE!</f>
        <v>#VALUE!</v>
      </c>
      <c r="OA14" s="0" t="n">
        <v>3731.4</v>
      </c>
      <c r="OB14" s="0" t="n">
        <v>20185.836</v>
      </c>
      <c r="OC14" s="0" t="n">
        <v>10074.6</v>
      </c>
      <c r="OD14" s="0" t="n">
        <v>11870.433</v>
      </c>
      <c r="OE14" s="0" t="n">
        <v>0</v>
      </c>
      <c r="OF14" s="0" t="n">
        <v>2853.36</v>
      </c>
      <c r="OG14" s="0" t="n">
        <v>11431.25</v>
      </c>
      <c r="OH14" s="0" t="n">
        <v>16188.35</v>
      </c>
      <c r="OI14" s="0" t="n">
        <v>2418.702</v>
      </c>
      <c r="OJ14" s="0" t="n">
        <v>7603.8</v>
      </c>
      <c r="OK14" s="0" t="n">
        <v>0</v>
      </c>
      <c r="OL14" s="0" t="n">
        <v>11841.3</v>
      </c>
      <c r="OM14" s="0" t="n">
        <v>0</v>
      </c>
      <c r="ON14" s="0" t="n">
        <v>10691.94</v>
      </c>
      <c r="OO14" s="0" t="n">
        <v>8313.435</v>
      </c>
      <c r="OP14" s="0" t="n">
        <v>9575.7</v>
      </c>
      <c r="OQ14" s="0" t="n">
        <v>16122.84</v>
      </c>
      <c r="OR14" s="0" t="n">
        <v>4425</v>
      </c>
      <c r="OS14" s="0" t="n">
        <v>0</v>
      </c>
      <c r="OT14" s="0" t="n">
        <v>20977.8</v>
      </c>
      <c r="OU14" s="0" t="n">
        <v>3728.85</v>
      </c>
      <c r="OV14" s="0" t="n">
        <v>585</v>
      </c>
      <c r="OW14" s="0" t="n">
        <v>10643.895</v>
      </c>
      <c r="OX14" s="0" t="n">
        <v>5272.191</v>
      </c>
      <c r="OY14" s="0" t="n">
        <v>0</v>
      </c>
      <c r="PA14" s="0" t="n">
        <v>18700.938</v>
      </c>
      <c r="PB14" s="0" t="n">
        <v>0</v>
      </c>
      <c r="PC14" s="0" t="n">
        <v>10296</v>
      </c>
      <c r="PD14" s="0" t="n">
        <v>35210.88</v>
      </c>
      <c r="PE14" s="0" t="n">
        <v>39722.067</v>
      </c>
      <c r="PF14" s="0" t="n">
        <v>0</v>
      </c>
      <c r="PG14" s="0" t="n">
        <v>0</v>
      </c>
      <c r="PH14" s="0" t="n">
        <v>46046</v>
      </c>
      <c r="PI14" s="0" t="n">
        <v>193997.93</v>
      </c>
      <c r="PJ14" s="0" t="n">
        <v>286647.27</v>
      </c>
      <c r="PK14" s="0" t="n">
        <v>64344</v>
      </c>
      <c r="PL14" s="0" t="n">
        <v>110896.52</v>
      </c>
      <c r="PM14" s="0" t="n">
        <v>211698.2</v>
      </c>
      <c r="PN14" s="0" t="n">
        <v>121334.22</v>
      </c>
      <c r="PO14" s="0" t="n">
        <v>351120.91</v>
      </c>
      <c r="PP14" s="0" t="n">
        <v>16464.09</v>
      </c>
      <c r="PQ14" s="0" t="n">
        <v>2596.88</v>
      </c>
      <c r="PR14" s="0" t="n">
        <v>0</v>
      </c>
      <c r="PS14" s="0" t="n">
        <v>13685</v>
      </c>
      <c r="PT14" s="0" t="n">
        <v>0</v>
      </c>
      <c r="PU14" s="0" t="n">
        <v>16735</v>
      </c>
      <c r="PV14" s="0" t="n">
        <v>16231.8875</v>
      </c>
      <c r="PW14" s="0" t="n">
        <v>28024.58</v>
      </c>
      <c r="PX14" s="0" t="n">
        <v>8113.82</v>
      </c>
      <c r="PY14" s="0" t="n">
        <v>3650.075</v>
      </c>
      <c r="PZ14" s="0" t="n">
        <v>16219.07</v>
      </c>
      <c r="QA14" s="0" t="n">
        <v>0</v>
      </c>
      <c r="QB14" s="0" t="n">
        <v>26882.7</v>
      </c>
      <c r="QC14" s="0" t="n">
        <v>13125.5125</v>
      </c>
      <c r="QD14" s="0" t="n">
        <v>9448.48</v>
      </c>
      <c r="QE14" s="0" t="n">
        <v>14946.6</v>
      </c>
      <c r="QF14" s="0" t="n">
        <v>26825.04</v>
      </c>
      <c r="QG14" s="0" t="n">
        <v>21424.32</v>
      </c>
      <c r="QH14" s="0" t="n">
        <v>10557</v>
      </c>
      <c r="QI14" s="0" t="n">
        <v>15105.376</v>
      </c>
      <c r="QJ14" s="0" t="n">
        <v>9161.1</v>
      </c>
      <c r="QK14" s="0" t="n">
        <v>23232.25</v>
      </c>
      <c r="QL14" s="0" t="n">
        <v>26904.196</v>
      </c>
      <c r="QM14" s="0" t="n">
        <v>0</v>
      </c>
      <c r="QN14" s="0" t="e">
        <f aca="false">#VALUE!</f>
        <v>#VALUE!</v>
      </c>
      <c r="QO14" s="0" t="n">
        <v>6359.936</v>
      </c>
      <c r="QP14" s="0" t="n">
        <v>25849.82</v>
      </c>
      <c r="QQ14" s="0" t="n">
        <v>8279.7</v>
      </c>
      <c r="QR14" s="0" t="n">
        <v>25266.384</v>
      </c>
      <c r="QS14" s="0" t="n">
        <v>0</v>
      </c>
      <c r="QT14" s="0" t="n">
        <v>8248.518</v>
      </c>
      <c r="QU14" s="0" t="n">
        <v>10788</v>
      </c>
      <c r="QV14" s="0" t="n">
        <v>14601.52</v>
      </c>
      <c r="QW14" s="0" t="n">
        <v>22044.58</v>
      </c>
      <c r="QX14" s="0" t="n">
        <v>7811.375</v>
      </c>
      <c r="QY14" s="0" t="n">
        <v>0</v>
      </c>
      <c r="QZ14" s="0" t="n">
        <v>13968.72</v>
      </c>
      <c r="RA14" s="0" t="n">
        <v>0</v>
      </c>
      <c r="RB14" s="0" t="n">
        <v>13403.943</v>
      </c>
      <c r="RC14" s="0" t="n">
        <v>9196.98</v>
      </c>
      <c r="RD14" s="0" t="n">
        <v>11296.08</v>
      </c>
      <c r="RE14" s="0" t="n">
        <v>13250.38</v>
      </c>
      <c r="RF14" s="0" t="n">
        <v>5220</v>
      </c>
      <c r="RG14" s="0" t="n">
        <v>0</v>
      </c>
      <c r="RH14" s="0" t="n">
        <v>20407.1</v>
      </c>
      <c r="RI14" s="0" t="n">
        <v>14963.65</v>
      </c>
      <c r="RJ14" s="0" t="n">
        <v>5865</v>
      </c>
      <c r="RK14" s="0" t="n">
        <v>17439.15</v>
      </c>
      <c r="RL14" s="0" t="n">
        <v>21282.86</v>
      </c>
      <c r="RM14" s="0" t="n">
        <v>0</v>
      </c>
      <c r="RO14" s="0" t="n">
        <v>14120.7</v>
      </c>
      <c r="RP14" s="0" t="n">
        <v>0</v>
      </c>
      <c r="RQ14" s="0" t="n">
        <v>7200</v>
      </c>
      <c r="RR14" s="0" t="n">
        <v>22733.37</v>
      </c>
      <c r="RS14" s="0" t="n">
        <v>25305.95</v>
      </c>
      <c r="RT14" s="0" t="n">
        <v>0</v>
      </c>
      <c r="RU14" s="0" t="n">
        <v>0</v>
      </c>
      <c r="RV14" s="0" t="n">
        <v>32200</v>
      </c>
      <c r="RW14" s="0" t="n">
        <v>138280.45</v>
      </c>
      <c r="RX14" s="0" t="n">
        <v>199384.29</v>
      </c>
      <c r="RY14" s="0" t="n">
        <v>46130</v>
      </c>
      <c r="RZ14" s="0" t="n">
        <v>74900.28</v>
      </c>
      <c r="SA14" s="0" t="n">
        <v>148837.5</v>
      </c>
      <c r="SB14" s="0" t="n">
        <v>84791.84</v>
      </c>
      <c r="SC14" s="0" t="n">
        <v>242483.99</v>
      </c>
      <c r="SD14" s="0" t="n">
        <v>11556.75</v>
      </c>
      <c r="SE14" s="0" t="n">
        <v>2270</v>
      </c>
      <c r="SF14" s="0" t="n">
        <v>0</v>
      </c>
      <c r="SG14" s="0" t="n">
        <v>9975</v>
      </c>
      <c r="SH14" s="0" t="n">
        <v>0</v>
      </c>
      <c r="SI14" s="0" t="n">
        <v>11685</v>
      </c>
      <c r="SJ14" s="0" t="n">
        <v>9168.85</v>
      </c>
      <c r="SK14" s="0" t="n">
        <v>19239.52</v>
      </c>
      <c r="SL14" s="0" t="n">
        <v>5674</v>
      </c>
      <c r="SM14" s="0" t="n">
        <v>2042</v>
      </c>
      <c r="SN14" s="0" t="n">
        <v>10821.45</v>
      </c>
      <c r="SO14" s="0" t="n">
        <v>0</v>
      </c>
      <c r="SP14" s="0" t="n">
        <v>19100</v>
      </c>
      <c r="SQ14" s="0" t="n">
        <v>7527.79</v>
      </c>
      <c r="SR14" s="0" t="n">
        <v>6588.44</v>
      </c>
      <c r="SS14" s="0" t="n">
        <v>12240.75</v>
      </c>
      <c r="ST14" s="0" t="n">
        <v>21225</v>
      </c>
      <c r="SU14" s="0" t="n">
        <v>14119.92</v>
      </c>
      <c r="SV14" s="0" t="n">
        <v>7695</v>
      </c>
      <c r="SW14" s="0" t="n">
        <v>9192.96</v>
      </c>
      <c r="SX14" s="0" t="n">
        <v>6002.1</v>
      </c>
      <c r="SY14" s="0" t="n">
        <v>16654.35</v>
      </c>
      <c r="SZ14" s="0" t="n">
        <v>18175.256</v>
      </c>
      <c r="TA14" s="0" t="n">
        <v>0</v>
      </c>
      <c r="TB14" s="0" t="e">
        <f aca="false">#VALUE!</f>
        <v>#VALUE!</v>
      </c>
      <c r="TC14" s="0" t="n">
        <v>3903.36</v>
      </c>
      <c r="TD14" s="0" t="n">
        <v>18424</v>
      </c>
      <c r="TE14" s="0" t="n">
        <v>5790</v>
      </c>
      <c r="TF14" s="0" t="n">
        <v>15668.16</v>
      </c>
      <c r="TG14" s="0" t="n">
        <v>0</v>
      </c>
      <c r="TH14" s="0" t="n">
        <v>7291.9</v>
      </c>
      <c r="TI14" s="0" t="n">
        <v>7068</v>
      </c>
      <c r="TJ14" s="0" t="n">
        <v>10022.12</v>
      </c>
      <c r="TK14" s="0" t="n">
        <v>20085.375</v>
      </c>
      <c r="TL14" s="0" t="n">
        <v>4370</v>
      </c>
      <c r="TM14" s="0" t="n">
        <v>0</v>
      </c>
      <c r="TN14" s="0" t="n">
        <v>9151.92</v>
      </c>
      <c r="TO14" s="0" t="n">
        <v>0</v>
      </c>
      <c r="TP14" s="0" t="n">
        <v>9948.21</v>
      </c>
      <c r="TQ14" s="0" t="n">
        <v>6197.88</v>
      </c>
      <c r="TR14" s="0" t="n">
        <v>9251.1</v>
      </c>
      <c r="TS14" s="0" t="n">
        <v>9266</v>
      </c>
      <c r="TT14" s="0" t="n">
        <v>3078</v>
      </c>
      <c r="TU14" s="0" t="n">
        <v>0</v>
      </c>
      <c r="TV14" s="0" t="n">
        <v>13810</v>
      </c>
      <c r="TW14" s="0" t="n">
        <v>10847.75</v>
      </c>
      <c r="TX14" s="0" t="n">
        <v>4275</v>
      </c>
      <c r="TY14" s="0" t="n">
        <v>9140.52</v>
      </c>
      <c r="TZ14" s="0" t="n">
        <v>15144.9</v>
      </c>
      <c r="UA14" s="0" t="n">
        <v>0</v>
      </c>
      <c r="UC14" s="0" t="n">
        <v>11348.86</v>
      </c>
      <c r="UD14" s="0" t="n">
        <v>0</v>
      </c>
      <c r="UE14" s="0" t="n">
        <v>8038.8</v>
      </c>
      <c r="UF14" s="0" t="n">
        <v>25842.99</v>
      </c>
      <c r="UG14" s="0" t="n">
        <v>23747.31</v>
      </c>
      <c r="UH14" s="0" t="n">
        <v>0</v>
      </c>
      <c r="UI14" s="0" t="n">
        <v>0</v>
      </c>
      <c r="UJ14" s="0" t="n">
        <v>32683</v>
      </c>
      <c r="UK14" s="0" t="n">
        <v>141197.14</v>
      </c>
      <c r="UL14" s="0" t="n">
        <v>171694.74</v>
      </c>
      <c r="UM14" s="0" t="n">
        <v>47187</v>
      </c>
      <c r="UN14" s="0" t="n">
        <v>56332.57</v>
      </c>
      <c r="UO14" s="0" t="n">
        <v>139349.35</v>
      </c>
      <c r="UP14" s="0" t="n">
        <v>84881.79</v>
      </c>
      <c r="UQ14" s="0" t="n">
        <v>212177.91</v>
      </c>
      <c r="UR14" s="0" t="n">
        <v>10569.663</v>
      </c>
      <c r="US14" s="0" t="n">
        <v>1843.24</v>
      </c>
      <c r="UT14" s="0" t="n">
        <v>0</v>
      </c>
      <c r="UU14" s="0" t="n">
        <v>10255</v>
      </c>
      <c r="UV14" s="0" t="n">
        <v>0</v>
      </c>
      <c r="UW14" s="0" t="n">
        <v>11247.5</v>
      </c>
      <c r="UX14" s="0" t="n">
        <v>8401.257</v>
      </c>
      <c r="UY14" s="0" t="n">
        <v>17144.53</v>
      </c>
      <c r="UZ14" s="0" t="n">
        <v>5183.199</v>
      </c>
      <c r="VA14" s="0" t="n">
        <v>2072.63</v>
      </c>
      <c r="VB14" s="0" t="n">
        <v>7638.61</v>
      </c>
      <c r="VC14" s="0" t="n">
        <v>0</v>
      </c>
      <c r="VD14" s="0" t="n">
        <v>19483.35</v>
      </c>
      <c r="VE14" s="0" t="n">
        <v>7595.91</v>
      </c>
      <c r="VF14" s="0" t="n">
        <v>6580.97</v>
      </c>
      <c r="VG14" s="0" t="n">
        <v>5604.975</v>
      </c>
      <c r="VH14" s="0" t="n">
        <v>21666.3</v>
      </c>
      <c r="VI14" s="0" t="n">
        <v>9480.1</v>
      </c>
      <c r="VJ14" s="0" t="n">
        <v>7911</v>
      </c>
      <c r="VK14" s="0" t="n">
        <v>6606.3</v>
      </c>
      <c r="VL14" s="0" t="n">
        <v>4241.25</v>
      </c>
      <c r="VM14" s="0" t="n">
        <v>16550.7</v>
      </c>
      <c r="VN14" s="0" t="n">
        <v>13502.4</v>
      </c>
      <c r="VO14" s="0" t="n">
        <v>0</v>
      </c>
      <c r="VP14" s="0" t="e">
        <f aca="false">#VALUE!</f>
        <v>#VALUE!</v>
      </c>
      <c r="VQ14" s="0" t="n">
        <v>2929.4</v>
      </c>
      <c r="VR14" s="0" t="n">
        <v>18812.11</v>
      </c>
      <c r="VS14" s="0" t="n">
        <v>7346.0625</v>
      </c>
      <c r="VT14" s="0" t="n">
        <v>11128.311</v>
      </c>
      <c r="VU14" s="0" t="n">
        <v>0</v>
      </c>
      <c r="VV14" s="0" t="n">
        <v>6799.21</v>
      </c>
      <c r="VW14" s="0" t="n">
        <v>4495</v>
      </c>
      <c r="VX14" s="0" t="n">
        <v>9110.35</v>
      </c>
      <c r="VY14" s="0" t="n">
        <v>16519.34</v>
      </c>
      <c r="VZ14" s="0" t="n">
        <v>4435.55</v>
      </c>
      <c r="WA14" s="0" t="n">
        <v>0</v>
      </c>
      <c r="WB14" s="0" t="n">
        <v>5820.3</v>
      </c>
      <c r="WC14" s="0" t="n">
        <v>0</v>
      </c>
      <c r="WD14" s="0" t="n">
        <v>7065.38</v>
      </c>
      <c r="WE14" s="0" t="n">
        <v>6220.5</v>
      </c>
      <c r="WF14" s="0" t="n">
        <v>4706.7</v>
      </c>
      <c r="WG14" s="0" t="n">
        <v>9404.99</v>
      </c>
      <c r="WH14" s="0" t="n">
        <v>2718.75</v>
      </c>
      <c r="WI14" s="0" t="n">
        <v>0</v>
      </c>
      <c r="WJ14" s="0" t="n">
        <v>11424.55</v>
      </c>
      <c r="WK14" s="0" t="n">
        <v>12247.345</v>
      </c>
      <c r="WL14" s="0" t="n">
        <v>4395</v>
      </c>
      <c r="WM14" s="0" t="n">
        <v>5813.05</v>
      </c>
      <c r="WN14" s="0" t="n">
        <v>14287.13</v>
      </c>
      <c r="WO14" s="0" t="n">
        <v>0</v>
      </c>
      <c r="WQ14" s="0" t="n">
        <v>17633.2</v>
      </c>
      <c r="WR14" s="0" t="n">
        <v>0</v>
      </c>
      <c r="WS14" s="0" t="n">
        <v>7344</v>
      </c>
      <c r="WT14" s="0" t="n">
        <v>18578.6</v>
      </c>
      <c r="WU14" s="0" t="n">
        <v>24248</v>
      </c>
      <c r="WV14" s="0" t="n">
        <v>0</v>
      </c>
      <c r="WW14" s="0" t="n">
        <v>0</v>
      </c>
      <c r="WX14" s="0" t="n">
        <v>32844</v>
      </c>
      <c r="WY14" s="0" t="n">
        <v>111485.64</v>
      </c>
      <c r="WZ14" s="0" t="n">
        <v>200549.58</v>
      </c>
      <c r="XA14" s="0" t="n">
        <v>34244</v>
      </c>
      <c r="XB14" s="0" t="n">
        <v>97077.26</v>
      </c>
      <c r="XC14" s="0" t="n">
        <v>136938.2</v>
      </c>
      <c r="XD14" s="0" t="n">
        <v>86563.4</v>
      </c>
      <c r="XE14" s="0" t="n">
        <v>265660.5</v>
      </c>
      <c r="XF14" s="0" t="n">
        <v>11297.76</v>
      </c>
      <c r="XG14" s="0" t="n">
        <v>1852.32</v>
      </c>
      <c r="XH14" s="0" t="n">
        <v>0</v>
      </c>
      <c r="XI14" s="0" t="n">
        <v>7000</v>
      </c>
      <c r="XJ14" s="0" t="n">
        <v>0</v>
      </c>
      <c r="XK14" s="0" t="n">
        <v>12452</v>
      </c>
      <c r="XL14" s="0" t="n">
        <v>8357.6</v>
      </c>
      <c r="XM14" s="0" t="n">
        <v>22555.08</v>
      </c>
      <c r="XN14" s="0" t="n">
        <v>5787.48</v>
      </c>
      <c r="XO14" s="0" t="n">
        <v>2082.84</v>
      </c>
      <c r="XP14" s="0" t="n">
        <v>15357.2</v>
      </c>
      <c r="XQ14" s="0" t="n">
        <v>0</v>
      </c>
      <c r="XR14" s="0" t="n">
        <v>16083.8</v>
      </c>
      <c r="XS14" s="0" t="n">
        <v>6924.6</v>
      </c>
      <c r="XT14" s="0" t="n">
        <v>6195.906</v>
      </c>
      <c r="XU14" s="0" t="n">
        <v>15719.7</v>
      </c>
      <c r="XV14" s="0" t="n">
        <v>15602.76</v>
      </c>
      <c r="XW14" s="0" t="n">
        <v>21893.64</v>
      </c>
      <c r="XX14" s="0" t="n">
        <v>3888</v>
      </c>
      <c r="XY14" s="0" t="n">
        <v>12734.12</v>
      </c>
      <c r="XZ14" s="0" t="n">
        <v>10705.5</v>
      </c>
      <c r="YA14" s="0" t="n">
        <v>15177.125</v>
      </c>
      <c r="YB14" s="0" t="n">
        <v>21900.12</v>
      </c>
      <c r="YC14" s="0" t="n">
        <v>0</v>
      </c>
      <c r="YD14" s="0" t="e">
        <f aca="false">#VALUE!</f>
        <v>#VALUE!</v>
      </c>
      <c r="YE14" s="0" t="n">
        <v>5075.92</v>
      </c>
      <c r="YF14" s="0" t="n">
        <v>13384.332</v>
      </c>
      <c r="YG14" s="0" t="n">
        <v>5905.8</v>
      </c>
      <c r="YH14" s="0" t="n">
        <v>18761.22</v>
      </c>
      <c r="YI14" s="0" t="n">
        <v>0</v>
      </c>
      <c r="YJ14" s="0" t="n">
        <v>3850.452</v>
      </c>
      <c r="YK14" s="0" t="n">
        <v>11346</v>
      </c>
      <c r="YL14" s="0" t="n">
        <v>11862.54</v>
      </c>
      <c r="YM14" s="0" t="n">
        <v>8118.72</v>
      </c>
      <c r="YN14" s="0" t="n">
        <v>4457.4</v>
      </c>
      <c r="YO14" s="0" t="n">
        <v>0</v>
      </c>
      <c r="YP14" s="0" t="n">
        <v>13222.116</v>
      </c>
      <c r="YQ14" s="0" t="n">
        <v>0</v>
      </c>
      <c r="YR14" s="0" t="n">
        <v>14003.02</v>
      </c>
      <c r="YS14" s="0" t="n">
        <v>9186.606</v>
      </c>
      <c r="YT14" s="0" t="n">
        <v>10692.324</v>
      </c>
      <c r="YU14" s="0" t="n">
        <v>9451.32</v>
      </c>
      <c r="YV14" s="0" t="n">
        <v>5490</v>
      </c>
      <c r="YW14" s="0" t="n">
        <v>0</v>
      </c>
      <c r="YX14" s="0" t="n">
        <v>16280.46</v>
      </c>
      <c r="YY14" s="0" t="n">
        <v>8415</v>
      </c>
      <c r="YZ14" s="0" t="n">
        <v>2640</v>
      </c>
      <c r="ZA14" s="0" t="n">
        <v>18341.175</v>
      </c>
      <c r="ZB14" s="0" t="n">
        <v>11917.7</v>
      </c>
      <c r="ZC14" s="0" t="n">
        <v>0</v>
      </c>
      <c r="ZE14" s="0" t="n">
        <v>11827.48</v>
      </c>
      <c r="ZF14" s="0" t="n">
        <v>0</v>
      </c>
      <c r="ZG14" s="0" t="n">
        <v>7236</v>
      </c>
      <c r="ZH14" s="0" t="n">
        <v>19204.47</v>
      </c>
      <c r="ZI14" s="0" t="n">
        <v>18504.882</v>
      </c>
      <c r="ZJ14" s="0" t="n">
        <v>0</v>
      </c>
      <c r="ZK14" s="0" t="n">
        <v>0</v>
      </c>
      <c r="ZL14" s="0" t="n">
        <v>32361</v>
      </c>
      <c r="ZM14" s="0" t="n">
        <v>113544.69</v>
      </c>
      <c r="ZN14" s="0" t="n">
        <v>143250.03</v>
      </c>
      <c r="ZO14" s="0" t="n">
        <v>35343</v>
      </c>
      <c r="ZP14" s="0" t="n">
        <v>59092.53</v>
      </c>
      <c r="ZQ14" s="0" t="n">
        <v>115188.15</v>
      </c>
      <c r="ZR14" s="0" t="n">
        <v>83182.89</v>
      </c>
      <c r="ZS14" s="0" t="n">
        <v>200026.4</v>
      </c>
      <c r="ZT14" s="0" t="n">
        <v>10073.646</v>
      </c>
      <c r="ZU14" s="0" t="n">
        <v>1825.08</v>
      </c>
      <c r="ZV14" s="0" t="n">
        <v>0</v>
      </c>
      <c r="ZW14" s="0" t="n">
        <v>6090</v>
      </c>
      <c r="ZX14" s="0" t="n">
        <v>0</v>
      </c>
      <c r="ZY14" s="0" t="n">
        <v>8290</v>
      </c>
      <c r="ZZ14" s="0" t="n">
        <v>7523.226</v>
      </c>
      <c r="AAA14" s="0" t="n">
        <v>17766.39</v>
      </c>
      <c r="AAB14" s="0" t="n">
        <v>6272.607</v>
      </c>
      <c r="AAC14" s="0" t="n">
        <v>2565.2625</v>
      </c>
      <c r="AAD14" s="0" t="n">
        <v>7974.882</v>
      </c>
      <c r="AAE14" s="0" t="n">
        <v>0</v>
      </c>
      <c r="AAF14" s="0" t="n">
        <v>20340.5625</v>
      </c>
      <c r="AAG14" s="0" t="n">
        <v>5537.74</v>
      </c>
      <c r="AAH14" s="0" t="n">
        <v>6581.85</v>
      </c>
      <c r="AAI14" s="0" t="n">
        <v>9307.265</v>
      </c>
      <c r="AAJ14" s="0" t="n">
        <v>22026.375</v>
      </c>
      <c r="AAK14" s="0" t="n">
        <v>12386.18</v>
      </c>
      <c r="AAL14" s="0" t="n">
        <v>4698</v>
      </c>
      <c r="AAM14" s="0" t="n">
        <v>7451.74</v>
      </c>
      <c r="AAN14" s="0" t="n">
        <v>5762.25</v>
      </c>
      <c r="AAO14" s="0" t="n">
        <v>11695.25</v>
      </c>
      <c r="AAP14" s="0" t="n">
        <v>15390.04</v>
      </c>
      <c r="AAQ14" s="0" t="n">
        <v>0</v>
      </c>
      <c r="AAR14" s="0" t="e">
        <f aca="false">#VALUE!</f>
        <v>#VALUE!</v>
      </c>
      <c r="AAS14" s="0" t="n">
        <v>3083.64</v>
      </c>
      <c r="AAT14" s="0" t="n">
        <v>18929.2125</v>
      </c>
      <c r="AAU14" s="0" t="n">
        <v>5818.95</v>
      </c>
      <c r="AAV14" s="0" t="n">
        <v>11985.91</v>
      </c>
      <c r="AAW14" s="0" t="n">
        <v>0</v>
      </c>
      <c r="AAX14" s="0" t="n">
        <v>4526.07</v>
      </c>
      <c r="AAY14" s="0" t="n">
        <v>6107</v>
      </c>
      <c r="AAZ14" s="0" t="n">
        <v>12096.5375</v>
      </c>
      <c r="ABA14" s="0" t="n">
        <v>9810.12</v>
      </c>
      <c r="ABB14" s="0" t="n">
        <v>4831.035</v>
      </c>
      <c r="ABC14" s="0" t="n">
        <v>0</v>
      </c>
      <c r="ABD14" s="0" t="n">
        <v>7907.58</v>
      </c>
      <c r="ABE14" s="0" t="n">
        <v>0</v>
      </c>
      <c r="ABF14" s="0" t="n">
        <v>10147.5375</v>
      </c>
      <c r="ABG14" s="0" t="n">
        <v>5166.018</v>
      </c>
      <c r="ABH14" s="0" t="n">
        <v>6394.62</v>
      </c>
      <c r="ABI14" s="0" t="n">
        <v>9312.33</v>
      </c>
      <c r="ABJ14" s="0" t="n">
        <v>2659.5</v>
      </c>
      <c r="ABK14" s="0" t="n">
        <v>0</v>
      </c>
      <c r="ABL14" s="0" t="n">
        <v>14206.335</v>
      </c>
      <c r="ABM14" s="0" t="n">
        <v>7175.1</v>
      </c>
      <c r="ABN14" s="0" t="n">
        <v>2610</v>
      </c>
      <c r="ABO14" s="0" t="n">
        <v>9872.1625</v>
      </c>
      <c r="ABP14" s="0" t="n">
        <v>10075.79</v>
      </c>
      <c r="ABQ14" s="0" t="n">
        <v>0</v>
      </c>
      <c r="ABS14" s="0" t="n">
        <v>20846.375</v>
      </c>
      <c r="ABT14" s="0" t="n">
        <v>0</v>
      </c>
      <c r="ABU14" s="0" t="n">
        <v>1717.2</v>
      </c>
      <c r="ABV14" s="0" t="n">
        <v>22059.25</v>
      </c>
      <c r="ABW14" s="0" t="n">
        <v>26022.095</v>
      </c>
      <c r="ABX14" s="0" t="n">
        <v>0</v>
      </c>
      <c r="ABY14" s="0" t="n">
        <v>0</v>
      </c>
      <c r="ABZ14" s="0" t="n">
        <v>8533</v>
      </c>
      <c r="ACA14" s="0" t="n">
        <v>99853.18</v>
      </c>
      <c r="ACB14" s="0" t="n">
        <v>269951.01</v>
      </c>
      <c r="ACC14" s="0" t="n">
        <v>39613</v>
      </c>
      <c r="ACD14" s="0" t="n">
        <v>106707.02</v>
      </c>
      <c r="ACE14" s="0" t="n">
        <v>154587.65</v>
      </c>
      <c r="ACF14" s="0" t="n">
        <v>30403.45</v>
      </c>
      <c r="ACG14" s="0" t="n">
        <v>254403.8</v>
      </c>
      <c r="ACH14" s="0" t="n">
        <v>4110.57</v>
      </c>
      <c r="ACI14" s="0" t="n">
        <v>433.116</v>
      </c>
      <c r="ACJ14" s="0" t="n">
        <v>0</v>
      </c>
      <c r="ACK14" s="0" t="n">
        <v>13667.5</v>
      </c>
      <c r="ACL14" s="0" t="n">
        <v>0</v>
      </c>
      <c r="ACM14" s="0" t="n">
        <v>15715</v>
      </c>
      <c r="ACN14" s="0" t="n">
        <v>5695.6875</v>
      </c>
      <c r="ACO14" s="0" t="n">
        <v>14614.51</v>
      </c>
      <c r="ACP14" s="0" t="n">
        <v>1503.61</v>
      </c>
      <c r="ACQ14" s="0" t="n">
        <v>541.13</v>
      </c>
      <c r="ACR14" s="0" t="n">
        <v>15741.35</v>
      </c>
      <c r="ACS14" s="0" t="n">
        <v>0</v>
      </c>
      <c r="ACT14" s="0" t="n">
        <v>12327.85</v>
      </c>
      <c r="ACU14" s="0" t="n">
        <v>7293.61</v>
      </c>
      <c r="ACV14" s="0" t="n">
        <v>2092.28</v>
      </c>
      <c r="ACW14" s="0" t="n">
        <v>13220.01</v>
      </c>
      <c r="ACX14" s="0" t="n">
        <v>16332.03</v>
      </c>
      <c r="ACY14" s="0" t="n">
        <v>17594.712</v>
      </c>
      <c r="ACZ14" s="0" t="n">
        <v>9585</v>
      </c>
      <c r="ADA14" s="0" t="n">
        <v>13296.44</v>
      </c>
      <c r="ADB14" s="0" t="n">
        <v>10003.5</v>
      </c>
      <c r="ADC14" s="0" t="n">
        <v>18148.15</v>
      </c>
      <c r="ADD14" s="0" t="n">
        <v>15027.94</v>
      </c>
      <c r="ADE14" s="0" t="n">
        <v>0</v>
      </c>
      <c r="ADF14" s="0" t="e">
        <f aca="false">#VALUE!</f>
        <v>#VALUE!</v>
      </c>
      <c r="ADG14" s="0" t="n">
        <v>5565.04</v>
      </c>
      <c r="ADH14" s="0" t="n">
        <v>13266.61</v>
      </c>
      <c r="ADI14" s="0" t="n">
        <v>1534.35</v>
      </c>
      <c r="ADJ14" s="0" t="n">
        <v>21944.94</v>
      </c>
      <c r="ADK14" s="0" t="n">
        <v>0</v>
      </c>
      <c r="ADL14" s="0" t="n">
        <v>7066.71</v>
      </c>
      <c r="ADM14" s="0" t="n">
        <v>10602</v>
      </c>
      <c r="ADN14" s="0" t="n">
        <v>6728.128</v>
      </c>
      <c r="ADO14" s="0" t="n">
        <v>20014.9</v>
      </c>
      <c r="ADP14" s="0" t="n">
        <v>1158.05</v>
      </c>
      <c r="ADQ14" s="0" t="n">
        <v>0</v>
      </c>
      <c r="ADR14" s="0" t="n">
        <v>13727.88</v>
      </c>
      <c r="ADS14" s="0" t="n">
        <v>0</v>
      </c>
      <c r="ADT14" s="0" t="n">
        <v>14443.09</v>
      </c>
      <c r="ADU14" s="0" t="n">
        <v>5925.27</v>
      </c>
      <c r="ADV14" s="0" t="n">
        <v>9991.188</v>
      </c>
      <c r="ADW14" s="0" t="n">
        <v>2455.49</v>
      </c>
      <c r="ADX14" s="0" t="n">
        <v>5130</v>
      </c>
      <c r="ADY14" s="0" t="n">
        <v>0</v>
      </c>
      <c r="ADZ14" s="0" t="n">
        <v>12107.05</v>
      </c>
      <c r="AEA14" s="0" t="n">
        <v>12139.25</v>
      </c>
      <c r="AEB14" s="0" t="n">
        <v>5325</v>
      </c>
      <c r="AEC14" s="0" t="n">
        <v>13710.78</v>
      </c>
      <c r="AED14" s="0" t="n">
        <v>24621.25</v>
      </c>
      <c r="AEE14" s="0" t="n">
        <v>0</v>
      </c>
      <c r="AEG14" s="0" t="n">
        <v>11857.58</v>
      </c>
      <c r="AEH14" s="0" t="n">
        <v>0</v>
      </c>
      <c r="AEI14" s="0" t="n">
        <v>9741.6</v>
      </c>
      <c r="AEJ14" s="0" t="n">
        <v>19473.408</v>
      </c>
      <c r="AEK14" s="0" t="n">
        <v>22387.33</v>
      </c>
      <c r="AEL14" s="0" t="n">
        <v>0</v>
      </c>
      <c r="AEM14" s="0" t="n">
        <v>0</v>
      </c>
      <c r="AEN14" s="0" t="n">
        <v>39606</v>
      </c>
      <c r="AEO14" s="0" t="n">
        <v>131285.49</v>
      </c>
      <c r="AEP14" s="0" t="n">
        <v>137812.08</v>
      </c>
      <c r="AEQ14" s="0" t="n">
        <v>39928</v>
      </c>
      <c r="AER14" s="0" t="n">
        <v>54857.53</v>
      </c>
      <c r="AES14" s="0" t="n">
        <v>122592.4</v>
      </c>
      <c r="AET14" s="0" t="n">
        <v>100415.14</v>
      </c>
      <c r="AEU14" s="0" t="n">
        <v>209613.6</v>
      </c>
      <c r="AEV14" s="0" t="n">
        <v>12214.341</v>
      </c>
      <c r="AEW14" s="0" t="n">
        <v>2010.312</v>
      </c>
      <c r="AEX14" s="0" t="n">
        <v>0</v>
      </c>
      <c r="AEY14" s="0" t="n">
        <v>6265</v>
      </c>
      <c r="AEZ14" s="0" t="n">
        <v>0</v>
      </c>
      <c r="AFA14" s="0" t="n">
        <v>8015</v>
      </c>
      <c r="AFB14" s="0" t="n">
        <v>10969.409</v>
      </c>
      <c r="AFC14" s="0" t="n">
        <v>19755.54</v>
      </c>
      <c r="AFD14" s="0" t="n">
        <v>8723.775</v>
      </c>
      <c r="AFE14" s="0" t="n">
        <v>2511.66</v>
      </c>
      <c r="AFF14" s="0" t="n">
        <v>8114.83</v>
      </c>
      <c r="AFG14" s="0" t="n">
        <v>0</v>
      </c>
      <c r="AFH14" s="0" t="n">
        <v>19032.7</v>
      </c>
      <c r="AFI14" s="0" t="n">
        <v>6705.039</v>
      </c>
      <c r="AFJ14" s="0" t="n">
        <v>7976.55</v>
      </c>
      <c r="AFK14" s="0" t="n">
        <v>7602.15</v>
      </c>
      <c r="AFL14" s="0" t="n">
        <v>20445.6</v>
      </c>
      <c r="AFM14" s="0" t="n">
        <v>11560.38</v>
      </c>
      <c r="AFN14" s="0" t="n">
        <v>4349.7</v>
      </c>
      <c r="AFO14" s="0" t="n">
        <v>6849.34</v>
      </c>
      <c r="AFP14" s="0" t="n">
        <v>5177.25</v>
      </c>
      <c r="AFQ14" s="0" t="n">
        <v>12467</v>
      </c>
      <c r="AFR14" s="0" t="n">
        <v>14770.026</v>
      </c>
      <c r="AFS14" s="0" t="n">
        <v>0</v>
      </c>
      <c r="AFT14" s="0" t="e">
        <f aca="false">#VALUE!</f>
        <v>#VALUE!</v>
      </c>
      <c r="AFU14" s="0" t="n">
        <v>2861.24</v>
      </c>
      <c r="AFV14" s="0" t="n">
        <v>17515.02</v>
      </c>
      <c r="AFW14" s="0" t="n">
        <v>7833.87</v>
      </c>
      <c r="AFX14" s="0" t="n">
        <v>14069.8875</v>
      </c>
      <c r="AFY14" s="0" t="n">
        <v>0</v>
      </c>
      <c r="AFZ14" s="0" t="n">
        <v>4404.798</v>
      </c>
      <c r="AGA14" s="0" t="n">
        <v>5487</v>
      </c>
      <c r="AGB14" s="0" t="n">
        <v>11055.93</v>
      </c>
      <c r="AGC14" s="0" t="n">
        <v>10092.02</v>
      </c>
      <c r="AGD14" s="0" t="n">
        <v>5375.1</v>
      </c>
      <c r="AGE14" s="0" t="n">
        <v>0</v>
      </c>
      <c r="AGF14" s="0" t="n">
        <v>6394.302</v>
      </c>
      <c r="AGG14" s="0" t="n">
        <v>0</v>
      </c>
      <c r="AGH14" s="0" t="n">
        <v>7443.68</v>
      </c>
      <c r="AGI14" s="0" t="n">
        <v>6050.07</v>
      </c>
      <c r="AGJ14" s="0" t="n">
        <v>7181.775</v>
      </c>
      <c r="AGK14" s="0" t="n">
        <v>11397.18</v>
      </c>
      <c r="AGL14" s="0" t="n">
        <v>2920.5</v>
      </c>
      <c r="AGM14" s="0" t="n">
        <v>0</v>
      </c>
      <c r="AGN14" s="0" t="n">
        <v>13883.1</v>
      </c>
      <c r="AGO14" s="0" t="n">
        <v>7655.85</v>
      </c>
      <c r="AGP14" s="0" t="n">
        <v>2685</v>
      </c>
      <c r="AGQ14" s="0" t="n">
        <v>7095.93</v>
      </c>
      <c r="AGR14" s="0" t="n">
        <v>8997.381</v>
      </c>
      <c r="AGS14" s="0" t="n">
        <v>0</v>
      </c>
      <c r="AGU14" s="0" t="n">
        <v>1626</v>
      </c>
      <c r="AGV14" s="0" t="n">
        <v>1518</v>
      </c>
      <c r="AGW14" s="0" t="n">
        <v>764</v>
      </c>
      <c r="AGX14" s="0" t="n">
        <v>2694</v>
      </c>
      <c r="AGY14" s="0" t="n">
        <v>830</v>
      </c>
      <c r="AGZ14" s="0" t="n">
        <v>2408</v>
      </c>
      <c r="AHA14" s="0" t="n">
        <v>2300</v>
      </c>
      <c r="AHB14" s="0" t="n">
        <v>2356</v>
      </c>
      <c r="AHC14" s="0" t="n">
        <v>1366</v>
      </c>
      <c r="AHD14" s="0" t="n">
        <v>1094</v>
      </c>
      <c r="AHE14" s="0" t="n">
        <v>2356</v>
      </c>
      <c r="AHF14" s="0" t="n">
        <v>1120</v>
      </c>
    </row>
    <row r="15" customFormat="false" ht="15" hidden="false" customHeight="false" outlineLevel="0" collapsed="false">
      <c r="H15" s="0" t="s">
        <v>178</v>
      </c>
      <c r="L15" s="0" t="s">
        <v>167</v>
      </c>
      <c r="M15" s="0" t="s">
        <v>252</v>
      </c>
      <c r="N15" s="0" t="s">
        <v>252</v>
      </c>
      <c r="CI15" s="0" t="n">
        <v>29242.5</v>
      </c>
      <c r="CJ15" s="0" t="n">
        <v>22982.4</v>
      </c>
      <c r="CK15" s="0" t="n">
        <v>30959.84</v>
      </c>
      <c r="CL15" s="0" t="n">
        <v>35480.54</v>
      </c>
      <c r="CM15" s="0" t="n">
        <v>30487.716</v>
      </c>
      <c r="CN15" s="0" t="n">
        <v>46061.53</v>
      </c>
      <c r="CO15" s="0" t="n">
        <v>22396.8</v>
      </c>
      <c r="CP15" s="0" t="n">
        <v>41458.37</v>
      </c>
      <c r="CQ15" s="0" t="n">
        <v>49144.238</v>
      </c>
      <c r="CR15" s="0" t="n">
        <v>45793.52</v>
      </c>
      <c r="CS15" s="0" t="n">
        <v>52186.85</v>
      </c>
      <c r="CT15" s="0" t="n">
        <v>53097.2875</v>
      </c>
      <c r="CU15" s="0" t="n">
        <v>27960.786</v>
      </c>
      <c r="CV15" s="0" t="n">
        <v>31389.72</v>
      </c>
      <c r="CW15" s="0" t="n">
        <v>55083.7</v>
      </c>
      <c r="CX15" s="0" t="n">
        <v>47404.25</v>
      </c>
      <c r="CY15" s="0" t="n">
        <v>1268.12</v>
      </c>
      <c r="CZ15" s="0" t="n">
        <v>16868.61</v>
      </c>
      <c r="DA15" s="0" t="n">
        <v>21919.84</v>
      </c>
      <c r="DB15" s="0" t="n">
        <v>7202.08</v>
      </c>
      <c r="DC15" s="0" t="n">
        <v>9114.33</v>
      </c>
      <c r="DD15" s="0" t="n">
        <v>12759.18</v>
      </c>
      <c r="DE15" s="0" t="n">
        <v>42479.96</v>
      </c>
      <c r="DF15" s="0" t="n">
        <v>44931.02</v>
      </c>
      <c r="DG15" s="0" t="n">
        <v>33227.88</v>
      </c>
      <c r="DH15" s="0" t="n">
        <v>9118.22</v>
      </c>
      <c r="DI15" s="0" t="n">
        <v>23101.42</v>
      </c>
      <c r="DJ15" s="0" t="n">
        <v>49485.2875</v>
      </c>
      <c r="DK15" s="0" t="n">
        <v>24239.71</v>
      </c>
      <c r="DL15" s="0" t="n">
        <v>48982.725</v>
      </c>
      <c r="DM15" s="0" t="n">
        <v>29199.24</v>
      </c>
      <c r="DN15" s="0" t="n">
        <v>22513.4</v>
      </c>
      <c r="DO15" s="0" t="n">
        <v>32602.68</v>
      </c>
      <c r="DP15" s="0" t="n">
        <v>46077.47</v>
      </c>
      <c r="DQ15" s="0" t="n">
        <v>13671.06</v>
      </c>
      <c r="DR15" s="0" t="n">
        <v>29748.39</v>
      </c>
      <c r="DS15" s="0" t="n">
        <v>25133.5</v>
      </c>
      <c r="DT15" s="0" t="n">
        <v>38947.3</v>
      </c>
      <c r="DU15" s="0" t="n">
        <v>14605.92</v>
      </c>
      <c r="DV15" s="0" t="n">
        <v>19290.72</v>
      </c>
      <c r="DW15" s="0" t="n">
        <v>27970.39</v>
      </c>
      <c r="DX15" s="0" t="n">
        <v>33359.26</v>
      </c>
      <c r="DY15" s="0" t="n">
        <v>6053.27</v>
      </c>
      <c r="DZ15" s="0" t="n">
        <v>33373.38</v>
      </c>
      <c r="EA15" s="0" t="n">
        <v>14696.04</v>
      </c>
      <c r="EB15" s="0" t="n">
        <v>21553.11</v>
      </c>
      <c r="EC15" s="0" t="n">
        <v>32716.25</v>
      </c>
      <c r="ED15" s="0" t="n">
        <v>18793.3875</v>
      </c>
      <c r="EE15" s="0" t="n">
        <v>32799.22</v>
      </c>
      <c r="EF15" s="0" t="n">
        <v>23169.223</v>
      </c>
      <c r="EG15" s="0" t="n">
        <v>69533.68</v>
      </c>
      <c r="EH15" s="0" t="n">
        <v>53633.075</v>
      </c>
      <c r="EI15" s="0" t="n">
        <v>18181.78</v>
      </c>
      <c r="EJ15" s="0" t="n">
        <v>18880.54</v>
      </c>
      <c r="EK15" s="0" t="n">
        <v>15192.05</v>
      </c>
      <c r="EL15" s="0" t="n">
        <v>7232.46</v>
      </c>
      <c r="EM15" s="0" t="n">
        <v>16194.4</v>
      </c>
      <c r="EN15" s="0" t="n">
        <v>44832.03</v>
      </c>
      <c r="EO15" s="0" t="n">
        <v>12820</v>
      </c>
      <c r="EP15" s="0" t="n">
        <v>29206.93</v>
      </c>
      <c r="EQ15" s="0" t="n">
        <v>33674.17</v>
      </c>
      <c r="ER15" s="0" t="n">
        <v>6674.5</v>
      </c>
      <c r="ES15" s="0" t="n">
        <v>31089.52</v>
      </c>
      <c r="ET15" s="0" t="n">
        <v>13028.25</v>
      </c>
      <c r="EU15" s="0" t="n">
        <v>21484.3375</v>
      </c>
      <c r="EW15" s="0" t="n">
        <v>14666.3</v>
      </c>
      <c r="EX15" s="0" t="n">
        <v>7660.8</v>
      </c>
      <c r="EY15" s="0" t="n">
        <v>24893.72</v>
      </c>
      <c r="EZ15" s="0" t="n">
        <v>24157.3</v>
      </c>
      <c r="FA15" s="0" t="n">
        <v>19073.0875</v>
      </c>
      <c r="FB15" s="0" t="n">
        <v>24484.57</v>
      </c>
      <c r="FC15" s="0" t="n">
        <v>5966.88</v>
      </c>
      <c r="FD15" s="0" t="n">
        <v>24218.97</v>
      </c>
      <c r="FE15" s="0" t="n">
        <v>23059.305</v>
      </c>
      <c r="FF15" s="0" t="n">
        <v>22657.41</v>
      </c>
      <c r="FG15" s="0" t="n">
        <v>31196.73</v>
      </c>
      <c r="FH15" s="0" t="n">
        <v>19598.89</v>
      </c>
      <c r="FI15" s="0" t="n">
        <v>10479.23</v>
      </c>
      <c r="FJ15" s="0" t="n">
        <v>23712.5</v>
      </c>
      <c r="FK15" s="0" t="n">
        <v>31223.82</v>
      </c>
      <c r="FL15" s="0" t="n">
        <v>23227.07</v>
      </c>
      <c r="FM15" s="0" t="n">
        <v>181.16</v>
      </c>
      <c r="FN15" s="0" t="n">
        <v>7932.06</v>
      </c>
      <c r="FO15" s="0" t="n">
        <v>7485.264</v>
      </c>
      <c r="FP15" s="0" t="n">
        <v>8841.654</v>
      </c>
      <c r="FQ15" s="0" t="n">
        <v>4170.29</v>
      </c>
      <c r="FR15" s="0" t="n">
        <v>13139.99</v>
      </c>
      <c r="FS15" s="0" t="n">
        <v>22481.3875</v>
      </c>
      <c r="FT15" s="0" t="n">
        <v>31940.27</v>
      </c>
      <c r="FU15" s="0" t="n">
        <v>9358.524</v>
      </c>
      <c r="FV15" s="0" t="n">
        <v>6549.64</v>
      </c>
      <c r="FW15" s="0" t="n">
        <v>11252.58</v>
      </c>
      <c r="FX15" s="0" t="n">
        <v>13423.59</v>
      </c>
      <c r="FY15" s="0" t="n">
        <v>15555.3875</v>
      </c>
      <c r="FZ15" s="0" t="n">
        <v>33214.687</v>
      </c>
      <c r="GA15" s="0" t="n">
        <v>18497.468</v>
      </c>
      <c r="GB15" s="0" t="n">
        <v>7461.8</v>
      </c>
      <c r="GC15" s="0" t="n">
        <v>14619.6</v>
      </c>
      <c r="GD15" s="0" t="n">
        <v>18884.28</v>
      </c>
      <c r="GE15" s="0" t="n">
        <v>12050.22</v>
      </c>
      <c r="GF15" s="0" t="n">
        <v>25862.6</v>
      </c>
      <c r="GG15" s="0" t="n">
        <v>18226.32</v>
      </c>
      <c r="GH15" s="0" t="n">
        <v>11925.28</v>
      </c>
      <c r="GI15" s="0" t="n">
        <v>4868.64</v>
      </c>
      <c r="GJ15" s="0" t="n">
        <v>8197.73</v>
      </c>
      <c r="GK15" s="0" t="n">
        <v>8412.85</v>
      </c>
      <c r="GL15" s="0" t="n">
        <v>15714.32</v>
      </c>
      <c r="GM15" s="0" t="n">
        <v>2027.57</v>
      </c>
      <c r="GN15" s="0" t="n">
        <v>18536.7625</v>
      </c>
      <c r="GO15" s="0" t="n">
        <v>14215.662</v>
      </c>
      <c r="GP15" s="0" t="n">
        <v>9308.926</v>
      </c>
      <c r="GQ15" s="0" t="n">
        <v>12971.27</v>
      </c>
      <c r="GR15" s="0" t="n">
        <v>6530.17</v>
      </c>
      <c r="GS15" s="0" t="n">
        <v>18805.475</v>
      </c>
      <c r="GT15" s="0" t="n">
        <v>24890.3</v>
      </c>
      <c r="GU15" s="0" t="n">
        <v>29561.44</v>
      </c>
      <c r="GV15" s="0" t="n">
        <v>20706.53</v>
      </c>
      <c r="GW15" s="0" t="n">
        <v>22839.075</v>
      </c>
      <c r="GX15" s="0" t="n">
        <v>6881.754</v>
      </c>
      <c r="GY15" s="0" t="n">
        <v>11296.24</v>
      </c>
      <c r="GZ15" s="0" t="n">
        <v>3617.06</v>
      </c>
      <c r="HA15" s="0" t="n">
        <v>13995.025</v>
      </c>
      <c r="HB15" s="0" t="n">
        <v>19174.9625</v>
      </c>
      <c r="HC15" s="0" t="n">
        <v>9053.45</v>
      </c>
      <c r="HD15" s="0" t="n">
        <v>14725.19</v>
      </c>
      <c r="HE15" s="0" t="n">
        <v>16890.25</v>
      </c>
      <c r="HF15" s="0" t="n">
        <v>1902.7</v>
      </c>
      <c r="HG15" s="0" t="n">
        <v>22590.02</v>
      </c>
      <c r="HH15" s="0" t="n">
        <v>8875.75</v>
      </c>
      <c r="HI15" s="0" t="n">
        <v>10630.65</v>
      </c>
      <c r="HK15" s="0" t="n">
        <v>12638.065</v>
      </c>
      <c r="HL15" s="0" t="n">
        <v>12342.4</v>
      </c>
      <c r="HM15" s="0" t="n">
        <v>14535.202</v>
      </c>
      <c r="HN15" s="0" t="n">
        <v>17989.83</v>
      </c>
      <c r="HO15" s="0" t="n">
        <v>19606.71</v>
      </c>
      <c r="HP15" s="0" t="n">
        <v>24776.94</v>
      </c>
      <c r="HQ15" s="0" t="n">
        <v>9388.32</v>
      </c>
      <c r="HR15" s="0" t="n">
        <v>26426.257</v>
      </c>
      <c r="HS15" s="0" t="n">
        <v>22556.26</v>
      </c>
      <c r="HT15" s="0" t="n">
        <v>24127.893</v>
      </c>
      <c r="HU15" s="0" t="n">
        <v>30211.335</v>
      </c>
      <c r="HV15" s="0" t="n">
        <v>21009.38</v>
      </c>
      <c r="HW15" s="0" t="n">
        <v>22916.725</v>
      </c>
      <c r="HX15" s="0" t="n">
        <v>17387.062</v>
      </c>
      <c r="HY15" s="0" t="n">
        <v>24313.19</v>
      </c>
      <c r="HZ15" s="0" t="n">
        <v>22129.27</v>
      </c>
      <c r="IA15" s="0" t="n">
        <v>1868.2125</v>
      </c>
      <c r="IB15" s="0" t="n">
        <v>10595.926</v>
      </c>
      <c r="IC15" s="0" t="n">
        <v>10663.77</v>
      </c>
      <c r="ID15" s="0" t="n">
        <v>6489.9875</v>
      </c>
      <c r="IE15" s="0" t="n">
        <v>8276.03</v>
      </c>
      <c r="IF15" s="0" t="n">
        <v>6296.23</v>
      </c>
      <c r="IG15" s="0" t="n">
        <v>28934.5375</v>
      </c>
      <c r="IH15" s="0" t="n">
        <v>25878.721</v>
      </c>
      <c r="II15" s="0" t="n">
        <v>18272.38</v>
      </c>
      <c r="IJ15" s="0" t="n">
        <v>1850.67</v>
      </c>
      <c r="IK15" s="0" t="n">
        <v>12829.7</v>
      </c>
      <c r="IL15" s="0" t="n">
        <v>24035.27</v>
      </c>
      <c r="IM15" s="0" t="n">
        <v>10832.61</v>
      </c>
      <c r="IN15" s="0" t="n">
        <v>24787.625</v>
      </c>
      <c r="IO15" s="0" t="n">
        <v>14259.3</v>
      </c>
      <c r="IP15" s="0" t="n">
        <v>12050.9</v>
      </c>
      <c r="IQ15" s="0" t="n">
        <v>11803.8</v>
      </c>
      <c r="IR15" s="0" t="n">
        <v>35669.425</v>
      </c>
      <c r="IS15" s="0" t="n">
        <v>5779.17</v>
      </c>
      <c r="IT15" s="0" t="n">
        <v>11612.637</v>
      </c>
      <c r="IU15" s="0" t="n">
        <v>14424.949</v>
      </c>
      <c r="IV15" s="0" t="n">
        <v>16896.84</v>
      </c>
      <c r="IW15" s="0" t="n">
        <v>7843.92</v>
      </c>
      <c r="IX15" s="0" t="n">
        <v>9479.82</v>
      </c>
      <c r="IY15" s="0" t="n">
        <v>14175.34</v>
      </c>
      <c r="IZ15" s="0" t="n">
        <v>18649.03</v>
      </c>
      <c r="JA15" s="0" t="n">
        <v>2657.82</v>
      </c>
      <c r="JB15" s="0" t="n">
        <v>18751.225</v>
      </c>
      <c r="JC15" s="0" t="n">
        <v>3730.72</v>
      </c>
      <c r="JD15" s="0" t="n">
        <v>16042.543</v>
      </c>
      <c r="JE15" s="0" t="n">
        <v>14857.2</v>
      </c>
      <c r="JF15" s="0" t="n">
        <v>13266</v>
      </c>
      <c r="JG15" s="0" t="n">
        <v>15520.19</v>
      </c>
      <c r="JH15" s="0" t="n">
        <v>5666.418</v>
      </c>
      <c r="JI15" s="0" t="n">
        <v>36923.67</v>
      </c>
      <c r="JJ15" s="0" t="n">
        <v>30305.1875</v>
      </c>
      <c r="JK15" s="0" t="n">
        <v>6782.53</v>
      </c>
      <c r="JL15" s="0" t="n">
        <v>13322.78</v>
      </c>
      <c r="JM15" s="0" t="n">
        <v>5736.137</v>
      </c>
      <c r="JN15" s="0" t="n">
        <v>3082.76</v>
      </c>
      <c r="JO15" s="0" t="n">
        <v>2340.75</v>
      </c>
      <c r="JP15" s="0" t="n">
        <v>30870.8125</v>
      </c>
      <c r="JQ15" s="0" t="n">
        <v>9002.11</v>
      </c>
      <c r="JR15" s="0" t="n">
        <v>16649.29</v>
      </c>
      <c r="JS15" s="0" t="n">
        <v>12510.41</v>
      </c>
      <c r="JT15" s="0" t="n">
        <v>2628.2</v>
      </c>
      <c r="JU15" s="0" t="n">
        <v>18729.029</v>
      </c>
      <c r="JV15" s="0" t="n">
        <v>2454.5</v>
      </c>
      <c r="JW15" s="0" t="n">
        <v>8302.14</v>
      </c>
      <c r="JY15" s="0" t="n">
        <v>23393.84</v>
      </c>
      <c r="JZ15" s="0" t="n">
        <v>12160</v>
      </c>
      <c r="KA15" s="0" t="n">
        <v>29533.925</v>
      </c>
      <c r="KB15" s="0" t="n">
        <v>28173.4</v>
      </c>
      <c r="KC15" s="0" t="n">
        <v>38858.64</v>
      </c>
      <c r="KD15" s="0" t="n">
        <v>33820.57</v>
      </c>
      <c r="KE15" s="0" t="n">
        <v>15328.5</v>
      </c>
      <c r="KF15" s="0" t="n">
        <v>40917.21</v>
      </c>
      <c r="KG15" s="0" t="n">
        <v>26937.54</v>
      </c>
      <c r="KH15" s="0" t="n">
        <v>41046.918</v>
      </c>
      <c r="KI15" s="0" t="n">
        <v>46952.919</v>
      </c>
      <c r="KJ15" s="0" t="n">
        <v>38390.92</v>
      </c>
      <c r="KK15" s="0" t="n">
        <v>24593.49</v>
      </c>
      <c r="KL15" s="0" t="n">
        <v>27340.06</v>
      </c>
      <c r="KM15" s="0" t="n">
        <v>47022.92</v>
      </c>
      <c r="KN15" s="0" t="n">
        <v>57362.217</v>
      </c>
      <c r="KO15" s="0" t="n">
        <v>1585.15</v>
      </c>
      <c r="KP15" s="0" t="n">
        <v>31409.862</v>
      </c>
      <c r="KQ15" s="0" t="n">
        <v>27051.66</v>
      </c>
      <c r="KR15" s="0" t="n">
        <v>13664.75</v>
      </c>
      <c r="KS15" s="0" t="n">
        <v>13870.07</v>
      </c>
      <c r="KT15" s="0" t="n">
        <v>17985.98</v>
      </c>
      <c r="KU15" s="0" t="n">
        <v>46748.53</v>
      </c>
      <c r="KV15" s="0" t="n">
        <v>50090.8</v>
      </c>
      <c r="KW15" s="0" t="n">
        <v>25028.36</v>
      </c>
      <c r="KX15" s="0" t="n">
        <v>13019.65</v>
      </c>
      <c r="KY15" s="0" t="n">
        <v>19034.31</v>
      </c>
      <c r="KZ15" s="0" t="n">
        <v>30023.7</v>
      </c>
      <c r="LA15" s="0" t="n">
        <v>28586.173</v>
      </c>
      <c r="LB15" s="0" t="n">
        <v>31652.56</v>
      </c>
      <c r="LC15" s="0" t="n">
        <v>23822.2</v>
      </c>
      <c r="LD15" s="0" t="n">
        <v>12588</v>
      </c>
      <c r="LE15" s="0" t="n">
        <v>25555.2</v>
      </c>
      <c r="LF15" s="0" t="n">
        <v>43621.89</v>
      </c>
      <c r="LG15" s="0" t="n">
        <v>11196.8</v>
      </c>
      <c r="LH15" s="0" t="n">
        <v>27556.85</v>
      </c>
      <c r="LI15" s="0" t="n">
        <v>16700.67</v>
      </c>
      <c r="LJ15" s="0" t="n">
        <v>17207</v>
      </c>
      <c r="LK15" s="0" t="n">
        <v>7728</v>
      </c>
      <c r="LL15" s="0" t="n">
        <v>14085.06</v>
      </c>
      <c r="LM15" s="0" t="n">
        <v>29229.84</v>
      </c>
      <c r="LN15" s="0" t="n">
        <v>33351.22</v>
      </c>
      <c r="LO15" s="0" t="n">
        <v>10136.56</v>
      </c>
      <c r="LP15" s="0" t="n">
        <v>24036.26</v>
      </c>
      <c r="LQ15" s="0" t="n">
        <v>16988.708</v>
      </c>
      <c r="LR15" s="0" t="n">
        <v>37848.65</v>
      </c>
      <c r="LS15" s="0" t="n">
        <v>31747.48</v>
      </c>
      <c r="LT15" s="0" t="n">
        <v>21197.89</v>
      </c>
      <c r="LU15" s="0" t="n">
        <v>21818.08</v>
      </c>
      <c r="LV15" s="0" t="n">
        <v>24405.46</v>
      </c>
      <c r="LW15" s="0" t="n">
        <v>49317.86</v>
      </c>
      <c r="LX15" s="0" t="n">
        <v>42592.53</v>
      </c>
      <c r="LY15" s="0" t="n">
        <v>15650</v>
      </c>
      <c r="LZ15" s="0" t="n">
        <v>23751.72</v>
      </c>
      <c r="MA15" s="0" t="n">
        <v>11301.775</v>
      </c>
      <c r="MB15" s="0" t="n">
        <v>13683.28</v>
      </c>
      <c r="MC15" s="0" t="n">
        <v>18211.914</v>
      </c>
      <c r="MD15" s="0" t="n">
        <v>31382.48</v>
      </c>
      <c r="ME15" s="0" t="n">
        <v>14337.21</v>
      </c>
      <c r="MF15" s="0" t="n">
        <v>36063.93</v>
      </c>
      <c r="MG15" s="0" t="n">
        <v>36895.18</v>
      </c>
      <c r="MH15" s="0" t="n">
        <v>6909.12</v>
      </c>
      <c r="MI15" s="0" t="n">
        <v>31765.959</v>
      </c>
      <c r="MJ15" s="0" t="n">
        <v>25025</v>
      </c>
      <c r="MK15" s="0" t="n">
        <v>12195.648</v>
      </c>
      <c r="MM15" s="0" t="n">
        <v>13398.102</v>
      </c>
      <c r="MN15" s="0" t="n">
        <v>15443.2</v>
      </c>
      <c r="MO15" s="0" t="n">
        <v>33052.932</v>
      </c>
      <c r="MP15" s="0" t="n">
        <v>35954.22</v>
      </c>
      <c r="MQ15" s="0" t="n">
        <v>19975.57</v>
      </c>
      <c r="MR15" s="0" t="n">
        <v>41145.52</v>
      </c>
      <c r="MS15" s="0" t="n">
        <v>13938.96</v>
      </c>
      <c r="MT15" s="0" t="n">
        <v>41220.82</v>
      </c>
      <c r="MU15" s="0" t="n">
        <v>41382.132</v>
      </c>
      <c r="MV15" s="0" t="n">
        <v>33255.156</v>
      </c>
      <c r="MW15" s="0" t="n">
        <v>42170.66</v>
      </c>
      <c r="MX15" s="0" t="n">
        <v>41796.24</v>
      </c>
      <c r="MY15" s="0" t="n">
        <v>25066.052</v>
      </c>
      <c r="MZ15" s="0" t="n">
        <v>33174.936</v>
      </c>
      <c r="NA15" s="0" t="n">
        <v>39076.158</v>
      </c>
      <c r="NB15" s="0" t="n">
        <v>29597.47</v>
      </c>
      <c r="NC15" s="0" t="n">
        <v>2151.275</v>
      </c>
      <c r="ND15" s="0" t="n">
        <v>14492.09</v>
      </c>
      <c r="NE15" s="0" t="n">
        <v>21972.52</v>
      </c>
      <c r="NF15" s="0" t="n">
        <v>9881.7</v>
      </c>
      <c r="NG15" s="0" t="n">
        <v>2796.17</v>
      </c>
      <c r="NH15" s="0" t="n">
        <v>10754.13</v>
      </c>
      <c r="NI15" s="0" t="n">
        <v>30056.6</v>
      </c>
      <c r="NJ15" s="0" t="n">
        <v>37786.71</v>
      </c>
      <c r="NK15" s="0" t="n">
        <v>26136.432</v>
      </c>
      <c r="NL15" s="0" t="n">
        <v>2419.38</v>
      </c>
      <c r="NM15" s="0" t="n">
        <v>10400.64</v>
      </c>
      <c r="NN15" s="0" t="n">
        <v>22154.53</v>
      </c>
      <c r="NO15" s="0" t="n">
        <v>11590.569</v>
      </c>
      <c r="NP15" s="0" t="n">
        <v>28405.035</v>
      </c>
      <c r="NQ15" s="0" t="n">
        <v>31893.48</v>
      </c>
      <c r="NR15" s="0" t="n">
        <v>15704.2</v>
      </c>
      <c r="NS15" s="0" t="n">
        <v>15272.4</v>
      </c>
      <c r="NT15" s="0" t="n">
        <v>22309.758</v>
      </c>
      <c r="NU15" s="0" t="n">
        <v>12090.72</v>
      </c>
      <c r="NV15" s="0" t="n">
        <v>36579.925</v>
      </c>
      <c r="NW15" s="0" t="n">
        <v>34017.375</v>
      </c>
      <c r="NX15" s="0" t="n">
        <v>20576.808</v>
      </c>
      <c r="NY15" s="0" t="n">
        <v>9814.56</v>
      </c>
      <c r="NZ15" s="0" t="n">
        <v>11915.47</v>
      </c>
      <c r="OA15" s="0" t="n">
        <v>31091.36</v>
      </c>
      <c r="OB15" s="0" t="n">
        <v>17543.878</v>
      </c>
      <c r="OC15" s="0" t="n">
        <v>8733.92</v>
      </c>
      <c r="OD15" s="0" t="n">
        <v>17192.709</v>
      </c>
      <c r="OE15" s="0" t="n">
        <v>12924.46</v>
      </c>
      <c r="OF15" s="0" t="n">
        <v>21273.86</v>
      </c>
      <c r="OG15" s="0" t="n">
        <v>34926.25</v>
      </c>
      <c r="OH15" s="0" t="n">
        <v>5677.43</v>
      </c>
      <c r="OI15" s="0" t="n">
        <v>15012.69</v>
      </c>
      <c r="OJ15" s="0" t="n">
        <v>23753.37</v>
      </c>
      <c r="OK15" s="0" t="n">
        <v>32965.72</v>
      </c>
      <c r="OL15" s="0" t="n">
        <v>18277.64</v>
      </c>
      <c r="OM15" s="0" t="n">
        <v>11806.686</v>
      </c>
      <c r="ON15" s="0" t="n">
        <v>18115.2</v>
      </c>
      <c r="OO15" s="0" t="n">
        <v>11008.872</v>
      </c>
      <c r="OP15" s="0" t="n">
        <v>14492.96</v>
      </c>
      <c r="OQ15" s="0" t="n">
        <v>3706.27</v>
      </c>
      <c r="OR15" s="0" t="n">
        <v>32251.94</v>
      </c>
      <c r="OS15" s="0" t="n">
        <v>10655.9</v>
      </c>
      <c r="OT15" s="0" t="n">
        <v>13178.57</v>
      </c>
      <c r="OU15" s="0" t="n">
        <v>25812.04</v>
      </c>
      <c r="OV15" s="0" t="n">
        <v>7067.92</v>
      </c>
      <c r="OW15" s="0" t="n">
        <v>23358.798</v>
      </c>
      <c r="OX15" s="0" t="n">
        <v>7699.5</v>
      </c>
      <c r="OY15" s="0" t="n">
        <v>18459.8</v>
      </c>
      <c r="PA15" s="0" t="n">
        <v>15365.313</v>
      </c>
      <c r="PB15" s="0" t="n">
        <v>2492.8</v>
      </c>
      <c r="PC15" s="0" t="n">
        <v>20319.42</v>
      </c>
      <c r="PD15" s="0" t="n">
        <v>15538.25</v>
      </c>
      <c r="PE15" s="0" t="n">
        <v>13082.234</v>
      </c>
      <c r="PF15" s="0" t="n">
        <v>13293.47</v>
      </c>
      <c r="PG15" s="0" t="n">
        <v>2715.504</v>
      </c>
      <c r="PH15" s="0" t="n">
        <v>15679</v>
      </c>
      <c r="PI15" s="0" t="n">
        <v>18582.75</v>
      </c>
      <c r="PJ15" s="0" t="n">
        <v>16553.98</v>
      </c>
      <c r="PK15" s="0" t="n">
        <v>24568.26</v>
      </c>
      <c r="PL15" s="0" t="n">
        <v>18443.81</v>
      </c>
      <c r="PM15" s="0" t="n">
        <v>5175.47</v>
      </c>
      <c r="PN15" s="0" t="n">
        <v>12717.918</v>
      </c>
      <c r="PO15" s="0" t="n">
        <v>25156.29</v>
      </c>
      <c r="PP15" s="0" t="n">
        <v>31455.42</v>
      </c>
      <c r="PQ15" s="0" t="n">
        <v>2943.85</v>
      </c>
      <c r="PR15" s="0" t="n">
        <v>11574.62</v>
      </c>
      <c r="PS15" s="0" t="n">
        <v>9209.53</v>
      </c>
      <c r="PT15" s="0" t="n">
        <v>8485.235</v>
      </c>
      <c r="PU15" s="0" t="n">
        <v>3194.76</v>
      </c>
      <c r="PV15" s="0" t="n">
        <v>22075.375</v>
      </c>
      <c r="PW15" s="0" t="n">
        <v>19082.8</v>
      </c>
      <c r="PX15" s="0" t="n">
        <v>33444.82</v>
      </c>
      <c r="PY15" s="0" t="n">
        <v>9701.125</v>
      </c>
      <c r="PZ15" s="0" t="n">
        <v>10690.15</v>
      </c>
      <c r="QA15" s="0" t="n">
        <v>5448.02</v>
      </c>
      <c r="QB15" s="0" t="n">
        <v>6454.75</v>
      </c>
      <c r="QC15" s="0" t="n">
        <v>9609.75</v>
      </c>
      <c r="QD15" s="0" t="n">
        <v>15855.93</v>
      </c>
      <c r="QE15" s="0" t="n">
        <v>9958.62</v>
      </c>
      <c r="QF15" s="0" t="n">
        <v>2313.27</v>
      </c>
      <c r="QG15" s="0" t="n">
        <v>16314.6</v>
      </c>
      <c r="QH15" s="0" t="n">
        <v>9339.7</v>
      </c>
      <c r="QI15" s="0" t="n">
        <v>9874.348</v>
      </c>
      <c r="QJ15" s="0" t="n">
        <v>19339.425</v>
      </c>
      <c r="QK15" s="0" t="n">
        <v>13848.17</v>
      </c>
      <c r="QL15" s="0" t="n">
        <v>6573.028</v>
      </c>
      <c r="QM15" s="0" t="n">
        <v>1742.664</v>
      </c>
      <c r="QN15" s="0" t="n">
        <v>10737.87</v>
      </c>
      <c r="QO15" s="0" t="n">
        <v>6350.927</v>
      </c>
      <c r="QP15" s="0" t="n">
        <v>16554.99</v>
      </c>
      <c r="QQ15" s="0" t="n">
        <v>1964.85</v>
      </c>
      <c r="QR15" s="0" t="n">
        <v>17101.249</v>
      </c>
      <c r="QS15" s="0" t="n">
        <v>18727.874</v>
      </c>
      <c r="QT15" s="0" t="n">
        <v>9843.903</v>
      </c>
      <c r="QU15" s="0" t="n">
        <v>13967.25</v>
      </c>
      <c r="QV15" s="0" t="n">
        <v>5860.41</v>
      </c>
      <c r="QW15" s="0" t="n">
        <v>4325.21</v>
      </c>
      <c r="QX15" s="0" t="n">
        <v>30688.675</v>
      </c>
      <c r="QY15" s="0" t="n">
        <v>10161.75</v>
      </c>
      <c r="QZ15" s="0" t="n">
        <v>18897.66</v>
      </c>
      <c r="RA15" s="0" t="n">
        <v>9132.91</v>
      </c>
      <c r="RB15" s="0" t="n">
        <v>6346.08</v>
      </c>
      <c r="RC15" s="0" t="n">
        <v>6295.71</v>
      </c>
      <c r="RD15" s="0" t="n">
        <v>3905.3</v>
      </c>
      <c r="RE15" s="0" t="n">
        <v>21999.38</v>
      </c>
      <c r="RF15" s="0" t="n">
        <v>6462.76</v>
      </c>
      <c r="RG15" s="0" t="n">
        <v>5542.074</v>
      </c>
      <c r="RH15" s="0" t="n">
        <v>7505.52</v>
      </c>
      <c r="RI15" s="0" t="n">
        <v>22071.6</v>
      </c>
      <c r="RJ15" s="0" t="n">
        <v>1354.52</v>
      </c>
      <c r="RK15" s="0" t="n">
        <v>17143.6875</v>
      </c>
      <c r="RL15" s="0" t="n">
        <v>15895.75</v>
      </c>
      <c r="RM15" s="0" t="n">
        <v>6791.499</v>
      </c>
      <c r="RO15" s="0" t="n">
        <v>15258.45</v>
      </c>
      <c r="RP15" s="0" t="n">
        <v>5168</v>
      </c>
      <c r="RQ15" s="0" t="n">
        <v>14520.78</v>
      </c>
      <c r="RR15" s="0" t="n">
        <v>10724.481</v>
      </c>
      <c r="RS15" s="0" t="n">
        <v>28316.6</v>
      </c>
      <c r="RT15" s="0" t="n">
        <v>18437.13</v>
      </c>
      <c r="RU15" s="0" t="n">
        <v>5940.16</v>
      </c>
      <c r="RV15" s="0" t="n">
        <v>25525.74</v>
      </c>
      <c r="RW15" s="0" t="n">
        <v>15157.827</v>
      </c>
      <c r="RX15" s="0" t="n">
        <v>22515.048</v>
      </c>
      <c r="RY15" s="0" t="n">
        <v>35410.64</v>
      </c>
      <c r="RZ15" s="0" t="n">
        <v>22087.35</v>
      </c>
      <c r="SA15" s="0" t="n">
        <v>13913.45</v>
      </c>
      <c r="SB15" s="0" t="n">
        <v>15130.52</v>
      </c>
      <c r="SC15" s="0" t="n">
        <v>35241.217</v>
      </c>
      <c r="SD15" s="0" t="n">
        <v>36700.54</v>
      </c>
      <c r="SE15" s="0" t="n">
        <v>1754.9875</v>
      </c>
      <c r="SF15" s="0" t="n">
        <v>20756.72</v>
      </c>
      <c r="SG15" s="0" t="n">
        <v>16608.29</v>
      </c>
      <c r="SH15" s="0" t="n">
        <v>8845.55</v>
      </c>
      <c r="SI15" s="0" t="n">
        <v>11664.62</v>
      </c>
      <c r="SJ15" s="0" t="n">
        <v>15080.86</v>
      </c>
      <c r="SK15" s="0" t="n">
        <v>31398.96</v>
      </c>
      <c r="SL15" s="0" t="n">
        <v>36245.14</v>
      </c>
      <c r="SM15" s="0" t="n">
        <v>12909.96</v>
      </c>
      <c r="SN15" s="0" t="n">
        <v>8149.75</v>
      </c>
      <c r="SO15" s="0" t="n">
        <v>13839.18</v>
      </c>
      <c r="SP15" s="0" t="n">
        <v>18918.71</v>
      </c>
      <c r="SQ15" s="0" t="n">
        <v>19605.22</v>
      </c>
      <c r="SR15" s="0" t="n">
        <v>20239.73</v>
      </c>
      <c r="SS15" s="0" t="n">
        <v>15490.875</v>
      </c>
      <c r="ST15" s="0" t="n">
        <v>5487.5</v>
      </c>
      <c r="SU15" s="0" t="n">
        <v>14901</v>
      </c>
      <c r="SV15" s="0" t="n">
        <v>30413.44</v>
      </c>
      <c r="SW15" s="0" t="n">
        <v>8438.3</v>
      </c>
      <c r="SX15" s="0" t="n">
        <v>16472.619</v>
      </c>
      <c r="SY15" s="0" t="n">
        <v>9500.19</v>
      </c>
      <c r="SZ15" s="0" t="n">
        <v>8740.38</v>
      </c>
      <c r="TA15" s="0" t="n">
        <v>3284.4</v>
      </c>
      <c r="TB15" s="0" t="n">
        <v>9074.63</v>
      </c>
      <c r="TC15" s="0" t="n">
        <v>15359.41</v>
      </c>
      <c r="TD15" s="0" t="n">
        <v>24087.15</v>
      </c>
      <c r="TE15" s="0" t="n">
        <v>6145.89</v>
      </c>
      <c r="TF15" s="0" t="n">
        <v>14689.65</v>
      </c>
      <c r="TG15" s="0" t="n">
        <v>14178.625</v>
      </c>
      <c r="TH15" s="0" t="n">
        <v>29676.867</v>
      </c>
      <c r="TI15" s="0" t="n">
        <v>18707.95</v>
      </c>
      <c r="TJ15" s="0" t="n">
        <v>17623.55</v>
      </c>
      <c r="TK15" s="0" t="n">
        <v>17965.2625</v>
      </c>
      <c r="TL15" s="0" t="n">
        <v>17686.32</v>
      </c>
      <c r="TM15" s="0" t="n">
        <v>32002.87</v>
      </c>
      <c r="TN15" s="0" t="n">
        <v>31895.84</v>
      </c>
      <c r="TO15" s="0" t="n">
        <v>12059.35</v>
      </c>
      <c r="TP15" s="0" t="n">
        <v>18077.42</v>
      </c>
      <c r="TQ15" s="0" t="n">
        <v>5748.99</v>
      </c>
      <c r="TR15" s="0" t="n">
        <v>9946.025</v>
      </c>
      <c r="TS15" s="0" t="n">
        <v>16368.8</v>
      </c>
      <c r="TT15" s="0" t="n">
        <v>14806.44</v>
      </c>
      <c r="TU15" s="0" t="n">
        <v>10568.6</v>
      </c>
      <c r="TV15" s="0" t="n">
        <v>27913.02</v>
      </c>
      <c r="TW15" s="0" t="n">
        <v>23914.28</v>
      </c>
      <c r="TX15" s="0" t="n">
        <v>3767.48</v>
      </c>
      <c r="TY15" s="0" t="n">
        <v>25587.97</v>
      </c>
      <c r="TZ15" s="0" t="n">
        <v>14767.75</v>
      </c>
      <c r="UA15" s="0" t="n">
        <v>7148.73</v>
      </c>
      <c r="UC15" s="0" t="n">
        <v>23262.61</v>
      </c>
      <c r="UD15" s="0" t="n">
        <v>13923.2</v>
      </c>
      <c r="UE15" s="0" t="n">
        <v>42101.532</v>
      </c>
      <c r="UF15" s="0" t="n">
        <v>39810.47</v>
      </c>
      <c r="UG15" s="0" t="n">
        <v>20258.87</v>
      </c>
      <c r="UH15" s="0" t="n">
        <v>38551.36</v>
      </c>
      <c r="UI15" s="0" t="n">
        <v>10588.08</v>
      </c>
      <c r="UJ15" s="0" t="n">
        <v>39506.973</v>
      </c>
      <c r="UK15" s="0" t="n">
        <v>42862.98</v>
      </c>
      <c r="UL15" s="0" t="n">
        <v>39800.31</v>
      </c>
      <c r="UM15" s="0" t="n">
        <v>45463.97</v>
      </c>
      <c r="UN15" s="0" t="n">
        <v>35862.21</v>
      </c>
      <c r="UO15" s="0" t="n">
        <v>17682.9</v>
      </c>
      <c r="UP15" s="0" t="n">
        <v>32347.75</v>
      </c>
      <c r="UQ15" s="0" t="n">
        <v>58488.325</v>
      </c>
      <c r="UR15" s="0" t="n">
        <v>33359.076</v>
      </c>
      <c r="US15" s="0" t="n">
        <v>3442.04</v>
      </c>
      <c r="UT15" s="0" t="n">
        <v>10546.75</v>
      </c>
      <c r="UU15" s="0" t="n">
        <v>13523.53</v>
      </c>
      <c r="UV15" s="0" t="n">
        <v>12850.92</v>
      </c>
      <c r="UW15" s="0" t="n">
        <v>4351.886</v>
      </c>
      <c r="UX15" s="0" t="n">
        <v>18277.209</v>
      </c>
      <c r="UY15" s="0" t="n">
        <v>27464.04</v>
      </c>
      <c r="UZ15" s="0" t="n">
        <v>43380.819</v>
      </c>
      <c r="VA15" s="0" t="n">
        <v>22202.39</v>
      </c>
      <c r="VB15" s="0" t="n">
        <v>9297.59</v>
      </c>
      <c r="VC15" s="0" t="n">
        <v>13521.051</v>
      </c>
      <c r="VD15" s="0" t="n">
        <v>22462.38</v>
      </c>
      <c r="VE15" s="0" t="n">
        <v>16071.34</v>
      </c>
      <c r="VF15" s="0" t="n">
        <v>41387.15</v>
      </c>
      <c r="VG15" s="0" t="n">
        <v>24007.59</v>
      </c>
      <c r="VH15" s="0" t="n">
        <v>13574.7</v>
      </c>
      <c r="VI15" s="0" t="n">
        <v>23051.4</v>
      </c>
      <c r="VJ15" s="0" t="n">
        <v>25009.86</v>
      </c>
      <c r="VK15" s="0" t="n">
        <v>18396.95</v>
      </c>
      <c r="VL15" s="0" t="n">
        <v>37065.61</v>
      </c>
      <c r="VM15" s="0" t="n">
        <v>31638.95</v>
      </c>
      <c r="VN15" s="0" t="n">
        <v>22298.12</v>
      </c>
      <c r="VO15" s="0" t="n">
        <v>7963.704</v>
      </c>
      <c r="VP15" s="0" t="n">
        <v>16762.5</v>
      </c>
      <c r="VQ15" s="0" t="n">
        <v>15571.2</v>
      </c>
      <c r="VR15" s="0" t="n">
        <v>22613.97</v>
      </c>
      <c r="VS15" s="0" t="n">
        <v>3753.1</v>
      </c>
      <c r="VT15" s="0" t="n">
        <v>23063.517</v>
      </c>
      <c r="VU15" s="0" t="n">
        <v>22119.38</v>
      </c>
      <c r="VV15" s="0" t="n">
        <v>11061.13</v>
      </c>
      <c r="VW15" s="0" t="n">
        <v>22721.93</v>
      </c>
      <c r="VX15" s="0" t="n">
        <v>7857.81</v>
      </c>
      <c r="VY15" s="0" t="n">
        <v>19400.21</v>
      </c>
      <c r="VZ15" s="0" t="n">
        <v>34406.59</v>
      </c>
      <c r="WA15" s="0" t="n">
        <v>40366.99</v>
      </c>
      <c r="WB15" s="0" t="n">
        <v>28558.95</v>
      </c>
      <c r="WC15" s="0" t="n">
        <v>21842.79</v>
      </c>
      <c r="WD15" s="0" t="n">
        <v>10712.09</v>
      </c>
      <c r="WE15" s="0" t="n">
        <v>19391.5875</v>
      </c>
      <c r="WF15" s="0" t="n">
        <v>5793.04</v>
      </c>
      <c r="WG15" s="0" t="n">
        <v>17685.04</v>
      </c>
      <c r="WH15" s="0" t="n">
        <v>32760.4625</v>
      </c>
      <c r="WI15" s="0" t="n">
        <v>10878.273</v>
      </c>
      <c r="WJ15" s="0" t="n">
        <v>14954.88</v>
      </c>
      <c r="WK15" s="0" t="n">
        <v>29254.621</v>
      </c>
      <c r="WL15" s="0" t="n">
        <v>2846.04</v>
      </c>
      <c r="WM15" s="0" t="n">
        <v>28317.45</v>
      </c>
      <c r="WN15" s="0" t="n">
        <v>12619</v>
      </c>
      <c r="WO15" s="0" t="n">
        <v>16504.76</v>
      </c>
      <c r="WQ15" s="0" t="n">
        <v>16882.45</v>
      </c>
      <c r="WR15" s="0" t="n">
        <v>11217.6</v>
      </c>
      <c r="WS15" s="0" t="n">
        <v>29919.22</v>
      </c>
      <c r="WT15" s="0" t="n">
        <v>32632.51</v>
      </c>
      <c r="WU15" s="0" t="n">
        <v>30441.32</v>
      </c>
      <c r="WV15" s="0" t="n">
        <v>40616.49</v>
      </c>
      <c r="WW15" s="0" t="n">
        <v>13049.36</v>
      </c>
      <c r="WX15" s="0" t="n">
        <v>47664.16</v>
      </c>
      <c r="WY15" s="0" t="n">
        <v>35404.7</v>
      </c>
      <c r="WZ15" s="0" t="n">
        <v>34246.6</v>
      </c>
      <c r="XA15" s="0" t="n">
        <v>51590.16</v>
      </c>
      <c r="XB15" s="0" t="n">
        <v>44620.59</v>
      </c>
      <c r="XC15" s="0" t="n">
        <v>24304.67</v>
      </c>
      <c r="XD15" s="0" t="n">
        <v>37673.59</v>
      </c>
      <c r="XE15" s="0" t="n">
        <v>39942.96</v>
      </c>
      <c r="XF15" s="0" t="n">
        <v>42125.34</v>
      </c>
      <c r="XG15" s="0" t="n">
        <v>1902.18</v>
      </c>
      <c r="XH15" s="0" t="n">
        <v>25344.68</v>
      </c>
      <c r="XI15" s="0" t="n">
        <v>35056.0625</v>
      </c>
      <c r="XJ15" s="0" t="n">
        <v>13901.42</v>
      </c>
      <c r="XK15" s="0" t="n">
        <v>10098.132</v>
      </c>
      <c r="XL15" s="0" t="n">
        <v>17039.02</v>
      </c>
      <c r="XM15" s="0" t="n">
        <v>41135.81</v>
      </c>
      <c r="XN15" s="0" t="n">
        <v>49912.4</v>
      </c>
      <c r="XO15" s="0" t="n">
        <v>28460.53</v>
      </c>
      <c r="XP15" s="0" t="n">
        <v>5596.05</v>
      </c>
      <c r="XQ15" s="0" t="n">
        <v>12941.84</v>
      </c>
      <c r="XR15" s="0" t="n">
        <v>24615.23</v>
      </c>
      <c r="XS15" s="0" t="n">
        <v>22721.1</v>
      </c>
      <c r="XT15" s="0" t="n">
        <v>27825.966</v>
      </c>
      <c r="XU15" s="0" t="n">
        <v>31868.02</v>
      </c>
      <c r="XV15" s="0" t="n">
        <v>11807.55</v>
      </c>
      <c r="XW15" s="0" t="n">
        <v>16953</v>
      </c>
      <c r="XX15" s="0" t="n">
        <v>30338.037</v>
      </c>
      <c r="XY15" s="0" t="n">
        <v>12650.33</v>
      </c>
      <c r="XZ15" s="0" t="n">
        <v>32625.38</v>
      </c>
      <c r="YA15" s="0" t="n">
        <v>31492.825</v>
      </c>
      <c r="YB15" s="0" t="n">
        <v>19122.4</v>
      </c>
      <c r="YC15" s="0" t="n">
        <v>9901.5</v>
      </c>
      <c r="YD15" s="0" t="n">
        <v>12152.91</v>
      </c>
      <c r="YE15" s="0" t="n">
        <v>34587.64</v>
      </c>
      <c r="YF15" s="0" t="n">
        <v>21703.419</v>
      </c>
      <c r="YG15" s="0" t="n">
        <v>11528.36</v>
      </c>
      <c r="YH15" s="0" t="n">
        <v>19398.1</v>
      </c>
      <c r="YI15" s="0" t="n">
        <v>15816.56</v>
      </c>
      <c r="YJ15" s="0" t="n">
        <v>32304.006</v>
      </c>
      <c r="YK15" s="0" t="n">
        <v>31889.71</v>
      </c>
      <c r="YL15" s="0" t="n">
        <v>14744.17</v>
      </c>
      <c r="YM15" s="0" t="n">
        <v>11827.413</v>
      </c>
      <c r="YN15" s="0" t="n">
        <v>28905.96</v>
      </c>
      <c r="YO15" s="0" t="n">
        <v>34444.59</v>
      </c>
      <c r="YP15" s="0" t="n">
        <v>25828.254</v>
      </c>
      <c r="YQ15" s="0" t="n">
        <v>14597.55</v>
      </c>
      <c r="YR15" s="0" t="n">
        <v>26425.51</v>
      </c>
      <c r="YS15" s="0" t="n">
        <v>13146.133</v>
      </c>
      <c r="YT15" s="0" t="n">
        <v>16497.432</v>
      </c>
      <c r="YU15" s="0" t="n">
        <v>10141.05</v>
      </c>
      <c r="YV15" s="0" t="n">
        <v>31307.97</v>
      </c>
      <c r="YW15" s="0" t="n">
        <v>14717.58</v>
      </c>
      <c r="YX15" s="0" t="n">
        <v>21932.28</v>
      </c>
      <c r="YY15" s="0" t="n">
        <v>41281.4375</v>
      </c>
      <c r="YZ15" s="0" t="n">
        <v>9230.452</v>
      </c>
      <c r="ZA15" s="0" t="n">
        <v>43169.75</v>
      </c>
      <c r="ZB15" s="0" t="n">
        <v>15191</v>
      </c>
      <c r="ZC15" s="0" t="n">
        <v>18222.36</v>
      </c>
      <c r="ZE15" s="0" t="n">
        <v>21346.73</v>
      </c>
      <c r="ZF15" s="0" t="n">
        <v>17084.8</v>
      </c>
      <c r="ZG15" s="0" t="n">
        <v>20573.2</v>
      </c>
      <c r="ZH15" s="0" t="n">
        <v>24338.79</v>
      </c>
      <c r="ZI15" s="0" t="n">
        <v>36189.414</v>
      </c>
      <c r="ZJ15" s="0" t="n">
        <v>37760.01</v>
      </c>
      <c r="ZK15" s="0" t="n">
        <v>15625.36</v>
      </c>
      <c r="ZL15" s="0" t="n">
        <v>45144.946</v>
      </c>
      <c r="ZM15" s="0" t="n">
        <v>32394.47</v>
      </c>
      <c r="ZN15" s="0" t="n">
        <v>40644.37</v>
      </c>
      <c r="ZO15" s="0" t="n">
        <v>51071.72</v>
      </c>
      <c r="ZP15" s="0" t="n">
        <v>40396.56</v>
      </c>
      <c r="ZQ15" s="0" t="n">
        <v>36519.3875</v>
      </c>
      <c r="ZR15" s="0" t="n">
        <v>28391.95</v>
      </c>
      <c r="ZS15" s="0" t="n">
        <v>49299.86</v>
      </c>
      <c r="ZT15" s="0" t="n">
        <v>41495.643</v>
      </c>
      <c r="ZU15" s="0" t="n">
        <v>1539.86</v>
      </c>
      <c r="ZV15" s="0" t="n">
        <v>24530.61</v>
      </c>
      <c r="ZW15" s="0" t="n">
        <v>26556.55</v>
      </c>
      <c r="ZX15" s="0" t="n">
        <v>6855.048</v>
      </c>
      <c r="ZY15" s="0" t="n">
        <v>13171.59</v>
      </c>
      <c r="ZZ15" s="0" t="n">
        <v>10607.976</v>
      </c>
      <c r="AAA15" s="0" t="n">
        <v>45180.87</v>
      </c>
      <c r="AAB15" s="0" t="n">
        <v>46350.722</v>
      </c>
      <c r="AAC15" s="0" t="n">
        <v>38643.2375</v>
      </c>
      <c r="AAD15" s="0" t="n">
        <v>5816.277</v>
      </c>
      <c r="AAE15" s="0" t="n">
        <v>20142.387</v>
      </c>
      <c r="AAF15" s="0" t="n">
        <v>45044.975</v>
      </c>
      <c r="AAG15" s="0" t="n">
        <v>29712.93</v>
      </c>
      <c r="AAH15" s="0" t="n">
        <v>34651.32</v>
      </c>
      <c r="AAI15" s="0" t="n">
        <v>27998.674</v>
      </c>
      <c r="AAJ15" s="0" t="n">
        <v>21612.875</v>
      </c>
      <c r="AAK15" s="0" t="n">
        <v>21606.6</v>
      </c>
      <c r="AAL15" s="0" t="n">
        <v>48829.38</v>
      </c>
      <c r="AAM15" s="0" t="n">
        <v>11262.81</v>
      </c>
      <c r="AAN15" s="0" t="n">
        <v>22158.31</v>
      </c>
      <c r="AAO15" s="0" t="n">
        <v>17384.71</v>
      </c>
      <c r="AAP15" s="0" t="n">
        <v>23116.68</v>
      </c>
      <c r="AAQ15" s="0" t="n">
        <v>10857.84</v>
      </c>
      <c r="AAR15" s="0" t="n">
        <v>14804.37</v>
      </c>
      <c r="AAS15" s="0" t="n">
        <v>32619.71</v>
      </c>
      <c r="AAT15" s="0" t="n">
        <v>38895.3875</v>
      </c>
      <c r="AAU15" s="0" t="n">
        <v>10248.91</v>
      </c>
      <c r="AAV15" s="0" t="n">
        <v>24755.48</v>
      </c>
      <c r="AAW15" s="0" t="n">
        <v>9125.32</v>
      </c>
      <c r="AAX15" s="0" t="n">
        <v>34590.37</v>
      </c>
      <c r="AAY15" s="0" t="n">
        <v>32329.7</v>
      </c>
      <c r="AAZ15" s="0" t="n">
        <v>25747.25</v>
      </c>
      <c r="ABA15" s="0" t="n">
        <v>28692.17</v>
      </c>
      <c r="ABB15" s="0" t="n">
        <v>16386.007</v>
      </c>
      <c r="ABC15" s="0" t="n">
        <v>62110.77</v>
      </c>
      <c r="ABD15" s="0" t="n">
        <v>42092.16</v>
      </c>
      <c r="ABE15" s="0" t="n">
        <v>15362.31</v>
      </c>
      <c r="ABF15" s="0" t="n">
        <v>33196.3375</v>
      </c>
      <c r="ABG15" s="0" t="n">
        <v>7789.545</v>
      </c>
      <c r="ABH15" s="0" t="n">
        <v>12706.38</v>
      </c>
      <c r="ABI15" s="0" t="n">
        <v>11379.67</v>
      </c>
      <c r="ABJ15" s="0" t="n">
        <v>35407.962</v>
      </c>
      <c r="ABK15" s="0" t="n">
        <v>13130.22</v>
      </c>
      <c r="ABL15" s="0" t="n">
        <v>42038.381</v>
      </c>
      <c r="ABM15" s="0" t="n">
        <v>32412.04</v>
      </c>
      <c r="ABN15" s="0" t="n">
        <v>7316.44</v>
      </c>
      <c r="ABO15" s="0" t="n">
        <v>42724.7875</v>
      </c>
      <c r="ABP15" s="0" t="n">
        <v>13645.25</v>
      </c>
      <c r="ABQ15" s="0" t="n">
        <v>14370.75</v>
      </c>
      <c r="ABS15" s="0" t="n">
        <v>26273.875</v>
      </c>
      <c r="ABT15" s="0" t="n">
        <v>8633.6</v>
      </c>
      <c r="ABU15" s="0" t="n">
        <v>32500.44</v>
      </c>
      <c r="ABV15" s="0" t="n">
        <v>34514.38</v>
      </c>
      <c r="ABW15" s="0" t="n">
        <v>17555.043</v>
      </c>
      <c r="ABX15" s="0" t="n">
        <v>30580.86</v>
      </c>
      <c r="ABY15" s="0" t="n">
        <v>6711.28</v>
      </c>
      <c r="ABZ15" s="0" t="n">
        <v>30010.4</v>
      </c>
      <c r="ACA15" s="0" t="n">
        <v>36151.92</v>
      </c>
      <c r="ACB15" s="0" t="n">
        <v>28965.4</v>
      </c>
      <c r="ACC15" s="0" t="n">
        <v>43809.172</v>
      </c>
      <c r="ACD15" s="0" t="n">
        <v>29497.92</v>
      </c>
      <c r="ACE15" s="0" t="n">
        <v>11193.74</v>
      </c>
      <c r="ACF15" s="0" t="n">
        <v>34704.05</v>
      </c>
      <c r="ACG15" s="0" t="n">
        <v>40877.38</v>
      </c>
      <c r="ACH15" s="0" t="n">
        <v>34168.41</v>
      </c>
      <c r="ACI15" s="0" t="n">
        <v>2853.27</v>
      </c>
      <c r="ACJ15" s="0" t="n">
        <v>10989.495</v>
      </c>
      <c r="ACK15" s="0" t="n">
        <v>11880.704</v>
      </c>
      <c r="ACL15" s="0" t="n">
        <v>16600.025</v>
      </c>
      <c r="ACM15" s="0" t="n">
        <v>2849.07</v>
      </c>
      <c r="ACN15" s="0" t="n">
        <v>27184.3125</v>
      </c>
      <c r="ACO15" s="0" t="n">
        <v>22488.86</v>
      </c>
      <c r="ACP15" s="0" t="n">
        <v>46188.87</v>
      </c>
      <c r="ACQ15" s="0" t="n">
        <v>15036</v>
      </c>
      <c r="ACR15" s="0" t="n">
        <v>10385.88</v>
      </c>
      <c r="ACS15" s="0" t="n">
        <v>11365.06</v>
      </c>
      <c r="ACT15" s="0" t="n">
        <v>14566.45</v>
      </c>
      <c r="ACU15" s="0" t="n">
        <v>13250.35</v>
      </c>
      <c r="ACV15" s="0" t="n">
        <v>35987.87</v>
      </c>
      <c r="ACW15" s="0" t="n">
        <v>19882.764</v>
      </c>
      <c r="ACX15" s="0" t="n">
        <v>9282.46</v>
      </c>
      <c r="ACY15" s="0" t="n">
        <v>18479.88</v>
      </c>
      <c r="ACZ15" s="0" t="n">
        <v>17040</v>
      </c>
      <c r="ADA15" s="0" t="n">
        <v>17396.24</v>
      </c>
      <c r="ADB15" s="0" t="n">
        <v>36036.76</v>
      </c>
      <c r="ADC15" s="0" t="n">
        <v>28191.52</v>
      </c>
      <c r="ADD15" s="0" t="n">
        <v>15513.76</v>
      </c>
      <c r="ADE15" s="0" t="n">
        <v>6858.6</v>
      </c>
      <c r="ADF15" s="0" t="n">
        <v>15605.117</v>
      </c>
      <c r="ADG15" s="0" t="n">
        <v>10105.84</v>
      </c>
      <c r="ADH15" s="0" t="n">
        <v>19293.18</v>
      </c>
      <c r="ADI15" s="0" t="n">
        <v>2233.2</v>
      </c>
      <c r="ADJ15" s="0" t="n">
        <v>21424.97</v>
      </c>
      <c r="ADK15" s="0" t="n">
        <v>23684.06</v>
      </c>
      <c r="ADL15" s="0" t="n">
        <v>9118.84</v>
      </c>
      <c r="ADM15" s="0" t="n">
        <v>18371.8</v>
      </c>
      <c r="ADN15" s="0" t="n">
        <v>6405.047</v>
      </c>
      <c r="ADO15" s="0" t="n">
        <v>13691.42</v>
      </c>
      <c r="ADP15" s="0" t="n">
        <v>36666.13</v>
      </c>
      <c r="ADQ15" s="0" t="n">
        <v>30323.48</v>
      </c>
      <c r="ADR15" s="0" t="n">
        <v>23905.42</v>
      </c>
      <c r="ADS15" s="0" t="n">
        <v>21197.42</v>
      </c>
      <c r="ADT15" s="0" t="n">
        <v>7654.8</v>
      </c>
      <c r="ADU15" s="0" t="n">
        <v>14556.12</v>
      </c>
      <c r="ADV15" s="0" t="n">
        <v>4653.36</v>
      </c>
      <c r="ADW15" s="0" t="n">
        <v>20607.75</v>
      </c>
      <c r="ADX15" s="0" t="n">
        <v>16647.22</v>
      </c>
      <c r="ADY15" s="0" t="n">
        <v>11772.992</v>
      </c>
      <c r="ADZ15" s="0" t="n">
        <v>11601.59</v>
      </c>
      <c r="AEA15" s="0" t="n">
        <v>24855.52</v>
      </c>
      <c r="AEB15" s="0" t="n">
        <v>1892.24</v>
      </c>
      <c r="AEC15" s="0" t="n">
        <v>25595.76</v>
      </c>
      <c r="AED15" s="0" t="n">
        <v>18006.25</v>
      </c>
      <c r="AEE15" s="0" t="n">
        <v>13936.52</v>
      </c>
      <c r="AEG15" s="0" t="n">
        <v>10589.58</v>
      </c>
      <c r="AEH15" s="0" t="n">
        <v>4256</v>
      </c>
      <c r="AEI15" s="0" t="n">
        <v>24598.772</v>
      </c>
      <c r="AEJ15" s="0" t="n">
        <v>19734.534</v>
      </c>
      <c r="AEK15" s="0" t="n">
        <v>29298.21</v>
      </c>
      <c r="AEL15" s="0" t="n">
        <v>27719.29</v>
      </c>
      <c r="AEM15" s="0" t="n">
        <v>9508</v>
      </c>
      <c r="AEN15" s="0" t="n">
        <v>40147.97</v>
      </c>
      <c r="AEO15" s="0" t="n">
        <v>22845.89</v>
      </c>
      <c r="AEP15" s="0" t="n">
        <v>28192.329</v>
      </c>
      <c r="AEQ15" s="0" t="n">
        <v>49309.227</v>
      </c>
      <c r="AER15" s="0" t="n">
        <v>44744.6625</v>
      </c>
      <c r="AES15" s="0" t="n">
        <v>16415.73</v>
      </c>
      <c r="AET15" s="0" t="n">
        <v>30431.38</v>
      </c>
      <c r="AEU15" s="0" t="n">
        <v>31788.36</v>
      </c>
      <c r="AEV15" s="0" t="n">
        <v>34006.779</v>
      </c>
      <c r="AEW15" s="0" t="n">
        <v>2201.094</v>
      </c>
      <c r="AEX15" s="0" t="n">
        <v>34023.3</v>
      </c>
      <c r="AEY15" s="0" t="n">
        <v>25667.92</v>
      </c>
      <c r="AEZ15" s="0" t="n">
        <v>13130.46</v>
      </c>
      <c r="AFA15" s="0" t="n">
        <v>10546.29</v>
      </c>
      <c r="AFB15" s="0" t="n">
        <v>20400.699</v>
      </c>
      <c r="AFC15" s="0" t="n">
        <v>36200.07</v>
      </c>
      <c r="AFD15" s="0" t="n">
        <v>57909.8125</v>
      </c>
      <c r="AFE15" s="0" t="n">
        <v>19611.06</v>
      </c>
      <c r="AFF15" s="0" t="n">
        <v>5226.44</v>
      </c>
      <c r="AFG15" s="0" t="n">
        <v>9882.06</v>
      </c>
      <c r="AFH15" s="0" t="n">
        <v>15552.6</v>
      </c>
      <c r="AFI15" s="0" t="n">
        <v>20536.021</v>
      </c>
      <c r="AFJ15" s="0" t="n">
        <v>21064.27</v>
      </c>
      <c r="AFK15" s="0" t="n">
        <v>23994.2</v>
      </c>
      <c r="AFL15" s="0" t="n">
        <v>5277</v>
      </c>
      <c r="AFM15" s="0" t="n">
        <v>10266</v>
      </c>
      <c r="AFN15" s="0" t="n">
        <v>24890.472</v>
      </c>
      <c r="AFO15" s="0" t="n">
        <v>11282.8</v>
      </c>
      <c r="AFP15" s="0" t="n">
        <v>27155</v>
      </c>
      <c r="AFQ15" s="0" t="n">
        <v>18397.26</v>
      </c>
      <c r="AFR15" s="0" t="n">
        <v>7764.84</v>
      </c>
      <c r="AFS15" s="0" t="n">
        <v>2704.8</v>
      </c>
      <c r="AFT15" s="0" t="n">
        <v>8010.71</v>
      </c>
      <c r="AFU15" s="0" t="n">
        <v>28824.03</v>
      </c>
      <c r="AFV15" s="0" t="n">
        <v>19932.04</v>
      </c>
      <c r="AFW15" s="0" t="n">
        <v>12945.537</v>
      </c>
      <c r="AFX15" s="0" t="n">
        <v>13883.2125</v>
      </c>
      <c r="AFY15" s="0" t="n">
        <v>14204.06</v>
      </c>
      <c r="AFZ15" s="0" t="n">
        <v>34622.01</v>
      </c>
      <c r="AGA15" s="0" t="n">
        <v>25683.47</v>
      </c>
      <c r="AGB15" s="0" t="n">
        <v>16383.33</v>
      </c>
      <c r="AGC15" s="0" t="n">
        <v>6385.26</v>
      </c>
      <c r="AGD15" s="0" t="n">
        <v>27168.72</v>
      </c>
      <c r="AGE15" s="0" t="n">
        <v>19639.52</v>
      </c>
      <c r="AGF15" s="0" t="n">
        <v>22266.459</v>
      </c>
      <c r="AGG15" s="0" t="n">
        <v>11751.03</v>
      </c>
      <c r="AGH15" s="0" t="n">
        <v>26345.16</v>
      </c>
      <c r="AGI15" s="0" t="n">
        <v>9244.64</v>
      </c>
      <c r="AGJ15" s="0" t="n">
        <v>23323.075</v>
      </c>
      <c r="AGK15" s="0" t="n">
        <v>10381.27</v>
      </c>
      <c r="AGL15" s="0" t="n">
        <v>20288.301</v>
      </c>
      <c r="AGM15" s="0" t="n">
        <v>14958.097</v>
      </c>
      <c r="AGN15" s="0" t="n">
        <v>25778.11</v>
      </c>
      <c r="AGO15" s="0" t="n">
        <v>28717.31</v>
      </c>
      <c r="AGP15" s="0" t="n">
        <v>7680.24</v>
      </c>
      <c r="AGQ15" s="0" t="n">
        <v>33011.52</v>
      </c>
      <c r="AGR15" s="0" t="n">
        <v>14504.625</v>
      </c>
      <c r="AGS15" s="0" t="n">
        <v>14905.429</v>
      </c>
      <c r="AGU15" s="0" t="n">
        <v>1112</v>
      </c>
      <c r="AGV15" s="0" t="n">
        <v>1108</v>
      </c>
      <c r="AGW15" s="0" t="n">
        <v>772</v>
      </c>
      <c r="AGX15" s="0" t="n">
        <v>1719</v>
      </c>
      <c r="AGY15" s="0" t="n">
        <v>1935</v>
      </c>
      <c r="AGZ15" s="0" t="n">
        <v>1980</v>
      </c>
      <c r="AHA15" s="0" t="n">
        <v>330</v>
      </c>
      <c r="AHB15" s="0" t="n">
        <v>1369</v>
      </c>
      <c r="AHC15" s="0" t="n">
        <v>1793</v>
      </c>
      <c r="AHD15" s="0" t="n">
        <v>1123</v>
      </c>
      <c r="AHE15" s="0" t="n">
        <v>1983</v>
      </c>
      <c r="AHF15" s="0" t="n">
        <v>519</v>
      </c>
    </row>
    <row r="16" customFormat="false" ht="15" hidden="false" customHeight="false" outlineLevel="0" collapsed="false">
      <c r="H16" s="0" t="s">
        <v>181</v>
      </c>
      <c r="L16" s="0" t="n">
        <v>15.88</v>
      </c>
      <c r="M16" s="0" t="s">
        <v>252</v>
      </c>
      <c r="N16" s="0" t="s">
        <v>252</v>
      </c>
      <c r="CI16" s="0" t="n">
        <v>8930.54</v>
      </c>
      <c r="CJ16" s="0" t="n">
        <v>11448.04</v>
      </c>
      <c r="CK16" s="0" t="n">
        <v>5380.6</v>
      </c>
      <c r="CL16" s="0" t="n">
        <v>24912.82</v>
      </c>
      <c r="CM16" s="0" t="n">
        <v>41255.892</v>
      </c>
      <c r="CN16" s="0" t="n">
        <v>5009.36</v>
      </c>
      <c r="CO16" s="0" t="n">
        <v>47018.8875</v>
      </c>
      <c r="CP16" s="0" t="n">
        <v>42317.3</v>
      </c>
      <c r="CQ16" s="0" t="n">
        <v>38906.989</v>
      </c>
      <c r="CR16" s="0" t="n">
        <v>33271.47</v>
      </c>
      <c r="CS16" s="0" t="n">
        <v>67543.24</v>
      </c>
      <c r="CT16" s="0" t="n">
        <v>61693.4</v>
      </c>
      <c r="CU16" s="0" t="n">
        <v>26512.929</v>
      </c>
      <c r="CV16" s="0" t="n">
        <v>33193.82</v>
      </c>
      <c r="CW16" s="0" t="n">
        <v>43173.02</v>
      </c>
      <c r="CX16" s="0" t="n">
        <v>35053.55</v>
      </c>
      <c r="CY16" s="0" t="n">
        <v>3730</v>
      </c>
      <c r="CZ16" s="0" t="n">
        <v>26588.5</v>
      </c>
      <c r="DA16" s="0" t="n">
        <v>5029.68</v>
      </c>
      <c r="DB16" s="0" t="n">
        <v>17902.86</v>
      </c>
      <c r="DC16" s="0" t="n">
        <v>5195</v>
      </c>
      <c r="DD16" s="0" t="n">
        <v>4949.24</v>
      </c>
      <c r="DE16" s="0" t="n">
        <v>25765.98</v>
      </c>
      <c r="DF16" s="0" t="n">
        <v>21485.72</v>
      </c>
      <c r="DG16" s="0" t="n">
        <v>8507.1</v>
      </c>
      <c r="DH16" s="0" t="n">
        <v>24070.15</v>
      </c>
      <c r="DI16" s="0" t="n">
        <v>17005.76</v>
      </c>
      <c r="DJ16" s="0" t="n">
        <v>8300.9</v>
      </c>
      <c r="DK16" s="0" t="n">
        <v>1435</v>
      </c>
      <c r="DL16" s="0" t="n">
        <v>20540.938</v>
      </c>
      <c r="DM16" s="0" t="n">
        <v>25824.82</v>
      </c>
      <c r="DN16" s="0" t="n">
        <v>44190.4</v>
      </c>
      <c r="DO16" s="0" t="n">
        <v>20489.7</v>
      </c>
      <c r="DP16" s="0" t="n">
        <v>22374.82</v>
      </c>
      <c r="DQ16" s="0" t="n">
        <v>37651.48</v>
      </c>
      <c r="DR16" s="0" t="n">
        <v>17029.76</v>
      </c>
      <c r="DS16" s="0" t="n">
        <v>20085.84</v>
      </c>
      <c r="DT16" s="0" t="n">
        <v>17327.475</v>
      </c>
      <c r="DU16" s="0" t="n">
        <v>1551.56</v>
      </c>
      <c r="DV16" s="0" t="n">
        <v>49904.89</v>
      </c>
      <c r="DW16" s="0" t="n">
        <v>13349.22</v>
      </c>
      <c r="DX16" s="0" t="n">
        <v>22910</v>
      </c>
      <c r="DY16" s="0" t="n">
        <v>28830</v>
      </c>
      <c r="DZ16" s="0" t="n">
        <v>20679.19</v>
      </c>
      <c r="EA16" s="0" t="n">
        <v>12721.04</v>
      </c>
      <c r="EB16" s="0" t="n">
        <v>30082.72</v>
      </c>
      <c r="EC16" s="0" t="n">
        <v>17206</v>
      </c>
      <c r="ED16" s="0" t="n">
        <v>22890.55</v>
      </c>
      <c r="EE16" s="0" t="n">
        <v>10840.28</v>
      </c>
      <c r="EF16" s="0" t="n">
        <v>34595.66</v>
      </c>
      <c r="EG16" s="0" t="n">
        <v>18798.59</v>
      </c>
      <c r="EH16" s="0" t="n">
        <v>41324.4</v>
      </c>
      <c r="EI16" s="0" t="n">
        <v>14553.5</v>
      </c>
      <c r="EJ16" s="0" t="n">
        <v>11508.46</v>
      </c>
      <c r="EK16" s="0" t="n">
        <v>9375</v>
      </c>
      <c r="EL16" s="0" t="n">
        <v>11738.02</v>
      </c>
      <c r="EM16" s="0" t="n">
        <v>7006.69</v>
      </c>
      <c r="EN16" s="0" t="n">
        <v>16922.5</v>
      </c>
      <c r="EO16" s="0" t="n">
        <v>2931.88</v>
      </c>
      <c r="EP16" s="0" t="n">
        <v>15436.22</v>
      </c>
      <c r="EQ16" s="0" t="n">
        <v>34209.28</v>
      </c>
      <c r="ER16" s="0" t="n">
        <v>20353.75</v>
      </c>
      <c r="ES16" s="0" t="n">
        <v>8750</v>
      </c>
      <c r="ET16" s="0" t="n">
        <v>15133.06</v>
      </c>
      <c r="EU16" s="0" t="n">
        <v>30933.775</v>
      </c>
      <c r="EW16" s="0" t="n">
        <v>21857.83</v>
      </c>
      <c r="EX16" s="0" t="n">
        <v>19124.23</v>
      </c>
      <c r="EY16" s="0" t="n">
        <v>5023.95</v>
      </c>
      <c r="EZ16" s="0" t="n">
        <v>27716.71</v>
      </c>
      <c r="FA16" s="0" t="n">
        <v>41396.1125</v>
      </c>
      <c r="FB16" s="0" t="n">
        <v>2875.95</v>
      </c>
      <c r="FC16" s="0" t="n">
        <v>39682.43</v>
      </c>
      <c r="FD16" s="0" t="n">
        <v>33134.7</v>
      </c>
      <c r="FE16" s="0" t="n">
        <v>45041.481</v>
      </c>
      <c r="FF16" s="0" t="n">
        <v>33062.61</v>
      </c>
      <c r="FG16" s="0" t="n">
        <v>55560.92</v>
      </c>
      <c r="FH16" s="0" t="n">
        <v>43950.14</v>
      </c>
      <c r="FI16" s="0" t="n">
        <v>23803.61</v>
      </c>
      <c r="FJ16" s="0" t="n">
        <v>34935.25</v>
      </c>
      <c r="FK16" s="0" t="n">
        <v>45987.65</v>
      </c>
      <c r="FL16" s="0" t="n">
        <v>28716.98</v>
      </c>
      <c r="FM16" s="0" t="n">
        <v>2290</v>
      </c>
      <c r="FN16" s="0" t="n">
        <v>28739.35</v>
      </c>
      <c r="FO16" s="0" t="n">
        <v>9797.949</v>
      </c>
      <c r="FP16" s="0" t="n">
        <v>12291.543</v>
      </c>
      <c r="FQ16" s="0" t="n">
        <v>7196</v>
      </c>
      <c r="FR16" s="0" t="n">
        <v>6810.48</v>
      </c>
      <c r="FS16" s="0" t="n">
        <v>38650.9875</v>
      </c>
      <c r="FT16" s="0" t="n">
        <v>19886.64</v>
      </c>
      <c r="FU16" s="0" t="n">
        <v>17239.23</v>
      </c>
      <c r="FV16" s="0" t="n">
        <v>28293.18</v>
      </c>
      <c r="FW16" s="0" t="n">
        <v>24270.19</v>
      </c>
      <c r="FX16" s="0" t="n">
        <v>8093.196</v>
      </c>
      <c r="FY16" s="0" t="n">
        <v>1445</v>
      </c>
      <c r="FZ16" s="0" t="n">
        <v>21332.597</v>
      </c>
      <c r="GA16" s="0" t="n">
        <v>39354.579</v>
      </c>
      <c r="GB16" s="0" t="n">
        <v>44227.26</v>
      </c>
      <c r="GC16" s="0" t="n">
        <v>14490.3</v>
      </c>
      <c r="GD16" s="0" t="n">
        <v>23950.26</v>
      </c>
      <c r="GE16" s="0" t="n">
        <v>31130.23</v>
      </c>
      <c r="GF16" s="0" t="n">
        <v>16474.7</v>
      </c>
      <c r="GG16" s="0" t="n">
        <v>30673.43</v>
      </c>
      <c r="GH16" s="0" t="n">
        <v>16519.44</v>
      </c>
      <c r="GI16" s="0" t="n">
        <v>515.55</v>
      </c>
      <c r="GJ16" s="0" t="n">
        <v>33141.58</v>
      </c>
      <c r="GK16" s="0" t="n">
        <v>15260.96</v>
      </c>
      <c r="GL16" s="0" t="n">
        <v>16907</v>
      </c>
      <c r="GM16" s="0" t="n">
        <v>19617.8</v>
      </c>
      <c r="GN16" s="0" t="n">
        <v>19810.9625</v>
      </c>
      <c r="GO16" s="0" t="n">
        <v>19058.292</v>
      </c>
      <c r="GP16" s="0" t="n">
        <v>30636.672</v>
      </c>
      <c r="GQ16" s="0" t="n">
        <v>12778</v>
      </c>
      <c r="GR16" s="0" t="n">
        <v>14409.54</v>
      </c>
      <c r="GS16" s="0" t="n">
        <v>14039.0125</v>
      </c>
      <c r="GT16" s="0" t="n">
        <v>27215.81</v>
      </c>
      <c r="GU16" s="0" t="n">
        <v>13079.82</v>
      </c>
      <c r="GV16" s="0" t="n">
        <v>25235.55</v>
      </c>
      <c r="GW16" s="0" t="n">
        <v>25292.2</v>
      </c>
      <c r="GX16" s="0" t="n">
        <v>32725.187</v>
      </c>
      <c r="GY16" s="0" t="n">
        <v>6450</v>
      </c>
      <c r="GZ16" s="0" t="n">
        <v>20768.82</v>
      </c>
      <c r="HA16" s="0" t="n">
        <v>6932.992</v>
      </c>
      <c r="HB16" s="0" t="n">
        <v>18191.6875</v>
      </c>
      <c r="HC16" s="0" t="n">
        <v>3171.27</v>
      </c>
      <c r="HD16" s="0" t="n">
        <v>17247.17</v>
      </c>
      <c r="HE16" s="0" t="n">
        <v>25638.07</v>
      </c>
      <c r="HF16" s="0" t="n">
        <v>25931.125</v>
      </c>
      <c r="HG16" s="0" t="n">
        <v>7525</v>
      </c>
      <c r="HH16" s="0" t="n">
        <v>6525.8</v>
      </c>
      <c r="HI16" s="0" t="n">
        <v>25323.94</v>
      </c>
      <c r="HK16" s="0" t="n">
        <v>2519.737</v>
      </c>
      <c r="HL16" s="0" t="n">
        <v>1586.87</v>
      </c>
      <c r="HM16" s="0" t="n">
        <v>483.505</v>
      </c>
      <c r="HN16" s="0" t="n">
        <v>16303.72</v>
      </c>
      <c r="HO16" s="0" t="n">
        <v>28032.72</v>
      </c>
      <c r="HP16" s="0" t="n">
        <v>3695.14</v>
      </c>
      <c r="HQ16" s="0" t="n">
        <v>14507.94</v>
      </c>
      <c r="HR16" s="0" t="n">
        <v>25362.81</v>
      </c>
      <c r="HS16" s="0" t="n">
        <v>31459.52</v>
      </c>
      <c r="HT16" s="0" t="n">
        <v>16986.906</v>
      </c>
      <c r="HU16" s="0" t="n">
        <v>46496.758</v>
      </c>
      <c r="HV16" s="0" t="n">
        <v>24147.18</v>
      </c>
      <c r="HW16" s="0" t="n">
        <v>17742.4</v>
      </c>
      <c r="HX16" s="0" t="n">
        <v>16871.899</v>
      </c>
      <c r="HY16" s="0" t="n">
        <v>28972.86</v>
      </c>
      <c r="HZ16" s="0" t="n">
        <v>36264.82</v>
      </c>
      <c r="IA16" s="0" t="n">
        <v>1837.5</v>
      </c>
      <c r="IB16" s="0" t="n">
        <v>7805.38</v>
      </c>
      <c r="IC16" s="0" t="n">
        <v>1522.14</v>
      </c>
      <c r="ID16" s="0" t="n">
        <v>11003.2625</v>
      </c>
      <c r="IE16" s="0" t="n">
        <v>1811</v>
      </c>
      <c r="IF16" s="0" t="n">
        <v>2780.02</v>
      </c>
      <c r="IG16" s="0" t="n">
        <v>17316.35</v>
      </c>
      <c r="IH16" s="0" t="n">
        <v>15018.476</v>
      </c>
      <c r="II16" s="0" t="n">
        <v>5686.05</v>
      </c>
      <c r="IJ16" s="0" t="n">
        <v>17535.1</v>
      </c>
      <c r="IK16" s="0" t="n">
        <v>8961.71</v>
      </c>
      <c r="IL16" s="0" t="n">
        <v>606.56</v>
      </c>
      <c r="IM16" s="0" t="n">
        <v>675</v>
      </c>
      <c r="IN16" s="0" t="n">
        <v>7797.0125</v>
      </c>
      <c r="IO16" s="0" t="n">
        <v>17245.11</v>
      </c>
      <c r="IP16" s="0" t="n">
        <v>17914.77</v>
      </c>
      <c r="IQ16" s="0" t="n">
        <v>7586.4</v>
      </c>
      <c r="IR16" s="0" t="n">
        <v>27162.6</v>
      </c>
      <c r="IS16" s="0" t="n">
        <v>20718.882</v>
      </c>
      <c r="IT16" s="0" t="n">
        <v>3297.564</v>
      </c>
      <c r="IU16" s="0" t="n">
        <v>8775.602</v>
      </c>
      <c r="IV16" s="0" t="n">
        <v>19348.12</v>
      </c>
      <c r="IW16" s="0" t="n">
        <v>1247.14</v>
      </c>
      <c r="IX16" s="0" t="n">
        <v>21005.07</v>
      </c>
      <c r="IY16" s="0" t="n">
        <v>6711.14</v>
      </c>
      <c r="IZ16" s="0" t="n">
        <v>10160</v>
      </c>
      <c r="JA16" s="0" t="n">
        <v>11024.4</v>
      </c>
      <c r="JB16" s="0" t="n">
        <v>25736.6375</v>
      </c>
      <c r="JC16" s="0" t="n">
        <v>7564.32</v>
      </c>
      <c r="JD16" s="0" t="n">
        <v>18426.848</v>
      </c>
      <c r="JE16" s="0" t="n">
        <v>3954</v>
      </c>
      <c r="JF16" s="0" t="n">
        <v>7527.76</v>
      </c>
      <c r="JG16" s="0" t="n">
        <v>998.89</v>
      </c>
      <c r="JH16" s="0" t="n">
        <v>23244.3</v>
      </c>
      <c r="JI16" s="0" t="n">
        <v>7593.51</v>
      </c>
      <c r="JJ16" s="0" t="n">
        <v>18902.475</v>
      </c>
      <c r="JK16" s="0" t="n">
        <v>22283.96</v>
      </c>
      <c r="JL16" s="0" t="n">
        <v>2709.83</v>
      </c>
      <c r="JM16" s="0" t="n">
        <v>660</v>
      </c>
      <c r="JN16" s="0" t="n">
        <v>3454.82</v>
      </c>
      <c r="JO16" s="0" t="n">
        <v>2028.06</v>
      </c>
      <c r="JP16" s="0" t="n">
        <v>1692.25</v>
      </c>
      <c r="JQ16" s="0" t="n">
        <v>1847.06</v>
      </c>
      <c r="JR16" s="0" t="n">
        <v>10902.37</v>
      </c>
      <c r="JS16" s="0" t="n">
        <v>14736.86</v>
      </c>
      <c r="JT16" s="0" t="n">
        <v>2453.2</v>
      </c>
      <c r="JU16" s="0" t="n">
        <v>770</v>
      </c>
      <c r="JV16" s="0" t="n">
        <v>10110.14</v>
      </c>
      <c r="JW16" s="0" t="n">
        <v>7144.78</v>
      </c>
      <c r="JY16" s="0" t="n">
        <v>16250.23</v>
      </c>
      <c r="JZ16" s="0" t="n">
        <v>17747.51</v>
      </c>
      <c r="KA16" s="0" t="n">
        <v>9182.4375</v>
      </c>
      <c r="KB16" s="0" t="n">
        <v>33946.25</v>
      </c>
      <c r="KC16" s="0" t="n">
        <v>58065.96</v>
      </c>
      <c r="KD16" s="0" t="n">
        <v>6337.08</v>
      </c>
      <c r="KE16" s="0" t="n">
        <v>59746.125</v>
      </c>
      <c r="KF16" s="0" t="n">
        <v>49107.7</v>
      </c>
      <c r="KG16" s="0" t="n">
        <v>52526.601</v>
      </c>
      <c r="KH16" s="0" t="n">
        <v>42822.637</v>
      </c>
      <c r="KI16" s="0" t="n">
        <v>75559.788</v>
      </c>
      <c r="KJ16" s="0" t="n">
        <v>57625.2</v>
      </c>
      <c r="KK16" s="0" t="n">
        <v>33532.21</v>
      </c>
      <c r="KL16" s="0" t="n">
        <v>36767.03</v>
      </c>
      <c r="KM16" s="0" t="n">
        <v>62594.18</v>
      </c>
      <c r="KN16" s="0" t="n">
        <v>59315.751</v>
      </c>
      <c r="KO16" s="0" t="n">
        <v>3887.5</v>
      </c>
      <c r="KP16" s="0" t="n">
        <v>37122.338</v>
      </c>
      <c r="KQ16" s="0" t="n">
        <v>11780.04</v>
      </c>
      <c r="KR16" s="0" t="n">
        <v>19968.7</v>
      </c>
      <c r="KS16" s="0" t="n">
        <v>8229</v>
      </c>
      <c r="KT16" s="0" t="n">
        <v>5771.1</v>
      </c>
      <c r="KU16" s="0" t="n">
        <v>29244</v>
      </c>
      <c r="KV16" s="0" t="n">
        <v>34832.92</v>
      </c>
      <c r="KW16" s="0" t="n">
        <v>14754.15</v>
      </c>
      <c r="KX16" s="0" t="n">
        <v>29228.0625</v>
      </c>
      <c r="KY16" s="0" t="n">
        <v>31648.65</v>
      </c>
      <c r="KZ16" s="0" t="n">
        <v>8962.8</v>
      </c>
      <c r="LA16" s="0" t="n">
        <v>1094.5</v>
      </c>
      <c r="LB16" s="0" t="n">
        <v>23606.01</v>
      </c>
      <c r="LC16" s="0" t="n">
        <v>41588.85</v>
      </c>
      <c r="LD16" s="0" t="n">
        <v>35771.79</v>
      </c>
      <c r="LE16" s="0" t="n">
        <v>16473.204</v>
      </c>
      <c r="LF16" s="0" t="n">
        <v>40676.54</v>
      </c>
      <c r="LG16" s="0" t="n">
        <v>56865.08</v>
      </c>
      <c r="LH16" s="0" t="n">
        <v>24926.04</v>
      </c>
      <c r="LI16" s="0" t="n">
        <v>22783.52</v>
      </c>
      <c r="LJ16" s="0" t="n">
        <v>32412.66</v>
      </c>
      <c r="LK16" s="0" t="n">
        <v>1708.68</v>
      </c>
      <c r="LL16" s="0" t="n">
        <v>52599.97</v>
      </c>
      <c r="LM16" s="0" t="n">
        <v>15179.56</v>
      </c>
      <c r="LN16" s="0" t="n">
        <v>17020</v>
      </c>
      <c r="LO16" s="0" t="n">
        <v>36193.44</v>
      </c>
      <c r="LP16" s="0" t="n">
        <v>28480.13</v>
      </c>
      <c r="LQ16" s="0" t="n">
        <v>23939.784</v>
      </c>
      <c r="LR16" s="0" t="n">
        <v>32024.64</v>
      </c>
      <c r="LS16" s="0" t="n">
        <v>19154</v>
      </c>
      <c r="LT16" s="0" t="n">
        <v>14595.32</v>
      </c>
      <c r="LU16" s="0" t="n">
        <v>15224.97</v>
      </c>
      <c r="LV16" s="0" t="n">
        <v>39640.74</v>
      </c>
      <c r="LW16" s="0" t="n">
        <v>15287.93</v>
      </c>
      <c r="LX16" s="0" t="n">
        <v>40461.12</v>
      </c>
      <c r="LY16" s="0" t="n">
        <v>30231.14</v>
      </c>
      <c r="LZ16" s="0" t="n">
        <v>19875.087</v>
      </c>
      <c r="MA16" s="0" t="n">
        <v>12825</v>
      </c>
      <c r="MB16" s="0" t="n">
        <v>22665.18</v>
      </c>
      <c r="MC16" s="0" t="n">
        <v>9605.115</v>
      </c>
      <c r="MD16" s="0" t="n">
        <v>23149.98</v>
      </c>
      <c r="ME16" s="0" t="n">
        <v>3365.16</v>
      </c>
      <c r="MF16" s="0" t="n">
        <v>25879.29</v>
      </c>
      <c r="MG16" s="0" t="n">
        <v>45952.72</v>
      </c>
      <c r="MH16" s="0" t="n">
        <v>27309.32</v>
      </c>
      <c r="MI16" s="0" t="n">
        <v>10773</v>
      </c>
      <c r="MJ16" s="0" t="n">
        <v>21777.975</v>
      </c>
      <c r="MK16" s="0" t="n">
        <v>27236.214</v>
      </c>
      <c r="MM16" s="0" t="n">
        <v>14240.781</v>
      </c>
      <c r="MN16" s="0" t="n">
        <v>11707.81</v>
      </c>
      <c r="MO16" s="0" t="n">
        <v>1503.315</v>
      </c>
      <c r="MP16" s="0" t="n">
        <v>29110.08</v>
      </c>
      <c r="MQ16" s="0" t="n">
        <v>28681.73</v>
      </c>
      <c r="MR16" s="0" t="n">
        <v>4321.27</v>
      </c>
      <c r="MS16" s="0" t="n">
        <v>19056.09</v>
      </c>
      <c r="MT16" s="0" t="n">
        <v>30287.06</v>
      </c>
      <c r="MU16" s="0" t="n">
        <v>59285.479</v>
      </c>
      <c r="MV16" s="0" t="n">
        <v>34985.071</v>
      </c>
      <c r="MW16" s="0" t="n">
        <v>54969.05</v>
      </c>
      <c r="MX16" s="0" t="n">
        <v>28619.16</v>
      </c>
      <c r="MY16" s="0" t="n">
        <v>24277.935</v>
      </c>
      <c r="MZ16" s="0" t="n">
        <v>23525.856</v>
      </c>
      <c r="NA16" s="0" t="n">
        <v>38645.695</v>
      </c>
      <c r="NB16" s="0" t="n">
        <v>36036.82</v>
      </c>
      <c r="NC16" s="0" t="n">
        <v>462.5</v>
      </c>
      <c r="ND16" s="0" t="n">
        <v>15816.11</v>
      </c>
      <c r="NE16" s="0" t="n">
        <v>4400.97</v>
      </c>
      <c r="NF16" s="0" t="n">
        <v>8106.61</v>
      </c>
      <c r="NG16" s="0" t="n">
        <v>2520</v>
      </c>
      <c r="NH16" s="0" t="n">
        <v>8611.4</v>
      </c>
      <c r="NI16" s="0" t="n">
        <v>27671.92</v>
      </c>
      <c r="NJ16" s="0" t="n">
        <v>16272.8</v>
      </c>
      <c r="NK16" s="0" t="n">
        <v>18175.32</v>
      </c>
      <c r="NL16" s="0" t="n">
        <v>32449.626</v>
      </c>
      <c r="NM16" s="0" t="n">
        <v>15024.98</v>
      </c>
      <c r="NN16" s="0" t="n">
        <v>5398.2</v>
      </c>
      <c r="NO16" s="0" t="n">
        <v>1032.3</v>
      </c>
      <c r="NP16" s="0" t="n">
        <v>14637.726</v>
      </c>
      <c r="NQ16" s="0" t="n">
        <v>34428.55</v>
      </c>
      <c r="NR16" s="0" t="n">
        <v>36091.16</v>
      </c>
      <c r="NS16" s="0" t="n">
        <v>11023.38</v>
      </c>
      <c r="NT16" s="0" t="n">
        <v>23096.358</v>
      </c>
      <c r="NU16" s="0" t="n">
        <v>27281.92</v>
      </c>
      <c r="NV16" s="0" t="n">
        <v>8227.675</v>
      </c>
      <c r="NW16" s="0" t="n">
        <v>33773.8875</v>
      </c>
      <c r="NX16" s="0" t="n">
        <v>18237.672</v>
      </c>
      <c r="NY16" s="0" t="n">
        <v>1335.52</v>
      </c>
      <c r="NZ16" s="0" t="n">
        <v>23980.13</v>
      </c>
      <c r="OA16" s="0" t="n">
        <v>13202.87</v>
      </c>
      <c r="OB16" s="0" t="n">
        <v>13919.4</v>
      </c>
      <c r="OC16" s="0" t="n">
        <v>14503.48</v>
      </c>
      <c r="OD16" s="0" t="n">
        <v>12837.573</v>
      </c>
      <c r="OE16" s="0" t="n">
        <v>19764.68</v>
      </c>
      <c r="OF16" s="0" t="n">
        <v>28921.8</v>
      </c>
      <c r="OG16" s="0" t="n">
        <v>2772.5</v>
      </c>
      <c r="OH16" s="0" t="n">
        <v>11444.78</v>
      </c>
      <c r="OI16" s="0" t="n">
        <v>4141.929</v>
      </c>
      <c r="OJ16" s="0" t="n">
        <v>24556.14</v>
      </c>
      <c r="OK16" s="0" t="n">
        <v>6612.06</v>
      </c>
      <c r="OL16" s="0" t="n">
        <v>24892.86</v>
      </c>
      <c r="OM16" s="0" t="n">
        <v>24461.928</v>
      </c>
      <c r="ON16" s="0" t="n">
        <v>21161.99</v>
      </c>
      <c r="OO16" s="0" t="n">
        <v>1053</v>
      </c>
      <c r="OP16" s="0" t="n">
        <v>10418.85</v>
      </c>
      <c r="OQ16" s="0" t="n">
        <v>2427.28</v>
      </c>
      <c r="OR16" s="0" t="n">
        <v>2639.91</v>
      </c>
      <c r="OS16" s="0" t="n">
        <v>4374.24</v>
      </c>
      <c r="OT16" s="0" t="n">
        <v>16522.14</v>
      </c>
      <c r="OU16" s="0" t="n">
        <v>18721.94</v>
      </c>
      <c r="OV16" s="0" t="n">
        <v>6255.94</v>
      </c>
      <c r="OW16" s="0" t="n">
        <v>1228.5</v>
      </c>
      <c r="OX16" s="0" t="n">
        <v>9923.553</v>
      </c>
      <c r="OY16" s="0" t="n">
        <v>14990.69</v>
      </c>
      <c r="PA16" s="0" t="n">
        <v>14727.69</v>
      </c>
      <c r="PB16" s="0" t="n">
        <v>20143.36</v>
      </c>
      <c r="PC16" s="0" t="n">
        <v>8531.6</v>
      </c>
      <c r="PD16" s="0" t="n">
        <v>17339.52</v>
      </c>
      <c r="PE16" s="0" t="n">
        <v>42517.541</v>
      </c>
      <c r="PF16" s="0" t="n">
        <v>4152.43</v>
      </c>
      <c r="PG16" s="0" t="n">
        <v>34975.611</v>
      </c>
      <c r="PH16" s="0" t="n">
        <v>37480.16</v>
      </c>
      <c r="PI16" s="0" t="n">
        <v>37503.72</v>
      </c>
      <c r="PJ16" s="0" t="n">
        <v>28405.3</v>
      </c>
      <c r="PK16" s="0" t="n">
        <v>58276.87</v>
      </c>
      <c r="PL16" s="0" t="n">
        <v>32240.22</v>
      </c>
      <c r="PM16" s="0" t="n">
        <v>28215.52</v>
      </c>
      <c r="PN16" s="0" t="n">
        <v>28623.105</v>
      </c>
      <c r="PO16" s="0" t="n">
        <v>36849.41</v>
      </c>
      <c r="PP16" s="0" t="n">
        <v>21417.07</v>
      </c>
      <c r="PQ16" s="0" t="n">
        <v>600</v>
      </c>
      <c r="PR16" s="0" t="n">
        <v>32232.59</v>
      </c>
      <c r="PS16" s="0" t="n">
        <v>8768.85</v>
      </c>
      <c r="PT16" s="0" t="n">
        <v>5768.543</v>
      </c>
      <c r="PU16" s="0" t="n">
        <v>4925</v>
      </c>
      <c r="PV16" s="0" t="n">
        <v>7770.875</v>
      </c>
      <c r="PW16" s="0" t="n">
        <v>20610.28</v>
      </c>
      <c r="PX16" s="0" t="n">
        <v>26354.88</v>
      </c>
      <c r="PY16" s="0" t="n">
        <v>19376.8125</v>
      </c>
      <c r="PZ16" s="0" t="n">
        <v>16544.75</v>
      </c>
      <c r="QA16" s="0" t="n">
        <v>25135.33</v>
      </c>
      <c r="QB16" s="0" t="n">
        <v>11348.6</v>
      </c>
      <c r="QC16" s="0" t="n">
        <v>742.5</v>
      </c>
      <c r="QD16" s="0" t="n">
        <v>25621.31</v>
      </c>
      <c r="QE16" s="0" t="n">
        <v>36315</v>
      </c>
      <c r="QF16" s="0" t="n">
        <v>20829.969</v>
      </c>
      <c r="QG16" s="0" t="n">
        <v>9569.22</v>
      </c>
      <c r="QH16" s="0" t="n">
        <v>24164.44</v>
      </c>
      <c r="QI16" s="0" t="n">
        <v>48156.394</v>
      </c>
      <c r="QJ16" s="0" t="n">
        <v>23905.71</v>
      </c>
      <c r="QK16" s="0" t="n">
        <v>21202.55</v>
      </c>
      <c r="QL16" s="0" t="n">
        <v>19954.286</v>
      </c>
      <c r="QM16" s="0" t="n">
        <v>1177.418</v>
      </c>
      <c r="QN16" s="0" t="n">
        <v>40763.2</v>
      </c>
      <c r="QO16" s="0" t="n">
        <v>12579.545</v>
      </c>
      <c r="QP16" s="0" t="n">
        <v>7438</v>
      </c>
      <c r="QQ16" s="0" t="n">
        <v>34934.12</v>
      </c>
      <c r="QR16" s="0" t="n">
        <v>4619.846</v>
      </c>
      <c r="QS16" s="0" t="n">
        <v>23316.172</v>
      </c>
      <c r="QT16" s="0" t="n">
        <v>20735.676</v>
      </c>
      <c r="QU16" s="0" t="n">
        <v>15396</v>
      </c>
      <c r="QV16" s="0" t="n">
        <v>9613.1</v>
      </c>
      <c r="QW16" s="0" t="n">
        <v>17421.36</v>
      </c>
      <c r="QX16" s="0" t="n">
        <v>16316.75</v>
      </c>
      <c r="QY16" s="0" t="n">
        <v>6174.45</v>
      </c>
      <c r="QZ16" s="0" t="n">
        <v>38499.84</v>
      </c>
      <c r="RA16" s="0" t="n">
        <v>11452.42</v>
      </c>
      <c r="RB16" s="0" t="n">
        <v>20174.58</v>
      </c>
      <c r="RC16" s="0" t="n">
        <v>11730</v>
      </c>
      <c r="RD16" s="0" t="n">
        <v>19162.79</v>
      </c>
      <c r="RE16" s="0" t="n">
        <v>10645.79</v>
      </c>
      <c r="RF16" s="0" t="n">
        <v>26466.79</v>
      </c>
      <c r="RG16" s="0" t="n">
        <v>2893.014</v>
      </c>
      <c r="RH16" s="0" t="n">
        <v>21308.31</v>
      </c>
      <c r="RI16" s="0" t="n">
        <v>40529</v>
      </c>
      <c r="RJ16" s="0" t="n">
        <v>26393.86</v>
      </c>
      <c r="RK16" s="0" t="n">
        <v>17106.25</v>
      </c>
      <c r="RL16" s="0" t="n">
        <v>12920.23</v>
      </c>
      <c r="RM16" s="0" t="n">
        <v>31749.729</v>
      </c>
      <c r="RO16" s="0" t="n">
        <v>9458.06</v>
      </c>
      <c r="RP16" s="0" t="n">
        <v>12675.28</v>
      </c>
      <c r="RQ16" s="0" t="n">
        <v>6096</v>
      </c>
      <c r="RR16" s="0" t="n">
        <v>18037.476</v>
      </c>
      <c r="RS16" s="0" t="n">
        <v>52993.45</v>
      </c>
      <c r="RT16" s="0" t="n">
        <v>6276.17</v>
      </c>
      <c r="RU16" s="0" t="n">
        <v>35818.13</v>
      </c>
      <c r="RV16" s="0" t="n">
        <v>43830.38</v>
      </c>
      <c r="RW16" s="0" t="n">
        <v>41056.731</v>
      </c>
      <c r="RX16" s="0" t="n">
        <v>27726.795</v>
      </c>
      <c r="RY16" s="0" t="n">
        <v>74234.49</v>
      </c>
      <c r="RZ16" s="0" t="n">
        <v>45871.59</v>
      </c>
      <c r="SA16" s="0" t="n">
        <v>31065.6</v>
      </c>
      <c r="SB16" s="0" t="n">
        <v>32103.55</v>
      </c>
      <c r="SC16" s="0" t="n">
        <v>53558.285</v>
      </c>
      <c r="SD16" s="0" t="n">
        <v>48988.59</v>
      </c>
      <c r="SE16" s="0" t="n">
        <v>3275</v>
      </c>
      <c r="SF16" s="0" t="n">
        <v>24834.65</v>
      </c>
      <c r="SG16" s="0" t="n">
        <v>6187.83</v>
      </c>
      <c r="SH16" s="0" t="n">
        <v>13441.27</v>
      </c>
      <c r="SI16" s="0" t="n">
        <v>5013</v>
      </c>
      <c r="SJ16" s="0" t="n">
        <v>5606.5</v>
      </c>
      <c r="SK16" s="0" t="n">
        <v>19911.76</v>
      </c>
      <c r="SL16" s="0" t="n">
        <v>29693.12</v>
      </c>
      <c r="SM16" s="0" t="n">
        <v>12000.75</v>
      </c>
      <c r="SN16" s="0" t="n">
        <v>19484.59</v>
      </c>
      <c r="SO16" s="0" t="n">
        <v>22812.27</v>
      </c>
      <c r="SP16" s="0" t="n">
        <v>7257</v>
      </c>
      <c r="SQ16" s="0" t="n">
        <v>820</v>
      </c>
      <c r="SR16" s="0" t="n">
        <v>21387.54</v>
      </c>
      <c r="SS16" s="0" t="n">
        <v>43797.5</v>
      </c>
      <c r="ST16" s="0" t="n">
        <v>29044.23</v>
      </c>
      <c r="SU16" s="0" t="n">
        <v>12422.7</v>
      </c>
      <c r="SV16" s="0" t="n">
        <v>34056.8</v>
      </c>
      <c r="SW16" s="0" t="n">
        <v>50185.47</v>
      </c>
      <c r="SX16" s="0" t="n">
        <v>18790.29</v>
      </c>
      <c r="SY16" s="0" t="n">
        <v>15020.29</v>
      </c>
      <c r="SZ16" s="0" t="n">
        <v>31367.27</v>
      </c>
      <c r="TA16" s="0" t="n">
        <v>1949.27</v>
      </c>
      <c r="TB16" s="0" t="n">
        <v>48506.31</v>
      </c>
      <c r="TC16" s="0" t="n">
        <v>10763.01</v>
      </c>
      <c r="TD16" s="0" t="n">
        <v>14150</v>
      </c>
      <c r="TE16" s="0" t="n">
        <v>34152.2</v>
      </c>
      <c r="TF16" s="0" t="n">
        <v>25021.64</v>
      </c>
      <c r="TG16" s="0" t="n">
        <v>22627.75</v>
      </c>
      <c r="TH16" s="0" t="n">
        <v>28542.008</v>
      </c>
      <c r="TI16" s="0" t="n">
        <v>16024</v>
      </c>
      <c r="TJ16" s="0" t="n">
        <v>12094.66</v>
      </c>
      <c r="TK16" s="0" t="n">
        <v>15342</v>
      </c>
      <c r="TL16" s="0" t="n">
        <v>34276.52</v>
      </c>
      <c r="TM16" s="0" t="n">
        <v>12781.21</v>
      </c>
      <c r="TN16" s="0" t="n">
        <v>39117.39</v>
      </c>
      <c r="TO16" s="0" t="n">
        <v>24164.34</v>
      </c>
      <c r="TP16" s="0" t="n">
        <v>12710.36</v>
      </c>
      <c r="TQ16" s="0" t="n">
        <v>8550</v>
      </c>
      <c r="TR16" s="0" t="n">
        <v>17481.6</v>
      </c>
      <c r="TS16" s="0" t="n">
        <v>9020.95</v>
      </c>
      <c r="TT16" s="0" t="n">
        <v>17362.485</v>
      </c>
      <c r="TU16" s="0" t="n">
        <v>3423.39</v>
      </c>
      <c r="TV16" s="0" t="n">
        <v>22890.72</v>
      </c>
      <c r="TW16" s="0" t="n">
        <v>41111.75</v>
      </c>
      <c r="TX16" s="0" t="n">
        <v>19029.1</v>
      </c>
      <c r="TY16" s="0" t="n">
        <v>9975</v>
      </c>
      <c r="TZ16" s="0" t="n">
        <v>18682.02</v>
      </c>
      <c r="UA16" s="0" t="n">
        <v>22984.02</v>
      </c>
      <c r="UC16" s="0" t="n">
        <v>16901.42</v>
      </c>
      <c r="UD16" s="0" t="n">
        <v>20163.02</v>
      </c>
      <c r="UE16" s="0" t="n">
        <v>7515.97</v>
      </c>
      <c r="UF16" s="0" t="n">
        <v>9299.95</v>
      </c>
      <c r="UG16" s="0" t="n">
        <v>41983.49</v>
      </c>
      <c r="UH16" s="0" t="n">
        <v>2571.35</v>
      </c>
      <c r="UI16" s="0" t="n">
        <v>34119.79</v>
      </c>
      <c r="UJ16" s="0" t="n">
        <v>36202.65</v>
      </c>
      <c r="UK16" s="0" t="n">
        <v>43117.23</v>
      </c>
      <c r="UL16" s="0" t="n">
        <v>16906.769</v>
      </c>
      <c r="UM16" s="0" t="n">
        <v>51960.56</v>
      </c>
      <c r="UN16" s="0" t="n">
        <v>28259.23</v>
      </c>
      <c r="UO16" s="0" t="n">
        <v>27895.72</v>
      </c>
      <c r="UP16" s="0" t="n">
        <v>20535.23</v>
      </c>
      <c r="UQ16" s="0" t="n">
        <v>48249.9375</v>
      </c>
      <c r="UR16" s="0" t="n">
        <v>32834.943</v>
      </c>
      <c r="US16" s="0" t="n">
        <v>2140</v>
      </c>
      <c r="UT16" s="0" t="n">
        <v>18365.57</v>
      </c>
      <c r="UU16" s="0" t="n">
        <v>2812.65</v>
      </c>
      <c r="UV16" s="0" t="n">
        <v>12244.85</v>
      </c>
      <c r="UW16" s="0" t="n">
        <v>3237.3</v>
      </c>
      <c r="UX16" s="0" t="n">
        <v>8372.214</v>
      </c>
      <c r="UY16" s="0" t="n">
        <v>7973.75</v>
      </c>
      <c r="UZ16" s="0" t="n">
        <v>19934.676</v>
      </c>
      <c r="VA16" s="0" t="n">
        <v>27875.25</v>
      </c>
      <c r="VB16" s="0" t="n">
        <v>19950.11</v>
      </c>
      <c r="VC16" s="0" t="n">
        <v>18782.46</v>
      </c>
      <c r="VD16" s="0" t="n">
        <v>12139.88</v>
      </c>
      <c r="VE16" s="0" t="n">
        <v>337</v>
      </c>
      <c r="VF16" s="0" t="n">
        <v>26534.29</v>
      </c>
      <c r="VG16" s="0" t="n">
        <v>44792.982</v>
      </c>
      <c r="VH16" s="0" t="n">
        <v>35660.61</v>
      </c>
      <c r="VI16" s="0" t="n">
        <v>7719.06</v>
      </c>
      <c r="VJ16" s="0" t="n">
        <v>25143.76</v>
      </c>
      <c r="VK16" s="0" t="n">
        <v>35162.16</v>
      </c>
      <c r="VL16" s="0" t="n">
        <v>23430.98</v>
      </c>
      <c r="VM16" s="0" t="n">
        <v>17102.95</v>
      </c>
      <c r="VN16" s="0" t="n">
        <v>30725.54</v>
      </c>
      <c r="VO16" s="0" t="n">
        <v>707.04</v>
      </c>
      <c r="VP16" s="0" t="n">
        <v>34829.02</v>
      </c>
      <c r="VQ16" s="0" t="n">
        <v>5339.64</v>
      </c>
      <c r="VR16" s="0" t="n">
        <v>8119</v>
      </c>
      <c r="VS16" s="0" t="n">
        <v>34170.95</v>
      </c>
      <c r="VT16" s="0" t="n">
        <v>20580.588</v>
      </c>
      <c r="VU16" s="0" t="n">
        <v>31414.52</v>
      </c>
      <c r="VV16" s="0" t="n">
        <v>9237.48</v>
      </c>
      <c r="VW16" s="0" t="n">
        <v>15256</v>
      </c>
      <c r="VX16" s="0" t="n">
        <v>7288.22</v>
      </c>
      <c r="VY16" s="0" t="n">
        <v>14169.7</v>
      </c>
      <c r="VZ16" s="0" t="n">
        <v>33317.03</v>
      </c>
      <c r="WA16" s="0" t="n">
        <v>9136.57</v>
      </c>
      <c r="WB16" s="0" t="n">
        <v>35099.94</v>
      </c>
      <c r="WC16" s="0" t="n">
        <v>18934.18</v>
      </c>
      <c r="WD16" s="0" t="n">
        <v>23620.4</v>
      </c>
      <c r="WE16" s="0" t="n">
        <v>10987.5</v>
      </c>
      <c r="WF16" s="0" t="n">
        <v>11120.63</v>
      </c>
      <c r="WG16" s="0" t="n">
        <v>9254.35</v>
      </c>
      <c r="WH16" s="0" t="n">
        <v>24791.4625</v>
      </c>
      <c r="WI16" s="0" t="n">
        <v>3937.536</v>
      </c>
      <c r="WJ16" s="0" t="n">
        <v>26958.13</v>
      </c>
      <c r="WK16" s="0" t="n">
        <v>30442.522</v>
      </c>
      <c r="WL16" s="0" t="n">
        <v>15916.78</v>
      </c>
      <c r="WM16" s="0" t="n">
        <v>10255</v>
      </c>
      <c r="WN16" s="0" t="n">
        <v>9551.15</v>
      </c>
      <c r="WO16" s="0" t="n">
        <v>16732.37</v>
      </c>
      <c r="WQ16" s="0" t="n">
        <v>17224.28</v>
      </c>
      <c r="WR16" s="0" t="n">
        <v>14267.358</v>
      </c>
      <c r="WS16" s="0" t="n">
        <v>3905.9</v>
      </c>
      <c r="WT16" s="0" t="n">
        <v>14251.16</v>
      </c>
      <c r="WU16" s="0" t="n">
        <v>29766.78</v>
      </c>
      <c r="WV16" s="0" t="n">
        <v>4066.58</v>
      </c>
      <c r="WW16" s="0" t="n">
        <v>24825.84</v>
      </c>
      <c r="WX16" s="0" t="n">
        <v>25346.04</v>
      </c>
      <c r="WY16" s="0" t="n">
        <v>43360.01</v>
      </c>
      <c r="WZ16" s="0" t="n">
        <v>21097.09</v>
      </c>
      <c r="XA16" s="0" t="n">
        <v>46814.6</v>
      </c>
      <c r="XB16" s="0" t="n">
        <v>29634.14</v>
      </c>
      <c r="XC16" s="0" t="n">
        <v>22608.07</v>
      </c>
      <c r="XD16" s="0" t="n">
        <v>21747.7</v>
      </c>
      <c r="XE16" s="0" t="n">
        <v>30794.46</v>
      </c>
      <c r="XF16" s="0" t="n">
        <v>31819.51</v>
      </c>
      <c r="XG16" s="0" t="n">
        <v>840</v>
      </c>
      <c r="XH16" s="0" t="n">
        <v>16380.4</v>
      </c>
      <c r="XI16" s="0" t="n">
        <v>7527.975</v>
      </c>
      <c r="XJ16" s="0" t="n">
        <v>7064.71</v>
      </c>
      <c r="XK16" s="0" t="n">
        <v>4050.2</v>
      </c>
      <c r="XL16" s="0" t="n">
        <v>8445.96</v>
      </c>
      <c r="XM16" s="0" t="n">
        <v>15004.64</v>
      </c>
      <c r="XN16" s="0" t="n">
        <v>19389.32</v>
      </c>
      <c r="XO16" s="0" t="n">
        <v>20637.9</v>
      </c>
      <c r="XP16" s="0" t="n">
        <v>19517.07</v>
      </c>
      <c r="XQ16" s="0" t="n">
        <v>18005.26</v>
      </c>
      <c r="XR16" s="0" t="n">
        <v>8074.88</v>
      </c>
      <c r="XS16" s="0" t="n">
        <v>525</v>
      </c>
      <c r="XT16" s="0" t="n">
        <v>18410.4</v>
      </c>
      <c r="XU16" s="0" t="n">
        <v>34761.28</v>
      </c>
      <c r="XV16" s="0" t="n">
        <v>24209.262</v>
      </c>
      <c r="XW16" s="0" t="n">
        <v>6043.2</v>
      </c>
      <c r="XX16" s="0" t="n">
        <v>20963.718</v>
      </c>
      <c r="XY16" s="0" t="n">
        <v>32185.86</v>
      </c>
      <c r="XZ16" s="0" t="n">
        <v>13696.6</v>
      </c>
      <c r="YA16" s="0" t="n">
        <v>24734.925</v>
      </c>
      <c r="YB16" s="0" t="n">
        <v>19572.38</v>
      </c>
      <c r="YC16" s="0" t="n">
        <v>1460.725</v>
      </c>
      <c r="YD16" s="0" t="n">
        <v>26584.26</v>
      </c>
      <c r="YE16" s="0" t="n">
        <v>7716.58</v>
      </c>
      <c r="YF16" s="0" t="n">
        <v>5544</v>
      </c>
      <c r="YG16" s="0" t="n">
        <v>21163.2</v>
      </c>
      <c r="YH16" s="0" t="n">
        <v>12560.66</v>
      </c>
      <c r="YI16" s="0" t="n">
        <v>21931.36</v>
      </c>
      <c r="YJ16" s="0" t="n">
        <v>16095.744</v>
      </c>
      <c r="YK16" s="0" t="n">
        <v>7608</v>
      </c>
      <c r="YL16" s="0" t="n">
        <v>5995.52</v>
      </c>
      <c r="YM16" s="0" t="n">
        <v>7850.898</v>
      </c>
      <c r="YN16" s="0" t="n">
        <v>20477.46</v>
      </c>
      <c r="YO16" s="0" t="n">
        <v>5115.72</v>
      </c>
      <c r="YP16" s="0" t="n">
        <v>26868.294</v>
      </c>
      <c r="YQ16" s="0" t="n">
        <v>17455.9</v>
      </c>
      <c r="YR16" s="0" t="n">
        <v>23840.56</v>
      </c>
      <c r="YS16" s="0" t="n">
        <v>5280</v>
      </c>
      <c r="YT16" s="0" t="n">
        <v>12518.406</v>
      </c>
      <c r="YU16" s="0" t="n">
        <v>5237.49</v>
      </c>
      <c r="YV16" s="0" t="n">
        <v>10830.4</v>
      </c>
      <c r="YW16" s="0" t="n">
        <v>4214.9</v>
      </c>
      <c r="YX16" s="0" t="n">
        <v>16849.188</v>
      </c>
      <c r="YY16" s="0" t="n">
        <v>31924.775</v>
      </c>
      <c r="YZ16" s="0" t="n">
        <v>14631.76</v>
      </c>
      <c r="ZA16" s="0" t="n">
        <v>7000</v>
      </c>
      <c r="ZB16" s="0" t="n">
        <v>11076.58</v>
      </c>
      <c r="ZC16" s="0" t="n">
        <v>14833.46</v>
      </c>
      <c r="ZE16" s="0" t="n">
        <v>13510.12</v>
      </c>
      <c r="ZF16" s="0" t="n">
        <v>11083.83</v>
      </c>
      <c r="ZG16" s="0" t="n">
        <v>3654.55</v>
      </c>
      <c r="ZH16" s="0" t="n">
        <v>13445.66</v>
      </c>
      <c r="ZI16" s="0" t="n">
        <v>31367.7</v>
      </c>
      <c r="ZJ16" s="0" t="n">
        <v>5832.49</v>
      </c>
      <c r="ZK16" s="0" t="n">
        <v>41085.38</v>
      </c>
      <c r="ZL16" s="0" t="n">
        <v>27236.748</v>
      </c>
      <c r="ZM16" s="0" t="n">
        <v>32988.25</v>
      </c>
      <c r="ZN16" s="0" t="n">
        <v>25519.77</v>
      </c>
      <c r="ZO16" s="0" t="n">
        <v>51514.6</v>
      </c>
      <c r="ZP16" s="0" t="n">
        <v>59230.77</v>
      </c>
      <c r="ZQ16" s="0" t="n">
        <v>26136.2375</v>
      </c>
      <c r="ZR16" s="0" t="n">
        <v>23688.43</v>
      </c>
      <c r="ZS16" s="0" t="n">
        <v>39523.8</v>
      </c>
      <c r="ZT16" s="0" t="n">
        <v>33773.013</v>
      </c>
      <c r="ZU16" s="0" t="n">
        <v>3870</v>
      </c>
      <c r="ZV16" s="0" t="n">
        <v>21644.26</v>
      </c>
      <c r="ZW16" s="0" t="n">
        <v>13070.55</v>
      </c>
      <c r="ZX16" s="0" t="n">
        <v>13518.54</v>
      </c>
      <c r="ZY16" s="0" t="n">
        <v>9424</v>
      </c>
      <c r="ZZ16" s="0" t="n">
        <v>2946.294</v>
      </c>
      <c r="AAA16" s="0" t="n">
        <v>19044.34</v>
      </c>
      <c r="AAB16" s="0" t="n">
        <v>25117.862</v>
      </c>
      <c r="AAC16" s="0" t="n">
        <v>3932.4375</v>
      </c>
      <c r="AAD16" s="0" t="n">
        <v>3525.237</v>
      </c>
      <c r="AAE16" s="0" t="n">
        <v>18663.741</v>
      </c>
      <c r="AAF16" s="0" t="n">
        <v>4843.1</v>
      </c>
      <c r="AAG16" s="0" t="n">
        <v>543</v>
      </c>
      <c r="AAH16" s="0" t="n">
        <v>13061.82</v>
      </c>
      <c r="AAI16" s="0" t="n">
        <v>13581.403</v>
      </c>
      <c r="AAJ16" s="0" t="n">
        <v>32926.0875</v>
      </c>
      <c r="AAK16" s="0" t="n">
        <v>10009.08</v>
      </c>
      <c r="AAL16" s="0" t="n">
        <v>23532</v>
      </c>
      <c r="AAM16" s="0" t="n">
        <v>38933.09</v>
      </c>
      <c r="AAN16" s="0" t="n">
        <v>11398.68</v>
      </c>
      <c r="AAO16" s="0" t="n">
        <v>14415.65</v>
      </c>
      <c r="AAP16" s="0" t="n">
        <v>8300.5</v>
      </c>
      <c r="AAQ16" s="0" t="n">
        <v>1468.09</v>
      </c>
      <c r="AAR16" s="0" t="n">
        <v>38418.54</v>
      </c>
      <c r="AAS16" s="0" t="n">
        <v>9220.45</v>
      </c>
      <c r="AAT16" s="0" t="n">
        <v>17495</v>
      </c>
      <c r="AAU16" s="0" t="n">
        <v>22805.68</v>
      </c>
      <c r="AAV16" s="0" t="n">
        <v>19765.69</v>
      </c>
      <c r="AAW16" s="0" t="n">
        <v>6417.84</v>
      </c>
      <c r="AAX16" s="0" t="n">
        <v>23940.96</v>
      </c>
      <c r="AAY16" s="0" t="n">
        <v>14778</v>
      </c>
      <c r="AAZ16" s="0" t="n">
        <v>11588.75</v>
      </c>
      <c r="ABA16" s="0" t="n">
        <v>8113.21</v>
      </c>
      <c r="ABB16" s="0" t="n">
        <v>27341.358</v>
      </c>
      <c r="ABC16" s="0" t="n">
        <v>14735.81</v>
      </c>
      <c r="ABD16" s="0" t="n">
        <v>25954.35</v>
      </c>
      <c r="ABE16" s="0" t="n">
        <v>11231.9</v>
      </c>
      <c r="ABF16" s="0" t="n">
        <v>23389.625</v>
      </c>
      <c r="ABG16" s="0" t="n">
        <v>4698</v>
      </c>
      <c r="ABH16" s="0" t="n">
        <v>21703.93</v>
      </c>
      <c r="ABI16" s="0" t="n">
        <v>4789.39</v>
      </c>
      <c r="ABJ16" s="0" t="n">
        <v>10600.254</v>
      </c>
      <c r="ABK16" s="0" t="n">
        <v>2174.77</v>
      </c>
      <c r="ABL16" s="0" t="n">
        <v>11073.92</v>
      </c>
      <c r="ABM16" s="0" t="n">
        <v>34140.79</v>
      </c>
      <c r="ABN16" s="0" t="n">
        <v>21166.04</v>
      </c>
      <c r="ABO16" s="0" t="n">
        <v>7612.5</v>
      </c>
      <c r="ABP16" s="0" t="n">
        <v>13608.99</v>
      </c>
      <c r="ABQ16" s="0" t="n">
        <v>18767.67</v>
      </c>
      <c r="ABS16" s="0" t="n">
        <v>24237.925</v>
      </c>
      <c r="ABT16" s="0" t="n">
        <v>23334.35</v>
      </c>
      <c r="ABU16" s="0" t="n">
        <v>7377.435</v>
      </c>
      <c r="ABV16" s="0" t="n">
        <v>11290.64</v>
      </c>
      <c r="ABW16" s="0" t="n">
        <v>46299.693</v>
      </c>
      <c r="ABX16" s="0" t="n">
        <v>3688.22</v>
      </c>
      <c r="ABY16" s="0" t="n">
        <v>34710.91</v>
      </c>
      <c r="ABZ16" s="0" t="n">
        <v>36460.18</v>
      </c>
      <c r="ACA16" s="0" t="n">
        <v>40912.97</v>
      </c>
      <c r="ACB16" s="0" t="n">
        <v>20583.61</v>
      </c>
      <c r="ACC16" s="0" t="n">
        <v>62423.361</v>
      </c>
      <c r="ACD16" s="0" t="n">
        <v>31913.1</v>
      </c>
      <c r="ACE16" s="0" t="n">
        <v>32648.92</v>
      </c>
      <c r="ACF16" s="0" t="n">
        <v>35151.575</v>
      </c>
      <c r="ACG16" s="0" t="n">
        <v>34442.45</v>
      </c>
      <c r="ACH16" s="0" t="n">
        <v>28851.41</v>
      </c>
      <c r="ACI16" s="0" t="n">
        <v>1575</v>
      </c>
      <c r="ACJ16" s="0" t="n">
        <v>26798.145</v>
      </c>
      <c r="ACK16" s="0" t="n">
        <v>4149.486</v>
      </c>
      <c r="ACL16" s="0" t="n">
        <v>13424.475</v>
      </c>
      <c r="ACM16" s="0" t="n">
        <v>3163</v>
      </c>
      <c r="ACN16" s="0" t="n">
        <v>13482.7</v>
      </c>
      <c r="ACO16" s="0" t="n">
        <v>11763.56</v>
      </c>
      <c r="ACP16" s="0" t="n">
        <v>23505.94</v>
      </c>
      <c r="ACQ16" s="0" t="n">
        <v>27789.9</v>
      </c>
      <c r="ACR16" s="0" t="n">
        <v>21144.73</v>
      </c>
      <c r="ACS16" s="0" t="n">
        <v>21195.54</v>
      </c>
      <c r="ACT16" s="0" t="n">
        <v>14035.48</v>
      </c>
      <c r="ACU16" s="0" t="n">
        <v>523</v>
      </c>
      <c r="ACV16" s="0" t="n">
        <v>31543.88</v>
      </c>
      <c r="ACW16" s="0" t="n">
        <v>43640.667</v>
      </c>
      <c r="ACX16" s="0" t="n">
        <v>42939.754</v>
      </c>
      <c r="ACY16" s="0" t="n">
        <v>8663.49</v>
      </c>
      <c r="ACZ16" s="0" t="n">
        <v>22025.02</v>
      </c>
      <c r="ADA16" s="0" t="n">
        <v>39459.76</v>
      </c>
      <c r="ADB16" s="0" t="n">
        <v>26316.9</v>
      </c>
      <c r="ADC16" s="0" t="n">
        <v>21912.38</v>
      </c>
      <c r="ADD16" s="0" t="n">
        <v>22665.98</v>
      </c>
      <c r="ADE16" s="0" t="n">
        <v>1423.9</v>
      </c>
      <c r="ADF16" s="0" t="n">
        <v>46492.413</v>
      </c>
      <c r="ADG16" s="0" t="n">
        <v>7365.2</v>
      </c>
      <c r="ADH16" s="0" t="n">
        <v>9196</v>
      </c>
      <c r="ADI16" s="0" t="n">
        <v>34332.6</v>
      </c>
      <c r="ADJ16" s="0" t="n">
        <v>13194.93</v>
      </c>
      <c r="ADK16" s="0" t="n">
        <v>31221.96</v>
      </c>
      <c r="ADL16" s="0" t="n">
        <v>15649.68</v>
      </c>
      <c r="ADM16" s="0" t="n">
        <v>16630</v>
      </c>
      <c r="ADN16" s="0" t="n">
        <v>10299.146</v>
      </c>
      <c r="ADO16" s="0" t="n">
        <v>16931.57</v>
      </c>
      <c r="ADP16" s="0" t="n">
        <v>24462.1</v>
      </c>
      <c r="ADQ16" s="0" t="n">
        <v>10015.5</v>
      </c>
      <c r="ADR16" s="0" t="n">
        <v>43394.94</v>
      </c>
      <c r="ADS16" s="0" t="n">
        <v>11177.94</v>
      </c>
      <c r="ADT16" s="0" t="n">
        <v>26899.02</v>
      </c>
      <c r="ADU16" s="0" t="n">
        <v>10650</v>
      </c>
      <c r="ADV16" s="0" t="n">
        <v>12368.601</v>
      </c>
      <c r="ADW16" s="0" t="n">
        <v>10058.49</v>
      </c>
      <c r="ADX16" s="0" t="n">
        <v>24029.95</v>
      </c>
      <c r="ADY16" s="0" t="n">
        <v>5713.928</v>
      </c>
      <c r="ADZ16" s="0" t="n">
        <v>26193.56</v>
      </c>
      <c r="AEA16" s="0" t="n">
        <v>35652.06</v>
      </c>
      <c r="AEB16" s="0" t="n">
        <v>19659.3</v>
      </c>
      <c r="AEC16" s="0" t="n">
        <v>12425</v>
      </c>
      <c r="AED16" s="0" t="n">
        <v>16320.4625</v>
      </c>
      <c r="AEE16" s="0" t="n">
        <v>22330.77</v>
      </c>
      <c r="AEG16" s="0" t="n">
        <v>20098.66</v>
      </c>
      <c r="AEH16" s="0" t="n">
        <v>17495.17</v>
      </c>
      <c r="AEI16" s="0" t="n">
        <v>4714.215</v>
      </c>
      <c r="AEJ16" s="0" t="n">
        <v>18805.32</v>
      </c>
      <c r="AEK16" s="0" t="n">
        <v>24757.23</v>
      </c>
      <c r="AEL16" s="0" t="n">
        <v>3728.8</v>
      </c>
      <c r="AEM16" s="0" t="n">
        <v>34293.8875</v>
      </c>
      <c r="AEN16" s="0" t="n">
        <v>26031.56</v>
      </c>
      <c r="AEO16" s="0" t="n">
        <v>41665.88</v>
      </c>
      <c r="AEP16" s="0" t="n">
        <v>30729.006</v>
      </c>
      <c r="AEQ16" s="0" t="n">
        <v>50843.265</v>
      </c>
      <c r="AER16" s="0" t="n">
        <v>42474.2625</v>
      </c>
      <c r="AES16" s="0" t="n">
        <v>22039.2</v>
      </c>
      <c r="AET16" s="0" t="n">
        <v>26195.72</v>
      </c>
      <c r="AEU16" s="0" t="n">
        <v>30527.69</v>
      </c>
      <c r="AEV16" s="0" t="n">
        <v>18759.843</v>
      </c>
      <c r="AEW16" s="0" t="n">
        <v>693</v>
      </c>
      <c r="AEX16" s="0" t="n">
        <v>29257.1375</v>
      </c>
      <c r="AEY16" s="0" t="n">
        <v>9000.48</v>
      </c>
      <c r="AEZ16" s="0" t="n">
        <v>6269.634</v>
      </c>
      <c r="AFA16" s="0" t="n">
        <v>5163</v>
      </c>
      <c r="AFB16" s="0" t="n">
        <v>8515.54</v>
      </c>
      <c r="AFC16" s="0" t="n">
        <v>24179</v>
      </c>
      <c r="AFD16" s="0" t="n">
        <v>21953.175</v>
      </c>
      <c r="AFE16" s="0" t="n">
        <v>17707.8</v>
      </c>
      <c r="AFF16" s="0" t="n">
        <v>22525.19</v>
      </c>
      <c r="AFG16" s="0" t="n">
        <v>19133.68</v>
      </c>
      <c r="AFH16" s="0" t="n">
        <v>8338.2</v>
      </c>
      <c r="AFI16" s="0" t="n">
        <v>876.7</v>
      </c>
      <c r="AFJ16" s="0" t="n">
        <v>19838.05</v>
      </c>
      <c r="AFK16" s="0" t="n">
        <v>29457.05</v>
      </c>
      <c r="AFL16" s="0" t="n">
        <v>32192.76</v>
      </c>
      <c r="AFM16" s="0" t="n">
        <v>9552.18</v>
      </c>
      <c r="AFN16" s="0" t="n">
        <v>17047.278</v>
      </c>
      <c r="AFO16" s="0" t="n">
        <v>29388.47</v>
      </c>
      <c r="AFP16" s="0" t="n">
        <v>13564.74</v>
      </c>
      <c r="AFQ16" s="0" t="n">
        <v>26732.24</v>
      </c>
      <c r="AFR16" s="0" t="n">
        <v>8930.322</v>
      </c>
      <c r="AFS16" s="0" t="n">
        <v>908.35</v>
      </c>
      <c r="AFT16" s="0" t="n">
        <v>27824.84</v>
      </c>
      <c r="AFU16" s="0" t="n">
        <v>11941.9</v>
      </c>
      <c r="AFV16" s="0" t="n">
        <v>9904</v>
      </c>
      <c r="AFW16" s="0" t="n">
        <v>22376.508</v>
      </c>
      <c r="AFX16" s="0" t="n">
        <v>5859.0875</v>
      </c>
      <c r="AFY16" s="0" t="n">
        <v>18537.48</v>
      </c>
      <c r="AFZ16" s="0" t="n">
        <v>22620.78</v>
      </c>
      <c r="AGA16" s="0" t="n">
        <v>8138</v>
      </c>
      <c r="AGB16" s="0" t="n">
        <v>9688.78</v>
      </c>
      <c r="AGC16" s="0" t="n">
        <v>9685.79</v>
      </c>
      <c r="AGD16" s="0" t="n">
        <v>13436.34</v>
      </c>
      <c r="AGE16" s="0" t="n">
        <v>6746.26</v>
      </c>
      <c r="AGF16" s="0" t="n">
        <v>25004.403</v>
      </c>
      <c r="AGG16" s="0" t="n">
        <v>11285.19</v>
      </c>
      <c r="AGH16" s="0" t="n">
        <v>27490.66</v>
      </c>
      <c r="AGI16" s="0" t="n">
        <v>5370</v>
      </c>
      <c r="AGJ16" s="0" t="n">
        <v>22593.375</v>
      </c>
      <c r="AGK16" s="0" t="n">
        <v>4914.43</v>
      </c>
      <c r="AGL16" s="0" t="n">
        <v>13328.161</v>
      </c>
      <c r="AGM16" s="0" t="n">
        <v>4154.205</v>
      </c>
      <c r="AGN16" s="0" t="n">
        <v>14504.27</v>
      </c>
      <c r="AGO16" s="0" t="n">
        <v>26100.67</v>
      </c>
      <c r="AGP16" s="0" t="n">
        <v>17206.34</v>
      </c>
      <c r="AGQ16" s="0" t="n">
        <v>6265</v>
      </c>
      <c r="AGR16" s="0" t="n">
        <v>8307</v>
      </c>
      <c r="AGS16" s="0" t="n">
        <v>22937.068</v>
      </c>
      <c r="AGU16" s="0" t="n">
        <v>632</v>
      </c>
      <c r="AGV16" s="0" t="n">
        <v>437</v>
      </c>
      <c r="AGW16" s="0" t="n">
        <v>823</v>
      </c>
      <c r="AGX16" s="0" t="n">
        <v>647</v>
      </c>
      <c r="AGY16" s="0" t="n">
        <v>604</v>
      </c>
      <c r="AGZ16" s="0" t="n">
        <v>864</v>
      </c>
      <c r="AHA16" s="0" t="n">
        <v>752</v>
      </c>
      <c r="AHB16" s="0" t="n">
        <v>754</v>
      </c>
      <c r="AHC16" s="0" t="n">
        <v>284</v>
      </c>
      <c r="AHD16" s="0" t="n">
        <v>229</v>
      </c>
      <c r="AHE16" s="0" t="n">
        <v>610</v>
      </c>
      <c r="AHF16" s="0" t="n">
        <v>620</v>
      </c>
    </row>
    <row r="17" customFormat="false" ht="15" hidden="false" customHeight="false" outlineLevel="0" collapsed="false">
      <c r="H17" s="0" t="s">
        <v>183</v>
      </c>
      <c r="L17" s="0" t="n">
        <v>9.52</v>
      </c>
      <c r="M17" s="0" t="s">
        <v>252</v>
      </c>
      <c r="N17" s="0" t="s">
        <v>252</v>
      </c>
      <c r="CI17" s="0" t="n">
        <v>13364.88</v>
      </c>
      <c r="CJ17" s="0" t="n">
        <v>0</v>
      </c>
      <c r="CK17" s="0" t="n">
        <v>25436.52</v>
      </c>
      <c r="CL17" s="0" t="n">
        <v>5236</v>
      </c>
      <c r="CM17" s="0" t="n">
        <v>5562.252</v>
      </c>
      <c r="CN17" s="0" t="n">
        <v>15469</v>
      </c>
      <c r="CO17" s="0" t="n">
        <v>1870</v>
      </c>
      <c r="CP17" s="0" t="n">
        <v>42435.72</v>
      </c>
      <c r="CQ17" s="0" t="n">
        <v>25775.992</v>
      </c>
      <c r="CR17" s="0" t="n">
        <v>24229.06</v>
      </c>
      <c r="CS17" s="0" t="n">
        <v>19594</v>
      </c>
      <c r="CT17" s="0" t="n">
        <v>9471.375</v>
      </c>
      <c r="CU17" s="0" t="n">
        <v>14773.761</v>
      </c>
      <c r="CV17" s="0" t="n">
        <v>41853.66</v>
      </c>
      <c r="CW17" s="0" t="n">
        <v>35346.92</v>
      </c>
      <c r="CX17" s="0" t="n">
        <v>3515.2</v>
      </c>
      <c r="CY17" s="0" t="n">
        <v>4680</v>
      </c>
      <c r="CZ17" s="0" t="n">
        <v>9832.17</v>
      </c>
      <c r="DA17" s="0" t="n">
        <v>19635.28</v>
      </c>
      <c r="DB17" s="0" t="n">
        <v>22739.04</v>
      </c>
      <c r="DC17" s="0" t="n">
        <v>7524</v>
      </c>
      <c r="DD17" s="0" t="n">
        <v>2281.24</v>
      </c>
      <c r="DE17" s="0" t="n">
        <v>4000</v>
      </c>
      <c r="DF17" s="0" t="n">
        <v>19652.72</v>
      </c>
      <c r="DG17" s="0" t="n">
        <v>3831</v>
      </c>
      <c r="DH17" s="0" t="n">
        <v>6720.92</v>
      </c>
      <c r="DI17" s="0" t="n">
        <v>5208.37</v>
      </c>
      <c r="DJ17" s="0" t="n">
        <v>7427.575</v>
      </c>
      <c r="DK17" s="0" t="n">
        <v>7032.72</v>
      </c>
      <c r="DL17" s="0" t="n">
        <v>4258.056</v>
      </c>
      <c r="DM17" s="0" t="n">
        <v>21586</v>
      </c>
      <c r="DN17" s="0" t="n">
        <v>16242.25</v>
      </c>
      <c r="DO17" s="0" t="n">
        <v>1505.944</v>
      </c>
      <c r="DP17" s="0" t="n">
        <v>14909.44</v>
      </c>
      <c r="DQ17" s="0" t="n">
        <v>24324</v>
      </c>
      <c r="DR17" s="0" t="n">
        <v>10016</v>
      </c>
      <c r="DS17" s="0" t="n">
        <v>803.2</v>
      </c>
      <c r="DT17" s="0" t="n">
        <v>23075.7</v>
      </c>
      <c r="DU17" s="0" t="n">
        <v>5415.24</v>
      </c>
      <c r="DV17" s="0" t="n">
        <v>35243.54</v>
      </c>
      <c r="DW17" s="0" t="n">
        <v>12284.76</v>
      </c>
      <c r="DX17" s="0" t="n">
        <v>14053.54</v>
      </c>
      <c r="DY17" s="0" t="n">
        <v>898.56</v>
      </c>
      <c r="DZ17" s="0" t="n">
        <v>19778.76</v>
      </c>
      <c r="EA17" s="0" t="n">
        <v>17499.89</v>
      </c>
      <c r="EB17" s="0" t="n">
        <v>10901.12</v>
      </c>
      <c r="EC17" s="0" t="n">
        <v>1291.4</v>
      </c>
      <c r="ED17" s="0" t="n">
        <v>13485.2</v>
      </c>
      <c r="EE17" s="0" t="n">
        <v>14931.72</v>
      </c>
      <c r="EF17" s="0" t="n">
        <v>5528.16</v>
      </c>
      <c r="EG17" s="0" t="n">
        <v>21860.39</v>
      </c>
      <c r="EH17" s="0" t="n">
        <v>1647.9</v>
      </c>
      <c r="EI17" s="0" t="n">
        <v>3827.44</v>
      </c>
      <c r="EJ17" s="0" t="n">
        <v>0</v>
      </c>
      <c r="EK17" s="0" t="n">
        <v>17837.65</v>
      </c>
      <c r="EL17" s="0" t="n">
        <v>4964.24</v>
      </c>
      <c r="EM17" s="0" t="n">
        <v>5685.2</v>
      </c>
      <c r="EN17" s="0" t="n">
        <v>20111.68</v>
      </c>
      <c r="EO17" s="0" t="n">
        <v>24854.24</v>
      </c>
      <c r="EP17" s="0" t="n">
        <v>15940.38</v>
      </c>
      <c r="EQ17" s="0" t="n">
        <v>29515.86</v>
      </c>
      <c r="ER17" s="0" t="n">
        <v>840</v>
      </c>
      <c r="ES17" s="0" t="n">
        <v>3581.73</v>
      </c>
      <c r="ET17" s="0" t="n">
        <v>1872</v>
      </c>
      <c r="EU17" s="0" t="n">
        <v>25725.8</v>
      </c>
      <c r="EW17" s="0" t="n">
        <v>8454.64</v>
      </c>
      <c r="EX17" s="0" t="n">
        <v>0</v>
      </c>
      <c r="EY17" s="0" t="n">
        <v>21317.75</v>
      </c>
      <c r="EZ17" s="0" t="n">
        <v>4114</v>
      </c>
      <c r="FA17" s="0" t="n">
        <v>4391.3875</v>
      </c>
      <c r="FB17" s="0" t="n">
        <v>13133.6</v>
      </c>
      <c r="FC17" s="0" t="n">
        <v>1436</v>
      </c>
      <c r="FD17" s="0" t="n">
        <v>33512.48</v>
      </c>
      <c r="FE17" s="0" t="n">
        <v>14474.835</v>
      </c>
      <c r="FF17" s="0" t="n">
        <v>21864.26</v>
      </c>
      <c r="FG17" s="0" t="n">
        <v>14754.12</v>
      </c>
      <c r="FH17" s="0" t="n">
        <v>4608.41</v>
      </c>
      <c r="FI17" s="0" t="n">
        <v>11372.44</v>
      </c>
      <c r="FJ17" s="0" t="n">
        <v>35235.125</v>
      </c>
      <c r="FK17" s="0" t="n">
        <v>22800.18</v>
      </c>
      <c r="FL17" s="0" t="n">
        <v>1232.16</v>
      </c>
      <c r="FM17" s="0" t="n">
        <v>1989</v>
      </c>
      <c r="FN17" s="0" t="n">
        <v>6077.03</v>
      </c>
      <c r="FO17" s="0" t="n">
        <v>16269.75</v>
      </c>
      <c r="FP17" s="0" t="n">
        <v>16530.768</v>
      </c>
      <c r="FQ17" s="0" t="n">
        <v>2872</v>
      </c>
      <c r="FR17" s="0" t="n">
        <v>777.32</v>
      </c>
      <c r="FS17" s="0" t="n">
        <v>2125</v>
      </c>
      <c r="FT17" s="0" t="n">
        <v>13010.57</v>
      </c>
      <c r="FU17" s="0" t="n">
        <v>2261.7</v>
      </c>
      <c r="FV17" s="0" t="n">
        <v>2596.56</v>
      </c>
      <c r="FW17" s="0" t="n">
        <v>3172.11</v>
      </c>
      <c r="FX17" s="0" t="n">
        <v>3545.586</v>
      </c>
      <c r="FY17" s="0" t="n">
        <v>3198.7</v>
      </c>
      <c r="FZ17" s="0" t="n">
        <v>1214.4</v>
      </c>
      <c r="GA17" s="0" t="n">
        <v>21002.74</v>
      </c>
      <c r="GB17" s="0" t="n">
        <v>15373.13</v>
      </c>
      <c r="GC17" s="0" t="n">
        <v>459.32</v>
      </c>
      <c r="GD17" s="0" t="n">
        <v>11686.74</v>
      </c>
      <c r="GE17" s="0" t="n">
        <v>23772</v>
      </c>
      <c r="GF17" s="0" t="n">
        <v>3461.2</v>
      </c>
      <c r="GG17" s="0" t="n">
        <v>85</v>
      </c>
      <c r="GH17" s="0" t="n">
        <v>12051.23</v>
      </c>
      <c r="GI17" s="0" t="n">
        <v>5016.32</v>
      </c>
      <c r="GJ17" s="0" t="n">
        <v>29363.61</v>
      </c>
      <c r="GK17" s="0" t="n">
        <v>10960.62</v>
      </c>
      <c r="GL17" s="0" t="n">
        <v>8185.1</v>
      </c>
      <c r="GM17" s="0" t="n">
        <v>355.68</v>
      </c>
      <c r="GN17" s="0" t="n">
        <v>8352.175</v>
      </c>
      <c r="GO17" s="0" t="n">
        <v>9812.979</v>
      </c>
      <c r="GP17" s="0" t="n">
        <v>4912.49</v>
      </c>
      <c r="GQ17" s="0" t="n">
        <v>1649.47</v>
      </c>
      <c r="GR17" s="0" t="n">
        <v>3948.48</v>
      </c>
      <c r="GS17" s="0" t="n">
        <v>18561.7</v>
      </c>
      <c r="GT17" s="0" t="n">
        <v>3711.28</v>
      </c>
      <c r="GU17" s="0" t="n">
        <v>20420.95</v>
      </c>
      <c r="GV17" s="0" t="n">
        <v>479.76</v>
      </c>
      <c r="GW17" s="0" t="n">
        <v>874.6</v>
      </c>
      <c r="GX17" s="0" t="n">
        <v>0</v>
      </c>
      <c r="GY17" s="0" t="n">
        <v>11742.22</v>
      </c>
      <c r="GZ17" s="0" t="n">
        <v>1190</v>
      </c>
      <c r="HA17" s="0" t="n">
        <v>7133.423</v>
      </c>
      <c r="HB17" s="0" t="n">
        <v>19395.05</v>
      </c>
      <c r="HC17" s="0" t="n">
        <v>20310.12</v>
      </c>
      <c r="HD17" s="0" t="n">
        <v>11487.48</v>
      </c>
      <c r="HE17" s="0" t="n">
        <v>22879.11</v>
      </c>
      <c r="HF17" s="0" t="n">
        <v>120</v>
      </c>
      <c r="HG17" s="0" t="n">
        <v>2973.07</v>
      </c>
      <c r="HH17" s="0" t="n">
        <v>0</v>
      </c>
      <c r="HI17" s="0" t="n">
        <v>11750.72</v>
      </c>
      <c r="HK17" s="0" t="n">
        <v>17001.996</v>
      </c>
      <c r="HL17" s="0" t="n">
        <v>0</v>
      </c>
      <c r="HM17" s="0" t="n">
        <v>20446.008</v>
      </c>
      <c r="HN17" s="0" t="n">
        <v>4521</v>
      </c>
      <c r="HO17" s="0" t="n">
        <v>14606.32</v>
      </c>
      <c r="HP17" s="0" t="n">
        <v>7655.08</v>
      </c>
      <c r="HQ17" s="0" t="n">
        <v>632</v>
      </c>
      <c r="HR17" s="0" t="n">
        <v>48859.767</v>
      </c>
      <c r="HS17" s="0" t="n">
        <v>24059.37</v>
      </c>
      <c r="HT17" s="0" t="n">
        <v>21995.676</v>
      </c>
      <c r="HU17" s="0" t="n">
        <v>17616.456</v>
      </c>
      <c r="HV17" s="0" t="n">
        <v>10889.1</v>
      </c>
      <c r="HW17" s="0" t="n">
        <v>19311.125</v>
      </c>
      <c r="HX17" s="0" t="n">
        <v>40667.99</v>
      </c>
      <c r="HY17" s="0" t="n">
        <v>33519.73</v>
      </c>
      <c r="HZ17" s="0" t="n">
        <v>8048.12</v>
      </c>
      <c r="IA17" s="0" t="n">
        <v>5937.75</v>
      </c>
      <c r="IB17" s="0" t="n">
        <v>8910</v>
      </c>
      <c r="IC17" s="0" t="n">
        <v>9007.95</v>
      </c>
      <c r="ID17" s="0" t="n">
        <v>29338.35</v>
      </c>
      <c r="IE17" s="0" t="n">
        <v>12483</v>
      </c>
      <c r="IF17" s="0" t="n">
        <v>2426.89</v>
      </c>
      <c r="IG17" s="0" t="n">
        <v>5075</v>
      </c>
      <c r="IH17" s="0" t="n">
        <v>31779.825</v>
      </c>
      <c r="II17" s="0" t="n">
        <v>2592</v>
      </c>
      <c r="IJ17" s="0" t="n">
        <v>6972.37</v>
      </c>
      <c r="IK17" s="0" t="n">
        <v>9167.68</v>
      </c>
      <c r="IL17" s="0" t="n">
        <v>6670</v>
      </c>
      <c r="IM17" s="0" t="n">
        <v>11415.42</v>
      </c>
      <c r="IN17" s="0" t="n">
        <v>10066.5</v>
      </c>
      <c r="IO17" s="0" t="n">
        <v>15990.34</v>
      </c>
      <c r="IP17" s="0" t="n">
        <v>14160.44</v>
      </c>
      <c r="IQ17" s="0" t="n">
        <v>2144.1</v>
      </c>
      <c r="IR17" s="0" t="n">
        <v>13561.925</v>
      </c>
      <c r="IS17" s="0" t="n">
        <v>14704.2</v>
      </c>
      <c r="IT17" s="0" t="n">
        <v>16835.544</v>
      </c>
      <c r="IU17" s="0" t="n">
        <v>3923.7</v>
      </c>
      <c r="IV17" s="0" t="n">
        <v>18372.21</v>
      </c>
      <c r="IW17" s="0" t="n">
        <v>4388.39</v>
      </c>
      <c r="IX17" s="0" t="n">
        <v>18529.58</v>
      </c>
      <c r="IY17" s="0" t="n">
        <v>18915.29</v>
      </c>
      <c r="IZ17" s="0" t="n">
        <v>22408.22</v>
      </c>
      <c r="JA17" s="0" t="n">
        <v>1516.32</v>
      </c>
      <c r="JB17" s="0" t="n">
        <v>45695.2875</v>
      </c>
      <c r="JC17" s="0" t="n">
        <v>13416.56</v>
      </c>
      <c r="JD17" s="0" t="n">
        <v>14143.822</v>
      </c>
      <c r="JE17" s="0" t="n">
        <v>833.54</v>
      </c>
      <c r="JF17" s="0" t="n">
        <v>19019.52</v>
      </c>
      <c r="JG17" s="0" t="n">
        <v>10970.71</v>
      </c>
      <c r="JH17" s="0" t="n">
        <v>5800.464</v>
      </c>
      <c r="JI17" s="0" t="n">
        <v>9507.64</v>
      </c>
      <c r="JJ17" s="0" t="n">
        <v>2675.025</v>
      </c>
      <c r="JK17" s="0" t="n">
        <v>10079.11</v>
      </c>
      <c r="JL17" s="0" t="n">
        <v>0</v>
      </c>
      <c r="JM17" s="0" t="n">
        <v>9014.368</v>
      </c>
      <c r="JN17" s="0" t="n">
        <v>14911.8</v>
      </c>
      <c r="JO17" s="0" t="n">
        <v>4034.51</v>
      </c>
      <c r="JP17" s="0" t="n">
        <v>25743.7</v>
      </c>
      <c r="JQ17" s="0" t="n">
        <v>18080.18</v>
      </c>
      <c r="JR17" s="0" t="n">
        <v>14523.33</v>
      </c>
      <c r="JS17" s="0" t="n">
        <v>29348.92</v>
      </c>
      <c r="JT17" s="0" t="n">
        <v>792</v>
      </c>
      <c r="JU17" s="0" t="n">
        <v>0</v>
      </c>
      <c r="JV17" s="0" t="n">
        <v>10440</v>
      </c>
      <c r="JW17" s="0" t="n">
        <v>33909.98</v>
      </c>
      <c r="JY17" s="0" t="n">
        <v>10175.31</v>
      </c>
      <c r="JZ17" s="0" t="n">
        <v>0</v>
      </c>
      <c r="KA17" s="0" t="n">
        <v>34404.4625</v>
      </c>
      <c r="KB17" s="0" t="n">
        <v>10312.5</v>
      </c>
      <c r="KC17" s="0" t="n">
        <v>8775.75</v>
      </c>
      <c r="KD17" s="0" t="n">
        <v>17924.88</v>
      </c>
      <c r="KE17" s="0" t="n">
        <v>1655</v>
      </c>
      <c r="KF17" s="0" t="n">
        <v>43302.39</v>
      </c>
      <c r="KG17" s="0" t="n">
        <v>36422.847</v>
      </c>
      <c r="KH17" s="0" t="n">
        <v>32581.296</v>
      </c>
      <c r="KI17" s="0" t="n">
        <v>29432.538</v>
      </c>
      <c r="KJ17" s="0" t="n">
        <v>9331.74</v>
      </c>
      <c r="KK17" s="0" t="n">
        <v>16677.18</v>
      </c>
      <c r="KL17" s="0" t="n">
        <v>53405.6</v>
      </c>
      <c r="KM17" s="0" t="n">
        <v>40172.62</v>
      </c>
      <c r="KN17" s="0" t="n">
        <v>5486.756</v>
      </c>
      <c r="KO17" s="0" t="n">
        <v>9740.25</v>
      </c>
      <c r="KP17" s="0" t="n">
        <v>16463.403</v>
      </c>
      <c r="KQ17" s="0" t="n">
        <v>17486.14</v>
      </c>
      <c r="KR17" s="0" t="n">
        <v>39177.0375</v>
      </c>
      <c r="KS17" s="0" t="n">
        <v>5193</v>
      </c>
      <c r="KT17" s="0" t="n">
        <v>3345.24</v>
      </c>
      <c r="KU17" s="0" t="n">
        <v>6660</v>
      </c>
      <c r="KV17" s="0" t="n">
        <v>32098.65</v>
      </c>
      <c r="KW17" s="0" t="n">
        <v>6387</v>
      </c>
      <c r="KX17" s="0" t="n">
        <v>13222.4</v>
      </c>
      <c r="KY17" s="0" t="n">
        <v>9219.53</v>
      </c>
      <c r="KZ17" s="0" t="n">
        <v>12845.14</v>
      </c>
      <c r="LA17" s="0" t="n">
        <v>5518.392</v>
      </c>
      <c r="LB17" s="0" t="n">
        <v>5891.46</v>
      </c>
      <c r="LC17" s="0" t="n">
        <v>32227.64</v>
      </c>
      <c r="LD17" s="0" t="n">
        <v>29516.39</v>
      </c>
      <c r="LE17" s="0" t="n">
        <v>1129.645</v>
      </c>
      <c r="LF17" s="0" t="n">
        <v>20508.02</v>
      </c>
      <c r="LG17" s="0" t="n">
        <v>29248</v>
      </c>
      <c r="LH17" s="0" t="n">
        <v>16331.76</v>
      </c>
      <c r="LI17" s="0" t="n">
        <v>1226.2</v>
      </c>
      <c r="LJ17" s="0" t="n">
        <v>17658.76</v>
      </c>
      <c r="LK17" s="0" t="n">
        <v>7812.24</v>
      </c>
      <c r="LL17" s="0" t="n">
        <v>42882.94</v>
      </c>
      <c r="LM17" s="0" t="n">
        <v>17831.28</v>
      </c>
      <c r="LN17" s="0" t="n">
        <v>17430.16</v>
      </c>
      <c r="LO17" s="0" t="n">
        <v>603.72</v>
      </c>
      <c r="LP17" s="0" t="n">
        <v>25272.21</v>
      </c>
      <c r="LQ17" s="0" t="n">
        <v>30817.017</v>
      </c>
      <c r="LR17" s="0" t="n">
        <v>18077.94</v>
      </c>
      <c r="LS17" s="0" t="n">
        <v>2119.07</v>
      </c>
      <c r="LT17" s="0" t="n">
        <v>7757.92</v>
      </c>
      <c r="LU17" s="0" t="n">
        <v>22798.56</v>
      </c>
      <c r="LV17" s="0" t="n">
        <v>5269.68</v>
      </c>
      <c r="LW17" s="0" t="n">
        <v>20080.41</v>
      </c>
      <c r="LX17" s="0" t="n">
        <v>940.32</v>
      </c>
      <c r="LY17" s="0" t="n">
        <v>3960.84</v>
      </c>
      <c r="LZ17" s="0" t="n">
        <v>0</v>
      </c>
      <c r="MA17" s="0" t="n">
        <v>19351.275</v>
      </c>
      <c r="MB17" s="0" t="n">
        <v>7866.74</v>
      </c>
      <c r="MC17" s="0" t="n">
        <v>8001.117</v>
      </c>
      <c r="MD17" s="0" t="n">
        <v>19367.41</v>
      </c>
      <c r="ME17" s="0" t="n">
        <v>29254.38</v>
      </c>
      <c r="MF17" s="0" t="n">
        <v>13902.04</v>
      </c>
      <c r="MG17" s="0" t="n">
        <v>31943.74</v>
      </c>
      <c r="MH17" s="0" t="n">
        <v>672</v>
      </c>
      <c r="MI17" s="0" t="n">
        <v>7521.633</v>
      </c>
      <c r="MJ17" s="0" t="n">
        <v>3465</v>
      </c>
      <c r="MK17" s="0" t="n">
        <v>18397.782</v>
      </c>
      <c r="MM17" s="0" t="n">
        <v>10416.627</v>
      </c>
      <c r="MN17" s="0" t="n">
        <v>0</v>
      </c>
      <c r="MO17" s="0" t="n">
        <v>31521.831</v>
      </c>
      <c r="MP17" s="0" t="n">
        <v>3938</v>
      </c>
      <c r="MQ17" s="0" t="n">
        <v>15107.52</v>
      </c>
      <c r="MR17" s="0" t="n">
        <v>13446.2</v>
      </c>
      <c r="MS17" s="0" t="n">
        <v>1180</v>
      </c>
      <c r="MT17" s="0" t="n">
        <v>49265.38</v>
      </c>
      <c r="MU17" s="0" t="n">
        <v>30263.31</v>
      </c>
      <c r="MV17" s="0" t="n">
        <v>27705.359</v>
      </c>
      <c r="MW17" s="0" t="n">
        <v>26733.66</v>
      </c>
      <c r="MX17" s="0" t="n">
        <v>10168.38</v>
      </c>
      <c r="MY17" s="0" t="n">
        <v>21204.084</v>
      </c>
      <c r="MZ17" s="0" t="n">
        <v>47347.326</v>
      </c>
      <c r="NA17" s="0" t="n">
        <v>33806.938</v>
      </c>
      <c r="NB17" s="0" t="n">
        <v>7424.32</v>
      </c>
      <c r="NC17" s="0" t="n">
        <v>2047.5</v>
      </c>
      <c r="ND17" s="0" t="n">
        <v>17548.11</v>
      </c>
      <c r="NE17" s="0" t="n">
        <v>16023.56</v>
      </c>
      <c r="NF17" s="0" t="n">
        <v>17966.79</v>
      </c>
      <c r="NG17" s="0" t="n">
        <v>7119</v>
      </c>
      <c r="NH17" s="0" t="n">
        <v>1484.54</v>
      </c>
      <c r="NI17" s="0" t="n">
        <v>1400</v>
      </c>
      <c r="NJ17" s="0" t="n">
        <v>23317.98</v>
      </c>
      <c r="NK17" s="0" t="n">
        <v>6660.9</v>
      </c>
      <c r="NL17" s="0" t="n">
        <v>2951.838</v>
      </c>
      <c r="NM17" s="0" t="n">
        <v>15720.59</v>
      </c>
      <c r="NN17" s="0" t="n">
        <v>18678.98</v>
      </c>
      <c r="NO17" s="0" t="n">
        <v>6183.108</v>
      </c>
      <c r="NP17" s="0" t="n">
        <v>5661.468</v>
      </c>
      <c r="NQ17" s="0" t="n">
        <v>14937.8</v>
      </c>
      <c r="NR17" s="0" t="n">
        <v>31118.23</v>
      </c>
      <c r="NS17" s="0" t="n">
        <v>1404.19</v>
      </c>
      <c r="NT17" s="0" t="n">
        <v>8426.34</v>
      </c>
      <c r="NU17" s="0" t="n">
        <v>20154</v>
      </c>
      <c r="NV17" s="0" t="n">
        <v>15893</v>
      </c>
      <c r="NW17" s="0" t="n">
        <v>4060.5</v>
      </c>
      <c r="NX17" s="0" t="n">
        <v>12516.039</v>
      </c>
      <c r="NY17" s="0" t="n">
        <v>5877.54</v>
      </c>
      <c r="NZ17" s="0" t="n">
        <v>44833.06</v>
      </c>
      <c r="OA17" s="0" t="n">
        <v>21363.86</v>
      </c>
      <c r="OB17" s="0" t="n">
        <v>23353.693</v>
      </c>
      <c r="OC17" s="0" t="n">
        <v>828.36</v>
      </c>
      <c r="OD17" s="0" t="n">
        <v>23074.416</v>
      </c>
      <c r="OE17" s="0" t="n">
        <v>30759.97</v>
      </c>
      <c r="OF17" s="0" t="n">
        <v>5749.24</v>
      </c>
      <c r="OG17" s="0" t="n">
        <v>1555.55</v>
      </c>
      <c r="OH17" s="0" t="n">
        <v>11642.96</v>
      </c>
      <c r="OI17" s="0" t="n">
        <v>13913.262</v>
      </c>
      <c r="OJ17" s="0" t="n">
        <v>4714.56</v>
      </c>
      <c r="OK17" s="0" t="n">
        <v>18425.11</v>
      </c>
      <c r="OL17" s="0" t="n">
        <v>1287.72</v>
      </c>
      <c r="OM17" s="0" t="n">
        <v>8142.633</v>
      </c>
      <c r="ON17" s="0" t="n">
        <v>0</v>
      </c>
      <c r="OO17" s="0" t="n">
        <v>8686.53</v>
      </c>
      <c r="OP17" s="0" t="n">
        <v>12383.88</v>
      </c>
      <c r="OQ17" s="0" t="n">
        <v>5747.86</v>
      </c>
      <c r="OR17" s="0" t="n">
        <v>18035.33</v>
      </c>
      <c r="OS17" s="0" t="n">
        <v>17960.74</v>
      </c>
      <c r="OT17" s="0" t="n">
        <v>12762.45</v>
      </c>
      <c r="OU17" s="0" t="n">
        <v>32764.85</v>
      </c>
      <c r="OV17" s="0" t="n">
        <v>912</v>
      </c>
      <c r="OW17" s="0" t="n">
        <v>8406.531</v>
      </c>
      <c r="OX17" s="0" t="n">
        <v>8877.6</v>
      </c>
      <c r="OY17" s="0" t="n">
        <v>29922.74</v>
      </c>
      <c r="PA17" s="0" t="n">
        <v>15894.108</v>
      </c>
      <c r="PB17" s="0" t="n">
        <v>0</v>
      </c>
      <c r="PC17" s="0" t="n">
        <v>26543.5</v>
      </c>
      <c r="PD17" s="0" t="n">
        <v>4301</v>
      </c>
      <c r="PE17" s="0" t="n">
        <v>8660.861</v>
      </c>
      <c r="PF17" s="0" t="n">
        <v>12676.08</v>
      </c>
      <c r="PG17" s="0" t="n">
        <v>1531.2</v>
      </c>
      <c r="PH17" s="0" t="n">
        <v>47643.42</v>
      </c>
      <c r="PI17" s="0" t="n">
        <v>15131.3</v>
      </c>
      <c r="PJ17" s="0" t="n">
        <v>27597.09</v>
      </c>
      <c r="PK17" s="0" t="n">
        <v>16942.52</v>
      </c>
      <c r="PL17" s="0" t="n">
        <v>6163.56</v>
      </c>
      <c r="PM17" s="0" t="n">
        <v>19800.32</v>
      </c>
      <c r="PN17" s="0" t="n">
        <v>37940.94</v>
      </c>
      <c r="PO17" s="0" t="n">
        <v>33747.07</v>
      </c>
      <c r="PP17" s="0" t="n">
        <v>4130.88</v>
      </c>
      <c r="PQ17" s="0" t="n">
        <v>1825.2</v>
      </c>
      <c r="PR17" s="0" t="n">
        <v>11778.36</v>
      </c>
      <c r="PS17" s="0" t="n">
        <v>19581.59</v>
      </c>
      <c r="PT17" s="0" t="n">
        <v>23251.976</v>
      </c>
      <c r="PU17" s="0" t="n">
        <v>12371</v>
      </c>
      <c r="PV17" s="0" t="n">
        <v>2756.8125</v>
      </c>
      <c r="PW17" s="0" t="n">
        <v>1560</v>
      </c>
      <c r="PX17" s="0" t="n">
        <v>12110.58</v>
      </c>
      <c r="PY17" s="0" t="n">
        <v>5405</v>
      </c>
      <c r="PZ17" s="0" t="n">
        <v>4399.85</v>
      </c>
      <c r="QA17" s="0" t="n">
        <v>4619.72</v>
      </c>
      <c r="QB17" s="0" t="n">
        <v>5019.48</v>
      </c>
      <c r="QC17" s="0" t="n">
        <v>14898.875</v>
      </c>
      <c r="QD17" s="0" t="n">
        <v>3166.98</v>
      </c>
      <c r="QE17" s="0" t="n">
        <v>14741.94</v>
      </c>
      <c r="QF17" s="0" t="n">
        <v>13017.474</v>
      </c>
      <c r="QG17" s="0" t="n">
        <v>2430.34</v>
      </c>
      <c r="QH17" s="0" t="n">
        <v>10021.44</v>
      </c>
      <c r="QI17" s="0" t="n">
        <v>24459.6</v>
      </c>
      <c r="QJ17" s="0" t="n">
        <v>4510.944</v>
      </c>
      <c r="QK17" s="0" t="n">
        <v>669.6</v>
      </c>
      <c r="QL17" s="0" t="n">
        <v>21768.538</v>
      </c>
      <c r="QM17" s="0" t="n">
        <v>7699.945</v>
      </c>
      <c r="QN17" s="0" t="n">
        <v>35670</v>
      </c>
      <c r="QO17" s="0" t="n">
        <v>13932.479</v>
      </c>
      <c r="QP17" s="0" t="n">
        <v>11705.59</v>
      </c>
      <c r="QQ17" s="0" t="n">
        <v>1441.44</v>
      </c>
      <c r="QR17" s="0" t="n">
        <v>22115.676</v>
      </c>
      <c r="QS17" s="0" t="n">
        <v>21373.308</v>
      </c>
      <c r="QT17" s="0" t="n">
        <v>4035.312</v>
      </c>
      <c r="QU17" s="0" t="n">
        <v>1074.21</v>
      </c>
      <c r="QV17" s="0" t="n">
        <v>17673.84</v>
      </c>
      <c r="QW17" s="0" t="n">
        <v>12718.99</v>
      </c>
      <c r="QX17" s="0" t="n">
        <v>8191.3</v>
      </c>
      <c r="QY17" s="0" t="n">
        <v>21142.6</v>
      </c>
      <c r="QZ17" s="0" t="n">
        <v>2234.1</v>
      </c>
      <c r="RA17" s="0" t="n">
        <v>6491.74</v>
      </c>
      <c r="RB17" s="0" t="n">
        <v>0</v>
      </c>
      <c r="RC17" s="0" t="n">
        <v>11302.08</v>
      </c>
      <c r="RD17" s="0" t="n">
        <v>3214.62</v>
      </c>
      <c r="RE17" s="0" t="n">
        <v>5748.84</v>
      </c>
      <c r="RF17" s="0" t="n">
        <v>24670.32</v>
      </c>
      <c r="RG17" s="0" t="n">
        <v>19078.074</v>
      </c>
      <c r="RH17" s="0" t="n">
        <v>17903.38</v>
      </c>
      <c r="RI17" s="0" t="n">
        <v>24656.97</v>
      </c>
      <c r="RJ17" s="0" t="n">
        <v>1560</v>
      </c>
      <c r="RK17" s="0" t="n">
        <v>3628.55</v>
      </c>
      <c r="RL17" s="0" t="n">
        <v>1836</v>
      </c>
      <c r="RM17" s="0" t="n">
        <v>25283.786</v>
      </c>
      <c r="RO17" s="0" t="n">
        <v>10932.54</v>
      </c>
      <c r="RP17" s="0" t="n">
        <v>0</v>
      </c>
      <c r="RQ17" s="0" t="n">
        <v>19411.05</v>
      </c>
      <c r="RR17" s="0" t="n">
        <v>6840.9</v>
      </c>
      <c r="RS17" s="0" t="n">
        <v>12953.09</v>
      </c>
      <c r="RT17" s="0" t="n">
        <v>11229.8</v>
      </c>
      <c r="RU17" s="0" t="n">
        <v>912</v>
      </c>
      <c r="RV17" s="0" t="n">
        <v>42786.23</v>
      </c>
      <c r="RW17" s="0" t="n">
        <v>28816.668</v>
      </c>
      <c r="RX17" s="0" t="n">
        <v>27793.467</v>
      </c>
      <c r="RY17" s="0" t="n">
        <v>20906.4</v>
      </c>
      <c r="RZ17" s="0" t="n">
        <v>9903.38</v>
      </c>
      <c r="SA17" s="0" t="n">
        <v>12448.43</v>
      </c>
      <c r="SB17" s="0" t="n">
        <v>34445.38</v>
      </c>
      <c r="SC17" s="0" t="n">
        <v>37817.615</v>
      </c>
      <c r="SD17" s="0" t="n">
        <v>6873.64</v>
      </c>
      <c r="SE17" s="0" t="n">
        <v>8190</v>
      </c>
      <c r="SF17" s="0" t="n">
        <v>5998.49</v>
      </c>
      <c r="SG17" s="0" t="n">
        <v>12439.21</v>
      </c>
      <c r="SH17" s="0" t="n">
        <v>31056.42</v>
      </c>
      <c r="SI17" s="0" t="n">
        <v>7347</v>
      </c>
      <c r="SJ17" s="0" t="n">
        <v>2994.23</v>
      </c>
      <c r="SK17" s="0" t="n">
        <v>5600</v>
      </c>
      <c r="SL17" s="0" t="n">
        <v>34216.84</v>
      </c>
      <c r="SM17" s="0" t="n">
        <v>2103</v>
      </c>
      <c r="SN17" s="0" t="n">
        <v>9139.59</v>
      </c>
      <c r="SO17" s="0" t="n">
        <v>6935.89</v>
      </c>
      <c r="SP17" s="0" t="n">
        <v>5549.82</v>
      </c>
      <c r="SQ17" s="0" t="n">
        <v>6935.94</v>
      </c>
      <c r="SR17" s="0" t="n">
        <v>7169.28</v>
      </c>
      <c r="SS17" s="0" t="n">
        <v>35396.625</v>
      </c>
      <c r="ST17" s="0" t="n">
        <v>19656.19</v>
      </c>
      <c r="SU17" s="0" t="n">
        <v>1371.44</v>
      </c>
      <c r="SV17" s="0" t="n">
        <v>17102.28</v>
      </c>
      <c r="SW17" s="0" t="n">
        <v>25832</v>
      </c>
      <c r="SX17" s="0" t="n">
        <v>16287.84</v>
      </c>
      <c r="SY17" s="0" t="n">
        <v>2437.6</v>
      </c>
      <c r="SZ17" s="0" t="n">
        <v>18094.318</v>
      </c>
      <c r="TA17" s="0" t="n">
        <v>7787.73</v>
      </c>
      <c r="TB17" s="0" t="n">
        <v>20537.74</v>
      </c>
      <c r="TC17" s="0" t="n">
        <v>21673.41</v>
      </c>
      <c r="TD17" s="0" t="n">
        <v>20026.57</v>
      </c>
      <c r="TE17" s="0" t="n">
        <v>870.48</v>
      </c>
      <c r="TF17" s="0" t="n">
        <v>30170.99</v>
      </c>
      <c r="TG17" s="0" t="n">
        <v>13877.9125</v>
      </c>
      <c r="TH17" s="0" t="n">
        <v>17729.096</v>
      </c>
      <c r="TI17" s="0" t="n">
        <v>2048.63</v>
      </c>
      <c r="TJ17" s="0" t="n">
        <v>11373.28</v>
      </c>
      <c r="TK17" s="0" t="n">
        <v>26466.8625</v>
      </c>
      <c r="TL17" s="0" t="n">
        <v>6075.12</v>
      </c>
      <c r="TM17" s="0" t="n">
        <v>13476.83</v>
      </c>
      <c r="TN17" s="0" t="n">
        <v>1300.14</v>
      </c>
      <c r="TO17" s="0" t="n">
        <v>6838.91</v>
      </c>
      <c r="TP17" s="0" t="n">
        <v>0</v>
      </c>
      <c r="TQ17" s="0" t="n">
        <v>11589.04</v>
      </c>
      <c r="TR17" s="0" t="n">
        <v>14576.65</v>
      </c>
      <c r="TS17" s="0" t="n">
        <v>8690.72</v>
      </c>
      <c r="TT17" s="0" t="n">
        <v>17864.046</v>
      </c>
      <c r="TU17" s="0" t="n">
        <v>24707.62</v>
      </c>
      <c r="TV17" s="0" t="n">
        <v>12711.56</v>
      </c>
      <c r="TW17" s="0" t="n">
        <v>30154.82</v>
      </c>
      <c r="TX17" s="0" t="n">
        <v>744</v>
      </c>
      <c r="TY17" s="0" t="n">
        <v>959.81</v>
      </c>
      <c r="TZ17" s="0" t="n">
        <v>6696</v>
      </c>
      <c r="UA17" s="0" t="n">
        <v>25752.82</v>
      </c>
      <c r="UC17" s="0" t="n">
        <v>11949.38</v>
      </c>
      <c r="UD17" s="0" t="n">
        <v>0</v>
      </c>
      <c r="UE17" s="0" t="n">
        <v>24674.452</v>
      </c>
      <c r="UF17" s="0" t="n">
        <v>4697</v>
      </c>
      <c r="UG17" s="0" t="n">
        <v>18638.94</v>
      </c>
      <c r="UH17" s="0" t="n">
        <v>8159.16</v>
      </c>
      <c r="UI17" s="0" t="n">
        <v>580</v>
      </c>
      <c r="UJ17" s="0" t="n">
        <v>51344.854</v>
      </c>
      <c r="UK17" s="0" t="n">
        <v>26239.55</v>
      </c>
      <c r="UL17" s="0" t="n">
        <v>29734.441</v>
      </c>
      <c r="UM17" s="0" t="n">
        <v>24070.52</v>
      </c>
      <c r="UN17" s="0" t="n">
        <v>9868.73</v>
      </c>
      <c r="UO17" s="0" t="n">
        <v>17714.35</v>
      </c>
      <c r="UP17" s="0" t="n">
        <v>45792.08</v>
      </c>
      <c r="UQ17" s="0" t="n">
        <v>36350.925</v>
      </c>
      <c r="UR17" s="0" t="n">
        <v>8608.356</v>
      </c>
      <c r="US17" s="0" t="n">
        <v>1895.4</v>
      </c>
      <c r="UT17" s="0" t="n">
        <v>15719.66</v>
      </c>
      <c r="UU17" s="0" t="n">
        <v>9806.02</v>
      </c>
      <c r="UV17" s="0" t="n">
        <v>19580.14</v>
      </c>
      <c r="UW17" s="0" t="n">
        <v>11103.4</v>
      </c>
      <c r="UX17" s="0" t="n">
        <v>2247.372</v>
      </c>
      <c r="UY17" s="0" t="n">
        <v>1620</v>
      </c>
      <c r="UZ17" s="0" t="n">
        <v>22742.001</v>
      </c>
      <c r="VA17" s="0" t="n">
        <v>6346</v>
      </c>
      <c r="VB17" s="0" t="n">
        <v>4848.64</v>
      </c>
      <c r="VC17" s="0" t="n">
        <v>13259.286</v>
      </c>
      <c r="VD17" s="0" t="n">
        <v>16341.88</v>
      </c>
      <c r="VE17" s="0" t="n">
        <v>10156.24</v>
      </c>
      <c r="VF17" s="0" t="n">
        <v>7899.72</v>
      </c>
      <c r="VG17" s="0" t="n">
        <v>11584.062</v>
      </c>
      <c r="VH17" s="0" t="n">
        <v>27718.82</v>
      </c>
      <c r="VI17" s="0" t="n">
        <v>2200.22</v>
      </c>
      <c r="VJ17" s="0" t="n">
        <v>7307.82</v>
      </c>
      <c r="VK17" s="0" t="n">
        <v>15824</v>
      </c>
      <c r="VL17" s="0" t="n">
        <v>14602.32</v>
      </c>
      <c r="VM17" s="0" t="n">
        <v>3723.4</v>
      </c>
      <c r="VN17" s="0" t="n">
        <v>13071.09</v>
      </c>
      <c r="VO17" s="0" t="n">
        <v>7060.572</v>
      </c>
      <c r="VP17" s="0" t="n">
        <v>32485.01</v>
      </c>
      <c r="VQ17" s="0" t="n">
        <v>23624.2</v>
      </c>
      <c r="VR17" s="0" t="n">
        <v>21670.72</v>
      </c>
      <c r="VS17" s="0" t="n">
        <v>1415.7</v>
      </c>
      <c r="VT17" s="0" t="n">
        <v>29202.84</v>
      </c>
      <c r="VU17" s="0" t="n">
        <v>27045.94</v>
      </c>
      <c r="VV17" s="0" t="n">
        <v>6629.58</v>
      </c>
      <c r="VW17" s="0" t="n">
        <v>1138.78</v>
      </c>
      <c r="VX17" s="0" t="n">
        <v>16228.16</v>
      </c>
      <c r="VY17" s="0" t="n">
        <v>12817.32</v>
      </c>
      <c r="VZ17" s="0" t="n">
        <v>5594.72</v>
      </c>
      <c r="WA17" s="0" t="n">
        <v>10610.16</v>
      </c>
      <c r="WB17" s="0" t="n">
        <v>1903.44</v>
      </c>
      <c r="WC17" s="0" t="n">
        <v>12320.28</v>
      </c>
      <c r="WD17" s="0" t="n">
        <v>0</v>
      </c>
      <c r="WE17" s="0" t="n">
        <v>6994.725</v>
      </c>
      <c r="WF17" s="0" t="n">
        <v>14202.68</v>
      </c>
      <c r="WG17" s="0" t="n">
        <v>6267.82</v>
      </c>
      <c r="WH17" s="0" t="n">
        <v>23125.225</v>
      </c>
      <c r="WI17" s="0" t="n">
        <v>12653.316</v>
      </c>
      <c r="WJ17" s="0" t="n">
        <v>11061.14</v>
      </c>
      <c r="WK17" s="0" t="n">
        <v>29159.405</v>
      </c>
      <c r="WL17" s="0" t="n">
        <v>1824</v>
      </c>
      <c r="WM17" s="0" t="n">
        <v>6882.54</v>
      </c>
      <c r="WN17" s="0" t="n">
        <v>11304</v>
      </c>
      <c r="WO17" s="0" t="n">
        <v>31666.84</v>
      </c>
      <c r="WQ17" s="0" t="n">
        <v>7994.18</v>
      </c>
      <c r="WR17" s="0" t="n">
        <v>0</v>
      </c>
      <c r="WS17" s="0" t="n">
        <v>20506.93</v>
      </c>
      <c r="WT17" s="0" t="n">
        <v>4796</v>
      </c>
      <c r="WU17" s="0" t="n">
        <v>4326.38</v>
      </c>
      <c r="WV17" s="0" t="n">
        <v>15717.24</v>
      </c>
      <c r="WW17" s="0" t="n">
        <v>1464</v>
      </c>
      <c r="WX17" s="0" t="n">
        <v>31649.95</v>
      </c>
      <c r="WY17" s="0" t="n">
        <v>21099.62</v>
      </c>
      <c r="WZ17" s="0" t="n">
        <v>14835.96</v>
      </c>
      <c r="XA17" s="0" t="n">
        <v>15346.12</v>
      </c>
      <c r="XB17" s="0" t="n">
        <v>6718.16</v>
      </c>
      <c r="XC17" s="0" t="n">
        <v>12135.33</v>
      </c>
      <c r="XD17" s="0" t="n">
        <v>34315.3</v>
      </c>
      <c r="XE17" s="0" t="n">
        <v>32566.3</v>
      </c>
      <c r="XF17" s="0" t="n">
        <v>3207.48</v>
      </c>
      <c r="XG17" s="0" t="n">
        <v>5475.6</v>
      </c>
      <c r="XH17" s="0" t="n">
        <v>6582.17</v>
      </c>
      <c r="XI17" s="0" t="n">
        <v>24633.525</v>
      </c>
      <c r="XJ17" s="0" t="n">
        <v>14651.14</v>
      </c>
      <c r="XK17" s="0" t="n">
        <v>3216.4</v>
      </c>
      <c r="XL17" s="0" t="n">
        <v>2893.86</v>
      </c>
      <c r="XM17" s="0" t="n">
        <v>4680</v>
      </c>
      <c r="XN17" s="0" t="n">
        <v>16435.22</v>
      </c>
      <c r="XO17" s="0" t="n">
        <v>2791</v>
      </c>
      <c r="XP17" s="0" t="n">
        <v>8167.38</v>
      </c>
      <c r="XQ17" s="0" t="n">
        <v>4014.69</v>
      </c>
      <c r="XR17" s="0" t="n">
        <v>5045.06</v>
      </c>
      <c r="XS17" s="0" t="n">
        <v>4146.35</v>
      </c>
      <c r="XT17" s="0" t="n">
        <v>3519.666</v>
      </c>
      <c r="XU17" s="0" t="n">
        <v>18806.72</v>
      </c>
      <c r="XV17" s="0" t="n">
        <v>9809.541</v>
      </c>
      <c r="XW17" s="0" t="n">
        <v>826.38</v>
      </c>
      <c r="XX17" s="0" t="n">
        <v>13130.676</v>
      </c>
      <c r="XY17" s="0" t="n">
        <v>18784</v>
      </c>
      <c r="XZ17" s="0" t="n">
        <v>9996.48</v>
      </c>
      <c r="YA17" s="0" t="n">
        <v>481</v>
      </c>
      <c r="YB17" s="0" t="n">
        <v>14343.08</v>
      </c>
      <c r="YC17" s="0" t="n">
        <v>5648.575</v>
      </c>
      <c r="YD17" s="0" t="n">
        <v>30837.28</v>
      </c>
      <c r="YE17" s="0" t="n">
        <v>7914.8</v>
      </c>
      <c r="YF17" s="0" t="n">
        <v>11689.488</v>
      </c>
      <c r="YG17" s="0" t="n">
        <v>290.16</v>
      </c>
      <c r="YH17" s="0" t="n">
        <v>15949.25</v>
      </c>
      <c r="YI17" s="0" t="n">
        <v>12800.17</v>
      </c>
      <c r="YJ17" s="0" t="n">
        <v>11153.376</v>
      </c>
      <c r="YK17" s="0" t="n">
        <v>692.66</v>
      </c>
      <c r="YL17" s="0" t="n">
        <v>4383.76</v>
      </c>
      <c r="YM17" s="0" t="n">
        <v>10420.11</v>
      </c>
      <c r="YN17" s="0" t="n">
        <v>2039.84</v>
      </c>
      <c r="YO17" s="0" t="n">
        <v>21723.75</v>
      </c>
      <c r="YP17" s="0" t="n">
        <v>559.332</v>
      </c>
      <c r="YQ17" s="0" t="n">
        <v>2880.11</v>
      </c>
      <c r="YR17" s="0" t="n">
        <v>0</v>
      </c>
      <c r="YS17" s="0" t="n">
        <v>16131.06</v>
      </c>
      <c r="YT17" s="0" t="n">
        <v>3435.354</v>
      </c>
      <c r="YU17" s="0" t="n">
        <v>3709.04</v>
      </c>
      <c r="YV17" s="0" t="n">
        <v>12407.98</v>
      </c>
      <c r="YW17" s="0" t="n">
        <v>22395.04</v>
      </c>
      <c r="YX17" s="0" t="n">
        <v>10970.352</v>
      </c>
      <c r="YY17" s="0" t="n">
        <v>34994.1125</v>
      </c>
      <c r="YZ17" s="0" t="n">
        <v>1108.8</v>
      </c>
      <c r="ZA17" s="0" t="n">
        <v>4477.1625</v>
      </c>
      <c r="ZB17" s="0" t="n">
        <v>468</v>
      </c>
      <c r="ZC17" s="0" t="n">
        <v>14459.64</v>
      </c>
      <c r="ZE17" s="0" t="n">
        <v>5338.01</v>
      </c>
      <c r="ZF17" s="0" t="n">
        <v>0</v>
      </c>
      <c r="ZG17" s="0" t="n">
        <v>15790.14</v>
      </c>
      <c r="ZH17" s="0" t="n">
        <v>4961</v>
      </c>
      <c r="ZI17" s="0" t="n">
        <v>3828.807</v>
      </c>
      <c r="ZJ17" s="0" t="n">
        <v>12716.16</v>
      </c>
      <c r="ZK17" s="0" t="n">
        <v>788</v>
      </c>
      <c r="ZL17" s="0" t="n">
        <v>24178.88</v>
      </c>
      <c r="ZM17" s="0" t="n">
        <v>27594.42</v>
      </c>
      <c r="ZN17" s="0" t="n">
        <v>10430.18</v>
      </c>
      <c r="ZO17" s="0" t="n">
        <v>20566.62</v>
      </c>
      <c r="ZP17" s="0" t="n">
        <v>6645.42</v>
      </c>
      <c r="ZQ17" s="0" t="n">
        <v>13010.8125</v>
      </c>
      <c r="ZR17" s="0" t="n">
        <v>37375.44</v>
      </c>
      <c r="ZS17" s="0" t="n">
        <v>29984.98</v>
      </c>
      <c r="ZT17" s="0" t="n">
        <v>3257.748</v>
      </c>
      <c r="ZU17" s="0" t="n">
        <v>7160.4</v>
      </c>
      <c r="ZV17" s="0" t="n">
        <v>10289.52</v>
      </c>
      <c r="ZW17" s="0" t="n">
        <v>10990.84</v>
      </c>
      <c r="ZX17" s="0" t="n">
        <v>13292.217</v>
      </c>
      <c r="ZY17" s="0" t="n">
        <v>2693</v>
      </c>
      <c r="ZZ17" s="0" t="n">
        <v>2947.698</v>
      </c>
      <c r="AAA17" s="0" t="n">
        <v>6120</v>
      </c>
      <c r="AAB17" s="0" t="n">
        <v>22052.602</v>
      </c>
      <c r="AAC17" s="0" t="n">
        <v>5615</v>
      </c>
      <c r="AAD17" s="0" t="n">
        <v>8993.034</v>
      </c>
      <c r="AAE17" s="0" t="n">
        <v>5503.14</v>
      </c>
      <c r="AAF17" s="0" t="n">
        <v>11426.7</v>
      </c>
      <c r="AAG17" s="0" t="n">
        <v>2967.16</v>
      </c>
      <c r="AAH17" s="0" t="n">
        <v>4997.28</v>
      </c>
      <c r="AAI17" s="0" t="n">
        <v>19925.378</v>
      </c>
      <c r="AAJ17" s="0" t="n">
        <v>18194.575</v>
      </c>
      <c r="AAK17" s="0" t="n">
        <v>716.81</v>
      </c>
      <c r="AAL17" s="0" t="n">
        <v>13973.44</v>
      </c>
      <c r="AAM17" s="0" t="n">
        <v>12758</v>
      </c>
      <c r="AAN17" s="0" t="n">
        <v>13756.32</v>
      </c>
      <c r="AAO17" s="0" t="n">
        <v>723.6</v>
      </c>
      <c r="AAP17" s="0" t="n">
        <v>11789.65</v>
      </c>
      <c r="AAQ17" s="0" t="n">
        <v>3343.22</v>
      </c>
      <c r="AAR17" s="0" t="n">
        <v>28222.46</v>
      </c>
      <c r="AAS17" s="0" t="n">
        <v>6448.92</v>
      </c>
      <c r="AAT17" s="0" t="n">
        <v>15722.5125</v>
      </c>
      <c r="AAU17" s="0" t="n">
        <v>276.12</v>
      </c>
      <c r="AAV17" s="0" t="n">
        <v>19944.06</v>
      </c>
      <c r="AAW17" s="0" t="n">
        <v>19936.26</v>
      </c>
      <c r="AAX17" s="0" t="n">
        <v>16349.4</v>
      </c>
      <c r="AAY17" s="0" t="n">
        <v>451.99</v>
      </c>
      <c r="AAZ17" s="0" t="n">
        <v>5182.9</v>
      </c>
      <c r="ABA17" s="0" t="n">
        <v>9967.54</v>
      </c>
      <c r="ABB17" s="0" t="n">
        <v>1790.536</v>
      </c>
      <c r="ABC17" s="0" t="n">
        <v>12498.58</v>
      </c>
      <c r="ABD17" s="0" t="n">
        <v>555.96</v>
      </c>
      <c r="ABE17" s="0" t="n">
        <v>2938.37</v>
      </c>
      <c r="ABF17" s="0" t="n">
        <v>0</v>
      </c>
      <c r="ABG17" s="0" t="n">
        <v>10066.086</v>
      </c>
      <c r="ABH17" s="0" t="n">
        <v>5782.32</v>
      </c>
      <c r="ABI17" s="0" t="n">
        <v>2581.51</v>
      </c>
      <c r="ABJ17" s="0" t="n">
        <v>7449.399</v>
      </c>
      <c r="ABK17" s="0" t="n">
        <v>18250.18</v>
      </c>
      <c r="ABL17" s="0" t="n">
        <v>9280.293</v>
      </c>
      <c r="ABM17" s="0" t="n">
        <v>21443.53</v>
      </c>
      <c r="ABN17" s="0" t="n">
        <v>816</v>
      </c>
      <c r="ABO17" s="0" t="n">
        <v>7842.35</v>
      </c>
      <c r="ABP17" s="0" t="n">
        <v>1296</v>
      </c>
      <c r="ABQ17" s="0" t="n">
        <v>12475.98</v>
      </c>
      <c r="ABS17" s="0" t="n">
        <v>18983.8875</v>
      </c>
      <c r="ABT17" s="0" t="n">
        <v>0</v>
      </c>
      <c r="ABU17" s="0" t="n">
        <v>23973.021</v>
      </c>
      <c r="ABV17" s="0" t="n">
        <v>2618</v>
      </c>
      <c r="ABW17" s="0" t="n">
        <v>9471.374</v>
      </c>
      <c r="ABX17" s="0" t="n">
        <v>13341.16</v>
      </c>
      <c r="ABY17" s="0" t="n">
        <v>1368</v>
      </c>
      <c r="ABZ17" s="0" t="n">
        <v>44076.02</v>
      </c>
      <c r="ACA17" s="0" t="n">
        <v>14439.12</v>
      </c>
      <c r="ACB17" s="0" t="n">
        <v>18837.58</v>
      </c>
      <c r="ACC17" s="0" t="n">
        <v>19020.122</v>
      </c>
      <c r="ACD17" s="0" t="n">
        <v>6958.87</v>
      </c>
      <c r="ACE17" s="0" t="n">
        <v>20045.17</v>
      </c>
      <c r="ACF17" s="0" t="n">
        <v>58070.55</v>
      </c>
      <c r="ACG17" s="0" t="n">
        <v>32502.58</v>
      </c>
      <c r="ACH17" s="0" t="n">
        <v>4913.12</v>
      </c>
      <c r="ACI17" s="0" t="n">
        <v>1179.36</v>
      </c>
      <c r="ACJ17" s="0" t="n">
        <v>16000.787</v>
      </c>
      <c r="ACK17" s="0" t="n">
        <v>21395.066</v>
      </c>
      <c r="ACL17" s="0" t="n">
        <v>14819.2875</v>
      </c>
      <c r="ACM17" s="0" t="n">
        <v>10263</v>
      </c>
      <c r="ACN17" s="0" t="n">
        <v>2688.875</v>
      </c>
      <c r="ACO17" s="0" t="n">
        <v>1120</v>
      </c>
      <c r="ACP17" s="0" t="n">
        <v>9308.32</v>
      </c>
      <c r="ACQ17" s="0" t="n">
        <v>5787</v>
      </c>
      <c r="ACR17" s="0" t="n">
        <v>3926.3</v>
      </c>
      <c r="ACS17" s="0" t="n">
        <v>8394.65</v>
      </c>
      <c r="ACT17" s="0" t="n">
        <v>10286.06</v>
      </c>
      <c r="ACU17" s="0" t="n">
        <v>10189.8</v>
      </c>
      <c r="ACV17" s="0" t="n">
        <v>3941.88</v>
      </c>
      <c r="ACW17" s="0" t="n">
        <v>7294.932</v>
      </c>
      <c r="ACX17" s="0" t="n">
        <v>17172.771</v>
      </c>
      <c r="ACY17" s="0" t="n">
        <v>1951.443</v>
      </c>
      <c r="ACZ17" s="0" t="n">
        <v>7374.64</v>
      </c>
      <c r="ADA17" s="0" t="n">
        <v>15488</v>
      </c>
      <c r="ADB17" s="0" t="n">
        <v>6096.32</v>
      </c>
      <c r="ADC17" s="0" t="n">
        <v>1285.6</v>
      </c>
      <c r="ADD17" s="0" t="n">
        <v>17208.85</v>
      </c>
      <c r="ADE17" s="0" t="n">
        <v>6127.625</v>
      </c>
      <c r="ADF17" s="0" t="n">
        <v>45181.741</v>
      </c>
      <c r="ADG17" s="0" t="n">
        <v>10471.02</v>
      </c>
      <c r="ADH17" s="0" t="n">
        <v>13994.76</v>
      </c>
      <c r="ADI17" s="0" t="n">
        <v>1165.32</v>
      </c>
      <c r="ADJ17" s="0" t="n">
        <v>20451.64</v>
      </c>
      <c r="ADK17" s="0" t="n">
        <v>24729.31</v>
      </c>
      <c r="ADL17" s="0" t="n">
        <v>3743.6</v>
      </c>
      <c r="ADM17" s="0" t="n">
        <v>246.54</v>
      </c>
      <c r="ADN17" s="0" t="n">
        <v>16682.072</v>
      </c>
      <c r="ADO17" s="0" t="n">
        <v>6532.18</v>
      </c>
      <c r="ADP17" s="0" t="n">
        <v>4356.96</v>
      </c>
      <c r="ADQ17" s="0" t="n">
        <v>23435.313</v>
      </c>
      <c r="ADR17" s="0" t="n">
        <v>1909.8</v>
      </c>
      <c r="ADS17" s="0" t="n">
        <v>7560.49</v>
      </c>
      <c r="ADT17" s="0" t="n">
        <v>0</v>
      </c>
      <c r="ADU17" s="0" t="n">
        <v>10729.64</v>
      </c>
      <c r="ADV17" s="0" t="n">
        <v>4676.148</v>
      </c>
      <c r="ADW17" s="0" t="n">
        <v>2666.16</v>
      </c>
      <c r="ADX17" s="0" t="n">
        <v>19214.21</v>
      </c>
      <c r="ADY17" s="0" t="n">
        <v>18905.458</v>
      </c>
      <c r="ADZ17" s="0" t="n">
        <v>15907.78</v>
      </c>
      <c r="AEA17" s="0" t="n">
        <v>26517.08</v>
      </c>
      <c r="AEB17" s="0" t="n">
        <v>1680</v>
      </c>
      <c r="AEC17" s="0" t="n">
        <v>5922.73</v>
      </c>
      <c r="AED17" s="0" t="n">
        <v>4770</v>
      </c>
      <c r="AEE17" s="0" t="n">
        <v>23950.38</v>
      </c>
      <c r="AEG17" s="0" t="n">
        <v>12267.82</v>
      </c>
      <c r="AEH17" s="0" t="n">
        <v>0</v>
      </c>
      <c r="AEI17" s="0" t="n">
        <v>22403.568</v>
      </c>
      <c r="AEJ17" s="0" t="n">
        <v>4643.1</v>
      </c>
      <c r="AEK17" s="0" t="n">
        <v>16139.14</v>
      </c>
      <c r="AEL17" s="0" t="n">
        <v>10776.56</v>
      </c>
      <c r="AEM17" s="0" t="n">
        <v>885</v>
      </c>
      <c r="AEN17" s="0" t="n">
        <v>43286.44</v>
      </c>
      <c r="AEO17" s="0" t="n">
        <v>31243.81</v>
      </c>
      <c r="AEP17" s="0" t="n">
        <v>22506.385</v>
      </c>
      <c r="AEQ17" s="0" t="n">
        <v>23754.324</v>
      </c>
      <c r="AER17" s="0" t="n">
        <v>15383.9125</v>
      </c>
      <c r="AES17" s="0" t="n">
        <v>16102.14</v>
      </c>
      <c r="AET17" s="0" t="n">
        <v>45717.66</v>
      </c>
      <c r="AEU17" s="0" t="n">
        <v>37717.24</v>
      </c>
      <c r="AEV17" s="0" t="n">
        <v>8529.66</v>
      </c>
      <c r="AEW17" s="0" t="n">
        <v>5707.26</v>
      </c>
      <c r="AEX17" s="0" t="n">
        <v>14632.1875</v>
      </c>
      <c r="AEY17" s="0" t="n">
        <v>10664.64</v>
      </c>
      <c r="AEZ17" s="0" t="n">
        <v>18197.154</v>
      </c>
      <c r="AFA17" s="0" t="n">
        <v>9616</v>
      </c>
      <c r="AFB17" s="0" t="n">
        <v>3830.002</v>
      </c>
      <c r="AFC17" s="0" t="n">
        <v>5420</v>
      </c>
      <c r="AFD17" s="0" t="n">
        <v>40008.8875</v>
      </c>
      <c r="AFE17" s="0" t="n">
        <v>4529</v>
      </c>
      <c r="AFF17" s="0" t="n">
        <v>9635.06</v>
      </c>
      <c r="AFG17" s="0" t="n">
        <v>12850.67</v>
      </c>
      <c r="AFH17" s="0" t="n">
        <v>12650.5</v>
      </c>
      <c r="AFI17" s="0" t="n">
        <v>10262.956</v>
      </c>
      <c r="AFJ17" s="0" t="n">
        <v>9717.72</v>
      </c>
      <c r="AFK17" s="0" t="n">
        <v>16946.98</v>
      </c>
      <c r="AFL17" s="0" t="n">
        <v>19327.87</v>
      </c>
      <c r="AFM17" s="0" t="n">
        <v>1921.98</v>
      </c>
      <c r="AFN17" s="0" t="n">
        <v>11425.986</v>
      </c>
      <c r="AFO17" s="0" t="n">
        <v>14476</v>
      </c>
      <c r="AFP17" s="0" t="n">
        <v>22339.12</v>
      </c>
      <c r="AFQ17" s="0" t="n">
        <v>3913.4</v>
      </c>
      <c r="AFR17" s="0" t="n">
        <v>15286.563</v>
      </c>
      <c r="AFS17" s="0" t="n">
        <v>4760.82</v>
      </c>
      <c r="AFT17" s="0" t="n">
        <v>27162.73</v>
      </c>
      <c r="AFU17" s="0" t="n">
        <v>19253.42</v>
      </c>
      <c r="AFV17" s="0" t="n">
        <v>25861.52</v>
      </c>
      <c r="AFW17" s="0" t="n">
        <v>1225.224</v>
      </c>
      <c r="AFX17" s="0" t="n">
        <v>49402.075</v>
      </c>
      <c r="AFY17" s="0" t="n">
        <v>20959.67</v>
      </c>
      <c r="AFZ17" s="0" t="n">
        <v>14950.962</v>
      </c>
      <c r="AGA17" s="0" t="n">
        <v>528.3</v>
      </c>
      <c r="AGB17" s="0" t="n">
        <v>15410.24</v>
      </c>
      <c r="AGC17" s="0" t="n">
        <v>10626.34</v>
      </c>
      <c r="AGD17" s="0" t="n">
        <v>4607.2</v>
      </c>
      <c r="AGE17" s="0" t="n">
        <v>11548.91</v>
      </c>
      <c r="AGF17" s="0" t="n">
        <v>1573.884</v>
      </c>
      <c r="AGG17" s="0" t="n">
        <v>10028.106</v>
      </c>
      <c r="AGH17" s="0" t="n">
        <v>0</v>
      </c>
      <c r="AGI17" s="0" t="n">
        <v>9977.14</v>
      </c>
      <c r="AGJ17" s="0" t="n">
        <v>21078.35</v>
      </c>
      <c r="AGK17" s="0" t="n">
        <v>3366</v>
      </c>
      <c r="AGL17" s="0" t="n">
        <v>18089.522</v>
      </c>
      <c r="AGM17" s="0" t="n">
        <v>20909.856</v>
      </c>
      <c r="AGN17" s="0" t="n">
        <v>12920.08</v>
      </c>
      <c r="AGO17" s="0" t="n">
        <v>33509.83</v>
      </c>
      <c r="AGP17" s="0" t="n">
        <v>1296</v>
      </c>
      <c r="AGQ17" s="0" t="n">
        <v>4096.75</v>
      </c>
      <c r="AGR17" s="0" t="n">
        <v>10173.6</v>
      </c>
      <c r="AGS17" s="0" t="n">
        <v>37408.096</v>
      </c>
      <c r="AGU17" s="0" t="n">
        <v>1327</v>
      </c>
      <c r="AGV17" s="0" t="n">
        <v>2170</v>
      </c>
      <c r="AGW17" s="0" t="n">
        <v>717</v>
      </c>
      <c r="AGX17" s="0" t="n">
        <v>1966</v>
      </c>
      <c r="AGY17" s="0" t="n">
        <v>1584</v>
      </c>
      <c r="AGZ17" s="0" t="n">
        <v>1475</v>
      </c>
      <c r="AHA17" s="0" t="n">
        <v>1372</v>
      </c>
      <c r="AHB17" s="0" t="n">
        <v>452</v>
      </c>
      <c r="AHC17" s="0" t="n">
        <v>1063</v>
      </c>
      <c r="AHD17" s="0" t="n">
        <v>2077</v>
      </c>
      <c r="AHE17" s="0" t="n">
        <v>835</v>
      </c>
      <c r="AHF17" s="0" t="n">
        <v>1634</v>
      </c>
    </row>
    <row r="18" customFormat="false" ht="15" hidden="false" customHeight="false" outlineLevel="0" collapsed="false">
      <c r="H18" s="0" t="s">
        <v>187</v>
      </c>
      <c r="L18" s="0" t="n">
        <v>12.7</v>
      </c>
      <c r="M18" s="0" t="s">
        <v>252</v>
      </c>
      <c r="N18" s="0" t="s">
        <v>252</v>
      </c>
      <c r="CI18" s="0" t="n">
        <v>15244.95</v>
      </c>
      <c r="CJ18" s="0" t="n">
        <v>25842.56</v>
      </c>
      <c r="CK18" s="0" t="n">
        <v>7081.52</v>
      </c>
      <c r="CL18" s="0" t="n">
        <v>15660.56</v>
      </c>
      <c r="CM18" s="0" t="n">
        <v>17977.32</v>
      </c>
      <c r="CN18" s="0" t="n">
        <v>8198.37</v>
      </c>
      <c r="CO18" s="0" t="n">
        <v>42221.6</v>
      </c>
      <c r="CP18" s="0" t="n">
        <v>18018.45</v>
      </c>
      <c r="CQ18" s="0" t="n">
        <v>35473.196</v>
      </c>
      <c r="CR18" s="0" t="n">
        <v>61720.42</v>
      </c>
      <c r="CS18" s="0" t="n">
        <v>41093.02</v>
      </c>
      <c r="CT18" s="0" t="n">
        <v>69442.3625</v>
      </c>
      <c r="CU18" s="0" t="n">
        <v>10018.593</v>
      </c>
      <c r="CV18" s="0" t="n">
        <v>30365.96</v>
      </c>
      <c r="CW18" s="0" t="n">
        <v>36607.86</v>
      </c>
      <c r="CX18" s="0" t="n">
        <v>37594.89</v>
      </c>
      <c r="CY18" s="0" t="n">
        <v>5357.85</v>
      </c>
      <c r="CZ18" s="0" t="n">
        <v>25015.14</v>
      </c>
      <c r="DA18" s="0" t="n">
        <v>29589.9</v>
      </c>
      <c r="DB18" s="0" t="n">
        <v>22118.22</v>
      </c>
      <c r="DC18" s="0" t="n">
        <v>22999.98</v>
      </c>
      <c r="DD18" s="0" t="n">
        <v>6903.49</v>
      </c>
      <c r="DE18" s="0" t="n">
        <v>3240.93</v>
      </c>
      <c r="DF18" s="0" t="n">
        <v>0</v>
      </c>
      <c r="DG18" s="0" t="n">
        <v>5002</v>
      </c>
      <c r="DH18" s="0" t="n">
        <v>10795.37</v>
      </c>
      <c r="DI18" s="0" t="n">
        <v>0</v>
      </c>
      <c r="DJ18" s="0" t="n">
        <v>0</v>
      </c>
      <c r="DK18" s="0" t="n">
        <v>42640.26</v>
      </c>
      <c r="DL18" s="0" t="n">
        <v>2695</v>
      </c>
      <c r="DM18" s="0" t="n">
        <v>9733.25</v>
      </c>
      <c r="DN18" s="0" t="n">
        <v>11926.26</v>
      </c>
      <c r="DO18" s="0" t="n">
        <v>14881.999</v>
      </c>
      <c r="DP18" s="0" t="n">
        <v>21428.2</v>
      </c>
      <c r="DQ18" s="0" t="n">
        <v>22668.66</v>
      </c>
      <c r="DR18" s="0" t="n">
        <v>24309.31</v>
      </c>
      <c r="DS18" s="0" t="n">
        <v>26295.18</v>
      </c>
      <c r="DT18" s="0" t="n">
        <v>8000.9</v>
      </c>
      <c r="DU18" s="0" t="n">
        <v>11013.12</v>
      </c>
      <c r="DV18" s="0" t="n">
        <v>30969.05</v>
      </c>
      <c r="DW18" s="0" t="n">
        <v>29129.24</v>
      </c>
      <c r="DX18" s="0" t="n">
        <v>1152.16</v>
      </c>
      <c r="DY18" s="0" t="n">
        <v>419.07</v>
      </c>
      <c r="DZ18" s="0" t="n">
        <v>4536</v>
      </c>
      <c r="EA18" s="0" t="n">
        <v>21258.48</v>
      </c>
      <c r="EB18" s="0" t="n">
        <v>6187.82</v>
      </c>
      <c r="EC18" s="0" t="n">
        <v>20518.96</v>
      </c>
      <c r="ED18" s="0" t="n">
        <v>11757.5625</v>
      </c>
      <c r="EE18" s="0" t="n">
        <v>13571.25</v>
      </c>
      <c r="EF18" s="0" t="n">
        <v>13991.67</v>
      </c>
      <c r="EG18" s="0" t="n">
        <v>0</v>
      </c>
      <c r="EH18" s="0" t="n">
        <v>22856.6125</v>
      </c>
      <c r="EI18" s="0" t="n">
        <v>33297.76</v>
      </c>
      <c r="EJ18" s="0" t="n">
        <v>12311.59</v>
      </c>
      <c r="EK18" s="0" t="n">
        <v>0</v>
      </c>
      <c r="EL18" s="0" t="n">
        <v>4974.9</v>
      </c>
      <c r="EM18" s="0" t="n">
        <v>21519.54</v>
      </c>
      <c r="EN18" s="0" t="n">
        <v>7464.72</v>
      </c>
      <c r="EO18" s="0" t="n">
        <v>19727</v>
      </c>
      <c r="EP18" s="0" t="n">
        <v>9286.81</v>
      </c>
      <c r="EQ18" s="0" t="n">
        <v>18216.8</v>
      </c>
      <c r="ER18" s="0" t="n">
        <v>8011.1</v>
      </c>
      <c r="ES18" s="0" t="n">
        <v>34030.04</v>
      </c>
      <c r="ET18" s="0" t="n">
        <v>41161.38</v>
      </c>
      <c r="EU18" s="0" t="n">
        <v>0</v>
      </c>
      <c r="EW18" s="0" t="n">
        <v>8737.17</v>
      </c>
      <c r="EX18" s="0" t="n">
        <v>23865.26</v>
      </c>
      <c r="EY18" s="0" t="n">
        <v>22424.27</v>
      </c>
      <c r="EZ18" s="0" t="n">
        <v>25209.62</v>
      </c>
      <c r="FA18" s="0" t="n">
        <v>34040.125</v>
      </c>
      <c r="FB18" s="0" t="n">
        <v>18548.19</v>
      </c>
      <c r="FC18" s="0" t="n">
        <v>25269.58</v>
      </c>
      <c r="FD18" s="0" t="n">
        <v>26252.6</v>
      </c>
      <c r="FE18" s="0" t="n">
        <v>36284.868</v>
      </c>
      <c r="FF18" s="0" t="n">
        <v>46308.71</v>
      </c>
      <c r="FG18" s="0" t="n">
        <v>44705.48</v>
      </c>
      <c r="FH18" s="0" t="n">
        <v>39796.47</v>
      </c>
      <c r="FI18" s="0" t="n">
        <v>11346.61</v>
      </c>
      <c r="FJ18" s="0" t="n">
        <v>17677.05</v>
      </c>
      <c r="FK18" s="0" t="n">
        <v>40350.52</v>
      </c>
      <c r="FL18" s="0" t="n">
        <v>27621.09</v>
      </c>
      <c r="FM18" s="0" t="n">
        <v>5661.6</v>
      </c>
      <c r="FN18" s="0" t="n">
        <v>11203.38</v>
      </c>
      <c r="FO18" s="0" t="n">
        <v>7009.065</v>
      </c>
      <c r="FP18" s="0" t="n">
        <v>8357.094</v>
      </c>
      <c r="FQ18" s="0" t="n">
        <v>22312.06</v>
      </c>
      <c r="FR18" s="0" t="n">
        <v>14761.98</v>
      </c>
      <c r="FS18" s="0" t="n">
        <v>12750.05</v>
      </c>
      <c r="FT18" s="0" t="n">
        <v>0</v>
      </c>
      <c r="FU18" s="0" t="n">
        <v>3173.4</v>
      </c>
      <c r="FV18" s="0" t="n">
        <v>15721.34</v>
      </c>
      <c r="FW18" s="0" t="n">
        <v>0</v>
      </c>
      <c r="FX18" s="0" t="n">
        <v>0</v>
      </c>
      <c r="FY18" s="0" t="n">
        <v>39541.35</v>
      </c>
      <c r="FZ18" s="0" t="n">
        <v>2717</v>
      </c>
      <c r="GA18" s="0" t="n">
        <v>16731.605</v>
      </c>
      <c r="GB18" s="0" t="n">
        <v>10410.21</v>
      </c>
      <c r="GC18" s="0" t="n">
        <v>8005.91</v>
      </c>
      <c r="GD18" s="0" t="n">
        <v>22620.65</v>
      </c>
      <c r="GE18" s="0" t="n">
        <v>1619.19</v>
      </c>
      <c r="GF18" s="0" t="n">
        <v>27167.64</v>
      </c>
      <c r="GG18" s="0" t="n">
        <v>17514.77</v>
      </c>
      <c r="GH18" s="0" t="n">
        <v>13854.19</v>
      </c>
      <c r="GI18" s="0" t="n">
        <v>12864.24</v>
      </c>
      <c r="GJ18" s="0" t="n">
        <v>15460.39</v>
      </c>
      <c r="GK18" s="0" t="n">
        <v>22556.6</v>
      </c>
      <c r="GL18" s="0" t="n">
        <v>2493.82</v>
      </c>
      <c r="GM18" s="0" t="n">
        <v>927.3</v>
      </c>
      <c r="GN18" s="0" t="n">
        <v>405</v>
      </c>
      <c r="GO18" s="0" t="n">
        <v>18201.375</v>
      </c>
      <c r="GP18" s="0" t="n">
        <v>8159.206</v>
      </c>
      <c r="GQ18" s="0" t="n">
        <v>34706.47</v>
      </c>
      <c r="GR18" s="0" t="n">
        <v>10361.63</v>
      </c>
      <c r="GS18" s="0" t="n">
        <v>7855.6875</v>
      </c>
      <c r="GT18" s="0" t="n">
        <v>908.55</v>
      </c>
      <c r="GU18" s="0" t="n">
        <v>0</v>
      </c>
      <c r="GV18" s="0" t="n">
        <v>17017.41</v>
      </c>
      <c r="GW18" s="0" t="n">
        <v>32429.025</v>
      </c>
      <c r="GX18" s="0" t="n">
        <v>14046.67</v>
      </c>
      <c r="GY18" s="0" t="n">
        <v>0</v>
      </c>
      <c r="GZ18" s="0" t="n">
        <v>1333.02</v>
      </c>
      <c r="HA18" s="0" t="n">
        <v>7890.498</v>
      </c>
      <c r="HB18" s="0" t="n">
        <v>20196.4875</v>
      </c>
      <c r="HC18" s="0" t="n">
        <v>19121.8</v>
      </c>
      <c r="HD18" s="0" t="n">
        <v>21232.56</v>
      </c>
      <c r="HE18" s="0" t="n">
        <v>9159.28</v>
      </c>
      <c r="HF18" s="0" t="n">
        <v>27414.2875</v>
      </c>
      <c r="HG18" s="0" t="n">
        <v>28396.92</v>
      </c>
      <c r="HH18" s="0" t="n">
        <v>13437.6</v>
      </c>
      <c r="HI18" s="0" t="n">
        <v>0</v>
      </c>
      <c r="HK18" s="0" t="n">
        <v>9672.839</v>
      </c>
      <c r="HL18" s="0" t="n">
        <v>18711.64</v>
      </c>
      <c r="HM18" s="0" t="n">
        <v>12103.322</v>
      </c>
      <c r="HN18" s="0" t="n">
        <v>6047.88</v>
      </c>
      <c r="HO18" s="0" t="n">
        <v>8455.4</v>
      </c>
      <c r="HP18" s="0" t="n">
        <v>13269.51</v>
      </c>
      <c r="HQ18" s="0" t="n">
        <v>20430.44</v>
      </c>
      <c r="HR18" s="0" t="n">
        <v>13104.025</v>
      </c>
      <c r="HS18" s="0" t="n">
        <v>23525.77</v>
      </c>
      <c r="HT18" s="0" t="n">
        <v>30780.342</v>
      </c>
      <c r="HU18" s="0" t="n">
        <v>23024.562</v>
      </c>
      <c r="HV18" s="0" t="n">
        <v>29287.15</v>
      </c>
      <c r="HW18" s="0" t="n">
        <v>9081.9375</v>
      </c>
      <c r="HX18" s="0" t="n">
        <v>19500.316</v>
      </c>
      <c r="HY18" s="0" t="n">
        <v>27888.36</v>
      </c>
      <c r="HZ18" s="0" t="n">
        <v>19226.05</v>
      </c>
      <c r="IA18" s="0" t="n">
        <v>4284.1875</v>
      </c>
      <c r="IB18" s="0" t="n">
        <v>14544.629</v>
      </c>
      <c r="IC18" s="0" t="n">
        <v>17395.15</v>
      </c>
      <c r="ID18" s="0" t="n">
        <v>19646.9625</v>
      </c>
      <c r="IE18" s="0" t="n">
        <v>11303.11</v>
      </c>
      <c r="IF18" s="0" t="n">
        <v>10511.47</v>
      </c>
      <c r="IG18" s="0" t="n">
        <v>5159.5625</v>
      </c>
      <c r="IH18" s="0" t="n">
        <v>0</v>
      </c>
      <c r="II18" s="0" t="n">
        <v>4087</v>
      </c>
      <c r="IJ18" s="0" t="n">
        <v>12428.37</v>
      </c>
      <c r="IK18" s="0" t="n">
        <v>0</v>
      </c>
      <c r="IL18" s="0" t="n">
        <v>0</v>
      </c>
      <c r="IM18" s="0" t="n">
        <v>21627.85</v>
      </c>
      <c r="IN18" s="0" t="n">
        <v>1987.5</v>
      </c>
      <c r="IO18" s="0" t="n">
        <v>10489.35</v>
      </c>
      <c r="IP18" s="0" t="n">
        <v>5929.44</v>
      </c>
      <c r="IQ18" s="0" t="n">
        <v>10436.74</v>
      </c>
      <c r="IR18" s="0" t="n">
        <v>13494.3125</v>
      </c>
      <c r="IS18" s="0" t="n">
        <v>12575.709</v>
      </c>
      <c r="IT18" s="0" t="n">
        <v>15542.235</v>
      </c>
      <c r="IU18" s="0" t="n">
        <v>22788.491</v>
      </c>
      <c r="IV18" s="0" t="n">
        <v>1937.06</v>
      </c>
      <c r="IW18" s="0" t="n">
        <v>4985.76</v>
      </c>
      <c r="IX18" s="0" t="n">
        <v>17745.55</v>
      </c>
      <c r="IY18" s="0" t="n">
        <v>14652.42</v>
      </c>
      <c r="IZ18" s="0" t="n">
        <v>348.68</v>
      </c>
      <c r="JA18" s="0" t="n">
        <v>818.62</v>
      </c>
      <c r="JB18" s="0" t="n">
        <v>3495</v>
      </c>
      <c r="JC18" s="0" t="n">
        <v>20132.2</v>
      </c>
      <c r="JD18" s="0" t="n">
        <v>3050.014</v>
      </c>
      <c r="JE18" s="0" t="n">
        <v>15310.66</v>
      </c>
      <c r="JF18" s="0" t="n">
        <v>5841.11</v>
      </c>
      <c r="JG18" s="0" t="n">
        <v>7580.35</v>
      </c>
      <c r="JH18" s="0" t="n">
        <v>7056.405</v>
      </c>
      <c r="JI18" s="0" t="n">
        <v>0</v>
      </c>
      <c r="JJ18" s="0" t="n">
        <v>23181.7625</v>
      </c>
      <c r="JK18" s="0" t="n">
        <v>16342.42</v>
      </c>
      <c r="JL18" s="0" t="n">
        <v>8266.41</v>
      </c>
      <c r="JM18" s="0" t="n">
        <v>0</v>
      </c>
      <c r="JN18" s="0" t="n">
        <v>3100.54</v>
      </c>
      <c r="JO18" s="0" t="n">
        <v>11556.79</v>
      </c>
      <c r="JP18" s="0" t="n">
        <v>2823.825</v>
      </c>
      <c r="JQ18" s="0" t="n">
        <v>11942.6</v>
      </c>
      <c r="JR18" s="0" t="n">
        <v>11809.51</v>
      </c>
      <c r="JS18" s="0" t="n">
        <v>11502.16</v>
      </c>
      <c r="JT18" s="0" t="n">
        <v>10626.78</v>
      </c>
      <c r="JU18" s="0" t="n">
        <v>25128.059</v>
      </c>
      <c r="JV18" s="0" t="n">
        <v>22985.91</v>
      </c>
      <c r="JW18" s="0" t="n">
        <v>0</v>
      </c>
      <c r="JY18" s="0" t="n">
        <v>6150.73</v>
      </c>
      <c r="JZ18" s="0" t="n">
        <v>17873.92</v>
      </c>
      <c r="KA18" s="0" t="n">
        <v>18149.575</v>
      </c>
      <c r="KB18" s="0" t="n">
        <v>31572.1</v>
      </c>
      <c r="KC18" s="0" t="n">
        <v>25744.4</v>
      </c>
      <c r="KD18" s="0" t="n">
        <v>5282.55</v>
      </c>
      <c r="KE18" s="0" t="n">
        <v>53240.65</v>
      </c>
      <c r="KF18" s="0" t="n">
        <v>14621.3</v>
      </c>
      <c r="KG18" s="0" t="n">
        <v>32685.21</v>
      </c>
      <c r="KH18" s="0" t="n">
        <v>63411.744</v>
      </c>
      <c r="KI18" s="0" t="n">
        <v>33629.04</v>
      </c>
      <c r="KJ18" s="0" t="n">
        <v>47186.13</v>
      </c>
      <c r="KK18" s="0" t="n">
        <v>8639.03</v>
      </c>
      <c r="KL18" s="0" t="n">
        <v>21792.68</v>
      </c>
      <c r="KM18" s="0" t="n">
        <v>31155.42</v>
      </c>
      <c r="KN18" s="0" t="n">
        <v>32652.037</v>
      </c>
      <c r="KO18" s="0" t="n">
        <v>4742.625</v>
      </c>
      <c r="KP18" s="0" t="n">
        <v>15230.6</v>
      </c>
      <c r="KQ18" s="0" t="n">
        <v>28320.45</v>
      </c>
      <c r="KR18" s="0" t="n">
        <v>22133.85</v>
      </c>
      <c r="KS18" s="0" t="n">
        <v>22414.12</v>
      </c>
      <c r="KT18" s="0" t="n">
        <v>4128</v>
      </c>
      <c r="KU18" s="0" t="n">
        <v>7823.71</v>
      </c>
      <c r="KV18" s="0" t="n">
        <v>0</v>
      </c>
      <c r="KW18" s="0" t="n">
        <v>3288</v>
      </c>
      <c r="KX18" s="0" t="n">
        <v>13975</v>
      </c>
      <c r="KY18" s="0" t="n">
        <v>0</v>
      </c>
      <c r="KZ18" s="0" t="n">
        <v>0</v>
      </c>
      <c r="LA18" s="0" t="n">
        <v>33172.062</v>
      </c>
      <c r="LB18" s="0" t="n">
        <v>430</v>
      </c>
      <c r="LC18" s="0" t="n">
        <v>3725.95</v>
      </c>
      <c r="LD18" s="0" t="n">
        <v>7681.32</v>
      </c>
      <c r="LE18" s="0" t="n">
        <v>19306.507</v>
      </c>
      <c r="LF18" s="0" t="n">
        <v>17389</v>
      </c>
      <c r="LG18" s="0" t="n">
        <v>23928.03</v>
      </c>
      <c r="LH18" s="0" t="n">
        <v>11451.99</v>
      </c>
      <c r="LI18" s="0" t="n">
        <v>19379.09</v>
      </c>
      <c r="LJ18" s="0" t="n">
        <v>14991.16</v>
      </c>
      <c r="LK18" s="0" t="n">
        <v>11367.36</v>
      </c>
      <c r="LL18" s="0" t="n">
        <v>14523.71</v>
      </c>
      <c r="LM18" s="0" t="n">
        <v>28913.3</v>
      </c>
      <c r="LN18" s="0" t="n">
        <v>2698.48</v>
      </c>
      <c r="LO18" s="0" t="n">
        <v>493.54</v>
      </c>
      <c r="LP18" s="0" t="n">
        <v>4788</v>
      </c>
      <c r="LQ18" s="0" t="n">
        <v>18313.724</v>
      </c>
      <c r="LR18" s="0" t="n">
        <v>6636.08</v>
      </c>
      <c r="LS18" s="0" t="n">
        <v>27326.44</v>
      </c>
      <c r="LT18" s="0" t="n">
        <v>3297.47</v>
      </c>
      <c r="LU18" s="0" t="n">
        <v>6257.95</v>
      </c>
      <c r="LV18" s="0" t="n">
        <v>13426.35</v>
      </c>
      <c r="LW18" s="0" t="n">
        <v>0</v>
      </c>
      <c r="LX18" s="0" t="n">
        <v>16508.97</v>
      </c>
      <c r="LY18" s="0" t="n">
        <v>37410.84</v>
      </c>
      <c r="LZ18" s="0" t="n">
        <v>2065.032</v>
      </c>
      <c r="MA18" s="0" t="n">
        <v>0</v>
      </c>
      <c r="MB18" s="0" t="n">
        <v>4332.78</v>
      </c>
      <c r="MC18" s="0" t="n">
        <v>10247.4</v>
      </c>
      <c r="MD18" s="0" t="n">
        <v>17483.16</v>
      </c>
      <c r="ME18" s="0" t="n">
        <v>6116.2</v>
      </c>
      <c r="MF18" s="0" t="n">
        <v>10812.06</v>
      </c>
      <c r="MG18" s="0" t="n">
        <v>11846.32</v>
      </c>
      <c r="MH18" s="0" t="n">
        <v>14586.86</v>
      </c>
      <c r="MI18" s="0" t="n">
        <v>17947.332</v>
      </c>
      <c r="MJ18" s="0" t="n">
        <v>44968.975</v>
      </c>
      <c r="MK18" s="0" t="n">
        <v>0</v>
      </c>
      <c r="MM18" s="0" t="n">
        <v>7396.227</v>
      </c>
      <c r="MN18" s="0" t="n">
        <v>32375.8</v>
      </c>
      <c r="MO18" s="0" t="n">
        <v>20554.193</v>
      </c>
      <c r="MP18" s="0" t="n">
        <v>14847.74</v>
      </c>
      <c r="MQ18" s="0" t="n">
        <v>19586.7</v>
      </c>
      <c r="MR18" s="0" t="n">
        <v>16557.57</v>
      </c>
      <c r="MS18" s="0" t="n">
        <v>33446.98</v>
      </c>
      <c r="MT18" s="0" t="n">
        <v>11556</v>
      </c>
      <c r="MU18" s="0" t="n">
        <v>42911.946</v>
      </c>
      <c r="MV18" s="0" t="n">
        <v>61622.638</v>
      </c>
      <c r="MW18" s="0" t="n">
        <v>35432.09</v>
      </c>
      <c r="MX18" s="0" t="n">
        <v>46313.12</v>
      </c>
      <c r="MY18" s="0" t="n">
        <v>9326.405</v>
      </c>
      <c r="MZ18" s="0" t="n">
        <v>18759.924</v>
      </c>
      <c r="NA18" s="0" t="n">
        <v>41510.92</v>
      </c>
      <c r="NB18" s="0" t="n">
        <v>33938.75</v>
      </c>
      <c r="NC18" s="0" t="n">
        <v>8634</v>
      </c>
      <c r="ND18" s="0" t="n">
        <v>18791.02</v>
      </c>
      <c r="NE18" s="0" t="n">
        <v>28123.4</v>
      </c>
      <c r="NF18" s="0" t="n">
        <v>22499.94</v>
      </c>
      <c r="NG18" s="0" t="n">
        <v>15209.58</v>
      </c>
      <c r="NH18" s="0" t="n">
        <v>12766.54</v>
      </c>
      <c r="NI18" s="0" t="n">
        <v>7765.54</v>
      </c>
      <c r="NJ18" s="0" t="n">
        <v>0</v>
      </c>
      <c r="NK18" s="0" t="n">
        <v>5218.2</v>
      </c>
      <c r="NL18" s="0" t="n">
        <v>20164.68</v>
      </c>
      <c r="NM18" s="0" t="n">
        <v>0</v>
      </c>
      <c r="NN18" s="0" t="n">
        <v>0</v>
      </c>
      <c r="NO18" s="0" t="n">
        <v>31564.827</v>
      </c>
      <c r="NP18" s="0" t="n">
        <v>657</v>
      </c>
      <c r="NQ18" s="0" t="n">
        <v>10309.45</v>
      </c>
      <c r="NR18" s="0" t="n">
        <v>12465.3</v>
      </c>
      <c r="NS18" s="0" t="n">
        <v>16922.24</v>
      </c>
      <c r="NT18" s="0" t="n">
        <v>15395.04</v>
      </c>
      <c r="NU18" s="0" t="n">
        <v>20869.56</v>
      </c>
      <c r="NV18" s="0" t="n">
        <v>27525.8375</v>
      </c>
      <c r="NW18" s="0" t="n">
        <v>32218.4</v>
      </c>
      <c r="NX18" s="0" t="n">
        <v>5040.567</v>
      </c>
      <c r="NY18" s="0" t="n">
        <v>11082.48</v>
      </c>
      <c r="NZ18" s="0" t="n">
        <v>18183.41</v>
      </c>
      <c r="OA18" s="0" t="n">
        <v>26503.14</v>
      </c>
      <c r="OB18" s="0" t="n">
        <v>1108.954</v>
      </c>
      <c r="OC18" s="0" t="n">
        <v>1314.22</v>
      </c>
      <c r="OD18" s="0" t="n">
        <v>3758.4</v>
      </c>
      <c r="OE18" s="0" t="n">
        <v>29895.79</v>
      </c>
      <c r="OF18" s="0" t="n">
        <v>6201.81</v>
      </c>
      <c r="OG18" s="0" t="n">
        <v>39088.2125</v>
      </c>
      <c r="OH18" s="0" t="n">
        <v>3241.17</v>
      </c>
      <c r="OI18" s="0" t="n">
        <v>8957.795</v>
      </c>
      <c r="OJ18" s="0" t="n">
        <v>11710.2</v>
      </c>
      <c r="OK18" s="0" t="n">
        <v>0</v>
      </c>
      <c r="OL18" s="0" t="n">
        <v>24957.65</v>
      </c>
      <c r="OM18" s="0" t="n">
        <v>23220.234</v>
      </c>
      <c r="ON18" s="0" t="n">
        <v>4159.22</v>
      </c>
      <c r="OO18" s="0" t="n">
        <v>0</v>
      </c>
      <c r="OP18" s="0" t="n">
        <v>3930.18</v>
      </c>
      <c r="OQ18" s="0" t="n">
        <v>14460.22</v>
      </c>
      <c r="OR18" s="0" t="n">
        <v>6531.63</v>
      </c>
      <c r="OS18" s="0" t="n">
        <v>10110.2</v>
      </c>
      <c r="OT18" s="0" t="n">
        <v>16296.52</v>
      </c>
      <c r="OU18" s="0" t="n">
        <v>11547.52</v>
      </c>
      <c r="OV18" s="0" t="n">
        <v>18671.99</v>
      </c>
      <c r="OW18" s="0" t="n">
        <v>25687.575</v>
      </c>
      <c r="OX18" s="0" t="n">
        <v>29469.546</v>
      </c>
      <c r="OY18" s="0" t="n">
        <v>0</v>
      </c>
      <c r="PA18" s="0" t="n">
        <v>1994.148</v>
      </c>
      <c r="PB18" s="0" t="n">
        <v>10477.92</v>
      </c>
      <c r="PC18" s="0" t="n">
        <v>10760.83</v>
      </c>
      <c r="PD18" s="0" t="n">
        <v>18958.7</v>
      </c>
      <c r="PE18" s="0" t="n">
        <v>21398.85</v>
      </c>
      <c r="PF18" s="0" t="n">
        <v>4330.8</v>
      </c>
      <c r="PG18" s="0" t="n">
        <v>31516.122</v>
      </c>
      <c r="PH18" s="0" t="n">
        <v>11892.45</v>
      </c>
      <c r="PI18" s="0" t="n">
        <v>26389.93</v>
      </c>
      <c r="PJ18" s="0" t="n">
        <v>37577.52</v>
      </c>
      <c r="PK18" s="0" t="n">
        <v>26587.77</v>
      </c>
      <c r="PL18" s="0" t="n">
        <v>31741.49</v>
      </c>
      <c r="PM18" s="0" t="n">
        <v>5539.62</v>
      </c>
      <c r="PN18" s="0" t="n">
        <v>12102.768</v>
      </c>
      <c r="PO18" s="0" t="n">
        <v>17461.52</v>
      </c>
      <c r="PP18" s="0" t="n">
        <v>19748.52</v>
      </c>
      <c r="PQ18" s="0" t="n">
        <v>2926.65</v>
      </c>
      <c r="PR18" s="0" t="n">
        <v>4807.33</v>
      </c>
      <c r="PS18" s="0" t="n">
        <v>20591.3</v>
      </c>
      <c r="PT18" s="0" t="n">
        <v>9960.489</v>
      </c>
      <c r="PU18" s="0" t="n">
        <v>13493.73</v>
      </c>
      <c r="PV18" s="0" t="n">
        <v>4288.6875</v>
      </c>
      <c r="PW18" s="0" t="n">
        <v>5768.33</v>
      </c>
      <c r="PX18" s="0" t="n">
        <v>0</v>
      </c>
      <c r="PY18" s="0" t="n">
        <v>1256.25</v>
      </c>
      <c r="PZ18" s="0" t="n">
        <v>8218.65</v>
      </c>
      <c r="QA18" s="0" t="n">
        <v>0</v>
      </c>
      <c r="QB18" s="0" t="n">
        <v>0</v>
      </c>
      <c r="QC18" s="0" t="n">
        <v>21904.825</v>
      </c>
      <c r="QD18" s="0" t="n">
        <v>520</v>
      </c>
      <c r="QE18" s="0" t="n">
        <v>3425.8</v>
      </c>
      <c r="QF18" s="0" t="n">
        <v>5397.138</v>
      </c>
      <c r="QG18" s="0" t="n">
        <v>12648.93</v>
      </c>
      <c r="QH18" s="0" t="n">
        <v>12810.65</v>
      </c>
      <c r="QI18" s="0" t="n">
        <v>18866.562</v>
      </c>
      <c r="QJ18" s="0" t="n">
        <v>8731.53</v>
      </c>
      <c r="QK18" s="0" t="n">
        <v>12901.56</v>
      </c>
      <c r="QL18" s="0" t="n">
        <v>12275.065</v>
      </c>
      <c r="QM18" s="0" t="n">
        <v>9526.44</v>
      </c>
      <c r="QN18" s="0" t="n">
        <v>5616.8</v>
      </c>
      <c r="QO18" s="0" t="n">
        <v>21832.69</v>
      </c>
      <c r="QP18" s="0" t="n">
        <v>2008.7</v>
      </c>
      <c r="QQ18" s="0" t="n">
        <v>241.42</v>
      </c>
      <c r="QR18" s="0" t="n">
        <v>3775.2</v>
      </c>
      <c r="QS18" s="0" t="n">
        <v>7084.451</v>
      </c>
      <c r="QT18" s="0" t="n">
        <v>4543.209</v>
      </c>
      <c r="QU18" s="0" t="n">
        <v>20474.33</v>
      </c>
      <c r="QV18" s="0" t="n">
        <v>3160.08</v>
      </c>
      <c r="QW18" s="0" t="n">
        <v>1742.8</v>
      </c>
      <c r="QX18" s="0" t="n">
        <v>12029.875</v>
      </c>
      <c r="QY18" s="0" t="n">
        <v>0</v>
      </c>
      <c r="QZ18" s="0" t="n">
        <v>12296.68</v>
      </c>
      <c r="RA18" s="0" t="n">
        <v>22744.16</v>
      </c>
      <c r="RB18" s="0" t="n">
        <v>2432.853</v>
      </c>
      <c r="RC18" s="0" t="n">
        <v>0</v>
      </c>
      <c r="RD18" s="0" t="n">
        <v>3195.92</v>
      </c>
      <c r="RE18" s="0" t="n">
        <v>2334.13</v>
      </c>
      <c r="RF18" s="0" t="n">
        <v>13014.15</v>
      </c>
      <c r="RG18" s="0" t="n">
        <v>5249.52</v>
      </c>
      <c r="RH18" s="0" t="n">
        <v>8353.89</v>
      </c>
      <c r="RI18" s="0" t="n">
        <v>9216.48</v>
      </c>
      <c r="RJ18" s="0" t="n">
        <v>10747.67</v>
      </c>
      <c r="RK18" s="0" t="n">
        <v>19930.8125</v>
      </c>
      <c r="RL18" s="0" t="n">
        <v>20461.63</v>
      </c>
      <c r="RM18" s="0" t="n">
        <v>0</v>
      </c>
      <c r="RO18" s="0" t="n">
        <v>10678.13</v>
      </c>
      <c r="RP18" s="0" t="n">
        <v>18030.04</v>
      </c>
      <c r="RQ18" s="0" t="n">
        <v>20311.09</v>
      </c>
      <c r="RR18" s="0" t="n">
        <v>13073.274</v>
      </c>
      <c r="RS18" s="0" t="n">
        <v>15841.3</v>
      </c>
      <c r="RT18" s="0" t="n">
        <v>23551.47</v>
      </c>
      <c r="RU18" s="0" t="n">
        <v>24825.7</v>
      </c>
      <c r="RV18" s="0" t="n">
        <v>29119</v>
      </c>
      <c r="RW18" s="0" t="n">
        <v>32826.663</v>
      </c>
      <c r="RX18" s="0" t="n">
        <v>34840.152</v>
      </c>
      <c r="RY18" s="0" t="n">
        <v>33121.15</v>
      </c>
      <c r="RZ18" s="0" t="n">
        <v>35122.2</v>
      </c>
      <c r="SA18" s="0" t="n">
        <v>12020.45</v>
      </c>
      <c r="SB18" s="0" t="n">
        <v>21047</v>
      </c>
      <c r="SC18" s="0" t="n">
        <v>41724.21</v>
      </c>
      <c r="SD18" s="0" t="n">
        <v>19898.67</v>
      </c>
      <c r="SE18" s="0" t="n">
        <v>4857.75</v>
      </c>
      <c r="SF18" s="0" t="n">
        <v>7221.05</v>
      </c>
      <c r="SG18" s="0" t="n">
        <v>15630</v>
      </c>
      <c r="SH18" s="0" t="n">
        <v>12100.95</v>
      </c>
      <c r="SI18" s="0" t="n">
        <v>17244.29</v>
      </c>
      <c r="SJ18" s="0" t="n">
        <v>18937.34</v>
      </c>
      <c r="SK18" s="0" t="n">
        <v>8162.7</v>
      </c>
      <c r="SL18" s="0" t="n">
        <v>0</v>
      </c>
      <c r="SM18" s="0" t="n">
        <v>3121</v>
      </c>
      <c r="SN18" s="0" t="n">
        <v>15095.96</v>
      </c>
      <c r="SO18" s="0" t="n">
        <v>0</v>
      </c>
      <c r="SP18" s="0" t="n">
        <v>0</v>
      </c>
      <c r="SQ18" s="0" t="n">
        <v>21405.3</v>
      </c>
      <c r="SR18" s="0" t="n">
        <v>3830</v>
      </c>
      <c r="SS18" s="0" t="n">
        <v>26063.6875</v>
      </c>
      <c r="ST18" s="0" t="n">
        <v>6266.34</v>
      </c>
      <c r="SU18" s="0" t="n">
        <v>12035.6</v>
      </c>
      <c r="SV18" s="0" t="n">
        <v>18103.25</v>
      </c>
      <c r="SW18" s="0" t="n">
        <v>11994</v>
      </c>
      <c r="SX18" s="0" t="n">
        <v>27077.049</v>
      </c>
      <c r="SY18" s="0" t="n">
        <v>27243.82</v>
      </c>
      <c r="SZ18" s="0" t="n">
        <v>8662.027</v>
      </c>
      <c r="TA18" s="0" t="n">
        <v>7560.72</v>
      </c>
      <c r="TB18" s="0" t="n">
        <v>18908.95</v>
      </c>
      <c r="TC18" s="0" t="n">
        <v>16806.14</v>
      </c>
      <c r="TD18" s="0" t="n">
        <v>1417.46</v>
      </c>
      <c r="TE18" s="0" t="n">
        <v>940.13</v>
      </c>
      <c r="TF18" s="0" t="n">
        <v>2400</v>
      </c>
      <c r="TG18" s="0" t="n">
        <v>22730.5375</v>
      </c>
      <c r="TH18" s="0" t="n">
        <v>4786.661</v>
      </c>
      <c r="TI18" s="0" t="n">
        <v>24417.03</v>
      </c>
      <c r="TJ18" s="0" t="n">
        <v>14451.07</v>
      </c>
      <c r="TK18" s="0" t="n">
        <v>8179.9375</v>
      </c>
      <c r="TL18" s="0" t="n">
        <v>6730</v>
      </c>
      <c r="TM18" s="0" t="n">
        <v>0</v>
      </c>
      <c r="TN18" s="0" t="n">
        <v>26473.23</v>
      </c>
      <c r="TO18" s="0" t="n">
        <v>18923.28</v>
      </c>
      <c r="TP18" s="0" t="n">
        <v>19619.62</v>
      </c>
      <c r="TQ18" s="0" t="n">
        <v>0</v>
      </c>
      <c r="TR18" s="0" t="n">
        <v>4639.475</v>
      </c>
      <c r="TS18" s="0" t="n">
        <v>4839.05</v>
      </c>
      <c r="TT18" s="0" t="n">
        <v>8265.213</v>
      </c>
      <c r="TU18" s="0" t="n">
        <v>24960.2</v>
      </c>
      <c r="TV18" s="0" t="n">
        <v>22695.92</v>
      </c>
      <c r="TW18" s="0" t="n">
        <v>18313.92</v>
      </c>
      <c r="TX18" s="0" t="n">
        <v>19350.01</v>
      </c>
      <c r="TY18" s="0" t="n">
        <v>36591.21</v>
      </c>
      <c r="TZ18" s="0" t="n">
        <v>17354.99</v>
      </c>
      <c r="UA18" s="0" t="n">
        <v>0</v>
      </c>
      <c r="UC18" s="0" t="n">
        <v>9823.25</v>
      </c>
      <c r="UD18" s="0" t="n">
        <v>9069.74</v>
      </c>
      <c r="UE18" s="0" t="n">
        <v>5929.385</v>
      </c>
      <c r="UF18" s="0" t="n">
        <v>5775.3</v>
      </c>
      <c r="UG18" s="0" t="n">
        <v>5676.5</v>
      </c>
      <c r="UH18" s="0" t="n">
        <v>6868.35</v>
      </c>
      <c r="UI18" s="0" t="n">
        <v>19304.74</v>
      </c>
      <c r="UJ18" s="0" t="n">
        <v>13594.35</v>
      </c>
      <c r="UK18" s="0" t="n">
        <v>15513.93</v>
      </c>
      <c r="UL18" s="0" t="n">
        <v>31167.851</v>
      </c>
      <c r="UM18" s="0" t="n">
        <v>16168.84</v>
      </c>
      <c r="UN18" s="0" t="n">
        <v>24335.75</v>
      </c>
      <c r="UO18" s="0" t="n">
        <v>7229.85</v>
      </c>
      <c r="UP18" s="0" t="n">
        <v>18321.96</v>
      </c>
      <c r="UQ18" s="0" t="n">
        <v>29969.225</v>
      </c>
      <c r="UR18" s="0" t="n">
        <v>11654.307</v>
      </c>
      <c r="US18" s="0" t="n">
        <v>745.5</v>
      </c>
      <c r="UT18" s="0" t="n">
        <v>12552.77</v>
      </c>
      <c r="UU18" s="0" t="n">
        <v>12908.65</v>
      </c>
      <c r="UV18" s="0" t="n">
        <v>13223.79</v>
      </c>
      <c r="UW18" s="0" t="n">
        <v>15492.807</v>
      </c>
      <c r="UX18" s="0" t="n">
        <v>5129.28</v>
      </c>
      <c r="UY18" s="0" t="n">
        <v>2274.4</v>
      </c>
      <c r="UZ18" s="0" t="n">
        <v>0</v>
      </c>
      <c r="VA18" s="0" t="n">
        <v>3217</v>
      </c>
      <c r="VB18" s="0" t="n">
        <v>3587.24</v>
      </c>
      <c r="VC18" s="0" t="n">
        <v>0</v>
      </c>
      <c r="VD18" s="0" t="n">
        <v>0</v>
      </c>
      <c r="VE18" s="0" t="n">
        <v>17317.45</v>
      </c>
      <c r="VF18" s="0" t="n">
        <v>1750</v>
      </c>
      <c r="VG18" s="0" t="n">
        <v>6735.375</v>
      </c>
      <c r="VH18" s="0" t="n">
        <v>1381.29</v>
      </c>
      <c r="VI18" s="0" t="n">
        <v>7665.29</v>
      </c>
      <c r="VJ18" s="0" t="n">
        <v>8356.1</v>
      </c>
      <c r="VK18" s="0" t="n">
        <v>12173.91</v>
      </c>
      <c r="VL18" s="0" t="n">
        <v>10647.04</v>
      </c>
      <c r="VM18" s="0" t="n">
        <v>16642.95</v>
      </c>
      <c r="VN18" s="0" t="n">
        <v>3579.35</v>
      </c>
      <c r="VO18" s="0" t="n">
        <v>2152.44</v>
      </c>
      <c r="VP18" s="0" t="n">
        <v>19530.51</v>
      </c>
      <c r="VQ18" s="0" t="n">
        <v>11393.88</v>
      </c>
      <c r="VR18" s="0" t="n">
        <v>644.3</v>
      </c>
      <c r="VS18" s="0" t="n">
        <v>416.2375</v>
      </c>
      <c r="VT18" s="0" t="n">
        <v>2192.4</v>
      </c>
      <c r="VU18" s="0" t="n">
        <v>14029.13</v>
      </c>
      <c r="VV18" s="0" t="n">
        <v>1408.82</v>
      </c>
      <c r="VW18" s="0" t="n">
        <v>6356.99</v>
      </c>
      <c r="VX18" s="0" t="n">
        <v>6600.75</v>
      </c>
      <c r="VY18" s="0" t="n">
        <v>8504.75</v>
      </c>
      <c r="VZ18" s="0" t="n">
        <v>6830.95</v>
      </c>
      <c r="WA18" s="0" t="n">
        <v>0</v>
      </c>
      <c r="WB18" s="0" t="n">
        <v>11965.57</v>
      </c>
      <c r="WC18" s="0" t="n">
        <v>19312.04</v>
      </c>
      <c r="WD18" s="0" t="n">
        <v>8829.2</v>
      </c>
      <c r="WE18" s="0" t="n">
        <v>0</v>
      </c>
      <c r="WF18" s="0" t="n">
        <v>2856.7</v>
      </c>
      <c r="WG18" s="0" t="n">
        <v>13036.97</v>
      </c>
      <c r="WH18" s="0" t="n">
        <v>5217.9375</v>
      </c>
      <c r="WI18" s="0" t="n">
        <v>9630.9</v>
      </c>
      <c r="WJ18" s="0" t="n">
        <v>7066.3</v>
      </c>
      <c r="WK18" s="0" t="n">
        <v>12397</v>
      </c>
      <c r="WL18" s="0" t="n">
        <v>4910.15</v>
      </c>
      <c r="WM18" s="0" t="n">
        <v>16505.5</v>
      </c>
      <c r="WN18" s="0" t="n">
        <v>23553.53</v>
      </c>
      <c r="WO18" s="0" t="n">
        <v>0</v>
      </c>
      <c r="WQ18" s="0" t="n">
        <v>13709.69</v>
      </c>
      <c r="WR18" s="0" t="n">
        <v>12510.612</v>
      </c>
      <c r="WS18" s="0" t="n">
        <v>13710.26</v>
      </c>
      <c r="WT18" s="0" t="n">
        <v>12825.96</v>
      </c>
      <c r="WU18" s="0" t="n">
        <v>13001.8</v>
      </c>
      <c r="WV18" s="0" t="n">
        <v>16979.31</v>
      </c>
      <c r="WW18" s="0" t="n">
        <v>25222.16</v>
      </c>
      <c r="WX18" s="0" t="n">
        <v>27202.25</v>
      </c>
      <c r="WY18" s="0" t="n">
        <v>29410.13</v>
      </c>
      <c r="WZ18" s="0" t="n">
        <v>39258.5</v>
      </c>
      <c r="XA18" s="0" t="n">
        <v>30534.94</v>
      </c>
      <c r="XB18" s="0" t="n">
        <v>35543.07</v>
      </c>
      <c r="XC18" s="0" t="n">
        <v>12270.15</v>
      </c>
      <c r="XD18" s="0" t="n">
        <v>24372.28</v>
      </c>
      <c r="XE18" s="0" t="n">
        <v>37475.12</v>
      </c>
      <c r="XF18" s="0" t="n">
        <v>18844.09</v>
      </c>
      <c r="XG18" s="0" t="n">
        <v>2162.85</v>
      </c>
      <c r="XH18" s="0" t="n">
        <v>12366.65</v>
      </c>
      <c r="XI18" s="0" t="n">
        <v>17985.25</v>
      </c>
      <c r="XJ18" s="0" t="n">
        <v>13863.03</v>
      </c>
      <c r="XK18" s="0" t="n">
        <v>22980.419</v>
      </c>
      <c r="XL18" s="0" t="n">
        <v>13939.57</v>
      </c>
      <c r="XM18" s="0" t="n">
        <v>5671.29</v>
      </c>
      <c r="XN18" s="0" t="n">
        <v>0</v>
      </c>
      <c r="XO18" s="0" t="n">
        <v>3553</v>
      </c>
      <c r="XP18" s="0" t="n">
        <v>8182.65</v>
      </c>
      <c r="XQ18" s="0" t="n">
        <v>0</v>
      </c>
      <c r="XR18" s="0" t="n">
        <v>0</v>
      </c>
      <c r="XS18" s="0" t="n">
        <v>29655.2875</v>
      </c>
      <c r="XT18" s="0" t="n">
        <v>3411</v>
      </c>
      <c r="XU18" s="0" t="n">
        <v>17312.35</v>
      </c>
      <c r="XV18" s="0" t="n">
        <v>3395.952</v>
      </c>
      <c r="XW18" s="0" t="n">
        <v>9982.27</v>
      </c>
      <c r="XX18" s="0" t="n">
        <v>14970.375</v>
      </c>
      <c r="XY18" s="0" t="n">
        <v>12233.88</v>
      </c>
      <c r="XZ18" s="0" t="n">
        <v>24714.79</v>
      </c>
      <c r="YA18" s="0" t="n">
        <v>31655.075</v>
      </c>
      <c r="YB18" s="0" t="n">
        <v>7664.02</v>
      </c>
      <c r="YC18" s="0" t="n">
        <v>7127.4</v>
      </c>
      <c r="YD18" s="0" t="n">
        <v>25268.91</v>
      </c>
      <c r="YE18" s="0" t="n">
        <v>16288.12</v>
      </c>
      <c r="YF18" s="0" t="n">
        <v>1241.604</v>
      </c>
      <c r="YG18" s="0" t="n">
        <v>583.34</v>
      </c>
      <c r="YH18" s="0" t="n">
        <v>2448</v>
      </c>
      <c r="YI18" s="0" t="n">
        <v>17341.52</v>
      </c>
      <c r="YJ18" s="0" t="n">
        <v>2999.682</v>
      </c>
      <c r="YK18" s="0" t="n">
        <v>16238.98</v>
      </c>
      <c r="YL18" s="0" t="n">
        <v>14284.91</v>
      </c>
      <c r="YM18" s="0" t="n">
        <v>8983.215</v>
      </c>
      <c r="YN18" s="0" t="n">
        <v>6864.6</v>
      </c>
      <c r="YO18" s="0" t="n">
        <v>0</v>
      </c>
      <c r="YP18" s="0" t="n">
        <v>18694.035</v>
      </c>
      <c r="YQ18" s="0" t="n">
        <v>24174.78</v>
      </c>
      <c r="YR18" s="0" t="n">
        <v>19194.71</v>
      </c>
      <c r="YS18" s="0" t="n">
        <v>0</v>
      </c>
      <c r="YT18" s="0" t="n">
        <v>3362.526</v>
      </c>
      <c r="YU18" s="0" t="n">
        <v>11670.65</v>
      </c>
      <c r="YV18" s="0" t="n">
        <v>8938.02</v>
      </c>
      <c r="YW18" s="0" t="n">
        <v>23546.6</v>
      </c>
      <c r="YX18" s="0" t="n">
        <v>15343.029</v>
      </c>
      <c r="YY18" s="0" t="n">
        <v>22851.2</v>
      </c>
      <c r="YZ18" s="0" t="n">
        <v>13960.606</v>
      </c>
      <c r="ZA18" s="0" t="n">
        <v>39898.45</v>
      </c>
      <c r="ZB18" s="0" t="n">
        <v>23899.15</v>
      </c>
      <c r="ZC18" s="0" t="n">
        <v>0</v>
      </c>
      <c r="ZE18" s="0" t="n">
        <v>10290.85</v>
      </c>
      <c r="ZF18" s="0" t="n">
        <v>22242.28</v>
      </c>
      <c r="ZG18" s="0" t="n">
        <v>30452.87</v>
      </c>
      <c r="ZH18" s="0" t="n">
        <v>24206.1</v>
      </c>
      <c r="ZI18" s="0" t="n">
        <v>19377.45</v>
      </c>
      <c r="ZJ18" s="0" t="n">
        <v>22208.31</v>
      </c>
      <c r="ZK18" s="0" t="n">
        <v>42626.86</v>
      </c>
      <c r="ZL18" s="0" t="n">
        <v>26537.885</v>
      </c>
      <c r="ZM18" s="0" t="n">
        <v>44956.35</v>
      </c>
      <c r="ZN18" s="0" t="n">
        <v>53018.9</v>
      </c>
      <c r="ZO18" s="0" t="n">
        <v>35808.73</v>
      </c>
      <c r="ZP18" s="0" t="n">
        <v>38290.7</v>
      </c>
      <c r="ZQ18" s="0" t="n">
        <v>16606.7625</v>
      </c>
      <c r="ZR18" s="0" t="n">
        <v>21037.32</v>
      </c>
      <c r="ZS18" s="0" t="n">
        <v>55716.1</v>
      </c>
      <c r="ZT18" s="0" t="n">
        <v>18594.999</v>
      </c>
      <c r="ZU18" s="0" t="n">
        <v>2489.55</v>
      </c>
      <c r="ZV18" s="0" t="n">
        <v>15428.53</v>
      </c>
      <c r="ZW18" s="0" t="n">
        <v>13009.55</v>
      </c>
      <c r="ZX18" s="0" t="n">
        <v>19382.031</v>
      </c>
      <c r="ZY18" s="0" t="n">
        <v>28287.53</v>
      </c>
      <c r="ZZ18" s="0" t="n">
        <v>15504.183</v>
      </c>
      <c r="AAA18" s="0" t="n">
        <v>13869.7</v>
      </c>
      <c r="AAB18" s="0" t="n">
        <v>0</v>
      </c>
      <c r="AAC18" s="0" t="n">
        <v>8496.25</v>
      </c>
      <c r="AAD18" s="0" t="n">
        <v>15912.153</v>
      </c>
      <c r="AAE18" s="0" t="n">
        <v>0</v>
      </c>
      <c r="AAF18" s="0" t="n">
        <v>0</v>
      </c>
      <c r="AAG18" s="0" t="n">
        <v>27325.4</v>
      </c>
      <c r="AAH18" s="0" t="n">
        <v>1350</v>
      </c>
      <c r="AAI18" s="0" t="n">
        <v>16114.725</v>
      </c>
      <c r="AAJ18" s="0" t="n">
        <v>2189.85</v>
      </c>
      <c r="AAK18" s="0" t="n">
        <v>16476.58</v>
      </c>
      <c r="AAL18" s="0" t="n">
        <v>15684.15</v>
      </c>
      <c r="AAM18" s="0" t="n">
        <v>12053.97</v>
      </c>
      <c r="AAN18" s="0" t="n">
        <v>15927.03</v>
      </c>
      <c r="AAO18" s="0" t="n">
        <v>25896.69</v>
      </c>
      <c r="AAP18" s="0" t="n">
        <v>16633.45</v>
      </c>
      <c r="AAQ18" s="0" t="n">
        <v>7789.2</v>
      </c>
      <c r="AAR18" s="0" t="n">
        <v>20947.15</v>
      </c>
      <c r="AAS18" s="0" t="n">
        <v>22099</v>
      </c>
      <c r="AAT18" s="0" t="n">
        <v>3742.625</v>
      </c>
      <c r="AAU18" s="0" t="n">
        <v>1616.08</v>
      </c>
      <c r="AAV18" s="0" t="n">
        <v>2412</v>
      </c>
      <c r="AAW18" s="0" t="n">
        <v>36698.95</v>
      </c>
      <c r="AAX18" s="0" t="n">
        <v>4736.29</v>
      </c>
      <c r="AAY18" s="0" t="n">
        <v>33498.55</v>
      </c>
      <c r="AAZ18" s="0" t="n">
        <v>8423.9375</v>
      </c>
      <c r="ABA18" s="0" t="n">
        <v>9586.75</v>
      </c>
      <c r="ABB18" s="0" t="n">
        <v>7440.015</v>
      </c>
      <c r="ABC18" s="0" t="n">
        <v>0</v>
      </c>
      <c r="ABD18" s="0" t="n">
        <v>25537.65</v>
      </c>
      <c r="ABE18" s="0" t="n">
        <v>39943.76</v>
      </c>
      <c r="ABF18" s="0" t="n">
        <v>9248.9625</v>
      </c>
      <c r="ABG18" s="0" t="n">
        <v>0</v>
      </c>
      <c r="ABH18" s="0" t="n">
        <v>2665.5</v>
      </c>
      <c r="ABI18" s="0" t="n">
        <v>15997.33</v>
      </c>
      <c r="ABJ18" s="0" t="n">
        <v>17458.605</v>
      </c>
      <c r="ABK18" s="0" t="n">
        <v>8581</v>
      </c>
      <c r="ABL18" s="0" t="n">
        <v>28267.833</v>
      </c>
      <c r="ABM18" s="0" t="n">
        <v>9848.4</v>
      </c>
      <c r="ABN18" s="0" t="n">
        <v>30404.91</v>
      </c>
      <c r="ABO18" s="0" t="n">
        <v>25193.0625</v>
      </c>
      <c r="ABP18" s="0" t="n">
        <v>31301.93</v>
      </c>
      <c r="ABQ18" s="0" t="n">
        <v>0</v>
      </c>
      <c r="ABS18" s="0" t="n">
        <v>11386.1875</v>
      </c>
      <c r="ABT18" s="0" t="n">
        <v>13421.24</v>
      </c>
      <c r="ABU18" s="0" t="n">
        <v>10966.266</v>
      </c>
      <c r="ABV18" s="0" t="n">
        <v>8904.92</v>
      </c>
      <c r="ABW18" s="0" t="n">
        <v>10723.46</v>
      </c>
      <c r="ABX18" s="0" t="n">
        <v>14416.29</v>
      </c>
      <c r="ABY18" s="0" t="n">
        <v>14021.92</v>
      </c>
      <c r="ABZ18" s="0" t="n">
        <v>18291.65</v>
      </c>
      <c r="ACA18" s="0" t="n">
        <v>21768.9</v>
      </c>
      <c r="ACB18" s="0" t="n">
        <v>25713.76</v>
      </c>
      <c r="ACC18" s="0" t="n">
        <v>24638.746</v>
      </c>
      <c r="ACD18" s="0" t="n">
        <v>22771.73</v>
      </c>
      <c r="ACE18" s="0" t="n">
        <v>8339.89</v>
      </c>
      <c r="ACF18" s="0" t="n">
        <v>16999.95</v>
      </c>
      <c r="ACG18" s="0" t="n">
        <v>28353.74</v>
      </c>
      <c r="ACH18" s="0" t="n">
        <v>13700.97</v>
      </c>
      <c r="ACI18" s="0" t="n">
        <v>2141.505</v>
      </c>
      <c r="ACJ18" s="0" t="n">
        <v>10056.706</v>
      </c>
      <c r="ACK18" s="0" t="n">
        <v>6023.765</v>
      </c>
      <c r="ACL18" s="0" t="n">
        <v>11050.875</v>
      </c>
      <c r="ACM18" s="0" t="n">
        <v>13659.94</v>
      </c>
      <c r="ACN18" s="0" t="n">
        <v>14526.6625</v>
      </c>
      <c r="ACO18" s="0" t="n">
        <v>4880.71</v>
      </c>
      <c r="ACP18" s="0" t="n">
        <v>0</v>
      </c>
      <c r="ACQ18" s="0" t="n">
        <v>3022</v>
      </c>
      <c r="ACR18" s="0" t="n">
        <v>8468.15</v>
      </c>
      <c r="ACS18" s="0" t="n">
        <v>0</v>
      </c>
      <c r="ACT18" s="0" t="n">
        <v>0</v>
      </c>
      <c r="ACU18" s="0" t="n">
        <v>17897.02</v>
      </c>
      <c r="ACV18" s="0" t="n">
        <v>2450</v>
      </c>
      <c r="ACW18" s="0" t="n">
        <v>11697.525</v>
      </c>
      <c r="ACX18" s="0" t="n">
        <v>4298.844</v>
      </c>
      <c r="ACY18" s="0" t="n">
        <v>4595.076</v>
      </c>
      <c r="ACZ18" s="0" t="n">
        <v>11986.3</v>
      </c>
      <c r="ADA18" s="0" t="n">
        <v>3178.41</v>
      </c>
      <c r="ADB18" s="0" t="n">
        <v>18875.09</v>
      </c>
      <c r="ADC18" s="0" t="n">
        <v>16101.91</v>
      </c>
      <c r="ADD18" s="0" t="n">
        <v>4800.54</v>
      </c>
      <c r="ADE18" s="0" t="n">
        <v>5839.8</v>
      </c>
      <c r="ADF18" s="0" t="n">
        <v>18041.639</v>
      </c>
      <c r="ADG18" s="0" t="n">
        <v>10495.7</v>
      </c>
      <c r="ADH18" s="0" t="n">
        <v>864.12</v>
      </c>
      <c r="ADI18" s="0" t="n">
        <v>641.75</v>
      </c>
      <c r="ADJ18" s="0" t="n">
        <v>636</v>
      </c>
      <c r="ADK18" s="0" t="n">
        <v>15512.78</v>
      </c>
      <c r="ADL18" s="0" t="n">
        <v>2686.9</v>
      </c>
      <c r="ADM18" s="0" t="n">
        <v>14743.34</v>
      </c>
      <c r="ADN18" s="0" t="n">
        <v>10137.655</v>
      </c>
      <c r="ADO18" s="0" t="n">
        <v>6727.25</v>
      </c>
      <c r="ADP18" s="0" t="n">
        <v>1783.45</v>
      </c>
      <c r="ADQ18" s="0" t="n">
        <v>0</v>
      </c>
      <c r="ADR18" s="0" t="n">
        <v>14130.51</v>
      </c>
      <c r="ADS18" s="0" t="n">
        <v>14424.68</v>
      </c>
      <c r="ADT18" s="0" t="n">
        <v>12527.83</v>
      </c>
      <c r="ADU18" s="0" t="n">
        <v>0</v>
      </c>
      <c r="ADV18" s="0" t="n">
        <v>1435.41</v>
      </c>
      <c r="ADW18" s="0" t="n">
        <v>8084.06</v>
      </c>
      <c r="ADX18" s="0" t="n">
        <v>5598.54</v>
      </c>
      <c r="ADY18" s="0" t="n">
        <v>17510.9</v>
      </c>
      <c r="ADZ18" s="0" t="n">
        <v>13867.37</v>
      </c>
      <c r="AEA18" s="0" t="n">
        <v>9766.8</v>
      </c>
      <c r="AEB18" s="0" t="n">
        <v>11560.66</v>
      </c>
      <c r="AEC18" s="0" t="n">
        <v>21413.25</v>
      </c>
      <c r="AED18" s="0" t="n">
        <v>15066.85</v>
      </c>
      <c r="AEE18" s="0" t="n">
        <v>0</v>
      </c>
      <c r="AEG18" s="0" t="n">
        <v>9646.94</v>
      </c>
      <c r="AEH18" s="0" t="n">
        <v>14119.6</v>
      </c>
      <c r="AEI18" s="0" t="n">
        <v>15418.216</v>
      </c>
      <c r="AEJ18" s="0" t="n">
        <v>18493.344</v>
      </c>
      <c r="AEK18" s="0" t="n">
        <v>21972.8</v>
      </c>
      <c r="AEL18" s="0" t="n">
        <v>14136.66</v>
      </c>
      <c r="AEM18" s="0" t="n">
        <v>35016.4</v>
      </c>
      <c r="AEN18" s="0" t="n">
        <v>28259.5</v>
      </c>
      <c r="AEO18" s="0" t="n">
        <v>34460.26</v>
      </c>
      <c r="AEP18" s="0" t="n">
        <v>48714.996</v>
      </c>
      <c r="AEQ18" s="0" t="n">
        <v>42582.056</v>
      </c>
      <c r="AER18" s="0" t="n">
        <v>52008.775</v>
      </c>
      <c r="AES18" s="0" t="n">
        <v>11216.5</v>
      </c>
      <c r="AET18" s="0" t="n">
        <v>21860.72</v>
      </c>
      <c r="AEU18" s="0" t="n">
        <v>30185.52</v>
      </c>
      <c r="AEV18" s="0" t="n">
        <v>22130.262</v>
      </c>
      <c r="AEW18" s="0" t="n">
        <v>3498.39</v>
      </c>
      <c r="AEX18" s="0" t="n">
        <v>9061.375</v>
      </c>
      <c r="AEY18" s="0" t="n">
        <v>19449.3</v>
      </c>
      <c r="AEZ18" s="0" t="n">
        <v>8353.098</v>
      </c>
      <c r="AFA18" s="0" t="n">
        <v>19874.54</v>
      </c>
      <c r="AFB18" s="0" t="n">
        <v>12884.322</v>
      </c>
      <c r="AFC18" s="0" t="n">
        <v>6461.14</v>
      </c>
      <c r="AFD18" s="0" t="n">
        <v>0</v>
      </c>
      <c r="AFE18" s="0" t="n">
        <v>1438</v>
      </c>
      <c r="AFF18" s="0" t="n">
        <v>9477.06</v>
      </c>
      <c r="AFG18" s="0" t="n">
        <v>0</v>
      </c>
      <c r="AFH18" s="0" t="n">
        <v>0</v>
      </c>
      <c r="AFI18" s="0" t="n">
        <v>27514.938</v>
      </c>
      <c r="AFJ18" s="0" t="n">
        <v>3540</v>
      </c>
      <c r="AFK18" s="0" t="n">
        <v>15266.1</v>
      </c>
      <c r="AFL18" s="0" t="n">
        <v>8085.6</v>
      </c>
      <c r="AFM18" s="0" t="n">
        <v>11594.08</v>
      </c>
      <c r="AFN18" s="0" t="n">
        <v>18907.65</v>
      </c>
      <c r="AFO18" s="0" t="n">
        <v>14752.62</v>
      </c>
      <c r="AFP18" s="0" t="n">
        <v>26929.86</v>
      </c>
      <c r="AFQ18" s="0" t="n">
        <v>22429.26</v>
      </c>
      <c r="AFR18" s="0" t="n">
        <v>10308.528</v>
      </c>
      <c r="AFS18" s="0" t="n">
        <v>10264.32</v>
      </c>
      <c r="AFT18" s="0" t="n">
        <v>17359.94</v>
      </c>
      <c r="AFU18" s="0" t="n">
        <v>21769.16</v>
      </c>
      <c r="AFV18" s="0" t="n">
        <v>2061.76</v>
      </c>
      <c r="AFW18" s="0" t="n">
        <v>323.884</v>
      </c>
      <c r="AFX18" s="0" t="n">
        <v>3690</v>
      </c>
      <c r="AFY18" s="0" t="n">
        <v>8361.32</v>
      </c>
      <c r="AFZ18" s="0" t="n">
        <v>5337.216</v>
      </c>
      <c r="AGA18" s="0" t="n">
        <v>23398.8</v>
      </c>
      <c r="AGB18" s="0" t="n">
        <v>13852.66</v>
      </c>
      <c r="AGC18" s="0" t="n">
        <v>5800.1</v>
      </c>
      <c r="AGD18" s="0" t="n">
        <v>8277.9</v>
      </c>
      <c r="AGE18" s="0" t="n">
        <v>0</v>
      </c>
      <c r="AGF18" s="0" t="n">
        <v>17571.222</v>
      </c>
      <c r="AGG18" s="0" t="n">
        <v>21657.852</v>
      </c>
      <c r="AGH18" s="0" t="n">
        <v>17868.66</v>
      </c>
      <c r="AGI18" s="0" t="n">
        <v>0</v>
      </c>
      <c r="AGJ18" s="0" t="n">
        <v>5083.05</v>
      </c>
      <c r="AGK18" s="0" t="n">
        <v>3985.1</v>
      </c>
      <c r="AGL18" s="0" t="n">
        <v>14693.712</v>
      </c>
      <c r="AGM18" s="0" t="n">
        <v>26575.56</v>
      </c>
      <c r="AGN18" s="0" t="n">
        <v>16300.86</v>
      </c>
      <c r="AGO18" s="0" t="n">
        <v>18516.96</v>
      </c>
      <c r="AGP18" s="0" t="n">
        <v>13091.76</v>
      </c>
      <c r="AGQ18" s="0" t="n">
        <v>34713.78</v>
      </c>
      <c r="AGR18" s="0" t="n">
        <v>18162.342</v>
      </c>
      <c r="AGS18" s="0" t="n">
        <v>0</v>
      </c>
      <c r="AGU18" s="0" t="n">
        <v>525</v>
      </c>
      <c r="AGV18" s="0" t="n">
        <v>558</v>
      </c>
      <c r="AGW18" s="0" t="n">
        <v>193</v>
      </c>
      <c r="AGX18" s="0" t="n">
        <v>667</v>
      </c>
      <c r="AGY18" s="0" t="n">
        <v>170</v>
      </c>
      <c r="AGZ18" s="0" t="n">
        <v>325</v>
      </c>
      <c r="AHA18" s="0" t="n">
        <v>449</v>
      </c>
      <c r="AHB18" s="0" t="n">
        <v>299</v>
      </c>
      <c r="AHC18" s="0" t="n">
        <v>266</v>
      </c>
      <c r="AHD18" s="0" t="n">
        <v>782</v>
      </c>
      <c r="AHE18" s="0" t="n">
        <v>289</v>
      </c>
      <c r="AHF18" s="0" t="n">
        <v>349</v>
      </c>
    </row>
    <row r="19" customFormat="false" ht="15" hidden="false" customHeight="false" outlineLevel="0" collapsed="false">
      <c r="H19" s="0" t="s">
        <v>189</v>
      </c>
      <c r="L19" s="0" t="n">
        <v>6.35</v>
      </c>
      <c r="M19" s="0" t="s">
        <v>52</v>
      </c>
      <c r="N19" s="0" t="s">
        <v>252</v>
      </c>
      <c r="CI19" s="0" t="n">
        <v>315.84</v>
      </c>
      <c r="CJ19" s="0" t="n">
        <v>0</v>
      </c>
      <c r="CK19" s="0" t="n">
        <v>257.4</v>
      </c>
      <c r="CL19" s="0" t="n">
        <v>488.28</v>
      </c>
      <c r="CM19" s="0" t="n">
        <v>3492.864</v>
      </c>
      <c r="CN19" s="0" t="n">
        <v>0</v>
      </c>
      <c r="CO19" s="0" t="n">
        <v>829.7</v>
      </c>
      <c r="CP19" s="0" t="n">
        <v>9681.45</v>
      </c>
      <c r="CQ19" s="0" t="n">
        <v>1365</v>
      </c>
      <c r="CR19" s="0" t="n">
        <v>10382.4</v>
      </c>
      <c r="CS19" s="0" t="n">
        <v>580.65</v>
      </c>
      <c r="CT19" s="0" t="n">
        <v>10197.9</v>
      </c>
      <c r="CU19" s="0" t="n">
        <v>28247.1</v>
      </c>
      <c r="CV19" s="0" t="n">
        <v>20152.2</v>
      </c>
      <c r="CW19" s="0" t="n">
        <v>6863.4</v>
      </c>
      <c r="CX19" s="0" t="n">
        <v>1088.64</v>
      </c>
      <c r="CY19" s="0" t="n">
        <v>2002.76</v>
      </c>
      <c r="CZ19" s="0" t="n">
        <v>0</v>
      </c>
      <c r="DA19" s="0" t="n">
        <v>875.16</v>
      </c>
      <c r="DB19" s="0" t="n">
        <v>0</v>
      </c>
      <c r="DC19" s="0" t="n">
        <v>0</v>
      </c>
      <c r="DD19" s="0" t="n">
        <v>526.12</v>
      </c>
      <c r="DE19" s="0" t="n">
        <v>0</v>
      </c>
      <c r="DF19" s="0" t="n">
        <v>2313.48</v>
      </c>
      <c r="DG19" s="0" t="n">
        <v>0</v>
      </c>
      <c r="DH19" s="0" t="n">
        <v>2728.44</v>
      </c>
      <c r="DI19" s="0" t="n">
        <v>0</v>
      </c>
      <c r="DJ19" s="0" t="n">
        <v>130</v>
      </c>
      <c r="DK19" s="0" t="n">
        <v>723.84</v>
      </c>
      <c r="DL19" s="0" t="n">
        <v>0</v>
      </c>
      <c r="DM19" s="0" t="n">
        <v>0</v>
      </c>
      <c r="DN19" s="0" t="n">
        <v>252</v>
      </c>
      <c r="DO19" s="0" t="n">
        <v>0</v>
      </c>
      <c r="DP19" s="0" t="n">
        <v>923.72</v>
      </c>
      <c r="DQ19" s="0" t="n">
        <v>2618.2</v>
      </c>
      <c r="DR19" s="0" t="n">
        <v>1396.72</v>
      </c>
      <c r="DS19" s="0" t="n">
        <v>2234.96</v>
      </c>
      <c r="DT19" s="0" t="n">
        <v>1903.85</v>
      </c>
      <c r="DU19" s="0" t="n">
        <v>1402.96</v>
      </c>
      <c r="DV19" s="0" t="n">
        <v>1160.12</v>
      </c>
      <c r="DW19" s="0" t="n">
        <v>567.84</v>
      </c>
      <c r="DX19" s="0" t="n">
        <v>537.88</v>
      </c>
      <c r="DY19" s="0" t="n">
        <v>0</v>
      </c>
      <c r="DZ19" s="0" t="n">
        <v>2335.32</v>
      </c>
      <c r="EA19" s="0" t="n">
        <v>0</v>
      </c>
      <c r="EB19" s="0" t="n">
        <v>1113.28</v>
      </c>
      <c r="EC19" s="0" t="n">
        <v>0</v>
      </c>
      <c r="ED19" s="0" t="n">
        <v>0</v>
      </c>
      <c r="EE19" s="0" t="n">
        <v>2608</v>
      </c>
      <c r="EF19" s="0" t="n">
        <v>1780.064</v>
      </c>
      <c r="EG19" s="0" t="n">
        <v>2565.76</v>
      </c>
      <c r="EH19" s="0" t="n">
        <v>0</v>
      </c>
      <c r="EI19" s="0" t="n">
        <v>0</v>
      </c>
      <c r="EJ19" s="0" t="n">
        <v>0</v>
      </c>
      <c r="EK19" s="0" t="n">
        <v>1365</v>
      </c>
      <c r="EL19" s="0" t="n">
        <v>3884.88</v>
      </c>
      <c r="EM19" s="0" t="n">
        <v>1612</v>
      </c>
      <c r="EN19" s="0" t="n">
        <v>0</v>
      </c>
      <c r="EO19" s="0" t="n">
        <v>2363.56</v>
      </c>
      <c r="EP19" s="0" t="n">
        <v>0</v>
      </c>
      <c r="EQ19" s="0" t="n">
        <v>3953.48</v>
      </c>
      <c r="ER19" s="0" t="n">
        <v>0</v>
      </c>
      <c r="ES19" s="0" t="n">
        <v>1907.88</v>
      </c>
      <c r="ET19" s="0" t="n">
        <v>697.2</v>
      </c>
      <c r="EU19" s="0" t="n">
        <v>1922.55</v>
      </c>
      <c r="EW19" s="0" t="n">
        <v>45.12</v>
      </c>
      <c r="EX19" s="0" t="n">
        <v>0</v>
      </c>
      <c r="EY19" s="0" t="n">
        <v>0</v>
      </c>
      <c r="EZ19" s="0" t="n">
        <v>0</v>
      </c>
      <c r="FA19" s="0" t="n">
        <v>152.6</v>
      </c>
      <c r="FB19" s="0" t="n">
        <v>0</v>
      </c>
      <c r="FC19" s="0" t="n">
        <v>5.68</v>
      </c>
      <c r="FD19" s="0" t="n">
        <v>210</v>
      </c>
      <c r="FE19" s="0" t="n">
        <v>0</v>
      </c>
      <c r="FF19" s="0" t="n">
        <v>750</v>
      </c>
      <c r="FG19" s="0" t="n">
        <v>82.95</v>
      </c>
      <c r="FH19" s="0" t="n">
        <v>248.4</v>
      </c>
      <c r="FI19" s="0" t="n">
        <v>1200</v>
      </c>
      <c r="FJ19" s="0" t="n">
        <v>251.4</v>
      </c>
      <c r="FK19" s="0" t="n">
        <v>774.9</v>
      </c>
      <c r="FL19" s="0" t="n">
        <v>155.52</v>
      </c>
      <c r="FM19" s="0" t="n">
        <v>239.68</v>
      </c>
      <c r="FN19" s="0" t="n">
        <v>0</v>
      </c>
      <c r="FO19" s="0" t="n">
        <v>0</v>
      </c>
      <c r="FP19" s="0" t="n">
        <v>0</v>
      </c>
      <c r="FQ19" s="0" t="n">
        <v>0</v>
      </c>
      <c r="FR19" s="0" t="n">
        <v>75.16</v>
      </c>
      <c r="FS19" s="0" t="n">
        <v>0</v>
      </c>
      <c r="FT19" s="0" t="n">
        <v>0</v>
      </c>
      <c r="FU19" s="0" t="n">
        <v>0</v>
      </c>
      <c r="FV19" s="0" t="n">
        <v>0</v>
      </c>
      <c r="FW19" s="0" t="n">
        <v>0</v>
      </c>
      <c r="FX19" s="0" t="n">
        <v>0</v>
      </c>
      <c r="FY19" s="0" t="n">
        <v>0</v>
      </c>
      <c r="FZ19" s="0" t="n">
        <v>0</v>
      </c>
      <c r="GA19" s="0" t="n">
        <v>0</v>
      </c>
      <c r="GB19" s="0" t="n">
        <v>36</v>
      </c>
      <c r="GC19" s="0" t="n">
        <v>0</v>
      </c>
      <c r="GD19" s="0" t="n">
        <v>131.96</v>
      </c>
      <c r="GE19" s="0" t="n">
        <v>0</v>
      </c>
      <c r="GF19" s="0" t="n">
        <v>0</v>
      </c>
      <c r="GG19" s="0" t="n">
        <v>0</v>
      </c>
      <c r="GH19" s="0" t="n">
        <v>0</v>
      </c>
      <c r="GI19" s="0" t="n">
        <v>0</v>
      </c>
      <c r="GJ19" s="0" t="n">
        <v>0</v>
      </c>
      <c r="GK19" s="0" t="n">
        <v>81.12</v>
      </c>
      <c r="GL19" s="0" t="n">
        <v>76.84</v>
      </c>
      <c r="GM19" s="0" t="n">
        <v>0</v>
      </c>
      <c r="GN19" s="0" t="n">
        <v>0</v>
      </c>
      <c r="GO19" s="0" t="n">
        <v>0</v>
      </c>
      <c r="GP19" s="0" t="n">
        <v>174.944</v>
      </c>
      <c r="GQ19" s="0" t="n">
        <v>0</v>
      </c>
      <c r="GR19" s="0" t="n">
        <v>0</v>
      </c>
      <c r="GS19" s="0" t="n">
        <v>150</v>
      </c>
      <c r="GT19" s="0" t="n">
        <v>0</v>
      </c>
      <c r="GU19" s="0" t="n">
        <v>149.92</v>
      </c>
      <c r="GV19" s="0" t="n">
        <v>0</v>
      </c>
      <c r="GW19" s="0" t="n">
        <v>0</v>
      </c>
      <c r="GX19" s="0" t="n">
        <v>0</v>
      </c>
      <c r="GY19" s="0" t="n">
        <v>0</v>
      </c>
      <c r="GZ19" s="0" t="n">
        <v>201.68</v>
      </c>
      <c r="HA19" s="0" t="n">
        <v>0</v>
      </c>
      <c r="HB19" s="0" t="n">
        <v>0</v>
      </c>
      <c r="HC19" s="0" t="n">
        <v>44</v>
      </c>
      <c r="HD19" s="0" t="n">
        <v>0</v>
      </c>
      <c r="HE19" s="0" t="n">
        <v>232.8</v>
      </c>
      <c r="HF19" s="0" t="n">
        <v>0</v>
      </c>
      <c r="HG19" s="0" t="n">
        <v>0</v>
      </c>
      <c r="HH19" s="0" t="n">
        <v>99.6</v>
      </c>
      <c r="HI19" s="0" t="n">
        <v>63.72</v>
      </c>
      <c r="HK19" s="0" t="n">
        <v>409.464</v>
      </c>
      <c r="HL19" s="0" t="n">
        <v>0</v>
      </c>
      <c r="HM19" s="0" t="n">
        <v>1579.05</v>
      </c>
      <c r="HN19" s="0" t="n">
        <v>2723.1</v>
      </c>
      <c r="HO19" s="0" t="n">
        <v>17885.16</v>
      </c>
      <c r="HP19" s="0" t="n">
        <v>0</v>
      </c>
      <c r="HQ19" s="0" t="n">
        <v>3526.86</v>
      </c>
      <c r="HR19" s="0" t="n">
        <v>47527.125</v>
      </c>
      <c r="HS19" s="0" t="n">
        <v>7612.5</v>
      </c>
      <c r="HT19" s="0" t="n">
        <v>34810.5</v>
      </c>
      <c r="HU19" s="0" t="n">
        <v>684.3375</v>
      </c>
      <c r="HV19" s="0" t="n">
        <v>49225.05</v>
      </c>
      <c r="HW19" s="0" t="n">
        <v>120585.75</v>
      </c>
      <c r="HX19" s="0" t="n">
        <v>104647.05</v>
      </c>
      <c r="HY19" s="0" t="n">
        <v>14418.675</v>
      </c>
      <c r="HZ19" s="0" t="n">
        <v>1283.04</v>
      </c>
      <c r="IA19" s="0" t="n">
        <v>4737.325</v>
      </c>
      <c r="IB19" s="0" t="n">
        <v>0</v>
      </c>
      <c r="IC19" s="0" t="n">
        <v>4880.7</v>
      </c>
      <c r="ID19" s="0" t="n">
        <v>0</v>
      </c>
      <c r="IE19" s="0" t="n">
        <v>0</v>
      </c>
      <c r="IF19" s="0" t="n">
        <v>620.07</v>
      </c>
      <c r="IG19" s="0" t="n">
        <v>0</v>
      </c>
      <c r="IH19" s="0" t="n">
        <v>14192.31</v>
      </c>
      <c r="II19" s="0" t="n">
        <v>0</v>
      </c>
      <c r="IJ19" s="0" t="n">
        <v>15216.3</v>
      </c>
      <c r="IK19" s="0" t="n">
        <v>0</v>
      </c>
      <c r="IL19" s="0" t="n">
        <v>580</v>
      </c>
      <c r="IM19" s="0" t="n">
        <v>4036.8</v>
      </c>
      <c r="IN19" s="0" t="n">
        <v>0</v>
      </c>
      <c r="IO19" s="0" t="n">
        <v>0</v>
      </c>
      <c r="IP19" s="0" t="n">
        <v>297</v>
      </c>
      <c r="IQ19" s="0" t="n">
        <v>0</v>
      </c>
      <c r="IR19" s="0" t="n">
        <v>1360.8375</v>
      </c>
      <c r="IS19" s="0" t="n">
        <v>13141.35</v>
      </c>
      <c r="IT19" s="0" t="n">
        <v>7010.46</v>
      </c>
      <c r="IU19" s="0" t="n">
        <v>13710.62</v>
      </c>
      <c r="IV19" s="0" t="n">
        <v>8494.1</v>
      </c>
      <c r="IW19" s="0" t="n">
        <v>7824.2</v>
      </c>
      <c r="IX19" s="0" t="n">
        <v>6469.9</v>
      </c>
      <c r="IY19" s="0" t="n">
        <v>669.24</v>
      </c>
      <c r="IZ19" s="0" t="n">
        <v>633.93</v>
      </c>
      <c r="JA19" s="0" t="n">
        <v>0</v>
      </c>
      <c r="JB19" s="0" t="n">
        <v>16279.875</v>
      </c>
      <c r="JC19" s="0" t="n">
        <v>0</v>
      </c>
      <c r="JD19" s="0" t="n">
        <v>1443.288</v>
      </c>
      <c r="JE19" s="0" t="n">
        <v>0</v>
      </c>
      <c r="JF19" s="0" t="n">
        <v>0</v>
      </c>
      <c r="JG19" s="0" t="n">
        <v>10850</v>
      </c>
      <c r="JH19" s="0" t="n">
        <v>8122.32</v>
      </c>
      <c r="JI19" s="0" t="n">
        <v>9693.24</v>
      </c>
      <c r="JJ19" s="0" t="n">
        <v>0</v>
      </c>
      <c r="JK19" s="0" t="n">
        <v>0</v>
      </c>
      <c r="JL19" s="0" t="n">
        <v>0</v>
      </c>
      <c r="JM19" s="0" t="n">
        <v>6699</v>
      </c>
      <c r="JN19" s="0" t="n">
        <v>15456.26</v>
      </c>
      <c r="JO19" s="0" t="n">
        <v>8990</v>
      </c>
      <c r="JP19" s="0" t="n">
        <v>0</v>
      </c>
      <c r="JQ19" s="0" t="n">
        <v>11826.7</v>
      </c>
      <c r="JR19" s="0" t="n">
        <v>0</v>
      </c>
      <c r="JS19" s="0" t="n">
        <v>14880.7</v>
      </c>
      <c r="JT19" s="0" t="n">
        <v>0</v>
      </c>
      <c r="JU19" s="0" t="n">
        <v>11704.11</v>
      </c>
      <c r="JV19" s="0" t="n">
        <v>821.7</v>
      </c>
      <c r="JW19" s="0" t="n">
        <v>6615.69</v>
      </c>
      <c r="JY19" s="0" t="n">
        <v>315.84</v>
      </c>
      <c r="JZ19" s="0" t="n">
        <v>0</v>
      </c>
      <c r="KA19" s="0" t="n">
        <v>476.4375</v>
      </c>
      <c r="KB19" s="0" t="n">
        <v>903.7875</v>
      </c>
      <c r="KC19" s="0" t="n">
        <v>5335.96</v>
      </c>
      <c r="KD19" s="0" t="n">
        <v>0</v>
      </c>
      <c r="KE19" s="0" t="n">
        <v>1204.7</v>
      </c>
      <c r="KF19" s="0" t="n">
        <v>13629.2625</v>
      </c>
      <c r="KG19" s="0" t="n">
        <v>2021.25</v>
      </c>
      <c r="KH19" s="0" t="n">
        <v>12849.9</v>
      </c>
      <c r="KI19" s="0" t="n">
        <v>580.65</v>
      </c>
      <c r="KJ19" s="0" t="n">
        <v>14264.775</v>
      </c>
      <c r="KK19" s="0" t="n">
        <v>37788.975</v>
      </c>
      <c r="KL19" s="0" t="n">
        <v>28994.7</v>
      </c>
      <c r="KM19" s="0" t="n">
        <v>7555.275</v>
      </c>
      <c r="KN19" s="0" t="n">
        <v>1197.504</v>
      </c>
      <c r="KO19" s="0" t="n">
        <v>2698.7625</v>
      </c>
      <c r="KP19" s="0" t="n">
        <v>0</v>
      </c>
      <c r="KQ19" s="0" t="n">
        <v>1295.91</v>
      </c>
      <c r="KR19" s="0" t="n">
        <v>0</v>
      </c>
      <c r="KS19" s="0" t="n">
        <v>0</v>
      </c>
      <c r="KT19" s="0" t="n">
        <v>526.12</v>
      </c>
      <c r="KU19" s="0" t="n">
        <v>0</v>
      </c>
      <c r="KV19" s="0" t="n">
        <v>3425.73</v>
      </c>
      <c r="KW19" s="0" t="n">
        <v>0</v>
      </c>
      <c r="KX19" s="0" t="n">
        <v>5050.2375</v>
      </c>
      <c r="KY19" s="0" t="n">
        <v>0</v>
      </c>
      <c r="KZ19" s="0" t="n">
        <v>154</v>
      </c>
      <c r="LA19" s="0" t="n">
        <v>1179.024</v>
      </c>
      <c r="LB19" s="0" t="n">
        <v>0</v>
      </c>
      <c r="LC19" s="0" t="n">
        <v>0</v>
      </c>
      <c r="LD19" s="0" t="n">
        <v>252</v>
      </c>
      <c r="LE19" s="0" t="n">
        <v>0</v>
      </c>
      <c r="LF19" s="0" t="n">
        <v>923.72</v>
      </c>
      <c r="LG19" s="0" t="n">
        <v>3876.95</v>
      </c>
      <c r="LH19" s="0" t="n">
        <v>2068.22</v>
      </c>
      <c r="LI19" s="0" t="n">
        <v>3309.46</v>
      </c>
      <c r="LJ19" s="0" t="n">
        <v>2255.33</v>
      </c>
      <c r="LK19" s="0" t="n">
        <v>2077.46</v>
      </c>
      <c r="LL19" s="0" t="n">
        <v>1717.87</v>
      </c>
      <c r="LM19" s="0" t="n">
        <v>567.84</v>
      </c>
      <c r="LN19" s="0" t="n">
        <v>537.88</v>
      </c>
      <c r="LO19" s="0" t="n">
        <v>0</v>
      </c>
      <c r="LP19" s="0" t="n">
        <v>3458.07</v>
      </c>
      <c r="LQ19" s="0" t="n">
        <v>0</v>
      </c>
      <c r="LR19" s="0" t="n">
        <v>1113.28</v>
      </c>
      <c r="LS19" s="0" t="n">
        <v>0</v>
      </c>
      <c r="LT19" s="0" t="n">
        <v>0</v>
      </c>
      <c r="LU19" s="0" t="n">
        <v>3458</v>
      </c>
      <c r="LV19" s="0" t="n">
        <v>2396.24</v>
      </c>
      <c r="LW19" s="0" t="n">
        <v>3294.76</v>
      </c>
      <c r="LX19" s="0" t="n">
        <v>0</v>
      </c>
      <c r="LY19" s="0" t="n">
        <v>0</v>
      </c>
      <c r="LZ19" s="0" t="n">
        <v>0</v>
      </c>
      <c r="MA19" s="0" t="n">
        <v>2021.25</v>
      </c>
      <c r="MB19" s="0" t="n">
        <v>5073.88</v>
      </c>
      <c r="MC19" s="0" t="n">
        <v>2148.3</v>
      </c>
      <c r="MD19" s="0" t="n">
        <v>0</v>
      </c>
      <c r="ME19" s="0" t="n">
        <v>3351.81</v>
      </c>
      <c r="MF19" s="0" t="n">
        <v>0</v>
      </c>
      <c r="MG19" s="0" t="n">
        <v>5070.73</v>
      </c>
      <c r="MH19" s="0" t="n">
        <v>0</v>
      </c>
      <c r="MI19" s="0" t="n">
        <v>2542.617</v>
      </c>
      <c r="MJ19" s="0" t="n">
        <v>871.5</v>
      </c>
      <c r="MK19" s="0" t="n">
        <v>1856.736</v>
      </c>
      <c r="MM19" s="0" t="n">
        <v>385.776</v>
      </c>
      <c r="MN19" s="0" t="n">
        <v>0</v>
      </c>
      <c r="MO19" s="0" t="n">
        <v>1491.93</v>
      </c>
      <c r="MP19" s="0" t="n">
        <v>2572.86</v>
      </c>
      <c r="MQ19" s="0" t="n">
        <v>17106.56</v>
      </c>
      <c r="MR19" s="0" t="n">
        <v>0</v>
      </c>
      <c r="MS19" s="0" t="n">
        <v>3341.96</v>
      </c>
      <c r="MT19" s="0" t="n">
        <v>45263.025</v>
      </c>
      <c r="MU19" s="0" t="n">
        <v>7192.5</v>
      </c>
      <c r="MV19" s="0" t="n">
        <v>34168.8</v>
      </c>
      <c r="MW19" s="0" t="n">
        <v>788.025</v>
      </c>
      <c r="MX19" s="0" t="n">
        <v>46932.75</v>
      </c>
      <c r="MY19" s="0" t="n">
        <v>115978.95</v>
      </c>
      <c r="MZ19" s="0" t="n">
        <v>99302.1</v>
      </c>
      <c r="NA19" s="0" t="n">
        <v>14944.5</v>
      </c>
      <c r="NB19" s="0" t="n">
        <v>1477.44</v>
      </c>
      <c r="NC19" s="0" t="n">
        <v>4986.825</v>
      </c>
      <c r="ND19" s="0" t="n">
        <v>0</v>
      </c>
      <c r="NE19" s="0" t="n">
        <v>4611.42</v>
      </c>
      <c r="NF19" s="0" t="n">
        <v>0</v>
      </c>
      <c r="NG19" s="0" t="n">
        <v>0</v>
      </c>
      <c r="NH19" s="0" t="n">
        <v>714.02</v>
      </c>
      <c r="NI19" s="0" t="n">
        <v>0</v>
      </c>
      <c r="NJ19" s="0" t="n">
        <v>12190.26</v>
      </c>
      <c r="NK19" s="0" t="n">
        <v>0</v>
      </c>
      <c r="NL19" s="0" t="n">
        <v>12939.102</v>
      </c>
      <c r="NM19" s="0" t="n">
        <v>0</v>
      </c>
      <c r="NN19" s="0" t="n">
        <v>548</v>
      </c>
      <c r="NO19" s="0" t="n">
        <v>3432.672</v>
      </c>
      <c r="NP19" s="0" t="n">
        <v>0</v>
      </c>
      <c r="NQ19" s="0" t="n">
        <v>0</v>
      </c>
      <c r="NR19" s="0" t="n">
        <v>342</v>
      </c>
      <c r="NS19" s="0" t="n">
        <v>0</v>
      </c>
      <c r="NT19" s="0" t="n">
        <v>1128.258</v>
      </c>
      <c r="NU19" s="0" t="n">
        <v>13795.9</v>
      </c>
      <c r="NV19" s="0" t="n">
        <v>9199.55</v>
      </c>
      <c r="NW19" s="0" t="n">
        <v>14720.65</v>
      </c>
      <c r="NX19" s="0" t="n">
        <v>7222.914</v>
      </c>
      <c r="NY19" s="0" t="n">
        <v>7392.52</v>
      </c>
      <c r="NZ19" s="0" t="n">
        <v>6112.94</v>
      </c>
      <c r="OA19" s="0" t="n">
        <v>770.64</v>
      </c>
      <c r="OB19" s="0" t="n">
        <v>802.978</v>
      </c>
      <c r="OC19" s="0" t="n">
        <v>0</v>
      </c>
      <c r="OD19" s="0" t="n">
        <v>11074.806</v>
      </c>
      <c r="OE19" s="0" t="n">
        <v>0</v>
      </c>
      <c r="OF19" s="0" t="n">
        <v>1510.88</v>
      </c>
      <c r="OG19" s="0" t="n">
        <v>0</v>
      </c>
      <c r="OH19" s="0" t="n">
        <v>0</v>
      </c>
      <c r="OI19" s="0" t="n">
        <v>11501.6</v>
      </c>
      <c r="OJ19" s="0" t="n">
        <v>8526.88</v>
      </c>
      <c r="OK19" s="0" t="n">
        <v>9414.08</v>
      </c>
      <c r="OL19" s="0" t="n">
        <v>0</v>
      </c>
      <c r="OM19" s="0" t="n">
        <v>0</v>
      </c>
      <c r="ON19" s="0" t="n">
        <v>0</v>
      </c>
      <c r="OO19" s="0" t="n">
        <v>5178.6</v>
      </c>
      <c r="OP19" s="0" t="n">
        <v>14947.4</v>
      </c>
      <c r="OQ19" s="0" t="n">
        <v>8494</v>
      </c>
      <c r="OR19" s="0" t="n">
        <v>0</v>
      </c>
      <c r="OS19" s="0" t="n">
        <v>11249.22</v>
      </c>
      <c r="OT19" s="0" t="n">
        <v>0</v>
      </c>
      <c r="OU19" s="0" t="n">
        <v>14456.66</v>
      </c>
      <c r="OV19" s="0" t="n">
        <v>0</v>
      </c>
      <c r="OW19" s="0" t="n">
        <v>9047.754</v>
      </c>
      <c r="OX19" s="0" t="n">
        <v>851.58</v>
      </c>
      <c r="OY19" s="0" t="n">
        <v>6359.34</v>
      </c>
      <c r="PA19" s="0" t="n">
        <v>659.88</v>
      </c>
      <c r="PB19" s="0" t="n">
        <v>0</v>
      </c>
      <c r="PC19" s="0" t="n">
        <v>252.45</v>
      </c>
      <c r="PD19" s="0" t="n">
        <v>478.89</v>
      </c>
      <c r="PE19" s="0" t="n">
        <v>5447.2</v>
      </c>
      <c r="PF19" s="0" t="n">
        <v>0</v>
      </c>
      <c r="PG19" s="0" t="n">
        <v>774.73</v>
      </c>
      <c r="PH19" s="0" t="n">
        <v>11466.0375</v>
      </c>
      <c r="PI19" s="0" t="n">
        <v>1338.75</v>
      </c>
      <c r="PJ19" s="0" t="n">
        <v>17221.2</v>
      </c>
      <c r="PK19" s="0" t="n">
        <v>1347.9375</v>
      </c>
      <c r="PL19" s="0" t="n">
        <v>12332.925</v>
      </c>
      <c r="PM19" s="0" t="n">
        <v>38965.425</v>
      </c>
      <c r="PN19" s="0" t="n">
        <v>22123.95</v>
      </c>
      <c r="PO19" s="0" t="n">
        <v>14003.55</v>
      </c>
      <c r="PP19" s="0" t="n">
        <v>2527.2</v>
      </c>
      <c r="PQ19" s="0" t="n">
        <v>4213.55</v>
      </c>
      <c r="PR19" s="0" t="n">
        <v>0</v>
      </c>
      <c r="PS19" s="0" t="n">
        <v>858.33</v>
      </c>
      <c r="PT19" s="0" t="n">
        <v>0</v>
      </c>
      <c r="PU19" s="0" t="n">
        <v>0</v>
      </c>
      <c r="PV19" s="0" t="n">
        <v>1526.6875</v>
      </c>
      <c r="PW19" s="0" t="n">
        <v>0</v>
      </c>
      <c r="PX19" s="0" t="n">
        <v>2268.99</v>
      </c>
      <c r="PY19" s="0" t="n">
        <v>0</v>
      </c>
      <c r="PZ19" s="0" t="n">
        <v>2675.97</v>
      </c>
      <c r="QA19" s="0" t="n">
        <v>0</v>
      </c>
      <c r="QB19" s="0" t="n">
        <v>102</v>
      </c>
      <c r="QC19" s="0" t="n">
        <v>887.4</v>
      </c>
      <c r="QD19" s="0" t="n">
        <v>0</v>
      </c>
      <c r="QE19" s="0" t="n">
        <v>0</v>
      </c>
      <c r="QF19" s="0" t="n">
        <v>526.5</v>
      </c>
      <c r="QG19" s="0" t="n">
        <v>0</v>
      </c>
      <c r="QH19" s="0" t="n">
        <v>2144.35</v>
      </c>
      <c r="QI19" s="0" t="n">
        <v>2824.635</v>
      </c>
      <c r="QJ19" s="0" t="n">
        <v>1232.874</v>
      </c>
      <c r="QK19" s="0" t="n">
        <v>2191.98</v>
      </c>
      <c r="QL19" s="0" t="n">
        <v>1643.169</v>
      </c>
      <c r="QM19" s="0" t="n">
        <v>1513.578</v>
      </c>
      <c r="QN19" s="0" t="n">
        <v>1137.81</v>
      </c>
      <c r="QO19" s="0" t="n">
        <v>1450.02</v>
      </c>
      <c r="QP19" s="0" t="n">
        <v>1248.65</v>
      </c>
      <c r="QQ19" s="0" t="n">
        <v>0</v>
      </c>
      <c r="QR19" s="0" t="n">
        <v>2519.451</v>
      </c>
      <c r="QS19" s="0" t="n">
        <v>0</v>
      </c>
      <c r="QT19" s="0" t="n">
        <v>2325.96</v>
      </c>
      <c r="QU19" s="0" t="n">
        <v>0</v>
      </c>
      <c r="QV19" s="0" t="n">
        <v>0</v>
      </c>
      <c r="QW19" s="0" t="n">
        <v>3684</v>
      </c>
      <c r="QX19" s="0" t="n">
        <v>1983.9</v>
      </c>
      <c r="QY19" s="0" t="n">
        <v>3923.36</v>
      </c>
      <c r="QZ19" s="0" t="n">
        <v>0</v>
      </c>
      <c r="RA19" s="0" t="n">
        <v>0</v>
      </c>
      <c r="RB19" s="0" t="n">
        <v>0</v>
      </c>
      <c r="RC19" s="0" t="n">
        <v>1071</v>
      </c>
      <c r="RD19" s="0" t="n">
        <v>5702.86</v>
      </c>
      <c r="RE19" s="0" t="n">
        <v>1581</v>
      </c>
      <c r="RF19" s="0" t="n">
        <v>0</v>
      </c>
      <c r="RG19" s="0" t="n">
        <v>2457.927</v>
      </c>
      <c r="RH19" s="0" t="n">
        <v>0</v>
      </c>
      <c r="RI19" s="0" t="n">
        <v>6062.19</v>
      </c>
      <c r="RJ19" s="0" t="n">
        <v>0</v>
      </c>
      <c r="RK19" s="0" t="n">
        <v>2338.9875</v>
      </c>
      <c r="RL19" s="0" t="n">
        <v>1618.5</v>
      </c>
      <c r="RM19" s="0" t="n">
        <v>2317.095</v>
      </c>
      <c r="RO19" s="0" t="n">
        <v>349.68</v>
      </c>
      <c r="RP19" s="0" t="n">
        <v>0</v>
      </c>
      <c r="RQ19" s="0" t="n">
        <v>920.7</v>
      </c>
      <c r="RR19" s="0" t="n">
        <v>1571.886</v>
      </c>
      <c r="RS19" s="0" t="n">
        <v>11771.32</v>
      </c>
      <c r="RT19" s="0" t="n">
        <v>0</v>
      </c>
      <c r="RU19" s="0" t="n">
        <v>2276.02</v>
      </c>
      <c r="RV19" s="0" t="n">
        <v>30999.225</v>
      </c>
      <c r="RW19" s="0" t="n">
        <v>4882.5</v>
      </c>
      <c r="RX19" s="0" t="n">
        <v>24170.7</v>
      </c>
      <c r="RY19" s="0" t="n">
        <v>642.8625</v>
      </c>
      <c r="RZ19" s="0" t="n">
        <v>32182.65</v>
      </c>
      <c r="SA19" s="0" t="n">
        <v>80291.55</v>
      </c>
      <c r="SB19" s="0" t="n">
        <v>67736.55</v>
      </c>
      <c r="SC19" s="0" t="n">
        <v>11153.025</v>
      </c>
      <c r="SD19" s="0" t="n">
        <v>1205.28</v>
      </c>
      <c r="SE19" s="0" t="n">
        <v>3775.025</v>
      </c>
      <c r="SF19" s="0" t="n">
        <v>0</v>
      </c>
      <c r="SG19" s="0" t="n">
        <v>3130.38</v>
      </c>
      <c r="SH19" s="0" t="n">
        <v>0</v>
      </c>
      <c r="SI19" s="0" t="n">
        <v>0</v>
      </c>
      <c r="SJ19" s="0" t="n">
        <v>582.49</v>
      </c>
      <c r="SK19" s="0" t="n">
        <v>0</v>
      </c>
      <c r="SL19" s="0" t="n">
        <v>8275.14</v>
      </c>
      <c r="SM19" s="0" t="n">
        <v>0</v>
      </c>
      <c r="SN19" s="0" t="n">
        <v>9759.42</v>
      </c>
      <c r="SO19" s="0" t="n">
        <v>0</v>
      </c>
      <c r="SP19" s="0" t="n">
        <v>372</v>
      </c>
      <c r="SQ19" s="0" t="n">
        <v>2589.12</v>
      </c>
      <c r="SR19" s="0" t="n">
        <v>0</v>
      </c>
      <c r="SS19" s="0" t="n">
        <v>0</v>
      </c>
      <c r="ST19" s="0" t="n">
        <v>279</v>
      </c>
      <c r="SU19" s="0" t="n">
        <v>0</v>
      </c>
      <c r="SV19" s="0" t="n">
        <v>1022.69</v>
      </c>
      <c r="SW19" s="0" t="n">
        <v>9365.1</v>
      </c>
      <c r="SX19" s="0" t="n">
        <v>4496.364</v>
      </c>
      <c r="SY19" s="0" t="n">
        <v>7994.28</v>
      </c>
      <c r="SZ19" s="0" t="n">
        <v>5992.734</v>
      </c>
      <c r="TA19" s="0" t="n">
        <v>5018.28</v>
      </c>
      <c r="TB19" s="0" t="n">
        <v>4149.66</v>
      </c>
      <c r="TC19" s="0" t="n">
        <v>628.68</v>
      </c>
      <c r="TD19" s="0" t="n">
        <v>595.51</v>
      </c>
      <c r="TE19" s="0" t="n">
        <v>0</v>
      </c>
      <c r="TF19" s="0" t="n">
        <v>8353.26</v>
      </c>
      <c r="TG19" s="0" t="n">
        <v>0</v>
      </c>
      <c r="TH19" s="0" t="n">
        <v>1355.816</v>
      </c>
      <c r="TI19" s="0" t="n">
        <v>0</v>
      </c>
      <c r="TJ19" s="0" t="n">
        <v>0</v>
      </c>
      <c r="TK19" s="0" t="n">
        <v>9067.5</v>
      </c>
      <c r="TL19" s="0" t="n">
        <v>5788.32</v>
      </c>
      <c r="TM19" s="0" t="n">
        <v>6585.64</v>
      </c>
      <c r="TN19" s="0" t="n">
        <v>0</v>
      </c>
      <c r="TO19" s="0" t="n">
        <v>0</v>
      </c>
      <c r="TP19" s="0" t="n">
        <v>0</v>
      </c>
      <c r="TQ19" s="0" t="n">
        <v>3906</v>
      </c>
      <c r="TR19" s="0" t="n">
        <v>13011.475</v>
      </c>
      <c r="TS19" s="0" t="n">
        <v>5766</v>
      </c>
      <c r="TT19" s="0" t="n">
        <v>0</v>
      </c>
      <c r="TU19" s="0" t="n">
        <v>7693.58</v>
      </c>
      <c r="TV19" s="0" t="n">
        <v>0</v>
      </c>
      <c r="TW19" s="0" t="n">
        <v>10116.54</v>
      </c>
      <c r="TX19" s="0" t="n">
        <v>0</v>
      </c>
      <c r="TY19" s="0" t="n">
        <v>6824.34</v>
      </c>
      <c r="TZ19" s="0" t="n">
        <v>771.9</v>
      </c>
      <c r="UA19" s="0" t="n">
        <v>4399.83</v>
      </c>
      <c r="UC19" s="0" t="n">
        <v>857.28</v>
      </c>
      <c r="UD19" s="0" t="n">
        <v>0</v>
      </c>
      <c r="UE19" s="0" t="n">
        <v>1709.73</v>
      </c>
      <c r="UF19" s="0" t="n">
        <v>2948.46</v>
      </c>
      <c r="UG19" s="0" t="n">
        <v>20594.32</v>
      </c>
      <c r="UH19" s="0" t="n">
        <v>0</v>
      </c>
      <c r="UI19" s="0" t="n">
        <v>3875.92</v>
      </c>
      <c r="UJ19" s="0" t="n">
        <v>53574.525</v>
      </c>
      <c r="UK19" s="0" t="n">
        <v>8242.5</v>
      </c>
      <c r="UL19" s="0" t="n">
        <v>45241.8</v>
      </c>
      <c r="UM19" s="0" t="n">
        <v>1576.05</v>
      </c>
      <c r="UN19" s="0" t="n">
        <v>55799.55</v>
      </c>
      <c r="UO19" s="0" t="n">
        <v>142645.95</v>
      </c>
      <c r="UP19" s="0" t="n">
        <v>115838.4</v>
      </c>
      <c r="UQ19" s="0" t="n">
        <v>23413.05</v>
      </c>
      <c r="UR19" s="0" t="n">
        <v>2659.392</v>
      </c>
      <c r="US19" s="0" t="n">
        <v>6516.42</v>
      </c>
      <c r="UT19" s="0" t="n">
        <v>0</v>
      </c>
      <c r="UU19" s="0" t="n">
        <v>5284.62</v>
      </c>
      <c r="UV19" s="0" t="n">
        <v>0</v>
      </c>
      <c r="UW19" s="0" t="n">
        <v>0</v>
      </c>
      <c r="UX19" s="0" t="n">
        <v>1285.236</v>
      </c>
      <c r="UY19" s="0" t="n">
        <v>0</v>
      </c>
      <c r="UZ19" s="0" t="n">
        <v>12572.874</v>
      </c>
      <c r="VA19" s="0" t="n">
        <v>0</v>
      </c>
      <c r="VB19" s="0" t="n">
        <v>16475.58</v>
      </c>
      <c r="VC19" s="0" t="n">
        <v>0</v>
      </c>
      <c r="VD19" s="0" t="n">
        <v>628</v>
      </c>
      <c r="VE19" s="0" t="n">
        <v>4370.88</v>
      </c>
      <c r="VF19" s="0" t="n">
        <v>0</v>
      </c>
      <c r="VG19" s="0" t="n">
        <v>0</v>
      </c>
      <c r="VH19" s="0" t="n">
        <v>684</v>
      </c>
      <c r="VI19" s="0" t="n">
        <v>0</v>
      </c>
      <c r="VJ19" s="0" t="n">
        <v>2507.24</v>
      </c>
      <c r="VK19" s="0" t="n">
        <v>15809.9</v>
      </c>
      <c r="VL19" s="0" t="n">
        <v>8434.04</v>
      </c>
      <c r="VM19" s="0" t="n">
        <v>13495.72</v>
      </c>
      <c r="VN19" s="0" t="n">
        <v>9197.06</v>
      </c>
      <c r="VO19" s="0" t="n">
        <v>7624.548</v>
      </c>
      <c r="VP19" s="0" t="n">
        <v>7005.34</v>
      </c>
      <c r="VQ19" s="0" t="n">
        <v>1541.28</v>
      </c>
      <c r="VR19" s="0" t="n">
        <v>1459.96</v>
      </c>
      <c r="VS19" s="0" t="n">
        <v>0</v>
      </c>
      <c r="VT19" s="0" t="n">
        <v>12691.566</v>
      </c>
      <c r="VU19" s="0" t="n">
        <v>0</v>
      </c>
      <c r="VV19" s="0" t="n">
        <v>3021.76</v>
      </c>
      <c r="VW19" s="0" t="n">
        <v>0</v>
      </c>
      <c r="VX19" s="0" t="n">
        <v>0</v>
      </c>
      <c r="VY19" s="0" t="n">
        <v>12956</v>
      </c>
      <c r="VZ19" s="0" t="n">
        <v>9771.68</v>
      </c>
      <c r="WA19" s="0" t="n">
        <v>12004.72</v>
      </c>
      <c r="WB19" s="0" t="n">
        <v>0</v>
      </c>
      <c r="WC19" s="0" t="n">
        <v>0</v>
      </c>
      <c r="WD19" s="0" t="n">
        <v>0</v>
      </c>
      <c r="WE19" s="0" t="n">
        <v>8242.5</v>
      </c>
      <c r="WF19" s="0" t="n">
        <v>18765.76</v>
      </c>
      <c r="WG19" s="0" t="n">
        <v>9734</v>
      </c>
      <c r="WH19" s="0" t="n">
        <v>0</v>
      </c>
      <c r="WI19" s="0" t="n">
        <v>11923.578</v>
      </c>
      <c r="WJ19" s="0" t="n">
        <v>0</v>
      </c>
      <c r="WK19" s="0" t="n">
        <v>20301.446</v>
      </c>
      <c r="WL19" s="0" t="n">
        <v>0</v>
      </c>
      <c r="WM19" s="0" t="n">
        <v>11520.66</v>
      </c>
      <c r="WN19" s="0" t="n">
        <v>1892.4</v>
      </c>
      <c r="WO19" s="0" t="n">
        <v>7804.68</v>
      </c>
      <c r="WQ19" s="0" t="n">
        <v>473.76</v>
      </c>
      <c r="WR19" s="0" t="n">
        <v>0</v>
      </c>
      <c r="WS19" s="0" t="n">
        <v>64.35</v>
      </c>
      <c r="WT19" s="0" t="n">
        <v>122.07</v>
      </c>
      <c r="WU19" s="0" t="n">
        <v>2038.44</v>
      </c>
      <c r="WV19" s="0" t="n">
        <v>0</v>
      </c>
      <c r="WW19" s="0" t="n">
        <v>215.64</v>
      </c>
      <c r="WX19" s="0" t="n">
        <v>4257.8625</v>
      </c>
      <c r="WY19" s="0" t="n">
        <v>341.25</v>
      </c>
      <c r="WZ19" s="0" t="n">
        <v>9158.1</v>
      </c>
      <c r="XA19" s="0" t="n">
        <v>870.975</v>
      </c>
      <c r="XB19" s="0" t="n">
        <v>4722.975</v>
      </c>
      <c r="XC19" s="0" t="n">
        <v>17561.775</v>
      </c>
      <c r="XD19" s="0" t="n">
        <v>7237.8</v>
      </c>
      <c r="XE19" s="0" t="n">
        <v>8496.225</v>
      </c>
      <c r="XF19" s="0" t="n">
        <v>1632.96</v>
      </c>
      <c r="XG19" s="0" t="n">
        <v>2597.89</v>
      </c>
      <c r="XH19" s="0" t="n">
        <v>0</v>
      </c>
      <c r="XI19" s="0" t="n">
        <v>273.4875</v>
      </c>
      <c r="XJ19" s="0" t="n">
        <v>0</v>
      </c>
      <c r="XK19" s="0" t="n">
        <v>0</v>
      </c>
      <c r="XL19" s="0" t="n">
        <v>789.18</v>
      </c>
      <c r="XM19" s="0" t="n">
        <v>0</v>
      </c>
      <c r="XN19" s="0" t="n">
        <v>578.37</v>
      </c>
      <c r="XO19" s="0" t="n">
        <v>0</v>
      </c>
      <c r="XP19" s="0" t="n">
        <v>682.11</v>
      </c>
      <c r="XQ19" s="0" t="n">
        <v>0</v>
      </c>
      <c r="XR19" s="0" t="n">
        <v>26</v>
      </c>
      <c r="XS19" s="0" t="n">
        <v>226.2</v>
      </c>
      <c r="XT19" s="0" t="n">
        <v>0</v>
      </c>
      <c r="XU19" s="0" t="n">
        <v>0</v>
      </c>
      <c r="XV19" s="0" t="n">
        <v>340.2</v>
      </c>
      <c r="XW19" s="0" t="n">
        <v>0</v>
      </c>
      <c r="XX19" s="0" t="n">
        <v>1247.022</v>
      </c>
      <c r="XY19" s="0" t="n">
        <v>654.55</v>
      </c>
      <c r="XZ19" s="0" t="n">
        <v>349.18</v>
      </c>
      <c r="YA19" s="0" t="n">
        <v>698.425</v>
      </c>
      <c r="YB19" s="0" t="n">
        <v>380.77</v>
      </c>
      <c r="YC19" s="0" t="n">
        <v>438.425</v>
      </c>
      <c r="YD19" s="0" t="n">
        <v>290.03</v>
      </c>
      <c r="YE19" s="0" t="n">
        <v>851.76</v>
      </c>
      <c r="YF19" s="0" t="n">
        <v>726.138</v>
      </c>
      <c r="YG19" s="0" t="n">
        <v>0</v>
      </c>
      <c r="YH19" s="0" t="n">
        <v>583.83</v>
      </c>
      <c r="YI19" s="0" t="n">
        <v>0</v>
      </c>
      <c r="YJ19" s="0" t="n">
        <v>1502.928</v>
      </c>
      <c r="YK19" s="0" t="n">
        <v>0</v>
      </c>
      <c r="YL19" s="0" t="n">
        <v>0</v>
      </c>
      <c r="YM19" s="0" t="n">
        <v>1531.8</v>
      </c>
      <c r="YN19" s="0" t="n">
        <v>404.56</v>
      </c>
      <c r="YO19" s="0" t="n">
        <v>1953.24</v>
      </c>
      <c r="YP19" s="0" t="n">
        <v>0</v>
      </c>
      <c r="YQ19" s="0" t="n">
        <v>0</v>
      </c>
      <c r="YR19" s="0" t="n">
        <v>0</v>
      </c>
      <c r="YS19" s="0" t="n">
        <v>300.3</v>
      </c>
      <c r="YT19" s="0" t="n">
        <v>2462.328</v>
      </c>
      <c r="YU19" s="0" t="n">
        <v>403</v>
      </c>
      <c r="YV19" s="0" t="n">
        <v>0</v>
      </c>
      <c r="YW19" s="0" t="n">
        <v>975.89</v>
      </c>
      <c r="YX19" s="0" t="n">
        <v>0</v>
      </c>
      <c r="YY19" s="0" t="n">
        <v>3781.7125</v>
      </c>
      <c r="YZ19" s="0" t="n">
        <v>0</v>
      </c>
      <c r="ZA19" s="0" t="n">
        <v>596.2125</v>
      </c>
      <c r="ZB19" s="0" t="n">
        <v>1045.8</v>
      </c>
      <c r="ZC19" s="0" t="n">
        <v>942.06</v>
      </c>
      <c r="ZE19" s="0" t="n">
        <v>383.52</v>
      </c>
      <c r="ZF19" s="0" t="n">
        <v>0</v>
      </c>
      <c r="ZG19" s="0" t="n">
        <v>178.2</v>
      </c>
      <c r="ZH19" s="0" t="n">
        <v>338.04</v>
      </c>
      <c r="ZI19" s="0" t="n">
        <v>2819.592</v>
      </c>
      <c r="ZJ19" s="0" t="n">
        <v>0</v>
      </c>
      <c r="ZK19" s="0" t="n">
        <v>480.28</v>
      </c>
      <c r="ZL19" s="0" t="n">
        <v>7469.85</v>
      </c>
      <c r="ZM19" s="0" t="n">
        <v>945</v>
      </c>
      <c r="ZN19" s="0" t="n">
        <v>9928.2</v>
      </c>
      <c r="ZO19" s="0" t="n">
        <v>705.075</v>
      </c>
      <c r="ZP19" s="0" t="n">
        <v>7967.7</v>
      </c>
      <c r="ZQ19" s="0" t="n">
        <v>23940.3</v>
      </c>
      <c r="ZR19" s="0" t="n">
        <v>14870.1</v>
      </c>
      <c r="ZS19" s="0" t="n">
        <v>7582.95</v>
      </c>
      <c r="ZT19" s="0" t="n">
        <v>1189.728</v>
      </c>
      <c r="ZU19" s="0" t="n">
        <v>2262.28</v>
      </c>
      <c r="ZV19" s="0" t="n">
        <v>0</v>
      </c>
      <c r="ZW19" s="0" t="n">
        <v>605.88</v>
      </c>
      <c r="ZX19" s="0" t="n">
        <v>0</v>
      </c>
      <c r="ZY19" s="0" t="n">
        <v>0</v>
      </c>
      <c r="ZZ19" s="0" t="n">
        <v>574.974</v>
      </c>
      <c r="AAA19" s="0" t="n">
        <v>0</v>
      </c>
      <c r="AAB19" s="0" t="n">
        <v>1761.804</v>
      </c>
      <c r="AAC19" s="0" t="n">
        <v>0</v>
      </c>
      <c r="AAD19" s="0" t="n">
        <v>1700.028</v>
      </c>
      <c r="AAE19" s="0" t="n">
        <v>0</v>
      </c>
      <c r="AAF19" s="0" t="n">
        <v>90</v>
      </c>
      <c r="AAG19" s="0" t="n">
        <v>501.12</v>
      </c>
      <c r="AAH19" s="0" t="n">
        <v>0</v>
      </c>
      <c r="AAI19" s="0" t="n">
        <v>0</v>
      </c>
      <c r="AAJ19" s="0" t="n">
        <v>382.5</v>
      </c>
      <c r="AAK19" s="0" t="n">
        <v>0</v>
      </c>
      <c r="AAL19" s="0" t="n">
        <v>1121.66</v>
      </c>
      <c r="AAM19" s="0" t="n">
        <v>1812.6</v>
      </c>
      <c r="AAN19" s="0" t="n">
        <v>966.96</v>
      </c>
      <c r="AAO19" s="0" t="n">
        <v>1547.28</v>
      </c>
      <c r="AAP19" s="0" t="n">
        <v>1054.44</v>
      </c>
      <c r="AAQ19" s="0" t="n">
        <v>971.28</v>
      </c>
      <c r="AAR19" s="0" t="n">
        <v>803.16</v>
      </c>
      <c r="AAS19" s="0" t="n">
        <v>689.52</v>
      </c>
      <c r="AAT19" s="0" t="n">
        <v>816.425</v>
      </c>
      <c r="AAU19" s="0" t="n">
        <v>0</v>
      </c>
      <c r="AAV19" s="0" t="n">
        <v>1616.76</v>
      </c>
      <c r="AAW19" s="0" t="n">
        <v>0</v>
      </c>
      <c r="AAX19" s="0" t="n">
        <v>1351.84</v>
      </c>
      <c r="AAY19" s="0" t="n">
        <v>0</v>
      </c>
      <c r="AAZ19" s="0" t="n">
        <v>0</v>
      </c>
      <c r="ABA19" s="0" t="n">
        <v>2244</v>
      </c>
      <c r="ABB19" s="0" t="n">
        <v>1232.352</v>
      </c>
      <c r="ABC19" s="0" t="n">
        <v>2324.08</v>
      </c>
      <c r="ABD19" s="0" t="n">
        <v>0</v>
      </c>
      <c r="ABE19" s="0" t="n">
        <v>0</v>
      </c>
      <c r="ABF19" s="0" t="n">
        <v>0</v>
      </c>
      <c r="ABG19" s="0" t="n">
        <v>680.4</v>
      </c>
      <c r="ABH19" s="0" t="n">
        <v>3426.44</v>
      </c>
      <c r="ABI19" s="0" t="n">
        <v>1116</v>
      </c>
      <c r="ABJ19" s="0" t="n">
        <v>0</v>
      </c>
      <c r="ABK19" s="0" t="n">
        <v>1797.08</v>
      </c>
      <c r="ABL19" s="0" t="n">
        <v>0</v>
      </c>
      <c r="ABM19" s="0" t="n">
        <v>3587.64</v>
      </c>
      <c r="ABN19" s="0" t="n">
        <v>0</v>
      </c>
      <c r="ABO19" s="0" t="n">
        <v>1651.05</v>
      </c>
      <c r="ABP19" s="0" t="n">
        <v>846.6</v>
      </c>
      <c r="ABQ19" s="0" t="n">
        <v>1297.62</v>
      </c>
      <c r="ABS19" s="0" t="n">
        <v>987</v>
      </c>
      <c r="ABT19" s="0" t="n">
        <v>0</v>
      </c>
      <c r="ABU19" s="0" t="n">
        <v>472.23</v>
      </c>
      <c r="ABV19" s="0" t="n">
        <v>995.34</v>
      </c>
      <c r="ABW19" s="0" t="n">
        <v>9136.16</v>
      </c>
      <c r="ABX19" s="0" t="n">
        <v>0</v>
      </c>
      <c r="ABY19" s="0" t="n">
        <v>1371.4</v>
      </c>
      <c r="ABZ19" s="0" t="n">
        <v>20413.725</v>
      </c>
      <c r="ACA19" s="0" t="n">
        <v>2782.5</v>
      </c>
      <c r="ACB19" s="0" t="n">
        <v>23587.2</v>
      </c>
      <c r="ACC19" s="0" t="n">
        <v>1451.625</v>
      </c>
      <c r="ACD19" s="0" t="n">
        <v>21590.55</v>
      </c>
      <c r="ACE19" s="0" t="n">
        <v>61457.55</v>
      </c>
      <c r="ACF19" s="0" t="n">
        <v>41891.7</v>
      </c>
      <c r="ACG19" s="0" t="n">
        <v>16494.3</v>
      </c>
      <c r="ACH19" s="0" t="n">
        <v>2721.6</v>
      </c>
      <c r="ACI19" s="0" t="n">
        <v>4371.21</v>
      </c>
      <c r="ACJ19" s="0" t="n">
        <v>0</v>
      </c>
      <c r="ACK19" s="0" t="n">
        <v>1962.378</v>
      </c>
      <c r="ACL19" s="0" t="n">
        <v>0</v>
      </c>
      <c r="ACM19" s="0" t="n">
        <v>0</v>
      </c>
      <c r="ACN19" s="0" t="n">
        <v>1644.125</v>
      </c>
      <c r="ACO19" s="0" t="n">
        <v>0</v>
      </c>
      <c r="ACP19" s="0" t="n">
        <v>4715.94</v>
      </c>
      <c r="ACQ19" s="0" t="n">
        <v>0</v>
      </c>
      <c r="ACR19" s="0" t="n">
        <v>5561.82</v>
      </c>
      <c r="ACS19" s="0" t="n">
        <v>0</v>
      </c>
      <c r="ACT19" s="0" t="n">
        <v>212</v>
      </c>
      <c r="ACU19" s="0" t="n">
        <v>1475.52</v>
      </c>
      <c r="ACV19" s="0" t="n">
        <v>0</v>
      </c>
      <c r="ACW19" s="0" t="n">
        <v>0</v>
      </c>
      <c r="ACX19" s="0" t="n">
        <v>693</v>
      </c>
      <c r="ACY19" s="0" t="n">
        <v>0</v>
      </c>
      <c r="ACZ19" s="0" t="n">
        <v>2309.3</v>
      </c>
      <c r="ADA19" s="0" t="n">
        <v>5337.1</v>
      </c>
      <c r="ADB19" s="0" t="n">
        <v>2847.16</v>
      </c>
      <c r="ADC19" s="0" t="n">
        <v>4555.88</v>
      </c>
      <c r="ADD19" s="0" t="n">
        <v>3104.74</v>
      </c>
      <c r="ADE19" s="0" t="n">
        <v>3574.85</v>
      </c>
      <c r="ADF19" s="0" t="n">
        <v>2601.346</v>
      </c>
      <c r="ADG19" s="0" t="n">
        <v>1419.6</v>
      </c>
      <c r="ADH19" s="0" t="n">
        <v>1344.7</v>
      </c>
      <c r="ADI19" s="0" t="n">
        <v>0</v>
      </c>
      <c r="ADJ19" s="0" t="n">
        <v>4760.46</v>
      </c>
      <c r="ADK19" s="0" t="n">
        <v>0</v>
      </c>
      <c r="ADL19" s="0" t="n">
        <v>2783.2</v>
      </c>
      <c r="ADM19" s="0" t="n">
        <v>0</v>
      </c>
      <c r="ADN19" s="0" t="n">
        <v>0</v>
      </c>
      <c r="ADO19" s="0" t="n">
        <v>5704</v>
      </c>
      <c r="ADP19" s="0" t="n">
        <v>3298.72</v>
      </c>
      <c r="ADQ19" s="0" t="n">
        <v>6286.016</v>
      </c>
      <c r="ADR19" s="0" t="n">
        <v>0</v>
      </c>
      <c r="ADS19" s="0" t="n">
        <v>0</v>
      </c>
      <c r="ADT19" s="0" t="n">
        <v>0</v>
      </c>
      <c r="ADU19" s="0" t="n">
        <v>2226</v>
      </c>
      <c r="ADV19" s="0" t="n">
        <v>7713.684</v>
      </c>
      <c r="ADW19" s="0" t="n">
        <v>3286</v>
      </c>
      <c r="ADX19" s="0" t="n">
        <v>0</v>
      </c>
      <c r="ADY19" s="0" t="n">
        <v>5456.198</v>
      </c>
      <c r="ADZ19" s="0" t="n">
        <v>0</v>
      </c>
      <c r="AEA19" s="0" t="n">
        <v>8811.14</v>
      </c>
      <c r="AEB19" s="0" t="n">
        <v>0</v>
      </c>
      <c r="AEC19" s="0" t="n">
        <v>3889.14</v>
      </c>
      <c r="AED19" s="0" t="n">
        <v>2178.75</v>
      </c>
      <c r="AEE19" s="0" t="n">
        <v>3341.1</v>
      </c>
      <c r="AEG19" s="0" t="n">
        <v>609.12</v>
      </c>
      <c r="AEH19" s="0" t="n">
        <v>0</v>
      </c>
      <c r="AEI19" s="0" t="n">
        <v>1709.73</v>
      </c>
      <c r="AEJ19" s="0" t="n">
        <v>2653.614</v>
      </c>
      <c r="AEK19" s="0" t="n">
        <v>19922.88</v>
      </c>
      <c r="AEL19" s="0" t="n">
        <v>0</v>
      </c>
      <c r="AEM19" s="0" t="n">
        <v>4805.85</v>
      </c>
      <c r="AEN19" s="0" t="n">
        <v>52419.525</v>
      </c>
      <c r="AEO19" s="0" t="n">
        <v>8242.5</v>
      </c>
      <c r="AEP19" s="0" t="n">
        <v>41116.8</v>
      </c>
      <c r="AEQ19" s="0" t="n">
        <v>1119.825</v>
      </c>
      <c r="AER19" s="0" t="n">
        <v>54433.35</v>
      </c>
      <c r="AES19" s="0" t="n">
        <v>136045.95</v>
      </c>
      <c r="AET19" s="0" t="n">
        <v>114455.7</v>
      </c>
      <c r="AEU19" s="0" t="n">
        <v>19151.1</v>
      </c>
      <c r="AEV19" s="0" t="n">
        <v>1889.568</v>
      </c>
      <c r="AEW19" s="0" t="n">
        <v>4678.362</v>
      </c>
      <c r="AEX19" s="0" t="n">
        <v>0</v>
      </c>
      <c r="AEY19" s="0" t="n">
        <v>5284.62</v>
      </c>
      <c r="AEZ19" s="0" t="n">
        <v>0</v>
      </c>
      <c r="AFA19" s="0" t="n">
        <v>0</v>
      </c>
      <c r="AFB19" s="0" t="n">
        <v>1116.126</v>
      </c>
      <c r="AFC19" s="0" t="n">
        <v>0</v>
      </c>
      <c r="AFD19" s="0" t="n">
        <v>17462.325</v>
      </c>
      <c r="AFE19" s="0" t="n">
        <v>0</v>
      </c>
      <c r="AFF19" s="0" t="n">
        <v>16475.58</v>
      </c>
      <c r="AFG19" s="0" t="n">
        <v>0</v>
      </c>
      <c r="AFH19" s="0" t="n">
        <v>628</v>
      </c>
      <c r="AFI19" s="0" t="n">
        <v>4807.968</v>
      </c>
      <c r="AFJ19" s="0" t="n">
        <v>0</v>
      </c>
      <c r="AFK19" s="0" t="n">
        <v>0</v>
      </c>
      <c r="AFL19" s="0" t="n">
        <v>486</v>
      </c>
      <c r="AFM19" s="0" t="n">
        <v>0</v>
      </c>
      <c r="AFN19" s="0" t="n">
        <v>1603.314</v>
      </c>
      <c r="AFO19" s="0" t="n">
        <v>15809.9</v>
      </c>
      <c r="AFP19" s="0" t="n">
        <v>8434.04</v>
      </c>
      <c r="AFQ19" s="0" t="n">
        <v>13495.72</v>
      </c>
      <c r="AFR19" s="0" t="n">
        <v>8277.354</v>
      </c>
      <c r="AFS19" s="0" t="n">
        <v>8471.72</v>
      </c>
      <c r="AFT19" s="0" t="n">
        <v>7005.34</v>
      </c>
      <c r="AFU19" s="0" t="n">
        <v>1095.12</v>
      </c>
      <c r="AFV19" s="0" t="n">
        <v>1037.34</v>
      </c>
      <c r="AFW19" s="0" t="n">
        <v>0</v>
      </c>
      <c r="AFX19" s="0" t="n">
        <v>17627.175</v>
      </c>
      <c r="AFY19" s="0" t="n">
        <v>0</v>
      </c>
      <c r="AFZ19" s="0" t="n">
        <v>1932.336</v>
      </c>
      <c r="AGA19" s="0" t="n">
        <v>0</v>
      </c>
      <c r="AGB19" s="0" t="n">
        <v>0</v>
      </c>
      <c r="AGC19" s="0" t="n">
        <v>12296</v>
      </c>
      <c r="AGD19" s="0" t="n">
        <v>9771.68</v>
      </c>
      <c r="AGE19" s="0" t="n">
        <v>11180.16</v>
      </c>
      <c r="AGF19" s="0" t="n">
        <v>0</v>
      </c>
      <c r="AGG19" s="0" t="n">
        <v>0</v>
      </c>
      <c r="AGH19" s="0" t="n">
        <v>0</v>
      </c>
      <c r="AGI19" s="0" t="n">
        <v>6594</v>
      </c>
      <c r="AGJ19" s="0" t="n">
        <v>22070.65</v>
      </c>
      <c r="AGK19" s="0" t="n">
        <v>9734</v>
      </c>
      <c r="AGL19" s="0" t="n">
        <v>0</v>
      </c>
      <c r="AGM19" s="0" t="n">
        <v>14307.062</v>
      </c>
      <c r="AGN19" s="0" t="n">
        <v>0</v>
      </c>
      <c r="AGO19" s="0" t="n">
        <v>17175.46</v>
      </c>
      <c r="AGP19" s="0" t="n">
        <v>0</v>
      </c>
      <c r="AGQ19" s="0" t="n">
        <v>11520.66</v>
      </c>
      <c r="AGR19" s="0" t="n">
        <v>1210.14</v>
      </c>
      <c r="AGS19" s="0" t="n">
        <v>8199.642</v>
      </c>
      <c r="AGU19" s="0" t="n">
        <v>378</v>
      </c>
      <c r="AGV19" s="0" t="n">
        <v>27</v>
      </c>
      <c r="AGW19" s="0" t="n">
        <v>233</v>
      </c>
      <c r="AGX19" s="0" t="n">
        <v>399</v>
      </c>
      <c r="AGY19" s="0" t="n">
        <v>348</v>
      </c>
      <c r="AGZ19" s="0" t="n">
        <v>286</v>
      </c>
      <c r="AHA19" s="0" t="n">
        <v>200</v>
      </c>
      <c r="AHB19" s="0" t="n">
        <v>203</v>
      </c>
      <c r="AHC19" s="0" t="n">
        <v>204</v>
      </c>
      <c r="AHD19" s="0" t="n">
        <v>201</v>
      </c>
      <c r="AHE19" s="0" t="n">
        <v>53</v>
      </c>
      <c r="AHF19" s="0" t="n">
        <v>246</v>
      </c>
    </row>
    <row r="20" customFormat="false" ht="15" hidden="false" customHeight="false" outlineLevel="0" collapsed="false">
      <c r="H20" s="0" t="s">
        <v>191</v>
      </c>
      <c r="AGU20" s="0" t="n">
        <v>426</v>
      </c>
      <c r="AGV20" s="0" t="n">
        <v>359</v>
      </c>
      <c r="AGW20" s="0" t="n">
        <v>448</v>
      </c>
      <c r="AGX20" s="0" t="n">
        <v>408</v>
      </c>
      <c r="AGY20" s="0" t="n">
        <v>569</v>
      </c>
      <c r="AGZ20" s="0" t="n">
        <v>399</v>
      </c>
      <c r="AHA20" s="0" t="n">
        <v>414</v>
      </c>
      <c r="AHB20" s="0" t="n">
        <v>459</v>
      </c>
      <c r="AHC20" s="0" t="n">
        <v>379</v>
      </c>
      <c r="AHD20" s="0" t="n">
        <v>233</v>
      </c>
      <c r="AHE20" s="0" t="n">
        <v>448</v>
      </c>
      <c r="AHF20" s="0" t="n">
        <v>491</v>
      </c>
    </row>
    <row r="21" customFormat="false" ht="15" hidden="false" customHeight="false" outlineLevel="0" collapsed="false">
      <c r="H21" s="0" t="s">
        <v>193</v>
      </c>
      <c r="AGU21" s="0" t="n">
        <v>623</v>
      </c>
      <c r="AGV21" s="0" t="n">
        <v>373</v>
      </c>
      <c r="AGW21" s="0" t="n">
        <v>362</v>
      </c>
      <c r="AGX21" s="0" t="n">
        <v>243</v>
      </c>
      <c r="AGY21" s="0" t="n">
        <v>327</v>
      </c>
      <c r="AGZ21" s="0" t="n">
        <v>93</v>
      </c>
      <c r="AHA21" s="0" t="n">
        <v>468</v>
      </c>
      <c r="AHB21" s="0" t="n">
        <v>404</v>
      </c>
      <c r="AHC21" s="0" t="n">
        <v>584</v>
      </c>
      <c r="AHD21" s="0" t="n">
        <v>416</v>
      </c>
      <c r="AHE21" s="0" t="n">
        <v>387</v>
      </c>
      <c r="AHF21" s="0" t="n">
        <v>424</v>
      </c>
    </row>
    <row r="22" customFormat="false" ht="15" hidden="false" customHeight="false" outlineLevel="0" collapsed="false">
      <c r="H22" s="0" t="s">
        <v>195</v>
      </c>
      <c r="AGU22" s="0" t="n">
        <v>1594</v>
      </c>
      <c r="AGV22" s="0" t="n">
        <v>768</v>
      </c>
      <c r="AGW22" s="0" t="n">
        <v>823</v>
      </c>
      <c r="AGX22" s="0" t="n">
        <v>905</v>
      </c>
      <c r="AGY22" s="0" t="n">
        <v>1286</v>
      </c>
      <c r="AGZ22" s="0" t="n">
        <v>349</v>
      </c>
      <c r="AHA22" s="0" t="n">
        <v>415</v>
      </c>
      <c r="AHB22" s="0" t="n">
        <v>1269</v>
      </c>
      <c r="AHC22" s="0" t="n">
        <v>1098</v>
      </c>
      <c r="AHD22" s="0" t="n">
        <v>1137</v>
      </c>
      <c r="AHE22" s="0" t="n">
        <v>956</v>
      </c>
      <c r="AHF22" s="0" t="n">
        <v>550</v>
      </c>
    </row>
    <row r="23" customFormat="false" ht="15" hidden="false" customHeight="false" outlineLevel="0" collapsed="false">
      <c r="H23" s="0" t="s">
        <v>197</v>
      </c>
      <c r="AGU23" s="0" t="n">
        <v>1264</v>
      </c>
      <c r="AGV23" s="0" t="n">
        <v>420</v>
      </c>
      <c r="AGW23" s="0" t="n">
        <v>1016</v>
      </c>
      <c r="AGX23" s="0" t="n">
        <v>1392</v>
      </c>
      <c r="AGY23" s="0" t="n">
        <v>1088</v>
      </c>
      <c r="AGZ23" s="0" t="n">
        <v>872</v>
      </c>
      <c r="AHA23" s="0" t="n">
        <v>1588</v>
      </c>
      <c r="AHB23" s="0" t="n">
        <v>640</v>
      </c>
      <c r="AHC23" s="0" t="n">
        <v>952</v>
      </c>
      <c r="AHD23" s="0" t="n">
        <v>1196</v>
      </c>
      <c r="AHE23" s="0" t="n">
        <v>928</v>
      </c>
      <c r="AHF23" s="0" t="n">
        <v>740</v>
      </c>
    </row>
    <row r="24" customFormat="false" ht="15" hidden="false" customHeight="false" outlineLevel="0" collapsed="false">
      <c r="H24" s="0" t="s">
        <v>199</v>
      </c>
      <c r="AGU24" s="0" t="n">
        <v>912</v>
      </c>
      <c r="AGV24" s="0" t="n">
        <v>1246</v>
      </c>
      <c r="AGW24" s="0" t="n">
        <v>338</v>
      </c>
      <c r="AGX24" s="0" t="n">
        <v>872</v>
      </c>
      <c r="AGY24" s="0" t="n">
        <v>1130</v>
      </c>
      <c r="AGZ24" s="0" t="n">
        <v>1066</v>
      </c>
      <c r="AHA24" s="0" t="n">
        <v>606</v>
      </c>
      <c r="AHB24" s="0" t="n">
        <v>996</v>
      </c>
      <c r="AHC24" s="0" t="n">
        <v>1288</v>
      </c>
      <c r="AHD24" s="0" t="n">
        <v>420</v>
      </c>
      <c r="AHE24" s="0" t="n">
        <v>1460</v>
      </c>
      <c r="AHF24" s="0" t="n">
        <v>894</v>
      </c>
    </row>
    <row r="25" customFormat="false" ht="15" hidden="false" customHeight="false" outlineLevel="0" collapsed="false">
      <c r="H25" s="0" t="s">
        <v>201</v>
      </c>
      <c r="AGU25" s="0" t="n">
        <v>506</v>
      </c>
      <c r="AGV25" s="0" t="n">
        <v>339</v>
      </c>
      <c r="AGW25" s="0" t="n">
        <v>203</v>
      </c>
      <c r="AGX25" s="0" t="n">
        <v>1047</v>
      </c>
      <c r="AGY25" s="0" t="n">
        <v>868</v>
      </c>
      <c r="AGZ25" s="0" t="n">
        <v>326</v>
      </c>
      <c r="AHA25" s="0" t="n">
        <v>362</v>
      </c>
      <c r="AHB25" s="0" t="n">
        <v>669</v>
      </c>
      <c r="AHC25" s="0" t="n">
        <v>540</v>
      </c>
      <c r="AHD25" s="0" t="n">
        <v>842</v>
      </c>
      <c r="AHE25" s="0" t="n">
        <v>562</v>
      </c>
      <c r="AHF25" s="0" t="n">
        <v>621</v>
      </c>
    </row>
    <row r="26" customFormat="false" ht="15" hidden="false" customHeight="false" outlineLevel="0" collapsed="false">
      <c r="H26" s="0" t="s">
        <v>205</v>
      </c>
      <c r="AGU26" s="0" t="n">
        <v>1890</v>
      </c>
      <c r="AGV26" s="0" t="n">
        <v>630</v>
      </c>
      <c r="AGW26" s="0" t="n">
        <v>1015</v>
      </c>
      <c r="AGX26" s="0" t="n">
        <v>1000</v>
      </c>
      <c r="AGY26" s="0" t="n">
        <v>1270</v>
      </c>
      <c r="AGZ26" s="0" t="n">
        <v>205</v>
      </c>
      <c r="AHA26" s="0" t="n">
        <v>425</v>
      </c>
      <c r="AHB26" s="0" t="n">
        <v>1145</v>
      </c>
      <c r="AHC26" s="0" t="n">
        <v>1025</v>
      </c>
      <c r="AHD26" s="0" t="n">
        <v>1405</v>
      </c>
      <c r="AHE26" s="0" t="n">
        <v>710</v>
      </c>
      <c r="AHF26" s="0" t="n">
        <v>350</v>
      </c>
    </row>
    <row r="27" customFormat="false" ht="15" hidden="false" customHeight="false" outlineLevel="0" collapsed="false">
      <c r="H27" s="0" t="s">
        <v>207</v>
      </c>
      <c r="AGU27" s="0" t="n">
        <v>246</v>
      </c>
      <c r="AGV27" s="0" t="n">
        <v>792</v>
      </c>
      <c r="AGW27" s="0" t="n">
        <v>33</v>
      </c>
      <c r="AGX27" s="0" t="n">
        <v>315</v>
      </c>
      <c r="AGY27" s="0" t="n">
        <v>810</v>
      </c>
      <c r="AGZ27" s="0" t="n">
        <v>555</v>
      </c>
      <c r="AHA27" s="0" t="n">
        <v>225</v>
      </c>
      <c r="AHB27" s="0" t="n">
        <v>1059</v>
      </c>
      <c r="AHC27" s="0" t="n">
        <v>834</v>
      </c>
      <c r="AHD27" s="0" t="n">
        <v>39</v>
      </c>
      <c r="AHE27" s="0" t="n">
        <v>1164</v>
      </c>
      <c r="AHF27" s="0" t="n">
        <v>810</v>
      </c>
    </row>
    <row r="28" customFormat="false" ht="15" hidden="false" customHeight="false" outlineLevel="0" collapsed="false">
      <c r="H28" s="0" t="s">
        <v>162</v>
      </c>
      <c r="AGU28" s="0" t="n">
        <v>452</v>
      </c>
      <c r="AGV28" s="0" t="n">
        <v>485</v>
      </c>
      <c r="AGW28" s="0" t="n">
        <v>672</v>
      </c>
      <c r="AGX28" s="0" t="n">
        <v>865</v>
      </c>
      <c r="AGY28" s="0" t="n">
        <v>576</v>
      </c>
      <c r="AGZ28" s="0" t="n">
        <v>931</v>
      </c>
      <c r="AHA28" s="0" t="n">
        <v>377</v>
      </c>
      <c r="AHB28" s="0" t="n">
        <v>222</v>
      </c>
      <c r="AHC28" s="0" t="n">
        <v>404</v>
      </c>
      <c r="AHD28" s="0" t="n">
        <v>559</v>
      </c>
      <c r="AHE28" s="0" t="n">
        <v>306</v>
      </c>
      <c r="AHF28" s="0" t="n">
        <v>288</v>
      </c>
    </row>
    <row r="29" customFormat="false" ht="15" hidden="false" customHeight="false" outlineLevel="0" collapsed="false">
      <c r="H29" s="0" t="s">
        <v>62</v>
      </c>
      <c r="AGU29" s="0" t="n">
        <v>1438</v>
      </c>
      <c r="AGV29" s="0" t="n">
        <v>1182</v>
      </c>
      <c r="AGW29" s="0" t="n">
        <v>728</v>
      </c>
      <c r="AGX29" s="0" t="n">
        <v>1341</v>
      </c>
      <c r="AGY29" s="0" t="n">
        <v>1157</v>
      </c>
      <c r="AGZ29" s="0" t="n">
        <v>1262</v>
      </c>
      <c r="AHA29" s="0" t="n">
        <v>1081</v>
      </c>
      <c r="AHB29" s="0" t="n">
        <v>595</v>
      </c>
      <c r="AHC29" s="0" t="n">
        <v>1336</v>
      </c>
      <c r="AHD29" s="0" t="n">
        <v>890</v>
      </c>
      <c r="AHE29" s="0" t="n">
        <v>1258</v>
      </c>
      <c r="AHF29" s="0" t="n">
        <v>716</v>
      </c>
    </row>
    <row r="30" customFormat="false" ht="15" hidden="false" customHeight="false" outlineLevel="0" collapsed="false">
      <c r="H30" s="0" t="s">
        <v>185</v>
      </c>
      <c r="AGU30" s="0" t="n">
        <v>1123</v>
      </c>
      <c r="AGV30" s="0" t="n">
        <v>874</v>
      </c>
      <c r="AGW30" s="0" t="n">
        <v>207</v>
      </c>
      <c r="AGX30" s="0" t="n">
        <v>1337</v>
      </c>
      <c r="AGY30" s="0" t="n">
        <v>154</v>
      </c>
      <c r="AGZ30" s="0" t="n">
        <v>1233</v>
      </c>
      <c r="AHA30" s="0" t="n">
        <v>1117</v>
      </c>
      <c r="AHB30" s="0" t="n">
        <v>1093</v>
      </c>
      <c r="AHC30" s="0" t="n">
        <v>564</v>
      </c>
      <c r="AHD30" s="0" t="n">
        <v>909</v>
      </c>
      <c r="AHE30" s="0" t="n">
        <v>1240</v>
      </c>
      <c r="AHF30" s="0" t="n">
        <v>614</v>
      </c>
    </row>
    <row r="31" customFormat="false" ht="15" hidden="false" customHeight="false" outlineLevel="0" collapsed="false">
      <c r="H31" s="0" t="s">
        <v>203</v>
      </c>
      <c r="AGU31" s="0" t="n">
        <v>1134</v>
      </c>
      <c r="AGV31" s="0" t="n">
        <v>81</v>
      </c>
      <c r="AGW31" s="0" t="n">
        <v>699</v>
      </c>
      <c r="AGX31" s="0" t="n">
        <v>1197</v>
      </c>
      <c r="AGY31" s="0" t="n">
        <v>1044</v>
      </c>
      <c r="AGZ31" s="0" t="n">
        <v>858</v>
      </c>
      <c r="AHA31" s="0" t="n">
        <v>600</v>
      </c>
      <c r="AHB31" s="0" t="n">
        <v>609</v>
      </c>
      <c r="AHC31" s="0" t="n">
        <v>612</v>
      </c>
      <c r="AHD31" s="0" t="n">
        <v>603</v>
      </c>
      <c r="AHE31" s="0" t="n">
        <v>159</v>
      </c>
      <c r="AHF31" s="0" t="n">
        <v>738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AG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3" customFormat="false" ht="15" hidden="false" customHeight="false" outlineLevel="0" collapsed="false">
      <c r="BU3" s="0" t="n">
        <v>20</v>
      </c>
      <c r="BV3" s="0" t="n">
        <v>20</v>
      </c>
      <c r="BW3" s="0" t="n">
        <v>20</v>
      </c>
      <c r="BX3" s="0" t="n">
        <v>20</v>
      </c>
      <c r="BY3" s="0" t="n">
        <v>20</v>
      </c>
      <c r="BZ3" s="0" t="n">
        <v>20</v>
      </c>
      <c r="CA3" s="0" t="n">
        <v>20</v>
      </c>
      <c r="CB3" s="0" t="n">
        <v>20</v>
      </c>
      <c r="CC3" s="0" t="n">
        <v>20</v>
      </c>
      <c r="CD3" s="0" t="n">
        <v>20</v>
      </c>
      <c r="CE3" s="0" t="n">
        <v>20</v>
      </c>
      <c r="CF3" s="0" t="n">
        <v>20</v>
      </c>
      <c r="CG3" s="0" t="n">
        <v>20</v>
      </c>
      <c r="CH3" s="0" t="n">
        <v>20</v>
      </c>
      <c r="CI3" s="0" t="n">
        <v>20</v>
      </c>
      <c r="CJ3" s="0" t="n">
        <v>20</v>
      </c>
      <c r="CK3" s="0" t="n">
        <v>20</v>
      </c>
      <c r="CL3" s="0" t="n">
        <v>20</v>
      </c>
      <c r="CM3" s="0" t="n">
        <v>20</v>
      </c>
      <c r="CN3" s="0" t="n">
        <v>20</v>
      </c>
      <c r="CO3" s="0" t="n">
        <v>20</v>
      </c>
      <c r="CP3" s="0" t="n">
        <v>20</v>
      </c>
      <c r="CQ3" s="0" t="n">
        <v>20</v>
      </c>
      <c r="CR3" s="0" t="n">
        <v>20</v>
      </c>
      <c r="CS3" s="0" t="n">
        <v>20</v>
      </c>
      <c r="CT3" s="0" t="n">
        <v>20</v>
      </c>
      <c r="CU3" s="0" t="n">
        <v>20</v>
      </c>
      <c r="CV3" s="0" t="n">
        <v>20</v>
      </c>
      <c r="CW3" s="0" t="n">
        <v>20</v>
      </c>
      <c r="CX3" s="0" t="n">
        <v>20</v>
      </c>
      <c r="CY3" s="0" t="n">
        <v>20</v>
      </c>
      <c r="CZ3" s="0" t="n">
        <v>20</v>
      </c>
      <c r="DA3" s="0" t="n">
        <v>20</v>
      </c>
      <c r="DB3" s="0" t="n">
        <v>20</v>
      </c>
      <c r="DC3" s="0" t="n">
        <v>20</v>
      </c>
      <c r="DD3" s="0" t="n">
        <v>20</v>
      </c>
      <c r="DE3" s="0" t="n">
        <v>20</v>
      </c>
      <c r="DF3" s="0" t="n">
        <v>20</v>
      </c>
      <c r="DG3" s="0" t="n">
        <v>20</v>
      </c>
      <c r="DH3" s="0" t="n">
        <v>20</v>
      </c>
      <c r="DI3" s="0" t="n">
        <v>20</v>
      </c>
      <c r="DJ3" s="0" t="n">
        <v>20</v>
      </c>
      <c r="DK3" s="0" t="n">
        <v>20</v>
      </c>
      <c r="DL3" s="0" t="n">
        <v>20</v>
      </c>
      <c r="DM3" s="0" t="n">
        <v>20</v>
      </c>
      <c r="DN3" s="0" t="n">
        <v>20</v>
      </c>
      <c r="DO3" s="0" t="n">
        <v>20</v>
      </c>
      <c r="DP3" s="0" t="n">
        <v>20</v>
      </c>
      <c r="DQ3" s="0" t="n">
        <v>20</v>
      </c>
      <c r="DR3" s="0" t="n">
        <v>20</v>
      </c>
      <c r="DS3" s="0" t="n">
        <v>20</v>
      </c>
      <c r="DT3" s="0" t="n">
        <v>20</v>
      </c>
      <c r="DU3" s="0" t="n">
        <v>20</v>
      </c>
      <c r="DV3" s="0" t="n">
        <v>20</v>
      </c>
      <c r="DW3" s="0" t="n">
        <v>20</v>
      </c>
      <c r="DX3" s="0" t="n">
        <v>20</v>
      </c>
      <c r="DY3" s="0" t="n">
        <v>20</v>
      </c>
      <c r="DZ3" s="0" t="n">
        <v>20</v>
      </c>
      <c r="EA3" s="0" t="n">
        <v>20</v>
      </c>
      <c r="EB3" s="0" t="n">
        <v>20</v>
      </c>
      <c r="EC3" s="0" t="n">
        <v>20</v>
      </c>
      <c r="ED3" s="0" t="n">
        <v>20</v>
      </c>
      <c r="EE3" s="0" t="n">
        <v>20</v>
      </c>
      <c r="EF3" s="0" t="n">
        <v>20</v>
      </c>
      <c r="EG3" s="0" t="n">
        <v>20</v>
      </c>
      <c r="EH3" s="0" t="n">
        <v>20</v>
      </c>
      <c r="EI3" s="0" t="n">
        <v>21</v>
      </c>
      <c r="EJ3" s="0" t="n">
        <v>21</v>
      </c>
      <c r="EK3" s="0" t="n">
        <v>21</v>
      </c>
      <c r="EL3" s="0" t="n">
        <v>21</v>
      </c>
      <c r="EM3" s="0" t="n">
        <v>21</v>
      </c>
      <c r="EN3" s="0" t="n">
        <v>21</v>
      </c>
      <c r="EO3" s="0" t="n">
        <v>21</v>
      </c>
      <c r="EP3" s="0" t="n">
        <v>21</v>
      </c>
      <c r="EQ3" s="0" t="n">
        <v>21</v>
      </c>
      <c r="ER3" s="0" t="n">
        <v>21</v>
      </c>
      <c r="ES3" s="0" t="n">
        <v>21</v>
      </c>
      <c r="ET3" s="0" t="n">
        <v>21</v>
      </c>
      <c r="EU3" s="0" t="n">
        <v>21</v>
      </c>
      <c r="EV3" s="0" t="n">
        <v>21</v>
      </c>
      <c r="EW3" s="0" t="n">
        <v>21</v>
      </c>
      <c r="EX3" s="0" t="n">
        <v>21</v>
      </c>
      <c r="EY3" s="0" t="n">
        <v>21</v>
      </c>
      <c r="EZ3" s="0" t="n">
        <v>21</v>
      </c>
      <c r="FA3" s="0" t="n">
        <v>21</v>
      </c>
      <c r="FB3" s="0" t="n">
        <v>21</v>
      </c>
      <c r="FC3" s="0" t="n">
        <v>21</v>
      </c>
      <c r="FD3" s="0" t="n">
        <v>21</v>
      </c>
      <c r="FE3" s="0" t="n">
        <v>21</v>
      </c>
      <c r="FF3" s="0" t="n">
        <v>21</v>
      </c>
      <c r="FG3" s="0" t="n">
        <v>21</v>
      </c>
      <c r="FH3" s="0" t="n">
        <v>21</v>
      </c>
      <c r="FI3" s="0" t="n">
        <v>21</v>
      </c>
      <c r="FJ3" s="0" t="n">
        <v>21</v>
      </c>
      <c r="FK3" s="0" t="n">
        <v>21</v>
      </c>
      <c r="FL3" s="0" t="n">
        <v>21</v>
      </c>
      <c r="FM3" s="0" t="n">
        <v>21</v>
      </c>
      <c r="FN3" s="0" t="n">
        <v>21</v>
      </c>
      <c r="FO3" s="0" t="n">
        <v>21</v>
      </c>
      <c r="FP3" s="0" t="n">
        <v>21</v>
      </c>
      <c r="FQ3" s="0" t="n">
        <v>21</v>
      </c>
      <c r="FR3" s="0" t="n">
        <v>21</v>
      </c>
      <c r="FS3" s="0" t="n">
        <v>21</v>
      </c>
      <c r="FT3" s="0" t="n">
        <v>21</v>
      </c>
      <c r="FU3" s="0" t="n">
        <v>21</v>
      </c>
      <c r="FV3" s="0" t="n">
        <v>21</v>
      </c>
      <c r="FW3" s="0" t="n">
        <v>21</v>
      </c>
      <c r="FX3" s="0" t="n">
        <v>21</v>
      </c>
      <c r="FY3" s="0" t="n">
        <v>21</v>
      </c>
      <c r="FZ3" s="0" t="n">
        <v>21</v>
      </c>
      <c r="GA3" s="0" t="n">
        <v>21</v>
      </c>
      <c r="GB3" s="0" t="n">
        <v>21</v>
      </c>
      <c r="GC3" s="0" t="n">
        <v>21</v>
      </c>
      <c r="GD3" s="0" t="n">
        <v>21</v>
      </c>
      <c r="GE3" s="0" t="n">
        <v>21</v>
      </c>
      <c r="GF3" s="0" t="n">
        <v>21</v>
      </c>
      <c r="GG3" s="0" t="n">
        <v>21</v>
      </c>
      <c r="GH3" s="0" t="n">
        <v>21</v>
      </c>
      <c r="GI3" s="0" t="n">
        <v>21</v>
      </c>
      <c r="GJ3" s="0" t="n">
        <v>21</v>
      </c>
      <c r="GK3" s="0" t="n">
        <v>21</v>
      </c>
      <c r="GL3" s="0" t="n">
        <v>21</v>
      </c>
      <c r="GM3" s="0" t="n">
        <v>21</v>
      </c>
      <c r="GN3" s="0" t="n">
        <v>21</v>
      </c>
      <c r="GO3" s="0" t="n">
        <v>21</v>
      </c>
      <c r="GP3" s="0" t="n">
        <v>21</v>
      </c>
      <c r="GQ3" s="0" t="n">
        <v>21</v>
      </c>
      <c r="GR3" s="0" t="n">
        <v>21</v>
      </c>
      <c r="GS3" s="0" t="n">
        <v>21</v>
      </c>
      <c r="GT3" s="0" t="n">
        <v>21</v>
      </c>
      <c r="GU3" s="0" t="n">
        <v>21</v>
      </c>
      <c r="GV3" s="0" t="n">
        <v>21</v>
      </c>
      <c r="GW3" s="0" t="n">
        <v>22</v>
      </c>
      <c r="GX3" s="0" t="n">
        <v>22</v>
      </c>
      <c r="GY3" s="0" t="n">
        <v>22</v>
      </c>
      <c r="GZ3" s="0" t="n">
        <v>22</v>
      </c>
      <c r="HA3" s="0" t="n">
        <v>22</v>
      </c>
      <c r="HB3" s="0" t="n">
        <v>22</v>
      </c>
      <c r="HC3" s="0" t="n">
        <v>22</v>
      </c>
      <c r="HD3" s="0" t="n">
        <v>22</v>
      </c>
      <c r="HE3" s="0" t="n">
        <v>22</v>
      </c>
      <c r="HF3" s="0" t="n">
        <v>22</v>
      </c>
      <c r="HG3" s="0" t="n">
        <v>22</v>
      </c>
      <c r="HH3" s="0" t="n">
        <v>22</v>
      </c>
      <c r="HI3" s="0" t="n">
        <v>22</v>
      </c>
      <c r="HJ3" s="0" t="n">
        <v>22</v>
      </c>
      <c r="HK3" s="0" t="n">
        <v>22</v>
      </c>
      <c r="HL3" s="0" t="n">
        <v>22</v>
      </c>
      <c r="HM3" s="0" t="n">
        <v>22</v>
      </c>
      <c r="HN3" s="0" t="n">
        <v>22</v>
      </c>
      <c r="HO3" s="0" t="n">
        <v>22</v>
      </c>
      <c r="HP3" s="0" t="n">
        <v>22</v>
      </c>
      <c r="HQ3" s="0" t="n">
        <v>22</v>
      </c>
      <c r="HR3" s="0" t="n">
        <v>22</v>
      </c>
      <c r="HS3" s="0" t="n">
        <v>22</v>
      </c>
      <c r="HT3" s="0" t="n">
        <v>22</v>
      </c>
      <c r="HU3" s="0" t="n">
        <v>22</v>
      </c>
      <c r="HV3" s="0" t="n">
        <v>22</v>
      </c>
      <c r="HW3" s="0" t="n">
        <v>22</v>
      </c>
      <c r="HX3" s="0" t="n">
        <v>22</v>
      </c>
      <c r="HY3" s="0" t="n">
        <v>22</v>
      </c>
      <c r="HZ3" s="0" t="n">
        <v>22</v>
      </c>
      <c r="IA3" s="0" t="n">
        <v>22</v>
      </c>
      <c r="IB3" s="0" t="n">
        <v>22</v>
      </c>
      <c r="IC3" s="0" t="n">
        <v>22</v>
      </c>
      <c r="ID3" s="0" t="n">
        <v>22</v>
      </c>
      <c r="IE3" s="0" t="n">
        <v>22</v>
      </c>
      <c r="IF3" s="0" t="n">
        <v>22</v>
      </c>
      <c r="IG3" s="0" t="n">
        <v>22</v>
      </c>
      <c r="IH3" s="0" t="n">
        <v>22</v>
      </c>
      <c r="II3" s="0" t="n">
        <v>22</v>
      </c>
      <c r="IJ3" s="0" t="n">
        <v>22</v>
      </c>
      <c r="IK3" s="0" t="n">
        <v>22</v>
      </c>
      <c r="IL3" s="0" t="n">
        <v>22</v>
      </c>
      <c r="IM3" s="0" t="n">
        <v>22</v>
      </c>
      <c r="IN3" s="0" t="n">
        <v>22</v>
      </c>
      <c r="IO3" s="0" t="n">
        <v>22</v>
      </c>
      <c r="IP3" s="0" t="n">
        <v>22</v>
      </c>
      <c r="IQ3" s="0" t="n">
        <v>22</v>
      </c>
      <c r="IR3" s="0" t="n">
        <v>22</v>
      </c>
      <c r="IS3" s="0" t="n">
        <v>22</v>
      </c>
      <c r="IT3" s="0" t="n">
        <v>22</v>
      </c>
      <c r="IU3" s="0" t="n">
        <v>22</v>
      </c>
      <c r="IV3" s="0" t="n">
        <v>22</v>
      </c>
      <c r="IW3" s="0" t="n">
        <v>22</v>
      </c>
      <c r="IX3" s="0" t="n">
        <v>22</v>
      </c>
      <c r="IY3" s="0" t="n">
        <v>22</v>
      </c>
      <c r="IZ3" s="0" t="n">
        <v>22</v>
      </c>
      <c r="JA3" s="0" t="n">
        <v>22</v>
      </c>
      <c r="JB3" s="0" t="n">
        <v>22</v>
      </c>
      <c r="JC3" s="0" t="n">
        <v>22</v>
      </c>
      <c r="JD3" s="0" t="n">
        <v>22</v>
      </c>
      <c r="JE3" s="0" t="n">
        <v>22</v>
      </c>
      <c r="JF3" s="0" t="n">
        <v>22</v>
      </c>
      <c r="JG3" s="0" t="n">
        <v>22</v>
      </c>
      <c r="JH3" s="0" t="n">
        <v>22</v>
      </c>
      <c r="JI3" s="0" t="n">
        <v>22</v>
      </c>
      <c r="JJ3" s="0" t="n">
        <v>22</v>
      </c>
      <c r="JK3" s="0" t="n">
        <v>20</v>
      </c>
      <c r="JL3" s="0" t="n">
        <v>20</v>
      </c>
      <c r="JM3" s="0" t="n">
        <v>20</v>
      </c>
      <c r="JN3" s="0" t="n">
        <v>20</v>
      </c>
      <c r="JO3" s="0" t="n">
        <v>20</v>
      </c>
      <c r="JP3" s="0" t="n">
        <v>20</v>
      </c>
      <c r="JQ3" s="0" t="n">
        <v>20</v>
      </c>
      <c r="JR3" s="0" t="n">
        <v>20</v>
      </c>
      <c r="JS3" s="0" t="n">
        <v>20</v>
      </c>
      <c r="JT3" s="0" t="n">
        <v>20</v>
      </c>
      <c r="JU3" s="0" t="n">
        <v>20</v>
      </c>
      <c r="JV3" s="0" t="n">
        <v>20</v>
      </c>
      <c r="JW3" s="0" t="n">
        <v>20</v>
      </c>
      <c r="JX3" s="0" t="n">
        <v>20</v>
      </c>
      <c r="JY3" s="0" t="n">
        <v>20</v>
      </c>
      <c r="JZ3" s="0" t="n">
        <v>20</v>
      </c>
      <c r="KA3" s="0" t="n">
        <v>20</v>
      </c>
      <c r="KB3" s="0" t="n">
        <v>20</v>
      </c>
      <c r="KC3" s="0" t="n">
        <v>20</v>
      </c>
      <c r="KD3" s="0" t="n">
        <v>20</v>
      </c>
      <c r="KE3" s="0" t="n">
        <v>20</v>
      </c>
      <c r="KF3" s="0" t="n">
        <v>20</v>
      </c>
      <c r="KG3" s="0" t="n">
        <v>20</v>
      </c>
      <c r="KH3" s="0" t="n">
        <v>20</v>
      </c>
      <c r="KI3" s="0" t="n">
        <v>20</v>
      </c>
      <c r="KJ3" s="0" t="n">
        <v>20</v>
      </c>
      <c r="KK3" s="0" t="n">
        <v>20</v>
      </c>
      <c r="KL3" s="0" t="n">
        <v>20</v>
      </c>
      <c r="KM3" s="0" t="n">
        <v>20</v>
      </c>
      <c r="KN3" s="0" t="n">
        <v>20</v>
      </c>
      <c r="KO3" s="0" t="n">
        <v>20</v>
      </c>
      <c r="KP3" s="0" t="n">
        <v>20</v>
      </c>
      <c r="KQ3" s="0" t="n">
        <v>20</v>
      </c>
      <c r="KR3" s="0" t="n">
        <v>20</v>
      </c>
      <c r="KS3" s="0" t="n">
        <v>20</v>
      </c>
      <c r="KT3" s="0" t="n">
        <v>20</v>
      </c>
      <c r="KU3" s="0" t="n">
        <v>20</v>
      </c>
      <c r="KV3" s="0" t="n">
        <v>20</v>
      </c>
      <c r="KW3" s="0" t="n">
        <v>20</v>
      </c>
      <c r="KX3" s="0" t="n">
        <v>20</v>
      </c>
      <c r="KY3" s="0" t="n">
        <v>20</v>
      </c>
      <c r="KZ3" s="0" t="n">
        <v>20</v>
      </c>
      <c r="LA3" s="0" t="n">
        <v>20</v>
      </c>
      <c r="LB3" s="0" t="n">
        <v>20</v>
      </c>
      <c r="LC3" s="0" t="n">
        <v>20</v>
      </c>
      <c r="LD3" s="0" t="n">
        <v>20</v>
      </c>
      <c r="LE3" s="0" t="n">
        <v>20</v>
      </c>
      <c r="LF3" s="0" t="n">
        <v>20</v>
      </c>
      <c r="LG3" s="0" t="n">
        <v>20</v>
      </c>
      <c r="LH3" s="0" t="n">
        <v>20</v>
      </c>
      <c r="LI3" s="0" t="n">
        <v>20</v>
      </c>
      <c r="LJ3" s="0" t="n">
        <v>20</v>
      </c>
      <c r="LK3" s="0" t="n">
        <v>20</v>
      </c>
      <c r="LL3" s="0" t="n">
        <v>20</v>
      </c>
      <c r="LM3" s="0" t="n">
        <v>20</v>
      </c>
      <c r="LN3" s="0" t="n">
        <v>20</v>
      </c>
      <c r="LO3" s="0" t="n">
        <v>20</v>
      </c>
      <c r="LP3" s="0" t="n">
        <v>20</v>
      </c>
      <c r="LQ3" s="0" t="n">
        <v>20</v>
      </c>
      <c r="LR3" s="0" t="n">
        <v>20</v>
      </c>
      <c r="LS3" s="0" t="n">
        <v>20</v>
      </c>
      <c r="LT3" s="0" t="n">
        <v>20</v>
      </c>
      <c r="LU3" s="0" t="n">
        <v>20</v>
      </c>
      <c r="LV3" s="0" t="n">
        <v>20</v>
      </c>
      <c r="LW3" s="0" t="n">
        <v>20</v>
      </c>
      <c r="LX3" s="0" t="n">
        <v>20</v>
      </c>
      <c r="LY3" s="0" t="n">
        <v>21</v>
      </c>
      <c r="LZ3" s="0" t="n">
        <v>21</v>
      </c>
      <c r="MA3" s="0" t="n">
        <v>21</v>
      </c>
      <c r="MB3" s="0" t="n">
        <v>21</v>
      </c>
      <c r="MC3" s="0" t="n">
        <v>21</v>
      </c>
      <c r="MD3" s="0" t="n">
        <v>21</v>
      </c>
      <c r="ME3" s="0" t="n">
        <v>21</v>
      </c>
      <c r="MF3" s="0" t="n">
        <v>21</v>
      </c>
      <c r="MG3" s="0" t="n">
        <v>21</v>
      </c>
      <c r="MH3" s="0" t="n">
        <v>21</v>
      </c>
      <c r="MI3" s="0" t="n">
        <v>21</v>
      </c>
      <c r="MJ3" s="0" t="n">
        <v>21</v>
      </c>
      <c r="MK3" s="0" t="n">
        <v>21</v>
      </c>
      <c r="ML3" s="0" t="n">
        <v>21</v>
      </c>
      <c r="MM3" s="0" t="n">
        <v>21</v>
      </c>
      <c r="MN3" s="0" t="n">
        <v>21</v>
      </c>
      <c r="MO3" s="0" t="n">
        <v>21</v>
      </c>
      <c r="MP3" s="0" t="n">
        <v>21</v>
      </c>
      <c r="MQ3" s="0" t="n">
        <v>21</v>
      </c>
      <c r="MR3" s="0" t="n">
        <v>21</v>
      </c>
      <c r="MS3" s="0" t="n">
        <v>21</v>
      </c>
      <c r="MT3" s="0" t="n">
        <v>21</v>
      </c>
      <c r="MU3" s="0" t="n">
        <v>21</v>
      </c>
      <c r="MV3" s="0" t="n">
        <v>21</v>
      </c>
      <c r="MW3" s="0" t="n">
        <v>21</v>
      </c>
      <c r="MX3" s="0" t="n">
        <v>21</v>
      </c>
      <c r="MY3" s="0" t="n">
        <v>21</v>
      </c>
      <c r="MZ3" s="0" t="n">
        <v>21</v>
      </c>
      <c r="NA3" s="0" t="n">
        <v>21</v>
      </c>
      <c r="NB3" s="0" t="n">
        <v>21</v>
      </c>
      <c r="NC3" s="0" t="n">
        <v>21</v>
      </c>
      <c r="ND3" s="0" t="n">
        <v>21</v>
      </c>
      <c r="NE3" s="0" t="n">
        <v>21</v>
      </c>
      <c r="NF3" s="0" t="n">
        <v>21</v>
      </c>
      <c r="NG3" s="0" t="n">
        <v>21</v>
      </c>
      <c r="NH3" s="0" t="n">
        <v>21</v>
      </c>
      <c r="NI3" s="0" t="n">
        <v>21</v>
      </c>
      <c r="NJ3" s="0" t="n">
        <v>21</v>
      </c>
      <c r="NK3" s="0" t="n">
        <v>21</v>
      </c>
      <c r="NL3" s="0" t="n">
        <v>21</v>
      </c>
      <c r="NM3" s="0" t="n">
        <v>21</v>
      </c>
      <c r="NN3" s="0" t="n">
        <v>21</v>
      </c>
      <c r="NO3" s="0" t="n">
        <v>21</v>
      </c>
      <c r="NP3" s="0" t="n">
        <v>21</v>
      </c>
      <c r="NQ3" s="0" t="n">
        <v>21</v>
      </c>
      <c r="NR3" s="0" t="n">
        <v>21</v>
      </c>
      <c r="NS3" s="0" t="n">
        <v>21</v>
      </c>
      <c r="NT3" s="0" t="n">
        <v>21</v>
      </c>
      <c r="NU3" s="0" t="n">
        <v>21</v>
      </c>
      <c r="NV3" s="0" t="n">
        <v>21</v>
      </c>
      <c r="NW3" s="0" t="n">
        <v>21</v>
      </c>
      <c r="NX3" s="0" t="n">
        <v>21</v>
      </c>
      <c r="NY3" s="0" t="n">
        <v>21</v>
      </c>
      <c r="NZ3" s="0" t="n">
        <v>21</v>
      </c>
      <c r="OA3" s="0" t="n">
        <v>21</v>
      </c>
      <c r="OB3" s="0" t="n">
        <v>21</v>
      </c>
      <c r="OC3" s="0" t="n">
        <v>21</v>
      </c>
      <c r="OD3" s="0" t="n">
        <v>21</v>
      </c>
      <c r="OE3" s="0" t="n">
        <v>21</v>
      </c>
      <c r="OF3" s="0" t="n">
        <v>21</v>
      </c>
      <c r="OG3" s="0" t="n">
        <v>21</v>
      </c>
      <c r="OH3" s="0" t="n">
        <v>21</v>
      </c>
      <c r="OI3" s="0" t="n">
        <v>21</v>
      </c>
      <c r="OJ3" s="0" t="n">
        <v>21</v>
      </c>
      <c r="OK3" s="0" t="n">
        <v>21</v>
      </c>
      <c r="OL3" s="0" t="n">
        <v>21</v>
      </c>
      <c r="OM3" s="0" t="n">
        <v>22</v>
      </c>
      <c r="ON3" s="0" t="n">
        <v>22</v>
      </c>
      <c r="OO3" s="0" t="n">
        <v>22</v>
      </c>
      <c r="OP3" s="0" t="n">
        <v>22</v>
      </c>
      <c r="OQ3" s="0" t="n">
        <v>22</v>
      </c>
      <c r="OR3" s="0" t="n">
        <v>22</v>
      </c>
      <c r="OS3" s="0" t="n">
        <v>22</v>
      </c>
      <c r="OT3" s="0" t="n">
        <v>22</v>
      </c>
      <c r="OU3" s="0" t="n">
        <v>22</v>
      </c>
      <c r="OV3" s="0" t="n">
        <v>22</v>
      </c>
      <c r="OW3" s="0" t="n">
        <v>22</v>
      </c>
      <c r="OX3" s="0" t="n">
        <v>22</v>
      </c>
      <c r="OY3" s="0" t="n">
        <v>22</v>
      </c>
      <c r="OZ3" s="0" t="n">
        <v>22</v>
      </c>
      <c r="PA3" s="0" t="n">
        <v>22</v>
      </c>
      <c r="PB3" s="0" t="n">
        <v>22</v>
      </c>
      <c r="PC3" s="0" t="n">
        <v>22</v>
      </c>
      <c r="PD3" s="0" t="n">
        <v>22</v>
      </c>
      <c r="PE3" s="0" t="n">
        <v>22</v>
      </c>
      <c r="PF3" s="0" t="n">
        <v>22</v>
      </c>
      <c r="PG3" s="0" t="n">
        <v>22</v>
      </c>
      <c r="PH3" s="0" t="n">
        <v>22</v>
      </c>
      <c r="PI3" s="0" t="n">
        <v>22</v>
      </c>
      <c r="PJ3" s="0" t="n">
        <v>22</v>
      </c>
      <c r="PK3" s="0" t="n">
        <v>22</v>
      </c>
      <c r="PL3" s="0" t="n">
        <v>22</v>
      </c>
      <c r="PM3" s="0" t="n">
        <v>22</v>
      </c>
      <c r="PN3" s="0" t="n">
        <v>22</v>
      </c>
      <c r="PO3" s="0" t="n">
        <v>22</v>
      </c>
      <c r="PP3" s="0" t="n">
        <v>22</v>
      </c>
      <c r="PQ3" s="0" t="n">
        <v>22</v>
      </c>
      <c r="PR3" s="0" t="n">
        <v>22</v>
      </c>
      <c r="PS3" s="0" t="n">
        <v>22</v>
      </c>
      <c r="PT3" s="0" t="n">
        <v>22</v>
      </c>
      <c r="PU3" s="0" t="n">
        <v>22</v>
      </c>
      <c r="PV3" s="0" t="n">
        <v>22</v>
      </c>
      <c r="PW3" s="0" t="n">
        <v>22</v>
      </c>
      <c r="PX3" s="0" t="n">
        <v>22</v>
      </c>
      <c r="PY3" s="0" t="n">
        <v>22</v>
      </c>
      <c r="PZ3" s="0" t="n">
        <v>22</v>
      </c>
      <c r="QA3" s="0" t="n">
        <v>22</v>
      </c>
      <c r="QB3" s="0" t="n">
        <v>22</v>
      </c>
      <c r="QC3" s="0" t="n">
        <v>22</v>
      </c>
      <c r="QD3" s="0" t="n">
        <v>22</v>
      </c>
      <c r="QE3" s="0" t="n">
        <v>22</v>
      </c>
      <c r="QF3" s="0" t="n">
        <v>22</v>
      </c>
      <c r="QG3" s="0" t="n">
        <v>22</v>
      </c>
      <c r="QH3" s="0" t="n">
        <v>22</v>
      </c>
      <c r="QI3" s="0" t="n">
        <v>22</v>
      </c>
      <c r="QJ3" s="0" t="n">
        <v>22</v>
      </c>
      <c r="QK3" s="0" t="n">
        <v>22</v>
      </c>
      <c r="QL3" s="0" t="n">
        <v>22</v>
      </c>
      <c r="QM3" s="0" t="n">
        <v>22</v>
      </c>
      <c r="QN3" s="0" t="n">
        <v>22</v>
      </c>
      <c r="QO3" s="0" t="n">
        <v>22</v>
      </c>
      <c r="QP3" s="0" t="n">
        <v>22</v>
      </c>
      <c r="QQ3" s="0" t="n">
        <v>22</v>
      </c>
      <c r="QR3" s="0" t="n">
        <v>22</v>
      </c>
      <c r="QS3" s="0" t="n">
        <v>22</v>
      </c>
      <c r="QT3" s="0" t="n">
        <v>22</v>
      </c>
      <c r="QU3" s="0" t="n">
        <v>22</v>
      </c>
      <c r="QV3" s="0" t="n">
        <v>22</v>
      </c>
      <c r="QW3" s="0" t="n">
        <v>22</v>
      </c>
      <c r="QX3" s="0" t="n">
        <v>22</v>
      </c>
      <c r="QY3" s="0" t="n">
        <v>22</v>
      </c>
      <c r="QZ3" s="0" t="n">
        <v>22</v>
      </c>
      <c r="RA3" s="0" t="n">
        <v>20</v>
      </c>
      <c r="RB3" s="0" t="n">
        <v>20</v>
      </c>
      <c r="RC3" s="0" t="n">
        <v>20</v>
      </c>
      <c r="RD3" s="0" t="n">
        <v>20</v>
      </c>
      <c r="RE3" s="0" t="n">
        <v>20</v>
      </c>
      <c r="RF3" s="0" t="n">
        <v>20</v>
      </c>
      <c r="RG3" s="0" t="n">
        <v>20</v>
      </c>
      <c r="RH3" s="0" t="n">
        <v>20</v>
      </c>
      <c r="RI3" s="0" t="n">
        <v>20</v>
      </c>
      <c r="RJ3" s="0" t="n">
        <v>20</v>
      </c>
      <c r="RK3" s="0" t="n">
        <v>20</v>
      </c>
      <c r="RL3" s="0" t="n">
        <v>20</v>
      </c>
      <c r="RM3" s="0" t="n">
        <v>20</v>
      </c>
      <c r="RN3" s="0" t="n">
        <v>20</v>
      </c>
      <c r="RO3" s="0" t="n">
        <v>20</v>
      </c>
      <c r="RP3" s="0" t="n">
        <v>20</v>
      </c>
      <c r="RQ3" s="0" t="n">
        <v>20</v>
      </c>
      <c r="RR3" s="0" t="n">
        <v>20</v>
      </c>
      <c r="RS3" s="0" t="n">
        <v>20</v>
      </c>
      <c r="RT3" s="0" t="n">
        <v>20</v>
      </c>
      <c r="RU3" s="0" t="n">
        <v>20</v>
      </c>
      <c r="RV3" s="0" t="n">
        <v>20</v>
      </c>
      <c r="RW3" s="0" t="n">
        <v>20</v>
      </c>
      <c r="RX3" s="0" t="n">
        <v>20</v>
      </c>
      <c r="RY3" s="0" t="n">
        <v>20</v>
      </c>
      <c r="RZ3" s="0" t="n">
        <v>20</v>
      </c>
      <c r="SA3" s="0" t="n">
        <v>20</v>
      </c>
      <c r="SB3" s="0" t="n">
        <v>20</v>
      </c>
      <c r="SC3" s="0" t="n">
        <v>20</v>
      </c>
      <c r="SD3" s="0" t="n">
        <v>20</v>
      </c>
      <c r="SE3" s="0" t="n">
        <v>20</v>
      </c>
      <c r="SF3" s="0" t="n">
        <v>20</v>
      </c>
      <c r="SG3" s="0" t="n">
        <v>20</v>
      </c>
      <c r="SH3" s="0" t="n">
        <v>20</v>
      </c>
      <c r="SI3" s="0" t="n">
        <v>20</v>
      </c>
      <c r="SJ3" s="0" t="n">
        <v>20</v>
      </c>
      <c r="SK3" s="0" t="n">
        <v>20</v>
      </c>
      <c r="SL3" s="0" t="n">
        <v>20</v>
      </c>
      <c r="SM3" s="0" t="n">
        <v>20</v>
      </c>
      <c r="SN3" s="0" t="n">
        <v>20</v>
      </c>
      <c r="SO3" s="0" t="n">
        <v>20</v>
      </c>
      <c r="SP3" s="0" t="n">
        <v>20</v>
      </c>
      <c r="SQ3" s="0" t="n">
        <v>20</v>
      </c>
      <c r="SR3" s="0" t="n">
        <v>20</v>
      </c>
      <c r="SS3" s="0" t="n">
        <v>20</v>
      </c>
      <c r="ST3" s="0" t="n">
        <v>20</v>
      </c>
      <c r="SU3" s="0" t="n">
        <v>20</v>
      </c>
      <c r="SV3" s="0" t="n">
        <v>20</v>
      </c>
      <c r="SW3" s="0" t="n">
        <v>20</v>
      </c>
      <c r="SX3" s="0" t="n">
        <v>20</v>
      </c>
      <c r="SY3" s="0" t="n">
        <v>20</v>
      </c>
      <c r="SZ3" s="0" t="n">
        <v>20</v>
      </c>
      <c r="TA3" s="0" t="n">
        <v>20</v>
      </c>
      <c r="TB3" s="0" t="n">
        <v>20</v>
      </c>
      <c r="TC3" s="0" t="n">
        <v>20</v>
      </c>
      <c r="TD3" s="0" t="n">
        <v>20</v>
      </c>
      <c r="TE3" s="0" t="n">
        <v>20</v>
      </c>
      <c r="TF3" s="0" t="n">
        <v>20</v>
      </c>
      <c r="TG3" s="0" t="n">
        <v>20</v>
      </c>
      <c r="TH3" s="0" t="n">
        <v>20</v>
      </c>
      <c r="TI3" s="0" t="n">
        <v>20</v>
      </c>
      <c r="TJ3" s="0" t="n">
        <v>20</v>
      </c>
      <c r="TK3" s="0" t="n">
        <v>20</v>
      </c>
      <c r="TL3" s="0" t="n">
        <v>20</v>
      </c>
      <c r="TM3" s="0" t="n">
        <v>20</v>
      </c>
      <c r="TN3" s="0" t="n">
        <v>20</v>
      </c>
      <c r="TO3" s="0" t="n">
        <v>21</v>
      </c>
      <c r="TP3" s="0" t="n">
        <v>21</v>
      </c>
      <c r="TQ3" s="0" t="n">
        <v>21</v>
      </c>
      <c r="TR3" s="0" t="n">
        <v>21</v>
      </c>
      <c r="TS3" s="0" t="n">
        <v>21</v>
      </c>
      <c r="TT3" s="0" t="n">
        <v>21</v>
      </c>
      <c r="TU3" s="0" t="n">
        <v>21</v>
      </c>
      <c r="TV3" s="0" t="n">
        <v>21</v>
      </c>
      <c r="TW3" s="0" t="n">
        <v>21</v>
      </c>
      <c r="TX3" s="0" t="n">
        <v>21</v>
      </c>
      <c r="TY3" s="0" t="n">
        <v>21</v>
      </c>
      <c r="TZ3" s="0" t="n">
        <v>21</v>
      </c>
      <c r="UA3" s="0" t="n">
        <v>21</v>
      </c>
      <c r="UB3" s="0" t="n">
        <v>21</v>
      </c>
      <c r="UC3" s="0" t="n">
        <v>21</v>
      </c>
      <c r="UD3" s="0" t="n">
        <v>21</v>
      </c>
      <c r="UE3" s="0" t="n">
        <v>21</v>
      </c>
      <c r="UF3" s="0" t="n">
        <v>21</v>
      </c>
      <c r="UG3" s="0" t="n">
        <v>21</v>
      </c>
      <c r="UH3" s="0" t="n">
        <v>21</v>
      </c>
      <c r="UI3" s="0" t="n">
        <v>21</v>
      </c>
      <c r="UJ3" s="0" t="n">
        <v>21</v>
      </c>
      <c r="UK3" s="0" t="n">
        <v>21</v>
      </c>
      <c r="UL3" s="0" t="n">
        <v>21</v>
      </c>
      <c r="UM3" s="0" t="n">
        <v>21</v>
      </c>
      <c r="UN3" s="0" t="n">
        <v>21</v>
      </c>
      <c r="UO3" s="0" t="n">
        <v>21</v>
      </c>
      <c r="UP3" s="0" t="n">
        <v>21</v>
      </c>
      <c r="UQ3" s="0" t="n">
        <v>21</v>
      </c>
      <c r="UR3" s="0" t="n">
        <v>21</v>
      </c>
      <c r="US3" s="0" t="n">
        <v>21</v>
      </c>
      <c r="UT3" s="0" t="n">
        <v>21</v>
      </c>
      <c r="UU3" s="0" t="n">
        <v>21</v>
      </c>
      <c r="UV3" s="0" t="n">
        <v>21</v>
      </c>
      <c r="UW3" s="0" t="n">
        <v>21</v>
      </c>
      <c r="UX3" s="0" t="n">
        <v>21</v>
      </c>
      <c r="UY3" s="0" t="n">
        <v>21</v>
      </c>
      <c r="UZ3" s="0" t="n">
        <v>21</v>
      </c>
      <c r="VA3" s="0" t="n">
        <v>21</v>
      </c>
      <c r="VB3" s="0" t="n">
        <v>21</v>
      </c>
      <c r="VC3" s="0" t="n">
        <v>21</v>
      </c>
      <c r="VD3" s="0" t="n">
        <v>21</v>
      </c>
      <c r="VE3" s="0" t="n">
        <v>21</v>
      </c>
      <c r="VF3" s="0" t="n">
        <v>21</v>
      </c>
      <c r="VG3" s="0" t="n">
        <v>21</v>
      </c>
      <c r="VH3" s="0" t="n">
        <v>21</v>
      </c>
      <c r="VI3" s="0" t="n">
        <v>21</v>
      </c>
      <c r="VJ3" s="0" t="n">
        <v>21</v>
      </c>
      <c r="VK3" s="0" t="n">
        <v>21</v>
      </c>
      <c r="VL3" s="0" t="n">
        <v>21</v>
      </c>
      <c r="VM3" s="0" t="n">
        <v>21</v>
      </c>
      <c r="VN3" s="0" t="n">
        <v>21</v>
      </c>
      <c r="VO3" s="0" t="n">
        <v>21</v>
      </c>
      <c r="VP3" s="0" t="n">
        <v>21</v>
      </c>
      <c r="VQ3" s="0" t="n">
        <v>21</v>
      </c>
      <c r="VR3" s="0" t="n">
        <v>21</v>
      </c>
      <c r="VS3" s="0" t="n">
        <v>21</v>
      </c>
      <c r="VT3" s="0" t="n">
        <v>21</v>
      </c>
      <c r="VU3" s="0" t="n">
        <v>21</v>
      </c>
      <c r="VV3" s="0" t="n">
        <v>21</v>
      </c>
      <c r="VW3" s="0" t="n">
        <v>21</v>
      </c>
      <c r="VX3" s="0" t="n">
        <v>21</v>
      </c>
      <c r="VY3" s="0" t="n">
        <v>21</v>
      </c>
      <c r="VZ3" s="0" t="n">
        <v>21</v>
      </c>
      <c r="WA3" s="0" t="n">
        <v>21</v>
      </c>
      <c r="WB3" s="0" t="n">
        <v>21</v>
      </c>
      <c r="WC3" s="0" t="n">
        <v>22</v>
      </c>
      <c r="WD3" s="0" t="n">
        <v>22</v>
      </c>
      <c r="WE3" s="0" t="n">
        <v>22</v>
      </c>
      <c r="WF3" s="0" t="n">
        <v>22</v>
      </c>
      <c r="WG3" s="0" t="n">
        <v>22</v>
      </c>
      <c r="WH3" s="0" t="n">
        <v>22</v>
      </c>
      <c r="WI3" s="0" t="n">
        <v>22</v>
      </c>
      <c r="WJ3" s="0" t="n">
        <v>22</v>
      </c>
      <c r="WK3" s="0" t="n">
        <v>22</v>
      </c>
      <c r="WL3" s="0" t="n">
        <v>22</v>
      </c>
      <c r="WM3" s="0" t="n">
        <v>22</v>
      </c>
      <c r="WN3" s="0" t="n">
        <v>22</v>
      </c>
      <c r="WO3" s="0" t="n">
        <v>22</v>
      </c>
      <c r="WP3" s="0" t="n">
        <v>22</v>
      </c>
      <c r="WQ3" s="0" t="n">
        <v>22</v>
      </c>
      <c r="WR3" s="0" t="n">
        <v>22</v>
      </c>
      <c r="WS3" s="0" t="n">
        <v>22</v>
      </c>
      <c r="WT3" s="0" t="n">
        <v>22</v>
      </c>
      <c r="WU3" s="0" t="n">
        <v>22</v>
      </c>
      <c r="WV3" s="0" t="n">
        <v>22</v>
      </c>
      <c r="WW3" s="0" t="n">
        <v>22</v>
      </c>
      <c r="WX3" s="0" t="n">
        <v>22</v>
      </c>
      <c r="WY3" s="0" t="n">
        <v>22</v>
      </c>
      <c r="WZ3" s="0" t="n">
        <v>22</v>
      </c>
      <c r="XA3" s="0" t="n">
        <v>22</v>
      </c>
      <c r="XB3" s="0" t="n">
        <v>22</v>
      </c>
      <c r="XC3" s="0" t="n">
        <v>22</v>
      </c>
      <c r="XD3" s="0" t="n">
        <v>22</v>
      </c>
      <c r="XE3" s="0" t="n">
        <v>22</v>
      </c>
      <c r="XF3" s="0" t="n">
        <v>22</v>
      </c>
      <c r="XG3" s="0" t="n">
        <v>22</v>
      </c>
      <c r="XH3" s="0" t="n">
        <v>22</v>
      </c>
      <c r="XI3" s="0" t="n">
        <v>22</v>
      </c>
      <c r="XJ3" s="0" t="n">
        <v>22</v>
      </c>
      <c r="XK3" s="0" t="n">
        <v>22</v>
      </c>
      <c r="XL3" s="0" t="n">
        <v>22</v>
      </c>
      <c r="XM3" s="0" t="n">
        <v>22</v>
      </c>
      <c r="XN3" s="0" t="n">
        <v>22</v>
      </c>
      <c r="XO3" s="0" t="n">
        <v>22</v>
      </c>
      <c r="XP3" s="0" t="n">
        <v>22</v>
      </c>
      <c r="XQ3" s="0" t="n">
        <v>22</v>
      </c>
      <c r="XR3" s="0" t="n">
        <v>22</v>
      </c>
      <c r="XS3" s="0" t="n">
        <v>22</v>
      </c>
      <c r="XT3" s="0" t="n">
        <v>22</v>
      </c>
      <c r="XU3" s="0" t="n">
        <v>22</v>
      </c>
      <c r="XV3" s="0" t="n">
        <v>22</v>
      </c>
      <c r="XW3" s="0" t="n">
        <v>22</v>
      </c>
      <c r="XX3" s="0" t="n">
        <v>22</v>
      </c>
      <c r="XY3" s="0" t="n">
        <v>22</v>
      </c>
      <c r="XZ3" s="0" t="n">
        <v>22</v>
      </c>
      <c r="YA3" s="0" t="n">
        <v>22</v>
      </c>
      <c r="YB3" s="0" t="n">
        <v>22</v>
      </c>
      <c r="YC3" s="0" t="n">
        <v>22</v>
      </c>
      <c r="YD3" s="0" t="n">
        <v>22</v>
      </c>
      <c r="YE3" s="0" t="n">
        <v>22</v>
      </c>
      <c r="YF3" s="0" t="n">
        <v>22</v>
      </c>
      <c r="YG3" s="0" t="n">
        <v>22</v>
      </c>
      <c r="YH3" s="0" t="n">
        <v>22</v>
      </c>
      <c r="YI3" s="0" t="n">
        <v>22</v>
      </c>
      <c r="YJ3" s="0" t="n">
        <v>22</v>
      </c>
      <c r="YK3" s="0" t="n">
        <v>22</v>
      </c>
      <c r="YL3" s="0" t="n">
        <v>22</v>
      </c>
      <c r="YM3" s="0" t="n">
        <v>22</v>
      </c>
      <c r="YN3" s="0" t="n">
        <v>22</v>
      </c>
      <c r="YO3" s="0" t="n">
        <v>22</v>
      </c>
      <c r="YP3" s="0" t="n">
        <v>22</v>
      </c>
      <c r="YQ3" s="0" t="n">
        <v>20</v>
      </c>
      <c r="YR3" s="0" t="n">
        <v>20</v>
      </c>
      <c r="YS3" s="0" t="n">
        <v>20</v>
      </c>
      <c r="YT3" s="0" t="n">
        <v>20</v>
      </c>
      <c r="YU3" s="0" t="n">
        <v>20</v>
      </c>
      <c r="YV3" s="0" t="n">
        <v>20</v>
      </c>
      <c r="YW3" s="0" t="n">
        <v>20</v>
      </c>
      <c r="YX3" s="0" t="n">
        <v>20</v>
      </c>
      <c r="YY3" s="0" t="n">
        <v>20</v>
      </c>
      <c r="YZ3" s="0" t="n">
        <v>20</v>
      </c>
      <c r="ZA3" s="0" t="n">
        <v>20</v>
      </c>
      <c r="ZB3" s="0" t="n">
        <v>20</v>
      </c>
      <c r="ZC3" s="0" t="n">
        <v>20</v>
      </c>
      <c r="ZD3" s="0" t="n">
        <v>20</v>
      </c>
      <c r="ZE3" s="0" t="n">
        <v>20</v>
      </c>
      <c r="ZF3" s="0" t="n">
        <v>20</v>
      </c>
      <c r="ZG3" s="0" t="n">
        <v>20</v>
      </c>
      <c r="ZH3" s="0" t="n">
        <v>20</v>
      </c>
      <c r="ZI3" s="0" t="n">
        <v>20</v>
      </c>
      <c r="ZJ3" s="0" t="n">
        <v>20</v>
      </c>
      <c r="ZK3" s="0" t="n">
        <v>20</v>
      </c>
      <c r="ZL3" s="0" t="n">
        <v>20</v>
      </c>
      <c r="ZM3" s="0" t="n">
        <v>20</v>
      </c>
      <c r="ZN3" s="0" t="n">
        <v>20</v>
      </c>
      <c r="ZO3" s="0" t="n">
        <v>20</v>
      </c>
      <c r="ZP3" s="0" t="n">
        <v>20</v>
      </c>
      <c r="ZQ3" s="0" t="n">
        <v>20</v>
      </c>
      <c r="ZR3" s="0" t="n">
        <v>20</v>
      </c>
      <c r="ZS3" s="0" t="n">
        <v>20</v>
      </c>
      <c r="ZT3" s="0" t="n">
        <v>20</v>
      </c>
      <c r="ZU3" s="0" t="n">
        <v>20</v>
      </c>
      <c r="ZV3" s="0" t="n">
        <v>20</v>
      </c>
      <c r="ZW3" s="0" t="n">
        <v>20</v>
      </c>
      <c r="ZX3" s="0" t="n">
        <v>20</v>
      </c>
      <c r="ZY3" s="0" t="n">
        <v>20</v>
      </c>
      <c r="ZZ3" s="0" t="n">
        <v>20</v>
      </c>
      <c r="AAA3" s="0" t="n">
        <v>20</v>
      </c>
      <c r="AAB3" s="0" t="n">
        <v>20</v>
      </c>
      <c r="AAC3" s="0" t="n">
        <v>20</v>
      </c>
      <c r="AAD3" s="0" t="n">
        <v>20</v>
      </c>
      <c r="AAE3" s="0" t="n">
        <v>20</v>
      </c>
      <c r="AAF3" s="0" t="n">
        <v>20</v>
      </c>
      <c r="AAG3" s="0" t="n">
        <v>20</v>
      </c>
      <c r="AAH3" s="0" t="n">
        <v>20</v>
      </c>
      <c r="AAI3" s="0" t="n">
        <v>20</v>
      </c>
      <c r="AAJ3" s="0" t="n">
        <v>20</v>
      </c>
      <c r="AAK3" s="0" t="n">
        <v>20</v>
      </c>
      <c r="AAL3" s="0" t="n">
        <v>20</v>
      </c>
      <c r="AAM3" s="0" t="n">
        <v>20</v>
      </c>
      <c r="AAN3" s="0" t="n">
        <v>20</v>
      </c>
      <c r="AAO3" s="0" t="n">
        <v>20</v>
      </c>
      <c r="AAP3" s="0" t="n">
        <v>20</v>
      </c>
      <c r="AAQ3" s="0" t="n">
        <v>20</v>
      </c>
      <c r="AAR3" s="0" t="n">
        <v>20</v>
      </c>
      <c r="AAS3" s="0" t="n">
        <v>20</v>
      </c>
      <c r="AAT3" s="0" t="n">
        <v>20</v>
      </c>
      <c r="AAU3" s="0" t="n">
        <v>20</v>
      </c>
      <c r="AAV3" s="0" t="n">
        <v>20</v>
      </c>
      <c r="AAW3" s="0" t="n">
        <v>20</v>
      </c>
      <c r="AAX3" s="0" t="n">
        <v>20</v>
      </c>
      <c r="AAY3" s="0" t="n">
        <v>20</v>
      </c>
      <c r="AAZ3" s="0" t="n">
        <v>20</v>
      </c>
      <c r="ABA3" s="0" t="n">
        <v>20</v>
      </c>
      <c r="ABB3" s="0" t="n">
        <v>20</v>
      </c>
      <c r="ABC3" s="0" t="n">
        <v>20</v>
      </c>
      <c r="ABD3" s="0" t="n">
        <v>20</v>
      </c>
      <c r="ABE3" s="0" t="n">
        <v>21</v>
      </c>
      <c r="ABF3" s="0" t="n">
        <v>21</v>
      </c>
      <c r="ABG3" s="0" t="n">
        <v>21</v>
      </c>
      <c r="ABH3" s="0" t="n">
        <v>21</v>
      </c>
      <c r="ABI3" s="0" t="n">
        <v>21</v>
      </c>
      <c r="ABJ3" s="0" t="n">
        <v>21</v>
      </c>
      <c r="ABK3" s="0" t="n">
        <v>21</v>
      </c>
      <c r="ABL3" s="0" t="n">
        <v>21</v>
      </c>
      <c r="ABM3" s="0" t="n">
        <v>21</v>
      </c>
      <c r="ABN3" s="0" t="n">
        <v>21</v>
      </c>
      <c r="ABO3" s="0" t="n">
        <v>21</v>
      </c>
      <c r="ABP3" s="0" t="n">
        <v>21</v>
      </c>
      <c r="ABQ3" s="0" t="n">
        <v>21</v>
      </c>
      <c r="ABR3" s="0" t="n">
        <v>21</v>
      </c>
      <c r="ABS3" s="0" t="n">
        <v>21</v>
      </c>
      <c r="ABT3" s="0" t="n">
        <v>21</v>
      </c>
      <c r="ABU3" s="0" t="n">
        <v>21</v>
      </c>
      <c r="ABV3" s="0" t="n">
        <v>21</v>
      </c>
      <c r="ABW3" s="0" t="n">
        <v>21</v>
      </c>
      <c r="ABX3" s="0" t="n">
        <v>21</v>
      </c>
      <c r="ABY3" s="0" t="n">
        <v>21</v>
      </c>
      <c r="ABZ3" s="0" t="n">
        <v>21</v>
      </c>
      <c r="ACA3" s="0" t="n">
        <v>21</v>
      </c>
      <c r="ACB3" s="0" t="n">
        <v>21</v>
      </c>
      <c r="ACC3" s="0" t="n">
        <v>21</v>
      </c>
      <c r="ACD3" s="0" t="n">
        <v>21</v>
      </c>
      <c r="ACE3" s="0" t="n">
        <v>21</v>
      </c>
      <c r="ACF3" s="0" t="n">
        <v>21</v>
      </c>
      <c r="ACG3" s="0" t="n">
        <v>21</v>
      </c>
      <c r="ACH3" s="0" t="n">
        <v>21</v>
      </c>
      <c r="ACI3" s="0" t="n">
        <v>21</v>
      </c>
      <c r="ACJ3" s="0" t="n">
        <v>21</v>
      </c>
      <c r="ACK3" s="0" t="n">
        <v>21</v>
      </c>
      <c r="ACL3" s="0" t="n">
        <v>21</v>
      </c>
      <c r="ACM3" s="0" t="n">
        <v>21</v>
      </c>
      <c r="ACN3" s="0" t="n">
        <v>21</v>
      </c>
      <c r="ACO3" s="0" t="n">
        <v>21</v>
      </c>
      <c r="ACP3" s="0" t="n">
        <v>21</v>
      </c>
      <c r="ACQ3" s="0" t="n">
        <v>21</v>
      </c>
      <c r="ACR3" s="0" t="n">
        <v>21</v>
      </c>
      <c r="ACS3" s="0" t="n">
        <v>21</v>
      </c>
      <c r="ACT3" s="0" t="n">
        <v>21</v>
      </c>
      <c r="ACU3" s="0" t="n">
        <v>21</v>
      </c>
      <c r="ACV3" s="0" t="n">
        <v>21</v>
      </c>
      <c r="ACW3" s="0" t="n">
        <v>21</v>
      </c>
      <c r="ACX3" s="0" t="n">
        <v>21</v>
      </c>
      <c r="ACY3" s="0" t="n">
        <v>21</v>
      </c>
      <c r="ACZ3" s="0" t="n">
        <v>21</v>
      </c>
      <c r="ADA3" s="0" t="n">
        <v>21</v>
      </c>
      <c r="ADB3" s="0" t="n">
        <v>21</v>
      </c>
      <c r="ADC3" s="0" t="n">
        <v>21</v>
      </c>
      <c r="ADD3" s="0" t="n">
        <v>21</v>
      </c>
      <c r="ADE3" s="0" t="n">
        <v>21</v>
      </c>
      <c r="ADF3" s="0" t="n">
        <v>21</v>
      </c>
      <c r="ADG3" s="0" t="n">
        <v>21</v>
      </c>
      <c r="ADH3" s="0" t="n">
        <v>21</v>
      </c>
      <c r="ADI3" s="0" t="n">
        <v>21</v>
      </c>
      <c r="ADJ3" s="0" t="n">
        <v>21</v>
      </c>
      <c r="ADK3" s="0" t="n">
        <v>21</v>
      </c>
      <c r="ADL3" s="0" t="n">
        <v>21</v>
      </c>
      <c r="ADM3" s="0" t="n">
        <v>21</v>
      </c>
      <c r="ADN3" s="0" t="n">
        <v>21</v>
      </c>
      <c r="ADO3" s="0" t="n">
        <v>21</v>
      </c>
      <c r="ADP3" s="0" t="n">
        <v>21</v>
      </c>
      <c r="ADQ3" s="0" t="n">
        <v>21</v>
      </c>
      <c r="ADR3" s="0" t="n">
        <v>21</v>
      </c>
      <c r="ADS3" s="0" t="n">
        <v>22</v>
      </c>
      <c r="ADT3" s="0" t="n">
        <v>22</v>
      </c>
      <c r="ADU3" s="0" t="n">
        <v>22</v>
      </c>
      <c r="ADV3" s="0" t="n">
        <v>22</v>
      </c>
      <c r="ADW3" s="0" t="n">
        <v>22</v>
      </c>
      <c r="ADX3" s="0" t="n">
        <v>22</v>
      </c>
      <c r="ADY3" s="0" t="n">
        <v>22</v>
      </c>
      <c r="ADZ3" s="0" t="n">
        <v>22</v>
      </c>
      <c r="AEA3" s="0" t="n">
        <v>22</v>
      </c>
      <c r="AEB3" s="0" t="n">
        <v>22</v>
      </c>
      <c r="AEC3" s="0" t="n">
        <v>22</v>
      </c>
      <c r="AED3" s="0" t="n">
        <v>22</v>
      </c>
      <c r="AEE3" s="0" t="n">
        <v>22</v>
      </c>
      <c r="AEF3" s="0" t="n">
        <v>22</v>
      </c>
      <c r="AEG3" s="0" t="n">
        <v>22</v>
      </c>
      <c r="AEH3" s="0" t="n">
        <v>22</v>
      </c>
      <c r="AEI3" s="0" t="n">
        <v>22</v>
      </c>
      <c r="AEJ3" s="0" t="n">
        <v>22</v>
      </c>
      <c r="AEK3" s="0" t="n">
        <v>22</v>
      </c>
      <c r="AEL3" s="0" t="n">
        <v>22</v>
      </c>
      <c r="AEM3" s="0" t="n">
        <v>22</v>
      </c>
      <c r="AEN3" s="0" t="n">
        <v>22</v>
      </c>
      <c r="AEO3" s="0" t="n">
        <v>22</v>
      </c>
      <c r="AEP3" s="0" t="n">
        <v>22</v>
      </c>
      <c r="AEQ3" s="0" t="n">
        <v>22</v>
      </c>
      <c r="AER3" s="0" t="n">
        <v>22</v>
      </c>
      <c r="AES3" s="0" t="n">
        <v>22</v>
      </c>
      <c r="AET3" s="0" t="n">
        <v>22</v>
      </c>
      <c r="AEU3" s="0" t="n">
        <v>22</v>
      </c>
      <c r="AEV3" s="0" t="n">
        <v>22</v>
      </c>
      <c r="AEW3" s="0" t="n">
        <v>22</v>
      </c>
      <c r="AEX3" s="0" t="n">
        <v>22</v>
      </c>
      <c r="AEY3" s="0" t="n">
        <v>22</v>
      </c>
      <c r="AEZ3" s="0" t="n">
        <v>22</v>
      </c>
      <c r="AFA3" s="0" t="n">
        <v>22</v>
      </c>
      <c r="AFB3" s="0" t="n">
        <v>22</v>
      </c>
      <c r="AFC3" s="0" t="n">
        <v>22</v>
      </c>
      <c r="AFD3" s="0" t="n">
        <v>22</v>
      </c>
      <c r="AFE3" s="0" t="n">
        <v>22</v>
      </c>
      <c r="AFF3" s="0" t="n">
        <v>22</v>
      </c>
      <c r="AFG3" s="0" t="n">
        <v>22</v>
      </c>
      <c r="AFH3" s="0" t="n">
        <v>22</v>
      </c>
      <c r="AFI3" s="0" t="n">
        <v>22</v>
      </c>
      <c r="AFJ3" s="0" t="n">
        <v>22</v>
      </c>
      <c r="AFK3" s="0" t="n">
        <v>22</v>
      </c>
      <c r="AFL3" s="0" t="n">
        <v>22</v>
      </c>
      <c r="AFM3" s="0" t="n">
        <v>22</v>
      </c>
      <c r="AFN3" s="0" t="n">
        <v>22</v>
      </c>
      <c r="AFO3" s="0" t="n">
        <v>22</v>
      </c>
      <c r="AFP3" s="0" t="n">
        <v>22</v>
      </c>
      <c r="AFQ3" s="0" t="n">
        <v>22</v>
      </c>
      <c r="AFR3" s="0" t="n">
        <v>22</v>
      </c>
      <c r="AFS3" s="0" t="n">
        <v>22</v>
      </c>
      <c r="AFT3" s="0" t="n">
        <v>22</v>
      </c>
      <c r="AFU3" s="0" t="n">
        <v>22</v>
      </c>
      <c r="AFV3" s="0" t="n">
        <v>22</v>
      </c>
      <c r="AFW3" s="0" t="n">
        <v>22</v>
      </c>
      <c r="AFX3" s="0" t="n">
        <v>22</v>
      </c>
      <c r="AFY3" s="0" t="n">
        <v>22</v>
      </c>
      <c r="AFZ3" s="0" t="n">
        <v>22</v>
      </c>
      <c r="AGA3" s="0" t="n">
        <v>22</v>
      </c>
      <c r="AGB3" s="0" t="n">
        <v>22</v>
      </c>
      <c r="AGC3" s="0" t="n">
        <v>22</v>
      </c>
      <c r="AGD3" s="0" t="n">
        <v>22</v>
      </c>
      <c r="AGE3" s="0" t="n">
        <v>22</v>
      </c>
      <c r="AGF3" s="0" t="n">
        <v>22</v>
      </c>
    </row>
    <row r="4" customFormat="false" ht="15" hidden="false" customHeight="false" outlineLevel="0" collapsed="false">
      <c r="H4" s="0" t="s">
        <v>253</v>
      </c>
      <c r="BU4" s="0" t="s">
        <v>253</v>
      </c>
    </row>
    <row r="5" customFormat="false" ht="15" hidden="false" customHeight="false" outlineLevel="0" collapsed="false">
      <c r="H5" s="0" t="s">
        <v>254</v>
      </c>
      <c r="I5" s="0" t="s">
        <v>255</v>
      </c>
      <c r="J5" s="0" t="s">
        <v>256</v>
      </c>
      <c r="K5" s="0" t="s">
        <v>257</v>
      </c>
      <c r="L5" s="0" t="s">
        <v>258</v>
      </c>
      <c r="M5" s="0" t="s">
        <v>259</v>
      </c>
      <c r="N5" s="0" t="s">
        <v>260</v>
      </c>
      <c r="O5" s="0" t="s">
        <v>91</v>
      </c>
      <c r="P5" s="0" t="s">
        <v>92</v>
      </c>
      <c r="Q5" s="0" t="s">
        <v>93</v>
      </c>
      <c r="R5" s="0" t="s">
        <v>94</v>
      </c>
      <c r="S5" s="0" t="s">
        <v>95</v>
      </c>
      <c r="T5" s="0" t="s">
        <v>96</v>
      </c>
      <c r="U5" s="0" t="s">
        <v>97</v>
      </c>
      <c r="V5" s="0" t="s">
        <v>98</v>
      </c>
      <c r="W5" s="0" t="s">
        <v>99</v>
      </c>
      <c r="X5" s="0" t="s">
        <v>261</v>
      </c>
      <c r="Y5" s="0" t="s">
        <v>262</v>
      </c>
      <c r="Z5" s="0" t="s">
        <v>263</v>
      </c>
      <c r="AA5" s="0" t="s">
        <v>264</v>
      </c>
      <c r="AB5" s="0" t="s">
        <v>265</v>
      </c>
      <c r="AC5" s="0" t="s">
        <v>266</v>
      </c>
      <c r="AD5" s="0" t="s">
        <v>267</v>
      </c>
      <c r="AE5" s="0" t="s">
        <v>268</v>
      </c>
      <c r="AF5" s="0" t="s">
        <v>269</v>
      </c>
      <c r="AG5" s="0" t="s">
        <v>270</v>
      </c>
      <c r="AH5" s="0" t="s">
        <v>271</v>
      </c>
      <c r="AI5" s="0" t="s">
        <v>272</v>
      </c>
      <c r="AJ5" s="0" t="s">
        <v>273</v>
      </c>
      <c r="AK5" s="0" t="s">
        <v>274</v>
      </c>
      <c r="AL5" s="0" t="s">
        <v>275</v>
      </c>
      <c r="AM5" s="0" t="s">
        <v>276</v>
      </c>
      <c r="AN5" s="0" t="s">
        <v>277</v>
      </c>
      <c r="AO5" s="0" t="s">
        <v>278</v>
      </c>
      <c r="AP5" s="0" t="s">
        <v>279</v>
      </c>
      <c r="AQ5" s="0" t="s">
        <v>280</v>
      </c>
      <c r="AR5" s="0" t="s">
        <v>281</v>
      </c>
      <c r="AS5" s="0" t="s">
        <v>282</v>
      </c>
      <c r="AT5" s="0" t="s">
        <v>283</v>
      </c>
      <c r="AU5" s="0" t="s">
        <v>284</v>
      </c>
      <c r="AV5" s="0" t="s">
        <v>285</v>
      </c>
      <c r="AW5" s="0" t="s">
        <v>286</v>
      </c>
      <c r="AX5" s="0" t="s">
        <v>287</v>
      </c>
      <c r="AY5" s="0" t="s">
        <v>288</v>
      </c>
      <c r="AZ5" s="0" t="s">
        <v>289</v>
      </c>
      <c r="BA5" s="0" t="s">
        <v>290</v>
      </c>
      <c r="BB5" s="0" t="s">
        <v>291</v>
      </c>
      <c r="BC5" s="0" t="s">
        <v>292</v>
      </c>
      <c r="BD5" s="0" t="s">
        <v>293</v>
      </c>
      <c r="BE5" s="0" t="s">
        <v>294</v>
      </c>
      <c r="BF5" s="0" t="s">
        <v>295</v>
      </c>
      <c r="BG5" s="0" t="s">
        <v>296</v>
      </c>
      <c r="BH5" s="0" t="s">
        <v>297</v>
      </c>
      <c r="BI5" s="0" t="s">
        <v>298</v>
      </c>
      <c r="BJ5" s="0" t="s">
        <v>299</v>
      </c>
      <c r="BK5" s="0" t="s">
        <v>300</v>
      </c>
      <c r="BL5" s="0" t="s">
        <v>301</v>
      </c>
      <c r="BM5" s="0" t="s">
        <v>302</v>
      </c>
      <c r="BN5" s="0" t="s">
        <v>303</v>
      </c>
      <c r="BO5" s="0" t="s">
        <v>304</v>
      </c>
      <c r="BP5" s="0" t="s">
        <v>305</v>
      </c>
      <c r="BQ5" s="0" t="s">
        <v>306</v>
      </c>
      <c r="BR5" s="0" t="s">
        <v>307</v>
      </c>
      <c r="BS5" s="0" t="s">
        <v>308</v>
      </c>
      <c r="BT5" s="0" t="s">
        <v>309</v>
      </c>
      <c r="BU5" s="0" t="s">
        <v>310</v>
      </c>
      <c r="BV5" s="0" t="s">
        <v>310</v>
      </c>
      <c r="BW5" s="0" t="s">
        <v>310</v>
      </c>
      <c r="BX5" s="0" t="s">
        <v>310</v>
      </c>
      <c r="BY5" s="0" t="s">
        <v>310</v>
      </c>
      <c r="BZ5" s="0" t="s">
        <v>310</v>
      </c>
      <c r="CA5" s="0" t="s">
        <v>310</v>
      </c>
      <c r="CB5" s="0" t="s">
        <v>310</v>
      </c>
      <c r="CC5" s="0" t="s">
        <v>310</v>
      </c>
      <c r="CD5" s="0" t="s">
        <v>310</v>
      </c>
      <c r="CE5" s="0" t="s">
        <v>310</v>
      </c>
      <c r="CF5" s="0" t="s">
        <v>310</v>
      </c>
      <c r="CG5" s="0" t="s">
        <v>310</v>
      </c>
      <c r="CH5" s="0" t="s">
        <v>310</v>
      </c>
      <c r="CI5" s="0" t="s">
        <v>310</v>
      </c>
      <c r="CJ5" s="0" t="s">
        <v>310</v>
      </c>
      <c r="CK5" s="0" t="s">
        <v>310</v>
      </c>
      <c r="CL5" s="0" t="s">
        <v>310</v>
      </c>
      <c r="CM5" s="0" t="s">
        <v>310</v>
      </c>
      <c r="CN5" s="0" t="s">
        <v>310</v>
      </c>
      <c r="CO5" s="0" t="s">
        <v>310</v>
      </c>
      <c r="CP5" s="0" t="s">
        <v>310</v>
      </c>
      <c r="CQ5" s="0" t="s">
        <v>310</v>
      </c>
      <c r="CR5" s="0" t="s">
        <v>310</v>
      </c>
      <c r="CS5" s="0" t="s">
        <v>310</v>
      </c>
      <c r="CT5" s="0" t="s">
        <v>310</v>
      </c>
      <c r="CU5" s="0" t="s">
        <v>310</v>
      </c>
      <c r="CV5" s="0" t="s">
        <v>310</v>
      </c>
      <c r="CW5" s="0" t="s">
        <v>310</v>
      </c>
      <c r="CX5" s="0" t="s">
        <v>310</v>
      </c>
      <c r="CY5" s="0" t="s">
        <v>310</v>
      </c>
      <c r="CZ5" s="0" t="s">
        <v>310</v>
      </c>
      <c r="DA5" s="0" t="s">
        <v>310</v>
      </c>
      <c r="DB5" s="0" t="s">
        <v>310</v>
      </c>
      <c r="DC5" s="0" t="s">
        <v>310</v>
      </c>
      <c r="DD5" s="0" t="s">
        <v>310</v>
      </c>
      <c r="DE5" s="0" t="s">
        <v>310</v>
      </c>
      <c r="DF5" s="0" t="s">
        <v>310</v>
      </c>
      <c r="DG5" s="0" t="s">
        <v>310</v>
      </c>
      <c r="DH5" s="0" t="s">
        <v>310</v>
      </c>
      <c r="DI5" s="0" t="s">
        <v>310</v>
      </c>
      <c r="DJ5" s="0" t="s">
        <v>310</v>
      </c>
      <c r="DK5" s="0" t="s">
        <v>310</v>
      </c>
      <c r="DL5" s="0" t="s">
        <v>310</v>
      </c>
      <c r="DM5" s="0" t="s">
        <v>310</v>
      </c>
      <c r="DN5" s="0" t="s">
        <v>310</v>
      </c>
      <c r="DO5" s="0" t="s">
        <v>310</v>
      </c>
      <c r="DP5" s="0" t="s">
        <v>310</v>
      </c>
      <c r="DQ5" s="0" t="s">
        <v>310</v>
      </c>
      <c r="DR5" s="0" t="s">
        <v>310</v>
      </c>
      <c r="DS5" s="0" t="s">
        <v>310</v>
      </c>
      <c r="DT5" s="0" t="s">
        <v>310</v>
      </c>
      <c r="DU5" s="0" t="s">
        <v>310</v>
      </c>
      <c r="DV5" s="0" t="s">
        <v>310</v>
      </c>
      <c r="DW5" s="0" t="s">
        <v>310</v>
      </c>
      <c r="DX5" s="0" t="s">
        <v>310</v>
      </c>
      <c r="DY5" s="0" t="s">
        <v>310</v>
      </c>
      <c r="DZ5" s="0" t="s">
        <v>310</v>
      </c>
      <c r="EA5" s="0" t="s">
        <v>310</v>
      </c>
      <c r="EB5" s="0" t="s">
        <v>310</v>
      </c>
      <c r="EC5" s="0" t="s">
        <v>310</v>
      </c>
      <c r="ED5" s="0" t="s">
        <v>310</v>
      </c>
      <c r="EE5" s="0" t="s">
        <v>310</v>
      </c>
      <c r="EF5" s="0" t="s">
        <v>310</v>
      </c>
      <c r="EG5" s="0" t="s">
        <v>310</v>
      </c>
      <c r="EH5" s="0" t="s">
        <v>310</v>
      </c>
      <c r="EI5" s="0" t="s">
        <v>310</v>
      </c>
      <c r="EJ5" s="0" t="s">
        <v>310</v>
      </c>
      <c r="EK5" s="0" t="s">
        <v>310</v>
      </c>
      <c r="EL5" s="0" t="s">
        <v>310</v>
      </c>
      <c r="EM5" s="0" t="s">
        <v>310</v>
      </c>
      <c r="EN5" s="0" t="s">
        <v>310</v>
      </c>
      <c r="EO5" s="0" t="s">
        <v>310</v>
      </c>
      <c r="EP5" s="0" t="s">
        <v>310</v>
      </c>
      <c r="EQ5" s="0" t="s">
        <v>310</v>
      </c>
      <c r="ER5" s="0" t="s">
        <v>310</v>
      </c>
      <c r="ES5" s="0" t="s">
        <v>310</v>
      </c>
      <c r="ET5" s="0" t="s">
        <v>310</v>
      </c>
      <c r="EU5" s="0" t="s">
        <v>310</v>
      </c>
      <c r="EV5" s="0" t="s">
        <v>310</v>
      </c>
      <c r="EW5" s="0" t="s">
        <v>310</v>
      </c>
      <c r="EX5" s="0" t="s">
        <v>310</v>
      </c>
      <c r="EY5" s="0" t="s">
        <v>310</v>
      </c>
      <c r="EZ5" s="0" t="s">
        <v>310</v>
      </c>
      <c r="FA5" s="0" t="s">
        <v>310</v>
      </c>
      <c r="FB5" s="0" t="s">
        <v>310</v>
      </c>
      <c r="FC5" s="0" t="s">
        <v>310</v>
      </c>
      <c r="FD5" s="0" t="s">
        <v>310</v>
      </c>
      <c r="FE5" s="0" t="s">
        <v>310</v>
      </c>
      <c r="FF5" s="0" t="s">
        <v>310</v>
      </c>
      <c r="FG5" s="0" t="s">
        <v>310</v>
      </c>
      <c r="FH5" s="0" t="s">
        <v>310</v>
      </c>
      <c r="FI5" s="0" t="s">
        <v>310</v>
      </c>
      <c r="FJ5" s="0" t="s">
        <v>310</v>
      </c>
      <c r="FK5" s="0" t="s">
        <v>310</v>
      </c>
      <c r="FL5" s="0" t="s">
        <v>310</v>
      </c>
      <c r="FM5" s="0" t="s">
        <v>310</v>
      </c>
      <c r="FN5" s="0" t="s">
        <v>310</v>
      </c>
      <c r="FO5" s="0" t="s">
        <v>310</v>
      </c>
      <c r="FP5" s="0" t="s">
        <v>310</v>
      </c>
      <c r="FQ5" s="0" t="s">
        <v>310</v>
      </c>
      <c r="FR5" s="0" t="s">
        <v>310</v>
      </c>
      <c r="FS5" s="0" t="s">
        <v>310</v>
      </c>
      <c r="FT5" s="0" t="s">
        <v>310</v>
      </c>
      <c r="FU5" s="0" t="s">
        <v>310</v>
      </c>
      <c r="FV5" s="0" t="s">
        <v>310</v>
      </c>
      <c r="FW5" s="0" t="s">
        <v>310</v>
      </c>
      <c r="FX5" s="0" t="s">
        <v>310</v>
      </c>
      <c r="FY5" s="0" t="s">
        <v>310</v>
      </c>
      <c r="FZ5" s="0" t="s">
        <v>310</v>
      </c>
      <c r="GA5" s="0" t="s">
        <v>310</v>
      </c>
      <c r="GB5" s="0" t="s">
        <v>310</v>
      </c>
      <c r="GC5" s="0" t="s">
        <v>310</v>
      </c>
      <c r="GD5" s="0" t="s">
        <v>310</v>
      </c>
      <c r="GE5" s="0" t="s">
        <v>310</v>
      </c>
      <c r="GF5" s="0" t="s">
        <v>310</v>
      </c>
      <c r="GG5" s="0" t="s">
        <v>310</v>
      </c>
      <c r="GH5" s="0" t="s">
        <v>310</v>
      </c>
      <c r="GI5" s="0" t="s">
        <v>310</v>
      </c>
      <c r="GJ5" s="0" t="s">
        <v>310</v>
      </c>
      <c r="GK5" s="0" t="s">
        <v>310</v>
      </c>
      <c r="GL5" s="0" t="s">
        <v>310</v>
      </c>
      <c r="GM5" s="0" t="s">
        <v>310</v>
      </c>
      <c r="GN5" s="0" t="s">
        <v>310</v>
      </c>
      <c r="GO5" s="0" t="s">
        <v>310</v>
      </c>
      <c r="GP5" s="0" t="s">
        <v>310</v>
      </c>
      <c r="GQ5" s="0" t="s">
        <v>310</v>
      </c>
      <c r="GR5" s="0" t="s">
        <v>310</v>
      </c>
      <c r="GS5" s="0" t="s">
        <v>310</v>
      </c>
      <c r="GT5" s="0" t="s">
        <v>310</v>
      </c>
      <c r="GU5" s="0" t="s">
        <v>310</v>
      </c>
      <c r="GV5" s="0" t="s">
        <v>310</v>
      </c>
      <c r="GW5" s="0" t="s">
        <v>310</v>
      </c>
      <c r="GX5" s="0" t="s">
        <v>310</v>
      </c>
      <c r="GY5" s="0" t="s">
        <v>310</v>
      </c>
      <c r="GZ5" s="0" t="s">
        <v>310</v>
      </c>
      <c r="HA5" s="0" t="s">
        <v>310</v>
      </c>
      <c r="HB5" s="0" t="s">
        <v>310</v>
      </c>
      <c r="HC5" s="0" t="s">
        <v>310</v>
      </c>
      <c r="HD5" s="0" t="s">
        <v>310</v>
      </c>
      <c r="HE5" s="0" t="s">
        <v>310</v>
      </c>
      <c r="HF5" s="0" t="s">
        <v>310</v>
      </c>
      <c r="HG5" s="0" t="s">
        <v>310</v>
      </c>
      <c r="HH5" s="0" t="s">
        <v>310</v>
      </c>
      <c r="HI5" s="0" t="s">
        <v>310</v>
      </c>
      <c r="HJ5" s="0" t="s">
        <v>310</v>
      </c>
      <c r="HK5" s="0" t="s">
        <v>310</v>
      </c>
      <c r="HL5" s="0" t="s">
        <v>310</v>
      </c>
      <c r="HM5" s="0" t="s">
        <v>310</v>
      </c>
      <c r="HN5" s="0" t="s">
        <v>310</v>
      </c>
      <c r="HO5" s="0" t="s">
        <v>310</v>
      </c>
      <c r="HP5" s="0" t="s">
        <v>310</v>
      </c>
      <c r="HQ5" s="0" t="s">
        <v>310</v>
      </c>
      <c r="HR5" s="0" t="s">
        <v>310</v>
      </c>
      <c r="HS5" s="0" t="s">
        <v>310</v>
      </c>
      <c r="HT5" s="0" t="s">
        <v>310</v>
      </c>
      <c r="HU5" s="0" t="s">
        <v>310</v>
      </c>
      <c r="HV5" s="0" t="s">
        <v>310</v>
      </c>
      <c r="HW5" s="0" t="s">
        <v>310</v>
      </c>
      <c r="HX5" s="0" t="s">
        <v>310</v>
      </c>
      <c r="HY5" s="0" t="s">
        <v>310</v>
      </c>
      <c r="HZ5" s="0" t="s">
        <v>310</v>
      </c>
      <c r="IA5" s="0" t="s">
        <v>310</v>
      </c>
      <c r="IB5" s="0" t="s">
        <v>310</v>
      </c>
      <c r="IC5" s="0" t="s">
        <v>310</v>
      </c>
      <c r="ID5" s="0" t="s">
        <v>310</v>
      </c>
      <c r="IE5" s="0" t="s">
        <v>310</v>
      </c>
      <c r="IF5" s="0" t="s">
        <v>310</v>
      </c>
      <c r="IG5" s="0" t="s">
        <v>310</v>
      </c>
      <c r="IH5" s="0" t="s">
        <v>310</v>
      </c>
      <c r="II5" s="0" t="s">
        <v>310</v>
      </c>
      <c r="IJ5" s="0" t="s">
        <v>310</v>
      </c>
      <c r="IK5" s="0" t="s">
        <v>310</v>
      </c>
      <c r="IL5" s="0" t="s">
        <v>310</v>
      </c>
      <c r="IM5" s="0" t="s">
        <v>310</v>
      </c>
      <c r="IN5" s="0" t="s">
        <v>310</v>
      </c>
      <c r="IO5" s="0" t="s">
        <v>310</v>
      </c>
      <c r="IP5" s="0" t="s">
        <v>310</v>
      </c>
      <c r="IQ5" s="0" t="s">
        <v>310</v>
      </c>
      <c r="IR5" s="0" t="s">
        <v>310</v>
      </c>
      <c r="IS5" s="0" t="s">
        <v>310</v>
      </c>
      <c r="IT5" s="0" t="s">
        <v>310</v>
      </c>
      <c r="IU5" s="0" t="s">
        <v>310</v>
      </c>
      <c r="IV5" s="0" t="s">
        <v>310</v>
      </c>
      <c r="IW5" s="0" t="s">
        <v>310</v>
      </c>
      <c r="IX5" s="0" t="s">
        <v>310</v>
      </c>
      <c r="IY5" s="0" t="s">
        <v>310</v>
      </c>
      <c r="IZ5" s="0" t="s">
        <v>310</v>
      </c>
      <c r="JA5" s="0" t="s">
        <v>310</v>
      </c>
      <c r="JB5" s="0" t="s">
        <v>310</v>
      </c>
      <c r="JC5" s="0" t="s">
        <v>310</v>
      </c>
      <c r="JD5" s="0" t="s">
        <v>310</v>
      </c>
      <c r="JE5" s="0" t="s">
        <v>310</v>
      </c>
      <c r="JF5" s="0" t="s">
        <v>310</v>
      </c>
      <c r="JG5" s="0" t="s">
        <v>310</v>
      </c>
      <c r="JH5" s="0" t="s">
        <v>310</v>
      </c>
      <c r="JI5" s="0" t="s">
        <v>310</v>
      </c>
      <c r="JJ5" s="0" t="s">
        <v>310</v>
      </c>
      <c r="JK5" s="0" t="s">
        <v>310</v>
      </c>
      <c r="JL5" s="0" t="s">
        <v>310</v>
      </c>
      <c r="JM5" s="0" t="s">
        <v>310</v>
      </c>
      <c r="JN5" s="0" t="s">
        <v>310</v>
      </c>
      <c r="JO5" s="0" t="s">
        <v>310</v>
      </c>
      <c r="JP5" s="0" t="s">
        <v>310</v>
      </c>
      <c r="JQ5" s="0" t="s">
        <v>310</v>
      </c>
      <c r="JR5" s="0" t="s">
        <v>310</v>
      </c>
      <c r="JS5" s="0" t="s">
        <v>310</v>
      </c>
      <c r="JT5" s="0" t="s">
        <v>310</v>
      </c>
      <c r="JU5" s="0" t="s">
        <v>310</v>
      </c>
      <c r="JV5" s="0" t="s">
        <v>310</v>
      </c>
      <c r="JW5" s="0" t="s">
        <v>310</v>
      </c>
      <c r="JX5" s="0" t="s">
        <v>310</v>
      </c>
      <c r="JY5" s="0" t="s">
        <v>310</v>
      </c>
      <c r="JZ5" s="0" t="s">
        <v>310</v>
      </c>
      <c r="KA5" s="0" t="s">
        <v>310</v>
      </c>
      <c r="KB5" s="0" t="s">
        <v>310</v>
      </c>
      <c r="KC5" s="0" t="s">
        <v>310</v>
      </c>
      <c r="KD5" s="0" t="s">
        <v>310</v>
      </c>
      <c r="KE5" s="0" t="s">
        <v>310</v>
      </c>
      <c r="KF5" s="0" t="s">
        <v>310</v>
      </c>
      <c r="KG5" s="0" t="s">
        <v>310</v>
      </c>
      <c r="KH5" s="0" t="s">
        <v>310</v>
      </c>
      <c r="KI5" s="0" t="s">
        <v>310</v>
      </c>
      <c r="KJ5" s="0" t="s">
        <v>310</v>
      </c>
      <c r="KK5" s="0" t="s">
        <v>310</v>
      </c>
      <c r="KL5" s="0" t="s">
        <v>310</v>
      </c>
      <c r="KM5" s="0" t="s">
        <v>310</v>
      </c>
      <c r="KN5" s="0" t="s">
        <v>310</v>
      </c>
      <c r="KO5" s="0" t="s">
        <v>310</v>
      </c>
      <c r="KP5" s="0" t="s">
        <v>310</v>
      </c>
      <c r="KQ5" s="0" t="s">
        <v>310</v>
      </c>
      <c r="KR5" s="0" t="s">
        <v>310</v>
      </c>
      <c r="KS5" s="0" t="s">
        <v>310</v>
      </c>
      <c r="KT5" s="0" t="s">
        <v>310</v>
      </c>
      <c r="KU5" s="0" t="s">
        <v>310</v>
      </c>
      <c r="KV5" s="0" t="s">
        <v>310</v>
      </c>
      <c r="KW5" s="0" t="s">
        <v>310</v>
      </c>
      <c r="KX5" s="0" t="s">
        <v>310</v>
      </c>
      <c r="KY5" s="0" t="s">
        <v>310</v>
      </c>
      <c r="KZ5" s="0" t="s">
        <v>310</v>
      </c>
      <c r="LA5" s="0" t="s">
        <v>310</v>
      </c>
      <c r="LB5" s="0" t="s">
        <v>310</v>
      </c>
      <c r="LC5" s="0" t="s">
        <v>310</v>
      </c>
      <c r="LD5" s="0" t="s">
        <v>310</v>
      </c>
      <c r="LE5" s="0" t="s">
        <v>310</v>
      </c>
      <c r="LF5" s="0" t="s">
        <v>310</v>
      </c>
      <c r="LG5" s="0" t="s">
        <v>310</v>
      </c>
      <c r="LH5" s="0" t="s">
        <v>310</v>
      </c>
      <c r="LI5" s="0" t="s">
        <v>310</v>
      </c>
      <c r="LJ5" s="0" t="s">
        <v>310</v>
      </c>
      <c r="LK5" s="0" t="s">
        <v>310</v>
      </c>
      <c r="LL5" s="0" t="s">
        <v>310</v>
      </c>
      <c r="LM5" s="0" t="s">
        <v>310</v>
      </c>
      <c r="LN5" s="0" t="s">
        <v>310</v>
      </c>
      <c r="LO5" s="0" t="s">
        <v>310</v>
      </c>
      <c r="LP5" s="0" t="s">
        <v>310</v>
      </c>
      <c r="LQ5" s="0" t="s">
        <v>310</v>
      </c>
      <c r="LR5" s="0" t="s">
        <v>310</v>
      </c>
      <c r="LS5" s="0" t="s">
        <v>310</v>
      </c>
      <c r="LT5" s="0" t="s">
        <v>310</v>
      </c>
      <c r="LU5" s="0" t="s">
        <v>310</v>
      </c>
      <c r="LV5" s="0" t="s">
        <v>310</v>
      </c>
      <c r="LW5" s="0" t="s">
        <v>310</v>
      </c>
      <c r="LX5" s="0" t="s">
        <v>310</v>
      </c>
      <c r="LY5" s="0" t="s">
        <v>310</v>
      </c>
      <c r="LZ5" s="0" t="s">
        <v>310</v>
      </c>
      <c r="MA5" s="0" t="s">
        <v>310</v>
      </c>
      <c r="MB5" s="0" t="s">
        <v>310</v>
      </c>
      <c r="MC5" s="0" t="s">
        <v>310</v>
      </c>
      <c r="MD5" s="0" t="s">
        <v>310</v>
      </c>
      <c r="ME5" s="0" t="s">
        <v>310</v>
      </c>
      <c r="MF5" s="0" t="s">
        <v>310</v>
      </c>
      <c r="MG5" s="0" t="s">
        <v>310</v>
      </c>
      <c r="MH5" s="0" t="s">
        <v>310</v>
      </c>
      <c r="MI5" s="0" t="s">
        <v>310</v>
      </c>
      <c r="MJ5" s="0" t="s">
        <v>310</v>
      </c>
      <c r="MK5" s="0" t="s">
        <v>310</v>
      </c>
      <c r="ML5" s="0" t="s">
        <v>310</v>
      </c>
      <c r="MM5" s="0" t="s">
        <v>310</v>
      </c>
      <c r="MN5" s="0" t="s">
        <v>310</v>
      </c>
      <c r="MO5" s="0" t="s">
        <v>310</v>
      </c>
      <c r="MP5" s="0" t="s">
        <v>310</v>
      </c>
      <c r="MQ5" s="0" t="s">
        <v>310</v>
      </c>
      <c r="MR5" s="0" t="s">
        <v>310</v>
      </c>
      <c r="MS5" s="0" t="s">
        <v>310</v>
      </c>
      <c r="MT5" s="0" t="s">
        <v>310</v>
      </c>
      <c r="MU5" s="0" t="s">
        <v>310</v>
      </c>
      <c r="MV5" s="0" t="s">
        <v>310</v>
      </c>
      <c r="MW5" s="0" t="s">
        <v>310</v>
      </c>
      <c r="MX5" s="0" t="s">
        <v>310</v>
      </c>
      <c r="MY5" s="0" t="s">
        <v>310</v>
      </c>
      <c r="MZ5" s="0" t="s">
        <v>310</v>
      </c>
      <c r="NA5" s="0" t="s">
        <v>310</v>
      </c>
      <c r="NB5" s="0" t="s">
        <v>310</v>
      </c>
      <c r="NC5" s="0" t="s">
        <v>310</v>
      </c>
      <c r="ND5" s="0" t="s">
        <v>310</v>
      </c>
      <c r="NE5" s="0" t="s">
        <v>310</v>
      </c>
      <c r="NF5" s="0" t="s">
        <v>310</v>
      </c>
      <c r="NG5" s="0" t="s">
        <v>310</v>
      </c>
      <c r="NH5" s="0" t="s">
        <v>310</v>
      </c>
      <c r="NI5" s="0" t="s">
        <v>310</v>
      </c>
      <c r="NJ5" s="0" t="s">
        <v>310</v>
      </c>
      <c r="NK5" s="0" t="s">
        <v>310</v>
      </c>
      <c r="NL5" s="0" t="s">
        <v>310</v>
      </c>
      <c r="NM5" s="0" t="s">
        <v>310</v>
      </c>
      <c r="NN5" s="0" t="s">
        <v>310</v>
      </c>
      <c r="NO5" s="0" t="s">
        <v>310</v>
      </c>
      <c r="NP5" s="0" t="s">
        <v>310</v>
      </c>
      <c r="NQ5" s="0" t="s">
        <v>310</v>
      </c>
      <c r="NR5" s="0" t="s">
        <v>310</v>
      </c>
      <c r="NS5" s="0" t="s">
        <v>310</v>
      </c>
      <c r="NT5" s="0" t="s">
        <v>310</v>
      </c>
      <c r="NU5" s="0" t="s">
        <v>310</v>
      </c>
      <c r="NV5" s="0" t="s">
        <v>310</v>
      </c>
      <c r="NW5" s="0" t="s">
        <v>310</v>
      </c>
      <c r="NX5" s="0" t="s">
        <v>310</v>
      </c>
      <c r="NY5" s="0" t="s">
        <v>310</v>
      </c>
      <c r="NZ5" s="0" t="s">
        <v>310</v>
      </c>
      <c r="OA5" s="0" t="s">
        <v>310</v>
      </c>
      <c r="OB5" s="0" t="s">
        <v>310</v>
      </c>
      <c r="OC5" s="0" t="s">
        <v>310</v>
      </c>
      <c r="OD5" s="0" t="s">
        <v>310</v>
      </c>
      <c r="OE5" s="0" t="s">
        <v>310</v>
      </c>
      <c r="OF5" s="0" t="s">
        <v>310</v>
      </c>
      <c r="OG5" s="0" t="s">
        <v>310</v>
      </c>
      <c r="OH5" s="0" t="s">
        <v>310</v>
      </c>
      <c r="OI5" s="0" t="s">
        <v>310</v>
      </c>
      <c r="OJ5" s="0" t="s">
        <v>310</v>
      </c>
      <c r="OK5" s="0" t="s">
        <v>310</v>
      </c>
      <c r="OL5" s="0" t="s">
        <v>310</v>
      </c>
      <c r="OM5" s="0" t="s">
        <v>310</v>
      </c>
      <c r="ON5" s="0" t="s">
        <v>310</v>
      </c>
      <c r="OO5" s="0" t="s">
        <v>310</v>
      </c>
      <c r="OP5" s="0" t="s">
        <v>310</v>
      </c>
      <c r="OQ5" s="0" t="s">
        <v>310</v>
      </c>
      <c r="OR5" s="0" t="s">
        <v>310</v>
      </c>
      <c r="OS5" s="0" t="s">
        <v>310</v>
      </c>
      <c r="OT5" s="0" t="s">
        <v>310</v>
      </c>
      <c r="OU5" s="0" t="s">
        <v>310</v>
      </c>
      <c r="OV5" s="0" t="s">
        <v>310</v>
      </c>
      <c r="OW5" s="0" t="s">
        <v>310</v>
      </c>
      <c r="OX5" s="0" t="s">
        <v>310</v>
      </c>
      <c r="OY5" s="0" t="s">
        <v>310</v>
      </c>
      <c r="OZ5" s="0" t="s">
        <v>310</v>
      </c>
      <c r="PA5" s="0" t="s">
        <v>310</v>
      </c>
      <c r="PB5" s="0" t="s">
        <v>310</v>
      </c>
      <c r="PC5" s="0" t="s">
        <v>310</v>
      </c>
      <c r="PD5" s="0" t="s">
        <v>310</v>
      </c>
      <c r="PE5" s="0" t="s">
        <v>310</v>
      </c>
      <c r="PF5" s="0" t="s">
        <v>310</v>
      </c>
      <c r="PG5" s="0" t="s">
        <v>310</v>
      </c>
      <c r="PH5" s="0" t="s">
        <v>310</v>
      </c>
      <c r="PI5" s="0" t="s">
        <v>310</v>
      </c>
      <c r="PJ5" s="0" t="s">
        <v>310</v>
      </c>
      <c r="PK5" s="0" t="s">
        <v>310</v>
      </c>
      <c r="PL5" s="0" t="s">
        <v>310</v>
      </c>
      <c r="PM5" s="0" t="s">
        <v>310</v>
      </c>
      <c r="PN5" s="0" t="s">
        <v>310</v>
      </c>
      <c r="PO5" s="0" t="s">
        <v>310</v>
      </c>
      <c r="PP5" s="0" t="s">
        <v>310</v>
      </c>
      <c r="PQ5" s="0" t="s">
        <v>310</v>
      </c>
      <c r="PR5" s="0" t="s">
        <v>310</v>
      </c>
      <c r="PS5" s="0" t="s">
        <v>310</v>
      </c>
      <c r="PT5" s="0" t="s">
        <v>310</v>
      </c>
      <c r="PU5" s="0" t="s">
        <v>310</v>
      </c>
      <c r="PV5" s="0" t="s">
        <v>310</v>
      </c>
      <c r="PW5" s="0" t="s">
        <v>310</v>
      </c>
      <c r="PX5" s="0" t="s">
        <v>310</v>
      </c>
      <c r="PY5" s="0" t="s">
        <v>310</v>
      </c>
      <c r="PZ5" s="0" t="s">
        <v>310</v>
      </c>
      <c r="QA5" s="0" t="s">
        <v>310</v>
      </c>
      <c r="QB5" s="0" t="s">
        <v>310</v>
      </c>
      <c r="QC5" s="0" t="s">
        <v>310</v>
      </c>
      <c r="QD5" s="0" t="s">
        <v>310</v>
      </c>
      <c r="QE5" s="0" t="s">
        <v>310</v>
      </c>
      <c r="QF5" s="0" t="s">
        <v>310</v>
      </c>
      <c r="QG5" s="0" t="s">
        <v>310</v>
      </c>
      <c r="QH5" s="0" t="s">
        <v>310</v>
      </c>
      <c r="QI5" s="0" t="s">
        <v>310</v>
      </c>
      <c r="QJ5" s="0" t="s">
        <v>310</v>
      </c>
      <c r="QK5" s="0" t="s">
        <v>310</v>
      </c>
      <c r="QL5" s="0" t="s">
        <v>310</v>
      </c>
      <c r="QM5" s="0" t="s">
        <v>310</v>
      </c>
      <c r="QN5" s="0" t="s">
        <v>310</v>
      </c>
      <c r="QO5" s="0" t="s">
        <v>310</v>
      </c>
      <c r="QP5" s="0" t="s">
        <v>310</v>
      </c>
      <c r="QQ5" s="0" t="s">
        <v>310</v>
      </c>
      <c r="QR5" s="0" t="s">
        <v>310</v>
      </c>
      <c r="QS5" s="0" t="s">
        <v>310</v>
      </c>
      <c r="QT5" s="0" t="s">
        <v>310</v>
      </c>
      <c r="QU5" s="0" t="s">
        <v>310</v>
      </c>
      <c r="QV5" s="0" t="s">
        <v>310</v>
      </c>
      <c r="QW5" s="0" t="s">
        <v>310</v>
      </c>
      <c r="QX5" s="0" t="s">
        <v>310</v>
      </c>
      <c r="QY5" s="0" t="s">
        <v>310</v>
      </c>
      <c r="QZ5" s="0" t="s">
        <v>310</v>
      </c>
      <c r="RA5" s="0" t="s">
        <v>310</v>
      </c>
      <c r="RB5" s="0" t="s">
        <v>310</v>
      </c>
      <c r="RC5" s="0" t="s">
        <v>310</v>
      </c>
      <c r="RD5" s="0" t="s">
        <v>310</v>
      </c>
      <c r="RE5" s="0" t="s">
        <v>310</v>
      </c>
      <c r="RF5" s="0" t="s">
        <v>310</v>
      </c>
      <c r="RG5" s="0" t="s">
        <v>310</v>
      </c>
      <c r="RH5" s="0" t="s">
        <v>310</v>
      </c>
      <c r="RI5" s="0" t="s">
        <v>310</v>
      </c>
      <c r="RJ5" s="0" t="s">
        <v>310</v>
      </c>
      <c r="RK5" s="0" t="s">
        <v>310</v>
      </c>
      <c r="RL5" s="0" t="s">
        <v>310</v>
      </c>
      <c r="RM5" s="0" t="s">
        <v>310</v>
      </c>
      <c r="RN5" s="0" t="s">
        <v>310</v>
      </c>
      <c r="RO5" s="0" t="s">
        <v>310</v>
      </c>
      <c r="RP5" s="0" t="s">
        <v>310</v>
      </c>
      <c r="RQ5" s="0" t="s">
        <v>310</v>
      </c>
      <c r="RR5" s="0" t="s">
        <v>310</v>
      </c>
      <c r="RS5" s="0" t="s">
        <v>310</v>
      </c>
      <c r="RT5" s="0" t="s">
        <v>310</v>
      </c>
      <c r="RU5" s="0" t="s">
        <v>310</v>
      </c>
      <c r="RV5" s="0" t="s">
        <v>310</v>
      </c>
      <c r="RW5" s="0" t="s">
        <v>310</v>
      </c>
      <c r="RX5" s="0" t="s">
        <v>310</v>
      </c>
      <c r="RY5" s="0" t="s">
        <v>310</v>
      </c>
      <c r="RZ5" s="0" t="s">
        <v>310</v>
      </c>
      <c r="SA5" s="0" t="s">
        <v>310</v>
      </c>
      <c r="SB5" s="0" t="s">
        <v>310</v>
      </c>
      <c r="SC5" s="0" t="s">
        <v>310</v>
      </c>
      <c r="SD5" s="0" t="s">
        <v>310</v>
      </c>
      <c r="SE5" s="0" t="s">
        <v>310</v>
      </c>
      <c r="SF5" s="0" t="s">
        <v>310</v>
      </c>
      <c r="SG5" s="0" t="s">
        <v>310</v>
      </c>
      <c r="SH5" s="0" t="s">
        <v>310</v>
      </c>
      <c r="SI5" s="0" t="s">
        <v>310</v>
      </c>
      <c r="SJ5" s="0" t="s">
        <v>310</v>
      </c>
      <c r="SK5" s="0" t="s">
        <v>310</v>
      </c>
      <c r="SL5" s="0" t="s">
        <v>310</v>
      </c>
      <c r="SM5" s="0" t="s">
        <v>310</v>
      </c>
      <c r="SN5" s="0" t="s">
        <v>310</v>
      </c>
      <c r="SO5" s="0" t="s">
        <v>310</v>
      </c>
      <c r="SP5" s="0" t="s">
        <v>310</v>
      </c>
      <c r="SQ5" s="0" t="s">
        <v>310</v>
      </c>
      <c r="SR5" s="0" t="s">
        <v>310</v>
      </c>
      <c r="SS5" s="0" t="s">
        <v>310</v>
      </c>
      <c r="ST5" s="0" t="s">
        <v>310</v>
      </c>
      <c r="SU5" s="0" t="s">
        <v>310</v>
      </c>
      <c r="SV5" s="0" t="s">
        <v>310</v>
      </c>
      <c r="SW5" s="0" t="s">
        <v>310</v>
      </c>
      <c r="SX5" s="0" t="s">
        <v>310</v>
      </c>
      <c r="SY5" s="0" t="s">
        <v>310</v>
      </c>
      <c r="SZ5" s="0" t="s">
        <v>310</v>
      </c>
      <c r="TA5" s="0" t="s">
        <v>310</v>
      </c>
      <c r="TB5" s="0" t="s">
        <v>310</v>
      </c>
      <c r="TC5" s="0" t="s">
        <v>310</v>
      </c>
      <c r="TD5" s="0" t="s">
        <v>310</v>
      </c>
      <c r="TE5" s="0" t="s">
        <v>310</v>
      </c>
      <c r="TF5" s="0" t="s">
        <v>310</v>
      </c>
      <c r="TG5" s="0" t="s">
        <v>310</v>
      </c>
      <c r="TH5" s="0" t="s">
        <v>310</v>
      </c>
      <c r="TI5" s="0" t="s">
        <v>310</v>
      </c>
      <c r="TJ5" s="0" t="s">
        <v>310</v>
      </c>
      <c r="TK5" s="0" t="s">
        <v>310</v>
      </c>
      <c r="TL5" s="0" t="s">
        <v>310</v>
      </c>
      <c r="TM5" s="0" t="s">
        <v>310</v>
      </c>
      <c r="TN5" s="0" t="s">
        <v>310</v>
      </c>
      <c r="TO5" s="0" t="s">
        <v>310</v>
      </c>
      <c r="TP5" s="0" t="s">
        <v>310</v>
      </c>
      <c r="TQ5" s="0" t="s">
        <v>310</v>
      </c>
      <c r="TR5" s="0" t="s">
        <v>310</v>
      </c>
      <c r="TS5" s="0" t="s">
        <v>310</v>
      </c>
      <c r="TT5" s="0" t="s">
        <v>310</v>
      </c>
      <c r="TU5" s="0" t="s">
        <v>310</v>
      </c>
      <c r="TV5" s="0" t="s">
        <v>310</v>
      </c>
      <c r="TW5" s="0" t="s">
        <v>310</v>
      </c>
      <c r="TX5" s="0" t="s">
        <v>310</v>
      </c>
      <c r="TY5" s="0" t="s">
        <v>310</v>
      </c>
      <c r="TZ5" s="0" t="s">
        <v>310</v>
      </c>
      <c r="UA5" s="0" t="s">
        <v>310</v>
      </c>
      <c r="UB5" s="0" t="s">
        <v>310</v>
      </c>
      <c r="UC5" s="0" t="s">
        <v>310</v>
      </c>
      <c r="UD5" s="0" t="s">
        <v>310</v>
      </c>
      <c r="UE5" s="0" t="s">
        <v>310</v>
      </c>
      <c r="UF5" s="0" t="s">
        <v>310</v>
      </c>
      <c r="UG5" s="0" t="s">
        <v>310</v>
      </c>
      <c r="UH5" s="0" t="s">
        <v>310</v>
      </c>
      <c r="UI5" s="0" t="s">
        <v>310</v>
      </c>
      <c r="UJ5" s="0" t="s">
        <v>310</v>
      </c>
      <c r="UK5" s="0" t="s">
        <v>310</v>
      </c>
      <c r="UL5" s="0" t="s">
        <v>310</v>
      </c>
      <c r="UM5" s="0" t="s">
        <v>310</v>
      </c>
      <c r="UN5" s="0" t="s">
        <v>310</v>
      </c>
      <c r="UO5" s="0" t="s">
        <v>310</v>
      </c>
      <c r="UP5" s="0" t="s">
        <v>310</v>
      </c>
      <c r="UQ5" s="0" t="s">
        <v>310</v>
      </c>
      <c r="UR5" s="0" t="s">
        <v>310</v>
      </c>
      <c r="US5" s="0" t="s">
        <v>310</v>
      </c>
      <c r="UT5" s="0" t="s">
        <v>310</v>
      </c>
      <c r="UU5" s="0" t="s">
        <v>310</v>
      </c>
      <c r="UV5" s="0" t="s">
        <v>310</v>
      </c>
      <c r="UW5" s="0" t="s">
        <v>310</v>
      </c>
      <c r="UX5" s="0" t="s">
        <v>310</v>
      </c>
      <c r="UY5" s="0" t="s">
        <v>310</v>
      </c>
      <c r="UZ5" s="0" t="s">
        <v>310</v>
      </c>
      <c r="VA5" s="0" t="s">
        <v>310</v>
      </c>
      <c r="VB5" s="0" t="s">
        <v>310</v>
      </c>
      <c r="VC5" s="0" t="s">
        <v>310</v>
      </c>
      <c r="VD5" s="0" t="s">
        <v>310</v>
      </c>
      <c r="VE5" s="0" t="s">
        <v>310</v>
      </c>
      <c r="VF5" s="0" t="s">
        <v>310</v>
      </c>
      <c r="VG5" s="0" t="s">
        <v>310</v>
      </c>
      <c r="VH5" s="0" t="s">
        <v>310</v>
      </c>
      <c r="VI5" s="0" t="s">
        <v>310</v>
      </c>
      <c r="VJ5" s="0" t="s">
        <v>310</v>
      </c>
      <c r="VK5" s="0" t="s">
        <v>310</v>
      </c>
      <c r="VL5" s="0" t="s">
        <v>310</v>
      </c>
      <c r="VM5" s="0" t="s">
        <v>310</v>
      </c>
      <c r="VN5" s="0" t="s">
        <v>310</v>
      </c>
      <c r="VO5" s="0" t="s">
        <v>310</v>
      </c>
      <c r="VP5" s="0" t="s">
        <v>310</v>
      </c>
      <c r="VQ5" s="0" t="s">
        <v>310</v>
      </c>
      <c r="VR5" s="0" t="s">
        <v>310</v>
      </c>
      <c r="VS5" s="0" t="s">
        <v>310</v>
      </c>
      <c r="VT5" s="0" t="s">
        <v>310</v>
      </c>
      <c r="VU5" s="0" t="s">
        <v>310</v>
      </c>
      <c r="VV5" s="0" t="s">
        <v>310</v>
      </c>
      <c r="VW5" s="0" t="s">
        <v>310</v>
      </c>
      <c r="VX5" s="0" t="s">
        <v>310</v>
      </c>
      <c r="VY5" s="0" t="s">
        <v>310</v>
      </c>
      <c r="VZ5" s="0" t="s">
        <v>310</v>
      </c>
      <c r="WA5" s="0" t="s">
        <v>310</v>
      </c>
      <c r="WB5" s="0" t="s">
        <v>310</v>
      </c>
      <c r="WC5" s="0" t="s">
        <v>310</v>
      </c>
      <c r="WD5" s="0" t="s">
        <v>310</v>
      </c>
      <c r="WE5" s="0" t="s">
        <v>310</v>
      </c>
      <c r="WF5" s="0" t="s">
        <v>310</v>
      </c>
      <c r="WG5" s="0" t="s">
        <v>310</v>
      </c>
      <c r="WH5" s="0" t="s">
        <v>310</v>
      </c>
      <c r="WI5" s="0" t="s">
        <v>310</v>
      </c>
      <c r="WJ5" s="0" t="s">
        <v>310</v>
      </c>
      <c r="WK5" s="0" t="s">
        <v>310</v>
      </c>
      <c r="WL5" s="0" t="s">
        <v>310</v>
      </c>
      <c r="WM5" s="0" t="s">
        <v>310</v>
      </c>
      <c r="WN5" s="0" t="s">
        <v>310</v>
      </c>
      <c r="WO5" s="0" t="s">
        <v>310</v>
      </c>
      <c r="WP5" s="0" t="s">
        <v>310</v>
      </c>
      <c r="WQ5" s="0" t="s">
        <v>310</v>
      </c>
      <c r="WR5" s="0" t="s">
        <v>310</v>
      </c>
      <c r="WS5" s="0" t="s">
        <v>310</v>
      </c>
      <c r="WT5" s="0" t="s">
        <v>310</v>
      </c>
      <c r="WU5" s="0" t="s">
        <v>310</v>
      </c>
      <c r="WV5" s="0" t="s">
        <v>310</v>
      </c>
      <c r="WW5" s="0" t="s">
        <v>310</v>
      </c>
      <c r="WX5" s="0" t="s">
        <v>310</v>
      </c>
      <c r="WY5" s="0" t="s">
        <v>310</v>
      </c>
      <c r="WZ5" s="0" t="s">
        <v>310</v>
      </c>
      <c r="XA5" s="0" t="s">
        <v>310</v>
      </c>
      <c r="XB5" s="0" t="s">
        <v>310</v>
      </c>
      <c r="XC5" s="0" t="s">
        <v>310</v>
      </c>
      <c r="XD5" s="0" t="s">
        <v>310</v>
      </c>
      <c r="XE5" s="0" t="s">
        <v>310</v>
      </c>
      <c r="XF5" s="0" t="s">
        <v>310</v>
      </c>
      <c r="XG5" s="0" t="s">
        <v>310</v>
      </c>
      <c r="XH5" s="0" t="s">
        <v>310</v>
      </c>
      <c r="XI5" s="0" t="s">
        <v>310</v>
      </c>
      <c r="XJ5" s="0" t="s">
        <v>310</v>
      </c>
      <c r="XK5" s="0" t="s">
        <v>310</v>
      </c>
      <c r="XL5" s="0" t="s">
        <v>310</v>
      </c>
      <c r="XM5" s="0" t="s">
        <v>310</v>
      </c>
      <c r="XN5" s="0" t="s">
        <v>310</v>
      </c>
      <c r="XO5" s="0" t="s">
        <v>310</v>
      </c>
      <c r="XP5" s="0" t="s">
        <v>310</v>
      </c>
      <c r="XQ5" s="0" t="s">
        <v>310</v>
      </c>
      <c r="XR5" s="0" t="s">
        <v>310</v>
      </c>
      <c r="XS5" s="0" t="s">
        <v>310</v>
      </c>
      <c r="XT5" s="0" t="s">
        <v>310</v>
      </c>
      <c r="XU5" s="0" t="s">
        <v>310</v>
      </c>
      <c r="XV5" s="0" t="s">
        <v>310</v>
      </c>
      <c r="XW5" s="0" t="s">
        <v>310</v>
      </c>
      <c r="XX5" s="0" t="s">
        <v>310</v>
      </c>
      <c r="XY5" s="0" t="s">
        <v>310</v>
      </c>
      <c r="XZ5" s="0" t="s">
        <v>310</v>
      </c>
      <c r="YA5" s="0" t="s">
        <v>310</v>
      </c>
      <c r="YB5" s="0" t="s">
        <v>310</v>
      </c>
      <c r="YC5" s="0" t="s">
        <v>310</v>
      </c>
      <c r="YD5" s="0" t="s">
        <v>310</v>
      </c>
      <c r="YE5" s="0" t="s">
        <v>310</v>
      </c>
      <c r="YF5" s="0" t="s">
        <v>310</v>
      </c>
      <c r="YG5" s="0" t="s">
        <v>310</v>
      </c>
      <c r="YH5" s="0" t="s">
        <v>310</v>
      </c>
      <c r="YI5" s="0" t="s">
        <v>310</v>
      </c>
      <c r="YJ5" s="0" t="s">
        <v>310</v>
      </c>
      <c r="YK5" s="0" t="s">
        <v>310</v>
      </c>
      <c r="YL5" s="0" t="s">
        <v>310</v>
      </c>
      <c r="YM5" s="0" t="s">
        <v>310</v>
      </c>
      <c r="YN5" s="0" t="s">
        <v>310</v>
      </c>
      <c r="YO5" s="0" t="s">
        <v>310</v>
      </c>
      <c r="YP5" s="0" t="s">
        <v>310</v>
      </c>
      <c r="YQ5" s="0" t="s">
        <v>310</v>
      </c>
      <c r="YR5" s="0" t="s">
        <v>310</v>
      </c>
      <c r="YS5" s="0" t="s">
        <v>310</v>
      </c>
      <c r="YT5" s="0" t="s">
        <v>310</v>
      </c>
      <c r="YU5" s="0" t="s">
        <v>310</v>
      </c>
      <c r="YV5" s="0" t="s">
        <v>310</v>
      </c>
      <c r="YW5" s="0" t="s">
        <v>310</v>
      </c>
      <c r="YX5" s="0" t="s">
        <v>310</v>
      </c>
      <c r="YY5" s="0" t="s">
        <v>310</v>
      </c>
      <c r="YZ5" s="0" t="s">
        <v>310</v>
      </c>
      <c r="ZA5" s="0" t="s">
        <v>310</v>
      </c>
      <c r="ZB5" s="0" t="s">
        <v>310</v>
      </c>
      <c r="ZC5" s="0" t="s">
        <v>310</v>
      </c>
      <c r="ZD5" s="0" t="s">
        <v>310</v>
      </c>
      <c r="ZE5" s="0" t="s">
        <v>310</v>
      </c>
      <c r="ZF5" s="0" t="s">
        <v>310</v>
      </c>
      <c r="ZG5" s="0" t="s">
        <v>310</v>
      </c>
      <c r="ZH5" s="0" t="s">
        <v>310</v>
      </c>
      <c r="ZI5" s="0" t="s">
        <v>310</v>
      </c>
      <c r="ZJ5" s="0" t="s">
        <v>310</v>
      </c>
      <c r="ZK5" s="0" t="s">
        <v>310</v>
      </c>
      <c r="ZL5" s="0" t="s">
        <v>310</v>
      </c>
      <c r="ZM5" s="0" t="s">
        <v>310</v>
      </c>
      <c r="ZN5" s="0" t="s">
        <v>310</v>
      </c>
      <c r="ZO5" s="0" t="s">
        <v>310</v>
      </c>
      <c r="ZP5" s="0" t="s">
        <v>310</v>
      </c>
      <c r="ZQ5" s="0" t="s">
        <v>310</v>
      </c>
      <c r="ZR5" s="0" t="s">
        <v>310</v>
      </c>
      <c r="ZS5" s="0" t="s">
        <v>310</v>
      </c>
      <c r="ZT5" s="0" t="s">
        <v>310</v>
      </c>
      <c r="ZU5" s="0" t="s">
        <v>310</v>
      </c>
      <c r="ZV5" s="0" t="s">
        <v>310</v>
      </c>
      <c r="ZW5" s="0" t="s">
        <v>310</v>
      </c>
      <c r="ZX5" s="0" t="s">
        <v>310</v>
      </c>
      <c r="ZY5" s="0" t="s">
        <v>310</v>
      </c>
      <c r="ZZ5" s="0" t="s">
        <v>310</v>
      </c>
      <c r="AAA5" s="0" t="s">
        <v>310</v>
      </c>
      <c r="AAB5" s="0" t="s">
        <v>310</v>
      </c>
      <c r="AAC5" s="0" t="s">
        <v>310</v>
      </c>
      <c r="AAD5" s="0" t="s">
        <v>310</v>
      </c>
      <c r="AAE5" s="0" t="s">
        <v>310</v>
      </c>
      <c r="AAF5" s="0" t="s">
        <v>310</v>
      </c>
      <c r="AAG5" s="0" t="s">
        <v>310</v>
      </c>
      <c r="AAH5" s="0" t="s">
        <v>310</v>
      </c>
      <c r="AAI5" s="0" t="s">
        <v>310</v>
      </c>
      <c r="AAJ5" s="0" t="s">
        <v>310</v>
      </c>
      <c r="AAK5" s="0" t="s">
        <v>310</v>
      </c>
      <c r="AAL5" s="0" t="s">
        <v>310</v>
      </c>
      <c r="AAM5" s="0" t="s">
        <v>310</v>
      </c>
      <c r="AAN5" s="0" t="s">
        <v>310</v>
      </c>
      <c r="AAO5" s="0" t="s">
        <v>310</v>
      </c>
      <c r="AAP5" s="0" t="s">
        <v>310</v>
      </c>
      <c r="AAQ5" s="0" t="s">
        <v>310</v>
      </c>
      <c r="AAR5" s="0" t="s">
        <v>310</v>
      </c>
      <c r="AAS5" s="0" t="s">
        <v>310</v>
      </c>
      <c r="AAT5" s="0" t="s">
        <v>310</v>
      </c>
      <c r="AAU5" s="0" t="s">
        <v>310</v>
      </c>
      <c r="AAV5" s="0" t="s">
        <v>310</v>
      </c>
      <c r="AAW5" s="0" t="s">
        <v>310</v>
      </c>
      <c r="AAX5" s="0" t="s">
        <v>310</v>
      </c>
      <c r="AAY5" s="0" t="s">
        <v>310</v>
      </c>
      <c r="AAZ5" s="0" t="s">
        <v>310</v>
      </c>
      <c r="ABA5" s="0" t="s">
        <v>310</v>
      </c>
      <c r="ABB5" s="0" t="s">
        <v>310</v>
      </c>
      <c r="ABC5" s="0" t="s">
        <v>310</v>
      </c>
      <c r="ABD5" s="0" t="s">
        <v>310</v>
      </c>
      <c r="ABE5" s="0" t="s">
        <v>310</v>
      </c>
      <c r="ABF5" s="0" t="s">
        <v>310</v>
      </c>
      <c r="ABG5" s="0" t="s">
        <v>310</v>
      </c>
      <c r="ABH5" s="0" t="s">
        <v>310</v>
      </c>
      <c r="ABI5" s="0" t="s">
        <v>310</v>
      </c>
      <c r="ABJ5" s="0" t="s">
        <v>310</v>
      </c>
      <c r="ABK5" s="0" t="s">
        <v>310</v>
      </c>
      <c r="ABL5" s="0" t="s">
        <v>310</v>
      </c>
      <c r="ABM5" s="0" t="s">
        <v>310</v>
      </c>
      <c r="ABN5" s="0" t="s">
        <v>310</v>
      </c>
      <c r="ABO5" s="0" t="s">
        <v>310</v>
      </c>
      <c r="ABP5" s="0" t="s">
        <v>310</v>
      </c>
      <c r="ABQ5" s="0" t="s">
        <v>310</v>
      </c>
      <c r="ABR5" s="0" t="s">
        <v>310</v>
      </c>
      <c r="ABS5" s="0" t="s">
        <v>310</v>
      </c>
      <c r="ABT5" s="0" t="s">
        <v>310</v>
      </c>
      <c r="ABU5" s="0" t="s">
        <v>310</v>
      </c>
      <c r="ABV5" s="0" t="s">
        <v>310</v>
      </c>
      <c r="ABW5" s="0" t="s">
        <v>310</v>
      </c>
      <c r="ABX5" s="0" t="s">
        <v>310</v>
      </c>
      <c r="ABY5" s="0" t="s">
        <v>310</v>
      </c>
      <c r="ABZ5" s="0" t="s">
        <v>310</v>
      </c>
      <c r="ACA5" s="0" t="s">
        <v>310</v>
      </c>
      <c r="ACB5" s="0" t="s">
        <v>310</v>
      </c>
      <c r="ACC5" s="0" t="s">
        <v>310</v>
      </c>
      <c r="ACD5" s="0" t="s">
        <v>310</v>
      </c>
      <c r="ACE5" s="0" t="s">
        <v>310</v>
      </c>
      <c r="ACF5" s="0" t="s">
        <v>310</v>
      </c>
      <c r="ACG5" s="0" t="s">
        <v>310</v>
      </c>
      <c r="ACH5" s="0" t="s">
        <v>310</v>
      </c>
      <c r="ACI5" s="0" t="s">
        <v>310</v>
      </c>
      <c r="ACJ5" s="0" t="s">
        <v>310</v>
      </c>
      <c r="ACK5" s="0" t="s">
        <v>310</v>
      </c>
      <c r="ACL5" s="0" t="s">
        <v>310</v>
      </c>
      <c r="ACM5" s="0" t="s">
        <v>310</v>
      </c>
      <c r="ACN5" s="0" t="s">
        <v>310</v>
      </c>
      <c r="ACO5" s="0" t="s">
        <v>310</v>
      </c>
      <c r="ACP5" s="0" t="s">
        <v>310</v>
      </c>
      <c r="ACQ5" s="0" t="s">
        <v>310</v>
      </c>
      <c r="ACR5" s="0" t="s">
        <v>310</v>
      </c>
      <c r="ACS5" s="0" t="s">
        <v>310</v>
      </c>
      <c r="ACT5" s="0" t="s">
        <v>310</v>
      </c>
      <c r="ACU5" s="0" t="s">
        <v>310</v>
      </c>
      <c r="ACV5" s="0" t="s">
        <v>310</v>
      </c>
      <c r="ACW5" s="0" t="s">
        <v>310</v>
      </c>
      <c r="ACX5" s="0" t="s">
        <v>310</v>
      </c>
      <c r="ACY5" s="0" t="s">
        <v>310</v>
      </c>
      <c r="ACZ5" s="0" t="s">
        <v>310</v>
      </c>
      <c r="ADA5" s="0" t="s">
        <v>310</v>
      </c>
      <c r="ADB5" s="0" t="s">
        <v>310</v>
      </c>
      <c r="ADC5" s="0" t="s">
        <v>310</v>
      </c>
      <c r="ADD5" s="0" t="s">
        <v>310</v>
      </c>
      <c r="ADE5" s="0" t="s">
        <v>310</v>
      </c>
      <c r="ADF5" s="0" t="s">
        <v>310</v>
      </c>
      <c r="ADG5" s="0" t="s">
        <v>310</v>
      </c>
      <c r="ADH5" s="0" t="s">
        <v>310</v>
      </c>
      <c r="ADI5" s="0" t="s">
        <v>310</v>
      </c>
      <c r="ADJ5" s="0" t="s">
        <v>310</v>
      </c>
      <c r="ADK5" s="0" t="s">
        <v>310</v>
      </c>
      <c r="ADL5" s="0" t="s">
        <v>310</v>
      </c>
      <c r="ADM5" s="0" t="s">
        <v>310</v>
      </c>
      <c r="ADN5" s="0" t="s">
        <v>310</v>
      </c>
      <c r="ADO5" s="0" t="s">
        <v>310</v>
      </c>
      <c r="ADP5" s="0" t="s">
        <v>310</v>
      </c>
      <c r="ADQ5" s="0" t="s">
        <v>310</v>
      </c>
      <c r="ADR5" s="0" t="s">
        <v>310</v>
      </c>
      <c r="ADS5" s="0" t="s">
        <v>310</v>
      </c>
      <c r="ADT5" s="0" t="s">
        <v>310</v>
      </c>
      <c r="ADU5" s="0" t="s">
        <v>310</v>
      </c>
      <c r="ADV5" s="0" t="s">
        <v>310</v>
      </c>
      <c r="ADW5" s="0" t="s">
        <v>310</v>
      </c>
      <c r="ADX5" s="0" t="s">
        <v>310</v>
      </c>
      <c r="ADY5" s="0" t="s">
        <v>310</v>
      </c>
      <c r="ADZ5" s="0" t="s">
        <v>310</v>
      </c>
      <c r="AEA5" s="0" t="s">
        <v>310</v>
      </c>
      <c r="AEB5" s="0" t="s">
        <v>310</v>
      </c>
      <c r="AEC5" s="0" t="s">
        <v>310</v>
      </c>
      <c r="AED5" s="0" t="s">
        <v>310</v>
      </c>
      <c r="AEE5" s="0" t="s">
        <v>310</v>
      </c>
      <c r="AEF5" s="0" t="s">
        <v>310</v>
      </c>
      <c r="AEG5" s="0" t="s">
        <v>310</v>
      </c>
      <c r="AEH5" s="0" t="s">
        <v>310</v>
      </c>
      <c r="AEI5" s="0" t="s">
        <v>310</v>
      </c>
      <c r="AEJ5" s="0" t="s">
        <v>310</v>
      </c>
      <c r="AEK5" s="0" t="s">
        <v>310</v>
      </c>
      <c r="AEL5" s="0" t="s">
        <v>310</v>
      </c>
      <c r="AEM5" s="0" t="s">
        <v>310</v>
      </c>
      <c r="AEN5" s="0" t="s">
        <v>310</v>
      </c>
      <c r="AEO5" s="0" t="s">
        <v>310</v>
      </c>
      <c r="AEP5" s="0" t="s">
        <v>310</v>
      </c>
      <c r="AEQ5" s="0" t="s">
        <v>310</v>
      </c>
      <c r="AER5" s="0" t="s">
        <v>310</v>
      </c>
      <c r="AES5" s="0" t="s">
        <v>310</v>
      </c>
      <c r="AET5" s="0" t="s">
        <v>310</v>
      </c>
      <c r="AEU5" s="0" t="s">
        <v>310</v>
      </c>
      <c r="AEV5" s="0" t="s">
        <v>310</v>
      </c>
      <c r="AEW5" s="0" t="s">
        <v>310</v>
      </c>
      <c r="AEX5" s="0" t="s">
        <v>310</v>
      </c>
      <c r="AEY5" s="0" t="s">
        <v>310</v>
      </c>
      <c r="AEZ5" s="0" t="s">
        <v>310</v>
      </c>
      <c r="AFA5" s="0" t="s">
        <v>310</v>
      </c>
      <c r="AFB5" s="0" t="s">
        <v>310</v>
      </c>
      <c r="AFC5" s="0" t="s">
        <v>310</v>
      </c>
      <c r="AFD5" s="0" t="s">
        <v>310</v>
      </c>
      <c r="AFE5" s="0" t="s">
        <v>310</v>
      </c>
      <c r="AFF5" s="0" t="s">
        <v>310</v>
      </c>
      <c r="AFG5" s="0" t="s">
        <v>310</v>
      </c>
      <c r="AFH5" s="0" t="s">
        <v>310</v>
      </c>
      <c r="AFI5" s="0" t="s">
        <v>310</v>
      </c>
      <c r="AFJ5" s="0" t="s">
        <v>310</v>
      </c>
      <c r="AFK5" s="0" t="s">
        <v>310</v>
      </c>
      <c r="AFL5" s="0" t="s">
        <v>310</v>
      </c>
      <c r="AFM5" s="0" t="s">
        <v>310</v>
      </c>
      <c r="AFN5" s="0" t="s">
        <v>310</v>
      </c>
      <c r="AFO5" s="0" t="s">
        <v>310</v>
      </c>
      <c r="AFP5" s="0" t="s">
        <v>310</v>
      </c>
      <c r="AFQ5" s="0" t="s">
        <v>310</v>
      </c>
      <c r="AFR5" s="0" t="s">
        <v>310</v>
      </c>
      <c r="AFS5" s="0" t="s">
        <v>310</v>
      </c>
      <c r="AFT5" s="0" t="s">
        <v>310</v>
      </c>
      <c r="AFU5" s="0" t="s">
        <v>310</v>
      </c>
      <c r="AFV5" s="0" t="s">
        <v>310</v>
      </c>
      <c r="AFW5" s="0" t="s">
        <v>310</v>
      </c>
      <c r="AFX5" s="0" t="s">
        <v>310</v>
      </c>
      <c r="AFY5" s="0" t="s">
        <v>310</v>
      </c>
      <c r="AFZ5" s="0" t="s">
        <v>310</v>
      </c>
      <c r="AGA5" s="0" t="s">
        <v>310</v>
      </c>
      <c r="AGB5" s="0" t="s">
        <v>310</v>
      </c>
      <c r="AGC5" s="0" t="s">
        <v>310</v>
      </c>
      <c r="AGD5" s="0" t="s">
        <v>310</v>
      </c>
      <c r="AGE5" s="0" t="s">
        <v>310</v>
      </c>
      <c r="AGF5" s="0" t="s">
        <v>310</v>
      </c>
    </row>
    <row r="7" customFormat="false" ht="15" hidden="false" customHeight="false" outlineLevel="0" collapsed="false">
      <c r="A7" s="0" t="s">
        <v>310</v>
      </c>
      <c r="B7" s="0" t="s">
        <v>311</v>
      </c>
      <c r="C7" s="0" t="s">
        <v>312</v>
      </c>
      <c r="E7" s="0" t="n">
        <v>8</v>
      </c>
      <c r="G7" s="0" t="n">
        <v>6.35</v>
      </c>
      <c r="I7" s="0" t="s">
        <v>313</v>
      </c>
      <c r="J7" s="0" t="s">
        <v>313</v>
      </c>
      <c r="K7" s="0" t="s">
        <v>313</v>
      </c>
      <c r="L7" s="0" t="s">
        <v>313</v>
      </c>
      <c r="P7" s="0" t="s">
        <v>313</v>
      </c>
      <c r="Q7" s="0" t="s">
        <v>313</v>
      </c>
      <c r="R7" s="0" t="s">
        <v>313</v>
      </c>
      <c r="S7" s="0" t="s">
        <v>313</v>
      </c>
      <c r="T7" s="0" t="s">
        <v>313</v>
      </c>
      <c r="V7" s="0" t="s">
        <v>313</v>
      </c>
      <c r="W7" s="0" t="s">
        <v>313</v>
      </c>
      <c r="Y7" s="0" t="s">
        <v>313</v>
      </c>
      <c r="AD7" s="0" t="s">
        <v>313</v>
      </c>
      <c r="AE7" s="0" t="s">
        <v>313</v>
      </c>
      <c r="AF7" s="0" t="s">
        <v>313</v>
      </c>
      <c r="AH7" s="0" t="s">
        <v>313</v>
      </c>
      <c r="AI7" s="0" t="s">
        <v>313</v>
      </c>
      <c r="AJ7" s="0" t="s">
        <v>313</v>
      </c>
      <c r="AK7" s="0" t="s">
        <v>313</v>
      </c>
      <c r="AL7" s="0" t="s">
        <v>313</v>
      </c>
      <c r="AM7" s="0" t="s">
        <v>313</v>
      </c>
      <c r="AN7" s="0" t="s">
        <v>313</v>
      </c>
      <c r="AO7" s="0" t="s">
        <v>313</v>
      </c>
      <c r="AP7" s="0" t="s">
        <v>313</v>
      </c>
      <c r="AQ7" s="0" t="s">
        <v>313</v>
      </c>
      <c r="AR7" s="0" t="s">
        <v>313</v>
      </c>
      <c r="AS7" s="0" t="s">
        <v>313</v>
      </c>
      <c r="AT7" s="0" t="s">
        <v>313</v>
      </c>
      <c r="AU7" s="0" t="s">
        <v>313</v>
      </c>
      <c r="AV7" s="0" t="s">
        <v>313</v>
      </c>
      <c r="AW7" s="0" t="s">
        <v>313</v>
      </c>
      <c r="AX7" s="0" t="s">
        <v>313</v>
      </c>
      <c r="BA7" s="0" t="s">
        <v>313</v>
      </c>
      <c r="BB7" s="0" t="s">
        <v>313</v>
      </c>
      <c r="BD7" s="0" t="s">
        <v>313</v>
      </c>
      <c r="BG7" s="0" t="s">
        <v>313</v>
      </c>
      <c r="BI7" s="0" t="s">
        <v>313</v>
      </c>
      <c r="BN7" s="0" t="s">
        <v>313</v>
      </c>
      <c r="BO7" s="0" t="s">
        <v>313</v>
      </c>
      <c r="BQ7" s="0" t="s">
        <v>313</v>
      </c>
      <c r="BR7" s="0" t="s">
        <v>313</v>
      </c>
      <c r="BS7" s="0" t="s">
        <v>313</v>
      </c>
      <c r="BT7" s="0" t="s">
        <v>313</v>
      </c>
      <c r="BU7" s="0" t="n">
        <f aca="false">IF($H7="●",SUMIFS(ST_SUM!CI:CI,ST_SUM!$L:$L,$G7)/COUNTIFS($G:$G,$G7,$H:$H,"●",$A:$A,BU$5)/BU$3,0)/3600/$E7</f>
        <v>0</v>
      </c>
      <c r="BV7" s="0" t="n">
        <f aca="false">IF($I7="●",SUMIFS(ST_SUM!CJ:CJ,ST_SUM!$L:$L,$G7)/COUNTIFS($G:$G,$G7,$I:$I,"●",$A:$A,BV$5)/BV$3,0)/3600/$E7</f>
        <v>0.00743315972222222</v>
      </c>
      <c r="BW7" s="0" t="n">
        <f aca="false">IF($J7="●",SUMIFS(ST_SUM!CK:CK,ST_SUM!$L:$L,$G7)/COUNTIFS($G:$G,$G7,$J:$J,"●",$A:$A,BW$5)/BW$3,0)/3600/$E7</f>
        <v>0.0159842013888889</v>
      </c>
      <c r="BX7" s="0" t="n">
        <f aca="false">IF($K7="●",SUMIFS(ST_SUM!CL:CL,ST_SUM!$L:$L,$G7)/COUNTIFS($G:$G,$G7,$K:$K,"●",$A:$A,BX$5)/BX$3,0)/3600/$E7</f>
        <v>0.0495430381944444</v>
      </c>
      <c r="BY7" s="0" t="n">
        <f aca="false">IF($L7="●",SUMIFS(ST_SUM!CM:CM,ST_SUM!$L:$L,$G7)/COUNTIFS($G:$G,$G7,$L:$L,"●",$A:$A,BY$5)/BY$3,0)/3600/$E7</f>
        <v>0.02111146875</v>
      </c>
      <c r="BZ7" s="0" t="n">
        <f aca="false">IF($M7="●",SUMIFS(ST_SUM!CN:CN,ST_SUM!$L:$L,$G7)/COUNTIFS($G:$G,$G7,$M:$M,"●",$A:$A,BZ$5)/BZ$3,0)/3600/$E7</f>
        <v>0</v>
      </c>
      <c r="CA7" s="0" t="n">
        <f aca="false">IF($N7="●",SUMIFS(ST_SUM!CO:CO,ST_SUM!$L:$L,$G7)/COUNTIFS($G:$G,$G7,$N:$N,"●",$A:$A,CA$5)/CA$3,0)/3600/$E7</f>
        <v>0</v>
      </c>
      <c r="CB7" s="0" t="n">
        <f aca="false">IF($O7="●",SUMIFS(ST_SUM!CP:CP,ST_SUM!$L:$L,$G7,ST_SUM!$M:$M,IF($B7='PART METHOD'!$D$4,"FMCNC1",IF($B7='PART METHOD'!$D$6,"FMCNC2","STD")))/IF($B7='PART METHOD'!$D$4,COUNTIFS($G:$G,$G7,$O:$O,"●",$A:$A,CB$5,$B:$B,'PART METHOD'!$D$4),IF($B7='PART METHOD'!$D$6,COUNTIFS($G:$G,$G7,$O:$O,"●",$A:$A,CB$5,$B:$B,'PART METHOD'!$D$6),COUNTIFS($G:$G,$G7,$O:$O,"●",$A:$A,CB$5,$B:$B,"&lt;&gt;"&amp;'PART METHOD'!$D$4,$B:$B,"&lt;&gt;"&amp;'PART METHOD'!$D$6)))/CB$3,0)/3600/$E7</f>
        <v>0</v>
      </c>
      <c r="CC7" s="0" t="n">
        <f aca="false">IF($P7="●",SUMIFS(ST_SUM!CQ:CQ,ST_SUM!$L:$L,$G7,ST_SUM!$M:$M,IF($B7='PART METHOD'!$D$4,"FMCNC1",IF($B7='PART METHOD'!$D$6,"FMCNC2","STD")))/IF($B7='PART METHOD'!$D$4,COUNTIFS($G:$G,$G7,$P:$P,"●",$A:$A,CC$5,$B:$B,'PART METHOD'!$D$4),IF($B7='PART METHOD'!$D$6,COUNTIFS($G:$G,$G7,$P:$P,"●",$A:$A,CC$5,$B:$B,'PART METHOD'!$D$6),COUNTIFS($G:$G,$G7,$P:$P,"●",$A:$A,CC$5,$B:$B,"&lt;&gt;"&amp;'PART METHOD'!$D$4,$B:$B,"&lt;&gt;"&amp;'PART METHOD'!$D$6)))/CC$3,0)/3600/$E7</f>
        <v>0.0224143715277778</v>
      </c>
      <c r="CD7" s="0" t="n">
        <f aca="false">IF($Q7="●",SUMIFS(ST_SUM!CR:CR,ST_SUM!$L:$L,$G7,ST_SUM!$M:$M,IF($B7='PART METHOD'!$D$4,"FMCNC1",IF($B7='PART METHOD'!$D$6,"FMCNC2","STD")))/IF($B7='PART METHOD'!$D$4,COUNTIFS($G:$G,$G7,$Q:$Q,"●",$A:$A,CD$5,$B:$B,'PART METHOD'!$D$4),IF($B7='PART METHOD'!$D$6,COUNTIFS($G:$G,$G7,$Q:$Q,"●",$A:$A,CD$5,$B:$B,'PART METHOD'!$D$6),COUNTIFS($G:$G,$G7,$Q:$Q,"●",$A:$A,CD$5,$B:$B,"&lt;&gt;"&amp;'PART METHOD'!$D$4,$B:$B,"&lt;&gt;"&amp;'PART METHOD'!$D$6)))/CD$3,0)/3600/$E7</f>
        <v>0.0182650694444444</v>
      </c>
      <c r="CE7" s="0" t="n">
        <f aca="false">IF($R7="●",SUMIFS(ST_SUM!CS:CS,ST_SUM!$L:$L,$G7,ST_SUM!$M:$M,IF($B7='PART METHOD'!$D$4,"FMCNC1",IF($B7='PART METHOD'!$D$6,"FMCNC2","STD")))/IF($B7='PART METHOD'!$D$4,COUNTIFS($G:$G,$G7,$R:$R,"●",$A:$A,CE$5,$B:$B,'PART METHOD'!$D$4),IF($B7='PART METHOD'!$D$6,COUNTIFS($G:$G,$G7,$R:$R,"●",$A:$A,CE$5,$B:$B,'PART METHOD'!$D$6),COUNTIFS($G:$G,$G7,$R:$R,"●",$A:$A,CE$5,$B:$B,"&lt;&gt;"&amp;'PART METHOD'!$D$4,$B:$B,"&lt;&gt;"&amp;'PART METHOD'!$D$6)))/CE$3,0)/3600/$E7</f>
        <v>0.0288432638888889</v>
      </c>
      <c r="CF7" s="0" t="n">
        <f aca="false">IF($S7="●",SUMIFS(ST_SUM!CT:CT,ST_SUM!$L:$L,$G7,ST_SUM!$M:$M,IF($B7='PART METHOD'!$D$4,"FMCNC1",IF($B7='PART METHOD'!$D$6,"FMCNC2","STD")))/IF($B7='PART METHOD'!$D$4,COUNTIFS($G:$G,$G7,$S:$S,"●",$A:$A,CF$5,$B:$B,'PART METHOD'!$D$4),IF($B7='PART METHOD'!$D$6,COUNTIFS($G:$G,$G7,$S:$S,"●",$A:$A,CF$5,$B:$B,'PART METHOD'!$D$6),COUNTIFS($G:$G,$G7,$S:$S,"●",$A:$A,CF$5,$B:$B,"&lt;&gt;"&amp;'PART METHOD'!$D$4,$B:$B,"&lt;&gt;"&amp;'PART METHOD'!$D$6)))/CF$3,0)/3600/$E7</f>
        <v>0.0186384693287037</v>
      </c>
      <c r="CG7" s="0" t="n">
        <f aca="false">IF($T7="●",SUMIFS(ST_SUM!CU:CU,ST_SUM!$L:$L,$G7,ST_SUM!$M:$M,IF($B7='PART METHOD'!$D$4,"FMCNC1",IF($B7='PART METHOD'!$D$6,"FMCNC2","STD")))/IF($B7='PART METHOD'!$D$4,COUNTIFS($G:$G,$G7,$T:$T,"●",$A:$A,CG$5,$B:$B,'PART METHOD'!$D$4),IF($B7='PART METHOD'!$D$6,COUNTIFS($G:$G,$G7,$T:$T,"●",$A:$A,CG$5,$B:$B,'PART METHOD'!$D$6),COUNTIFS($G:$G,$G7,$T:$T,"●",$A:$A,CG$5,$B:$B,"&lt;&gt;"&amp;'PART METHOD'!$D$4,$B:$B,"&lt;&gt;"&amp;'PART METHOD'!$D$6)))/CG$3,0)/3600/$E7</f>
        <v>0.0284486458333333</v>
      </c>
      <c r="CH7" s="0" t="n">
        <f aca="false">IF($U7="●",SUMIFS(ST_SUM!CV:CV,ST_SUM!$L:$L,$G7,ST_SUM!$M:$M,IF($B7='PART METHOD'!$D$4,"FMCNC1",IF($B7='PART METHOD'!$D$6,"FMCNC2","STD")))/IF($B7='PART METHOD'!$D$4,COUNTIFS($G:$G,$G7,$U:$U,"●",$A:$A,CH$5,$B:$B,'PART METHOD'!$D$4),IF($B7='PART METHOD'!$D$6,COUNTIFS($G:$G,$G7,$U:$U,"●",$A:$A,CH$5,$B:$B,'PART METHOD'!$D$6),COUNTIFS($G:$G,$G7,$U:$U,"●",$A:$A,CH$5,$B:$B,"&lt;&gt;"&amp;'PART METHOD'!$D$4,$B:$B,"&lt;&gt;"&amp;'PART METHOD'!$D$6)))/CH$3,0)/3600/$E7</f>
        <v>0</v>
      </c>
      <c r="CI7" s="0" t="n">
        <f aca="false">IF($V7="●",SUMIFS(ST_SUM!CW:CW,ST_SUM!$L:$L,$G7,ST_SUM!$M:$M,IF($B7='PART METHOD'!$D$4,"FMCNC1",IF($B7='PART METHOD'!$D$6,"FMCNC2","STD")))/IF($B7='PART METHOD'!$D$4,COUNTIFS($G:$G,$G7,$V:$V,"●",$A:$A,CI$5,$B:$B,'PART METHOD'!$D$4),IF($B7='PART METHOD'!$D$6,COUNTIFS($G:$G,$G7,$V:$V,"●",$A:$A,CI$5,$B:$B,'PART METHOD'!$D$6),COUNTIFS($G:$G,$G7,$V:$V,"●",$A:$A,CI$5,$B:$B,"&lt;&gt;"&amp;'PART METHOD'!$D$4,$B:$B,"&lt;&gt;"&amp;'PART METHOD'!$D$6)))/CI$3,0)/3600/$E7</f>
        <v>0.0495784375</v>
      </c>
      <c r="CJ7" s="0" t="n">
        <f aca="false">IF($W7="●",SUMIFS(ST_SUM!CX:CX,ST_SUM!$L:$L,$G7,ST_SUM!$N:$N,IF($B7='PART METHOD'!$D$5,"HAND","STD"))/COUNTIFS($G:$G,$G7,$W:$W,"●",$A:$A,CJ$5,$B:$B,IF($B7='PART METHOD'!$D$5,'PART METHOD'!$D$5,"&lt;&gt;"&amp;'PART METHOD'!$D$5))/CJ$3,0)/3600/$E7</f>
        <v>0.0583607118055556</v>
      </c>
      <c r="CK7" s="0" t="n">
        <f aca="false">IF($X7="●",SUMIFS(ST_SUM!CY:CY,ST_SUM!$L:$L,$G7)/COUNTIFS($G:$G,$G7,$X:$X,"●",$A:$A,CK$5)/CK$3,0)/3600/$E7</f>
        <v>0</v>
      </c>
      <c r="CL7" s="0" t="n">
        <f aca="false">IF($Y7="●",SUMIFS(ST_SUM!CZ:CZ,ST_SUM!$L:$L,$G7)/COUNTIFS($G:$G,$G7,$Y:$Y,"●",$A:$A,CL$5)/CL$3,0)/3600/$E7</f>
        <v>0.0440922916666667</v>
      </c>
      <c r="CM7" s="0" t="n">
        <f aca="false">IF($Z7="●",SUMIFS(ST_SUM!DA:DA,ST_SUM!$L:$L,$G7)/COUNTIFS($G:$G,$G7,$Z:$Z,"●",$A:$A,CM$5)/CM$3,0)/3600/$E7</f>
        <v>0</v>
      </c>
      <c r="CN7" s="0" t="n">
        <f aca="false">IF($AA7="●",SUMIFS(ST_SUM!DB:DB,ST_SUM!$L:$L,$G7)/COUNTIFS($G:$G,$G7,$AA:$AA,"●",$A:$A,CN$5)/CN$3,0)/3600/$E7</f>
        <v>0</v>
      </c>
      <c r="CO7" s="0" t="n">
        <f aca="false">IF($AB7="●",SUMIFS(ST_SUM!DC:DC,ST_SUM!$L:$L,$G7)/COUNTIFS($G:$G,$G7,$AB:$AB,"●",$A:$A,CO$5)/CO$3,0)/3600/$E7</f>
        <v>0</v>
      </c>
      <c r="CP7" s="0" t="n">
        <f aca="false">IF($AC7="●",SUMIFS(ST_SUM!DD:DD,ST_SUM!$L:$L,$G7)/COUNTIFS($G:$G,$G7,$AC:$AC,"●",$A:$A,CP$5)/CP$3,0)/3600/$E7</f>
        <v>0</v>
      </c>
      <c r="CQ7" s="0" t="n">
        <f aca="false">IF($AD7="●",SUMIFS(ST_SUM!DE:DE,ST_SUM!$L:$L,$G7)/COUNTIFS($G:$G,$G7,$AD:$AD,"●",$A:$A,CQ$5)/CQ$3,0)/3600/$E7</f>
        <v>0.0103876273148148</v>
      </c>
      <c r="CR7" s="0" t="n">
        <f aca="false">IF($AE7="●",SUMIFS(ST_SUM!DF:DF,ST_SUM!$L:$L,$G7)/COUNTIFS($G:$G,$G7,$AE:$AE,"●",$A:$A,CR$5)/CR$3,0)/3600/$E7</f>
        <v>0.0305914236111111</v>
      </c>
      <c r="CS7" s="0" t="n">
        <f aca="false">IF($AF7="●",SUMIFS(ST_SUM!DG:DG,ST_SUM!$L:$L,$G7)/COUNTIFS($G:$G,$G7,$AF:$AF,"●",$A:$A,CS$5)/CS$3,0)/3600/$E7</f>
        <v>0.0143356076388889</v>
      </c>
      <c r="CT7" s="0" t="n">
        <f aca="false">IF($AG7="●",SUMIFS(ST_SUM!DH:DH,ST_SUM!$L:$L,$G7)/COUNTIFS($G:$G,$G7,$AG:$AG,"●",$A:$A,CT$5)/CT$3,0)/3600/$E7</f>
        <v>0</v>
      </c>
      <c r="CU7" s="0" t="n">
        <f aca="false">IF($AH7="●",SUMIFS(ST_SUM!DI:DI,ST_SUM!$L:$L,$G7)/COUNTIFS($G:$G,$G7,$AH:$AH,"●",$A:$A,CU$5)/CU$3,0)/3600/$E7</f>
        <v>0.00525710648148148</v>
      </c>
      <c r="CV7" s="0" t="n">
        <f aca="false">IF($AI7="●",SUMIFS(ST_SUM!DJ:DJ,ST_SUM!$L:$L,$G7)/COUNTIFS($G:$G,$G7,$AI:$AI,"●",$A:$A,CV$5)/CV$3,0)/3600/$E7</f>
        <v>0.0036959056712963</v>
      </c>
      <c r="CW7" s="0" t="n">
        <f aca="false">IF($AJ7="●",SUMIFS(ST_SUM!DK:DK,ST_SUM!$L:$L,$G7)/COUNTIFS($G:$G,$G7,$AJ:$AJ,"●",$A:$A,CW$5)/CW$3,0)/3600/$E7</f>
        <v>0.0188188715277778</v>
      </c>
      <c r="CX7" s="0" t="n">
        <f aca="false">IF($AK7="●",SUMIFS(ST_SUM!DL:DL,ST_SUM!$L:$L,$G7)/COUNTIFS($G:$G,$G7,$AK:$AK,"●",$A:$A,CX$5)/CX$3,0)/3600/$E7</f>
        <v>0.0325334930555556</v>
      </c>
      <c r="CY7" s="0" t="n">
        <f aca="false">IF($AL7="●",SUMIFS(ST_SUM!DM:DM,ST_SUM!$L:$L,$G7)/COUNTIFS($G:$G,$G7,$AL:$AL,"●",$A:$A,CY$5)/CY$3,0)/3600/$E7</f>
        <v>0.0186549305555556</v>
      </c>
      <c r="CZ7" s="0" t="n">
        <f aca="false">IF($AM7="●",SUMIFS(ST_SUM!DN:DN,ST_SUM!$L:$L,$G7)/COUNTIFS($G:$G,$G7,$AM:$AM,"●",$A:$A,CZ$5)/CZ$3,0)/3600/$E7</f>
        <v>0.0110275231481482</v>
      </c>
      <c r="DA7" s="0" t="n">
        <f aca="false">IF($AN7="●",SUMIFS(ST_SUM!DO:DO,ST_SUM!$L:$L,$G7)/COUNTIFS($G:$G,$G7,$AN:$AN,"●",$A:$A,DA$5)/DA$3,0)/3600/$E7</f>
        <v>0.0358836678240741</v>
      </c>
      <c r="DB7" s="0" t="n">
        <f aca="false">IF($AO7="●",SUMIFS(ST_SUM!DP:DP,ST_SUM!$L:$L,$G7)/COUNTIFS($G:$G,$G7,$AO:$AO,"●",$A:$A,DB$5)/DB$3,0)/3600/$E7</f>
        <v>0.0170231076388889</v>
      </c>
      <c r="DC7" s="0" t="n">
        <f aca="false">IF($AP7="●",SUMIFS(ST_SUM!DQ:DQ,ST_SUM!$L:$L,$G7)/COUNTIFS($G:$G,$G7,$AP:$AP,"●",$A:$A,DC$5)/DC$3,0)/3600/$E7</f>
        <v>0.00823636574074074</v>
      </c>
      <c r="DD7" s="0" t="n">
        <f aca="false">IF($AQ7="●",SUMIFS(ST_SUM!DR:DR,ST_SUM!$L:$L,$G7)/COUNTIFS($G:$G,$G7,$AQ:$AQ,"●",$A:$A,DD$5)/DD$3,0)/3600/$E7</f>
        <v>0.0340827604166667</v>
      </c>
      <c r="DE7" s="0" t="n">
        <f aca="false">IF($AR7="●",SUMIFS(ST_SUM!DS:DS,ST_SUM!$L:$L,$G7)/COUNTIFS($G:$G,$G7,$AR:$AR,"●",$A:$A,DE$5)/DE$3,0)/3600/$E7</f>
        <v>0.0306106944444444</v>
      </c>
      <c r="DF7" s="0" t="n">
        <f aca="false">IF($AS7="●",SUMIFS(ST_SUM!DT:DT,ST_SUM!$L:$L,$G7)/COUNTIFS($G:$G,$G7,$AS:$AS,"●",$A:$A,DF$5)/DF$3,0)/3600/$E7</f>
        <v>0.0251690321180556</v>
      </c>
      <c r="DG7" s="0" t="n">
        <f aca="false">IF($AT7="●",SUMIFS(ST_SUM!DU:DU,ST_SUM!$L:$L,$G7)/COUNTIFS($G:$G,$G7,$AT:$AT,"●",$A:$A,DG$5)/DG$3,0)/3600/$E7</f>
        <v>0.0133753240740741</v>
      </c>
      <c r="DH7" s="0" t="n">
        <f aca="false">IF($AU7="●",SUMIFS(ST_SUM!DV:DV,ST_SUM!$L:$L,$G7)/COUNTIFS($G:$G,$G7,$AU:$AU,"●",$A:$A,DH$5)/DH$3,0)/3600/$E7</f>
        <v>0.0359522222222222</v>
      </c>
      <c r="DI7" s="0" t="n">
        <f aca="false">IF($AV7="●",SUMIFS(ST_SUM!DW:DW,ST_SUM!$L:$L,$G7)/COUNTIFS($G:$G,$G7,$AV:$AV,"●",$A:$A,DI$5)/DI$3,0)/3600/$E7</f>
        <v>0.0461296875</v>
      </c>
      <c r="DJ7" s="0" t="n">
        <f aca="false">IF($AW7="●",SUMIFS(ST_SUM!DX:DX,ST_SUM!$L:$L,$G7)/COUNTIFS($G:$G,$G7,$AW:$AW,"●",$A:$A,DJ$5)/DJ$3,0)/3600/$E7</f>
        <v>0.0321838368055556</v>
      </c>
      <c r="DK7" s="0" t="n">
        <f aca="false">IF($AX7="●",SUMIFS(ST_SUM!DY:DY,ST_SUM!$L:$L,$G7)/COUNTIFS($G:$G,$G7,$AX:$AX,"●",$A:$A,DK$5)/DK$3,0)/3600/$E7</f>
        <v>0.0105624826388889</v>
      </c>
      <c r="DL7" s="0" t="n">
        <f aca="false">IF($AY7="●",SUMIFS(ST_SUM!DZ:DZ,ST_SUM!$L:$L,$G7)/COUNTIFS($G:$G,$G7,$AY:$AY,"●",$A:$A,DL$5)/DL$3,0)/3600/$E7</f>
        <v>0</v>
      </c>
      <c r="DM7" s="0" t="n">
        <f aca="false">IF($AZ7="●",SUMIFS(ST_SUM!EA:EA,ST_SUM!$L:$L,$G7)/COUNTIFS($G:$G,$G7,$AZ:$AZ,"●",$A:$A,DM$5)/DM$3,0)/3600/$E7</f>
        <v>0</v>
      </c>
      <c r="DN7" s="0" t="n">
        <f aca="false">IF($BA7="●",SUMIFS(ST_SUM!EB:EB,ST_SUM!$L:$L,$G7)/COUNTIFS($G:$G,$G7,$BA:$BA,"●",$A:$A,DN$5)/DN$3,0)/3600/$E7</f>
        <v>0.0131030671296296</v>
      </c>
      <c r="DO7" s="0" t="n">
        <f aca="false">IF($BB7="●",SUMIFS(ST_SUM!EC:EC,ST_SUM!$L:$L,$G7)/COUNTIFS($G:$G,$G7,$BB:$BB,"●",$A:$A,DO$5)/DO$3,0)/3600/$E7</f>
        <v>0.0198352546296296</v>
      </c>
      <c r="DP7" s="0" t="n">
        <f aca="false">IF($BC7="●",SUMIFS(ST_SUM!ED:ED,ST_SUM!$L:$L,$G7)/COUNTIFS($G:$G,$G7,$BC:$BC,"●",$A:$A,DP$5)/DP$3,0)/3600/$E7</f>
        <v>0</v>
      </c>
      <c r="DQ7" s="0" t="n">
        <f aca="false">IF($BD7="●",SUMIFS(ST_SUM!EE:EE,ST_SUM!$L:$L,$G7)/COUNTIFS($G:$G,$G7,$BD:$BD,"●",$A:$A,DQ$5)/DQ$3,0)/3600/$E7</f>
        <v>0.0147642534722222</v>
      </c>
      <c r="DR7" s="0" t="n">
        <f aca="false">IF($BE7="●",SUMIFS(ST_SUM!EF:EF,ST_SUM!$L:$L,$G7)/COUNTIFS($G:$G,$G7,$BE:$BE,"●",$A:$A,DR$5)/DR$3,0)/3600/$E7</f>
        <v>0</v>
      </c>
      <c r="DS7" s="0" t="n">
        <f aca="false">IF($BF7="●",SUMIFS(ST_SUM!EG:EG,ST_SUM!$L:$L,$G7)/COUNTIFS($G:$G,$G7,$BF:$BF,"●",$A:$A,DS$5)/DS$3,0)/3600/$E7</f>
        <v>0</v>
      </c>
      <c r="DT7" s="0" t="n">
        <f aca="false">IF($BG7="●",SUMIFS(ST_SUM!EH:EH,ST_SUM!$L:$L,$G7)/COUNTIFS($G:$G,$G7,$BG:$BG,"●",$A:$A,DT$5)/DT$3,0)/3600/$E7</f>
        <v>0.0333570963541667</v>
      </c>
      <c r="DU7" s="0" t="n">
        <f aca="false">IF($BH7="●",SUMIFS(ST_SUM!EI:EI,ST_SUM!$L:$L,$G7)/COUNTIFS($G:$G,$G7,$BH:$BH,"●",$A:$A,DU$5)/DU$3,0)/3600/$E7</f>
        <v>0</v>
      </c>
      <c r="DV7" s="0" t="n">
        <f aca="false">IF($BI7="●",SUMIFS(ST_SUM!EJ:EJ,ST_SUM!$L:$L,$G7)/COUNTIFS($G:$G,$G7,$BI:$BI,"●",$A:$A,DV$5)/DV$3,0)/3600/$E7</f>
        <v>0.00721875</v>
      </c>
      <c r="DW7" s="0" t="n">
        <f aca="false">IF($BJ7="●",SUMIFS(ST_SUM!EK:EK,ST_SUM!$L:$L,$G7)/COUNTIFS($G:$G,$G7,$BJ:$BJ,"●",$A:$A,DW$5)/DW$3,0)/3600/$E7</f>
        <v>0</v>
      </c>
      <c r="DX7" s="0" t="n">
        <f aca="false">IF($BK7="●",SUMIFS(ST_SUM!EL:EL,ST_SUM!$L:$L,$G7)/COUNTIFS($G:$G,$G7,$BK:$BK,"●",$A:$A,DX$5)/DX$3,0)/3600/$E7</f>
        <v>0</v>
      </c>
      <c r="DY7" s="0" t="n">
        <f aca="false">IF($BL7="●",SUMIFS(ST_SUM!EM:EM,ST_SUM!$L:$L,$G7)/COUNTIFS($G:$G,$G7,$BL:$BL,"●",$A:$A,DY$5)/DY$3,0)/3600/$E7</f>
        <v>0</v>
      </c>
      <c r="DZ7" s="0" t="n">
        <f aca="false">IF($BM7="●",SUMIFS(ST_SUM!EN:EN,ST_SUM!$L:$L,$G7)/COUNTIFS($G:$G,$G7,$BM:$BM,"●",$A:$A,DZ$5)/DZ$3,0)/3600/$E7</f>
        <v>0</v>
      </c>
      <c r="EA7" s="0" t="n">
        <f aca="false">IF($BN7="●",SUMIFS(ST_SUM!EO:EO,ST_SUM!$L:$L,$G7)/COUNTIFS($G:$G,$G7,$BN:$BN,"●",$A:$A,EA$5)/EA$3,0)/3600/$E7</f>
        <v>0.0876255902777778</v>
      </c>
      <c r="EB7" s="0" t="n">
        <f aca="false">IF($BO7="●",SUMIFS(ST_SUM!EP:EP,ST_SUM!$L:$L,$G7)/COUNTIFS($G:$G,$G7,$BO:$BO,"●",$A:$A,EB$5)/EB$3,0)/3600/$E7</f>
        <v>0.034009375</v>
      </c>
      <c r="EC7" s="0" t="n">
        <f aca="false">IF($BP7="●",SUMIFS(ST_SUM!EQ:EQ,ST_SUM!$L:$L,$G7)/COUNTIFS($G:$G,$G7,$BP:$BP,"●",$A:$A,EC$5)/EC$3,0)/3600/$E7</f>
        <v>0</v>
      </c>
      <c r="ED7" s="0" t="n">
        <f aca="false">IF($BQ7="●",SUMIFS(ST_SUM!ER:ER,ST_SUM!$L:$L,$G7)/COUNTIFS($G:$G,$G7,$BQ:$BQ,"●",$A:$A,ED$5)/ED$3,0)/3600/$E7</f>
        <v>0.0612388888888889</v>
      </c>
      <c r="EE7" s="0" t="n">
        <f aca="false">IF($BR7="●",SUMIFS(ST_SUM!ES:ES,ST_SUM!$L:$L,$G7)/COUNTIFS($G:$G,$G7,$BR:$BR,"●",$A:$A,EE$5)/EE$3,0)/3600/$E7</f>
        <v>0.00997099537037037</v>
      </c>
      <c r="EF7" s="0" t="n">
        <f aca="false">IF($BS7="●",SUMIFS(ST_SUM!ET:ET,ST_SUM!$L:$L,$G7)/COUNTIFS($G:$G,$G7,$BS:$BS,"●",$A:$A,EF$5)/EF$3,0)/3600/$E7</f>
        <v>0.0366487847222222</v>
      </c>
      <c r="EG7" s="0" t="n">
        <f aca="false">IF($BT7="●",SUMIFS(ST_SUM!EU:EU,ST_SUM!$L:$L,$G7)/COUNTIFS($G:$G,$G7,$BT:$BT,"●",$A:$A,EG$5)/EG$3,0)/3600/$E7</f>
        <v>0.0866694878472222</v>
      </c>
      <c r="EH7" s="0" t="n">
        <f aca="false">SUM(BU7:EG7)</f>
        <v>1.2016663431713</v>
      </c>
      <c r="EI7" s="0" t="n">
        <f aca="false">IF($H7="●",SUMIFS(ST_SUM!EW:EW,ST_SUM!$L:$L,$G7)/COUNTIFS($G:$G,$G7,$H:$H,"●",$A:$A,EI$5)/EI$3,0)/3600/$E7</f>
        <v>0</v>
      </c>
      <c r="EJ7" s="0" t="n">
        <f aca="false">IF($I7="●",SUMIFS(ST_SUM!EX:EX,ST_SUM!$L:$L,$G7)/COUNTIFS($G:$G,$G7,$I:$I,"●",$A:$A,EJ$5)/EJ$3,0)/3600/$E7</f>
        <v>0.0106825314153439</v>
      </c>
      <c r="EK7" s="0" t="n">
        <f aca="false">IF($J7="●",SUMIFS(ST_SUM!EY:EY,ST_SUM!$L:$L,$G7)/COUNTIFS($G:$G,$G7,$J:$J,"●",$A:$A,EK$5)/EK$3,0)/3600/$E7</f>
        <v>0.0160735119047619</v>
      </c>
      <c r="EL7" s="0" t="n">
        <f aca="false">IF($K7="●",SUMIFS(ST_SUM!EZ:EZ,ST_SUM!$L:$L,$G7)/COUNTIFS($G:$G,$G7,$K:$K,"●",$A:$A,EL$5)/EL$3,0)/3600/$E7</f>
        <v>0.0441574322089947</v>
      </c>
      <c r="EM7" s="0" t="n">
        <f aca="false">IF($L7="●",SUMIFS(ST_SUM!FA:FA,ST_SUM!$L:$L,$G7)/COUNTIFS($G:$G,$G7,$L:$L,"●",$A:$A,EM$5)/EM$3,0)/3600/$E7</f>
        <v>0.0143855682319224</v>
      </c>
      <c r="EN7" s="0" t="n">
        <f aca="false">IF($M7="●",SUMIFS(ST_SUM!FB:FB,ST_SUM!$L:$L,$G7)/COUNTIFS($G:$G,$G7,$M:$M,"●",$A:$A,EN$5)/EN$3,0)/3600/$E7</f>
        <v>0</v>
      </c>
      <c r="EO7" s="0" t="n">
        <f aca="false">IF($N7="●",SUMIFS(ST_SUM!FC:FC,ST_SUM!$L:$L,$G7)/COUNTIFS($G:$G,$G7,$N:$N,"●",$A:$A,EO$5)/EO$3,0)/3600/$E7</f>
        <v>0</v>
      </c>
      <c r="EP7" s="0" t="n">
        <f aca="false">IF($O7="●",SUMIFS(ST_SUM!FD:FD,ST_SUM!$L:$L,$G7,ST_SUM!$M:$M,IF($B7='PART METHOD'!$D$4,"FMCNC1",IF($B7='PART METHOD'!$D$6,"FMCNC2","STD")))/IF($B7='PART METHOD'!$D$4,COUNTIFS($G:$G,$G7,$O:$O,"●",$A:$A,EP$5,$B:$B,'PART METHOD'!$D$4),IF($B7='PART METHOD'!$D$6,COUNTIFS($G:$G,$G7,$O:$O,"●",$A:$A,EP$5,$B:$B,'PART METHOD'!$D$6),COUNTIFS($G:$G,$G7,$O:$O,"●",$A:$A,EP$5,$B:$B,"&lt;&gt;"&amp;'PART METHOD'!$D$4,$B:$B,"&lt;&gt;"&amp;'PART METHOD'!$D$6)))/EP$3,0)/3600/$E7</f>
        <v>0</v>
      </c>
      <c r="EQ7" s="0" t="n">
        <f aca="false">IF($P7="●",SUMIFS(ST_SUM!FE:FE,ST_SUM!$L:$L,$G7,ST_SUM!$M:$M,IF($B7='PART METHOD'!$D$4,"FMCNC1",IF($B7='PART METHOD'!$D$6,"FMCNC2","STD")))/IF($B7='PART METHOD'!$D$4,COUNTIFS($G:$G,$G7,$P:$P,"●",$A:$A,EQ$5,$B:$B,'PART METHOD'!$D$4),IF($B7='PART METHOD'!$D$6,COUNTIFS($G:$G,$G7,$P:$P,"●",$A:$A,EQ$5,$B:$B,'PART METHOD'!$D$6),COUNTIFS($G:$G,$G7,$P:$P,"●",$A:$A,EQ$5,$B:$B,"&lt;&gt;"&amp;'PART METHOD'!$D$4,$B:$B,"&lt;&gt;"&amp;'PART METHOD'!$D$6)))/EQ$3,0)/3600/$E7</f>
        <v>0.0135163504464286</v>
      </c>
      <c r="ER7" s="0" t="n">
        <f aca="false">IF($Q7="●",SUMIFS(ST_SUM!FF:FF,ST_SUM!$L:$L,$G7,ST_SUM!$M:$M,IF($B7='PART METHOD'!$D$4,"FMCNC1",IF($B7='PART METHOD'!$D$6,"FMCNC2","STD")))/IF($B7='PART METHOD'!$D$4,COUNTIFS($G:$G,$G7,$Q:$Q,"●",$A:$A,ER$5,$B:$B,'PART METHOD'!$D$4),IF($B7='PART METHOD'!$D$6,COUNTIFS($G:$G,$G7,$Q:$Q,"●",$A:$A,ER$5,$B:$B,'PART METHOD'!$D$6),COUNTIFS($G:$G,$G7,$Q:$Q,"●",$A:$A,ER$5,$B:$B,"&lt;&gt;"&amp;'PART METHOD'!$D$4,$B:$B,"&lt;&gt;"&amp;'PART METHOD'!$D$6)))/ER$3,0)/3600/$E7</f>
        <v>0.0131763558201058</v>
      </c>
      <c r="ES7" s="0" t="n">
        <f aca="false">IF($R7="●",SUMIFS(ST_SUM!FG:FG,ST_SUM!$L:$L,$G7,ST_SUM!$M:$M,IF($B7='PART METHOD'!$D$4,"FMCNC1",IF($B7='PART METHOD'!$D$6,"FMCNC2","STD")))/IF($B7='PART METHOD'!$D$4,COUNTIFS($G:$G,$G7,$R:$R,"●",$A:$A,ES$5,$B:$B,'PART METHOD'!$D$4),IF($B7='PART METHOD'!$D$6,COUNTIFS($G:$G,$G7,$R:$R,"●",$A:$A,ES$5,$B:$B,'PART METHOD'!$D$6),COUNTIFS($G:$G,$G7,$R:$R,"●",$A:$A,ES$5,$B:$B,"&lt;&gt;"&amp;'PART METHOD'!$D$4,$B:$B,"&lt;&gt;"&amp;'PART METHOD'!$D$6)))/ES$3,0)/3600/$E7</f>
        <v>0.0203288607804233</v>
      </c>
      <c r="ET7" s="0" t="n">
        <f aca="false">IF($S7="●",SUMIFS(ST_SUM!FH:FH,ST_SUM!$L:$L,$G7,ST_SUM!$M:$M,IF($B7='PART METHOD'!$D$4,"FMCNC1",IF($B7='PART METHOD'!$D$6,"FMCNC2","STD")))/IF($B7='PART METHOD'!$D$4,COUNTIFS($G:$G,$G7,$S:$S,"●",$A:$A,ET$5,$B:$B,'PART METHOD'!$D$4),IF($B7='PART METHOD'!$D$6,COUNTIFS($G:$G,$G7,$S:$S,"●",$A:$A,ET$5,$B:$B,'PART METHOD'!$D$6),COUNTIFS($G:$G,$G7,$S:$S,"●",$A:$A,ET$5,$B:$B,"&lt;&gt;"&amp;'PART METHOD'!$D$4,$B:$B,"&lt;&gt;"&amp;'PART METHOD'!$D$6)))/ET$3,0)/3600/$E7</f>
        <v>0.0136988811728395</v>
      </c>
      <c r="EU7" s="0" t="n">
        <f aca="false">IF($T7="●",SUMIFS(ST_SUM!FI:FI,ST_SUM!$L:$L,$G7,ST_SUM!$M:$M,IF($B7='PART METHOD'!$D$4,"FMCNC1",IF($B7='PART METHOD'!$D$6,"FMCNC2","STD")))/IF($B7='PART METHOD'!$D$4,COUNTIFS($G:$G,$G7,$T:$T,"●",$A:$A,EU$5,$B:$B,'PART METHOD'!$D$4),IF($B7='PART METHOD'!$D$6,COUNTIFS($G:$G,$G7,$T:$T,"●",$A:$A,EU$5,$B:$B,'PART METHOD'!$D$6),COUNTIFS($G:$G,$G7,$T:$T,"●",$A:$A,EU$5,$B:$B,"&lt;&gt;"&amp;'PART METHOD'!$D$4,$B:$B,"&lt;&gt;"&amp;'PART METHOD'!$D$6)))/EU$3,0)/3600/$E7</f>
        <v>0.0280405037477954</v>
      </c>
      <c r="EV7" s="0" t="n">
        <f aca="false">IF($U7="●",SUMIFS(ST_SUM!FJ:FJ,ST_SUM!$L:$L,$G7,ST_SUM!$M:$M,IF($B7='PART METHOD'!$D$4,"FMCNC1",IF($B7='PART METHOD'!$D$6,"FMCNC2","STD")))/IF($B7='PART METHOD'!$D$4,COUNTIFS($G:$G,$G7,$U:$U,"●",$A:$A,EV$5,$B:$B,'PART METHOD'!$D$4),IF($B7='PART METHOD'!$D$6,COUNTIFS($G:$G,$G7,$U:$U,"●",$A:$A,EV$5,$B:$B,'PART METHOD'!$D$6),COUNTIFS($G:$G,$G7,$U:$U,"●",$A:$A,EV$5,$B:$B,"&lt;&gt;"&amp;'PART METHOD'!$D$4,$B:$B,"&lt;&gt;"&amp;'PART METHOD'!$D$6)))/EV$3,0)/3600/$E7</f>
        <v>0</v>
      </c>
      <c r="EW7" s="0" t="n">
        <f aca="false">IF($V7="●",SUMIFS(ST_SUM!FK:FK,ST_SUM!$L:$L,$G7,ST_SUM!$M:$M,IF($B7='PART METHOD'!$D$4,"FMCNC1",IF($B7='PART METHOD'!$D$6,"FMCNC2","STD")))/IF($B7='PART METHOD'!$D$4,COUNTIFS($G:$G,$G7,$V:$V,"●",$A:$A,EW$5,$B:$B,'PART METHOD'!$D$4),IF($B7='PART METHOD'!$D$6,COUNTIFS($G:$G,$G7,$V:$V,"●",$A:$A,EW$5,$B:$B,'PART METHOD'!$D$6),COUNTIFS($G:$G,$G7,$V:$V,"●",$A:$A,EW$5,$B:$B,"&lt;&gt;"&amp;'PART METHOD'!$D$4,$B:$B,"&lt;&gt;"&amp;'PART METHOD'!$D$6)))/EW$3,0)/3600/$E7</f>
        <v>0.0400837136243386</v>
      </c>
      <c r="EX7" s="0" t="n">
        <f aca="false">IF($W7="●",SUMIFS(ST_SUM!FL:FL,ST_SUM!$L:$L,$G7,ST_SUM!$N:$N,IF($B7='PART METHOD'!$D$5,"HAND","STD"))/COUNTIFS($G:$G,$G7,$W:$W,"●",$A:$A,EX$5,$B:$B,IF($B7='PART METHOD'!$D$5,'PART METHOD'!$D$5,"&lt;&gt;"&amp;'PART METHOD'!$D$5))/EX$3,0)/3600/$E7</f>
        <v>0.0400255373677249</v>
      </c>
      <c r="EY7" s="0" t="n">
        <f aca="false">IF($X7="●",SUMIFS(ST_SUM!FM:FM,ST_SUM!$L:$L,$G7)/COUNTIFS($G:$G,$G7,$X:$X,"●",$A:$A,EY$5)/EY$3,0)/3600/$E7</f>
        <v>0</v>
      </c>
      <c r="EZ7" s="0" t="n">
        <f aca="false">IF($Y7="●",SUMIFS(ST_SUM!FN:FN,ST_SUM!$L:$L,$G7)/COUNTIFS($G:$G,$G7,$Y:$Y,"●",$A:$A,EZ$5)/EZ$3,0)/3600/$E7</f>
        <v>0.0323320105820106</v>
      </c>
      <c r="FA7" s="0" t="n">
        <f aca="false">IF($Z7="●",SUMIFS(ST_SUM!FO:FO,ST_SUM!$L:$L,$G7)/COUNTIFS($G:$G,$G7,$Z:$Z,"●",$A:$A,FA$5)/FA$3,0)/3600/$E7</f>
        <v>0</v>
      </c>
      <c r="FB7" s="0" t="n">
        <f aca="false">IF($AA7="●",SUMIFS(ST_SUM!FP:FP,ST_SUM!$L:$L,$G7)/COUNTIFS($G:$G,$G7,$AA:$AA,"●",$A:$A,FB$5)/FB$3,0)/3600/$E7</f>
        <v>0</v>
      </c>
      <c r="FC7" s="0" t="n">
        <f aca="false">IF($AB7="●",SUMIFS(ST_SUM!FQ:FQ,ST_SUM!$L:$L,$G7)/COUNTIFS($G:$G,$G7,$AB:$AB,"●",$A:$A,FC$5)/FC$3,0)/3600/$E7</f>
        <v>0</v>
      </c>
      <c r="FD7" s="0" t="n">
        <f aca="false">IF($AC7="●",SUMIFS(ST_SUM!FR:FR,ST_SUM!$L:$L,$G7)/COUNTIFS($G:$G,$G7,$AC:$AC,"●",$A:$A,FD$5)/FD$3,0)/3600/$E7</f>
        <v>0</v>
      </c>
      <c r="FE7" s="0" t="n">
        <f aca="false">IF($AD7="●",SUMIFS(ST_SUM!FS:FS,ST_SUM!$L:$L,$G7)/COUNTIFS($G:$G,$G7,$AD:$AD,"●",$A:$A,FE$5)/FE$3,0)/3600/$E7</f>
        <v>0.0171660535163139</v>
      </c>
      <c r="FF7" s="0" t="n">
        <f aca="false">IF($AE7="●",SUMIFS(ST_SUM!FT:FT,ST_SUM!$L:$L,$G7)/COUNTIFS($G:$G,$G7,$AE:$AE,"●",$A:$A,FF$5)/FF$3,0)/3600/$E7</f>
        <v>0.0209392526455026</v>
      </c>
      <c r="FG7" s="0" t="n">
        <f aca="false">IF($AF7="●",SUMIFS(ST_SUM!FU:FU,ST_SUM!$L:$L,$G7)/COUNTIFS($G:$G,$G7,$AF:$AF,"●",$A:$A,FG$5)/FG$3,0)/3600/$E7</f>
        <v>0.0118785639880952</v>
      </c>
      <c r="FH7" s="0" t="n">
        <f aca="false">IF($AG7="●",SUMIFS(ST_SUM!FV:FV,ST_SUM!$L:$L,$G7)/COUNTIFS($G:$G,$G7,$AG:$AG,"●",$A:$A,FH$5)/FH$3,0)/3600/$E7</f>
        <v>0</v>
      </c>
      <c r="FI7" s="0" t="n">
        <f aca="false">IF($AH7="●",SUMIFS(ST_SUM!FW:FW,ST_SUM!$L:$L,$G7)/COUNTIFS($G:$G,$G7,$AH:$AH,"●",$A:$A,FI$5)/FI$3,0)/3600/$E7</f>
        <v>0.00886564153439153</v>
      </c>
      <c r="FJ7" s="0" t="n">
        <f aca="false">IF($AI7="●",SUMIFS(ST_SUM!FX:FX,ST_SUM!$L:$L,$G7)/COUNTIFS($G:$G,$G7,$AI:$AI,"●",$A:$A,FJ$5)/FJ$3,0)/3600/$E7</f>
        <v>0.00408474206349206</v>
      </c>
      <c r="FK7" s="0" t="n">
        <f aca="false">IF($AJ7="●",SUMIFS(ST_SUM!FY:FY,ST_SUM!$L:$L,$G7)/COUNTIFS($G:$G,$G7,$AJ:$AJ,"●",$A:$A,FK$5)/FK$3,0)/3600/$E7</f>
        <v>0.0254018683862434</v>
      </c>
      <c r="FL7" s="0" t="n">
        <f aca="false">IF($AK7="●",SUMIFS(ST_SUM!FZ:FZ,ST_SUM!$L:$L,$G7)/COUNTIFS($G:$G,$G7,$AK:$AK,"●",$A:$A,FL$5)/FL$3,0)/3600/$E7</f>
        <v>0.0201346924603175</v>
      </c>
      <c r="FM7" s="0" t="n">
        <f aca="false">IF($AL7="●",SUMIFS(ST_SUM!GA:GA,ST_SUM!$L:$L,$G7)/COUNTIFS($G:$G,$G7,$AL:$AL,"●",$A:$A,FM$5)/FM$3,0)/3600/$E7</f>
        <v>0.0201563723544974</v>
      </c>
      <c r="FN7" s="0" t="n">
        <f aca="false">IF($AM7="●",SUMIFS(ST_SUM!GB:GB,ST_SUM!$L:$L,$G7)/COUNTIFS($G:$G,$G7,$AM:$AM,"●",$A:$A,FN$5)/FN$3,0)/3600/$E7</f>
        <v>0.001368110670194</v>
      </c>
      <c r="FO7" s="0" t="n">
        <f aca="false">IF($AN7="●",SUMIFS(ST_SUM!GC:GC,ST_SUM!$L:$L,$G7)/COUNTIFS($G:$G,$G7,$AN:$AN,"●",$A:$A,FO$5)/FO$3,0)/3600/$E7</f>
        <v>0.0190302965167549</v>
      </c>
      <c r="FP7" s="0" t="n">
        <f aca="false">IF($AO7="●",SUMIFS(ST_SUM!GD:GD,ST_SUM!$L:$L,$G7)/COUNTIFS($G:$G,$G7,$AO:$AO,"●",$A:$A,FP$5)/FP$3,0)/3600/$E7</f>
        <v>0.0042218501984127</v>
      </c>
      <c r="FQ7" s="0" t="n">
        <f aca="false">IF($AP7="●",SUMIFS(ST_SUM!GE:GE,ST_SUM!$L:$L,$G7)/COUNTIFS($G:$G,$G7,$AP:$AP,"●",$A:$A,FQ$5)/FQ$3,0)/3600/$E7</f>
        <v>0.00745114087301587</v>
      </c>
      <c r="FR7" s="0" t="n">
        <f aca="false">IF($AQ7="●",SUMIFS(ST_SUM!GF:GF,ST_SUM!$L:$L,$G7)/COUNTIFS($G:$G,$G7,$AQ:$AQ,"●",$A:$A,FR$5)/FR$3,0)/3600/$E7</f>
        <v>0.032107564484127</v>
      </c>
      <c r="FS7" s="0" t="n">
        <f aca="false">IF($AR7="●",SUMIFS(ST_SUM!GG:GG,ST_SUM!$L:$L,$G7)/COUNTIFS($G:$G,$G7,$AR:$AR,"●",$A:$A,FS$5)/FS$3,0)/3600/$E7</f>
        <v>0.00914671792328043</v>
      </c>
      <c r="FT7" s="0" t="n">
        <f aca="false">IF($AS7="●",SUMIFS(ST_SUM!GH:GH,ST_SUM!$L:$L,$G7)/COUNTIFS($G:$G,$G7,$AS:$AS,"●",$A:$A,FT$5)/FT$3,0)/3600/$E7</f>
        <v>0.0139828951719577</v>
      </c>
      <c r="FU7" s="0" t="n">
        <f aca="false">IF($AT7="●",SUMIFS(ST_SUM!GI:GI,ST_SUM!$L:$L,$G7)/COUNTIFS($G:$G,$G7,$AT:$AT,"●",$A:$A,FU$5)/FU$3,0)/3600/$E7</f>
        <v>0.0129276234567901</v>
      </c>
      <c r="FV7" s="0" t="n">
        <f aca="false">IF($AU7="●",SUMIFS(ST_SUM!GJ:GJ,ST_SUM!$L:$L,$G7)/COUNTIFS($G:$G,$G7,$AU:$AU,"●",$A:$A,FV$5)/FV$3,0)/3600/$E7</f>
        <v>0.0158990244708995</v>
      </c>
      <c r="FW7" s="0" t="n">
        <f aca="false">IF($AV7="●",SUMIFS(ST_SUM!GK:GK,ST_SUM!$L:$L,$G7)/COUNTIFS($G:$G,$G7,$AV:$AV,"●",$A:$A,FW$5)/FW$3,0)/3600/$E7</f>
        <v>0.0317289186507937</v>
      </c>
      <c r="FX7" s="0" t="n">
        <f aca="false">IF($AW7="●",SUMIFS(ST_SUM!GL:GL,ST_SUM!$L:$L,$G7)/COUNTIFS($G:$G,$G7,$AW:$AW,"●",$A:$A,FX$5)/FX$3,0)/3600/$E7</f>
        <v>0.0151314070767196</v>
      </c>
      <c r="FY7" s="0" t="n">
        <f aca="false">IF($AX7="●",SUMIFS(ST_SUM!GM:GM,ST_SUM!$L:$L,$G7)/COUNTIFS($G:$G,$G7,$AX:$AX,"●",$A:$A,FY$5)/FY$3,0)/3600/$E7</f>
        <v>0.0195727182539683</v>
      </c>
      <c r="FZ7" s="0" t="n">
        <f aca="false">IF($AY7="●",SUMIFS(ST_SUM!GN:GN,ST_SUM!$L:$L,$G7)/COUNTIFS($G:$G,$G7,$AY:$AY,"●",$A:$A,FZ$5)/FZ$3,0)/3600/$E7</f>
        <v>0</v>
      </c>
      <c r="GA7" s="0" t="n">
        <f aca="false">IF($AZ7="●",SUMIFS(ST_SUM!GO:GO,ST_SUM!$L:$L,$G7)/COUNTIFS($G:$G,$G7,$AZ:$AZ,"●",$A:$A,GA$5)/GA$3,0)/3600/$E7</f>
        <v>0</v>
      </c>
      <c r="GB7" s="0" t="n">
        <f aca="false">IF($BA7="●",SUMIFS(ST_SUM!GP:GP,ST_SUM!$L:$L,$G7)/COUNTIFS($G:$G,$G7,$BA:$BA,"●",$A:$A,GB$5)/GB$3,0)/3600/$E7</f>
        <v>0.0085427876984127</v>
      </c>
      <c r="GC7" s="0" t="n">
        <f aca="false">IF($BB7="●",SUMIFS(ST_SUM!GQ:GQ,ST_SUM!$L:$L,$G7)/COUNTIFS($G:$G,$G7,$BB:$BB,"●",$A:$A,GC$5)/GC$3,0)/3600/$E7</f>
        <v>0.0122193507495591</v>
      </c>
      <c r="GD7" s="0" t="n">
        <f aca="false">IF($BC7="●",SUMIFS(ST_SUM!GR:GR,ST_SUM!$L:$L,$G7)/COUNTIFS($G:$G,$G7,$BC:$BC,"●",$A:$A,GD$5)/GD$3,0)/3600/$E7</f>
        <v>0</v>
      </c>
      <c r="GE7" s="0" t="n">
        <f aca="false">IF($BD7="●",SUMIFS(ST_SUM!GS:GS,ST_SUM!$L:$L,$G7)/COUNTIFS($G:$G,$G7,$BD:$BD,"●",$A:$A,GE$5)/GE$3,0)/3600/$E7</f>
        <v>0.00882289599867725</v>
      </c>
      <c r="GF7" s="0" t="n">
        <f aca="false">IF($BE7="●",SUMIFS(ST_SUM!GT:GT,ST_SUM!$L:$L,$G7)/COUNTIFS($G:$G,$G7,$BE:$BE,"●",$A:$A,GF$5)/GF$3,0)/3600/$E7</f>
        <v>0</v>
      </c>
      <c r="GG7" s="0" t="n">
        <f aca="false">IF($BF7="●",SUMIFS(ST_SUM!GU:GU,ST_SUM!$L:$L,$G7)/COUNTIFS($G:$G,$G7,$BF:$BF,"●",$A:$A,GG$5)/GG$3,0)/3600/$E7</f>
        <v>0</v>
      </c>
      <c r="GH7" s="0" t="n">
        <f aca="false">IF($BG7="●",SUMIFS(ST_SUM!GV:GV,ST_SUM!$L:$L,$G7)/COUNTIFS($G:$G,$G7,$BG:$BG,"●",$A:$A,GH$5)/GH$3,0)/3600/$E7</f>
        <v>0.0256524057539683</v>
      </c>
      <c r="GI7" s="0" t="n">
        <f aca="false">IF($BH7="●",SUMIFS(ST_SUM!GW:GW,ST_SUM!$L:$L,$G7)/COUNTIFS($G:$G,$G7,$BH:$BH,"●",$A:$A,GI$5)/GI$3,0)/3600/$E7</f>
        <v>0</v>
      </c>
      <c r="GJ7" s="0" t="n">
        <f aca="false">IF($BI7="●",SUMIFS(ST_SUM!GX:GX,ST_SUM!$L:$L,$G7)/COUNTIFS($G:$G,$G7,$BI:$BI,"●",$A:$A,GJ$5)/GJ$3,0)/3600/$E7</f>
        <v>0.000540178571428571</v>
      </c>
      <c r="GK7" s="0" t="n">
        <f aca="false">IF($BJ7="●",SUMIFS(ST_SUM!GY:GY,ST_SUM!$L:$L,$G7)/COUNTIFS($G:$G,$G7,$BJ:$BJ,"●",$A:$A,GK$5)/GK$3,0)/3600/$E7</f>
        <v>0</v>
      </c>
      <c r="GL7" s="0" t="n">
        <f aca="false">IF($BK7="●",SUMIFS(ST_SUM!GZ:GZ,ST_SUM!$L:$L,$G7)/COUNTIFS($G:$G,$G7,$BK:$BK,"●",$A:$A,GL$5)/GL$3,0)/3600/$E7</f>
        <v>0</v>
      </c>
      <c r="GM7" s="0" t="n">
        <f aca="false">IF($BL7="●",SUMIFS(ST_SUM!HA:HA,ST_SUM!$L:$L,$G7)/COUNTIFS($G:$G,$G7,$BL:$BL,"●",$A:$A,GM$5)/GM$3,0)/3600/$E7</f>
        <v>0</v>
      </c>
      <c r="GN7" s="0" t="n">
        <f aca="false">IF($BM7="●",SUMIFS(ST_SUM!HB:HB,ST_SUM!$L:$L,$G7)/COUNTIFS($G:$G,$G7,$BM:$BM,"●",$A:$A,GN$5)/GN$3,0)/3600/$E7</f>
        <v>0</v>
      </c>
      <c r="GO7" s="0" t="n">
        <f aca="false">IF($BN7="●",SUMIFS(ST_SUM!HC:HC,ST_SUM!$L:$L,$G7)/COUNTIFS($G:$G,$G7,$BN:$BN,"●",$A:$A,GO$5)/GO$3,0)/3600/$E7</f>
        <v>0.0545246197089947</v>
      </c>
      <c r="GP7" s="0" t="n">
        <f aca="false">IF($BO7="●",SUMIFS(ST_SUM!HD:HD,ST_SUM!$L:$L,$G7)/COUNTIFS($G:$G,$G7,$BO:$BO,"●",$A:$A,GP$5)/GP$3,0)/3600/$E7</f>
        <v>0.019249255952381</v>
      </c>
      <c r="GQ7" s="0" t="n">
        <f aca="false">IF($BP7="●",SUMIFS(ST_SUM!HE:HE,ST_SUM!$L:$L,$G7)/COUNTIFS($G:$G,$G7,$BP:$BP,"●",$A:$A,GQ$5)/GQ$3,0)/3600/$E7</f>
        <v>0</v>
      </c>
      <c r="GR7" s="0" t="n">
        <f aca="false">IF($BQ7="●",SUMIFS(ST_SUM!HF:HF,ST_SUM!$L:$L,$G7)/COUNTIFS($G:$G,$G7,$BQ:$BQ,"●",$A:$A,GR$5)/GR$3,0)/3600/$E7</f>
        <v>0.0427771784060847</v>
      </c>
      <c r="GS7" s="0" t="n">
        <f aca="false">IF($BR7="●",SUMIFS(ST_SUM!HG:HG,ST_SUM!$L:$L,$G7)/COUNTIFS($G:$G,$G7,$BR:$BR,"●",$A:$A,GS$5)/GS$3,0)/3600/$E7</f>
        <v>0.00649457671957672</v>
      </c>
      <c r="GT7" s="0" t="n">
        <f aca="false">IF($BS7="●",SUMIFS(ST_SUM!HH:HH,ST_SUM!$L:$L,$G7)/COUNTIFS($G:$G,$G7,$BS:$BS,"●",$A:$A,GT$5)/GT$3,0)/3600/$E7</f>
        <v>0.0235230902777778</v>
      </c>
      <c r="GU7" s="0" t="n">
        <f aca="false">IF($BT7="●",SUMIFS(ST_SUM!HI:HI,ST_SUM!$L:$L,$G7)/COUNTIFS($G:$G,$G7,$BT:$BT,"●",$A:$A,GU$5)/GU$3,0)/3600/$E7</f>
        <v>0.0421169808201058</v>
      </c>
      <c r="GV7" s="0" t="n">
        <f aca="false">SUM(EI7:GU7)</f>
        <v>0.842160032655423</v>
      </c>
      <c r="GW7" s="0" t="n">
        <f aca="false">IF($H7="●",SUMIFS(ST_SUM!HK:HK,ST_SUM!$L:$L,$G7)/COUNTIFS($G:$G,$G7,$H:$H,"●",$A:$A,GW$5)/GW$3,0)/3600/$E7</f>
        <v>0</v>
      </c>
      <c r="GX7" s="0" t="n">
        <f aca="false">IF($I7="●",SUMIFS(ST_SUM!HL:HL,ST_SUM!$L:$L,$G7)/COUNTIFS($G:$G,$G7,$I:$I,"●",$A:$A,GX$5)/GX$3,0)/3600/$E7</f>
        <v>0.00575708648989899</v>
      </c>
      <c r="GY7" s="0" t="n">
        <f aca="false">IF($J7="●",SUMIFS(ST_SUM!HM:HM,ST_SUM!$L:$L,$G7)/COUNTIFS($G:$G,$G7,$J:$J,"●",$A:$A,GY$5)/GY$3,0)/3600/$E7</f>
        <v>0.0192040277777778</v>
      </c>
      <c r="GZ7" s="0" t="n">
        <f aca="false">IF($K7="●",SUMIFS(ST_SUM!HN:HN,ST_SUM!$L:$L,$G7)/COUNTIFS($G:$G,$G7,$K:$K,"●",$A:$A,GZ$5)/GZ$3,0)/3600/$E7</f>
        <v>0.0241470643939394</v>
      </c>
      <c r="HA7" s="0" t="n">
        <f aca="false">IF($L7="●",SUMIFS(ST_SUM!HO:HO,ST_SUM!$L:$L,$G7)/COUNTIFS($G:$G,$G7,$L:$L,"●",$A:$A,HA$5)/HA$3,0)/3600/$E7</f>
        <v>0.0227891571969697</v>
      </c>
      <c r="HB7" s="0" t="n">
        <f aca="false">IF($M7="●",SUMIFS(ST_SUM!HP:HP,ST_SUM!$L:$L,$G7)/COUNTIFS($G:$G,$G7,$M:$M,"●",$A:$A,HB$5)/HB$3,0)/3600/$E7</f>
        <v>0</v>
      </c>
      <c r="HC7" s="0" t="n">
        <f aca="false">IF($N7="●",SUMIFS(ST_SUM!HQ:HQ,ST_SUM!$L:$L,$G7)/COUNTIFS($G:$G,$G7,$N:$N,"●",$A:$A,HC$5)/HC$3,0)/3600/$E7</f>
        <v>0</v>
      </c>
      <c r="HD7" s="0" t="n">
        <f aca="false">IF($O7="●",SUMIFS(ST_SUM!HR:HR,ST_SUM!$L:$L,$G7,ST_SUM!$M:$M,IF($B7='PART METHOD'!$D$4,"FMCNC1",IF($B7='PART METHOD'!$D$6,"FMCNC2","STD")))/IF($B7='PART METHOD'!$D$4,COUNTIFS($G:$G,$G7,$O:$O,"●",$A:$A,HD$5,$B:$B,'PART METHOD'!$D$4),IF($B7='PART METHOD'!$D$6,COUNTIFS($G:$G,$G7,$O:$O,"●",$A:$A,HD$5,$B:$B,'PART METHOD'!$D$6),COUNTIFS($G:$G,$G7,$O:$O,"●",$A:$A,HD$5,$B:$B,"&lt;&gt;"&amp;'PART METHOD'!$D$4,$B:$B,"&lt;&gt;"&amp;'PART METHOD'!$D$6)))/HD$3,0)/3600/$E7</f>
        <v>0</v>
      </c>
      <c r="HE7" s="0" t="n">
        <f aca="false">IF($P7="●",SUMIFS(ST_SUM!HS:HS,ST_SUM!$L:$L,$G7,ST_SUM!$M:$M,IF($B7='PART METHOD'!$D$4,"FMCNC1",IF($B7='PART METHOD'!$D$6,"FMCNC2","STD")))/IF($B7='PART METHOD'!$D$4,COUNTIFS($G:$G,$G7,$P:$P,"●",$A:$A,HE$5,$B:$B,'PART METHOD'!$D$4),IF($B7='PART METHOD'!$D$6,COUNTIFS($G:$G,$G7,$P:$P,"●",$A:$A,HE$5,$B:$B,'PART METHOD'!$D$6),COUNTIFS($G:$G,$G7,$P:$P,"●",$A:$A,HE$5,$B:$B,"&lt;&gt;"&amp;'PART METHOD'!$D$4,$B:$B,"&lt;&gt;"&amp;'PART METHOD'!$D$6)))/HE$3,0)/3600/$E7</f>
        <v>0.0109265625</v>
      </c>
      <c r="HF7" s="0" t="n">
        <f aca="false">IF($Q7="●",SUMIFS(ST_SUM!HT:HT,ST_SUM!$L:$L,$G7,ST_SUM!$M:$M,IF($B7='PART METHOD'!$D$4,"FMCNC1",IF($B7='PART METHOD'!$D$6,"FMCNC2","STD")))/IF($B7='PART METHOD'!$D$4,COUNTIFS($G:$G,$G7,$Q:$Q,"●",$A:$A,HF$5,$B:$B,'PART METHOD'!$D$4),IF($B7='PART METHOD'!$D$6,COUNTIFS($G:$G,$G7,$Q:$Q,"●",$A:$A,HF$5,$B:$B,'PART METHOD'!$D$6),COUNTIFS($G:$G,$G7,$Q:$Q,"●",$A:$A,HF$5,$B:$B,"&lt;&gt;"&amp;'PART METHOD'!$D$4,$B:$B,"&lt;&gt;"&amp;'PART METHOD'!$D$6)))/HF$3,0)/3600/$E7</f>
        <v>0.0141946022727273</v>
      </c>
      <c r="HG7" s="0" t="n">
        <f aca="false">IF($R7="●",SUMIFS(ST_SUM!HU:HU,ST_SUM!$L:$L,$G7,ST_SUM!$M:$M,IF($B7='PART METHOD'!$D$4,"FMCNC1",IF($B7='PART METHOD'!$D$6,"FMCNC2","STD")))/IF($B7='PART METHOD'!$D$4,COUNTIFS($G:$G,$G7,$R:$R,"●",$A:$A,HG$5,$B:$B,'PART METHOD'!$D$4),IF($B7='PART METHOD'!$D$6,COUNTIFS($G:$G,$G7,$R:$R,"●",$A:$A,HG$5,$B:$B,'PART METHOD'!$D$6),COUNTIFS($G:$G,$G7,$R:$R,"●",$A:$A,HG$5,$B:$B,"&lt;&gt;"&amp;'PART METHOD'!$D$4,$B:$B,"&lt;&gt;"&amp;'PART METHOD'!$D$6)))/HG$3,0)/3600/$E7</f>
        <v>0.0184432335069444</v>
      </c>
      <c r="HH7" s="0" t="n">
        <f aca="false">IF($S7="●",SUMIFS(ST_SUM!HV:HV,ST_SUM!$L:$L,$G7,ST_SUM!$M:$M,IF($B7='PART METHOD'!$D$4,"FMCNC1",IF($B7='PART METHOD'!$D$6,"FMCNC2","STD")))/IF($B7='PART METHOD'!$D$4,COUNTIFS($G:$G,$G7,$S:$S,"●",$A:$A,HH$5,$B:$B,'PART METHOD'!$D$4),IF($B7='PART METHOD'!$D$6,COUNTIFS($G:$G,$G7,$S:$S,"●",$A:$A,HH$5,$B:$B,'PART METHOD'!$D$6),COUNTIFS($G:$G,$G7,$S:$S,"●",$A:$A,HH$5,$B:$B,"&lt;&gt;"&amp;'PART METHOD'!$D$4,$B:$B,"&lt;&gt;"&amp;'PART METHOD'!$D$6)))/HH$3,0)/3600/$E7</f>
        <v>0.0122164036195286</v>
      </c>
      <c r="HI7" s="0" t="n">
        <f aca="false">IF($T7="●",SUMIFS(ST_SUM!HW:HW,ST_SUM!$L:$L,$G7,ST_SUM!$M:$M,IF($B7='PART METHOD'!$D$4,"FMCNC1",IF($B7='PART METHOD'!$D$6,"FMCNC2","STD")))/IF($B7='PART METHOD'!$D$4,COUNTIFS($G:$G,$G7,$T:$T,"●",$A:$A,HI$5,$B:$B,'PART METHOD'!$D$4),IF($B7='PART METHOD'!$D$6,COUNTIFS($G:$G,$G7,$T:$T,"●",$A:$A,HI$5,$B:$B,'PART METHOD'!$D$6),COUNTIFS($G:$G,$G7,$T:$T,"●",$A:$A,HI$5,$B:$B,"&lt;&gt;"&amp;'PART METHOD'!$D$4,$B:$B,"&lt;&gt;"&amp;'PART METHOD'!$D$6)))/HI$3,0)/3600/$E7</f>
        <v>0.0163214172979798</v>
      </c>
      <c r="HJ7" s="0" t="n">
        <f aca="false">IF($U7="●",SUMIFS(ST_SUM!HX:HX,ST_SUM!$L:$L,$G7,ST_SUM!$M:$M,IF($B7='PART METHOD'!$D$4,"FMCNC1",IF($B7='PART METHOD'!$D$6,"FMCNC2","STD")))/IF($B7='PART METHOD'!$D$4,COUNTIFS($G:$G,$G7,$U:$U,"●",$A:$A,HJ$5,$B:$B,'PART METHOD'!$D$4),IF($B7='PART METHOD'!$D$6,COUNTIFS($G:$G,$G7,$U:$U,"●",$A:$A,HJ$5,$B:$B,'PART METHOD'!$D$6),COUNTIFS($G:$G,$G7,$U:$U,"●",$A:$A,HJ$5,$B:$B,"&lt;&gt;"&amp;'PART METHOD'!$D$4,$B:$B,"&lt;&gt;"&amp;'PART METHOD'!$D$6)))/HJ$3,0)/3600/$E7</f>
        <v>0</v>
      </c>
      <c r="HK7" s="0" t="n">
        <f aca="false">IF($V7="●",SUMIFS(ST_SUM!HY:HY,ST_SUM!$L:$L,$G7,ST_SUM!$M:$M,IF($B7='PART METHOD'!$D$4,"FMCNC1",IF($B7='PART METHOD'!$D$6,"FMCNC2","STD")))/IF($B7='PART METHOD'!$D$4,COUNTIFS($G:$G,$G7,$V:$V,"●",$A:$A,HK$5,$B:$B,'PART METHOD'!$D$4),IF($B7='PART METHOD'!$D$6,COUNTIFS($G:$G,$G7,$V:$V,"●",$A:$A,HK$5,$B:$B,'PART METHOD'!$D$6),COUNTIFS($G:$G,$G7,$V:$V,"●",$A:$A,HK$5,$B:$B,"&lt;&gt;"&amp;'PART METHOD'!$D$4,$B:$B,"&lt;&gt;"&amp;'PART METHOD'!$D$6)))/HK$3,0)/3600/$E7</f>
        <v>0.0216517676767677</v>
      </c>
      <c r="HL7" s="0" t="n">
        <f aca="false">IF($W7="●",SUMIFS(ST_SUM!HZ:HZ,ST_SUM!$L:$L,$G7,ST_SUM!$N:$N,IF($B7='PART METHOD'!$D$5,"HAND","STD"))/COUNTIFS($G:$G,$G7,$W:$W,"●",$A:$A,HL$5,$B:$B,IF($B7='PART METHOD'!$D$5,'PART METHOD'!$D$5,"&lt;&gt;"&amp;'PART METHOD'!$D$5))/HL$3,0)/3600/$E7</f>
        <v>0.0337225694444444</v>
      </c>
      <c r="HM7" s="0" t="n">
        <f aca="false">IF($X7="●",SUMIFS(ST_SUM!IA:IA,ST_SUM!$L:$L,$G7)/COUNTIFS($G:$G,$G7,$X:$X,"●",$A:$A,HM$5)/HM$3,0)/3600/$E7</f>
        <v>0</v>
      </c>
      <c r="HN7" s="0" t="n">
        <f aca="false">IF($Y7="●",SUMIFS(ST_SUM!IB:IB,ST_SUM!$L:$L,$G7)/COUNTIFS($G:$G,$G7,$Y:$Y,"●",$A:$A,HN$5)/HN$3,0)/3600/$E7</f>
        <v>0.0219857291666667</v>
      </c>
      <c r="HO7" s="0" t="n">
        <f aca="false">IF($Z7="●",SUMIFS(ST_SUM!IC:IC,ST_SUM!$L:$L,$G7)/COUNTIFS($G:$G,$G7,$Z:$Z,"●",$A:$A,HO$5)/HO$3,0)/3600/$E7</f>
        <v>0</v>
      </c>
      <c r="HP7" s="0" t="n">
        <f aca="false">IF($AA7="●",SUMIFS(ST_SUM!ID:ID,ST_SUM!$L:$L,$G7)/COUNTIFS($G:$G,$G7,$AA:$AA,"●",$A:$A,HP$5)/HP$3,0)/3600/$E7</f>
        <v>0</v>
      </c>
      <c r="HQ7" s="0" t="n">
        <f aca="false">IF($AB7="●",SUMIFS(ST_SUM!IE:IE,ST_SUM!$L:$L,$G7)/COUNTIFS($G:$G,$G7,$AB:$AB,"●",$A:$A,HQ$5)/HQ$3,0)/3600/$E7</f>
        <v>0</v>
      </c>
      <c r="HR7" s="0" t="n">
        <f aca="false">IF($AC7="●",SUMIFS(ST_SUM!IF:IF,ST_SUM!$L:$L,$G7)/COUNTIFS($G:$G,$G7,$AC:$AC,"●",$A:$A,HR$5)/HR$3,0)/3600/$E7</f>
        <v>0</v>
      </c>
      <c r="HS7" s="0" t="n">
        <f aca="false">IF($AD7="●",SUMIFS(ST_SUM!IG:IG,ST_SUM!$L:$L,$G7)/COUNTIFS($G:$G,$G7,$AD:$AD,"●",$A:$A,HS$5)/HS$3,0)/3600/$E7</f>
        <v>0.00565744686447811</v>
      </c>
      <c r="HT7" s="0" t="n">
        <f aca="false">IF($AE7="●",SUMIFS(ST_SUM!IH:IH,ST_SUM!$L:$L,$G7)/COUNTIFS($G:$G,$G7,$AE:$AE,"●",$A:$A,HT$5)/HT$3,0)/3600/$E7</f>
        <v>0.03697125</v>
      </c>
      <c r="HU7" s="0" t="n">
        <f aca="false">IF($AF7="●",SUMIFS(ST_SUM!II:II,ST_SUM!$L:$L,$G7)/COUNTIFS($G:$G,$G7,$AF:$AF,"●",$A:$A,HU$5)/HU$3,0)/3600/$E7</f>
        <v>0.0139492582070707</v>
      </c>
      <c r="HV7" s="0" t="n">
        <f aca="false">IF($AG7="●",SUMIFS(ST_SUM!IJ:IJ,ST_SUM!$L:$L,$G7)/COUNTIFS($G:$G,$G7,$AG:$AG,"●",$A:$A,HV$5)/HV$3,0)/3600/$E7</f>
        <v>0</v>
      </c>
      <c r="HW7" s="0" t="n">
        <f aca="false">IF($AH7="●",SUMIFS(ST_SUM!IK:IK,ST_SUM!$L:$L,$G7)/COUNTIFS($G:$G,$G7,$AH:$AH,"●",$A:$A,HW$5)/HW$3,0)/3600/$E7</f>
        <v>0.00170179924242424</v>
      </c>
      <c r="HX7" s="0" t="n">
        <f aca="false">IF($AI7="●",SUMIFS(ST_SUM!IL:IL,ST_SUM!$L:$L,$G7)/COUNTIFS($G:$G,$G7,$AI:$AI,"●",$A:$A,HX$5)/HX$3,0)/3600/$E7</f>
        <v>0.00270286721380471</v>
      </c>
      <c r="HY7" s="0" t="n">
        <f aca="false">IF($AJ7="●",SUMIFS(ST_SUM!IM:IM,ST_SUM!$L:$L,$G7)/COUNTIFS($G:$G,$G7,$AJ:$AJ,"●",$A:$A,HY$5)/HY$3,0)/3600/$E7</f>
        <v>0.0159312184343434</v>
      </c>
      <c r="HZ7" s="0" t="n">
        <f aca="false">IF($AK7="●",SUMIFS(ST_SUM!IN:IN,ST_SUM!$L:$L,$G7)/COUNTIFS($G:$G,$G7,$AK:$AK,"●",$A:$A,HZ$5)/HZ$3,0)/3600/$E7</f>
        <v>0.0163822601010101</v>
      </c>
      <c r="IA7" s="0" t="n">
        <f aca="false">IF($AL7="●",SUMIFS(ST_SUM!IO:IO,ST_SUM!$L:$L,$G7)/COUNTIFS($G:$G,$G7,$AL:$AL,"●",$A:$A,IA$5)/IA$3,0)/3600/$E7</f>
        <v>0.00801622474747475</v>
      </c>
      <c r="IB7" s="0" t="n">
        <f aca="false">IF($AM7="●",SUMIFS(ST_SUM!IP:IP,ST_SUM!$L:$L,$G7)/COUNTIFS($G:$G,$G7,$AM:$AM,"●",$A:$A,IB$5)/IB$3,0)/3600/$E7</f>
        <v>0.00612728324915825</v>
      </c>
      <c r="IC7" s="0" t="n">
        <f aca="false">IF($AN7="●",SUMIFS(ST_SUM!IQ:IQ,ST_SUM!$L:$L,$G7)/COUNTIFS($G:$G,$G7,$AN:$AN,"●",$A:$A,IC$5)/IC$3,0)/3600/$E7</f>
        <v>0.0156058396464646</v>
      </c>
      <c r="ID7" s="0" t="n">
        <f aca="false">IF($AO7="●",SUMIFS(ST_SUM!IR:IR,ST_SUM!$L:$L,$G7)/COUNTIFS($G:$G,$G7,$AO:$AO,"●",$A:$A,ID$5)/ID$3,0)/3600/$E7</f>
        <v>0.0187819010416667</v>
      </c>
      <c r="IE7" s="0" t="n">
        <f aca="false">IF($AP7="●",SUMIFS(ST_SUM!IS:IS,ST_SUM!$L:$L,$G7)/COUNTIFS($G:$G,$G7,$AP:$AP,"●",$A:$A,IE$5)/IE$3,0)/3600/$E7</f>
        <v>0.0130277888257576</v>
      </c>
      <c r="IF7" s="0" t="n">
        <f aca="false">IF($AQ7="●",SUMIFS(ST_SUM!IT:IT,ST_SUM!$L:$L,$G7)/COUNTIFS($G:$G,$G7,$AQ:$AQ,"●",$A:$A,IF$5)/IF$3,0)/3600/$E7</f>
        <v>0.0257546164772727</v>
      </c>
      <c r="IG7" s="0" t="n">
        <f aca="false">IF($AR7="●",SUMIFS(ST_SUM!IU:IU,ST_SUM!$L:$L,$G7)/COUNTIFS($G:$G,$G7,$AR:$AR,"●",$A:$A,IG$5)/IG$3,0)/3600/$E7</f>
        <v>0.0333386458333333</v>
      </c>
      <c r="IH7" s="0" t="n">
        <f aca="false">IF($AS7="●",SUMIFS(ST_SUM!IV:IV,ST_SUM!$L:$L,$G7)/COUNTIFS($G:$G,$G7,$AS:$AS,"●",$A:$A,IH$5)/IH$3,0)/3600/$E7</f>
        <v>0.0149054924242424</v>
      </c>
      <c r="II7" s="0" t="n">
        <f aca="false">IF($AT7="●",SUMIFS(ST_SUM!IW:IW,ST_SUM!$L:$L,$G7)/COUNTIFS($G:$G,$G7,$AT:$AT,"●",$A:$A,II$5)/II$3,0)/3600/$E7</f>
        <v>0.00990864898989899</v>
      </c>
      <c r="IJ7" s="0" t="n">
        <f aca="false">IF($AU7="●",SUMIFS(ST_SUM!IX:IX,ST_SUM!$L:$L,$G7)/COUNTIFS($G:$G,$G7,$AU:$AU,"●",$A:$A,IJ$5)/IJ$3,0)/3600/$E7</f>
        <v>0.0223541429924242</v>
      </c>
      <c r="IK7" s="0" t="n">
        <f aca="false">IF($AV7="●",SUMIFS(ST_SUM!IY:IY,ST_SUM!$L:$L,$G7)/COUNTIFS($G:$G,$G7,$AV:$AV,"●",$A:$A,IK$5)/IK$3,0)/3600/$E7</f>
        <v>0.0212851483585859</v>
      </c>
      <c r="IL7" s="0" t="n">
        <f aca="false">IF($AW7="●",SUMIFS(ST_SUM!IZ:IZ,ST_SUM!$L:$L,$G7)/COUNTIFS($G:$G,$G7,$AW:$AW,"●",$A:$A,IL$5)/IL$3,0)/3600/$E7</f>
        <v>0.0261673768939394</v>
      </c>
      <c r="IM7" s="0" t="n">
        <f aca="false">IF($AX7="●",SUMIFS(ST_SUM!JA:JA,ST_SUM!$L:$L,$G7)/COUNTIFS($G:$G,$G7,$AX:$AX,"●",$A:$A,IM$5)/IM$3,0)/3600/$E7</f>
        <v>0.0045459990530303</v>
      </c>
      <c r="IN7" s="0" t="n">
        <f aca="false">IF($AY7="●",SUMIFS(ST_SUM!JB:JB,ST_SUM!$L:$L,$G7)/COUNTIFS($G:$G,$G7,$AY:$AY,"●",$A:$A,IN$5)/IN$3,0)/3600/$E7</f>
        <v>0</v>
      </c>
      <c r="IO7" s="0" t="n">
        <f aca="false">IF($AZ7="●",SUMIFS(ST_SUM!JC:JC,ST_SUM!$L:$L,$G7)/COUNTIFS($G:$G,$G7,$AZ:$AZ,"●",$A:$A,IO$5)/IO$3,0)/3600/$E7</f>
        <v>0</v>
      </c>
      <c r="IP7" s="0" t="n">
        <f aca="false">IF($BA7="●",SUMIFS(ST_SUM!JD:JD,ST_SUM!$L:$L,$G7)/COUNTIFS($G:$G,$G7,$BA:$BA,"●",$A:$A,IP$5)/IP$3,0)/3600/$E7</f>
        <v>0.00757887152777778</v>
      </c>
      <c r="IQ7" s="0" t="n">
        <f aca="false">IF($BB7="●",SUMIFS(ST_SUM!JE:JE,ST_SUM!$L:$L,$G7)/COUNTIFS($G:$G,$G7,$BB:$BB,"●",$A:$A,IQ$5)/IQ$3,0)/3600/$E7</f>
        <v>0.015878388047138</v>
      </c>
      <c r="IR7" s="0" t="n">
        <f aca="false">IF($BC7="●",SUMIFS(ST_SUM!JF:JF,ST_SUM!$L:$L,$G7)/COUNTIFS($G:$G,$G7,$BC:$BC,"●",$A:$A,IR$5)/IR$3,0)/3600/$E7</f>
        <v>0</v>
      </c>
      <c r="IS7" s="0" t="n">
        <f aca="false">IF($BD7="●",SUMIFS(ST_SUM!JG:JG,ST_SUM!$L:$L,$G7)/COUNTIFS($G:$G,$G7,$BD:$BD,"●",$A:$A,IS$5)/IS$3,0)/3600/$E7</f>
        <v>0.0145367503156566</v>
      </c>
      <c r="IT7" s="0" t="n">
        <f aca="false">IF($BE7="●",SUMIFS(ST_SUM!JH:JH,ST_SUM!$L:$L,$G7)/COUNTIFS($G:$G,$G7,$BE:$BE,"●",$A:$A,IT$5)/IT$3,0)/3600/$E7</f>
        <v>0</v>
      </c>
      <c r="IU7" s="0" t="n">
        <f aca="false">IF($BF7="●",SUMIFS(ST_SUM!JI:JI,ST_SUM!$L:$L,$G7)/COUNTIFS($G:$G,$G7,$BF:$BF,"●",$A:$A,IU$5)/IU$3,0)/3600/$E7</f>
        <v>0</v>
      </c>
      <c r="IV7" s="0" t="n">
        <f aca="false">IF($BG7="●",SUMIFS(ST_SUM!JJ:JJ,ST_SUM!$L:$L,$G7)/COUNTIFS($G:$G,$G7,$BG:$BG,"●",$A:$A,IV$5)/IV$3,0)/3600/$E7</f>
        <v>0.0140292574179293</v>
      </c>
      <c r="IW7" s="0" t="n">
        <f aca="false">IF($BH7="●",SUMIFS(ST_SUM!JK:JK,ST_SUM!$L:$L,$G7)/COUNTIFS($G:$G,$G7,$BH:$BH,"●",$A:$A,IW$5)/IW$3,0)/3600/$E7</f>
        <v>0</v>
      </c>
      <c r="IX7" s="0" t="n">
        <f aca="false">IF($BI7="●",SUMIFS(ST_SUM!JL:JL,ST_SUM!$L:$L,$G7)/COUNTIFS($G:$G,$G7,$BI:$BI,"●",$A:$A,IX$5)/IX$3,0)/3600/$E7</f>
        <v>0.00404513888888889</v>
      </c>
      <c r="IY7" s="0" t="n">
        <f aca="false">IF($BJ7="●",SUMIFS(ST_SUM!JM:JM,ST_SUM!$L:$L,$G7)/COUNTIFS($G:$G,$G7,$BJ:$BJ,"●",$A:$A,IY$5)/IY$3,0)/3600/$E7</f>
        <v>0</v>
      </c>
      <c r="IZ7" s="0" t="n">
        <f aca="false">IF($BK7="●",SUMIFS(ST_SUM!JN:JN,ST_SUM!$L:$L,$G7)/COUNTIFS($G:$G,$G7,$BK:$BK,"●",$A:$A,IZ$5)/IZ$3,0)/3600/$E7</f>
        <v>0</v>
      </c>
      <c r="JA7" s="0" t="n">
        <f aca="false">IF($BL7="●",SUMIFS(ST_SUM!JO:JO,ST_SUM!$L:$L,$G7)/COUNTIFS($G:$G,$G7,$BL:$BL,"●",$A:$A,JA$5)/JA$3,0)/3600/$E7</f>
        <v>0</v>
      </c>
      <c r="JB7" s="0" t="n">
        <f aca="false">IF($BM7="●",SUMIFS(ST_SUM!JP:JP,ST_SUM!$L:$L,$G7)/COUNTIFS($G:$G,$G7,$BM:$BM,"●",$A:$A,JB$5)/JB$3,0)/3600/$E7</f>
        <v>0</v>
      </c>
      <c r="JC7" s="0" t="n">
        <f aca="false">IF($BN7="●",SUMIFS(ST_SUM!JQ:JQ,ST_SUM!$L:$L,$G7)/COUNTIFS($G:$G,$G7,$BN:$BN,"●",$A:$A,JC$5)/JC$3,0)/3600/$E7</f>
        <v>0.0583258996212121</v>
      </c>
      <c r="JD7" s="0" t="n">
        <f aca="false">IF($BO7="●",SUMIFS(ST_SUM!JR:JR,ST_SUM!$L:$L,$G7)/COUNTIFS($G:$G,$G7,$BO:$BO,"●",$A:$A,JD$5)/JD$3,0)/3600/$E7</f>
        <v>0.0155288431186869</v>
      </c>
      <c r="JE7" s="0" t="n">
        <f aca="false">IF($BP7="●",SUMIFS(ST_SUM!JS:JS,ST_SUM!$L:$L,$G7)/COUNTIFS($G:$G,$G7,$BP:$BP,"●",$A:$A,JE$5)/JE$3,0)/3600/$E7</f>
        <v>0</v>
      </c>
      <c r="JF7" s="0" t="n">
        <f aca="false">IF($BQ7="●",SUMIFS(ST_SUM!JT:JT,ST_SUM!$L:$L,$G7)/COUNTIFS($G:$G,$G7,$BQ:$BQ,"●",$A:$A,JF$5)/JF$3,0)/3600/$E7</f>
        <v>0.0240155460858586</v>
      </c>
      <c r="JG7" s="0" t="n">
        <f aca="false">IF($BR7="●",SUMIFS(ST_SUM!JU:JU,ST_SUM!$L:$L,$G7)/COUNTIFS($G:$G,$G7,$BR:$BR,"●",$A:$A,JG$5)/JG$3,0)/3600/$E7</f>
        <v>0.0128914467592593</v>
      </c>
      <c r="JH7" s="0" t="n">
        <f aca="false">IF($BS7="●",SUMIFS(ST_SUM!JV:JV,ST_SUM!$L:$L,$G7)/COUNTIFS($G:$G,$G7,$BS:$BS,"●",$A:$A,JH$5)/JH$3,0)/3600/$E7</f>
        <v>0.0187616240530303</v>
      </c>
      <c r="JI7" s="0" t="n">
        <f aca="false">IF($BT7="●",SUMIFS(ST_SUM!JW:JW,ST_SUM!$L:$L,$G7)/COUNTIFS($G:$G,$G7,$BT:$BT,"●",$A:$A,JI$5)/JI$3,0)/3600/$E7</f>
        <v>0.0496234059343434</v>
      </c>
      <c r="JJ7" s="0" t="n">
        <f aca="false">SUM(GW7:JI7)</f>
        <v>0.769690001709806</v>
      </c>
      <c r="JK7" s="0" t="n">
        <f aca="false">IF($H7="●",SUMIFS(ST_SUM!JY:JY,ST_SUM!$L:$L,$G7)/COUNTIFS($G:$G,$G7,$H:$H,"●",$A:$A,JK$5)/JK$3,0)/3600/$E7</f>
        <v>0</v>
      </c>
      <c r="JL7" s="0" t="n">
        <f aca="false">IF($I7="●",SUMIFS(ST_SUM!JZ:JZ,ST_SUM!$L:$L,$G7)/COUNTIFS($G:$G,$G7,$I:$I,"●",$A:$A,JL$5)/JL$3,0)/3600/$E7</f>
        <v>0.0154228211805556</v>
      </c>
      <c r="JM7" s="0" t="n">
        <f aca="false">IF($J7="●",SUMIFS(ST_SUM!KA:KA,ST_SUM!$L:$L,$G7)/COUNTIFS($G:$G,$G7,$J:$J,"●",$A:$A,JM$5)/JM$3,0)/3600/$E7</f>
        <v>0.0317314127604167</v>
      </c>
      <c r="JN7" s="0" t="n">
        <f aca="false">IF($K7="●",SUMIFS(ST_SUM!KB:KB,ST_SUM!$L:$L,$G7)/COUNTIFS($G:$G,$G7,$K:$K,"●",$A:$A,JN$5)/JN$3,0)/3600/$E7</f>
        <v>0.0671457356770834</v>
      </c>
      <c r="JO7" s="0" t="n">
        <f aca="false">IF($L7="●",SUMIFS(ST_SUM!KC:KC,ST_SUM!$L:$L,$G7)/COUNTIFS($G:$G,$G7,$L:$L,"●",$A:$A,JO$5)/JO$3,0)/3600/$E7</f>
        <v>0.0294162615740741</v>
      </c>
      <c r="JP7" s="0" t="n">
        <f aca="false">IF($M7="●",SUMIFS(ST_SUM!KD:KD,ST_SUM!$L:$L,$G7)/COUNTIFS($G:$G,$G7,$M:$M,"●",$A:$A,JP$5)/JP$3,0)/3600/$E7</f>
        <v>0</v>
      </c>
      <c r="JQ7" s="0" t="n">
        <f aca="false">IF($N7="●",SUMIFS(ST_SUM!KE:KE,ST_SUM!$L:$L,$G7)/COUNTIFS($G:$G,$G7,$N:$N,"●",$A:$A,JQ$5)/JQ$3,0)/3600/$E7</f>
        <v>0</v>
      </c>
      <c r="JR7" s="0" t="n">
        <f aca="false">IF($O7="●",SUMIFS(ST_SUM!KF:KF,ST_SUM!$L:$L,$G7,ST_SUM!$M:$M,IF($B7='PART METHOD'!$D$4,"FMCNC1",IF($B7='PART METHOD'!$D$6,"FMCNC2","STD")))/IF($B7='PART METHOD'!$D$4,COUNTIFS($G:$G,$G7,$O:$O,"●",$A:$A,JR$5,$B:$B,'PART METHOD'!$D$4),IF($B7='PART METHOD'!$D$6,COUNTIFS($G:$G,$G7,$O:$O,"●",$A:$A,JR$5,$B:$B,'PART METHOD'!$D$6),COUNTIFS($G:$G,$G7,$O:$O,"●",$A:$A,JR$5,$B:$B,"&lt;&gt;"&amp;'PART METHOD'!$D$4,$B:$B,"&lt;&gt;"&amp;'PART METHOD'!$D$6)))/JR$3,0)/3600/$E7</f>
        <v>0</v>
      </c>
      <c r="JS7" s="0" t="n">
        <f aca="false">IF($P7="●",SUMIFS(ST_SUM!KG:KG,ST_SUM!$L:$L,$G7,ST_SUM!$M:$M,IF($B7='PART METHOD'!$D$4,"FMCNC1",IF($B7='PART METHOD'!$D$6,"FMCNC2","STD")))/IF($B7='PART METHOD'!$D$4,COUNTIFS($G:$G,$G7,$P:$P,"●",$A:$A,JS$5,$B:$B,'PART METHOD'!$D$4),IF($B7='PART METHOD'!$D$6,COUNTIFS($G:$G,$G7,$P:$P,"●",$A:$A,JS$5,$B:$B,'PART METHOD'!$D$6),COUNTIFS($G:$G,$G7,$P:$P,"●",$A:$A,JS$5,$B:$B,"&lt;&gt;"&amp;'PART METHOD'!$D$4,$B:$B,"&lt;&gt;"&amp;'PART METHOD'!$D$6)))/JS$3,0)/3600/$E7</f>
        <v>0.0207540078125</v>
      </c>
      <c r="JT7" s="0" t="n">
        <f aca="false">IF($Q7="●",SUMIFS(ST_SUM!KH:KH,ST_SUM!$L:$L,$G7,ST_SUM!$M:$M,IF($B7='PART METHOD'!$D$4,"FMCNC1",IF($B7='PART METHOD'!$D$6,"FMCNC2","STD")))/IF($B7='PART METHOD'!$D$4,COUNTIFS($G:$G,$G7,$Q:$Q,"●",$A:$A,JT$5,$B:$B,'PART METHOD'!$D$4),IF($B7='PART METHOD'!$D$6,COUNTIFS($G:$G,$G7,$Q:$Q,"●",$A:$A,JT$5,$B:$B,'PART METHOD'!$D$6),COUNTIFS($G:$G,$G7,$Q:$Q,"●",$A:$A,JT$5,$B:$B,"&lt;&gt;"&amp;'PART METHOD'!$D$4,$B:$B,"&lt;&gt;"&amp;'PART METHOD'!$D$6)))/JT$3,0)/3600/$E7</f>
        <v>0.0252569548611111</v>
      </c>
      <c r="JU7" s="0" t="n">
        <f aca="false">IF($R7="●",SUMIFS(ST_SUM!KI:KI,ST_SUM!$L:$L,$G7,ST_SUM!$M:$M,IF($B7='PART METHOD'!$D$4,"FMCNC1",IF($B7='PART METHOD'!$D$6,"FMCNC2","STD")))/IF($B7='PART METHOD'!$D$4,COUNTIFS($G:$G,$G7,$R:$R,"●",$A:$A,JU$5,$B:$B,'PART METHOD'!$D$4),IF($B7='PART METHOD'!$D$6,COUNTIFS($G:$G,$G7,$R:$R,"●",$A:$A,JU$5,$B:$B,'PART METHOD'!$D$6),COUNTIFS($G:$G,$G7,$R:$R,"●",$A:$A,JU$5,$B:$B,"&lt;&gt;"&amp;'PART METHOD'!$D$4,$B:$B,"&lt;&gt;"&amp;'PART METHOD'!$D$6)))/JU$3,0)/3600/$E7</f>
        <v>0.03028077734375</v>
      </c>
      <c r="JV7" s="0" t="n">
        <f aca="false">IF($S7="●",SUMIFS(ST_SUM!KJ:KJ,ST_SUM!$L:$L,$G7,ST_SUM!$M:$M,IF($B7='PART METHOD'!$D$4,"FMCNC1",IF($B7='PART METHOD'!$D$6,"FMCNC2","STD")))/IF($B7='PART METHOD'!$D$4,COUNTIFS($G:$G,$G7,$S:$S,"●",$A:$A,JV$5,$B:$B,'PART METHOD'!$D$4),IF($B7='PART METHOD'!$D$6,COUNTIFS($G:$G,$G7,$S:$S,"●",$A:$A,JV$5,$B:$B,'PART METHOD'!$D$6),COUNTIFS($G:$G,$G7,$S:$S,"●",$A:$A,JV$5,$B:$B,"&lt;&gt;"&amp;'PART METHOD'!$D$4,$B:$B,"&lt;&gt;"&amp;'PART METHOD'!$D$6)))/JV$3,0)/3600/$E7</f>
        <v>0.0222836863425926</v>
      </c>
      <c r="JW7" s="0" t="n">
        <f aca="false">IF($T7="●",SUMIFS(ST_SUM!KK:KK,ST_SUM!$L:$L,$G7,ST_SUM!$M:$M,IF($B7='PART METHOD'!$D$4,"FMCNC1",IF($B7='PART METHOD'!$D$6,"FMCNC2","STD")))/IF($B7='PART METHOD'!$D$4,COUNTIFS($G:$G,$G7,$T:$T,"●",$A:$A,JW$5,$B:$B,'PART METHOD'!$D$4),IF($B7='PART METHOD'!$D$6,COUNTIFS($G:$G,$G7,$T:$T,"●",$A:$A,JW$5,$B:$B,'PART METHOD'!$D$6),COUNTIFS($G:$G,$G7,$T:$T,"●",$A:$A,JW$5,$B:$B,"&lt;&gt;"&amp;'PART METHOD'!$D$4,$B:$B,"&lt;&gt;"&amp;'PART METHOD'!$D$6)))/JW$3,0)/3600/$E7</f>
        <v>0.031555</v>
      </c>
      <c r="JX7" s="0" t="n">
        <f aca="false">IF($U7="●",SUMIFS(ST_SUM!KL:KL,ST_SUM!$L:$L,$G7,ST_SUM!$M:$M,IF($B7='PART METHOD'!$D$4,"FMCNC1",IF($B7='PART METHOD'!$D$6,"FMCNC2","STD")))/IF($B7='PART METHOD'!$D$4,COUNTIFS($G:$G,$G7,$U:$U,"●",$A:$A,JX$5,$B:$B,'PART METHOD'!$D$4),IF($B7='PART METHOD'!$D$6,COUNTIFS($G:$G,$G7,$U:$U,"●",$A:$A,JX$5,$B:$B,'PART METHOD'!$D$6),COUNTIFS($G:$G,$G7,$U:$U,"●",$A:$A,JX$5,$B:$B,"&lt;&gt;"&amp;'PART METHOD'!$D$4,$B:$B,"&lt;&gt;"&amp;'PART METHOD'!$D$6)))/JX$3,0)/3600/$E7</f>
        <v>0</v>
      </c>
      <c r="JY7" s="0" t="n">
        <f aca="false">IF($V7="●",SUMIFS(ST_SUM!KM:KM,ST_SUM!$L:$L,$G7,ST_SUM!$M:$M,IF($B7='PART METHOD'!$D$4,"FMCNC1",IF($B7='PART METHOD'!$D$6,"FMCNC2","STD")))/IF($B7='PART METHOD'!$D$4,COUNTIFS($G:$G,$G7,$V:$V,"●",$A:$A,JY$5,$B:$B,'PART METHOD'!$D$4),IF($B7='PART METHOD'!$D$6,COUNTIFS($G:$G,$G7,$V:$V,"●",$A:$A,JY$5,$B:$B,'PART METHOD'!$D$6),COUNTIFS($G:$G,$G7,$V:$V,"●",$A:$A,JY$5,$B:$B,"&lt;&gt;"&amp;'PART METHOD'!$D$4,$B:$B,"&lt;&gt;"&amp;'PART METHOD'!$D$6)))/JY$3,0)/3600/$E7</f>
        <v>0.0512034201388889</v>
      </c>
      <c r="JZ7" s="0" t="n">
        <f aca="false">IF($W7="●",SUMIFS(ST_SUM!KN:KN,ST_SUM!$L:$L,$G7,ST_SUM!$N:$N,IF($B7='PART METHOD'!$D$5,"HAND","STD"))/COUNTIFS($G:$G,$G7,$W:$W,"●",$A:$A,JZ$5,$B:$B,IF($B7='PART METHOD'!$D$5,'PART METHOD'!$D$5,"&lt;&gt;"&amp;'PART METHOD'!$D$5))/JZ$3,0)/3600/$E7</f>
        <v>0.073041203125</v>
      </c>
      <c r="KA7" s="0" t="n">
        <f aca="false">IF($X7="●",SUMIFS(ST_SUM!KO:KO,ST_SUM!$L:$L,$G7)/COUNTIFS($G:$G,$G7,$X:$X,"●",$A:$A,KA$5)/KA$3,0)/3600/$E7</f>
        <v>0</v>
      </c>
      <c r="KB7" s="0" t="n">
        <f aca="false">IF($Y7="●",SUMIFS(ST_SUM!KP:KP,ST_SUM!$L:$L,$G7)/COUNTIFS($G:$G,$G7,$Y:$Y,"●",$A:$A,KB$5)/KB$3,0)/3600/$E7</f>
        <v>0.0517974053819444</v>
      </c>
      <c r="KC7" s="0" t="n">
        <f aca="false">IF($Z7="●",SUMIFS(ST_SUM!KQ:KQ,ST_SUM!$L:$L,$G7)/COUNTIFS($G:$G,$G7,$Z:$Z,"●",$A:$A,KC$5)/KC$3,0)/3600/$E7</f>
        <v>0</v>
      </c>
      <c r="KD7" s="0" t="n">
        <f aca="false">IF($AA7="●",SUMIFS(ST_SUM!KR:KR,ST_SUM!$L:$L,$G7)/COUNTIFS($G:$G,$G7,$AA:$AA,"●",$A:$A,KD$5)/KD$3,0)/3600/$E7</f>
        <v>0</v>
      </c>
      <c r="KE7" s="0" t="n">
        <f aca="false">IF($AB7="●",SUMIFS(ST_SUM!KS:KS,ST_SUM!$L:$L,$G7)/COUNTIFS($G:$G,$G7,$AB:$AB,"●",$A:$A,KE$5)/KE$3,0)/3600/$E7</f>
        <v>0</v>
      </c>
      <c r="KF7" s="0" t="n">
        <f aca="false">IF($AC7="●",SUMIFS(ST_SUM!KT:KT,ST_SUM!$L:$L,$G7)/COUNTIFS($G:$G,$G7,$AC:$AC,"●",$A:$A,KF$5)/KF$3,0)/3600/$E7</f>
        <v>0</v>
      </c>
      <c r="KG7" s="0" t="n">
        <f aca="false">IF($AD7="●",SUMIFS(ST_SUM!KU:KU,ST_SUM!$L:$L,$G7)/COUNTIFS($G:$G,$G7,$AD:$AD,"●",$A:$A,KG$5)/KG$3,0)/3600/$E7</f>
        <v>0.0123245543981482</v>
      </c>
      <c r="KH7" s="0" t="n">
        <f aca="false">IF($AE7="●",SUMIFS(ST_SUM!KV:KV,ST_SUM!$L:$L,$G7)/COUNTIFS($G:$G,$G7,$AE:$AE,"●",$A:$A,KH$5)/KH$3,0)/3600/$E7</f>
        <v>0.043210546875</v>
      </c>
      <c r="KI7" s="0" t="n">
        <f aca="false">IF($AF7="●",SUMIFS(ST_SUM!KW:KW,ST_SUM!$L:$L,$G7)/COUNTIFS($G:$G,$G7,$AF:$AF,"●",$A:$A,KI$5)/KI$3,0)/3600/$E7</f>
        <v>0.0200282899305556</v>
      </c>
      <c r="KJ7" s="0" t="n">
        <f aca="false">IF($AG7="●",SUMIFS(ST_SUM!KX:KX,ST_SUM!$L:$L,$G7)/COUNTIFS($G:$G,$G7,$AG:$AG,"●",$A:$A,KJ$5)/KJ$3,0)/3600/$E7</f>
        <v>0</v>
      </c>
      <c r="KK7" s="0" t="n">
        <f aca="false">IF($AH7="●",SUMIFS(ST_SUM!KY:KY,ST_SUM!$L:$L,$G7)/COUNTIFS($G:$G,$G7,$AH:$AH,"●",$A:$A,KK$5)/KK$3,0)/3600/$E7</f>
        <v>0.00618746527777778</v>
      </c>
      <c r="KL7" s="0" t="n">
        <f aca="false">IF($AI7="●",SUMIFS(ST_SUM!KZ:KZ,ST_SUM!$L:$L,$G7)/COUNTIFS($G:$G,$G7,$AI:$AI,"●",$A:$A,KL$5)/KL$3,0)/3600/$E7</f>
        <v>0.00651371527777778</v>
      </c>
      <c r="KM7" s="0" t="n">
        <f aca="false">IF($AJ7="●",SUMIFS(ST_SUM!LA:LA,ST_SUM!$L:$L,$G7)/COUNTIFS($G:$G,$G7,$AJ:$AJ,"●",$A:$A,KM$5)/KM$3,0)/3600/$E7</f>
        <v>0.0247592907986111</v>
      </c>
      <c r="KN7" s="0" t="n">
        <f aca="false">IF($AK7="●",SUMIFS(ST_SUM!LB:LB,ST_SUM!$L:$L,$G7)/COUNTIFS($G:$G,$G7,$AK:$AK,"●",$A:$A,KN$5)/KN$3,0)/3600/$E7</f>
        <v>0.0296863368055556</v>
      </c>
      <c r="KO7" s="0" t="n">
        <f aca="false">IF($AL7="●",SUMIFS(ST_SUM!LC:LC,ST_SUM!$L:$L,$G7)/COUNTIFS($G:$G,$G7,$AL:$AL,"●",$A:$A,KO$5)/KO$3,0)/3600/$E7</f>
        <v>0.0196858680555556</v>
      </c>
      <c r="KP7" s="0" t="n">
        <f aca="false">IF($AM7="●",SUMIFS(ST_SUM!LD:LD,ST_SUM!$L:$L,$G7)/COUNTIFS($G:$G,$G7,$AM:$AM,"●",$A:$A,KP$5)/KP$3,0)/3600/$E7</f>
        <v>0.011509525462963</v>
      </c>
      <c r="KQ7" s="0" t="n">
        <f aca="false">IF($AN7="●",SUMIFS(ST_SUM!LE:LE,ST_SUM!$L:$L,$G7)/COUNTIFS($G:$G,$G7,$AN:$AN,"●",$A:$A,KQ$5)/KQ$3,0)/3600/$E7</f>
        <v>0.0381720115740741</v>
      </c>
      <c r="KR7" s="0" t="n">
        <f aca="false">IF($AO7="●",SUMIFS(ST_SUM!LF:LF,ST_SUM!$L:$L,$G7)/COUNTIFS($G:$G,$G7,$AO:$AO,"●",$A:$A,KR$5)/KR$3,0)/3600/$E7</f>
        <v>0.0218793315972222</v>
      </c>
      <c r="KS7" s="0" t="n">
        <f aca="false">IF($AP7="●",SUMIFS(ST_SUM!LG:LG,ST_SUM!$L:$L,$G7)/COUNTIFS($G:$G,$G7,$AP:$AP,"●",$A:$A,KS$5)/KS$3,0)/3600/$E7</f>
        <v>0.0142890046296296</v>
      </c>
      <c r="KT7" s="0" t="n">
        <f aca="false">IF($AQ7="●",SUMIFS(ST_SUM!LH:LH,ST_SUM!$L:$L,$G7)/COUNTIFS($G:$G,$G7,$AQ:$AQ,"●",$A:$A,KT$5)/KT$3,0)/3600/$E7</f>
        <v>0.0390701475694444</v>
      </c>
      <c r="KU7" s="0" t="n">
        <f aca="false">IF($AR7="●",SUMIFS(ST_SUM!LI:LI,ST_SUM!$L:$L,$G7)/COUNTIFS($G:$G,$G7,$AR:$AR,"●",$A:$A,KU$5)/KU$3,0)/3600/$E7</f>
        <v>0.0404190711805556</v>
      </c>
      <c r="KV7" s="0" t="n">
        <f aca="false">IF($AS7="●",SUMIFS(ST_SUM!LJ:LJ,ST_SUM!$L:$L,$G7)/COUNTIFS($G:$G,$G7,$AS:$AS,"●",$A:$A,KV$5)/KV$3,0)/3600/$E7</f>
        <v>0.0206228472222222</v>
      </c>
      <c r="KW7" s="0" t="n">
        <f aca="false">IF($AT7="●",SUMIFS(ST_SUM!LK:LK,ST_SUM!$L:$L,$G7)/COUNTIFS($G:$G,$G7,$AT:$AT,"●",$A:$A,KW$5)/KW$3,0)/3600/$E7</f>
        <v>0.0159280902777778</v>
      </c>
      <c r="KX7" s="0" t="n">
        <f aca="false">IF($AU7="●",SUMIFS(ST_SUM!LL:LL,ST_SUM!$L:$L,$G7)/COUNTIFS($G:$G,$G7,$AU:$AU,"●",$A:$A,KX$5)/KX$3,0)/3600/$E7</f>
        <v>0.0384679079861111</v>
      </c>
      <c r="KY7" s="0" t="n">
        <f aca="false">IF($AV7="●",SUMIFS(ST_SUM!LM:LM,ST_SUM!$L:$L,$G7)/COUNTIFS($G:$G,$G7,$AV:$AV,"●",$A:$A,KY$5)/KY$3,0)/3600/$E7</f>
        <v>0.04678453125</v>
      </c>
      <c r="KZ7" s="0" t="n">
        <f aca="false">IF($AW7="●",SUMIFS(ST_SUM!LN:LN,ST_SUM!$L:$L,$G7)/COUNTIFS($G:$G,$G7,$AW:$AW,"●",$A:$A,KZ$5)/KZ$3,0)/3600/$E7</f>
        <v>0.0414006857638889</v>
      </c>
      <c r="LA7" s="0" t="n">
        <f aca="false">IF($AX7="●",SUMIFS(ST_SUM!LO:LO,ST_SUM!$L:$L,$G7)/COUNTIFS($G:$G,$G7,$AX:$AX,"●",$A:$A,LA$5)/LA$3,0)/3600/$E7</f>
        <v>0.0149641059027778</v>
      </c>
      <c r="LB7" s="0" t="n">
        <f aca="false">IF($AY7="●",SUMIFS(ST_SUM!LP:LP,ST_SUM!$L:$L,$G7)/COUNTIFS($G:$G,$G7,$AY:$AY,"●",$A:$A,LB$5)/LB$3,0)/3600/$E7</f>
        <v>0</v>
      </c>
      <c r="LC7" s="0" t="n">
        <f aca="false">IF($AZ7="●",SUMIFS(ST_SUM!LQ:LQ,ST_SUM!$L:$L,$G7)/COUNTIFS($G:$G,$G7,$AZ:$AZ,"●",$A:$A,LC$5)/LC$3,0)/3600/$E7</f>
        <v>0</v>
      </c>
      <c r="LD7" s="0" t="n">
        <f aca="false">IF($BA7="●",SUMIFS(ST_SUM!LR:LR,ST_SUM!$L:$L,$G7)/COUNTIFS($G:$G,$G7,$BA:$BA,"●",$A:$A,LD$5)/LD$3,0)/3600/$E7</f>
        <v>0.0148650810185185</v>
      </c>
      <c r="LE7" s="0" t="n">
        <f aca="false">IF($BB7="●",SUMIFS(ST_SUM!LS:LS,ST_SUM!$L:$L,$G7)/COUNTIFS($G:$G,$G7,$BB:$BB,"●",$A:$A,LE$5)/LE$3,0)/3600/$E7</f>
        <v>0.0269940219907407</v>
      </c>
      <c r="LF7" s="0" t="n">
        <f aca="false">IF($BC7="●",SUMIFS(ST_SUM!LT:LT,ST_SUM!$L:$L,$G7)/COUNTIFS($G:$G,$G7,$BC:$BC,"●",$A:$A,LF$5)/LF$3,0)/3600/$E7</f>
        <v>0</v>
      </c>
      <c r="LG7" s="0" t="n">
        <f aca="false">IF($BD7="●",SUMIFS(ST_SUM!LU:LU,ST_SUM!$L:$L,$G7)/COUNTIFS($G:$G,$G7,$BD:$BD,"●",$A:$A,LG$5)/LG$3,0)/3600/$E7</f>
        <v>0.0179563802083333</v>
      </c>
      <c r="LH7" s="0" t="n">
        <f aca="false">IF($BE7="●",SUMIFS(ST_SUM!LV:LV,ST_SUM!$L:$L,$G7)/COUNTIFS($G:$G,$G7,$BE:$BE,"●",$A:$A,LH$5)/LH$3,0)/3600/$E7</f>
        <v>0</v>
      </c>
      <c r="LI7" s="0" t="n">
        <f aca="false">IF($BF7="●",SUMIFS(ST_SUM!LW:LW,ST_SUM!$L:$L,$G7)/COUNTIFS($G:$G,$G7,$BF:$BF,"●",$A:$A,LI$5)/LI$3,0)/3600/$E7</f>
        <v>0</v>
      </c>
      <c r="LJ7" s="0" t="n">
        <f aca="false">IF($BG7="●",SUMIFS(ST_SUM!LX:LX,ST_SUM!$L:$L,$G7)/COUNTIFS($G:$G,$G7,$BG:$BG,"●",$A:$A,LJ$5)/LJ$3,0)/3600/$E7</f>
        <v>0.0263692274305556</v>
      </c>
      <c r="LK7" s="0" t="n">
        <f aca="false">IF($BH7="●",SUMIFS(ST_SUM!LY:LY,ST_SUM!$L:$L,$G7)/COUNTIFS($G:$G,$G7,$BH:$BH,"●",$A:$A,LK$5)/LK$3,0)/3600/$E7</f>
        <v>0</v>
      </c>
      <c r="LL7" s="0" t="n">
        <f aca="false">IF($BI7="●",SUMIFS(ST_SUM!LZ:LZ,ST_SUM!$L:$L,$G7)/COUNTIFS($G:$G,$G7,$BI:$BI,"●",$A:$A,LL$5)/LL$3,0)/3600/$E7</f>
        <v>0.0068578125</v>
      </c>
      <c r="LM7" s="0" t="n">
        <f aca="false">IF($BJ7="●",SUMIFS(ST_SUM!MA:MA,ST_SUM!$L:$L,$G7)/COUNTIFS($G:$G,$G7,$BJ:$BJ,"●",$A:$A,LM$5)/LM$3,0)/3600/$E7</f>
        <v>0</v>
      </c>
      <c r="LN7" s="0" t="n">
        <f aca="false">IF($BK7="●",SUMIFS(ST_SUM!MB:MB,ST_SUM!$L:$L,$G7)/COUNTIFS($G:$G,$G7,$BK:$BK,"●",$A:$A,LN$5)/LN$3,0)/3600/$E7</f>
        <v>0</v>
      </c>
      <c r="LO7" s="0" t="n">
        <f aca="false">IF($BL7="●",SUMIFS(ST_SUM!MC:MC,ST_SUM!$L:$L,$G7)/COUNTIFS($G:$G,$G7,$BL:$BL,"●",$A:$A,LO$5)/LO$3,0)/3600/$E7</f>
        <v>0</v>
      </c>
      <c r="LP7" s="0" t="n">
        <f aca="false">IF($BM7="●",SUMIFS(ST_SUM!MD:MD,ST_SUM!$L:$L,$G7)/COUNTIFS($G:$G,$G7,$BM:$BM,"●",$A:$A,LP$5)/LP$3,0)/3600/$E7</f>
        <v>0</v>
      </c>
      <c r="LQ7" s="0" t="n">
        <f aca="false">IF($BN7="●",SUMIFS(ST_SUM!ME:ME,ST_SUM!$L:$L,$G7)/COUNTIFS($G:$G,$G7,$BN:$BN,"●",$A:$A,LQ$5)/LQ$3,0)/3600/$E7</f>
        <v>0.0941230208333333</v>
      </c>
      <c r="LR7" s="0" t="n">
        <f aca="false">IF($BO7="●",SUMIFS(ST_SUM!MF:MF,ST_SUM!$L:$L,$G7)/COUNTIFS($G:$G,$G7,$BO:$BO,"●",$A:$A,LR$5)/LR$3,0)/3600/$E7</f>
        <v>0.0324856770833333</v>
      </c>
      <c r="LS7" s="0" t="n">
        <f aca="false">IF($BP7="●",SUMIFS(ST_SUM!MG:MG,ST_SUM!$L:$L,$G7)/COUNTIFS($G:$G,$G7,$BP:$BP,"●",$A:$A,LS$5)/LS$3,0)/3600/$E7</f>
        <v>0</v>
      </c>
      <c r="LT7" s="0" t="n">
        <f aca="false">IF($BQ7="●",SUMIFS(ST_SUM!MH:MH,ST_SUM!$L:$L,$G7)/COUNTIFS($G:$G,$G7,$BQ:$BQ,"●",$A:$A,LT$5)/LT$3,0)/3600/$E7</f>
        <v>0.0547064409722222</v>
      </c>
      <c r="LU7" s="0" t="n">
        <f aca="false">IF($BR7="●",SUMIFS(ST_SUM!MI:MI,ST_SUM!$L:$L,$G7)/COUNTIFS($G:$G,$G7,$BR:$BR,"●",$A:$A,LU$5)/LU$3,0)/3600/$E7</f>
        <v>0.014840828125</v>
      </c>
      <c r="LV7" s="0" t="n">
        <f aca="false">IF($BS7="●",SUMIFS(ST_SUM!MJ:MJ,ST_SUM!$L:$L,$G7)/COUNTIFS($G:$G,$G7,$BS:$BS,"●",$A:$A,LV$5)/LV$3,0)/3600/$E7</f>
        <v>0.0518222330729167</v>
      </c>
      <c r="LW7" s="0" t="n">
        <f aca="false">IF($BT7="●",SUMIFS(ST_SUM!MK:MK,ST_SUM!$L:$L,$G7)/COUNTIFS($G:$G,$G7,$BT:$BT,"●",$A:$A,LW$5)/LW$3,0)/3600/$E7</f>
        <v>0.07117828125</v>
      </c>
      <c r="LX7" s="0" t="n">
        <f aca="false">SUM(JK7:LW7)</f>
        <v>1.36799101851852</v>
      </c>
      <c r="LY7" s="0" t="n">
        <f aca="false">IF($H7="●",SUMIFS(ST_SUM!MM:MM,ST_SUM!$L:$L,$G7)/COUNTIFS($G:$G,$G7,$H:$H,"●",$A:$A,LY$5)/LY$3,0)/3600/$E7</f>
        <v>0</v>
      </c>
      <c r="LZ7" s="0" t="n">
        <f aca="false">IF($I7="●",SUMIFS(ST_SUM!MN:MN,ST_SUM!$L:$L,$G7)/COUNTIFS($G:$G,$G7,$I:$I,"●",$A:$A,LZ$5)/LZ$3,0)/3600/$E7</f>
        <v>0.0150712466931217</v>
      </c>
      <c r="MA7" s="0" t="n">
        <f aca="false">IF($J7="●",SUMIFS(ST_SUM!MO:MO,ST_SUM!$L:$L,$G7)/COUNTIFS($G:$G,$G7,$J:$J,"●",$A:$A,MA$5)/MA$3,0)/3600/$E7</f>
        <v>0.0255998627645503</v>
      </c>
      <c r="MB7" s="0" t="n">
        <f aca="false">IF($K7="●",SUMIFS(ST_SUM!MP:MP,ST_SUM!$L:$L,$G7)/COUNTIFS($G:$G,$G7,$K:$K,"●",$A:$A,MB$5)/MB$3,0)/3600/$E7</f>
        <v>0.0544894345238095</v>
      </c>
      <c r="MC7" s="0" t="n">
        <f aca="false">IF($L7="●",SUMIFS(ST_SUM!MQ:MQ,ST_SUM!$L:$L,$G7)/COUNTIFS($G:$G,$G7,$L:$L,"●",$A:$A,MC$5)/MC$3,0)/3600/$E7</f>
        <v>0.0294178020282187</v>
      </c>
      <c r="MD7" s="0" t="n">
        <f aca="false">IF($M7="●",SUMIFS(ST_SUM!MR:MR,ST_SUM!$L:$L,$G7)/COUNTIFS($G:$G,$G7,$M:$M,"●",$A:$A,MD$5)/MD$3,0)/3600/$E7</f>
        <v>0</v>
      </c>
      <c r="ME7" s="0" t="n">
        <f aca="false">IF($N7="●",SUMIFS(ST_SUM!MS:MS,ST_SUM!$L:$L,$G7)/COUNTIFS($G:$G,$G7,$N:$N,"●",$A:$A,ME$5)/ME$3,0)/3600/$E7</f>
        <v>0</v>
      </c>
      <c r="MF7" s="0" t="n">
        <f aca="false">IF($O7="●",SUMIFS(ST_SUM!MT:MT,ST_SUM!$L:$L,$G7,ST_SUM!$M:$M,IF($B7='PART METHOD'!$D$4,"FMCNC1",IF($B7='PART METHOD'!$D$6,"FMCNC2","STD")))/IF($B7='PART METHOD'!$D$4,COUNTIFS($G:$G,$G7,$O:$O,"●",$A:$A,MF$5,$B:$B,'PART METHOD'!$D$4),IF($B7='PART METHOD'!$D$6,COUNTIFS($G:$G,$G7,$O:$O,"●",$A:$A,MF$5,$B:$B,'PART METHOD'!$D$6),COUNTIFS($G:$G,$G7,$O:$O,"●",$A:$A,MF$5,$B:$B,"&lt;&gt;"&amp;'PART METHOD'!$D$4,$B:$B,"&lt;&gt;"&amp;'PART METHOD'!$D$6)))/MF$3,0)/3600/$E7</f>
        <v>0</v>
      </c>
      <c r="MG7" s="0" t="n">
        <f aca="false">IF($P7="●",SUMIFS(ST_SUM!MU:MU,ST_SUM!$L:$L,$G7,ST_SUM!$M:$M,IF($B7='PART METHOD'!$D$4,"FMCNC1",IF($B7='PART METHOD'!$D$6,"FMCNC2","STD")))/IF($B7='PART METHOD'!$D$4,COUNTIFS($G:$G,$G7,$P:$P,"●",$A:$A,MG$5,$B:$B,'PART METHOD'!$D$4),IF($B7='PART METHOD'!$D$6,COUNTIFS($G:$G,$G7,$P:$P,"●",$A:$A,MG$5,$B:$B,'PART METHOD'!$D$6),COUNTIFS($G:$G,$G7,$P:$P,"●",$A:$A,MG$5,$B:$B,"&lt;&gt;"&amp;'PART METHOD'!$D$4,$B:$B,"&lt;&gt;"&amp;'PART METHOD'!$D$6)))/MG$3,0)/3600/$E7</f>
        <v>0.0247705340608466</v>
      </c>
      <c r="MH7" s="0" t="n">
        <f aca="false">IF($Q7="●",SUMIFS(ST_SUM!MV:MV,ST_SUM!$L:$L,$G7,ST_SUM!$M:$M,IF($B7='PART METHOD'!$D$4,"FMCNC1",IF($B7='PART METHOD'!$D$6,"FMCNC2","STD")))/IF($B7='PART METHOD'!$D$4,COUNTIFS($G:$G,$G7,$Q:$Q,"●",$A:$A,MH$5,$B:$B,'PART METHOD'!$D$4),IF($B7='PART METHOD'!$D$6,COUNTIFS($G:$G,$G7,$Q:$Q,"●",$A:$A,MH$5,$B:$B,'PART METHOD'!$D$6),COUNTIFS($G:$G,$G7,$Q:$Q,"●",$A:$A,MH$5,$B:$B,"&lt;&gt;"&amp;'PART METHOD'!$D$4,$B:$B,"&lt;&gt;"&amp;'PART METHOD'!$D$6)))/MH$3,0)/3600/$E7</f>
        <v>0.0195189252645503</v>
      </c>
      <c r="MI7" s="0" t="n">
        <f aca="false">IF($R7="●",SUMIFS(ST_SUM!MW:MW,ST_SUM!$L:$L,$G7,ST_SUM!$M:$M,IF($B7='PART METHOD'!$D$4,"FMCNC1",IF($B7='PART METHOD'!$D$6,"FMCNC2","STD")))/IF($B7='PART METHOD'!$D$4,COUNTIFS($G:$G,$G7,$R:$R,"●",$A:$A,MI$5,$B:$B,'PART METHOD'!$D$4),IF($B7='PART METHOD'!$D$6,COUNTIFS($G:$G,$G7,$R:$R,"●",$A:$A,MI$5,$B:$B,'PART METHOD'!$D$6),COUNTIFS($G:$G,$G7,$R:$R,"●",$A:$A,MI$5,$B:$B,"&lt;&gt;"&amp;'PART METHOD'!$D$4,$B:$B,"&lt;&gt;"&amp;'PART METHOD'!$D$6)))/MI$3,0)/3600/$E7</f>
        <v>0.0300414930555556</v>
      </c>
      <c r="MJ7" s="0" t="n">
        <f aca="false">IF($S7="●",SUMIFS(ST_SUM!MX:MX,ST_SUM!$L:$L,$G7,ST_SUM!$M:$M,IF($B7='PART METHOD'!$D$4,"FMCNC1",IF($B7='PART METHOD'!$D$6,"FMCNC2","STD")))/IF($B7='PART METHOD'!$D$4,COUNTIFS($G:$G,$G7,$S:$S,"●",$A:$A,MJ$5,$B:$B,'PART METHOD'!$D$4),IF($B7='PART METHOD'!$D$6,COUNTIFS($G:$G,$G7,$S:$S,"●",$A:$A,MJ$5,$B:$B,'PART METHOD'!$D$6),COUNTIFS($G:$G,$G7,$S:$S,"●",$A:$A,MJ$5,$B:$B,"&lt;&gt;"&amp;'PART METHOD'!$D$4,$B:$B,"&lt;&gt;"&amp;'PART METHOD'!$D$6)))/MJ$3,0)/3600/$E7</f>
        <v>0.021045596340388</v>
      </c>
      <c r="MK7" s="0" t="n">
        <f aca="false">IF($T7="●",SUMIFS(ST_SUM!MY:MY,ST_SUM!$L:$L,$G7,ST_SUM!$M:$M,IF($B7='PART METHOD'!$D$4,"FMCNC1",IF($B7='PART METHOD'!$D$6,"FMCNC2","STD")))/IF($B7='PART METHOD'!$D$4,COUNTIFS($G:$G,$G7,$T:$T,"●",$A:$A,MK$5,$B:$B,'PART METHOD'!$D$4),IF($B7='PART METHOD'!$D$6,COUNTIFS($G:$G,$G7,$T:$T,"●",$A:$A,MK$5,$B:$B,'PART METHOD'!$D$6),COUNTIFS($G:$G,$G7,$T:$T,"●",$A:$A,MK$5,$B:$B,"&lt;&gt;"&amp;'PART METHOD'!$D$4,$B:$B,"&lt;&gt;"&amp;'PART METHOD'!$D$6)))/MK$3,0)/3600/$E7</f>
        <v>0.0330082148368607</v>
      </c>
      <c r="ML7" s="0" t="n">
        <f aca="false">IF($U7="●",SUMIFS(ST_SUM!MZ:MZ,ST_SUM!$L:$L,$G7,ST_SUM!$M:$M,IF($B7='PART METHOD'!$D$4,"FMCNC1",IF($B7='PART METHOD'!$D$6,"FMCNC2","STD")))/IF($B7='PART METHOD'!$D$4,COUNTIFS($G:$G,$G7,$U:$U,"●",$A:$A,ML$5,$B:$B,'PART METHOD'!$D$4),IF($B7='PART METHOD'!$D$6,COUNTIFS($G:$G,$G7,$U:$U,"●",$A:$A,ML$5,$B:$B,'PART METHOD'!$D$6),COUNTIFS($G:$G,$G7,$U:$U,"●",$A:$A,ML$5,$B:$B,"&lt;&gt;"&amp;'PART METHOD'!$D$4,$B:$B,"&lt;&gt;"&amp;'PART METHOD'!$D$6)))/ML$3,0)/3600/$E7</f>
        <v>0</v>
      </c>
      <c r="MM7" s="0" t="n">
        <f aca="false">IF($V7="●",SUMIFS(ST_SUM!NA:NA,ST_SUM!$L:$L,$G7,ST_SUM!$M:$M,IF($B7='PART METHOD'!$D$4,"FMCNC1",IF($B7='PART METHOD'!$D$6,"FMCNC2","STD")))/IF($B7='PART METHOD'!$D$4,COUNTIFS($G:$G,$G7,$V:$V,"●",$A:$A,MM$5,$B:$B,'PART METHOD'!$D$4),IF($B7='PART METHOD'!$D$6,COUNTIFS($G:$G,$G7,$V:$V,"●",$A:$A,MM$5,$B:$B,'PART METHOD'!$D$6),COUNTIFS($G:$G,$G7,$V:$V,"●",$A:$A,MM$5,$B:$B,"&lt;&gt;"&amp;'PART METHOD'!$D$4,$B:$B,"&lt;&gt;"&amp;'PART METHOD'!$D$6)))/MM$3,0)/3600/$E7</f>
        <v>0.045646271494709</v>
      </c>
      <c r="MN7" s="0" t="n">
        <f aca="false">IF($W7="●",SUMIFS(ST_SUM!NB:NB,ST_SUM!$L:$L,$G7,ST_SUM!$N:$N,IF($B7='PART METHOD'!$D$5,"HAND","STD"))/COUNTIFS($G:$G,$G7,$W:$W,"●",$A:$A,MN$5,$B:$B,IF($B7='PART METHOD'!$D$5,'PART METHOD'!$D$5,"&lt;&gt;"&amp;'PART METHOD'!$D$5))/MN$3,0)/3600/$E7</f>
        <v>0.0621307126322751</v>
      </c>
      <c r="MO7" s="0" t="n">
        <f aca="false">IF($X7="●",SUMIFS(ST_SUM!NC:NC,ST_SUM!$L:$L,$G7)/COUNTIFS($G:$G,$G7,$X:$X,"●",$A:$A,MO$5)/MO$3,0)/3600/$E7</f>
        <v>0</v>
      </c>
      <c r="MP7" s="0" t="n">
        <f aca="false">IF($Y7="●",SUMIFS(ST_SUM!ND:ND,ST_SUM!$L:$L,$G7)/COUNTIFS($G:$G,$G7,$Y:$Y,"●",$A:$A,MP$5)/MP$3,0)/3600/$E7</f>
        <v>0.0376126736111111</v>
      </c>
      <c r="MQ7" s="0" t="n">
        <f aca="false">IF($Z7="●",SUMIFS(ST_SUM!NE:NE,ST_SUM!$L:$L,$G7)/COUNTIFS($G:$G,$G7,$Z:$Z,"●",$A:$A,MQ$5)/MQ$3,0)/3600/$E7</f>
        <v>0</v>
      </c>
      <c r="MR7" s="0" t="n">
        <f aca="false">IF($AA7="●",SUMIFS(ST_SUM!NF:NF,ST_SUM!$L:$L,$G7)/COUNTIFS($G:$G,$G7,$AA:$AA,"●",$A:$A,MR$5)/MR$3,0)/3600/$E7</f>
        <v>0</v>
      </c>
      <c r="MS7" s="0" t="n">
        <f aca="false">IF($AB7="●",SUMIFS(ST_SUM!NG:NG,ST_SUM!$L:$L,$G7)/COUNTIFS($G:$G,$G7,$AB:$AB,"●",$A:$A,MS$5)/MS$3,0)/3600/$E7</f>
        <v>0</v>
      </c>
      <c r="MT7" s="0" t="n">
        <f aca="false">IF($AC7="●",SUMIFS(ST_SUM!NH:NH,ST_SUM!$L:$L,$G7)/COUNTIFS($G:$G,$G7,$AC:$AC,"●",$A:$A,MT$5)/MT$3,0)/3600/$E7</f>
        <v>0</v>
      </c>
      <c r="MU7" s="0" t="n">
        <f aca="false">IF($AD7="●",SUMIFS(ST_SUM!NI:NI,ST_SUM!$L:$L,$G7)/COUNTIFS($G:$G,$G7,$AD:$AD,"●",$A:$A,MU$5)/MU$3,0)/3600/$E7</f>
        <v>0.0149037422839506</v>
      </c>
      <c r="MV7" s="0" t="n">
        <f aca="false">IF($AE7="●",SUMIFS(ST_SUM!NJ:NJ,ST_SUM!$L:$L,$G7)/COUNTIFS($G:$G,$G7,$AE:$AE,"●",$A:$A,MV$5)/MV$3,0)/3600/$E7</f>
        <v>0.040736044973545</v>
      </c>
      <c r="MW7" s="0" t="n">
        <f aca="false">IF($AF7="●",SUMIFS(ST_SUM!NK:NK,ST_SUM!$L:$L,$G7)/COUNTIFS($G:$G,$G7,$AF:$AF,"●",$A:$A,MW$5)/MW$3,0)/3600/$E7</f>
        <v>0.0131345163690476</v>
      </c>
      <c r="MX7" s="0" t="n">
        <f aca="false">IF($AG7="●",SUMIFS(ST_SUM!NL:NL,ST_SUM!$L:$L,$G7)/COUNTIFS($G:$G,$G7,$AG:$AG,"●",$A:$A,MX$5)/MX$3,0)/3600/$E7</f>
        <v>0</v>
      </c>
      <c r="MY7" s="0" t="n">
        <f aca="false">IF($AH7="●",SUMIFS(ST_SUM!NM:NM,ST_SUM!$L:$L,$G7)/COUNTIFS($G:$G,$G7,$AH:$AH,"●",$A:$A,MY$5)/MY$3,0)/3600/$E7</f>
        <v>0.0110201058201058</v>
      </c>
      <c r="MZ7" s="0" t="n">
        <f aca="false">IF($AI7="●",SUMIFS(ST_SUM!NN:NN,ST_SUM!$L:$L,$G7)/COUNTIFS($G:$G,$G7,$AI:$AI,"●",$A:$A,MZ$5)/MZ$3,0)/3600/$E7</f>
        <v>0.00749021715167548</v>
      </c>
      <c r="NA7" s="0" t="n">
        <f aca="false">IF($AJ7="●",SUMIFS(ST_SUM!NO:NO,ST_SUM!$L:$L,$G7)/COUNTIFS($G:$G,$G7,$AJ:$AJ,"●",$A:$A,NA$5)/NA$3,0)/3600/$E7</f>
        <v>0.0215672172619048</v>
      </c>
      <c r="NB7" s="0" t="n">
        <f aca="false">IF($AK7="●",SUMIFS(ST_SUM!NP:NP,ST_SUM!$L:$L,$G7)/COUNTIFS($G:$G,$G7,$AK:$AK,"●",$A:$A,NB$5)/NB$3,0)/3600/$E7</f>
        <v>0.0229018601190476</v>
      </c>
      <c r="NC7" s="0" t="n">
        <f aca="false">IF($AL7="●",SUMIFS(ST_SUM!NQ:NQ,ST_SUM!$L:$L,$G7)/COUNTIFS($G:$G,$G7,$AL:$AL,"●",$A:$A,NC$5)/NC$3,0)/3600/$E7</f>
        <v>0.014713458994709</v>
      </c>
      <c r="ND7" s="0" t="n">
        <f aca="false">IF($AM7="●",SUMIFS(ST_SUM!NR:NR,ST_SUM!$L:$L,$G7)/COUNTIFS($G:$G,$G7,$AM:$AM,"●",$A:$A,ND$5)/ND$3,0)/3600/$E7</f>
        <v>0.00963926366843034</v>
      </c>
      <c r="NE7" s="0" t="n">
        <f aca="false">IF($AN7="●",SUMIFS(ST_SUM!NS:NS,ST_SUM!$L:$L,$G7)/COUNTIFS($G:$G,$G7,$AN:$AN,"●",$A:$A,NE$5)/NE$3,0)/3600/$E7</f>
        <v>0.030747905643739</v>
      </c>
      <c r="NF7" s="0" t="n">
        <f aca="false">IF($AO7="●",SUMIFS(ST_SUM!NT:NT,ST_SUM!$L:$L,$G7)/COUNTIFS($G:$G,$G7,$AO:$AO,"●",$A:$A,NF$5)/NF$3,0)/3600/$E7</f>
        <v>0.015603943452381</v>
      </c>
      <c r="NG7" s="0" t="n">
        <f aca="false">IF($AP7="●",SUMIFS(ST_SUM!NU:NU,ST_SUM!$L:$L,$G7)/COUNTIFS($G:$G,$G7,$AP:$AP,"●",$A:$A,NG$5)/NG$3,0)/3600/$E7</f>
        <v>0.0148745149911817</v>
      </c>
      <c r="NH7" s="0" t="n">
        <f aca="false">IF($AQ7="●",SUMIFS(ST_SUM!NV:NV,ST_SUM!$L:$L,$G7)/COUNTIFS($G:$G,$G7,$AQ:$AQ,"●",$A:$A,NH$5)/NH$3,0)/3600/$E7</f>
        <v>0.0475296688988095</v>
      </c>
      <c r="NI7" s="0" t="n">
        <f aca="false">IF($AR7="●",SUMIFS(ST_SUM!NW:NW,ST_SUM!$L:$L,$G7)/COUNTIFS($G:$G,$G7,$AR:$AR,"●",$A:$A,NI$5)/NI$3,0)/3600/$E7</f>
        <v>0.0514899966931217</v>
      </c>
      <c r="NJ7" s="0" t="n">
        <f aca="false">IF($AS7="●",SUMIFS(ST_SUM!NX:NX,ST_SUM!$L:$L,$G7)/COUNTIFS($G:$G,$G7,$AS:$AS,"●",$A:$A,NJ$5)/NJ$3,0)/3600/$E7</f>
        <v>0.0231322098214286</v>
      </c>
      <c r="NK7" s="0" t="n">
        <f aca="false">IF($AT7="●",SUMIFS(ST_SUM!NY:NY,ST_SUM!$L:$L,$G7)/COUNTIFS($G:$G,$G7,$AT:$AT,"●",$A:$A,NK$5)/NK$3,0)/3600/$E7</f>
        <v>0.0143068121693122</v>
      </c>
      <c r="NL7" s="0" t="n">
        <f aca="false">IF($AU7="●",SUMIFS(ST_SUM!NZ:NZ,ST_SUM!$L:$L,$G7)/COUNTIFS($G:$G,$G7,$AU:$AU,"●",$A:$A,NL$5)/NL$3,0)/3600/$E7</f>
        <v>0.0365605654761905</v>
      </c>
      <c r="NM7" s="0" t="n">
        <f aca="false">IF($AV7="●",SUMIFS(ST_SUM!OA:OA,ST_SUM!$L:$L,$G7)/COUNTIFS($G:$G,$G7,$AV:$AV,"●",$A:$A,NM$5)/NM$3,0)/3600/$E7</f>
        <v>0.0493261904761905</v>
      </c>
      <c r="NN7" s="0" t="n">
        <f aca="false">IF($AW7="●",SUMIFS(ST_SUM!OB:OB,ST_SUM!$L:$L,$G7)/COUNTIFS($G:$G,$G7,$AW:$AW,"●",$A:$A,NN$5)/NN$3,0)/3600/$E7</f>
        <v>0.0345726107804233</v>
      </c>
      <c r="NO7" s="0" t="n">
        <f aca="false">IF($AX7="●",SUMIFS(ST_SUM!OC:OC,ST_SUM!$L:$L,$G7)/COUNTIFS($G:$G,$G7,$AX:$AX,"●",$A:$A,NO$5)/NO$3,0)/3600/$E7</f>
        <v>0.0228027447089947</v>
      </c>
      <c r="NP7" s="0" t="n">
        <f aca="false">IF($AY7="●",SUMIFS(ST_SUM!OD:OD,ST_SUM!$L:$L,$G7)/COUNTIFS($G:$G,$G7,$AY:$AY,"●",$A:$A,NP$5)/NP$3,0)/3600/$E7</f>
        <v>0</v>
      </c>
      <c r="NQ7" s="0" t="n">
        <f aca="false">IF($AZ7="●",SUMIFS(ST_SUM!OE:OE,ST_SUM!$L:$L,$G7)/COUNTIFS($G:$G,$G7,$AZ:$AZ,"●",$A:$A,NQ$5)/NQ$3,0)/3600/$E7</f>
        <v>0</v>
      </c>
      <c r="NR7" s="0" t="n">
        <f aca="false">IF($BA7="●",SUMIFS(ST_SUM!OF:OF,ST_SUM!$L:$L,$G7)/COUNTIFS($G:$G,$G7,$BA:$BA,"●",$A:$A,NR$5)/NR$3,0)/3600/$E7</f>
        <v>0.0159831569664903</v>
      </c>
      <c r="NS7" s="0" t="n">
        <f aca="false">IF($BB7="●",SUMIFS(ST_SUM!OG:OG,ST_SUM!$L:$L,$G7)/COUNTIFS($G:$G,$G7,$BB:$BB,"●",$A:$A,NS$5)/NS$3,0)/3600/$E7</f>
        <v>0.0287483741181658</v>
      </c>
      <c r="NT7" s="0" t="n">
        <f aca="false">IF($BC7="●",SUMIFS(ST_SUM!OH:OH,ST_SUM!$L:$L,$G7)/COUNTIFS($G:$G,$G7,$BC:$BC,"●",$A:$A,NT$5)/NT$3,0)/3600/$E7</f>
        <v>0</v>
      </c>
      <c r="NU7" s="0" t="n">
        <f aca="false">IF($BD7="●",SUMIFS(ST_SUM!OI:OI,ST_SUM!$L:$L,$G7)/COUNTIFS($G:$G,$G7,$BD:$BD,"●",$A:$A,NU$5)/NU$3,0)/3600/$E7</f>
        <v>0.0274696808862434</v>
      </c>
      <c r="NV7" s="0" t="n">
        <f aca="false">IF($BE7="●",SUMIFS(ST_SUM!OJ:OJ,ST_SUM!$L:$L,$G7)/COUNTIFS($G:$G,$G7,$BE:$BE,"●",$A:$A,NV$5)/NV$3,0)/3600/$E7</f>
        <v>0</v>
      </c>
      <c r="NW7" s="0" t="n">
        <f aca="false">IF($BF7="●",SUMIFS(ST_SUM!OK:OK,ST_SUM!$L:$L,$G7)/COUNTIFS($G:$G,$G7,$BF:$BF,"●",$A:$A,NW$5)/NW$3,0)/3600/$E7</f>
        <v>0</v>
      </c>
      <c r="NX7" s="0" t="n">
        <f aca="false">IF($BG7="●",SUMIFS(ST_SUM!OL:OL,ST_SUM!$L:$L,$G7)/COUNTIFS($G:$G,$G7,$BG:$BG,"●",$A:$A,NX$5)/NX$3,0)/3600/$E7</f>
        <v>0.0240168237433862</v>
      </c>
      <c r="NY7" s="0" t="n">
        <f aca="false">IF($BH7="●",SUMIFS(ST_SUM!OM:OM,ST_SUM!$L:$L,$G7)/COUNTIFS($G:$G,$G7,$BH:$BH,"●",$A:$A,NY$5)/NY$3,0)/3600/$E7</f>
        <v>0</v>
      </c>
      <c r="NZ7" s="0" t="n">
        <f aca="false">IF($BI7="●",SUMIFS(ST_SUM!ON:ON,ST_SUM!$L:$L,$G7)/COUNTIFS($G:$G,$G7,$BI:$BI,"●",$A:$A,NZ$5)/NZ$3,0)/3600/$E7</f>
        <v>0.00632936507936508</v>
      </c>
      <c r="OA7" s="0" t="n">
        <f aca="false">IF($BJ7="●",SUMIFS(ST_SUM!OO:OO,ST_SUM!$L:$L,$G7)/COUNTIFS($G:$G,$G7,$BJ:$BJ,"●",$A:$A,OA$5)/OA$3,0)/3600/$E7</f>
        <v>0</v>
      </c>
      <c r="OB7" s="0" t="n">
        <f aca="false">IF($BK7="●",SUMIFS(ST_SUM!OP:OP,ST_SUM!$L:$L,$G7)/COUNTIFS($G:$G,$G7,$BK:$BK,"●",$A:$A,OB$5)/OB$3,0)/3600/$E7</f>
        <v>0</v>
      </c>
      <c r="OC7" s="0" t="n">
        <f aca="false">IF($BL7="●",SUMIFS(ST_SUM!OQ:OQ,ST_SUM!$L:$L,$G7)/COUNTIFS($G:$G,$G7,$BL:$BL,"●",$A:$A,OC$5)/OC$3,0)/3600/$E7</f>
        <v>0</v>
      </c>
      <c r="OD7" s="0" t="n">
        <f aca="false">IF($BM7="●",SUMIFS(ST_SUM!OR:OR,ST_SUM!$L:$L,$G7)/COUNTIFS($G:$G,$G7,$BM:$BM,"●",$A:$A,OD$5)/OD$3,0)/3600/$E7</f>
        <v>0</v>
      </c>
      <c r="OE7" s="0" t="n">
        <f aca="false">IF($BN7="●",SUMIFS(ST_SUM!OS:OS,ST_SUM!$L:$L,$G7)/COUNTIFS($G:$G,$G7,$BN:$BN,"●",$A:$A,OE$5)/OE$3,0)/3600/$E7</f>
        <v>0.087690376984127</v>
      </c>
      <c r="OF7" s="0" t="n">
        <f aca="false">IF($BO7="●",SUMIFS(ST_SUM!OT:OT,ST_SUM!$L:$L,$G7)/COUNTIFS($G:$G,$G7,$BO:$BO,"●",$A:$A,OF$5)/OF$3,0)/3600/$E7</f>
        <v>0.0273056795634921</v>
      </c>
      <c r="OG7" s="0" t="n">
        <f aca="false">IF($BP7="●",SUMIFS(ST_SUM!OU:OU,ST_SUM!$L:$L,$G7)/COUNTIFS($G:$G,$G7,$BP:$BP,"●",$A:$A,OG$5)/OG$3,0)/3600/$E7</f>
        <v>0</v>
      </c>
      <c r="OH7" s="0" t="n">
        <f aca="false">IF($BQ7="●",SUMIFS(ST_SUM!OV:OV,ST_SUM!$L:$L,$G7)/COUNTIFS($G:$G,$G7,$BQ:$BQ,"●",$A:$A,OH$5)/OH$3,0)/3600/$E7</f>
        <v>0.0407566302910053</v>
      </c>
      <c r="OI7" s="0" t="n">
        <f aca="false">IF($BR7="●",SUMIFS(ST_SUM!OW:OW,ST_SUM!$L:$L,$G7)/COUNTIFS($G:$G,$G7,$BR:$BR,"●",$A:$A,OI$5)/OI$3,0)/3600/$E7</f>
        <v>0.0193115476190476</v>
      </c>
      <c r="OJ7" s="0" t="n">
        <f aca="false">IF($BS7="●",SUMIFS(ST_SUM!OX:OX,ST_SUM!$L:$L,$G7)/COUNTIFS($G:$G,$G7,$BS:$BS,"●",$A:$A,OJ$5)/OJ$3,0)/3600/$E7</f>
        <v>0.0279820014880952</v>
      </c>
      <c r="OK7" s="0" t="n">
        <f aca="false">IF($BT7="●",SUMIFS(ST_SUM!OY:OY,ST_SUM!$L:$L,$G7)/COUNTIFS($G:$G,$G7,$BT:$BT,"●",$A:$A,OK$5)/OK$3,0)/3600/$E7</f>
        <v>0.0721464947089947</v>
      </c>
      <c r="OL7" s="0" t="n">
        <f aca="false">SUM(LY7:OK7)</f>
        <v>1.2731464885086</v>
      </c>
      <c r="OM7" s="0" t="n">
        <f aca="false">IF($H7="●",SUMIFS(ST_SUM!PA:PA,ST_SUM!$L:$L,$G7)/COUNTIFS($G:$G,$G7,$H:$H,"●",$A:$A,OM$5)/OM$3,0)/3600/$E7</f>
        <v>0</v>
      </c>
      <c r="ON7" s="0" t="n">
        <f aca="false">IF($I7="●",SUMIFS(ST_SUM!PB:PB,ST_SUM!$L:$L,$G7)/COUNTIFS($G:$G,$G7,$I:$I,"●",$A:$A,ON$5)/ON$3,0)/3600/$E7</f>
        <v>0.0137140861742424</v>
      </c>
      <c r="OO7" s="0" t="n">
        <f aca="false">IF($J7="●",SUMIFS(ST_SUM!PC:PC,ST_SUM!$L:$L,$G7)/COUNTIFS($G:$G,$G7,$J:$J,"●",$A:$A,OO$5)/OO$3,0)/3600/$E7</f>
        <v>0.0298786063762626</v>
      </c>
      <c r="OP7" s="0" t="n">
        <f aca="false">IF($K7="●",SUMIFS(ST_SUM!PD:PD,ST_SUM!$L:$L,$G7)/COUNTIFS($G:$G,$G7,$K:$K,"●",$A:$A,OP$5)/OP$3,0)/3600/$E7</f>
        <v>0.0533967566287879</v>
      </c>
      <c r="OQ7" s="0" t="n">
        <f aca="false">IF($L7="●",SUMIFS(ST_SUM!PE:PE,ST_SUM!$L:$L,$G7)/COUNTIFS($G:$G,$G7,$L:$L,"●",$A:$A,OQ$5)/OQ$3,0)/3600/$E7</f>
        <v>0.0259469733796296</v>
      </c>
      <c r="OR7" s="0" t="n">
        <f aca="false">IF($M7="●",SUMIFS(ST_SUM!PF:PF,ST_SUM!$L:$L,$G7)/COUNTIFS($G:$G,$G7,$M:$M,"●",$A:$A,OR$5)/OR$3,0)/3600/$E7</f>
        <v>0</v>
      </c>
      <c r="OS7" s="0" t="n">
        <f aca="false">IF($N7="●",SUMIFS(ST_SUM!PG:PG,ST_SUM!$L:$L,$G7)/COUNTIFS($G:$G,$G7,$N:$N,"●",$A:$A,OS$5)/OS$3,0)/3600/$E7</f>
        <v>0</v>
      </c>
      <c r="OT7" s="0" t="n">
        <f aca="false">IF($O7="●",SUMIFS(ST_SUM!PH:PH,ST_SUM!$L:$L,$G7,ST_SUM!$M:$M,IF($B7='PART METHOD'!$D$4,"FMCNC1",IF($B7='PART METHOD'!$D$6,"FMCNC2","STD")))/IF($B7='PART METHOD'!$D$4,COUNTIFS($G:$G,$G7,$O:$O,"●",$A:$A,OT$5,$B:$B,'PART METHOD'!$D$4),IF($B7='PART METHOD'!$D$6,COUNTIFS($G:$G,$G7,$O:$O,"●",$A:$A,OT$5,$B:$B,'PART METHOD'!$D$6),COUNTIFS($G:$G,$G7,$O:$O,"●",$A:$A,OT$5,$B:$B,"&lt;&gt;"&amp;'PART METHOD'!$D$4,$B:$B,"&lt;&gt;"&amp;'PART METHOD'!$D$6)))/OT$3,0)/3600/$E7</f>
        <v>0</v>
      </c>
      <c r="OU7" s="0" t="n">
        <f aca="false">IF($P7="●",SUMIFS(ST_SUM!PI:PI,ST_SUM!$L:$L,$G7,ST_SUM!$M:$M,IF($B7='PART METHOD'!$D$4,"FMCNC1",IF($B7='PART METHOD'!$D$6,"FMCNC2","STD")))/IF($B7='PART METHOD'!$D$4,COUNTIFS($G:$G,$G7,$P:$P,"●",$A:$A,OU$5,$B:$B,'PART METHOD'!$D$4),IF($B7='PART METHOD'!$D$6,COUNTIFS($G:$G,$G7,$P:$P,"●",$A:$A,OU$5,$B:$B,'PART METHOD'!$D$6),COUNTIFS($G:$G,$G7,$P:$P,"●",$A:$A,OU$5,$B:$B,"&lt;&gt;"&amp;'PART METHOD'!$D$4,$B:$B,"&lt;&gt;"&amp;'PART METHOD'!$D$6)))/OU$3,0)/3600/$E7</f>
        <v>0.0225694641729798</v>
      </c>
      <c r="OV7" s="0" t="n">
        <f aca="false">IF($Q7="●",SUMIFS(ST_SUM!PJ:PJ,ST_SUM!$L:$L,$G7,ST_SUM!$M:$M,IF($B7='PART METHOD'!$D$4,"FMCNC1",IF($B7='PART METHOD'!$D$6,"FMCNC2","STD")))/IF($B7='PART METHOD'!$D$4,COUNTIFS($G:$G,$G7,$Q:$Q,"●",$A:$A,OV$5,$B:$B,'PART METHOD'!$D$4),IF($B7='PART METHOD'!$D$6,COUNTIFS($G:$G,$G7,$Q:$Q,"●",$A:$A,OV$5,$B:$B,'PART METHOD'!$D$6),COUNTIFS($G:$G,$G7,$Q:$Q,"●",$A:$A,OV$5,$B:$B,"&lt;&gt;"&amp;'PART METHOD'!$D$4,$B:$B,"&lt;&gt;"&amp;'PART METHOD'!$D$6)))/OV$3,0)/3600/$E7</f>
        <v>0.0248385101010101</v>
      </c>
      <c r="OW7" s="0" t="n">
        <f aca="false">IF($R7="●",SUMIFS(ST_SUM!PK:PK,ST_SUM!$L:$L,$G7,ST_SUM!$M:$M,IF($B7='PART METHOD'!$D$4,"FMCNC1",IF($B7='PART METHOD'!$D$6,"FMCNC2","STD")))/IF($B7='PART METHOD'!$D$4,COUNTIFS($G:$G,$G7,$R:$R,"●",$A:$A,OW$5,$B:$B,'PART METHOD'!$D$4),IF($B7='PART METHOD'!$D$6,COUNTIFS($G:$G,$G7,$R:$R,"●",$A:$A,OW$5,$B:$B,'PART METHOD'!$D$6),COUNTIFS($G:$G,$G7,$R:$R,"●",$A:$A,OW$5,$B:$B,"&lt;&gt;"&amp;'PART METHOD'!$D$4,$B:$B,"&lt;&gt;"&amp;'PART METHOD'!$D$6)))/OW$3,0)/3600/$E7</f>
        <v>0.0298493607954545</v>
      </c>
      <c r="OX7" s="0" t="n">
        <f aca="false">IF($S7="●",SUMIFS(ST_SUM!PL:PL,ST_SUM!$L:$L,$G7,ST_SUM!$M:$M,IF($B7='PART METHOD'!$D$4,"FMCNC1",IF($B7='PART METHOD'!$D$6,"FMCNC2","STD")))/IF($B7='PART METHOD'!$D$4,COUNTIFS($G:$G,$G7,$S:$S,"●",$A:$A,OX$5,$B:$B,'PART METHOD'!$D$4),IF($B7='PART METHOD'!$D$6,COUNTIFS($G:$G,$G7,$S:$S,"●",$A:$A,OX$5,$B:$B,'PART METHOD'!$D$6),COUNTIFS($G:$G,$G7,$S:$S,"●",$A:$A,OX$5,$B:$B,"&lt;&gt;"&amp;'PART METHOD'!$D$4,$B:$B,"&lt;&gt;"&amp;'PART METHOD'!$D$6)))/OX$3,0)/3600/$E7</f>
        <v>0.0247095538720539</v>
      </c>
      <c r="OY7" s="0" t="n">
        <f aca="false">IF($T7="●",SUMIFS(ST_SUM!PM:PM,ST_SUM!$L:$L,$G7,ST_SUM!$M:$M,IF($B7='PART METHOD'!$D$4,"FMCNC1",IF($B7='PART METHOD'!$D$6,"FMCNC2","STD")))/IF($B7='PART METHOD'!$D$4,COUNTIFS($G:$G,$G7,$T:$T,"●",$A:$A,OY$5,$B:$B,'PART METHOD'!$D$4),IF($B7='PART METHOD'!$D$6,COUNTIFS($G:$G,$G7,$T:$T,"●",$A:$A,OY$5,$B:$B,'PART METHOD'!$D$6),COUNTIFS($G:$G,$G7,$T:$T,"●",$A:$A,OY$5,$B:$B,"&lt;&gt;"&amp;'PART METHOD'!$D$4,$B:$B,"&lt;&gt;"&amp;'PART METHOD'!$D$6)))/OY$3,0)/3600/$E7</f>
        <v>0.0291442497895623</v>
      </c>
      <c r="OZ7" s="0" t="n">
        <f aca="false">IF($U7="●",SUMIFS(ST_SUM!PN:PN,ST_SUM!$L:$L,$G7,ST_SUM!$M:$M,IF($B7='PART METHOD'!$D$4,"FMCNC1",IF($B7='PART METHOD'!$D$6,"FMCNC2","STD")))/IF($B7='PART METHOD'!$D$4,COUNTIFS($G:$G,$G7,$U:$U,"●",$A:$A,OZ$5,$B:$B,'PART METHOD'!$D$4),IF($B7='PART METHOD'!$D$6,COUNTIFS($G:$G,$G7,$U:$U,"●",$A:$A,OZ$5,$B:$B,'PART METHOD'!$D$6),COUNTIFS($G:$G,$G7,$U:$U,"●",$A:$A,OZ$5,$B:$B,"&lt;&gt;"&amp;'PART METHOD'!$D$4,$B:$B,"&lt;&gt;"&amp;'PART METHOD'!$D$6)))/OZ$3,0)/3600/$E7</f>
        <v>0</v>
      </c>
      <c r="PA7" s="0" t="n">
        <f aca="false">IF($V7="●",SUMIFS(ST_SUM!PO:PO,ST_SUM!$L:$L,$G7,ST_SUM!$M:$M,IF($B7='PART METHOD'!$D$4,"FMCNC1",IF($B7='PART METHOD'!$D$6,"FMCNC2","STD")))/IF($B7='PART METHOD'!$D$4,COUNTIFS($G:$G,$G7,$V:$V,"●",$A:$A,PA$5,$B:$B,'PART METHOD'!$D$4),IF($B7='PART METHOD'!$D$6,COUNTIFS($G:$G,$G7,$V:$V,"●",$A:$A,PA$5,$B:$B,'PART METHOD'!$D$6),COUNTIFS($G:$G,$G7,$V:$V,"●",$A:$A,PA$5,$B:$B,"&lt;&gt;"&amp;'PART METHOD'!$D$4,$B:$B,"&lt;&gt;"&amp;'PART METHOD'!$D$6)))/PA$3,0)/3600/$E7</f>
        <v>0.0433118055555556</v>
      </c>
      <c r="PB7" s="0" t="n">
        <f aca="false">IF($W7="●",SUMIFS(ST_SUM!PP:PP,ST_SUM!$L:$L,$G7,ST_SUM!$N:$N,IF($B7='PART METHOD'!$D$5,"HAND","STD"))/COUNTIFS($G:$G,$G7,$W:$W,"●",$A:$A,PB$5,$B:$B,IF($B7='PART METHOD'!$D$5,'PART METHOD'!$D$5,"&lt;&gt;"&amp;'PART METHOD'!$D$5))/PB$3,0)/3600/$E7</f>
        <v>0.0650313920454546</v>
      </c>
      <c r="PC7" s="0" t="n">
        <f aca="false">IF($X7="●",SUMIFS(ST_SUM!PQ:PQ,ST_SUM!$L:$L,$G7)/COUNTIFS($G:$G,$G7,$X:$X,"●",$A:$A,PC$5)/PC$3,0)/3600/$E7</f>
        <v>0</v>
      </c>
      <c r="PD7" s="0" t="n">
        <f aca="false">IF($Y7="●",SUMIFS(ST_SUM!PR:PR,ST_SUM!$L:$L,$G7)/COUNTIFS($G:$G,$G7,$Y:$Y,"●",$A:$A,PD$5)/PD$3,0)/3600/$E7</f>
        <v>0.0392306818181818</v>
      </c>
      <c r="PE7" s="0" t="n">
        <f aca="false">IF($Z7="●",SUMIFS(ST_SUM!PS:PS,ST_SUM!$L:$L,$G7)/COUNTIFS($G:$G,$G7,$Z:$Z,"●",$A:$A,PE$5)/PE$3,0)/3600/$E7</f>
        <v>0</v>
      </c>
      <c r="PF7" s="0" t="n">
        <f aca="false">IF($AA7="●",SUMIFS(ST_SUM!PT:PT,ST_SUM!$L:$L,$G7)/COUNTIFS($G:$G,$G7,$AA:$AA,"●",$A:$A,PF$5)/PF$3,0)/3600/$E7</f>
        <v>0</v>
      </c>
      <c r="PG7" s="0" t="n">
        <f aca="false">IF($AB7="●",SUMIFS(ST_SUM!PU:PU,ST_SUM!$L:$L,$G7)/COUNTIFS($G:$G,$G7,$AB:$AB,"●",$A:$A,PG$5)/PG$3,0)/3600/$E7</f>
        <v>0</v>
      </c>
      <c r="PH7" s="0" t="n">
        <f aca="false">IF($AC7="●",SUMIFS(ST_SUM!PV:PV,ST_SUM!$L:$L,$G7)/COUNTIFS($G:$G,$G7,$AC:$AC,"●",$A:$A,PH$5)/PH$3,0)/3600/$E7</f>
        <v>0</v>
      </c>
      <c r="PI7" s="0" t="n">
        <f aca="false">IF($AD7="●",SUMIFS(ST_SUM!PW:PW,ST_SUM!$L:$L,$G7)/COUNTIFS($G:$G,$G7,$AD:$AD,"●",$A:$A,PI$5)/PI$3,0)/3600/$E7</f>
        <v>0.0137277146464646</v>
      </c>
      <c r="PJ7" s="0" t="n">
        <f aca="false">IF($AE7="●",SUMIFS(ST_SUM!PX:PX,ST_SUM!$L:$L,$G7)/COUNTIFS($G:$G,$G7,$AE:$AE,"●",$A:$A,PJ$5)/PJ$3,0)/3600/$E7</f>
        <v>0.0405811789772727</v>
      </c>
      <c r="PK7" s="0" t="n">
        <f aca="false">IF($AF7="●",SUMIFS(ST_SUM!PY:PY,ST_SUM!$L:$L,$G7)/COUNTIFS($G:$G,$G7,$AF:$AF,"●",$A:$A,PK$5)/PK$3,0)/3600/$E7</f>
        <v>0.0275109296085859</v>
      </c>
      <c r="PL7" s="0" t="n">
        <f aca="false">IF($AG7="●",SUMIFS(ST_SUM!PZ:PZ,ST_SUM!$L:$L,$G7)/COUNTIFS($G:$G,$G7,$AG:$AG,"●",$A:$A,PL$5)/PL$3,0)/3600/$E7</f>
        <v>0</v>
      </c>
      <c r="PM7" s="0" t="n">
        <f aca="false">IF($AH7="●",SUMIFS(ST_SUM!QA:QA,ST_SUM!$L:$L,$G7)/COUNTIFS($G:$G,$G7,$AH:$AH,"●",$A:$A,PM$5)/PM$3,0)/3600/$E7</f>
        <v>0.00748430134680135</v>
      </c>
      <c r="PN7" s="0" t="n">
        <f aca="false">IF($AI7="●",SUMIFS(ST_SUM!QB:QB,ST_SUM!$L:$L,$G7)/COUNTIFS($G:$G,$G7,$AI:$AI,"●",$A:$A,PN$5)/PN$3,0)/3600/$E7</f>
        <v>0.00661655618686869</v>
      </c>
      <c r="PO7" s="0" t="n">
        <f aca="false">IF($AJ7="●",SUMIFS(ST_SUM!QC:QC,ST_SUM!$L:$L,$G7)/COUNTIFS($G:$G,$G7,$AJ:$AJ,"●",$A:$A,PO$5)/PO$3,0)/3600/$E7</f>
        <v>0.0323304628314394</v>
      </c>
      <c r="PP7" s="0" t="n">
        <f aca="false">IF($AK7="●",SUMIFS(ST_SUM!QD:QD,ST_SUM!$L:$L,$G7)/COUNTIFS($G:$G,$G7,$AK:$AK,"●",$A:$A,PP$5)/PP$3,0)/3600/$E7</f>
        <v>0.0272172348484848</v>
      </c>
      <c r="PQ7" s="0" t="n">
        <f aca="false">IF($AL7="●",SUMIFS(ST_SUM!QE:QE,ST_SUM!$L:$L,$G7)/COUNTIFS($G:$G,$G7,$AL:$AL,"●",$A:$A,PQ$5)/PQ$3,0)/3600/$E7</f>
        <v>0.0154032196969697</v>
      </c>
      <c r="PR7" s="0" t="n">
        <f aca="false">IF($AM7="●",SUMIFS(ST_SUM!QF:QF,ST_SUM!$L:$L,$G7)/COUNTIFS($G:$G,$G7,$AM:$AM,"●",$A:$A,PR$5)/PR$3,0)/3600/$E7</f>
        <v>0.00711549242424242</v>
      </c>
      <c r="PS7" s="0" t="n">
        <f aca="false">IF($AN7="●",SUMIFS(ST_SUM!QG:QG,ST_SUM!$L:$L,$G7)/COUNTIFS($G:$G,$G7,$AN:$AN,"●",$A:$A,PS$5)/PS$3,0)/3600/$E7</f>
        <v>0.0311617213804714</v>
      </c>
      <c r="PT7" s="0" t="n">
        <f aca="false">IF($AO7="●",SUMIFS(ST_SUM!QH:QH,ST_SUM!$L:$L,$G7)/COUNTIFS($G:$G,$G7,$AO:$AO,"●",$A:$A,PT$5)/PT$3,0)/3600/$E7</f>
        <v>0.0203704308712121</v>
      </c>
      <c r="PU7" s="0" t="n">
        <f aca="false">IF($AP7="●",SUMIFS(ST_SUM!QI:QI,ST_SUM!$L:$L,$G7)/COUNTIFS($G:$G,$G7,$AP:$AP,"●",$A:$A,PU$5)/PU$3,0)/3600/$E7</f>
        <v>0.0116522106481481</v>
      </c>
      <c r="PV7" s="0" t="n">
        <f aca="false">IF($AQ7="●",SUMIFS(ST_SUM!QJ:QJ,ST_SUM!$L:$L,$G7)/COUNTIFS($G:$G,$G7,$AQ:$AQ,"●",$A:$A,PV$5)/PV$3,0)/3600/$E7</f>
        <v>0.0385212073863636</v>
      </c>
      <c r="PW7" s="0" t="n">
        <f aca="false">IF($AR7="●",SUMIFS(ST_SUM!QK:QK,ST_SUM!$L:$L,$G7)/COUNTIFS($G:$G,$G7,$AR:$AR,"●",$A:$A,PW$5)/PW$3,0)/3600/$E7</f>
        <v>0.0342857402146465</v>
      </c>
      <c r="PX7" s="0" t="n">
        <f aca="false">IF($AS7="●",SUMIFS(ST_SUM!QL:QL,ST_SUM!$L:$L,$G7)/COUNTIFS($G:$G,$G7,$AS:$AS,"●",$A:$A,PX$5)/PX$3,0)/3600/$E7</f>
        <v>0.0195975260416667</v>
      </c>
      <c r="PY7" s="0" t="n">
        <f aca="false">IF($AT7="●",SUMIFS(ST_SUM!QM:QM,ST_SUM!$L:$L,$G7)/COUNTIFS($G:$G,$G7,$AT:$AT,"●",$A:$A,PY$5)/PY$3,0)/3600/$E7</f>
        <v>0.0120155208333333</v>
      </c>
      <c r="PZ7" s="0" t="n">
        <f aca="false">IF($AU7="●",SUMIFS(ST_SUM!QN:QN,ST_SUM!$L:$L,$G7)/COUNTIFS($G:$G,$G7,$AU:$AU,"●",$A:$A,PZ$5)/PZ$3,0)/3600/$E7</f>
        <v>0.0333823153409091</v>
      </c>
      <c r="QA7" s="0" t="n">
        <f aca="false">IF($AV7="●",SUMIFS(ST_SUM!QO:QO,ST_SUM!$L:$L,$G7)/COUNTIFS($G:$G,$G7,$AV:$AV,"●",$A:$A,QA$5)/QA$3,0)/3600/$E7</f>
        <v>0.0464562847222222</v>
      </c>
      <c r="QB7" s="0" t="n">
        <f aca="false">IF($AW7="●",SUMIFS(ST_SUM!QP:QP,ST_SUM!$L:$L,$G7)/COUNTIFS($G:$G,$G7,$AW:$AW,"●",$A:$A,QB$5)/QB$3,0)/3600/$E7</f>
        <v>0.036886939709596</v>
      </c>
      <c r="QC7" s="0" t="n">
        <f aca="false">IF($AX7="●",SUMIFS(ST_SUM!QQ:QQ,ST_SUM!$L:$L,$G7)/COUNTIFS($G:$G,$G7,$AX:$AX,"●",$A:$A,QC$5)/QC$3,0)/3600/$E7</f>
        <v>0.0186295375631313</v>
      </c>
      <c r="QD7" s="0" t="n">
        <f aca="false">IF($AY7="●",SUMIFS(ST_SUM!QR:QR,ST_SUM!$L:$L,$G7)/COUNTIFS($G:$G,$G7,$AY:$AY,"●",$A:$A,QD$5)/QD$3,0)/3600/$E7</f>
        <v>0</v>
      </c>
      <c r="QE7" s="0" t="n">
        <f aca="false">IF($AZ7="●",SUMIFS(ST_SUM!QS:QS,ST_SUM!$L:$L,$G7)/COUNTIFS($G:$G,$G7,$AZ:$AZ,"●",$A:$A,QE$5)/QE$3,0)/3600/$E7</f>
        <v>0</v>
      </c>
      <c r="QF7" s="0" t="n">
        <f aca="false">IF($BA7="●",SUMIFS(ST_SUM!QT:QT,ST_SUM!$L:$L,$G7)/COUNTIFS($G:$G,$G7,$BA:$BA,"●",$A:$A,QF$5)/QF$3,0)/3600/$E7</f>
        <v>0.0112754971590909</v>
      </c>
      <c r="QG7" s="0" t="n">
        <f aca="false">IF($BB7="●",SUMIFS(ST_SUM!QU:QU,ST_SUM!$L:$L,$G7)/COUNTIFS($G:$G,$G7,$BB:$BB,"●",$A:$A,QG$5)/QG$3,0)/3600/$E7</f>
        <v>0.0238302662037037</v>
      </c>
      <c r="QH7" s="0" t="n">
        <f aca="false">IF($BC7="●",SUMIFS(ST_SUM!QV:QV,ST_SUM!$L:$L,$G7)/COUNTIFS($G:$G,$G7,$BC:$BC,"●",$A:$A,QH$5)/QH$3,0)/3600/$E7</f>
        <v>0</v>
      </c>
      <c r="QI7" s="0" t="n">
        <f aca="false">IF($BD7="●",SUMIFS(ST_SUM!QW:QW,ST_SUM!$L:$L,$G7)/COUNTIFS($G:$G,$G7,$BD:$BD,"●",$A:$A,QI$5)/QI$3,0)/3600/$E7</f>
        <v>0.0175100299873737</v>
      </c>
      <c r="QJ7" s="0" t="n">
        <f aca="false">IF($BE7="●",SUMIFS(ST_SUM!QX:QX,ST_SUM!$L:$L,$G7)/COUNTIFS($G:$G,$G7,$BE:$BE,"●",$A:$A,QJ$5)/QJ$3,0)/3600/$E7</f>
        <v>0</v>
      </c>
      <c r="QK7" s="0" t="n">
        <f aca="false">IF($BF7="●",SUMIFS(ST_SUM!QY:QY,ST_SUM!$L:$L,$G7)/COUNTIFS($G:$G,$G7,$BF:$BF,"●",$A:$A,QK$5)/QK$3,0)/3600/$E7</f>
        <v>0</v>
      </c>
      <c r="QL7" s="0" t="n">
        <f aca="false">IF($BG7="●",SUMIFS(ST_SUM!QZ:QZ,ST_SUM!$L:$L,$G7)/COUNTIFS($G:$G,$G7,$BG:$BG,"●",$A:$A,QL$5)/QL$3,0)/3600/$E7</f>
        <v>0.0260288825757576</v>
      </c>
      <c r="QM7" s="0" t="n">
        <f aca="false">IF($BH7="●",SUMIFS(ST_SUM!RA:RA,ST_SUM!$L:$L,$G7)/COUNTIFS($G:$G,$G7,$BH:$BH,"●",$A:$A,QM$5)/QM$3,0)/3600/$E7</f>
        <v>0</v>
      </c>
      <c r="QN7" s="0" t="n">
        <f aca="false">IF($BI7="●",SUMIFS(ST_SUM!RB:RB,ST_SUM!$L:$L,$G7)/COUNTIFS($G:$G,$G7,$BI:$BI,"●",$A:$A,QN$5)/QN$3,0)/3600/$E7</f>
        <v>0.00446875</v>
      </c>
      <c r="QO7" s="0" t="n">
        <f aca="false">IF($BJ7="●",SUMIFS(ST_SUM!RC:RC,ST_SUM!$L:$L,$G7)/COUNTIFS($G:$G,$G7,$BJ:$BJ,"●",$A:$A,QO$5)/QO$3,0)/3600/$E7</f>
        <v>0</v>
      </c>
      <c r="QP7" s="0" t="n">
        <f aca="false">IF($BK7="●",SUMIFS(ST_SUM!RD:RD,ST_SUM!$L:$L,$G7)/COUNTIFS($G:$G,$G7,$BK:$BK,"●",$A:$A,QP$5)/QP$3,0)/3600/$E7</f>
        <v>0</v>
      </c>
      <c r="QQ7" s="0" t="n">
        <f aca="false">IF($BL7="●",SUMIFS(ST_SUM!RE:RE,ST_SUM!$L:$L,$G7)/COUNTIFS($G:$G,$G7,$BL:$BL,"●",$A:$A,QQ$5)/QQ$3,0)/3600/$E7</f>
        <v>0</v>
      </c>
      <c r="QR7" s="0" t="n">
        <f aca="false">IF($BM7="●",SUMIFS(ST_SUM!RF:RF,ST_SUM!$L:$L,$G7)/COUNTIFS($G:$G,$G7,$BM:$BM,"●",$A:$A,QR$5)/QR$3,0)/3600/$E7</f>
        <v>0</v>
      </c>
      <c r="QS7" s="0" t="n">
        <f aca="false">IF($BN7="●",SUMIFS(ST_SUM!RG:RG,ST_SUM!$L:$L,$G7)/COUNTIFS($G:$G,$G7,$BN:$BN,"●",$A:$A,QS$5)/QS$3,0)/3600/$E7</f>
        <v>0.0634791051136364</v>
      </c>
      <c r="QT7" s="0" t="n">
        <f aca="false">IF($BO7="●",SUMIFS(ST_SUM!RH:RH,ST_SUM!$L:$L,$G7)/COUNTIFS($G:$G,$G7,$BO:$BO,"●",$A:$A,QT$5)/QT$3,0)/3600/$E7</f>
        <v>0.0265562657828283</v>
      </c>
      <c r="QU7" s="0" t="n">
        <f aca="false">IF($BP7="●",SUMIFS(ST_SUM!RI:RI,ST_SUM!$L:$L,$G7)/COUNTIFS($G:$G,$G7,$BP:$BP,"●",$A:$A,QU$5)/QU$3,0)/3600/$E7</f>
        <v>0</v>
      </c>
      <c r="QV7" s="0" t="n">
        <f aca="false">IF($BQ7="●",SUMIFS(ST_SUM!RJ:RJ,ST_SUM!$L:$L,$G7)/COUNTIFS($G:$G,$G7,$BQ:$BQ,"●",$A:$A,QV$5)/QV$3,0)/3600/$E7</f>
        <v>0.0378180397727273</v>
      </c>
      <c r="QW7" s="0" t="n">
        <f aca="false">IF($BR7="●",SUMIFS(ST_SUM!RK:RK,ST_SUM!$L:$L,$G7)/COUNTIFS($G:$G,$G7,$BR:$BR,"●",$A:$A,QW$5)/QW$3,0)/3600/$E7</f>
        <v>0.0203204900568182</v>
      </c>
      <c r="QX7" s="0" t="n">
        <f aca="false">IF($BS7="●",SUMIFS(ST_SUM!RL:RL,ST_SUM!$L:$L,$G7)/COUNTIFS($G:$G,$G7,$BS:$BS,"●",$A:$A,QX$5)/QX$3,0)/3600/$E7</f>
        <v>0.028730689709596</v>
      </c>
      <c r="QY7" s="0" t="n">
        <f aca="false">IF($BT7="●",SUMIFS(ST_SUM!RM:RM,ST_SUM!$L:$L,$G7)/COUNTIFS($G:$G,$G7,$BT:$BT,"●",$A:$A,QY$5)/QY$3,0)/3600/$E7</f>
        <v>0.0833456423611111</v>
      </c>
      <c r="QZ7" s="0" t="n">
        <f aca="false">SUM(OM7:QY7)</f>
        <v>1.22593162471065</v>
      </c>
      <c r="RA7" s="0" t="n">
        <f aca="false">IF($H7="●",SUMIFS(ST_SUM!RO:RO,ST_SUM!$L:$L,$G7)/COUNTIFS($G:$G,$G7,$H:$H,"●",$A:$A,RA$5)/RA$3,0)/3600/$E7</f>
        <v>0</v>
      </c>
      <c r="RB7" s="0" t="n">
        <f aca="false">IF($I7="●",SUMIFS(ST_SUM!RP:RP,ST_SUM!$L:$L,$G7)/COUNTIFS($G:$G,$G7,$I:$I,"●",$A:$A,RB$5)/RB$3,0)/3600/$E7</f>
        <v>0.00561974826388889</v>
      </c>
      <c r="RC7" s="0" t="n">
        <f aca="false">IF($J7="●",SUMIFS(ST_SUM!RQ:RQ,ST_SUM!$L:$L,$G7)/COUNTIFS($G:$G,$G7,$J:$J,"●",$A:$A,RC$5)/RC$3,0)/3600/$E7</f>
        <v>0.00616779513888889</v>
      </c>
      <c r="RD7" s="0" t="n">
        <f aca="false">IF($K7="●",SUMIFS(ST_SUM!RR:RR,ST_SUM!$L:$L,$G7)/COUNTIFS($G:$G,$G7,$K:$K,"●",$A:$A,RD$5)/RD$3,0)/3600/$E7</f>
        <v>0.024005578125</v>
      </c>
      <c r="RE7" s="0" t="n">
        <f aca="false">IF($L7="●",SUMIFS(ST_SUM!RS:RS,ST_SUM!$L:$L,$G7)/COUNTIFS($G:$G,$G7,$L:$L,"●",$A:$A,RE$5)/RE$3,0)/3600/$E7</f>
        <v>0.0205482002314815</v>
      </c>
      <c r="RF7" s="0" t="n">
        <f aca="false">IF($M7="●",SUMIFS(ST_SUM!RT:RT,ST_SUM!$L:$L,$G7)/COUNTIFS($G:$G,$G7,$M:$M,"●",$A:$A,RF$5)/RF$3,0)/3600/$E7</f>
        <v>0</v>
      </c>
      <c r="RG7" s="0" t="n">
        <f aca="false">IF($N7="●",SUMIFS(ST_SUM!RU:RU,ST_SUM!$L:$L,$G7)/COUNTIFS($G:$G,$G7,$N:$N,"●",$A:$A,RG$5)/RG$3,0)/3600/$E7</f>
        <v>0</v>
      </c>
      <c r="RH7" s="0" t="n">
        <f aca="false">IF($O7="●",SUMIFS(ST_SUM!RV:RV,ST_SUM!$L:$L,$G7,ST_SUM!$M:$M,IF($B7='PART METHOD'!$D$4,"FMCNC1",IF($B7='PART METHOD'!$D$6,"FMCNC2","STD")))/IF($B7='PART METHOD'!$D$4,COUNTIFS($G:$G,$G7,$O:$O,"●",$A:$A,RH$5,$B:$B,'PART METHOD'!$D$4),IF($B7='PART METHOD'!$D$6,COUNTIFS($G:$G,$G7,$O:$O,"●",$A:$A,RH$5,$B:$B,'PART METHOD'!$D$6),COUNTIFS($G:$G,$G7,$O:$O,"●",$A:$A,RH$5,$B:$B,"&lt;&gt;"&amp;'PART METHOD'!$D$4,$B:$B,"&lt;&gt;"&amp;'PART METHOD'!$D$6)))/RH$3,0)/3600/$E7</f>
        <v>0</v>
      </c>
      <c r="RI7" s="0" t="n">
        <f aca="false">IF($P7="●",SUMIFS(ST_SUM!RW:RW,ST_SUM!$L:$L,$G7,ST_SUM!$M:$M,IF($B7='PART METHOD'!$D$4,"FMCNC1",IF($B7='PART METHOD'!$D$6,"FMCNC2","STD")))/IF($B7='PART METHOD'!$D$4,COUNTIFS($G:$G,$G7,$P:$P,"●",$A:$A,RI$5,$B:$B,'PART METHOD'!$D$4),IF($B7='PART METHOD'!$D$6,COUNTIFS($G:$G,$G7,$P:$P,"●",$A:$A,RI$5,$B:$B,'PART METHOD'!$D$6),COUNTIFS($G:$G,$G7,$P:$P,"●",$A:$A,RI$5,$B:$B,"&lt;&gt;"&amp;'PART METHOD'!$D$4,$B:$B,"&lt;&gt;"&amp;'PART METHOD'!$D$6)))/RI$3,0)/3600/$E7</f>
        <v>0.00905737890625</v>
      </c>
      <c r="RJ7" s="0" t="n">
        <f aca="false">IF($Q7="●",SUMIFS(ST_SUM!RX:RX,ST_SUM!$L:$L,$G7,ST_SUM!$M:$M,IF($B7='PART METHOD'!$D$4,"FMCNC1",IF($B7='PART METHOD'!$D$6,"FMCNC2","STD")))/IF($B7='PART METHOD'!$D$4,COUNTIFS($G:$G,$G7,$Q:$Q,"●",$A:$A,RJ$5,$B:$B,'PART METHOD'!$D$4),IF($B7='PART METHOD'!$D$6,COUNTIFS($G:$G,$G7,$Q:$Q,"●",$A:$A,RJ$5,$B:$B,'PART METHOD'!$D$6),COUNTIFS($G:$G,$G7,$Q:$Q,"●",$A:$A,RJ$5,$B:$B,"&lt;&gt;"&amp;'PART METHOD'!$D$4,$B:$B,"&lt;&gt;"&amp;'PART METHOD'!$D$6)))/RJ$3,0)/3600/$E7</f>
        <v>0.007645625</v>
      </c>
      <c r="RK7" s="0" t="n">
        <f aca="false">IF($R7="●",SUMIFS(ST_SUM!RY:RY,ST_SUM!$L:$L,$G7,ST_SUM!$M:$M,IF($B7='PART METHOD'!$D$4,"FMCNC1",IF($B7='PART METHOD'!$D$6,"FMCNC2","STD")))/IF($B7='PART METHOD'!$D$4,COUNTIFS($G:$G,$G7,$R:$R,"●",$A:$A,RK$5,$B:$B,'PART METHOD'!$D$4),IF($B7='PART METHOD'!$D$6,COUNTIFS($G:$G,$G7,$R:$R,"●",$A:$A,RK$5,$B:$B,'PART METHOD'!$D$6),COUNTIFS($G:$G,$G7,$R:$R,"●",$A:$A,RK$5,$B:$B,"&lt;&gt;"&amp;'PART METHOD'!$D$4,$B:$B,"&lt;&gt;"&amp;'PART METHOD'!$D$6)))/RK$3,0)/3600/$E7</f>
        <v>0.0177355902777778</v>
      </c>
      <c r="RL7" s="0" t="n">
        <f aca="false">IF($S7="●",SUMIFS(ST_SUM!RZ:RZ,ST_SUM!$L:$L,$G7,ST_SUM!$M:$M,IF($B7='PART METHOD'!$D$4,"FMCNC1",IF($B7='PART METHOD'!$D$6,"FMCNC2","STD")))/IF($B7='PART METHOD'!$D$4,COUNTIFS($G:$G,$G7,$S:$S,"●",$A:$A,RL$5,$B:$B,'PART METHOD'!$D$4),IF($B7='PART METHOD'!$D$6,COUNTIFS($G:$G,$G7,$S:$S,"●",$A:$A,RL$5,$B:$B,'PART METHOD'!$D$6),COUNTIFS($G:$G,$G7,$S:$S,"●",$A:$A,RL$5,$B:$B,"&lt;&gt;"&amp;'PART METHOD'!$D$4,$B:$B,"&lt;&gt;"&amp;'PART METHOD'!$D$6)))/RL$3,0)/3600/$E7</f>
        <v>0.00508609953703704</v>
      </c>
      <c r="RM7" s="0" t="n">
        <f aca="false">IF($T7="●",SUMIFS(ST_SUM!SA:SA,ST_SUM!$L:$L,$G7,ST_SUM!$M:$M,IF($B7='PART METHOD'!$D$4,"FMCNC1",IF($B7='PART METHOD'!$D$6,"FMCNC2","STD")))/IF($B7='PART METHOD'!$D$4,COUNTIFS($G:$G,$G7,$T:$T,"●",$A:$A,RM$5,$B:$B,'PART METHOD'!$D$4),IF($B7='PART METHOD'!$D$6,COUNTIFS($G:$G,$G7,$T:$T,"●",$A:$A,RM$5,$B:$B,'PART METHOD'!$D$6),COUNTIFS($G:$G,$G7,$T:$T,"●",$A:$A,RM$5,$B:$B,"&lt;&gt;"&amp;'PART METHOD'!$D$4,$B:$B,"&lt;&gt;"&amp;'PART METHOD'!$D$6)))/RM$3,0)/3600/$E7</f>
        <v>0.0199168229166667</v>
      </c>
      <c r="RN7" s="0" t="n">
        <f aca="false">IF($U7="●",SUMIFS(ST_SUM!SB:SB,ST_SUM!$L:$L,$G7,ST_SUM!$M:$M,IF($B7='PART METHOD'!$D$4,"FMCNC1",IF($B7='PART METHOD'!$D$6,"FMCNC2","STD")))/IF($B7='PART METHOD'!$D$4,COUNTIFS($G:$G,$G7,$U:$U,"●",$A:$A,RN$5,$B:$B,'PART METHOD'!$D$4),IF($B7='PART METHOD'!$D$6,COUNTIFS($G:$G,$G7,$U:$U,"●",$A:$A,RN$5,$B:$B,'PART METHOD'!$D$6),COUNTIFS($G:$G,$G7,$U:$U,"●",$A:$A,RN$5,$B:$B,"&lt;&gt;"&amp;'PART METHOD'!$D$4,$B:$B,"&lt;&gt;"&amp;'PART METHOD'!$D$6)))/RN$3,0)/3600/$E7</f>
        <v>0</v>
      </c>
      <c r="RO7" s="0" t="n">
        <f aca="false">IF($V7="●",SUMIFS(ST_SUM!SC:SC,ST_SUM!$L:$L,$G7,ST_SUM!$M:$M,IF($B7='PART METHOD'!$D$4,"FMCNC1",IF($B7='PART METHOD'!$D$6,"FMCNC2","STD")))/IF($B7='PART METHOD'!$D$4,COUNTIFS($G:$G,$G7,$V:$V,"●",$A:$A,RO$5,$B:$B,'PART METHOD'!$D$4),IF($B7='PART METHOD'!$D$6,COUNTIFS($G:$G,$G7,$V:$V,"●",$A:$A,RO$5,$B:$B,'PART METHOD'!$D$6),COUNTIFS($G:$G,$G7,$V:$V,"●",$A:$A,RO$5,$B:$B,"&lt;&gt;"&amp;'PART METHOD'!$D$4,$B:$B,"&lt;&gt;"&amp;'PART METHOD'!$D$6)))/RO$3,0)/3600/$E7</f>
        <v>0.0363304791666667</v>
      </c>
      <c r="RP7" s="0" t="n">
        <f aca="false">IF($W7="●",SUMIFS(ST_SUM!SD:SD,ST_SUM!$L:$L,$G7,ST_SUM!$N:$N,IF($B7='PART METHOD'!$D$5,"HAND","STD"))/COUNTIFS($G:$G,$G7,$W:$W,"●",$A:$A,RP$5,$B:$B,IF($B7='PART METHOD'!$D$5,'PART METHOD'!$D$5,"&lt;&gt;"&amp;'PART METHOD'!$D$5))/RP$3,0)/3600/$E7</f>
        <v>0.0294007118055556</v>
      </c>
      <c r="RQ7" s="0" t="n">
        <f aca="false">IF($X7="●",SUMIFS(ST_SUM!SE:SE,ST_SUM!$L:$L,$G7)/COUNTIFS($G:$G,$G7,$X:$X,"●",$A:$A,RQ$5)/RQ$3,0)/3600/$E7</f>
        <v>0</v>
      </c>
      <c r="RR7" s="0" t="n">
        <f aca="false">IF($Y7="●",SUMIFS(ST_SUM!SF:SF,ST_SUM!$L:$L,$G7)/COUNTIFS($G:$G,$G7,$Y:$Y,"●",$A:$A,RR$5)/RR$3,0)/3600/$E7</f>
        <v>0.0282868923611111</v>
      </c>
      <c r="RS7" s="0" t="n">
        <f aca="false">IF($Z7="●",SUMIFS(ST_SUM!SG:SG,ST_SUM!$L:$L,$G7)/COUNTIFS($G:$G,$G7,$Z:$Z,"●",$A:$A,RS$5)/RS$3,0)/3600/$E7</f>
        <v>0</v>
      </c>
      <c r="RT7" s="0" t="n">
        <f aca="false">IF($AA7="●",SUMIFS(ST_SUM!SH:SH,ST_SUM!$L:$L,$G7)/COUNTIFS($G:$G,$G7,$AA:$AA,"●",$A:$A,RT$5)/RT$3,0)/3600/$E7</f>
        <v>0</v>
      </c>
      <c r="RU7" s="0" t="n">
        <f aca="false">IF($AB7="●",SUMIFS(ST_SUM!SI:SI,ST_SUM!$L:$L,$G7)/COUNTIFS($G:$G,$G7,$AB:$AB,"●",$A:$A,RU$5)/RU$3,0)/3600/$E7</f>
        <v>0</v>
      </c>
      <c r="RV7" s="0" t="n">
        <f aca="false">IF($AC7="●",SUMIFS(ST_SUM!SJ:SJ,ST_SUM!$L:$L,$G7)/COUNTIFS($G:$G,$G7,$AC:$AC,"●",$A:$A,RV$5)/RV$3,0)/3600/$E7</f>
        <v>0</v>
      </c>
      <c r="RW7" s="0" t="n">
        <f aca="false">IF($AD7="●",SUMIFS(ST_SUM!SK:SK,ST_SUM!$L:$L,$G7)/COUNTIFS($G:$G,$G7,$AD:$AD,"●",$A:$A,RW$5)/RW$3,0)/3600/$E7</f>
        <v>0.00577895833333333</v>
      </c>
      <c r="RX7" s="0" t="n">
        <f aca="false">IF($AE7="●",SUMIFS(ST_SUM!SL:SL,ST_SUM!$L:$L,$G7)/COUNTIFS($G:$G,$G7,$AE:$AE,"●",$A:$A,RX$5)/RX$3,0)/3600/$E7</f>
        <v>0.0233962326388889</v>
      </c>
      <c r="RY7" s="0" t="n">
        <f aca="false">IF($AF7="●",SUMIFS(ST_SUM!SM:SM,ST_SUM!$L:$L,$G7)/COUNTIFS($G:$G,$G7,$AF:$AF,"●",$A:$A,RY$5)/RY$3,0)/3600/$E7</f>
        <v>0.0078821875</v>
      </c>
      <c r="RZ7" s="0" t="n">
        <f aca="false">IF($AG7="●",SUMIFS(ST_SUM!SN:SN,ST_SUM!$L:$L,$G7)/COUNTIFS($G:$G,$G7,$AG:$AG,"●",$A:$A,RZ$5)/RZ$3,0)/3600/$E7</f>
        <v>0</v>
      </c>
      <c r="SA7" s="0" t="n">
        <f aca="false">IF($AH7="●",SUMIFS(ST_SUM!SO:SO,ST_SUM!$L:$L,$G7)/COUNTIFS($G:$G,$G7,$AH:$AH,"●",$A:$A,SA$5)/SA$3,0)/3600/$E7</f>
        <v>0.0038755787037037</v>
      </c>
      <c r="SB7" s="0" t="n">
        <f aca="false">IF($AI7="●",SUMIFS(ST_SUM!SP:SP,ST_SUM!$L:$L,$G7)/COUNTIFS($G:$G,$G7,$AI:$AI,"●",$A:$A,SB$5)/SB$3,0)/3600/$E7</f>
        <v>0.00150130208333333</v>
      </c>
      <c r="SC7" s="0" t="n">
        <f aca="false">IF($AJ7="●",SUMIFS(ST_SUM!SQ:SQ,ST_SUM!$L:$L,$G7)/COUNTIFS($G:$G,$G7,$AJ:$AJ,"●",$A:$A,SC$5)/SC$3,0)/3600/$E7</f>
        <v>0.0120969010416667</v>
      </c>
      <c r="SD7" s="0" t="n">
        <f aca="false">IF($AK7="●",SUMIFS(ST_SUM!SR:SR,ST_SUM!$L:$L,$G7)/COUNTIFS($G:$G,$G7,$AK:$AK,"●",$A:$A,SD$5)/SD$3,0)/3600/$E7</f>
        <v>0.0144082291666667</v>
      </c>
      <c r="SE7" s="0" t="n">
        <f aca="false">IF($AL7="●",SUMIFS(ST_SUM!SS:SS,ST_SUM!$L:$L,$G7)/COUNTIFS($G:$G,$G7,$AL:$AL,"●",$A:$A,SE$5)/SE$3,0)/3600/$E7</f>
        <v>0.0193452256944444</v>
      </c>
      <c r="SF7" s="0" t="n">
        <f aca="false">IF($AM7="●",SUMIFS(ST_SUM!ST:ST,ST_SUM!$L:$L,$G7)/COUNTIFS($G:$G,$G7,$AM:$AM,"●",$A:$A,SF$5)/SF$3,0)/3600/$E7</f>
        <v>0.0059768287037037</v>
      </c>
      <c r="SG7" s="0" t="n">
        <f aca="false">IF($AN7="●",SUMIFS(ST_SUM!SU:SU,ST_SUM!$L:$L,$G7)/COUNTIFS($G:$G,$G7,$AN:$AN,"●",$A:$A,SG$5)/SG$3,0)/3600/$E7</f>
        <v>0.015633912037037</v>
      </c>
      <c r="SH7" s="0" t="n">
        <f aca="false">IF($AO7="●",SUMIFS(ST_SUM!SV:SV,ST_SUM!$L:$L,$G7)/COUNTIFS($G:$G,$G7,$AO:$AO,"●",$A:$A,SH$5)/SH$3,0)/3600/$E7</f>
        <v>0.00850973090277778</v>
      </c>
      <c r="SI7" s="0" t="n">
        <f aca="false">IF($AP7="●",SUMIFS(ST_SUM!SW:SW,ST_SUM!$L:$L,$G7)/COUNTIFS($G:$G,$G7,$AP:$AP,"●",$A:$A,SI$5)/SI$3,0)/3600/$E7</f>
        <v>0.013278755787037</v>
      </c>
      <c r="SJ7" s="0" t="n">
        <f aca="false">IF($AQ7="●",SUMIFS(ST_SUM!SX:SX,ST_SUM!$L:$L,$G7)/COUNTIFS($G:$G,$G7,$AQ:$AQ,"●",$A:$A,SJ$5)/SJ$3,0)/3600/$E7</f>
        <v>0.01961996875</v>
      </c>
      <c r="SK7" s="0" t="n">
        <f aca="false">IF($AR7="●",SUMIFS(ST_SUM!SY:SY,ST_SUM!$L:$L,$G7)/COUNTIFS($G:$G,$G7,$AR:$AR,"●",$A:$A,SK$5)/SK$3,0)/3600/$E7</f>
        <v>0.0195446614583333</v>
      </c>
      <c r="SL7" s="0" t="n">
        <f aca="false">IF($AS7="●",SUMIFS(ST_SUM!SZ:SZ,ST_SUM!$L:$L,$G7)/COUNTIFS($G:$G,$G7,$AS:$AS,"●",$A:$A,SL$5)/SL$3,0)/3600/$E7</f>
        <v>0.0176629635416667</v>
      </c>
      <c r="SM7" s="0" t="n">
        <f aca="false">IF($AT7="●",SUMIFS(ST_SUM!TA:TA,ST_SUM!$L:$L,$G7)/COUNTIFS($G:$G,$G7,$AT:$AT,"●",$A:$A,SM$5)/SM$3,0)/3600/$E7</f>
        <v>0.0152238425925926</v>
      </c>
      <c r="SN7" s="0" t="n">
        <f aca="false">IF($AU7="●",SUMIFS(ST_SUM!TB:TB,ST_SUM!$L:$L,$G7)/COUNTIFS($G:$G,$G7,$AU:$AU,"●",$A:$A,SN$5)/SN$3,0)/3600/$E7</f>
        <v>0.0194278125</v>
      </c>
      <c r="SO7" s="0" t="n">
        <f aca="false">IF($AV7="●",SUMIFS(ST_SUM!TC:TC,ST_SUM!$L:$L,$G7)/COUNTIFS($G:$G,$G7,$AV:$AV,"●",$A:$A,SO$5)/SO$3,0)/3600/$E7</f>
        <v>0.0281623611111111</v>
      </c>
      <c r="SP7" s="0" t="n">
        <f aca="false">IF($AW7="●",SUMIFS(ST_SUM!TD:TD,ST_SUM!$L:$L,$G7)/COUNTIFS($G:$G,$G7,$AW:$AW,"●",$A:$A,SP$5)/SP$3,0)/3600/$E7</f>
        <v>0.0188630642361111</v>
      </c>
      <c r="SQ7" s="0" t="n">
        <f aca="false">IF($AX7="●",SUMIFS(ST_SUM!TE:TE,ST_SUM!$L:$L,$G7)/COUNTIFS($G:$G,$G7,$AX:$AX,"●",$A:$A,SQ$5)/SQ$3,0)/3600/$E7</f>
        <v>0.00598372395833333</v>
      </c>
      <c r="SR7" s="0" t="n">
        <f aca="false">IF($AY7="●",SUMIFS(ST_SUM!TF:TF,ST_SUM!$L:$L,$G7)/COUNTIFS($G:$G,$G7,$AY:$AY,"●",$A:$A,SR$5)/SR$3,0)/3600/$E7</f>
        <v>0</v>
      </c>
      <c r="SS7" s="0" t="n">
        <f aca="false">IF($AZ7="●",SUMIFS(ST_SUM!TG:TG,ST_SUM!$L:$L,$G7)/COUNTIFS($G:$G,$G7,$AZ:$AZ,"●",$A:$A,SS$5)/SS$3,0)/3600/$E7</f>
        <v>0</v>
      </c>
      <c r="ST7" s="0" t="n">
        <f aca="false">IF($BA7="●",SUMIFS(ST_SUM!TH:TH,ST_SUM!$L:$L,$G7)/COUNTIFS($G:$G,$G7,$BA:$BA,"●",$A:$A,ST$5)/ST$3,0)/3600/$E7</f>
        <v>0.010119166087963</v>
      </c>
      <c r="SU7" s="0" t="n">
        <f aca="false">IF($BB7="●",SUMIFS(ST_SUM!TI:TI,ST_SUM!$L:$L,$G7)/COUNTIFS($G:$G,$G7,$BB:$BB,"●",$A:$A,SU$5)/SU$3,0)/3600/$E7</f>
        <v>0.0129068229166667</v>
      </c>
      <c r="SV7" s="0" t="n">
        <f aca="false">IF($BC7="●",SUMIFS(ST_SUM!TJ:TJ,ST_SUM!$L:$L,$G7)/COUNTIFS($G:$G,$G7,$BC:$BC,"●",$A:$A,SV$5)/SV$3,0)/3600/$E7</f>
        <v>0</v>
      </c>
      <c r="SW7" s="0" t="n">
        <f aca="false">IF($BD7="●",SUMIFS(ST_SUM!TK:TK,ST_SUM!$L:$L,$G7)/COUNTIFS($G:$G,$G7,$BD:$BD,"●",$A:$A,SW$5)/SW$3,0)/3600/$E7</f>
        <v>0.0138597330729167</v>
      </c>
      <c r="SX7" s="0" t="n">
        <f aca="false">IF($BE7="●",SUMIFS(ST_SUM!TL:TL,ST_SUM!$L:$L,$G7)/COUNTIFS($G:$G,$G7,$BE:$BE,"●",$A:$A,SX$5)/SX$3,0)/3600/$E7</f>
        <v>0</v>
      </c>
      <c r="SY7" s="0" t="n">
        <f aca="false">IF($BF7="●",SUMIFS(ST_SUM!TM:TM,ST_SUM!$L:$L,$G7)/COUNTIFS($G:$G,$G7,$BF:$BF,"●",$A:$A,SY$5)/SY$3,0)/3600/$E7</f>
        <v>0</v>
      </c>
      <c r="SZ7" s="0" t="n">
        <f aca="false">IF($BG7="●",SUMIFS(ST_SUM!TN:TN,ST_SUM!$L:$L,$G7)/COUNTIFS($G:$G,$G7,$BG:$BG,"●",$A:$A,SZ$5)/SZ$3,0)/3600/$E7</f>
        <v>0.0152098958333333</v>
      </c>
      <c r="TA7" s="0" t="n">
        <f aca="false">IF($BH7="●",SUMIFS(ST_SUM!TO:TO,ST_SUM!$L:$L,$G7)/COUNTIFS($G:$G,$G7,$BH:$BH,"●",$A:$A,TA$5)/TA$3,0)/3600/$E7</f>
        <v>0</v>
      </c>
      <c r="TB7" s="0" t="n">
        <f aca="false">IF($BI7="●",SUMIFS(ST_SUM!TP:TP,ST_SUM!$L:$L,$G7)/COUNTIFS($G:$G,$G7,$BI:$BI,"●",$A:$A,TB$5)/TB$3,0)/3600/$E7</f>
        <v>0.00381944444444444</v>
      </c>
      <c r="TC7" s="0" t="n">
        <f aca="false">IF($BJ7="●",SUMIFS(ST_SUM!TQ:TQ,ST_SUM!$L:$L,$G7)/COUNTIFS($G:$G,$G7,$BJ:$BJ,"●",$A:$A,TC$5)/TC$3,0)/3600/$E7</f>
        <v>0</v>
      </c>
      <c r="TD7" s="0" t="n">
        <f aca="false">IF($BK7="●",SUMIFS(ST_SUM!TR:TR,ST_SUM!$L:$L,$G7)/COUNTIFS($G:$G,$G7,$BK:$BK,"●",$A:$A,TD$5)/TD$3,0)/3600/$E7</f>
        <v>0</v>
      </c>
      <c r="TE7" s="0" t="n">
        <f aca="false">IF($BL7="●",SUMIFS(ST_SUM!TS:TS,ST_SUM!$L:$L,$G7)/COUNTIFS($G:$G,$G7,$BL:$BL,"●",$A:$A,TE$5)/TE$3,0)/3600/$E7</f>
        <v>0</v>
      </c>
      <c r="TF7" s="0" t="n">
        <f aca="false">IF($BM7="●",SUMIFS(ST_SUM!TT:TT,ST_SUM!$L:$L,$G7)/COUNTIFS($G:$G,$G7,$BM:$BM,"●",$A:$A,TF$5)/TF$3,0)/3600/$E7</f>
        <v>0</v>
      </c>
      <c r="TG7" s="0" t="n">
        <f aca="false">IF($BN7="●",SUMIFS(ST_SUM!TU:TU,ST_SUM!$L:$L,$G7)/COUNTIFS($G:$G,$G7,$BN:$BN,"●",$A:$A,TG$5)/TG$3,0)/3600/$E7</f>
        <v>0.0720776041666667</v>
      </c>
      <c r="TH7" s="0" t="n">
        <f aca="false">IF($BO7="●",SUMIFS(ST_SUM!TV:TV,ST_SUM!$L:$L,$G7)/COUNTIFS($G:$G,$G7,$BO:$BO,"●",$A:$A,TH$5)/TH$3,0)/3600/$E7</f>
        <v>0.0196060763888889</v>
      </c>
      <c r="TI7" s="0" t="n">
        <f aca="false">IF($BP7="●",SUMIFS(ST_SUM!TW:TW,ST_SUM!$L:$L,$G7)/COUNTIFS($G:$G,$G7,$BP:$BP,"●",$A:$A,TI$5)/TI$3,0)/3600/$E7</f>
        <v>0</v>
      </c>
      <c r="TJ7" s="0" t="n">
        <f aca="false">IF($BQ7="●",SUMIFS(ST_SUM!TX:TX,ST_SUM!$L:$L,$G7)/COUNTIFS($G:$G,$G7,$BQ:$BQ,"●",$A:$A,TJ$5)/TJ$3,0)/3600/$E7</f>
        <v>0.0395600520833333</v>
      </c>
      <c r="TK7" s="0" t="n">
        <f aca="false">IF($BR7="●",SUMIFS(ST_SUM!TY:TY,ST_SUM!$L:$L,$G7)/COUNTIFS($G:$G,$G7,$BR:$BR,"●",$A:$A,TK$5)/TK$3,0)/3600/$E7</f>
        <v>0.00560204861111111</v>
      </c>
      <c r="TL7" s="0" t="n">
        <f aca="false">IF($BS7="●",SUMIFS(ST_SUM!TZ:TZ,ST_SUM!$L:$L,$G7)/COUNTIFS($G:$G,$G7,$BS:$BS,"●",$A:$A,TL$5)/TL$3,0)/3600/$E7</f>
        <v>0.0299046961805556</v>
      </c>
      <c r="TM7" s="0" t="n">
        <f aca="false">IF($BT7="●",SUMIFS(ST_SUM!UA:UA,ST_SUM!$L:$L,$G7)/COUNTIFS($G:$G,$G7,$BT:$BT,"●",$A:$A,TM$5)/TM$3,0)/3600/$E7</f>
        <v>0.0398748090277778</v>
      </c>
      <c r="TN7" s="0" t="n">
        <f aca="false">SUM(RA7:TM7)</f>
        <v>0.748513511284722</v>
      </c>
      <c r="TO7" s="0" t="n">
        <f aca="false">IF($H7="●",SUMIFS(ST_SUM!UC:UC,ST_SUM!$L:$L,$G7)/COUNTIFS($G:$G,$G7,$H:$H,"●",$A:$A,TO$5)/TO$3,0)/3600/$E7</f>
        <v>0</v>
      </c>
      <c r="TP7" s="0" t="n">
        <f aca="false">IF($I7="●",SUMIFS(ST_SUM!UD:UD,ST_SUM!$L:$L,$G7)/COUNTIFS($G:$G,$G7,$I:$I,"●",$A:$A,TP$5)/TP$3,0)/3600/$E7</f>
        <v>0.0120532407407407</v>
      </c>
      <c r="TQ7" s="0" t="n">
        <f aca="false">IF($J7="●",SUMIFS(ST_SUM!UE:UE,ST_SUM!$L:$L,$G7)/COUNTIFS($G:$G,$G7,$J:$J,"●",$A:$A,TQ$5)/TQ$3,0)/3600/$E7</f>
        <v>0.012525140542328</v>
      </c>
      <c r="TR7" s="0" t="n">
        <f aca="false">IF($K7="●",SUMIFS(ST_SUM!UF:UF,ST_SUM!$L:$L,$G7)/COUNTIFS($G:$G,$G7,$K:$K,"●",$A:$A,TR$5)/TR$3,0)/3600/$E7</f>
        <v>0.0375291501322751</v>
      </c>
      <c r="TS7" s="0" t="n">
        <f aca="false">IF($L7="●",SUMIFS(ST_SUM!UG:UG,ST_SUM!$L:$L,$G7)/COUNTIFS($G:$G,$G7,$L:$L,"●",$A:$A,TS$5)/TS$3,0)/3600/$E7</f>
        <v>0.0232118992504409</v>
      </c>
      <c r="TT7" s="0" t="n">
        <f aca="false">IF($M7="●",SUMIFS(ST_SUM!UH:UH,ST_SUM!$L:$L,$G7)/COUNTIFS($G:$G,$G7,$M:$M,"●",$A:$A,TT$5)/TT$3,0)/3600/$E7</f>
        <v>0</v>
      </c>
      <c r="TU7" s="0" t="n">
        <f aca="false">IF($N7="●",SUMIFS(ST_SUM!UI:UI,ST_SUM!$L:$L,$G7)/COUNTIFS($G:$G,$G7,$N:$N,"●",$A:$A,TU$5)/TU$3,0)/3600/$E7</f>
        <v>0</v>
      </c>
      <c r="TV7" s="0" t="n">
        <f aca="false">IF($O7="●",SUMIFS(ST_SUM!UJ:UJ,ST_SUM!$L:$L,$G7,ST_SUM!$M:$M,IF($B7='PART METHOD'!$D$4,"FMCNC1",IF($B7='PART METHOD'!$D$6,"FMCNC2","STD")))/IF($B7='PART METHOD'!$D$4,COUNTIFS($G:$G,$G7,$O:$O,"●",$A:$A,TV$5,$B:$B,'PART METHOD'!$D$4),IF($B7='PART METHOD'!$D$6,COUNTIFS($G:$G,$G7,$O:$O,"●",$A:$A,TV$5,$B:$B,'PART METHOD'!$D$6),COUNTIFS($G:$G,$G7,$O:$O,"●",$A:$A,TV$5,$B:$B,"&lt;&gt;"&amp;'PART METHOD'!$D$4,$B:$B,"&lt;&gt;"&amp;'PART METHOD'!$D$6)))/TV$3,0)/3600/$E7</f>
        <v>0</v>
      </c>
      <c r="TW7" s="0" t="n">
        <f aca="false">IF($P7="●",SUMIFS(ST_SUM!UK:UK,ST_SUM!$L:$L,$G7,ST_SUM!$M:$M,IF($B7='PART METHOD'!$D$4,"FMCNC1",IF($B7='PART METHOD'!$D$6,"FMCNC2","STD")))/IF($B7='PART METHOD'!$D$4,COUNTIFS($G:$G,$G7,$P:$P,"●",$A:$A,TW$5,$B:$B,'PART METHOD'!$D$4),IF($B7='PART METHOD'!$D$6,COUNTIFS($G:$G,$G7,$P:$P,"●",$A:$A,TW$5,$B:$B,'PART METHOD'!$D$6),COUNTIFS($G:$G,$G7,$P:$P,"●",$A:$A,TW$5,$B:$B,"&lt;&gt;"&amp;'PART METHOD'!$D$4,$B:$B,"&lt;&gt;"&amp;'PART METHOD'!$D$6)))/TW$3,0)/3600/$E7</f>
        <v>0.015458771494709</v>
      </c>
      <c r="TX7" s="0" t="n">
        <f aca="false">IF($Q7="●",SUMIFS(ST_SUM!UL:UL,ST_SUM!$L:$L,$G7,ST_SUM!$M:$M,IF($B7='PART METHOD'!$D$4,"FMCNC1",IF($B7='PART METHOD'!$D$6,"FMCNC2","STD")))/IF($B7='PART METHOD'!$D$4,COUNTIFS($G:$G,$G7,$Q:$Q,"●",$A:$A,TX$5,$B:$B,'PART METHOD'!$D$4),IF($B7='PART METHOD'!$D$6,COUNTIFS($G:$G,$G7,$Q:$Q,"●",$A:$A,TX$5,$B:$B,'PART METHOD'!$D$6),COUNTIFS($G:$G,$G7,$Q:$Q,"●",$A:$A,TX$5,$B:$B,"&lt;&gt;"&amp;'PART METHOD'!$D$4,$B:$B,"&lt;&gt;"&amp;'PART METHOD'!$D$6)))/TX$3,0)/3600/$E7</f>
        <v>0.00666325727513228</v>
      </c>
      <c r="TY7" s="0" t="n">
        <f aca="false">IF($R7="●",SUMIFS(ST_SUM!UM:UM,ST_SUM!$L:$L,$G7,ST_SUM!$M:$M,IF($B7='PART METHOD'!$D$4,"FMCNC1",IF($B7='PART METHOD'!$D$6,"FMCNC2","STD")))/IF($B7='PART METHOD'!$D$4,COUNTIFS($G:$G,$G7,$R:$R,"●",$A:$A,TY$5,$B:$B,'PART METHOD'!$D$4),IF($B7='PART METHOD'!$D$6,COUNTIFS($G:$G,$G7,$R:$R,"●",$A:$A,TY$5,$B:$B,'PART METHOD'!$D$6),COUNTIFS($G:$G,$G7,$R:$R,"●",$A:$A,TY$5,$B:$B,"&lt;&gt;"&amp;'PART METHOD'!$D$4,$B:$B,"&lt;&gt;"&amp;'PART METHOD'!$D$6)))/TY$3,0)/3600/$E7</f>
        <v>0.0202396081349206</v>
      </c>
      <c r="TZ7" s="0" t="n">
        <f aca="false">IF($S7="●",SUMIFS(ST_SUM!UN:UN,ST_SUM!$L:$L,$G7,ST_SUM!$M:$M,IF($B7='PART METHOD'!$D$4,"FMCNC1",IF($B7='PART METHOD'!$D$6,"FMCNC2","STD")))/IF($B7='PART METHOD'!$D$4,COUNTIFS($G:$G,$G7,$S:$S,"●",$A:$A,TZ$5,$B:$B,'PART METHOD'!$D$4),IF($B7='PART METHOD'!$D$6,COUNTIFS($G:$G,$G7,$S:$S,"●",$A:$A,TZ$5,$B:$B,'PART METHOD'!$D$6),COUNTIFS($G:$G,$G7,$S:$S,"●",$A:$A,TZ$5,$B:$B,"&lt;&gt;"&amp;'PART METHOD'!$D$4,$B:$B,"&lt;&gt;"&amp;'PART METHOD'!$D$6)))/TZ$3,0)/3600/$E7</f>
        <v>0.0119083498677249</v>
      </c>
      <c r="UA7" s="0" t="n">
        <f aca="false">IF($T7="●",SUMIFS(ST_SUM!UO:UO,ST_SUM!$L:$L,$G7,ST_SUM!$M:$M,IF($B7='PART METHOD'!$D$4,"FMCNC1",IF($B7='PART METHOD'!$D$6,"FMCNC2","STD")))/IF($B7='PART METHOD'!$D$4,COUNTIFS($G:$G,$G7,$T:$T,"●",$A:$A,UA$5,$B:$B,'PART METHOD'!$D$4),IF($B7='PART METHOD'!$D$6,COUNTIFS($G:$G,$G7,$T:$T,"●",$A:$A,UA$5,$B:$B,'PART METHOD'!$D$6),COUNTIFS($G:$G,$G7,$T:$T,"●",$A:$A,UA$5,$B:$B,"&lt;&gt;"&amp;'PART METHOD'!$D$4,$B:$B,"&lt;&gt;"&amp;'PART METHOD'!$D$6)))/UA$3,0)/3600/$E7</f>
        <v>0.0211960813492063</v>
      </c>
      <c r="UB7" s="0" t="n">
        <f aca="false">IF($U7="●",SUMIFS(ST_SUM!UP:UP,ST_SUM!$L:$L,$G7,ST_SUM!$M:$M,IF($B7='PART METHOD'!$D$4,"FMCNC1",IF($B7='PART METHOD'!$D$6,"FMCNC2","STD")))/IF($B7='PART METHOD'!$D$4,COUNTIFS($G:$G,$G7,$U:$U,"●",$A:$A,UB$5,$B:$B,'PART METHOD'!$D$4),IF($B7='PART METHOD'!$D$6,COUNTIFS($G:$G,$G7,$U:$U,"●",$A:$A,UB$5,$B:$B,'PART METHOD'!$D$6),COUNTIFS($G:$G,$G7,$U:$U,"●",$A:$A,UB$5,$B:$B,"&lt;&gt;"&amp;'PART METHOD'!$D$4,$B:$B,"&lt;&gt;"&amp;'PART METHOD'!$D$6)))/UB$3,0)/3600/$E7</f>
        <v>0</v>
      </c>
      <c r="UC7" s="0" t="n">
        <f aca="false">IF($V7="●",SUMIFS(ST_SUM!UQ:UQ,ST_SUM!$L:$L,$G7,ST_SUM!$M:$M,IF($B7='PART METHOD'!$D$4,"FMCNC1",IF($B7='PART METHOD'!$D$6,"FMCNC2","STD")))/IF($B7='PART METHOD'!$D$4,COUNTIFS($G:$G,$G7,$V:$V,"●",$A:$A,UC$5,$B:$B,'PART METHOD'!$D$4),IF($B7='PART METHOD'!$D$6,COUNTIFS($G:$G,$G7,$V:$V,"●",$A:$A,UC$5,$B:$B,'PART METHOD'!$D$6),COUNTIFS($G:$G,$G7,$V:$V,"●",$A:$A,UC$5,$B:$B,"&lt;&gt;"&amp;'PART METHOD'!$D$4,$B:$B,"&lt;&gt;"&amp;'PART METHOD'!$D$6)))/UC$3,0)/3600/$E7</f>
        <v>0.0313743179563492</v>
      </c>
      <c r="UD7" s="0" t="n">
        <f aca="false">IF($W7="●",SUMIFS(ST_SUM!UR:UR,ST_SUM!$L:$L,$G7,ST_SUM!$N:$N,IF($B7='PART METHOD'!$D$5,"HAND","STD"))/COUNTIFS($G:$G,$G7,$W:$W,"●",$A:$A,UD$5,$B:$B,IF($B7='PART METHOD'!$D$5,'PART METHOD'!$D$5,"&lt;&gt;"&amp;'PART METHOD'!$D$5))/UD$3,0)/3600/$E7</f>
        <v>0.0363468601190476</v>
      </c>
      <c r="UE7" s="0" t="n">
        <f aca="false">IF($X7="●",SUMIFS(ST_SUM!US:US,ST_SUM!$L:$L,$G7)/COUNTIFS($G:$G,$G7,$X:$X,"●",$A:$A,UE$5)/UE$3,0)/3600/$E7</f>
        <v>0</v>
      </c>
      <c r="UF7" s="0" t="n">
        <f aca="false">IF($Y7="●",SUMIFS(ST_SUM!UT:UT,ST_SUM!$L:$L,$G7)/COUNTIFS($G:$G,$G7,$Y:$Y,"●",$A:$A,UF$5)/UF$3,0)/3600/$E7</f>
        <v>0.0230246279761905</v>
      </c>
      <c r="UG7" s="0" t="n">
        <f aca="false">IF($Z7="●",SUMIFS(ST_SUM!UU:UU,ST_SUM!$L:$L,$G7)/COUNTIFS($G:$G,$G7,$Z:$Z,"●",$A:$A,UG$5)/UG$3,0)/3600/$E7</f>
        <v>0</v>
      </c>
      <c r="UH7" s="0" t="n">
        <f aca="false">IF($AA7="●",SUMIFS(ST_SUM!UV:UV,ST_SUM!$L:$L,$G7)/COUNTIFS($G:$G,$G7,$AA:$AA,"●",$A:$A,UH$5)/UH$3,0)/3600/$E7</f>
        <v>0</v>
      </c>
      <c r="UI7" s="0" t="n">
        <f aca="false">IF($AB7="●",SUMIFS(ST_SUM!UW:UW,ST_SUM!$L:$L,$G7)/COUNTIFS($G:$G,$G7,$AB:$AB,"●",$A:$A,UI$5)/UI$3,0)/3600/$E7</f>
        <v>0</v>
      </c>
      <c r="UJ7" s="0" t="n">
        <f aca="false">IF($AC7="●",SUMIFS(ST_SUM!UX:UX,ST_SUM!$L:$L,$G7)/COUNTIFS($G:$G,$G7,$AC:$AC,"●",$A:$A,UJ$5)/UJ$3,0)/3600/$E7</f>
        <v>0</v>
      </c>
      <c r="UK7" s="0" t="n">
        <f aca="false">IF($AD7="●",SUMIFS(ST_SUM!UY:UY,ST_SUM!$L:$L,$G7)/COUNTIFS($G:$G,$G7,$AD:$AD,"●",$A:$A,UK$5)/UK$3,0)/3600/$E7</f>
        <v>0.0123290619488536</v>
      </c>
      <c r="UL7" s="0" t="n">
        <f aca="false">IF($AE7="●",SUMIFS(ST_SUM!UZ:UZ,ST_SUM!$L:$L,$G7)/COUNTIFS($G:$G,$G7,$AE:$AE,"●",$A:$A,UL$5)/UL$3,0)/3600/$E7</f>
        <v>0.0245189583333333</v>
      </c>
      <c r="UM7" s="0" t="n">
        <f aca="false">IF($AF7="●",SUMIFS(ST_SUM!VA:VA,ST_SUM!$L:$L,$G7)/COUNTIFS($G:$G,$G7,$AF:$AF,"●",$A:$A,UM$5)/UM$3,0)/3600/$E7</f>
        <v>0.00479028604497354</v>
      </c>
      <c r="UN7" s="0" t="n">
        <f aca="false">IF($AG7="●",SUMIFS(ST_SUM!VB:VB,ST_SUM!$L:$L,$G7)/COUNTIFS($G:$G,$G7,$AG:$AG,"●",$A:$A,UN$5)/UN$3,0)/3600/$E7</f>
        <v>0</v>
      </c>
      <c r="UO7" s="0" t="n">
        <f aca="false">IF($AH7="●",SUMIFS(ST_SUM!VC:VC,ST_SUM!$L:$L,$G7)/COUNTIFS($G:$G,$G7,$AH:$AH,"●",$A:$A,UO$5)/UO$3,0)/3600/$E7</f>
        <v>0.0115846130952381</v>
      </c>
      <c r="UP7" s="0" t="n">
        <f aca="false">IF($AI7="●",SUMIFS(ST_SUM!VD:VD,ST_SUM!$L:$L,$G7)/COUNTIFS($G:$G,$G7,$AI:$AI,"●",$A:$A,UP$5)/UP$3,0)/3600/$E7</f>
        <v>0.00610718694885362</v>
      </c>
      <c r="UQ7" s="0" t="n">
        <f aca="false">IF($AJ7="●",SUMIFS(ST_SUM!VE:VE,ST_SUM!$L:$L,$G7)/COUNTIFS($G:$G,$G7,$AJ:$AJ,"●",$A:$A,UQ$5)/UQ$3,0)/3600/$E7</f>
        <v>0.0162831927910053</v>
      </c>
      <c r="UR7" s="0" t="n">
        <f aca="false">IF($AK7="●",SUMIFS(ST_SUM!VF:VF,ST_SUM!$L:$L,$G7)/COUNTIFS($G:$G,$G7,$AK:$AK,"●",$A:$A,UR$5)/UR$3,0)/3600/$E7</f>
        <v>0.0146652612433862</v>
      </c>
      <c r="US7" s="0" t="n">
        <f aca="false">IF($AL7="●",SUMIFS(ST_SUM!VG:VG,ST_SUM!$L:$L,$G7)/COUNTIFS($G:$G,$G7,$AL:$AL,"●",$A:$A,US$5)/US$3,0)/3600/$E7</f>
        <v>0.00797872023809524</v>
      </c>
      <c r="UT7" s="0" t="n">
        <f aca="false">IF($AM7="●",SUMIFS(ST_SUM!VH:VH,ST_SUM!$L:$L,$G7)/COUNTIFS($G:$G,$G7,$AM:$AM,"●",$A:$A,UT$5)/UT$3,0)/3600/$E7</f>
        <v>0.00584037698412698</v>
      </c>
      <c r="UU7" s="0" t="n">
        <f aca="false">IF($AN7="●",SUMIFS(ST_SUM!VI:VI,ST_SUM!$L:$L,$G7)/COUNTIFS($G:$G,$G7,$AN:$AN,"●",$A:$A,UU$5)/UU$3,0)/3600/$E7</f>
        <v>0.0184069444444444</v>
      </c>
      <c r="UV7" s="0" t="n">
        <f aca="false">IF($AO7="●",SUMIFS(ST_SUM!VJ:VJ,ST_SUM!$L:$L,$G7)/COUNTIFS($G:$G,$G7,$AO:$AO,"●",$A:$A,UV$5)/UV$3,0)/3600/$E7</f>
        <v>0.00916999834656085</v>
      </c>
      <c r="UW7" s="0" t="n">
        <f aca="false">IF($AP7="●",SUMIFS(ST_SUM!VK:VK,ST_SUM!$L:$L,$G7)/COUNTIFS($G:$G,$G7,$AP:$AP,"●",$A:$A,UW$5)/UW$3,0)/3600/$E7</f>
        <v>0.0129718584656085</v>
      </c>
      <c r="UX7" s="0" t="n">
        <f aca="false">IF($AQ7="●",SUMIFS(ST_SUM!VL:VL,ST_SUM!$L:$L,$G7)/COUNTIFS($G:$G,$G7,$AQ:$AQ,"●",$A:$A,UX$5)/UX$3,0)/3600/$E7</f>
        <v>0.021950107473545</v>
      </c>
      <c r="UY7" s="0" t="n">
        <f aca="false">IF($AR7="●",SUMIFS(ST_SUM!VM:VM,ST_SUM!$L:$L,$G7)/COUNTIFS($G:$G,$G7,$AR:$AR,"●",$A:$A,UY$5)/UY$3,0)/3600/$E7</f>
        <v>0.0296554232804233</v>
      </c>
      <c r="UZ7" s="0" t="n">
        <f aca="false">IF($AS7="●",SUMIFS(ST_SUM!VN:VN,ST_SUM!$L:$L,$G7)/COUNTIFS($G:$G,$G7,$AS:$AS,"●",$A:$A,UZ$5)/UZ$3,0)/3600/$E7</f>
        <v>0.0218368634259259</v>
      </c>
      <c r="VA7" s="0" t="n">
        <f aca="false">IF($AT7="●",SUMIFS(ST_SUM!VO:VO,ST_SUM!$L:$L,$G7)/COUNTIFS($G:$G,$G7,$AT:$AT,"●",$A:$A,VA$5)/VA$3,0)/3600/$E7</f>
        <v>0.0103982341269841</v>
      </c>
      <c r="VB7" s="0" t="n">
        <f aca="false">IF($AU7="●",SUMIFS(ST_SUM!VP:VP,ST_SUM!$L:$L,$G7)/COUNTIFS($G:$G,$G7,$AU:$AU,"●",$A:$A,VB$5)/VB$3,0)/3600/$E7</f>
        <v>0.0243853835978836</v>
      </c>
      <c r="VC7" s="0" t="n">
        <f aca="false">IF($AV7="●",SUMIFS(ST_SUM!VQ:VQ,ST_SUM!$L:$L,$G7)/COUNTIFS($G:$G,$G7,$AV:$AV,"●",$A:$A,VC$5)/VC$3,0)/3600/$E7</f>
        <v>0.0400690641534392</v>
      </c>
      <c r="VD7" s="0" t="n">
        <f aca="false">IF($AW7="●",SUMIFS(ST_SUM!VR:VR,ST_SUM!$L:$L,$G7)/COUNTIFS($G:$G,$G7,$AW:$AW,"●",$A:$A,VD$5)/VD$3,0)/3600/$E7</f>
        <v>0.0154305968915344</v>
      </c>
      <c r="VE7" s="0" t="n">
        <f aca="false">IF($AX7="●",SUMIFS(ST_SUM!VS:VS,ST_SUM!$L:$L,$G7)/COUNTIFS($G:$G,$G7,$AX:$AX,"●",$A:$A,VE$5)/VE$3,0)/3600/$E7</f>
        <v>0.0286801111937831</v>
      </c>
      <c r="VF7" s="0" t="n">
        <f aca="false">IF($AY7="●",SUMIFS(ST_SUM!VT:VT,ST_SUM!$L:$L,$G7)/COUNTIFS($G:$G,$G7,$AY:$AY,"●",$A:$A,VF$5)/VF$3,0)/3600/$E7</f>
        <v>0</v>
      </c>
      <c r="VG7" s="0" t="n">
        <f aca="false">IF($AZ7="●",SUMIFS(ST_SUM!VU:VU,ST_SUM!$L:$L,$G7)/COUNTIFS($G:$G,$G7,$AZ:$AZ,"●",$A:$A,VG$5)/VG$3,0)/3600/$E7</f>
        <v>0</v>
      </c>
      <c r="VH7" s="0" t="n">
        <f aca="false">IF($BA7="●",SUMIFS(ST_SUM!VV:VV,ST_SUM!$L:$L,$G7)/COUNTIFS($G:$G,$G7,$BA:$BA,"●",$A:$A,VH$5)/VH$3,0)/3600/$E7</f>
        <v>0.0150453648589065</v>
      </c>
      <c r="VI7" s="0" t="n">
        <f aca="false">IF($BB7="●",SUMIFS(ST_SUM!VW:VW,ST_SUM!$L:$L,$G7)/COUNTIFS($G:$G,$G7,$BB:$BB,"●",$A:$A,VI$5)/VI$3,0)/3600/$E7</f>
        <v>0.0150065365961199</v>
      </c>
      <c r="VJ7" s="0" t="n">
        <f aca="false">IF($BC7="●",SUMIFS(ST_SUM!VX:VX,ST_SUM!$L:$L,$G7)/COUNTIFS($G:$G,$G7,$BC:$BC,"●",$A:$A,VJ$5)/VJ$3,0)/3600/$E7</f>
        <v>0</v>
      </c>
      <c r="VK7" s="0" t="n">
        <f aca="false">IF($BD7="●",SUMIFS(ST_SUM!VY:VY,ST_SUM!$L:$L,$G7)/COUNTIFS($G:$G,$G7,$BD:$BD,"●",$A:$A,VK$5)/VK$3,0)/3600/$E7</f>
        <v>0.0249767774470899</v>
      </c>
      <c r="VL7" s="0" t="n">
        <f aca="false">IF($BE7="●",SUMIFS(ST_SUM!VZ:VZ,ST_SUM!$L:$L,$G7)/COUNTIFS($G:$G,$G7,$BE:$BE,"●",$A:$A,VL$5)/VL$3,0)/3600/$E7</f>
        <v>0</v>
      </c>
      <c r="VM7" s="0" t="n">
        <f aca="false">IF($BF7="●",SUMIFS(ST_SUM!WA:WA,ST_SUM!$L:$L,$G7)/COUNTIFS($G:$G,$G7,$BF:$BF,"●",$A:$A,VM$5)/VM$3,0)/3600/$E7</f>
        <v>0</v>
      </c>
      <c r="VN7" s="0" t="n">
        <f aca="false">IF($BG7="●",SUMIFS(ST_SUM!WB:WB,ST_SUM!$L:$L,$G7)/COUNTIFS($G:$G,$G7,$BG:$BG,"●",$A:$A,VN$5)/VN$3,0)/3600/$E7</f>
        <v>0.0132632688492063</v>
      </c>
      <c r="VO7" s="0" t="n">
        <f aca="false">IF($BH7="●",SUMIFS(ST_SUM!WC:WC,ST_SUM!$L:$L,$G7)/COUNTIFS($G:$G,$G7,$BH:$BH,"●",$A:$A,VO$5)/VO$3,0)/3600/$E7</f>
        <v>0</v>
      </c>
      <c r="VP7" s="0" t="n">
        <f aca="false">IF($BI7="●",SUMIFS(ST_SUM!WD:WD,ST_SUM!$L:$L,$G7)/COUNTIFS($G:$G,$G7,$BI:$BI,"●",$A:$A,VP$5)/VP$3,0)/3600/$E7</f>
        <v>0.00369212962962963</v>
      </c>
      <c r="VQ7" s="0" t="n">
        <f aca="false">IF($BJ7="●",SUMIFS(ST_SUM!WE:WE,ST_SUM!$L:$L,$G7)/COUNTIFS($G:$G,$G7,$BJ:$BJ,"●",$A:$A,VQ$5)/VQ$3,0)/3600/$E7</f>
        <v>0</v>
      </c>
      <c r="VR7" s="0" t="n">
        <f aca="false">IF($BK7="●",SUMIFS(ST_SUM!WF:WF,ST_SUM!$L:$L,$G7)/COUNTIFS($G:$G,$G7,$BK:$BK,"●",$A:$A,VR$5)/VR$3,0)/3600/$E7</f>
        <v>0</v>
      </c>
      <c r="VS7" s="0" t="n">
        <f aca="false">IF($BL7="●",SUMIFS(ST_SUM!WG:WG,ST_SUM!$L:$L,$G7)/COUNTIFS($G:$G,$G7,$BL:$BL,"●",$A:$A,VS$5)/VS$3,0)/3600/$E7</f>
        <v>0</v>
      </c>
      <c r="VT7" s="0" t="n">
        <f aca="false">IF($BM7="●",SUMIFS(ST_SUM!WH:WH,ST_SUM!$L:$L,$G7)/COUNTIFS($G:$G,$G7,$BM:$BM,"●",$A:$A,VT$5)/VT$3,0)/3600/$E7</f>
        <v>0</v>
      </c>
      <c r="VU7" s="0" t="n">
        <f aca="false">IF($BN7="●",SUMIFS(ST_SUM!WI:WI,ST_SUM!$L:$L,$G7)/COUNTIFS($G:$G,$G7,$BN:$BN,"●",$A:$A,VU$5)/VU$3,0)/3600/$E7</f>
        <v>0.0568761755952381</v>
      </c>
      <c r="VV7" s="0" t="n">
        <f aca="false">IF($BO7="●",SUMIFS(ST_SUM!WJ:WJ,ST_SUM!$L:$L,$G7)/COUNTIFS($G:$G,$G7,$BO:$BO,"●",$A:$A,VV$5)/VV$3,0)/3600/$E7</f>
        <v>0.0145479497354497</v>
      </c>
      <c r="VW7" s="0" t="n">
        <f aca="false">IF($BP7="●",SUMIFS(ST_SUM!WK:WK,ST_SUM!$L:$L,$G7)/COUNTIFS($G:$G,$G7,$BP:$BP,"●",$A:$A,VW$5)/VW$3,0)/3600/$E7</f>
        <v>0</v>
      </c>
      <c r="VX7" s="0" t="n">
        <f aca="false">IF($BQ7="●",SUMIFS(ST_SUM!WL:WL,ST_SUM!$L:$L,$G7)/COUNTIFS($G:$G,$G7,$BQ:$BQ,"●",$A:$A,VX$5)/VX$3,0)/3600/$E7</f>
        <v>0.0257499338624339</v>
      </c>
      <c r="VY7" s="0" t="n">
        <f aca="false">IF($BR7="●",SUMIFS(ST_SUM!WM:WM,ST_SUM!$L:$L,$G7)/COUNTIFS($G:$G,$G7,$BR:$BR,"●",$A:$A,VY$5)/VY$3,0)/3600/$E7</f>
        <v>0.0180251102292769</v>
      </c>
      <c r="VZ7" s="0" t="n">
        <f aca="false">IF($BS7="●",SUMIFS(ST_SUM!WN:WN,ST_SUM!$L:$L,$G7)/COUNTIFS($G:$G,$G7,$BS:$BS,"●",$A:$A,VZ$5)/VZ$3,0)/3600/$E7</f>
        <v>0.0209632771164021</v>
      </c>
      <c r="WA7" s="0" t="n">
        <f aca="false">IF($BT7="●",SUMIFS(ST_SUM!WO:WO,ST_SUM!$L:$L,$G7)/COUNTIFS($G:$G,$G7,$BT:$BT,"●",$A:$A,WA$5)/WA$3,0)/3600/$E7</f>
        <v>0.0454400462962963</v>
      </c>
      <c r="WB7" s="0" t="n">
        <f aca="false">SUM(TO7:WA7)</f>
        <v>0.842170118083113</v>
      </c>
      <c r="WC7" s="0" t="n">
        <f aca="false">IF($H7="●",SUMIFS(ST_SUM!WQ:WQ,ST_SUM!$L:$L,$G7)/COUNTIFS($G:$G,$G7,$H:$H,"●",$A:$A,WC$5)/WC$3,0)/3600/$E7</f>
        <v>0</v>
      </c>
      <c r="WD7" s="0" t="n">
        <f aca="false">IF($I7="●",SUMIFS(ST_SUM!WR:WR,ST_SUM!$L:$L,$G7)/COUNTIFS($G:$G,$G7,$I:$I,"●",$A:$A,WD$5)/WD$3,0)/3600/$E7</f>
        <v>0.0121866335227273</v>
      </c>
      <c r="WE7" s="0" t="n">
        <f aca="false">IF($J7="●",SUMIFS(ST_SUM!WS:WS,ST_SUM!$L:$L,$G7)/COUNTIFS($G:$G,$G7,$J:$J,"●",$A:$A,WE$5)/WE$3,0)/3600/$E7</f>
        <v>0.0213611821338384</v>
      </c>
      <c r="WF7" s="0" t="n">
        <f aca="false">IF($K7="●",SUMIFS(ST_SUM!WT:WT,ST_SUM!$L:$L,$G7)/COUNTIFS($G:$G,$G7,$K:$K,"●",$A:$A,WF$5)/WF$3,0)/3600/$E7</f>
        <v>0.0494937105429293</v>
      </c>
      <c r="WG7" s="0" t="n">
        <f aca="false">IF($L7="●",SUMIFS(ST_SUM!WU:WU,ST_SUM!$L:$L,$G7)/COUNTIFS($G:$G,$G7,$L:$L,"●",$A:$A,WG$5)/WG$3,0)/3600/$E7</f>
        <v>0.01283679503367</v>
      </c>
      <c r="WH7" s="0" t="n">
        <f aca="false">IF($M7="●",SUMIFS(ST_SUM!WV:WV,ST_SUM!$L:$L,$G7)/COUNTIFS($G:$G,$G7,$M:$M,"●",$A:$A,WH$5)/WH$3,0)/3600/$E7</f>
        <v>0</v>
      </c>
      <c r="WI7" s="0" t="n">
        <f aca="false">IF($N7="●",SUMIFS(ST_SUM!WW:WW,ST_SUM!$L:$L,$G7)/COUNTIFS($G:$G,$G7,$N:$N,"●",$A:$A,WI$5)/WI$3,0)/3600/$E7</f>
        <v>0</v>
      </c>
      <c r="WJ7" s="0" t="n">
        <f aca="false">IF($O7="●",SUMIFS(ST_SUM!WX:WX,ST_SUM!$L:$L,$G7,ST_SUM!$M:$M,IF($B7='PART METHOD'!$D$4,"FMCNC1",IF($B7='PART METHOD'!$D$6,"FMCNC2","STD")))/IF($B7='PART METHOD'!$D$4,COUNTIFS($G:$G,$G7,$O:$O,"●",$A:$A,WJ$5,$B:$B,'PART METHOD'!$D$4),IF($B7='PART METHOD'!$D$6,COUNTIFS($G:$G,$G7,$O:$O,"●",$A:$A,WJ$5,$B:$B,'PART METHOD'!$D$6),COUNTIFS($G:$G,$G7,$O:$O,"●",$A:$A,WJ$5,$B:$B,"&lt;&gt;"&amp;'PART METHOD'!$D$4,$B:$B,"&lt;&gt;"&amp;'PART METHOD'!$D$6)))/WJ$3,0)/3600/$E7</f>
        <v>0</v>
      </c>
      <c r="WK7" s="0" t="n">
        <f aca="false">IF($P7="●",SUMIFS(ST_SUM!WY:WY,ST_SUM!$L:$L,$G7,ST_SUM!$M:$M,IF($B7='PART METHOD'!$D$4,"FMCNC1",IF($B7='PART METHOD'!$D$6,"FMCNC2","STD")))/IF($B7='PART METHOD'!$D$4,COUNTIFS($G:$G,$G7,$P:$P,"●",$A:$A,WK$5,$B:$B,'PART METHOD'!$D$4),IF($B7='PART METHOD'!$D$6,COUNTIFS($G:$G,$G7,$P:$P,"●",$A:$A,WK$5,$B:$B,'PART METHOD'!$D$6),COUNTIFS($G:$G,$G7,$P:$P,"●",$A:$A,WK$5,$B:$B,"&lt;&gt;"&amp;'PART METHOD'!$D$4,$B:$B,"&lt;&gt;"&amp;'PART METHOD'!$D$6)))/WK$3,0)/3600/$E7</f>
        <v>0.018104016729798</v>
      </c>
      <c r="WL7" s="0" t="n">
        <f aca="false">IF($Q7="●",SUMIFS(ST_SUM!WZ:WZ,ST_SUM!$L:$L,$G7,ST_SUM!$M:$M,IF($B7='PART METHOD'!$D$4,"FMCNC1",IF($B7='PART METHOD'!$D$6,"FMCNC2","STD")))/IF($B7='PART METHOD'!$D$4,COUNTIFS($G:$G,$G7,$Q:$Q,"●",$A:$A,WL$5,$B:$B,'PART METHOD'!$D$4),IF($B7='PART METHOD'!$D$6,COUNTIFS($G:$G,$G7,$Q:$Q,"●",$A:$A,WL$5,$B:$B,'PART METHOD'!$D$6),COUNTIFS($G:$G,$G7,$Q:$Q,"●",$A:$A,WL$5,$B:$B,"&lt;&gt;"&amp;'PART METHOD'!$D$4,$B:$B,"&lt;&gt;"&amp;'PART METHOD'!$D$6)))/WL$3,0)/3600/$E7</f>
        <v>0.0158676136363636</v>
      </c>
      <c r="WM7" s="0" t="n">
        <f aca="false">IF($R7="●",SUMIFS(ST_SUM!XA:XA,ST_SUM!$L:$L,$G7,ST_SUM!$M:$M,IF($B7='PART METHOD'!$D$4,"FMCNC1",IF($B7='PART METHOD'!$D$6,"FMCNC2","STD")))/IF($B7='PART METHOD'!$D$4,COUNTIFS($G:$G,$G7,$R:$R,"●",$A:$A,WM$5,$B:$B,'PART METHOD'!$D$4),IF($B7='PART METHOD'!$D$6,COUNTIFS($G:$G,$G7,$R:$R,"●",$A:$A,WM$5,$B:$B,'PART METHOD'!$D$6),COUNTIFS($G:$G,$G7,$R:$R,"●",$A:$A,WM$5,$B:$B,"&lt;&gt;"&amp;'PART METHOD'!$D$4,$B:$B,"&lt;&gt;"&amp;'PART METHOD'!$D$6)))/WM$3,0)/3600/$E7</f>
        <v>0.0232635771780303</v>
      </c>
      <c r="WN7" s="0" t="n">
        <f aca="false">IF($S7="●",SUMIFS(ST_SUM!XB:XB,ST_SUM!$L:$L,$G7,ST_SUM!$M:$M,IF($B7='PART METHOD'!$D$4,"FMCNC1",IF($B7='PART METHOD'!$D$6,"FMCNC2","STD")))/IF($B7='PART METHOD'!$D$4,COUNTIFS($G:$G,$G7,$S:$S,"●",$A:$A,WN$5,$B:$B,'PART METHOD'!$D$4),IF($B7='PART METHOD'!$D$6,COUNTIFS($G:$G,$G7,$S:$S,"●",$A:$A,WN$5,$B:$B,'PART METHOD'!$D$6),COUNTIFS($G:$G,$G7,$S:$S,"●",$A:$A,WN$5,$B:$B,"&lt;&gt;"&amp;'PART METHOD'!$D$4,$B:$B,"&lt;&gt;"&amp;'PART METHOD'!$D$6)))/WN$3,0)/3600/$E7</f>
        <v>0.0188644833754209</v>
      </c>
      <c r="WO7" s="0" t="n">
        <f aca="false">IF($T7="●",SUMIFS(ST_SUM!XC:XC,ST_SUM!$L:$L,$G7,ST_SUM!$M:$M,IF($B7='PART METHOD'!$D$4,"FMCNC1",IF($B7='PART METHOD'!$D$6,"FMCNC2","STD")))/IF($B7='PART METHOD'!$D$4,COUNTIFS($G:$G,$G7,$T:$T,"●",$A:$A,WO$5,$B:$B,'PART METHOD'!$D$4),IF($B7='PART METHOD'!$D$6,COUNTIFS($G:$G,$G7,$T:$T,"●",$A:$A,WO$5,$B:$B,'PART METHOD'!$D$6),COUNTIFS($G:$G,$G7,$T:$T,"●",$A:$A,WO$5,$B:$B,"&lt;&gt;"&amp;'PART METHOD'!$D$4,$B:$B,"&lt;&gt;"&amp;'PART METHOD'!$D$6)))/WO$3,0)/3600/$E7</f>
        <v>0.0280104640151515</v>
      </c>
      <c r="WP7" s="0" t="n">
        <f aca="false">IF($U7="●",SUMIFS(ST_SUM!XD:XD,ST_SUM!$L:$L,$G7,ST_SUM!$M:$M,IF($B7='PART METHOD'!$D$4,"FMCNC1",IF($B7='PART METHOD'!$D$6,"FMCNC2","STD")))/IF($B7='PART METHOD'!$D$4,COUNTIFS($G:$G,$G7,$U:$U,"●",$A:$A,WP$5,$B:$B,'PART METHOD'!$D$4),IF($B7='PART METHOD'!$D$6,COUNTIFS($G:$G,$G7,$U:$U,"●",$A:$A,WP$5,$B:$B,'PART METHOD'!$D$6),COUNTIFS($G:$G,$G7,$U:$U,"●",$A:$A,WP$5,$B:$B,"&lt;&gt;"&amp;'PART METHOD'!$D$4,$B:$B,"&lt;&gt;"&amp;'PART METHOD'!$D$6)))/WP$3,0)/3600/$E7</f>
        <v>0</v>
      </c>
      <c r="WQ7" s="0" t="n">
        <f aca="false">IF($V7="●",SUMIFS(ST_SUM!XE:XE,ST_SUM!$L:$L,$G7,ST_SUM!$M:$M,IF($B7='PART METHOD'!$D$4,"FMCNC1",IF($B7='PART METHOD'!$D$6,"FMCNC2","STD")))/IF($B7='PART METHOD'!$D$4,COUNTIFS($G:$G,$G7,$V:$V,"●",$A:$A,WQ$5,$B:$B,'PART METHOD'!$D$4),IF($B7='PART METHOD'!$D$6,COUNTIFS($G:$G,$G7,$V:$V,"●",$A:$A,WQ$5,$B:$B,'PART METHOD'!$D$6),COUNTIFS($G:$G,$G7,$V:$V,"●",$A:$A,WQ$5,$B:$B,"&lt;&gt;"&amp;'PART METHOD'!$D$4,$B:$B,"&lt;&gt;"&amp;'PART METHOD'!$D$6)))/WQ$3,0)/3600/$E7</f>
        <v>0.036169696969697</v>
      </c>
      <c r="WR7" s="0" t="n">
        <f aca="false">IF($W7="●",SUMIFS(ST_SUM!XF:XF,ST_SUM!$L:$L,$G7,ST_SUM!$N:$N,IF($B7='PART METHOD'!$D$5,"HAND","STD"))/COUNTIFS($G:$G,$G7,$W:$W,"●",$A:$A,WR$5,$B:$B,IF($B7='PART METHOD'!$D$5,'PART METHOD'!$D$5,"&lt;&gt;"&amp;'PART METHOD'!$D$5))/WR$3,0)/3600/$E7</f>
        <v>0.0520022569444445</v>
      </c>
      <c r="WS7" s="0" t="n">
        <f aca="false">IF($X7="●",SUMIFS(ST_SUM!XG:XG,ST_SUM!$L:$L,$G7)/COUNTIFS($G:$G,$G7,$X:$X,"●",$A:$A,WS$5)/WS$3,0)/3600/$E7</f>
        <v>0</v>
      </c>
      <c r="WT7" s="0" t="n">
        <f aca="false">IF($Y7="●",SUMIFS(ST_SUM!XH:XH,ST_SUM!$L:$L,$G7)/COUNTIFS($G:$G,$G7,$Y:$Y,"●",$A:$A,WT$5)/WT$3,0)/3600/$E7</f>
        <v>0.028615901199495</v>
      </c>
      <c r="WU7" s="0" t="n">
        <f aca="false">IF($Z7="●",SUMIFS(ST_SUM!XI:XI,ST_SUM!$L:$L,$G7)/COUNTIFS($G:$G,$G7,$Z:$Z,"●",$A:$A,WU$5)/WU$3,0)/3600/$E7</f>
        <v>0</v>
      </c>
      <c r="WV7" s="0" t="n">
        <f aca="false">IF($AA7="●",SUMIFS(ST_SUM!XJ:XJ,ST_SUM!$L:$L,$G7)/COUNTIFS($G:$G,$G7,$AA:$AA,"●",$A:$A,WV$5)/WV$3,0)/3600/$E7</f>
        <v>0</v>
      </c>
      <c r="WW7" s="0" t="n">
        <f aca="false">IF($AB7="●",SUMIFS(ST_SUM!XK:XK,ST_SUM!$L:$L,$G7)/COUNTIFS($G:$G,$G7,$AB:$AB,"●",$A:$A,WW$5)/WW$3,0)/3600/$E7</f>
        <v>0</v>
      </c>
      <c r="WX7" s="0" t="n">
        <f aca="false">IF($AC7="●",SUMIFS(ST_SUM!XL:XL,ST_SUM!$L:$L,$G7)/COUNTIFS($G:$G,$G7,$AC:$AC,"●",$A:$A,WX$5)/WX$3,0)/3600/$E7</f>
        <v>0</v>
      </c>
      <c r="WY7" s="0" t="n">
        <f aca="false">IF($AD7="●",SUMIFS(ST_SUM!XM:XM,ST_SUM!$L:$L,$G7)/COUNTIFS($G:$G,$G7,$AD:$AD,"●",$A:$A,WY$5)/WY$3,0)/3600/$E7</f>
        <v>0.0158408985690236</v>
      </c>
      <c r="WZ7" s="0" t="n">
        <f aca="false">IF($AE7="●",SUMIFS(ST_SUM!XN:XN,ST_SUM!$L:$L,$G7)/COUNTIFS($G:$G,$G7,$AE:$AE,"●",$A:$A,WZ$5)/WZ$3,0)/3600/$E7</f>
        <v>0.0208698784722222</v>
      </c>
      <c r="XA7" s="0" t="n">
        <f aca="false">IF($AF7="●",SUMIFS(ST_SUM!XO:XO,ST_SUM!$L:$L,$G7)/COUNTIFS($G:$G,$G7,$AF:$AF,"●",$A:$A,XA$5)/XA$3,0)/3600/$E7</f>
        <v>0.0132495738636364</v>
      </c>
      <c r="XB7" s="0" t="n">
        <f aca="false">IF($AG7="●",SUMIFS(ST_SUM!XP:XP,ST_SUM!$L:$L,$G7)/COUNTIFS($G:$G,$G7,$AG:$AG,"●",$A:$A,XB$5)/XB$3,0)/3600/$E7</f>
        <v>0</v>
      </c>
      <c r="XC7" s="0" t="n">
        <f aca="false">IF($AH7="●",SUMIFS(ST_SUM!XQ:XQ,ST_SUM!$L:$L,$G7)/COUNTIFS($G:$G,$G7,$AH:$AH,"●",$A:$A,XC$5)/XC$3,0)/3600/$E7</f>
        <v>0.00993299663299663</v>
      </c>
      <c r="XD7" s="0" t="n">
        <f aca="false">IF($AI7="●",SUMIFS(ST_SUM!XR:XR,ST_SUM!$L:$L,$G7)/COUNTIFS($G:$G,$G7,$AI:$AI,"●",$A:$A,XD$5)/XD$3,0)/3600/$E7</f>
        <v>0.00686536195286195</v>
      </c>
      <c r="XE7" s="0" t="n">
        <f aca="false">IF($AJ7="●",SUMIFS(ST_SUM!XS:XS,ST_SUM!$L:$L,$G7)/COUNTIFS($G:$G,$G7,$AJ:$AJ,"●",$A:$A,XE$5)/XE$3,0)/3600/$E7</f>
        <v>0.0265347123579545</v>
      </c>
      <c r="XF7" s="0" t="n">
        <f aca="false">IF($AK7="●",SUMIFS(ST_SUM!XT:XT,ST_SUM!$L:$L,$G7)/COUNTIFS($G:$G,$G7,$AK:$AK,"●",$A:$A,XF$5)/XF$3,0)/3600/$E7</f>
        <v>0.0168521732954545</v>
      </c>
      <c r="XG7" s="0" t="n">
        <f aca="false">IF($AL7="●",SUMIFS(ST_SUM!XU:XU,ST_SUM!$L:$L,$G7)/COUNTIFS($G:$G,$G7,$AL:$AL,"●",$A:$A,XG$5)/XG$3,0)/3600/$E7</f>
        <v>0.0149071338383838</v>
      </c>
      <c r="XH7" s="0" t="n">
        <f aca="false">IF($AM7="●",SUMIFS(ST_SUM!XV:XV,ST_SUM!$L:$L,$G7)/COUNTIFS($G:$G,$G7,$AM:$AM,"●",$A:$A,XH$5)/XH$3,0)/3600/$E7</f>
        <v>0.00524193181818182</v>
      </c>
      <c r="XI7" s="0" t="n">
        <f aca="false">IF($AN7="●",SUMIFS(ST_SUM!XW:XW,ST_SUM!$L:$L,$G7)/COUNTIFS($G:$G,$G7,$AN:$AN,"●",$A:$A,XI$5)/XI$3,0)/3600/$E7</f>
        <v>0.0232351220538721</v>
      </c>
      <c r="XJ7" s="0" t="n">
        <f aca="false">IF($AO7="●",SUMIFS(ST_SUM!XX:XX,ST_SUM!$L:$L,$G7)/COUNTIFS($G:$G,$G7,$AO:$AO,"●",$A:$A,XJ$5)/XJ$3,0)/3600/$E7</f>
        <v>0.0100402556818182</v>
      </c>
      <c r="XK7" s="0" t="n">
        <f aca="false">IF($AP7="●",SUMIFS(ST_SUM!XY:XY,ST_SUM!$L:$L,$G7)/COUNTIFS($G:$G,$G7,$AP:$AP,"●",$A:$A,XK$5)/XK$3,0)/3600/$E7</f>
        <v>0.00483242845117845</v>
      </c>
      <c r="XL7" s="0" t="n">
        <f aca="false">IF($AQ7="●",SUMIFS(ST_SUM!XZ:XZ,ST_SUM!$L:$L,$G7)/COUNTIFS($G:$G,$G7,$AQ:$AQ,"●",$A:$A,XL$5)/XL$3,0)/3600/$E7</f>
        <v>0.033469696969697</v>
      </c>
      <c r="XM7" s="0" t="n">
        <f aca="false">IF($AR7="●",SUMIFS(ST_SUM!YA:YA,ST_SUM!$L:$L,$G7)/COUNTIFS($G:$G,$G7,$AR:$AR,"●",$A:$A,XM$5)/XM$3,0)/3600/$E7</f>
        <v>0.0214429056186869</v>
      </c>
      <c r="XN7" s="0" t="n">
        <f aca="false">IF($AS7="●",SUMIFS(ST_SUM!YB:YB,ST_SUM!$L:$L,$G7)/COUNTIFS($G:$G,$G7,$AS:$AS,"●",$A:$A,XN$5)/XN$3,0)/3600/$E7</f>
        <v>0.0174622711489899</v>
      </c>
      <c r="XO7" s="0" t="n">
        <f aca="false">IF($AT7="●",SUMIFS(ST_SUM!YC:YC,ST_SUM!$L:$L,$G7)/COUNTIFS($G:$G,$G7,$AT:$AT,"●",$A:$A,XO$5)/XO$3,0)/3600/$E7</f>
        <v>0.0118038325968013</v>
      </c>
      <c r="XP7" s="0" t="n">
        <f aca="false">IF($AU7="●",SUMIFS(ST_SUM!YD:YD,ST_SUM!$L:$L,$G7)/COUNTIFS($G:$G,$G7,$AU:$AU,"●",$A:$A,XP$5)/XP$3,0)/3600/$E7</f>
        <v>0.0191405460858586</v>
      </c>
      <c r="XQ7" s="0" t="n">
        <f aca="false">IF($AV7="●",SUMIFS(ST_SUM!YE:YE,ST_SUM!$L:$L,$G7)/COUNTIFS($G:$G,$G7,$AV:$AV,"●",$A:$A,XQ$5)/XQ$3,0)/3600/$E7</f>
        <v>0.042475946969697</v>
      </c>
      <c r="XR7" s="0" t="n">
        <f aca="false">IF($AW7="●",SUMIFS(ST_SUM!YF:YF,ST_SUM!$L:$L,$G7)/COUNTIFS($G:$G,$G7,$AW:$AW,"●",$A:$A,XR$5)/XR$3,0)/3600/$E7</f>
        <v>0.0198342329545455</v>
      </c>
      <c r="XS7" s="0" t="n">
        <f aca="false">IF($AX7="●",SUMIFS(ST_SUM!YG:YG,ST_SUM!$L:$L,$G7)/COUNTIFS($G:$G,$G7,$AX:$AX,"●",$A:$A,XS$5)/XS$3,0)/3600/$E7</f>
        <v>0.0231816761363636</v>
      </c>
      <c r="XT7" s="0" t="n">
        <f aca="false">IF($AY7="●",SUMIFS(ST_SUM!YH:YH,ST_SUM!$L:$L,$G7)/COUNTIFS($G:$G,$G7,$AY:$AY,"●",$A:$A,XT$5)/XT$3,0)/3600/$E7</f>
        <v>0</v>
      </c>
      <c r="XU7" s="0" t="n">
        <f aca="false">IF($AZ7="●",SUMIFS(ST_SUM!YI:YI,ST_SUM!$L:$L,$G7)/COUNTIFS($G:$G,$G7,$AZ:$AZ,"●",$A:$A,XU$5)/XU$3,0)/3600/$E7</f>
        <v>0</v>
      </c>
      <c r="XV7" s="0" t="n">
        <f aca="false">IF($BA7="●",SUMIFS(ST_SUM!YJ:YJ,ST_SUM!$L:$L,$G7)/COUNTIFS($G:$G,$G7,$BA:$BA,"●",$A:$A,XV$5)/XV$3,0)/3600/$E7</f>
        <v>0.0106052746212121</v>
      </c>
      <c r="XW7" s="0" t="n">
        <f aca="false">IF($BB7="●",SUMIFS(ST_SUM!YK:YK,ST_SUM!$L:$L,$G7)/COUNTIFS($G:$G,$G7,$BB:$BB,"●",$A:$A,XW$5)/XW$3,0)/3600/$E7</f>
        <v>0.0158497685185185</v>
      </c>
      <c r="XX7" s="0" t="n">
        <f aca="false">IF($BC7="●",SUMIFS(ST_SUM!YL:YL,ST_SUM!$L:$L,$G7)/COUNTIFS($G:$G,$G7,$BC:$BC,"●",$A:$A,XX$5)/XX$3,0)/3600/$E7</f>
        <v>0</v>
      </c>
      <c r="XY7" s="0" t="n">
        <f aca="false">IF($BD7="●",SUMIFS(ST_SUM!YM:YM,ST_SUM!$L:$L,$G7)/COUNTIFS($G:$G,$G7,$BD:$BD,"●",$A:$A,XY$5)/XY$3,0)/3600/$E7</f>
        <v>0.0082065625</v>
      </c>
      <c r="XZ7" s="0" t="n">
        <f aca="false">IF($BE7="●",SUMIFS(ST_SUM!YN:YN,ST_SUM!$L:$L,$G7)/COUNTIFS($G:$G,$G7,$BE:$BE,"●",$A:$A,XZ$5)/XZ$3,0)/3600/$E7</f>
        <v>0</v>
      </c>
      <c r="YA7" s="0" t="n">
        <f aca="false">IF($BF7="●",SUMIFS(ST_SUM!YO:YO,ST_SUM!$L:$L,$G7)/COUNTIFS($G:$G,$G7,$BF:$BF,"●",$A:$A,YA$5)/YA$3,0)/3600/$E7</f>
        <v>0</v>
      </c>
      <c r="YB7" s="0" t="n">
        <f aca="false">IF($BG7="●",SUMIFS(ST_SUM!YP:YP,ST_SUM!$L:$L,$G7)/COUNTIFS($G:$G,$G7,$BG:$BG,"●",$A:$A,YB$5)/YB$3,0)/3600/$E7</f>
        <v>0.0247209517045455</v>
      </c>
      <c r="YC7" s="0" t="n">
        <f aca="false">IF($BH7="●",SUMIFS(ST_SUM!YQ:YQ,ST_SUM!$L:$L,$G7)/COUNTIFS($G:$G,$G7,$BH:$BH,"●",$A:$A,YC$5)/YC$3,0)/3600/$E7</f>
        <v>0</v>
      </c>
      <c r="YD7" s="0" t="n">
        <f aca="false">IF($BI7="●",SUMIFS(ST_SUM!YR:YR,ST_SUM!$L:$L,$G7)/COUNTIFS($G:$G,$G7,$BI:$BI,"●",$A:$A,YD$5)/YD$3,0)/3600/$E7</f>
        <v>0.00354166666666667</v>
      </c>
      <c r="YE7" s="0" t="n">
        <f aca="false">IF($BJ7="●",SUMIFS(ST_SUM!YS:YS,ST_SUM!$L:$L,$G7)/COUNTIFS($G:$G,$G7,$BJ:$BJ,"●",$A:$A,YE$5)/YE$3,0)/3600/$E7</f>
        <v>0</v>
      </c>
      <c r="YF7" s="0" t="n">
        <f aca="false">IF($BK7="●",SUMIFS(ST_SUM!YT:YT,ST_SUM!$L:$L,$G7)/COUNTIFS($G:$G,$G7,$BK:$BK,"●",$A:$A,YF$5)/YF$3,0)/3600/$E7</f>
        <v>0</v>
      </c>
      <c r="YG7" s="0" t="n">
        <f aca="false">IF($BL7="●",SUMIFS(ST_SUM!YU:YU,ST_SUM!$L:$L,$G7)/COUNTIFS($G:$G,$G7,$BL:$BL,"●",$A:$A,YG$5)/YG$3,0)/3600/$E7</f>
        <v>0</v>
      </c>
      <c r="YH7" s="0" t="n">
        <f aca="false">IF($BM7="●",SUMIFS(ST_SUM!YV:YV,ST_SUM!$L:$L,$G7)/COUNTIFS($G:$G,$G7,$BM:$BM,"●",$A:$A,YH$5)/YH$3,0)/3600/$E7</f>
        <v>0</v>
      </c>
      <c r="YI7" s="0" t="n">
        <f aca="false">IF($BN7="●",SUMIFS(ST_SUM!YW:YW,ST_SUM!$L:$L,$G7)/COUNTIFS($G:$G,$G7,$BN:$BN,"●",$A:$A,YI$5)/YI$3,0)/3600/$E7</f>
        <v>0.0580654829545455</v>
      </c>
      <c r="YJ7" s="0" t="n">
        <f aca="false">IF($BO7="●",SUMIFS(ST_SUM!YX:YX,ST_SUM!$L:$L,$G7)/COUNTIFS($G:$G,$G7,$BO:$BO,"●",$A:$A,YJ$5)/YJ$3,0)/3600/$E7</f>
        <v>0.0222049005681818</v>
      </c>
      <c r="YK7" s="0" t="n">
        <f aca="false">IF($BP7="●",SUMIFS(ST_SUM!YY:YY,ST_SUM!$L:$L,$G7)/COUNTIFS($G:$G,$G7,$BP:$BP,"●",$A:$A,YK$5)/YK$3,0)/3600/$E7</f>
        <v>0</v>
      </c>
      <c r="YL7" s="0" t="n">
        <f aca="false">IF($BQ7="●",SUMIFS(ST_SUM!YZ:YZ,ST_SUM!$L:$L,$G7)/COUNTIFS($G:$G,$G7,$BQ:$BQ,"●",$A:$A,YL$5)/YL$3,0)/3600/$E7</f>
        <v>0.0357016666666667</v>
      </c>
      <c r="YM7" s="0" t="n">
        <f aca="false">IF($BR7="●",SUMIFS(ST_SUM!ZA:ZA,ST_SUM!$L:$L,$G7)/COUNTIFS($G:$G,$G7,$BR:$BR,"●",$A:$A,YM$5)/YM$3,0)/3600/$E7</f>
        <v>0.0148560408775253</v>
      </c>
      <c r="YN7" s="0" t="n">
        <f aca="false">IF($BS7="●",SUMIFS(ST_SUM!ZB:ZB,ST_SUM!$L:$L,$G7)/COUNTIFS($G:$G,$G7,$BS:$BS,"●",$A:$A,YN$5)/YN$3,0)/3600/$E7</f>
        <v>0.0237153093434343</v>
      </c>
      <c r="YO7" s="0" t="n">
        <f aca="false">IF($BT7="●",SUMIFS(ST_SUM!ZC:ZC,ST_SUM!$L:$L,$G7)/COUNTIFS($G:$G,$G7,$BT:$BT,"●",$A:$A,YO$5)/YO$3,0)/3600/$E7</f>
        <v>0.0444548768939394</v>
      </c>
      <c r="YP7" s="0" t="n">
        <f aca="false">SUM(WC7:YO7)</f>
        <v>0.935912408065025</v>
      </c>
      <c r="YQ7" s="0" t="n">
        <f aca="false">IF($H7="●",SUMIFS(ST_SUM!ZE:ZE,ST_SUM!$L:$L,$G7)/COUNTIFS($G:$G,$G7,$H:$H,"●",$A:$A,YQ$5)/YQ$3,0)/3600/$E7</f>
        <v>0</v>
      </c>
      <c r="YR7" s="0" t="n">
        <f aca="false">IF($I7="●",SUMIFS(ST_SUM!ZF:ZF,ST_SUM!$L:$L,$G7)/COUNTIFS($G:$G,$G7,$I:$I,"●",$A:$A,YR$5)/YR$3,0)/3600/$E7</f>
        <v>0.00808738715277778</v>
      </c>
      <c r="YS7" s="0" t="n">
        <f aca="false">IF($J7="●",SUMIFS(ST_SUM!ZG:ZG,ST_SUM!$L:$L,$G7)/COUNTIFS($G:$G,$G7,$J:$J,"●",$A:$A,YS$5)/YS$3,0)/3600/$E7</f>
        <v>0.0199122048611111</v>
      </c>
      <c r="YT7" s="0" t="n">
        <f aca="false">IF($K7="●",SUMIFS(ST_SUM!ZH:ZH,ST_SUM!$L:$L,$G7)/COUNTIFS($G:$G,$G7,$K:$K,"●",$A:$A,YT$5)/YT$3,0)/3600/$E7</f>
        <v>0.031506015625</v>
      </c>
      <c r="YU7" s="0" t="n">
        <f aca="false">IF($L7="●",SUMIFS(ST_SUM!ZI:ZI,ST_SUM!$L:$L,$G7)/COUNTIFS($G:$G,$G7,$L:$L,"●",$A:$A,YU$5)/YU$3,0)/3600/$E7</f>
        <v>0.0139191458333333</v>
      </c>
      <c r="YV7" s="0" t="n">
        <f aca="false">IF($M7="●",SUMIFS(ST_SUM!ZJ:ZJ,ST_SUM!$L:$L,$G7)/COUNTIFS($G:$G,$G7,$M:$M,"●",$A:$A,YV$5)/YV$3,0)/3600/$E7</f>
        <v>0</v>
      </c>
      <c r="YW7" s="0" t="n">
        <f aca="false">IF($N7="●",SUMIFS(ST_SUM!ZK:ZK,ST_SUM!$L:$L,$G7)/COUNTIFS($G:$G,$G7,$N:$N,"●",$A:$A,YW$5)/YW$3,0)/3600/$E7</f>
        <v>0</v>
      </c>
      <c r="YX7" s="0" t="n">
        <f aca="false">IF($O7="●",SUMIFS(ST_SUM!ZL:ZL,ST_SUM!$L:$L,$G7,ST_SUM!$M:$M,IF($B7='PART METHOD'!$D$4,"FMCNC1",IF($B7='PART METHOD'!$D$6,"FMCNC2","STD")))/IF($B7='PART METHOD'!$D$4,COUNTIFS($G:$G,$G7,$O:$O,"●",$A:$A,YX$5,$B:$B,'PART METHOD'!$D$4),IF($B7='PART METHOD'!$D$6,COUNTIFS($G:$G,$G7,$O:$O,"●",$A:$A,YX$5,$B:$B,'PART METHOD'!$D$6),COUNTIFS($G:$G,$G7,$O:$O,"●",$A:$A,YX$5,$B:$B,"&lt;&gt;"&amp;'PART METHOD'!$D$4,$B:$B,"&lt;&gt;"&amp;'PART METHOD'!$D$6)))/YX$3,0)/3600/$E7</f>
        <v>0</v>
      </c>
      <c r="YY7" s="0" t="n">
        <f aca="false">IF($P7="●",SUMIFS(ST_SUM!ZM:ZM,ST_SUM!$L:$L,$G7,ST_SUM!$M:$M,IF($B7='PART METHOD'!$D$4,"FMCNC1",IF($B7='PART METHOD'!$D$6,"FMCNC2","STD")))/IF($B7='PART METHOD'!$D$4,COUNTIFS($G:$G,$G7,$P:$P,"●",$A:$A,YY$5,$B:$B,'PART METHOD'!$D$4),IF($B7='PART METHOD'!$D$6,COUNTIFS($G:$G,$G7,$P:$P,"●",$A:$A,YY$5,$B:$B,'PART METHOD'!$D$6),COUNTIFS($G:$G,$G7,$P:$P,"●",$A:$A,YY$5,$B:$B,"&lt;&gt;"&amp;'PART METHOD'!$D$4,$B:$B,"&lt;&gt;"&amp;'PART METHOD'!$D$6)))/YY$3,0)/3600/$E7</f>
        <v>0.0133686805555556</v>
      </c>
      <c r="YZ7" s="0" t="n">
        <f aca="false">IF($Q7="●",SUMIFS(ST_SUM!ZN:ZN,ST_SUM!$L:$L,$G7,ST_SUM!$M:$M,IF($B7='PART METHOD'!$D$4,"FMCNC1",IF($B7='PART METHOD'!$D$6,"FMCNC2","STD")))/IF($B7='PART METHOD'!$D$4,COUNTIFS($G:$G,$G7,$Q:$Q,"●",$A:$A,YZ$5,$B:$B,'PART METHOD'!$D$4),IF($B7='PART METHOD'!$D$6,COUNTIFS($G:$G,$G7,$Q:$Q,"●",$A:$A,YZ$5,$B:$B,'PART METHOD'!$D$6),COUNTIFS($G:$G,$G7,$Q:$Q,"●",$A:$A,YZ$5,$B:$B,"&lt;&gt;"&amp;'PART METHOD'!$D$4,$B:$B,"&lt;&gt;"&amp;'PART METHOD'!$D$6)))/YZ$3,0)/3600/$E7</f>
        <v>0.0170603819444444</v>
      </c>
      <c r="ZA7" s="0" t="n">
        <f aca="false">IF($R7="●",SUMIFS(ST_SUM!ZO:ZO,ST_SUM!$L:$L,$G7,ST_SUM!$M:$M,IF($B7='PART METHOD'!$D$4,"FMCNC1",IF($B7='PART METHOD'!$D$6,"FMCNC2","STD")))/IF($B7='PART METHOD'!$D$4,COUNTIFS($G:$G,$G7,$R:$R,"●",$A:$A,ZA$5,$B:$B,'PART METHOD'!$D$4),IF($B7='PART METHOD'!$D$6,COUNTIFS($G:$G,$G7,$R:$R,"●",$A:$A,ZA$5,$B:$B,'PART METHOD'!$D$6),COUNTIFS($G:$G,$G7,$R:$R,"●",$A:$A,ZA$5,$B:$B,"&lt;&gt;"&amp;'PART METHOD'!$D$4,$B:$B,"&lt;&gt;"&amp;'PART METHOD'!$D$6)))/ZA$3,0)/3600/$E7</f>
        <v>0.01797609375</v>
      </c>
      <c r="ZB7" s="0" t="n">
        <f aca="false">IF($S7="●",SUMIFS(ST_SUM!ZP:ZP,ST_SUM!$L:$L,$G7,ST_SUM!$M:$M,IF($B7='PART METHOD'!$D$4,"FMCNC1",IF($B7='PART METHOD'!$D$6,"FMCNC2","STD")))/IF($B7='PART METHOD'!$D$4,COUNTIFS($G:$G,$G7,$S:$S,"●",$A:$A,ZB$5,$B:$B,'PART METHOD'!$D$4),IF($B7='PART METHOD'!$D$6,COUNTIFS($G:$G,$G7,$S:$S,"●",$A:$A,ZB$5,$B:$B,'PART METHOD'!$D$6),COUNTIFS($G:$G,$G7,$S:$S,"●",$A:$A,ZB$5,$B:$B,"&lt;&gt;"&amp;'PART METHOD'!$D$4,$B:$B,"&lt;&gt;"&amp;'PART METHOD'!$D$6)))/ZB$3,0)/3600/$E7</f>
        <v>0.0160481828703704</v>
      </c>
      <c r="ZC7" s="0" t="n">
        <f aca="false">IF($T7="●",SUMIFS(ST_SUM!ZQ:ZQ,ST_SUM!$L:$L,$G7,ST_SUM!$M:$M,IF($B7='PART METHOD'!$D$4,"FMCNC1",IF($B7='PART METHOD'!$D$6,"FMCNC2","STD")))/IF($B7='PART METHOD'!$D$4,COUNTIFS($G:$G,$G7,$T:$T,"●",$A:$A,ZC$5,$B:$B,'PART METHOD'!$D$4),IF($B7='PART METHOD'!$D$6,COUNTIFS($G:$G,$G7,$T:$T,"●",$A:$A,ZC$5,$B:$B,'PART METHOD'!$D$6),COUNTIFS($G:$G,$G7,$T:$T,"●",$A:$A,ZC$5,$B:$B,"&lt;&gt;"&amp;'PART METHOD'!$D$4,$B:$B,"&lt;&gt;"&amp;'PART METHOD'!$D$6)))/ZC$3,0)/3600/$E7</f>
        <v>0.0202367476851852</v>
      </c>
      <c r="ZD7" s="0" t="n">
        <f aca="false">IF($U7="●",SUMIFS(ST_SUM!ZR:ZR,ST_SUM!$L:$L,$G7,ST_SUM!$M:$M,IF($B7='PART METHOD'!$D$4,"FMCNC1",IF($B7='PART METHOD'!$D$6,"FMCNC2","STD")))/IF($B7='PART METHOD'!$D$4,COUNTIFS($G:$G,$G7,$U:$U,"●",$A:$A,ZD$5,$B:$B,'PART METHOD'!$D$4),IF($B7='PART METHOD'!$D$6,COUNTIFS($G:$G,$G7,$U:$U,"●",$A:$A,ZD$5,$B:$B,'PART METHOD'!$D$6),COUNTIFS($G:$G,$G7,$U:$U,"●",$A:$A,ZD$5,$B:$B,"&lt;&gt;"&amp;'PART METHOD'!$D$4,$B:$B,"&lt;&gt;"&amp;'PART METHOD'!$D$6)))/ZD$3,0)/3600/$E7</f>
        <v>0</v>
      </c>
      <c r="ZE7" s="0" t="n">
        <f aca="false">IF($V7="●",SUMIFS(ST_SUM!ZS:ZS,ST_SUM!$L:$L,$G7,ST_SUM!$M:$M,IF($B7='PART METHOD'!$D$4,"FMCNC1",IF($B7='PART METHOD'!$D$6,"FMCNC2","STD")))/IF($B7='PART METHOD'!$D$4,COUNTIFS($G:$G,$G7,$V:$V,"●",$A:$A,ZE$5,$B:$B,'PART METHOD'!$D$4),IF($B7='PART METHOD'!$D$6,COUNTIFS($G:$G,$G7,$V:$V,"●",$A:$A,ZE$5,$B:$B,'PART METHOD'!$D$6),COUNTIFS($G:$G,$G7,$V:$V,"●",$A:$A,ZE$5,$B:$B,"&lt;&gt;"&amp;'PART METHOD'!$D$4,$B:$B,"&lt;&gt;"&amp;'PART METHOD'!$D$6)))/ZE$3,0)/3600/$E7</f>
        <v>0.0261853993055556</v>
      </c>
      <c r="ZF7" s="0" t="n">
        <f aca="false">IF($W7="●",SUMIFS(ST_SUM!ZT:ZT,ST_SUM!$L:$L,$G7,ST_SUM!$N:$N,IF($B7='PART METHOD'!$D$5,"HAND","STD"))/COUNTIFS($G:$G,$G7,$W:$W,"●",$A:$A,ZF$5,$B:$B,IF($B7='PART METHOD'!$D$5,'PART METHOD'!$D$5,"&lt;&gt;"&amp;'PART METHOD'!$D$5))/ZF$3,0)/3600/$E7</f>
        <v>0.0365624765625</v>
      </c>
      <c r="ZG7" s="0" t="n">
        <f aca="false">IF($X7="●",SUMIFS(ST_SUM!ZU:ZU,ST_SUM!$L:$L,$G7)/COUNTIFS($G:$G,$G7,$X:$X,"●",$A:$A,ZG$5)/ZG$3,0)/3600/$E7</f>
        <v>0</v>
      </c>
      <c r="ZH7" s="0" t="n">
        <f aca="false">IF($Y7="●",SUMIFS(ST_SUM!ZV:ZV,ST_SUM!$L:$L,$G7)/COUNTIFS($G:$G,$G7,$Y:$Y,"●",$A:$A,ZH$5)/ZH$3,0)/3600/$E7</f>
        <v>0.0239372309027778</v>
      </c>
      <c r="ZI7" s="0" t="n">
        <f aca="false">IF($Z7="●",SUMIFS(ST_SUM!ZW:ZW,ST_SUM!$L:$L,$G7)/COUNTIFS($G:$G,$G7,$Z:$Z,"●",$A:$A,ZI$5)/ZI$3,0)/3600/$E7</f>
        <v>0</v>
      </c>
      <c r="ZJ7" s="0" t="n">
        <f aca="false">IF($AA7="●",SUMIFS(ST_SUM!ZX:ZX,ST_SUM!$L:$L,$G7)/COUNTIFS($G:$G,$G7,$AA:$AA,"●",$A:$A,ZJ$5)/ZJ$3,0)/3600/$E7</f>
        <v>0</v>
      </c>
      <c r="ZK7" s="0" t="n">
        <f aca="false">IF($AB7="●",SUMIFS(ST_SUM!ZY:ZY,ST_SUM!$L:$L,$G7)/COUNTIFS($G:$G,$G7,$AB:$AB,"●",$A:$A,ZK$5)/ZK$3,0)/3600/$E7</f>
        <v>0</v>
      </c>
      <c r="ZL7" s="0" t="n">
        <f aca="false">IF($AC7="●",SUMIFS(ST_SUM!ZZ:ZZ,ST_SUM!$L:$L,$G7)/COUNTIFS($G:$G,$G7,$AC:$AC,"●",$A:$A,ZL$5)/ZL$3,0)/3600/$E7</f>
        <v>0</v>
      </c>
      <c r="ZM7" s="0" t="n">
        <f aca="false">IF($AD7="●",SUMIFS(ST_SUM!AAA:AAA,ST_SUM!$L:$L,$G7)/COUNTIFS($G:$G,$G7,$AD:$AD,"●",$A:$A,ZM$5)/ZM$3,0)/3600/$E7</f>
        <v>0.00694572337962963</v>
      </c>
      <c r="ZN7" s="0" t="n">
        <f aca="false">IF($AE7="●",SUMIFS(ST_SUM!AAB:AAB,ST_SUM!$L:$L,$G7)/COUNTIFS($G:$G,$G7,$AE:$AE,"●",$A:$A,ZN$5)/ZN$3,0)/3600/$E7</f>
        <v>0.0291676267361111</v>
      </c>
      <c r="ZO7" s="0" t="n">
        <f aca="false">IF($AF7="●",SUMIFS(ST_SUM!AAC:AAC,ST_SUM!$L:$L,$G7)/COUNTIFS($G:$G,$G7,$AF:$AF,"●",$A:$A,ZO$5)/ZO$3,0)/3600/$E7</f>
        <v>0.0184164171006944</v>
      </c>
      <c r="ZP7" s="0" t="n">
        <f aca="false">IF($AG7="●",SUMIFS(ST_SUM!AAD:AAD,ST_SUM!$L:$L,$G7)/COUNTIFS($G:$G,$G7,$AG:$AG,"●",$A:$A,ZP$5)/ZP$3,0)/3600/$E7</f>
        <v>0</v>
      </c>
      <c r="ZQ7" s="0" t="n">
        <f aca="false">IF($AH7="●",SUMIFS(ST_SUM!AAE:AAE,ST_SUM!$L:$L,$G7)/COUNTIFS($G:$G,$G7,$AH:$AH,"●",$A:$A,ZQ$5)/ZQ$3,0)/3600/$E7</f>
        <v>0.00156273958333333</v>
      </c>
      <c r="ZR7" s="0" t="n">
        <f aca="false">IF($AI7="●",SUMIFS(ST_SUM!AAF:AAF,ST_SUM!$L:$L,$G7)/COUNTIFS($G:$G,$G7,$AI:$AI,"●",$A:$A,ZR$5)/ZR$3,0)/3600/$E7</f>
        <v>0.00491567563657407</v>
      </c>
      <c r="ZS7" s="0" t="n">
        <f aca="false">IF($AJ7="●",SUMIFS(ST_SUM!AAG:AAG,ST_SUM!$L:$L,$G7)/COUNTIFS($G:$G,$G7,$AJ:$AJ,"●",$A:$A,ZS$5)/ZS$3,0)/3600/$E7</f>
        <v>0.0150567361111111</v>
      </c>
      <c r="ZT7" s="0" t="n">
        <f aca="false">IF($AK7="●",SUMIFS(ST_SUM!AAH:AAH,ST_SUM!$L:$L,$G7)/COUNTIFS($G:$G,$G7,$AK:$AK,"●",$A:$A,ZT$5)/ZT$3,0)/3600/$E7</f>
        <v>0.0171090451388889</v>
      </c>
      <c r="ZU7" s="0" t="n">
        <f aca="false">IF($AL7="●",SUMIFS(ST_SUM!AAI:AAI,ST_SUM!$L:$L,$G7)/COUNTIFS($G:$G,$G7,$AL:$AL,"●",$A:$A,ZU$5)/ZU$3,0)/3600/$E7</f>
        <v>0.00999208680555556</v>
      </c>
      <c r="ZV7" s="0" t="n">
        <f aca="false">IF($AM7="●",SUMIFS(ST_SUM!AAJ:AAJ,ST_SUM!$L:$L,$G7)/COUNTIFS($G:$G,$G7,$AM:$AM,"●",$A:$A,ZV$5)/ZV$3,0)/3600/$E7</f>
        <v>0.00744972511574074</v>
      </c>
      <c r="ZW7" s="0" t="n">
        <f aca="false">IF($AN7="●",SUMIFS(ST_SUM!AAK:AAK,ST_SUM!$L:$L,$G7)/COUNTIFS($G:$G,$G7,$AN:$AN,"●",$A:$A,ZW$5)/ZW$3,0)/3600/$E7</f>
        <v>0.0200540914351852</v>
      </c>
      <c r="ZX7" s="0" t="n">
        <f aca="false">IF($AO7="●",SUMIFS(ST_SUM!AAL:AAL,ST_SUM!$L:$L,$G7)/COUNTIFS($G:$G,$G7,$AO:$AO,"●",$A:$A,ZX$5)/ZX$3,0)/3600/$E7</f>
        <v>0.0146945572916667</v>
      </c>
      <c r="ZY7" s="0" t="n">
        <f aca="false">IF($AP7="●",SUMIFS(ST_SUM!AAM:AAM,ST_SUM!$L:$L,$G7)/COUNTIFS($G:$G,$G7,$AP:$AP,"●",$A:$A,ZY$5)/ZY$3,0)/3600/$E7</f>
        <v>0.00670542824074074</v>
      </c>
      <c r="ZZ7" s="0" t="n">
        <f aca="false">IF($AQ7="●",SUMIFS(ST_SUM!AAN:AAN,ST_SUM!$L:$L,$G7)/COUNTIFS($G:$G,$G7,$AQ:$AQ,"●",$A:$A,ZZ$5)/ZZ$3,0)/3600/$E7</f>
        <v>0.0270235503472222</v>
      </c>
      <c r="AAA7" s="0" t="n">
        <f aca="false">IF($AR7="●",SUMIFS(ST_SUM!AAO:AAO,ST_SUM!$L:$L,$G7)/COUNTIFS($G:$G,$G7,$AR:$AR,"●",$A:$A,AAA$5)/AAA$3,0)/3600/$E7</f>
        <v>0.0235290885416667</v>
      </c>
      <c r="AAB7" s="0" t="n">
        <f aca="false">IF($AS7="●",SUMIFS(ST_SUM!AAP:AAP,ST_SUM!$L:$L,$G7)/COUNTIFS($G:$G,$G7,$AS:$AS,"●",$A:$A,AAB$5)/AAB$3,0)/3600/$E7</f>
        <v>0.0102579253472222</v>
      </c>
      <c r="AAC7" s="0" t="n">
        <f aca="false">IF($AT7="●",SUMIFS(ST_SUM!AAQ:AAQ,ST_SUM!$L:$L,$G7)/COUNTIFS($G:$G,$G7,$AT:$AT,"●",$A:$A,AAC$5)/AAC$3,0)/3600/$E7</f>
        <v>0.00633636574074074</v>
      </c>
      <c r="AAD7" s="0" t="n">
        <f aca="false">IF($AU7="●",SUMIFS(ST_SUM!AAR:AAR,ST_SUM!$L:$L,$G7)/COUNTIFS($G:$G,$G7,$AU:$AU,"●",$A:$A,AAD$5)/AAD$3,0)/3600/$E7</f>
        <v>0.0217421267361111</v>
      </c>
      <c r="AAE7" s="0" t="n">
        <f aca="false">IF($AV7="●",SUMIFS(ST_SUM!AAS:AAS,ST_SUM!$L:$L,$G7)/COUNTIFS($G:$G,$G7,$AV:$AV,"●",$A:$A,AAE$5)/AAE$3,0)/3600/$E7</f>
        <v>0.0233633854166667</v>
      </c>
      <c r="AAF7" s="0" t="n">
        <f aca="false">IF($AW7="●",SUMIFS(ST_SUM!AAT:AAT,ST_SUM!$L:$L,$G7)/COUNTIFS($G:$G,$G7,$AW:$AW,"●",$A:$A,AAF$5)/AAF$3,0)/3600/$E7</f>
        <v>0.0321948893229167</v>
      </c>
      <c r="AAG7" s="0" t="n">
        <f aca="false">IF($AX7="●",SUMIFS(ST_SUM!AAU:AAU,ST_SUM!$L:$L,$G7)/COUNTIFS($G:$G,$G7,$AX:$AX,"●",$A:$A,AAG$5)/AAG$3,0)/3600/$E7</f>
        <v>0.00741290798611111</v>
      </c>
      <c r="AAH7" s="0" t="n">
        <f aca="false">IF($AY7="●",SUMIFS(ST_SUM!AAV:AAV,ST_SUM!$L:$L,$G7)/COUNTIFS($G:$G,$G7,$AY:$AY,"●",$A:$A,AAH$5)/AAH$3,0)/3600/$E7</f>
        <v>0</v>
      </c>
      <c r="AAI7" s="0" t="n">
        <f aca="false">IF($AZ7="●",SUMIFS(ST_SUM!AAW:AAW,ST_SUM!$L:$L,$G7)/COUNTIFS($G:$G,$G7,$AZ:$AZ,"●",$A:$A,AAI$5)/AAI$3,0)/3600/$E7</f>
        <v>0</v>
      </c>
      <c r="AAJ7" s="0" t="n">
        <f aca="false">IF($BA7="●",SUMIFS(ST_SUM!AAX:AAX,ST_SUM!$L:$L,$G7)/COUNTIFS($G:$G,$G7,$BA:$BA,"●",$A:$A,AAJ$5)/AAJ$3,0)/3600/$E7</f>
        <v>0.00651361111111111</v>
      </c>
      <c r="AAK7" s="0" t="n">
        <f aca="false">IF($BB7="●",SUMIFS(ST_SUM!AAY:AAY,ST_SUM!$L:$L,$G7)/COUNTIFS($G:$G,$G7,$BB:$BB,"●",$A:$A,AAK$5)/AAK$3,0)/3600/$E7</f>
        <v>0.0149034780092593</v>
      </c>
      <c r="AAL7" s="0" t="n">
        <f aca="false">IF($BC7="●",SUMIFS(ST_SUM!AAZ:AAZ,ST_SUM!$L:$L,$G7)/COUNTIFS($G:$G,$G7,$BC:$BC,"●",$A:$A,AAL$5)/AAL$3,0)/3600/$E7</f>
        <v>0</v>
      </c>
      <c r="AAM7" s="0" t="n">
        <f aca="false">IF($BD7="●",SUMIFS(ST_SUM!ABA:ABA,ST_SUM!$L:$L,$G7)/COUNTIFS($G:$G,$G7,$BD:$BD,"●",$A:$A,AAM$5)/AAM$3,0)/3600/$E7</f>
        <v>0.00933006076388889</v>
      </c>
      <c r="AAN7" s="0" t="n">
        <f aca="false">IF($BE7="●",SUMIFS(ST_SUM!ABB:ABB,ST_SUM!$L:$L,$G7)/COUNTIFS($G:$G,$G7,$BE:$BE,"●",$A:$A,AAN$5)/AAN$3,0)/3600/$E7</f>
        <v>0</v>
      </c>
      <c r="AAO7" s="0" t="n">
        <f aca="false">IF($BF7="●",SUMIFS(ST_SUM!ABC:ABC,ST_SUM!$L:$L,$G7)/COUNTIFS($G:$G,$G7,$BF:$BF,"●",$A:$A,AAO$5)/AAO$3,0)/3600/$E7</f>
        <v>0</v>
      </c>
      <c r="AAP7" s="0" t="n">
        <f aca="false">IF($BG7="●",SUMIFS(ST_SUM!ABD:ABD,ST_SUM!$L:$L,$G7)/COUNTIFS($G:$G,$G7,$BG:$BG,"●",$A:$A,AAP$5)/AAP$3,0)/3600/$E7</f>
        <v>0.0161974392361111</v>
      </c>
      <c r="AAQ7" s="0" t="n">
        <f aca="false">IF($BH7="●",SUMIFS(ST_SUM!ABE:ABE,ST_SUM!$L:$L,$G7)/COUNTIFS($G:$G,$G7,$BH:$BH,"●",$A:$A,AAQ$5)/AAQ$3,0)/3600/$E7</f>
        <v>0</v>
      </c>
      <c r="AAR7" s="0" t="n">
        <f aca="false">IF($BI7="●",SUMIFS(ST_SUM!ABF:ABF,ST_SUM!$L:$L,$G7)/COUNTIFS($G:$G,$G7,$BI:$BI,"●",$A:$A,AAR$5)/AAR$3,0)/3600/$E7</f>
        <v>0.00479817708333333</v>
      </c>
      <c r="AAS7" s="0" t="n">
        <f aca="false">IF($BJ7="●",SUMIFS(ST_SUM!ABG:ABG,ST_SUM!$L:$L,$G7)/COUNTIFS($G:$G,$G7,$BJ:$BJ,"●",$A:$A,AAS$5)/AAS$3,0)/3600/$E7</f>
        <v>0</v>
      </c>
      <c r="AAT7" s="0" t="n">
        <f aca="false">IF($BK7="●",SUMIFS(ST_SUM!ABH:ABH,ST_SUM!$L:$L,$G7)/COUNTIFS($G:$G,$G7,$BK:$BK,"●",$A:$A,AAT$5)/AAT$3,0)/3600/$E7</f>
        <v>0</v>
      </c>
      <c r="AAU7" s="0" t="n">
        <f aca="false">IF($BL7="●",SUMIFS(ST_SUM!ABI:ABI,ST_SUM!$L:$L,$G7)/COUNTIFS($G:$G,$G7,$BL:$BL,"●",$A:$A,AAU$5)/AAU$3,0)/3600/$E7</f>
        <v>0</v>
      </c>
      <c r="AAV7" s="0" t="n">
        <f aca="false">IF($BM7="●",SUMIFS(ST_SUM!ABJ:ABJ,ST_SUM!$L:$L,$G7)/COUNTIFS($G:$G,$G7,$BM:$BM,"●",$A:$A,AAV$5)/AAV$3,0)/3600/$E7</f>
        <v>0</v>
      </c>
      <c r="AAW7" s="0" t="n">
        <f aca="false">IF($BN7="●",SUMIFS(ST_SUM!ABK:ABK,ST_SUM!$L:$L,$G7)/COUNTIFS($G:$G,$G7,$BN:$BN,"●",$A:$A,AAW$5)/AAW$3,0)/3600/$E7</f>
        <v>0.04575546875</v>
      </c>
      <c r="AAX7" s="0" t="n">
        <f aca="false">IF($BO7="●",SUMIFS(ST_SUM!ABL:ABL,ST_SUM!$L:$L,$G7)/COUNTIFS($G:$G,$G7,$BO:$BO,"●",$A:$A,AAX$5)/AAX$3,0)/3600/$E7</f>
        <v>0.0197825260416667</v>
      </c>
      <c r="AAY7" s="0" t="n">
        <f aca="false">IF($BP7="●",SUMIFS(ST_SUM!ABM:ABM,ST_SUM!$L:$L,$G7)/COUNTIFS($G:$G,$G7,$BP:$BP,"●",$A:$A,AAY$5)/AAY$3,0)/3600/$E7</f>
        <v>0</v>
      </c>
      <c r="AAZ7" s="0" t="n">
        <f aca="false">IF($BQ7="●",SUMIFS(ST_SUM!ABN:ABN,ST_SUM!$L:$L,$G7)/COUNTIFS($G:$G,$G7,$BQ:$BQ,"●",$A:$A,AAZ$5)/AAZ$3,0)/3600/$E7</f>
        <v>0.0238934548611111</v>
      </c>
      <c r="ABA7" s="0" t="n">
        <f aca="false">IF($BR7="●",SUMIFS(ST_SUM!ABO:ABO,ST_SUM!$L:$L,$G7)/COUNTIFS($G:$G,$G7,$BR:$BR,"●",$A:$A,ABA$5)/ABA$3,0)/3600/$E7</f>
        <v>0.0129100983796296</v>
      </c>
      <c r="ABB7" s="0" t="n">
        <f aca="false">IF($BS7="●",SUMIFS(ST_SUM!ABP:ABP,ST_SUM!$L:$L,$G7)/COUNTIFS($G:$G,$G7,$BS:$BS,"●",$A:$A,ABB$5)/ABB$3,0)/3600/$E7</f>
        <v>0.0182695572916667</v>
      </c>
      <c r="ABC7" s="0" t="n">
        <f aca="false">IF($BT7="●",SUMIFS(ST_SUM!ABQ:ABQ,ST_SUM!$L:$L,$G7)/COUNTIFS($G:$G,$G7,$BT:$BT,"●",$A:$A,ABC$5)/ABC$3,0)/3600/$E7</f>
        <v>0.0488232986111111</v>
      </c>
      <c r="ABD7" s="0" t="n">
        <f aca="false">SUM(YQ7:ABC7)</f>
        <v>0.769907209201389</v>
      </c>
      <c r="ABE7" s="0" t="n">
        <f aca="false">IF($H7="●",SUMIFS(ST_SUM!ABS:ABS,ST_SUM!$L:$L,$G7)/COUNTIFS($G:$G,$G7,$H:$H,"●",$A:$A,ABE$5)/ABE$3,0)/3600/$E7</f>
        <v>0</v>
      </c>
      <c r="ABF7" s="0" t="n">
        <f aca="false">IF($I7="●",SUMIFS(ST_SUM!ABT:ABT,ST_SUM!$L:$L,$G7)/COUNTIFS($G:$G,$G7,$I:$I,"●",$A:$A,ABF$5)/ABF$3,0)/3600/$E7</f>
        <v>0.0128347222222222</v>
      </c>
      <c r="ABG7" s="0" t="n">
        <f aca="false">IF($J7="●",SUMIFS(ST_SUM!ABU:ABU,ST_SUM!$L:$L,$G7)/COUNTIFS($G:$G,$G7,$J:$J,"●",$A:$A,ABG$5)/ABG$3,0)/3600/$E7</f>
        <v>0.0195160267857143</v>
      </c>
      <c r="ABH7" s="0" t="n">
        <f aca="false">IF($K7="●",SUMIFS(ST_SUM!ABV:ABV,ST_SUM!$L:$L,$G7)/COUNTIFS($G:$G,$G7,$K:$K,"●",$A:$A,ABH$5)/ABH$3,0)/3600/$E7</f>
        <v>0.0588847139550265</v>
      </c>
      <c r="ABI7" s="0" t="n">
        <f aca="false">IF($L7="●",SUMIFS(ST_SUM!ABW:ABW,ST_SUM!$L:$L,$G7)/COUNTIFS($G:$G,$G7,$L:$L,"●",$A:$A,ABI$5)/ABI$3,0)/3600/$E7</f>
        <v>0.0184911006393298</v>
      </c>
      <c r="ABJ7" s="0" t="n">
        <f aca="false">IF($M7="●",SUMIFS(ST_SUM!ABX:ABX,ST_SUM!$L:$L,$G7)/COUNTIFS($G:$G,$G7,$M:$M,"●",$A:$A,ABJ$5)/ABJ$3,0)/3600/$E7</f>
        <v>0</v>
      </c>
      <c r="ABK7" s="0" t="n">
        <f aca="false">IF($N7="●",SUMIFS(ST_SUM!ABY:ABY,ST_SUM!$L:$L,$G7)/COUNTIFS($G:$G,$G7,$N:$N,"●",$A:$A,ABK$5)/ABK$3,0)/3600/$E7</f>
        <v>0</v>
      </c>
      <c r="ABL7" s="0" t="n">
        <f aca="false">IF($O7="●",SUMIFS(ST_SUM!ABZ:ABZ,ST_SUM!$L:$L,$G7,ST_SUM!$M:$M,IF($B7='PART METHOD'!$D$4,"FMCNC1",IF($B7='PART METHOD'!$D$6,"FMCNC2","STD")))/IF($B7='PART METHOD'!$D$4,COUNTIFS($G:$G,$G7,$O:$O,"●",$A:$A,ABL$5,$B:$B,'PART METHOD'!$D$4),IF($B7='PART METHOD'!$D$6,COUNTIFS($G:$G,$G7,$O:$O,"●",$A:$A,ABL$5,$B:$B,'PART METHOD'!$D$6),COUNTIFS($G:$G,$G7,$O:$O,"●",$A:$A,ABL$5,$B:$B,"&lt;&gt;"&amp;'PART METHOD'!$D$4,$B:$B,"&lt;&gt;"&amp;'PART METHOD'!$D$6)))/ABL$3,0)/3600/$E7</f>
        <v>0</v>
      </c>
      <c r="ABM7" s="0" t="n">
        <f aca="false">IF($P7="●",SUMIFS(ST_SUM!ACA:ACA,ST_SUM!$L:$L,$G7,ST_SUM!$M:$M,IF($B7='PART METHOD'!$D$4,"FMCNC1",IF($B7='PART METHOD'!$D$6,"FMCNC2","STD")))/IF($B7='PART METHOD'!$D$4,COUNTIFS($G:$G,$G7,$P:$P,"●",$A:$A,ABM$5,$B:$B,'PART METHOD'!$D$4),IF($B7='PART METHOD'!$D$6,COUNTIFS($G:$G,$G7,$P:$P,"●",$A:$A,ABM$5,$B:$B,'PART METHOD'!$D$6),COUNTIFS($G:$G,$G7,$P:$P,"●",$A:$A,ABM$5,$B:$B,"&lt;&gt;"&amp;'PART METHOD'!$D$4,$B:$B,"&lt;&gt;"&amp;'PART METHOD'!$D$6)))/ABM$3,0)/3600/$E7</f>
        <v>0.0216504422949735</v>
      </c>
      <c r="ABN7" s="0" t="n">
        <f aca="false">IF($Q7="●",SUMIFS(ST_SUM!ACB:ACB,ST_SUM!$L:$L,$G7,ST_SUM!$M:$M,IF($B7='PART METHOD'!$D$4,"FMCNC1",IF($B7='PART METHOD'!$D$6,"FMCNC2","STD")))/IF($B7='PART METHOD'!$D$4,COUNTIFS($G:$G,$G7,$Q:$Q,"●",$A:$A,ABN$5,$B:$B,'PART METHOD'!$D$4),IF($B7='PART METHOD'!$D$6,COUNTIFS($G:$G,$G7,$Q:$Q,"●",$A:$A,ABN$5,$B:$B,'PART METHOD'!$D$6),COUNTIFS($G:$G,$G7,$Q:$Q,"●",$A:$A,ABN$5,$B:$B,"&lt;&gt;"&amp;'PART METHOD'!$D$4,$B:$B,"&lt;&gt;"&amp;'PART METHOD'!$D$6)))/ABN$3,0)/3600/$E7</f>
        <v>0.014176917989418</v>
      </c>
      <c r="ABO7" s="0" t="n">
        <f aca="false">IF($R7="●",SUMIFS(ST_SUM!ACC:ACC,ST_SUM!$L:$L,$G7,ST_SUM!$M:$M,IF($B7='PART METHOD'!$D$4,"FMCNC1",IF($B7='PART METHOD'!$D$6,"FMCNC2","STD")))/IF($B7='PART METHOD'!$D$4,COUNTIFS($G:$G,$G7,$R:$R,"●",$A:$A,ABO$5,$B:$B,'PART METHOD'!$D$4),IF($B7='PART METHOD'!$D$6,COUNTIFS($G:$G,$G7,$R:$R,"●",$A:$A,ABO$5,$B:$B,'PART METHOD'!$D$6),COUNTIFS($G:$G,$G7,$R:$R,"●",$A:$A,ABO$5,$B:$B,"&lt;&gt;"&amp;'PART METHOD'!$D$4,$B:$B,"&lt;&gt;"&amp;'PART METHOD'!$D$6)))/ABO$3,0)/3600/$E7</f>
        <v>0.0258236140046296</v>
      </c>
      <c r="ABP7" s="0" t="n">
        <f aca="false">IF($S7="●",SUMIFS(ST_SUM!ACD:ACD,ST_SUM!$L:$L,$G7,ST_SUM!$M:$M,IF($B7='PART METHOD'!$D$4,"FMCNC1",IF($B7='PART METHOD'!$D$6,"FMCNC2","STD")))/IF($B7='PART METHOD'!$D$4,COUNTIFS($G:$G,$G7,$S:$S,"●",$A:$A,ABP$5,$B:$B,'PART METHOD'!$D$4),IF($B7='PART METHOD'!$D$6,COUNTIFS($G:$G,$G7,$S:$S,"●",$A:$A,ABP$5,$B:$B,'PART METHOD'!$D$6),COUNTIFS($G:$G,$G7,$S:$S,"●",$A:$A,ABP$5,$B:$B,"&lt;&gt;"&amp;'PART METHOD'!$D$4,$B:$B,"&lt;&gt;"&amp;'PART METHOD'!$D$6)))/ABP$3,0)/3600/$E7</f>
        <v>0.0207769620811288</v>
      </c>
      <c r="ABQ7" s="0" t="n">
        <f aca="false">IF($T7="●",SUMIFS(ST_SUM!ACE:ACE,ST_SUM!$L:$L,$G7,ST_SUM!$M:$M,IF($B7='PART METHOD'!$D$4,"FMCNC1",IF($B7='PART METHOD'!$D$6,"FMCNC2","STD")))/IF($B7='PART METHOD'!$D$4,COUNTIFS($G:$G,$G7,$T:$T,"●",$A:$A,ABQ$5,$B:$B,'PART METHOD'!$D$4),IF($B7='PART METHOD'!$D$6,COUNTIFS($G:$G,$G7,$T:$T,"●",$A:$A,ABQ$5,$B:$B,'PART METHOD'!$D$6),COUNTIFS($G:$G,$G7,$T:$T,"●",$A:$A,ABQ$5,$B:$B,"&lt;&gt;"&amp;'PART METHOD'!$D$4,$B:$B,"&lt;&gt;"&amp;'PART METHOD'!$D$6)))/ABQ$3,0)/3600/$E7</f>
        <v>0.0313570712081129</v>
      </c>
      <c r="ABR7" s="0" t="n">
        <f aca="false">IF($U7="●",SUMIFS(ST_SUM!ACF:ACF,ST_SUM!$L:$L,$G7,ST_SUM!$M:$M,IF($B7='PART METHOD'!$D$4,"FMCNC1",IF($B7='PART METHOD'!$D$6,"FMCNC2","STD")))/IF($B7='PART METHOD'!$D$4,COUNTIFS($G:$G,$G7,$U:$U,"●",$A:$A,ABR$5,$B:$B,'PART METHOD'!$D$4),IF($B7='PART METHOD'!$D$6,COUNTIFS($G:$G,$G7,$U:$U,"●",$A:$A,ABR$5,$B:$B,'PART METHOD'!$D$6),COUNTIFS($G:$G,$G7,$U:$U,"●",$A:$A,ABR$5,$B:$B,"&lt;&gt;"&amp;'PART METHOD'!$D$4,$B:$B,"&lt;&gt;"&amp;'PART METHOD'!$D$6)))/ABR$3,0)/3600/$E7</f>
        <v>0</v>
      </c>
      <c r="ABS7" s="0" t="n">
        <f aca="false">IF($V7="●",SUMIFS(ST_SUM!ACG:ACG,ST_SUM!$L:$L,$G7,ST_SUM!$M:$M,IF($B7='PART METHOD'!$D$4,"FMCNC1",IF($B7='PART METHOD'!$D$6,"FMCNC2","STD")))/IF($B7='PART METHOD'!$D$4,COUNTIFS($G:$G,$G7,$V:$V,"●",$A:$A,ABS$5,$B:$B,'PART METHOD'!$D$4),IF($B7='PART METHOD'!$D$6,COUNTIFS($G:$G,$G7,$V:$V,"●",$A:$A,ABS$5,$B:$B,'PART METHOD'!$D$6),COUNTIFS($G:$G,$G7,$V:$V,"●",$A:$A,ABS$5,$B:$B,"&lt;&gt;"&amp;'PART METHOD'!$D$4,$B:$B,"&lt;&gt;"&amp;'PART METHOD'!$D$6)))/ABS$3,0)/3600/$E7</f>
        <v>0.0399469907407407</v>
      </c>
      <c r="ABT7" s="0" t="n">
        <f aca="false">IF($W7="●",SUMIFS(ST_SUM!ACH:ACH,ST_SUM!$L:$L,$G7,ST_SUM!$N:$N,IF($B7='PART METHOD'!$D$5,"HAND","STD"))/COUNTIFS($G:$G,$G7,$W:$W,"●",$A:$A,ABT$5,$B:$B,IF($B7='PART METHOD'!$D$5,'PART METHOD'!$D$5,"&lt;&gt;"&amp;'PART METHOD'!$D$5))/ABT$3,0)/3600/$E7</f>
        <v>0.0563969742063492</v>
      </c>
      <c r="ABU7" s="0" t="n">
        <f aca="false">IF($X7="●",SUMIFS(ST_SUM!ACI:ACI,ST_SUM!$L:$L,$G7)/COUNTIFS($G:$G,$G7,$X:$X,"●",$A:$A,ABU$5)/ABU$3,0)/3600/$E7</f>
        <v>0</v>
      </c>
      <c r="ABV7" s="0" t="n">
        <f aca="false">IF($Y7="●",SUMIFS(ST_SUM!ACJ:ACJ,ST_SUM!$L:$L,$G7)/COUNTIFS($G:$G,$G7,$Y:$Y,"●",$A:$A,ABV$5)/ABV$3,0)/3600/$E7</f>
        <v>0.0386833060515873</v>
      </c>
      <c r="ABW7" s="0" t="n">
        <f aca="false">IF($Z7="●",SUMIFS(ST_SUM!ACK:ACK,ST_SUM!$L:$L,$G7)/COUNTIFS($G:$G,$G7,$Z:$Z,"●",$A:$A,ABW$5)/ABW$3,0)/3600/$E7</f>
        <v>0</v>
      </c>
      <c r="ABX7" s="0" t="n">
        <f aca="false">IF($AA7="●",SUMIFS(ST_SUM!ACL:ACL,ST_SUM!$L:$L,$G7)/COUNTIFS($G:$G,$G7,$AA:$AA,"●",$A:$A,ABX$5)/ABX$3,0)/3600/$E7</f>
        <v>0</v>
      </c>
      <c r="ABY7" s="0" t="n">
        <f aca="false">IF($AB7="●",SUMIFS(ST_SUM!ACM:ACM,ST_SUM!$L:$L,$G7)/COUNTIFS($G:$G,$G7,$AB:$AB,"●",$A:$A,ABY$5)/ABY$3,0)/3600/$E7</f>
        <v>0</v>
      </c>
      <c r="ABZ7" s="0" t="n">
        <f aca="false">IF($AC7="●",SUMIFS(ST_SUM!ACN:ACN,ST_SUM!$L:$L,$G7)/COUNTIFS($G:$G,$G7,$AC:$AC,"●",$A:$A,ABZ$5)/ABZ$3,0)/3600/$E7</f>
        <v>0</v>
      </c>
      <c r="ACA7" s="0" t="n">
        <f aca="false">IF($AD7="●",SUMIFS(ST_SUM!ACO:ACO,ST_SUM!$L:$L,$G7)/COUNTIFS($G:$G,$G7,$AD:$AD,"●",$A:$A,ACA$5)/ACA$3,0)/3600/$E7</f>
        <v>0.0178880401234568</v>
      </c>
      <c r="ACB7" s="0" t="n">
        <f aca="false">IF($AE7="●",SUMIFS(ST_SUM!ACP:ACP,ST_SUM!$L:$L,$G7)/COUNTIFS($G:$G,$G7,$AE:$AE,"●",$A:$A,ACB$5)/ACB$3,0)/3600/$E7</f>
        <v>0.0286104497354497</v>
      </c>
      <c r="ACC7" s="0" t="n">
        <f aca="false">IF($AF7="●",SUMIFS(ST_SUM!ACQ:ACQ,ST_SUM!$L:$L,$G7)/COUNTIFS($G:$G,$G7,$AF:$AF,"●",$A:$A,ACC$5)/ACC$3,0)/3600/$E7</f>
        <v>0.0124548115079365</v>
      </c>
      <c r="ACD7" s="0" t="n">
        <f aca="false">IF($AG7="●",SUMIFS(ST_SUM!ACR:ACR,ST_SUM!$L:$L,$G7)/COUNTIFS($G:$G,$G7,$AG:$AG,"●",$A:$A,ACD$5)/ACD$3,0)/3600/$E7</f>
        <v>0</v>
      </c>
      <c r="ACE7" s="0" t="n">
        <f aca="false">IF($AH7="●",SUMIFS(ST_SUM!ACS:ACS,ST_SUM!$L:$L,$G7)/COUNTIFS($G:$G,$G7,$AH:$AH,"●",$A:$A,ACE$5)/ACE$3,0)/3600/$E7</f>
        <v>0.0131109898589065</v>
      </c>
      <c r="ACF7" s="0" t="n">
        <f aca="false">IF($AI7="●",SUMIFS(ST_SUM!ACT:ACT,ST_SUM!$L:$L,$G7)/COUNTIFS($G:$G,$G7,$AI:$AI,"●",$A:$A,ACF$5)/ACF$3,0)/3600/$E7</f>
        <v>0.00704945436507937</v>
      </c>
      <c r="ACG7" s="0" t="n">
        <f aca="false">IF($AJ7="●",SUMIFS(ST_SUM!ACU:ACU,ST_SUM!$L:$L,$G7)/COUNTIFS($G:$G,$G7,$AJ:$AJ,"●",$A:$A,ACG$5)/ACG$3,0)/3600/$E7</f>
        <v>0.0245622023809524</v>
      </c>
      <c r="ACH7" s="0" t="n">
        <f aca="false">IF($AK7="●",SUMIFS(ST_SUM!ACV:ACV,ST_SUM!$L:$L,$G7)/COUNTIFS($G:$G,$G7,$AK:$AK,"●",$A:$A,ACH$5)/ACH$3,0)/3600/$E7</f>
        <v>0.0262852347883598</v>
      </c>
      <c r="ACI7" s="0" t="n">
        <f aca="false">IF($AL7="●",SUMIFS(ST_SUM!ACW:ACW,ST_SUM!$L:$L,$G7)/COUNTIFS($G:$G,$G7,$AL:$AL,"●",$A:$A,ACI$5)/ACI$3,0)/3600/$E7</f>
        <v>0.01201625</v>
      </c>
      <c r="ACJ7" s="0" t="n">
        <f aca="false">IF($AM7="●",SUMIFS(ST_SUM!ACX:ACX,ST_SUM!$L:$L,$G7)/COUNTIFS($G:$G,$G7,$AM:$AM,"●",$A:$A,ACJ$5)/ACJ$3,0)/3600/$E7</f>
        <v>0.00256316247795414</v>
      </c>
      <c r="ACK7" s="0" t="n">
        <f aca="false">IF($AN7="●",SUMIFS(ST_SUM!ACY:ACY,ST_SUM!$L:$L,$G7)/COUNTIFS($G:$G,$G7,$AN:$AN,"●",$A:$A,ACK$5)/ACK$3,0)/3600/$E7</f>
        <v>0.0251810863095238</v>
      </c>
      <c r="ACL7" s="0" t="n">
        <f aca="false">IF($AO7="●",SUMIFS(ST_SUM!ACZ:ACZ,ST_SUM!$L:$L,$G7)/COUNTIFS($G:$G,$G7,$AO:$AO,"●",$A:$A,ACL$5)/ACL$3,0)/3600/$E7</f>
        <v>0.00726837797619048</v>
      </c>
      <c r="ACM7" s="0" t="n">
        <f aca="false">IF($AP7="●",SUMIFS(ST_SUM!ADA:ADA,ST_SUM!$L:$L,$G7)/COUNTIFS($G:$G,$G7,$AP:$AP,"●",$A:$A,ACM$5)/ACM$3,0)/3600/$E7</f>
        <v>0.00588851410934744</v>
      </c>
      <c r="ACN7" s="0" t="n">
        <f aca="false">IF($AQ7="●",SUMIFS(ST_SUM!ADB:ADB,ST_SUM!$L:$L,$G7)/COUNTIFS($G:$G,$G7,$AQ:$AQ,"●",$A:$A,ACN$5)/ACN$3,0)/3600/$E7</f>
        <v>0.0365111937830688</v>
      </c>
      <c r="ACO7" s="0" t="n">
        <f aca="false">IF($AR7="●",SUMIFS(ST_SUM!ADC:ADC,ST_SUM!$L:$L,$G7)/COUNTIFS($G:$G,$G7,$AR:$AR,"●",$A:$A,ACO$5)/ACO$3,0)/3600/$E7</f>
        <v>0.0226836970899471</v>
      </c>
      <c r="ACP7" s="0" t="n">
        <f aca="false">IF($AS7="●",SUMIFS(ST_SUM!ADD:ADD,ST_SUM!$L:$L,$G7)/COUNTIFS($G:$G,$G7,$AS:$AS,"●",$A:$A,ACP$5)/ACP$3,0)/3600/$E7</f>
        <v>0.0190504298941799</v>
      </c>
      <c r="ACQ7" s="0" t="n">
        <f aca="false">IF($AT7="●",SUMIFS(ST_SUM!ADE:ADE,ST_SUM!$L:$L,$G7)/COUNTIFS($G:$G,$G7,$AT:$AT,"●",$A:$A,ACQ$5)/ACQ$3,0)/3600/$E7</f>
        <v>0.0115368992504409</v>
      </c>
      <c r="ACR7" s="0" t="n">
        <f aca="false">IF($AU7="●",SUMIFS(ST_SUM!ADF:ADF,ST_SUM!$L:$L,$G7)/COUNTIFS($G:$G,$G7,$AU:$AU,"●",$A:$A,ACR$5)/ACR$3,0)/3600/$E7</f>
        <v>0.0324877215608466</v>
      </c>
      <c r="ACS7" s="0" t="n">
        <f aca="false">IF($AV7="●",SUMIFS(ST_SUM!ADG:ADG,ST_SUM!$L:$L,$G7)/COUNTIFS($G:$G,$G7,$AV:$AV,"●",$A:$A,ACS$5)/ACS$3,0)/3600/$E7</f>
        <v>0.0415009093915344</v>
      </c>
      <c r="ACT7" s="0" t="n">
        <f aca="false">IF($AW7="●",SUMIFS(ST_SUM!ADH:ADH,ST_SUM!$L:$L,$G7)/COUNTIFS($G:$G,$G7,$AW:$AW,"●",$A:$A,ACT$5)/ACT$3,0)/3600/$E7</f>
        <v>0.0150773561507937</v>
      </c>
      <c r="ACU7" s="0" t="n">
        <f aca="false">IF($AX7="●",SUMIFS(ST_SUM!ADI:ADI,ST_SUM!$L:$L,$G7)/COUNTIFS($G:$G,$G7,$AX:$AX,"●",$A:$A,ACU$5)/ACU$3,0)/3600/$E7</f>
        <v>0.0286675099206349</v>
      </c>
      <c r="ACV7" s="0" t="n">
        <f aca="false">IF($AY7="●",SUMIFS(ST_SUM!ADJ:ADJ,ST_SUM!$L:$L,$G7)/COUNTIFS($G:$G,$G7,$AY:$AY,"●",$A:$A,ACV$5)/ACV$3,0)/3600/$E7</f>
        <v>0</v>
      </c>
      <c r="ACW7" s="0" t="n">
        <f aca="false">IF($AZ7="●",SUMIFS(ST_SUM!ADK:ADK,ST_SUM!$L:$L,$G7)/COUNTIFS($G:$G,$G7,$AZ:$AZ,"●",$A:$A,ACW$5)/ACW$3,0)/3600/$E7</f>
        <v>0</v>
      </c>
      <c r="ACX7" s="0" t="n">
        <f aca="false">IF($BA7="●",SUMIFS(ST_SUM!ADL:ADL,ST_SUM!$L:$L,$G7)/COUNTIFS($G:$G,$G7,$BA:$BA,"●",$A:$A,ACX$5)/ACX$3,0)/3600/$E7</f>
        <v>0.0113443617724868</v>
      </c>
      <c r="ACY7" s="0" t="n">
        <f aca="false">IF($BB7="●",SUMIFS(ST_SUM!ADM:ADM,ST_SUM!$L:$L,$G7)/COUNTIFS($G:$G,$G7,$BB:$BB,"●",$A:$A,ACY$5)/ACY$3,0)/3600/$E7</f>
        <v>0.012752061287478</v>
      </c>
      <c r="ACZ7" s="0" t="n">
        <f aca="false">IF($BC7="●",SUMIFS(ST_SUM!ADN:ADN,ST_SUM!$L:$L,$G7)/COUNTIFS($G:$G,$G7,$BC:$BC,"●",$A:$A,ACZ$5)/ACZ$3,0)/3600/$E7</f>
        <v>0</v>
      </c>
      <c r="ADA7" s="0" t="n">
        <f aca="false">IF($BD7="●",SUMIFS(ST_SUM!ADO:ADO,ST_SUM!$L:$L,$G7)/COUNTIFS($G:$G,$G7,$BD:$BD,"●",$A:$A,ADA$5)/ADA$3,0)/3600/$E7</f>
        <v>0.0221307043650794</v>
      </c>
      <c r="ADB7" s="0" t="n">
        <f aca="false">IF($BE7="●",SUMIFS(ST_SUM!ADP:ADP,ST_SUM!$L:$L,$G7)/COUNTIFS($G:$G,$G7,$BE:$BE,"●",$A:$A,ADB$5)/ADB$3,0)/3600/$E7</f>
        <v>0</v>
      </c>
      <c r="ADC7" s="0" t="n">
        <f aca="false">IF($BF7="●",SUMIFS(ST_SUM!ADQ:ADQ,ST_SUM!$L:$L,$G7)/COUNTIFS($G:$G,$G7,$BF:$BF,"●",$A:$A,ADC$5)/ADC$3,0)/3600/$E7</f>
        <v>0</v>
      </c>
      <c r="ADD7" s="0" t="n">
        <f aca="false">IF($BG7="●",SUMIFS(ST_SUM!ADR:ADR,ST_SUM!$L:$L,$G7)/COUNTIFS($G:$G,$G7,$BG:$BG,"●",$A:$A,ADD$5)/ADD$3,0)/3600/$E7</f>
        <v>0.0271682374338624</v>
      </c>
      <c r="ADE7" s="0" t="n">
        <f aca="false">IF($BH7="●",SUMIFS(ST_SUM!ADS:ADS,ST_SUM!$L:$L,$G7)/COUNTIFS($G:$G,$G7,$BH:$BH,"●",$A:$A,ADE$5)/ADE$3,0)/3600/$E7</f>
        <v>0</v>
      </c>
      <c r="ADF7" s="0" t="n">
        <f aca="false">IF($BI7="●",SUMIFS(ST_SUM!ADT:ADT,ST_SUM!$L:$L,$G7)/COUNTIFS($G:$G,$G7,$BI:$BI,"●",$A:$A,ADF$5)/ADF$3,0)/3600/$E7</f>
        <v>0.000963955026455027</v>
      </c>
      <c r="ADG7" s="0" t="n">
        <f aca="false">IF($BJ7="●",SUMIFS(ST_SUM!ADU:ADU,ST_SUM!$L:$L,$G7)/COUNTIFS($G:$G,$G7,$BJ:$BJ,"●",$A:$A,ADG$5)/ADG$3,0)/3600/$E7</f>
        <v>0</v>
      </c>
      <c r="ADH7" s="0" t="n">
        <f aca="false">IF($BK7="●",SUMIFS(ST_SUM!ADV:ADV,ST_SUM!$L:$L,$G7)/COUNTIFS($G:$G,$G7,$BK:$BK,"●",$A:$A,ADH$5)/ADH$3,0)/3600/$E7</f>
        <v>0</v>
      </c>
      <c r="ADI7" s="0" t="n">
        <f aca="false">IF($BL7="●",SUMIFS(ST_SUM!ADW:ADW,ST_SUM!$L:$L,$G7)/COUNTIFS($G:$G,$G7,$BL:$BL,"●",$A:$A,ADI$5)/ADI$3,0)/3600/$E7</f>
        <v>0</v>
      </c>
      <c r="ADJ7" s="0" t="n">
        <f aca="false">IF($BM7="●",SUMIFS(ST_SUM!ADX:ADX,ST_SUM!$L:$L,$G7)/COUNTIFS($G:$G,$G7,$BM:$BM,"●",$A:$A,ADJ$5)/ADJ$3,0)/3600/$E7</f>
        <v>0</v>
      </c>
      <c r="ADK7" s="0" t="n">
        <f aca="false">IF($BN7="●",SUMIFS(ST_SUM!ADY:ADY,ST_SUM!$L:$L,$G7)/COUNTIFS($G:$G,$G7,$BN:$BN,"●",$A:$A,ADK$5)/ADK$3,0)/3600/$E7</f>
        <v>0.0591594295634921</v>
      </c>
      <c r="ADL7" s="0" t="n">
        <f aca="false">IF($BO7="●",SUMIFS(ST_SUM!ADZ:ADZ,ST_SUM!$L:$L,$G7)/COUNTIFS($G:$G,$G7,$BO:$BO,"●",$A:$A,ADL$5)/ADL$3,0)/3600/$E7</f>
        <v>0.0192995618386243</v>
      </c>
      <c r="ADM7" s="0" t="n">
        <f aca="false">IF($BP7="●",SUMIFS(ST_SUM!AEA:AEA,ST_SUM!$L:$L,$G7)/COUNTIFS($G:$G,$G7,$BP:$BP,"●",$A:$A,ADM$5)/ADM$3,0)/3600/$E7</f>
        <v>0</v>
      </c>
      <c r="ADN7" s="0" t="n">
        <f aca="false">IF($BQ7="●",SUMIFS(ST_SUM!AEB:AEB,ST_SUM!$L:$L,$G7)/COUNTIFS($G:$G,$G7,$BQ:$BQ,"●",$A:$A,ADN$5)/ADN$3,0)/3600/$E7</f>
        <v>0.0227092757936508</v>
      </c>
      <c r="ADO7" s="0" t="n">
        <f aca="false">IF($BR7="●",SUMIFS(ST_SUM!AEC:AEC,ST_SUM!$L:$L,$G7)/COUNTIFS($G:$G,$G7,$BR:$BR,"●",$A:$A,ADO$5)/ADO$3,0)/3600/$E7</f>
        <v>0.0177810626102293</v>
      </c>
      <c r="ADP7" s="0" t="n">
        <f aca="false">IF($BS7="●",SUMIFS(ST_SUM!AED:AED,ST_SUM!$L:$L,$G7)/COUNTIFS($G:$G,$G7,$BS:$BS,"●",$A:$A,ADP$5)/ADP$3,0)/3600/$E7</f>
        <v>0.0204234767691799</v>
      </c>
      <c r="ADQ7" s="0" t="n">
        <f aca="false">IF($BT7="●",SUMIFS(ST_SUM!AEE:AEE,ST_SUM!$L:$L,$G7)/COUNTIFS($G:$G,$G7,$BT:$BT,"●",$A:$A,ADQ$5)/ADQ$3,0)/3600/$E7</f>
        <v>0.0643301421957672</v>
      </c>
      <c r="ADR7" s="0" t="n">
        <f aca="false">SUM(ABE7:ADQ7)</f>
        <v>1.02699540151014</v>
      </c>
      <c r="ADS7" s="0" t="n">
        <f aca="false">IF($H7="●",SUMIFS(ST_SUM!AEG:AEG,ST_SUM!$L:$L,$G7)/COUNTIFS($G:$G,$G7,$H:$H,"●",$A:$A,ADS$5)/ADS$3,0)/3600/$E7</f>
        <v>0</v>
      </c>
      <c r="ADT7" s="0" t="n">
        <f aca="false">IF($I7="●",SUMIFS(ST_SUM!AEH:AEH,ST_SUM!$L:$L,$G7)/COUNTIFS($G:$G,$G7,$I:$I,"●",$A:$A,ADT$5)/ADT$3,0)/3600/$E7</f>
        <v>0.00283835227272727</v>
      </c>
      <c r="ADU7" s="0" t="n">
        <f aca="false">IF($J7="●",SUMIFS(ST_SUM!AEI:AEI,ST_SUM!$L:$L,$G7)/COUNTIFS($G:$G,$G7,$J:$J,"●",$A:$A,ADU$5)/ADU$3,0)/3600/$E7</f>
        <v>0.01063375</v>
      </c>
      <c r="ADV7" s="0" t="n">
        <f aca="false">IF($K7="●",SUMIFS(ST_SUM!AEJ:AEJ,ST_SUM!$L:$L,$G7)/COUNTIFS($G:$G,$G7,$K:$K,"●",$A:$A,ADV$5)/ADV$3,0)/3600/$E7</f>
        <v>0.0251546022727273</v>
      </c>
      <c r="ADW7" s="0" t="n">
        <f aca="false">IF($L7="●",SUMIFS(ST_SUM!AEK:AEK,ST_SUM!$L:$L,$G7)/COUNTIFS($G:$G,$G7,$L:$L,"●",$A:$A,ADW$5)/ADW$3,0)/3600/$E7</f>
        <v>0.0209819339225589</v>
      </c>
      <c r="ADX7" s="0" t="n">
        <f aca="false">IF($M7="●",SUMIFS(ST_SUM!AEL:AEL,ST_SUM!$L:$L,$G7)/COUNTIFS($G:$G,$G7,$M:$M,"●",$A:$A,ADX$5)/ADX$3,0)/3600/$E7</f>
        <v>0</v>
      </c>
      <c r="ADY7" s="0" t="n">
        <f aca="false">IF($N7="●",SUMIFS(ST_SUM!AEM:AEM,ST_SUM!$L:$L,$G7)/COUNTIFS($G:$G,$G7,$N:$N,"●",$A:$A,ADY$5)/ADY$3,0)/3600/$E7</f>
        <v>0</v>
      </c>
      <c r="ADZ7" s="0" t="n">
        <f aca="false">IF($O7="●",SUMIFS(ST_SUM!AEN:AEN,ST_SUM!$L:$L,$G7,ST_SUM!$M:$M,IF($B7='PART METHOD'!$D$4,"FMCNC1",IF($B7='PART METHOD'!$D$6,"FMCNC2","STD")))/IF($B7='PART METHOD'!$D$4,COUNTIFS($G:$G,$G7,$O:$O,"●",$A:$A,ADZ$5,$B:$B,'PART METHOD'!$D$4),IF($B7='PART METHOD'!$D$6,COUNTIFS($G:$G,$G7,$O:$O,"●",$A:$A,ADZ$5,$B:$B,'PART METHOD'!$D$6),COUNTIFS($G:$G,$G7,$O:$O,"●",$A:$A,ADZ$5,$B:$B,"&lt;&gt;"&amp;'PART METHOD'!$D$4,$B:$B,"&lt;&gt;"&amp;'PART METHOD'!$D$6)))/ADZ$3,0)/3600/$E7</f>
        <v>0</v>
      </c>
      <c r="AEA7" s="0" t="n">
        <f aca="false">IF($P7="●",SUMIFS(ST_SUM!AEO:AEO,ST_SUM!$L:$L,$G7,ST_SUM!$M:$M,IF($B7='PART METHOD'!$D$4,"FMCNC1",IF($B7='PART METHOD'!$D$6,"FMCNC2","STD")))/IF($B7='PART METHOD'!$D$4,COUNTIFS($G:$G,$G7,$P:$P,"●",$A:$A,AEA$5,$B:$B,'PART METHOD'!$D$4),IF($B7='PART METHOD'!$D$6,COUNTIFS($G:$G,$G7,$P:$P,"●",$A:$A,AEA$5,$B:$B,'PART METHOD'!$D$6),COUNTIFS($G:$G,$G7,$P:$P,"●",$A:$A,AEA$5,$B:$B,"&lt;&gt;"&amp;'PART METHOD'!$D$4,$B:$B,"&lt;&gt;"&amp;'PART METHOD'!$D$6)))/AEA$3,0)/3600/$E7</f>
        <v>0.0129354719065657</v>
      </c>
      <c r="AEB7" s="0" t="n">
        <f aca="false">IF($Q7="●",SUMIFS(ST_SUM!AEP:AEP,ST_SUM!$L:$L,$G7,ST_SUM!$M:$M,IF($B7='PART METHOD'!$D$4,"FMCNC1",IF($B7='PART METHOD'!$D$6,"FMCNC2","STD")))/IF($B7='PART METHOD'!$D$4,COUNTIFS($G:$G,$G7,$Q:$Q,"●",$A:$A,AEB$5,$B:$B,'PART METHOD'!$D$4),IF($B7='PART METHOD'!$D$6,COUNTIFS($G:$G,$G7,$Q:$Q,"●",$A:$A,AEB$5,$B:$B,'PART METHOD'!$D$6),COUNTIFS($G:$G,$G7,$Q:$Q,"●",$A:$A,AEB$5,$B:$B,"&lt;&gt;"&amp;'PART METHOD'!$D$4,$B:$B,"&lt;&gt;"&amp;'PART METHOD'!$D$6)))/AEB$3,0)/3600/$E7</f>
        <v>0.0111251041666667</v>
      </c>
      <c r="AEC7" s="0" t="n">
        <f aca="false">IF($R7="●",SUMIFS(ST_SUM!AEQ:AEQ,ST_SUM!$L:$L,$G7,ST_SUM!$M:$M,IF($B7='PART METHOD'!$D$4,"FMCNC1",IF($B7='PART METHOD'!$D$6,"FMCNC2","STD")))/IF($B7='PART METHOD'!$D$4,COUNTIFS($G:$G,$G7,$R:$R,"●",$A:$A,AEC$5,$B:$B,'PART METHOD'!$D$4),IF($B7='PART METHOD'!$D$6,COUNTIFS($G:$G,$G7,$R:$R,"●",$A:$A,AEC$5,$B:$B,'PART METHOD'!$D$6),COUNTIFS($G:$G,$G7,$R:$R,"●",$A:$A,AEC$5,$B:$B,"&lt;&gt;"&amp;'PART METHOD'!$D$4,$B:$B,"&lt;&gt;"&amp;'PART METHOD'!$D$6)))/AEC$3,0)/3600/$E7</f>
        <v>0.0204478342013889</v>
      </c>
      <c r="AED7" s="0" t="n">
        <f aca="false">IF($S7="●",SUMIFS(ST_SUM!AER:AER,ST_SUM!$L:$L,$G7,ST_SUM!$M:$M,IF($B7='PART METHOD'!$D$4,"FMCNC1",IF($B7='PART METHOD'!$D$6,"FMCNC2","STD")))/IF($B7='PART METHOD'!$D$4,COUNTIFS($G:$G,$G7,$S:$S,"●",$A:$A,AED$5,$B:$B,'PART METHOD'!$D$4),IF($B7='PART METHOD'!$D$6,COUNTIFS($G:$G,$G7,$S:$S,"●",$A:$A,AED$5,$B:$B,'PART METHOD'!$D$6),COUNTIFS($G:$G,$G7,$S:$S,"●",$A:$A,AED$5,$B:$B,"&lt;&gt;"&amp;'PART METHOD'!$D$4,$B:$B,"&lt;&gt;"&amp;'PART METHOD'!$D$6)))/AED$3,0)/3600/$E7</f>
        <v>0.00905789009890572</v>
      </c>
      <c r="AEE7" s="0" t="n">
        <f aca="false">IF($T7="●",SUMIFS(ST_SUM!AES:AES,ST_SUM!$L:$L,$G7,ST_SUM!$M:$M,IF($B7='PART METHOD'!$D$4,"FMCNC1",IF($B7='PART METHOD'!$D$6,"FMCNC2","STD")))/IF($B7='PART METHOD'!$D$4,COUNTIFS($G:$G,$G7,$T:$T,"●",$A:$A,AEE$5,$B:$B,'PART METHOD'!$D$4),IF($B7='PART METHOD'!$D$6,COUNTIFS($G:$G,$G7,$T:$T,"●",$A:$A,AEE$5,$B:$B,'PART METHOD'!$D$6),COUNTIFS($G:$G,$G7,$T:$T,"●",$A:$A,AEE$5,$B:$B,"&lt;&gt;"&amp;'PART METHOD'!$D$4,$B:$B,"&lt;&gt;"&amp;'PART METHOD'!$D$6)))/AEE$3,0)/3600/$E7</f>
        <v>0.0190199126683502</v>
      </c>
      <c r="AEF7" s="0" t="n">
        <f aca="false">IF($U7="●",SUMIFS(ST_SUM!AET:AET,ST_SUM!$L:$L,$G7,ST_SUM!$M:$M,IF($B7='PART METHOD'!$D$4,"FMCNC1",IF($B7='PART METHOD'!$D$6,"FMCNC2","STD")))/IF($B7='PART METHOD'!$D$4,COUNTIFS($G:$G,$G7,$U:$U,"●",$A:$A,AEF$5,$B:$B,'PART METHOD'!$D$4),IF($B7='PART METHOD'!$D$6,COUNTIFS($G:$G,$G7,$U:$U,"●",$A:$A,AEF$5,$B:$B,'PART METHOD'!$D$6),COUNTIFS($G:$G,$G7,$U:$U,"●",$A:$A,AEF$5,$B:$B,"&lt;&gt;"&amp;'PART METHOD'!$D$4,$B:$B,"&lt;&gt;"&amp;'PART METHOD'!$D$6)))/AEF$3,0)/3600/$E7</f>
        <v>0</v>
      </c>
      <c r="AEG7" s="0" t="n">
        <f aca="false">IF($V7="●",SUMIFS(ST_SUM!AEU:AEU,ST_SUM!$L:$L,$G7,ST_SUM!$M:$M,IF($B7='PART METHOD'!$D$4,"FMCNC1",IF($B7='PART METHOD'!$D$6,"FMCNC2","STD")))/IF($B7='PART METHOD'!$D$4,COUNTIFS($G:$G,$G7,$V:$V,"●",$A:$A,AEG$5,$B:$B,'PART METHOD'!$D$4),IF($B7='PART METHOD'!$D$6,COUNTIFS($G:$G,$G7,$V:$V,"●",$A:$A,AEG$5,$B:$B,'PART METHOD'!$D$6),COUNTIFS($G:$G,$G7,$V:$V,"●",$A:$A,AEG$5,$B:$B,"&lt;&gt;"&amp;'PART METHOD'!$D$4,$B:$B,"&lt;&gt;"&amp;'PART METHOD'!$D$6)))/AEG$3,0)/3600/$E7</f>
        <v>0.0221305082070707</v>
      </c>
      <c r="AEH7" s="0" t="n">
        <f aca="false">IF($W7="●",SUMIFS(ST_SUM!AEV:AEV,ST_SUM!$L:$L,$G7,ST_SUM!$N:$N,IF($B7='PART METHOD'!$D$5,"HAND","STD"))/COUNTIFS($G:$G,$G7,$W:$W,"●",$A:$A,AEH$5,$B:$B,IF($B7='PART METHOD'!$D$5,'PART METHOD'!$D$5,"&lt;&gt;"&amp;'PART METHOD'!$D$5))/AEH$3,0)/3600/$E7</f>
        <v>0.0315068039772727</v>
      </c>
      <c r="AEI7" s="0" t="n">
        <f aca="false">IF($X7="●",SUMIFS(ST_SUM!AEW:AEW,ST_SUM!$L:$L,$G7)/COUNTIFS($G:$G,$G7,$X:$X,"●",$A:$A,AEI$5)/AEI$3,0)/3600/$E7</f>
        <v>0</v>
      </c>
      <c r="AEJ7" s="0" t="n">
        <f aca="false">IF($Y7="●",SUMIFS(ST_SUM!AEX:AEX,ST_SUM!$L:$L,$G7)/COUNTIFS($G:$G,$G7,$Y:$Y,"●",$A:$A,AEJ$5)/AEJ$3,0)/3600/$E7</f>
        <v>0.0237476029829545</v>
      </c>
      <c r="AEK7" s="0" t="n">
        <f aca="false">IF($Z7="●",SUMIFS(ST_SUM!AEY:AEY,ST_SUM!$L:$L,$G7)/COUNTIFS($G:$G,$G7,$Z:$Z,"●",$A:$A,AEK$5)/AEK$3,0)/3600/$E7</f>
        <v>0</v>
      </c>
      <c r="AEL7" s="0" t="n">
        <f aca="false">IF($AA7="●",SUMIFS(ST_SUM!AEZ:AEZ,ST_SUM!$L:$L,$G7)/COUNTIFS($G:$G,$G7,$AA:$AA,"●",$A:$A,AEL$5)/AEL$3,0)/3600/$E7</f>
        <v>0</v>
      </c>
      <c r="AEM7" s="0" t="n">
        <f aca="false">IF($AB7="●",SUMIFS(ST_SUM!AFA:AFA,ST_SUM!$L:$L,$G7)/COUNTIFS($G:$G,$G7,$AB:$AB,"●",$A:$A,AEM$5)/AEM$3,0)/3600/$E7</f>
        <v>0</v>
      </c>
      <c r="AEN7" s="0" t="n">
        <f aca="false">IF($AC7="●",SUMIFS(ST_SUM!AFB:AFB,ST_SUM!$L:$L,$G7)/COUNTIFS($G:$G,$G7,$AC:$AC,"●",$A:$A,AEN$5)/AEN$3,0)/3600/$E7</f>
        <v>0</v>
      </c>
      <c r="AEO7" s="0" t="n">
        <f aca="false">IF($AD7="●",SUMIFS(ST_SUM!AFC:AFC,ST_SUM!$L:$L,$G7)/COUNTIFS($G:$G,$G7,$AD:$AD,"●",$A:$A,AEO$5)/AEO$3,0)/3600/$E7</f>
        <v>0.00805429819023569</v>
      </c>
      <c r="AEP7" s="0" t="n">
        <f aca="false">IF($AE7="●",SUMIFS(ST_SUM!AFD:AFD,ST_SUM!$L:$L,$G7)/COUNTIFS($G:$G,$G7,$AE:$AE,"●",$A:$A,AEP$5)/AEP$3,0)/3600/$E7</f>
        <v>0.0315418047664141</v>
      </c>
      <c r="AEQ7" s="0" t="n">
        <f aca="false">IF($AF7="●",SUMIFS(ST_SUM!AFE:AFE,ST_SUM!$L:$L,$G7)/COUNTIFS($G:$G,$G7,$AF:$AF,"●",$A:$A,AEQ$5)/AEQ$3,0)/3600/$E7</f>
        <v>0.00773937026515152</v>
      </c>
      <c r="AER7" s="0" t="n">
        <f aca="false">IF($AG7="●",SUMIFS(ST_SUM!AFF:AFF,ST_SUM!$L:$L,$G7)/COUNTIFS($G:$G,$G7,$AG:$AG,"●",$A:$A,AER$5)/AER$3,0)/3600/$E7</f>
        <v>0</v>
      </c>
      <c r="AES7" s="0" t="n">
        <f aca="false">IF($AH7="●",SUMIFS(ST_SUM!AFG:AFG,ST_SUM!$L:$L,$G7)/COUNTIFS($G:$G,$G7,$AH:$AH,"●",$A:$A,AES$5)/AES$3,0)/3600/$E7</f>
        <v>0.00992569444444444</v>
      </c>
      <c r="AET7" s="0" t="n">
        <f aca="false">IF($AI7="●",SUMIFS(ST_SUM!AFH:AFH,ST_SUM!$L:$L,$G7)/COUNTIFS($G:$G,$G7,$AI:$AI,"●",$A:$A,AET$5)/AET$3,0)/3600/$E7</f>
        <v>0.00165932765151515</v>
      </c>
      <c r="AEU7" s="0" t="n">
        <f aca="false">IF($AJ7="●",SUMIFS(ST_SUM!AFI:AFI,ST_SUM!$L:$L,$G7)/COUNTIFS($G:$G,$G7,$AJ:$AJ,"●",$A:$A,AEU$5)/AEU$3,0)/3600/$E7</f>
        <v>0.019013203125</v>
      </c>
      <c r="AEV7" s="0" t="n">
        <f aca="false">IF($AK7="●",SUMIFS(ST_SUM!AFJ:AFJ,ST_SUM!$L:$L,$G7)/COUNTIFS($G:$G,$G7,$AK:$AK,"●",$A:$A,AEV$5)/AEV$3,0)/3600/$E7</f>
        <v>0.0130423137626263</v>
      </c>
      <c r="AEW7" s="0" t="n">
        <f aca="false">IF($AL7="●",SUMIFS(ST_SUM!AFK:AFK,ST_SUM!$L:$L,$G7)/COUNTIFS($G:$G,$G7,$AL:$AL,"●",$A:$A,AEW$5)/AEW$3,0)/3600/$E7</f>
        <v>0.00778096590909091</v>
      </c>
      <c r="AEX7" s="0" t="n">
        <f aca="false">IF($AM7="●",SUMIFS(ST_SUM!AFL:AFL,ST_SUM!$L:$L,$G7)/COUNTIFS($G:$G,$G7,$AM:$AM,"●",$A:$A,AEX$5)/AEX$3,0)/3600/$E7</f>
        <v>0.00657765151515151</v>
      </c>
      <c r="AEY7" s="0" t="n">
        <f aca="false">IF($AN7="●",SUMIFS(ST_SUM!AFM:AFM,ST_SUM!$L:$L,$G7)/COUNTIFS($G:$G,$G7,$AN:$AN,"●",$A:$A,AEY$5)/AEY$3,0)/3600/$E7</f>
        <v>0.0150684238215488</v>
      </c>
      <c r="AEZ7" s="0" t="n">
        <f aca="false">IF($AO7="●",SUMIFS(ST_SUM!AFN:AFN,ST_SUM!$L:$L,$G7)/COUNTIFS($G:$G,$G7,$AO:$AO,"●",$A:$A,AEZ$5)/AEZ$3,0)/3600/$E7</f>
        <v>0.0103809801136364</v>
      </c>
      <c r="AFA7" s="0" t="n">
        <f aca="false">IF($AP7="●",SUMIFS(ST_SUM!AFO:AFO,ST_SUM!$L:$L,$G7)/COUNTIFS($G:$G,$G7,$AP:$AP,"●",$A:$A,AFA$5)/AFA$3,0)/3600/$E7</f>
        <v>0.0115897043350168</v>
      </c>
      <c r="AFB7" s="0" t="n">
        <f aca="false">IF($AQ7="●",SUMIFS(ST_SUM!AFP:AFP,ST_SUM!$L:$L,$G7)/COUNTIFS($G:$G,$G7,$AQ:$AQ,"●",$A:$A,AFB$5)/AFB$3,0)/3600/$E7</f>
        <v>0.0258699258207071</v>
      </c>
      <c r="AFC7" s="0" t="n">
        <f aca="false">IF($AR7="●",SUMIFS(ST_SUM!AFQ:AFQ,ST_SUM!$L:$L,$G7)/COUNTIFS($G:$G,$G7,$AR:$AR,"●",$A:$A,AFC$5)/AFC$3,0)/3600/$E7</f>
        <v>0.0260654513888889</v>
      </c>
      <c r="AFD7" s="0" t="n">
        <f aca="false">IF($AS7="●",SUMIFS(ST_SUM!AFR:AFR,ST_SUM!$L:$L,$G7)/COUNTIFS($G:$G,$G7,$AS:$AS,"●",$A:$A,AFD$5)/AFD$3,0)/3600/$E7</f>
        <v>0.0187805894886364</v>
      </c>
      <c r="AFE7" s="0" t="n">
        <f aca="false">IF($AT7="●",SUMIFS(ST_SUM!AFS:AFS,ST_SUM!$L:$L,$G7)/COUNTIFS($G:$G,$G7,$AT:$AT,"●",$A:$A,AFE$5)/AFE$3,0)/3600/$E7</f>
        <v>0.00958381734006734</v>
      </c>
      <c r="AFF7" s="0" t="n">
        <f aca="false">IF($AU7="●",SUMIFS(ST_SUM!AFT:AFT,ST_SUM!$L:$L,$G7)/COUNTIFS($G:$G,$G7,$AU:$AU,"●",$A:$A,AFF$5)/AFF$3,0)/3600/$E7</f>
        <v>0.0219111347853535</v>
      </c>
      <c r="AFG7" s="0" t="n">
        <f aca="false">IF($AV7="●",SUMIFS(ST_SUM!AFU:AFU,ST_SUM!$L:$L,$G7)/COUNTIFS($G:$G,$G7,$AV:$AV,"●",$A:$A,AFG$5)/AFG$3,0)/3600/$E7</f>
        <v>0.0369660037878788</v>
      </c>
      <c r="AFH7" s="0" t="n">
        <f aca="false">IF($AW7="●",SUMIFS(ST_SUM!AFV:AFV,ST_SUM!$L:$L,$G7)/COUNTIFS($G:$G,$G7,$AW:$AW,"●",$A:$A,AFH$5)/AFH$3,0)/3600/$E7</f>
        <v>0.019034990530303</v>
      </c>
      <c r="AFI7" s="0" t="n">
        <f aca="false">IF($AX7="●",SUMIFS(ST_SUM!AFW:AFW,ST_SUM!$L:$L,$G7)/COUNTIFS($G:$G,$G7,$AX:$AX,"●",$A:$A,AFI$5)/AFI$3,0)/3600/$E7</f>
        <v>0.0153998263888889</v>
      </c>
      <c r="AFJ7" s="0" t="n">
        <f aca="false">IF($AY7="●",SUMIFS(ST_SUM!AFX:AFX,ST_SUM!$L:$L,$G7)/COUNTIFS($G:$G,$G7,$AY:$AY,"●",$A:$A,AFJ$5)/AFJ$3,0)/3600/$E7</f>
        <v>0</v>
      </c>
      <c r="AFK7" s="0" t="n">
        <f aca="false">IF($AZ7="●",SUMIFS(ST_SUM!AFY:AFY,ST_SUM!$L:$L,$G7)/COUNTIFS($G:$G,$G7,$AZ:$AZ,"●",$A:$A,AFK$5)/AFK$3,0)/3600/$E7</f>
        <v>0</v>
      </c>
      <c r="AFL7" s="0" t="n">
        <f aca="false">IF($BA7="●",SUMIFS(ST_SUM!AFZ:AFZ,ST_SUM!$L:$L,$G7)/COUNTIFS($G:$G,$G7,$BA:$BA,"●",$A:$A,AFL$5)/AFL$3,0)/3600/$E7</f>
        <v>0.0114300568181818</v>
      </c>
      <c r="AFM7" s="0" t="n">
        <f aca="false">IF($BB7="●",SUMIFS(ST_SUM!AGA:AGA,ST_SUM!$L:$L,$G7)/COUNTIFS($G:$G,$G7,$BB:$BB,"●",$A:$A,AFM$5)/AFM$3,0)/3600/$E7</f>
        <v>0.0152049873737374</v>
      </c>
      <c r="AFN7" s="0" t="n">
        <f aca="false">IF($BC7="●",SUMIFS(ST_SUM!AGB:AGB,ST_SUM!$L:$L,$G7)/COUNTIFS($G:$G,$G7,$BC:$BC,"●",$A:$A,AFN$5)/AFN$3,0)/3600/$E7</f>
        <v>0</v>
      </c>
      <c r="AFO7" s="0" t="n">
        <f aca="false">IF($BD7="●",SUMIFS(ST_SUM!AGC:AGC,ST_SUM!$L:$L,$G7)/COUNTIFS($G:$G,$G7,$BD:$BD,"●",$A:$A,AFO$5)/AFO$3,0)/3600/$E7</f>
        <v>0.0196340751262626</v>
      </c>
      <c r="AFP7" s="0" t="n">
        <f aca="false">IF($BE7="●",SUMIFS(ST_SUM!AGD:AGD,ST_SUM!$L:$L,$G7)/COUNTIFS($G:$G,$G7,$BE:$BE,"●",$A:$A,AFP$5)/AFP$3,0)/3600/$E7</f>
        <v>0</v>
      </c>
      <c r="AFQ7" s="0" t="n">
        <f aca="false">IF($BF7="●",SUMIFS(ST_SUM!AGE:AGE,ST_SUM!$L:$L,$G7)/COUNTIFS($G:$G,$G7,$BF:$BF,"●",$A:$A,AFQ$5)/AFQ$3,0)/3600/$E7</f>
        <v>0</v>
      </c>
      <c r="AFR7" s="0" t="n">
        <f aca="false">IF($BG7="●",SUMIFS(ST_SUM!AGF:AGF,ST_SUM!$L:$L,$G7)/COUNTIFS($G:$G,$G7,$BG:$BG,"●",$A:$A,AFR$5)/AFR$3,0)/3600/$E7</f>
        <v>0.0102716264204545</v>
      </c>
      <c r="AFS7" s="0" t="n">
        <f aca="false">IF($BH7="●",SUMIFS(ST_SUM!AGG:AGG,ST_SUM!$L:$L,$G7)/COUNTIFS($G:$G,$G7,$BH:$BH,"●",$A:$A,AFS$5)/AFS$3,0)/3600/$E7</f>
        <v>0</v>
      </c>
      <c r="AFT7" s="0" t="n">
        <f aca="false">IF($BI7="●",SUMIFS(ST_SUM!AGH:AGH,ST_SUM!$L:$L,$G7)/COUNTIFS($G:$G,$G7,$BI:$BI,"●",$A:$A,AFT$5)/AFT$3,0)/3600/$E7</f>
        <v>0.00427083333333333</v>
      </c>
      <c r="AFU7" s="0" t="n">
        <f aca="false">IF($BJ7="●",SUMIFS(ST_SUM!AGI:AGI,ST_SUM!$L:$L,$G7)/COUNTIFS($G:$G,$G7,$BJ:$BJ,"●",$A:$A,AFU$5)/AFU$3,0)/3600/$E7</f>
        <v>0</v>
      </c>
      <c r="AFV7" s="0" t="n">
        <f aca="false">IF($BK7="●",SUMIFS(ST_SUM!AGJ:AGJ,ST_SUM!$L:$L,$G7)/COUNTIFS($G:$G,$G7,$BK:$BK,"●",$A:$A,AFV$5)/AFV$3,0)/3600/$E7</f>
        <v>0</v>
      </c>
      <c r="AFW7" s="0" t="n">
        <f aca="false">IF($BL7="●",SUMIFS(ST_SUM!AGK:AGK,ST_SUM!$L:$L,$G7)/COUNTIFS($G:$G,$G7,$BL:$BL,"●",$A:$A,AFW$5)/AFW$3,0)/3600/$E7</f>
        <v>0</v>
      </c>
      <c r="AFX7" s="0" t="n">
        <f aca="false">IF($BM7="●",SUMIFS(ST_SUM!AGL:AGL,ST_SUM!$L:$L,$G7)/COUNTIFS($G:$G,$G7,$BM:$BM,"●",$A:$A,AFX$5)/AFX$3,0)/3600/$E7</f>
        <v>0</v>
      </c>
      <c r="AFY7" s="0" t="n">
        <f aca="false">IF($BN7="●",SUMIFS(ST_SUM!AGM:AGM,ST_SUM!$L:$L,$G7)/COUNTIFS($G:$G,$G7,$BN:$BN,"●",$A:$A,AFY$5)/AFY$3,0)/3600/$E7</f>
        <v>0.0661775</v>
      </c>
      <c r="AFZ7" s="0" t="n">
        <f aca="false">IF($BO7="●",SUMIFS(ST_SUM!AGN:AGN,ST_SUM!$L:$L,$G7)/COUNTIFS($G:$G,$G7,$BO:$BO,"●",$A:$A,AFZ$5)/AFZ$3,0)/3600/$E7</f>
        <v>0.0168907433712121</v>
      </c>
      <c r="AGA7" s="0" t="n">
        <f aca="false">IF($BP7="●",SUMIFS(ST_SUM!AGO:AGO,ST_SUM!$L:$L,$G7)/COUNTIFS($G:$G,$G7,$BP:$BP,"●",$A:$A,AGA$5)/AGA$3,0)/3600/$E7</f>
        <v>0</v>
      </c>
      <c r="AGB7" s="0" t="n">
        <f aca="false">IF($BQ7="●",SUMIFS(ST_SUM!AGP:AGP,ST_SUM!$L:$L,$G7)/COUNTIFS($G:$G,$G7,$BQ:$BQ,"●",$A:$A,AGB$5)/AGB$3,0)/3600/$E7</f>
        <v>0.0230852746212121</v>
      </c>
      <c r="AGC7" s="0" t="n">
        <f aca="false">IF($BR7="●",SUMIFS(ST_SUM!AGQ:AGQ,ST_SUM!$L:$L,$G7)/COUNTIFS($G:$G,$G7,$BR:$BR,"●",$A:$A,AGC$5)/AGC$3,0)/3600/$E7</f>
        <v>0.00989036195286196</v>
      </c>
      <c r="AGD7" s="0" t="n">
        <f aca="false">IF($BS7="●",SUMIFS(ST_SUM!AGR:AGR,ST_SUM!$L:$L,$G7)/COUNTIFS($G:$G,$G7,$BS:$BS,"●",$A:$A,AGD$5)/AGD$3,0)/3600/$E7</f>
        <v>0.0165387144886364</v>
      </c>
      <c r="AGE7" s="0" t="n">
        <f aca="false">IF($BT7="●",SUMIFS(ST_SUM!AGS:AGS,ST_SUM!$L:$L,$G7)/COUNTIFS($G:$G,$G7,$BT:$BT,"●",$A:$A,AGE$5)/AGE$3,0)/3600/$E7</f>
        <v>0.0471953819444444</v>
      </c>
      <c r="AGF7" s="0" t="n">
        <f aca="false">SUM(ADS7:AGE7)</f>
        <v>0.766154799558081</v>
      </c>
    </row>
    <row r="8" customFormat="false" ht="15" hidden="false" customHeight="false" outlineLevel="0" collapsed="false">
      <c r="A8" s="0" t="s">
        <v>310</v>
      </c>
      <c r="B8" s="0" t="s">
        <v>311</v>
      </c>
      <c r="C8" s="0" t="s">
        <v>314</v>
      </c>
      <c r="E8" s="0" t="n">
        <v>16</v>
      </c>
      <c r="G8" s="0" t="n">
        <v>6.35</v>
      </c>
      <c r="I8" s="0" t="s">
        <v>313</v>
      </c>
      <c r="J8" s="0" t="s">
        <v>313</v>
      </c>
      <c r="L8" s="0" t="s">
        <v>313</v>
      </c>
      <c r="M8" s="0" t="s">
        <v>313</v>
      </c>
      <c r="N8" s="0" t="s">
        <v>313</v>
      </c>
      <c r="P8" s="0" t="s">
        <v>313</v>
      </c>
      <c r="R8" s="0" t="s">
        <v>313</v>
      </c>
      <c r="T8" s="0" t="s">
        <v>313</v>
      </c>
      <c r="U8" s="0" t="s">
        <v>313</v>
      </c>
      <c r="W8" s="0" t="s">
        <v>313</v>
      </c>
      <c r="Y8" s="0" t="s">
        <v>313</v>
      </c>
      <c r="Z8" s="0" t="s">
        <v>313</v>
      </c>
      <c r="AA8" s="0" t="s">
        <v>313</v>
      </c>
      <c r="AC8" s="0" t="s">
        <v>313</v>
      </c>
      <c r="AD8" s="0" t="s">
        <v>313</v>
      </c>
      <c r="AE8" s="0" t="s">
        <v>313</v>
      </c>
      <c r="AF8" s="0" t="s">
        <v>313</v>
      </c>
      <c r="AH8" s="0" t="s">
        <v>313</v>
      </c>
      <c r="AI8" s="0" t="s">
        <v>313</v>
      </c>
      <c r="AJ8" s="0" t="s">
        <v>313</v>
      </c>
      <c r="AM8" s="0" t="s">
        <v>313</v>
      </c>
      <c r="AN8" s="0" t="s">
        <v>313</v>
      </c>
      <c r="AP8" s="0" t="s">
        <v>313</v>
      </c>
      <c r="AQ8" s="0" t="s">
        <v>313</v>
      </c>
      <c r="AS8" s="0" t="s">
        <v>313</v>
      </c>
      <c r="AT8" s="0" t="s">
        <v>313</v>
      </c>
      <c r="AU8" s="0" t="s">
        <v>313</v>
      </c>
      <c r="AX8" s="0" t="s">
        <v>313</v>
      </c>
      <c r="BA8" s="0" t="s">
        <v>313</v>
      </c>
      <c r="BB8" s="0" t="s">
        <v>313</v>
      </c>
      <c r="BD8" s="0" t="s">
        <v>313</v>
      </c>
      <c r="BF8" s="0" t="s">
        <v>313</v>
      </c>
      <c r="BG8" s="0" t="s">
        <v>313</v>
      </c>
      <c r="BJ8" s="0" t="s">
        <v>313</v>
      </c>
      <c r="BL8" s="0" t="s">
        <v>313</v>
      </c>
      <c r="BM8" s="0" t="s">
        <v>313</v>
      </c>
      <c r="BP8" s="0" t="s">
        <v>313</v>
      </c>
      <c r="BR8" s="0" t="s">
        <v>313</v>
      </c>
      <c r="BU8" s="0" t="n">
        <f aca="false">IF($H8="●",SUMIFS(ST_SUM!CI:CI,ST_SUM!$L:$L,$G8)/COUNTIFS($G:$G,$G8,$H:$H,"●",$A:$A,BU$5)/BU$3,0)/3600/$E8</f>
        <v>0</v>
      </c>
      <c r="BV8" s="0" t="n">
        <f aca="false">IF($I8="●",SUMIFS(ST_SUM!CJ:CJ,ST_SUM!$L:$L,$G8)/COUNTIFS($G:$G,$G8,$I:$I,"●",$A:$A,BV$5)/BV$3,0)/3600/$E8</f>
        <v>0.00371657986111111</v>
      </c>
      <c r="BW8" s="0" t="n">
        <f aca="false">IF($J8="●",SUMIFS(ST_SUM!CK:CK,ST_SUM!$L:$L,$G8)/COUNTIFS($G:$G,$G8,$J:$J,"●",$A:$A,BW$5)/BW$3,0)/3600/$E8</f>
        <v>0.00799210069444445</v>
      </c>
      <c r="BX8" s="0" t="n">
        <f aca="false">IF($K8="●",SUMIFS(ST_SUM!CL:CL,ST_SUM!$L:$L,$G8)/COUNTIFS($G:$G,$G8,$K:$K,"●",$A:$A,BX$5)/BX$3,0)/3600/$E8</f>
        <v>0</v>
      </c>
      <c r="BY8" s="0" t="n">
        <f aca="false">IF($L8="●",SUMIFS(ST_SUM!CM:CM,ST_SUM!$L:$L,$G8)/COUNTIFS($G:$G,$G8,$L:$L,"●",$A:$A,BY$5)/BY$3,0)/3600/$E8</f>
        <v>0.010555734375</v>
      </c>
      <c r="BZ8" s="0" t="n">
        <f aca="false">IF($M8="●",SUMIFS(ST_SUM!CN:CN,ST_SUM!$L:$L,$G8)/COUNTIFS($G:$G,$G8,$M:$M,"●",$A:$A,BZ$5)/BZ$3,0)/3600/$E8</f>
        <v>0.0143002083333333</v>
      </c>
      <c r="CA8" s="0" t="n">
        <f aca="false">IF($N8="●",SUMIFS(ST_SUM!CO:CO,ST_SUM!$L:$L,$G8)/COUNTIFS($G:$G,$G8,$N:$N,"●",$A:$A,CA$5)/CA$3,0)/3600/$E8</f>
        <v>0.000720225694444445</v>
      </c>
      <c r="CB8" s="0" t="n">
        <f aca="false">IF($O8="●",SUMIFS(ST_SUM!CP:CP,ST_SUM!$L:$L,$G8,ST_SUM!$M:$M,IF($B8='PART METHOD'!$D$4,"FMCNC1",IF($B8='PART METHOD'!$D$6,"FMCNC2","STD")))/IF($B8='PART METHOD'!$D$4,COUNTIFS($G:$G,$G8,$O:$O,"●",$A:$A,CB$5,$B:$B,'PART METHOD'!$D$4),IF($B8='PART METHOD'!$D$6,COUNTIFS($G:$G,$G8,$O:$O,"●",$A:$A,CB$5,$B:$B,'PART METHOD'!$D$6),COUNTIFS($G:$G,$G8,$O:$O,"●",$A:$A,CB$5,$B:$B,"&lt;&gt;"&amp;'PART METHOD'!$D$4,$B:$B,"&lt;&gt;"&amp;'PART METHOD'!$D$6)))/CB$3,0)/3600/$E8</f>
        <v>0</v>
      </c>
      <c r="CC8" s="0" t="n">
        <f aca="false">IF($P8="●",SUMIFS(ST_SUM!CQ:CQ,ST_SUM!$L:$L,$G8,ST_SUM!$M:$M,IF($B8='PART METHOD'!$D$4,"FMCNC1",IF($B8='PART METHOD'!$D$6,"FMCNC2","STD")))/IF($B8='PART METHOD'!$D$4,COUNTIFS($G:$G,$G8,$P:$P,"●",$A:$A,CC$5,$B:$B,'PART METHOD'!$D$4),IF($B8='PART METHOD'!$D$6,COUNTIFS($G:$G,$G8,$P:$P,"●",$A:$A,CC$5,$B:$B,'PART METHOD'!$D$6),COUNTIFS($G:$G,$G8,$P:$P,"●",$A:$A,CC$5,$B:$B,"&lt;&gt;"&amp;'PART METHOD'!$D$4,$B:$B,"&lt;&gt;"&amp;'PART METHOD'!$D$6)))/CC$3,0)/3600/$E8</f>
        <v>0.0112071857638889</v>
      </c>
      <c r="CD8" s="0" t="n">
        <f aca="false">IF($Q8="●",SUMIFS(ST_SUM!CR:CR,ST_SUM!$L:$L,$G8,ST_SUM!$M:$M,IF($B8='PART METHOD'!$D$4,"FMCNC1",IF($B8='PART METHOD'!$D$6,"FMCNC2","STD")))/IF($B8='PART METHOD'!$D$4,COUNTIFS($G:$G,$G8,$Q:$Q,"●",$A:$A,CD$5,$B:$B,'PART METHOD'!$D$4),IF($B8='PART METHOD'!$D$6,COUNTIFS($G:$G,$G8,$Q:$Q,"●",$A:$A,CD$5,$B:$B,'PART METHOD'!$D$6),COUNTIFS($G:$G,$G8,$Q:$Q,"●",$A:$A,CD$5,$B:$B,"&lt;&gt;"&amp;'PART METHOD'!$D$4,$B:$B,"&lt;&gt;"&amp;'PART METHOD'!$D$6)))/CD$3,0)/3600/$E8</f>
        <v>0</v>
      </c>
      <c r="CE8" s="0" t="n">
        <f aca="false">IF($R8="●",SUMIFS(ST_SUM!CS:CS,ST_SUM!$L:$L,$G8,ST_SUM!$M:$M,IF($B8='PART METHOD'!$D$4,"FMCNC1",IF($B8='PART METHOD'!$D$6,"FMCNC2","STD")))/IF($B8='PART METHOD'!$D$4,COUNTIFS($G:$G,$G8,$R:$R,"●",$A:$A,CE$5,$B:$B,'PART METHOD'!$D$4),IF($B8='PART METHOD'!$D$6,COUNTIFS($G:$G,$G8,$R:$R,"●",$A:$A,CE$5,$B:$B,'PART METHOD'!$D$6),COUNTIFS($G:$G,$G8,$R:$R,"●",$A:$A,CE$5,$B:$B,"&lt;&gt;"&amp;'PART METHOD'!$D$4,$B:$B,"&lt;&gt;"&amp;'PART METHOD'!$D$6)))/CE$3,0)/3600/$E8</f>
        <v>0.0144216319444444</v>
      </c>
      <c r="CF8" s="0" t="n">
        <f aca="false">IF($S8="●",SUMIFS(ST_SUM!CT:CT,ST_SUM!$L:$L,$G8,ST_SUM!$M:$M,IF($B8='PART METHOD'!$D$4,"FMCNC1",IF($B8='PART METHOD'!$D$6,"FMCNC2","STD")))/IF($B8='PART METHOD'!$D$4,COUNTIFS($G:$G,$G8,$S:$S,"●",$A:$A,CF$5,$B:$B,'PART METHOD'!$D$4),IF($B8='PART METHOD'!$D$6,COUNTIFS($G:$G,$G8,$S:$S,"●",$A:$A,CF$5,$B:$B,'PART METHOD'!$D$6),COUNTIFS($G:$G,$G8,$S:$S,"●",$A:$A,CF$5,$B:$B,"&lt;&gt;"&amp;'PART METHOD'!$D$4,$B:$B,"&lt;&gt;"&amp;'PART METHOD'!$D$6)))/CF$3,0)/3600/$E8</f>
        <v>0</v>
      </c>
      <c r="CG8" s="0" t="n">
        <f aca="false">IF($T8="●",SUMIFS(ST_SUM!CU:CU,ST_SUM!$L:$L,$G8,ST_SUM!$M:$M,IF($B8='PART METHOD'!$D$4,"FMCNC1",IF($B8='PART METHOD'!$D$6,"FMCNC2","STD")))/IF($B8='PART METHOD'!$D$4,COUNTIFS($G:$G,$G8,$T:$T,"●",$A:$A,CG$5,$B:$B,'PART METHOD'!$D$4),IF($B8='PART METHOD'!$D$6,COUNTIFS($G:$G,$G8,$T:$T,"●",$A:$A,CG$5,$B:$B,'PART METHOD'!$D$6),COUNTIFS($G:$G,$G8,$T:$T,"●",$A:$A,CG$5,$B:$B,"&lt;&gt;"&amp;'PART METHOD'!$D$4,$B:$B,"&lt;&gt;"&amp;'PART METHOD'!$D$6)))/CG$3,0)/3600/$E8</f>
        <v>0.0142243229166667</v>
      </c>
      <c r="CH8" s="0" t="n">
        <f aca="false">IF($U8="●",SUMIFS(ST_SUM!CV:CV,ST_SUM!$L:$L,$G8,ST_SUM!$M:$M,IF($B8='PART METHOD'!$D$4,"FMCNC1",IF($B8='PART METHOD'!$D$6,"FMCNC2","STD")))/IF($B8='PART METHOD'!$D$4,COUNTIFS($G:$G,$G8,$U:$U,"●",$A:$A,CH$5,$B:$B,'PART METHOD'!$D$4),IF($B8='PART METHOD'!$D$6,COUNTIFS($G:$G,$G8,$U:$U,"●",$A:$A,CH$5,$B:$B,'PART METHOD'!$D$6),COUNTIFS($G:$G,$G8,$U:$U,"●",$A:$A,CH$5,$B:$B,"&lt;&gt;"&amp;'PART METHOD'!$D$4,$B:$B,"&lt;&gt;"&amp;'PART METHOD'!$D$6)))/CH$3,0)/3600/$E8</f>
        <v>0.0135317650462963</v>
      </c>
      <c r="CI8" s="0" t="n">
        <f aca="false">IF($V8="●",SUMIFS(ST_SUM!CW:CW,ST_SUM!$L:$L,$G8,ST_SUM!$M:$M,IF($B8='PART METHOD'!$D$4,"FMCNC1",IF($B8='PART METHOD'!$D$6,"FMCNC2","STD")))/IF($B8='PART METHOD'!$D$4,COUNTIFS($G:$G,$G8,$V:$V,"●",$A:$A,CI$5,$B:$B,'PART METHOD'!$D$4),IF($B8='PART METHOD'!$D$6,COUNTIFS($G:$G,$G8,$V:$V,"●",$A:$A,CI$5,$B:$B,'PART METHOD'!$D$6),COUNTIFS($G:$G,$G8,$V:$V,"●",$A:$A,CI$5,$B:$B,"&lt;&gt;"&amp;'PART METHOD'!$D$4,$B:$B,"&lt;&gt;"&amp;'PART METHOD'!$D$6)))/CI$3,0)/3600/$E8</f>
        <v>0</v>
      </c>
      <c r="CJ8" s="0" t="n">
        <f aca="false">IF($W8="●",SUMIFS(ST_SUM!CX:CX,ST_SUM!$L:$L,$G8,ST_SUM!$N:$N,IF($B8='PART METHOD'!$D$5,"HAND","STD"))/COUNTIFS($G:$G,$G8,$W:$W,"●",$A:$A,CJ$5,$B:$B,IF($B8='PART METHOD'!$D$5,'PART METHOD'!$D$5,"&lt;&gt;"&amp;'PART METHOD'!$D$5))/CJ$3,0)/3600/$E8</f>
        <v>0.0291803559027778</v>
      </c>
      <c r="CK8" s="0" t="n">
        <f aca="false">IF($X8="●",SUMIFS(ST_SUM!CY:CY,ST_SUM!$L:$L,$G8)/COUNTIFS($G:$G,$G8,$X:$X,"●",$A:$A,CK$5)/CK$3,0)/3600/$E8</f>
        <v>0</v>
      </c>
      <c r="CL8" s="0" t="n">
        <f aca="false">IF($Y8="●",SUMIFS(ST_SUM!CZ:CZ,ST_SUM!$L:$L,$G8)/COUNTIFS($G:$G,$G8,$Y:$Y,"●",$A:$A,CL$5)/CL$3,0)/3600/$E8</f>
        <v>0.0220461458333333</v>
      </c>
      <c r="CM8" s="0" t="n">
        <f aca="false">IF($Z8="●",SUMIFS(ST_SUM!DA:DA,ST_SUM!$L:$L,$G8)/COUNTIFS($G:$G,$G8,$Z:$Z,"●",$A:$A,CM$5)/CM$3,0)/3600/$E8</f>
        <v>0.0250947916666667</v>
      </c>
      <c r="CN8" s="0" t="n">
        <f aca="false">IF($AA8="●",SUMIFS(ST_SUM!DB:DB,ST_SUM!$L:$L,$G8)/COUNTIFS($G:$G,$G8,$AA:$AA,"●",$A:$A,CN$5)/CN$3,0)/3600/$E8</f>
        <v>0.0133592361111111</v>
      </c>
      <c r="CO8" s="0" t="n">
        <f aca="false">IF($AB8="●",SUMIFS(ST_SUM!DC:DC,ST_SUM!$L:$L,$G8)/COUNTIFS($G:$G,$G8,$AB:$AB,"●",$A:$A,CO$5)/CO$3,0)/3600/$E8</f>
        <v>0</v>
      </c>
      <c r="CP8" s="0" t="n">
        <f aca="false">IF($AC8="●",SUMIFS(ST_SUM!DD:DD,ST_SUM!$L:$L,$G8)/COUNTIFS($G:$G,$G8,$AC:$AC,"●",$A:$A,CP$5)/CP$3,0)/3600/$E8</f>
        <v>0.0346024131944444</v>
      </c>
      <c r="CQ8" s="0" t="n">
        <f aca="false">IF($AD8="●",SUMIFS(ST_SUM!DE:DE,ST_SUM!$L:$L,$G8)/COUNTIFS($G:$G,$G8,$AD:$AD,"●",$A:$A,CQ$5)/CQ$3,0)/3600/$E8</f>
        <v>0.00519381365740741</v>
      </c>
      <c r="CR8" s="0" t="n">
        <f aca="false">IF($AE8="●",SUMIFS(ST_SUM!DF:DF,ST_SUM!$L:$L,$G8)/COUNTIFS($G:$G,$G8,$AE:$AE,"●",$A:$A,CR$5)/CR$3,0)/3600/$E8</f>
        <v>0.0152957118055556</v>
      </c>
      <c r="CS8" s="0" t="n">
        <f aca="false">IF($AF8="●",SUMIFS(ST_SUM!DG:DG,ST_SUM!$L:$L,$G8)/COUNTIFS($G:$G,$G8,$AF:$AF,"●",$A:$A,CS$5)/CS$3,0)/3600/$E8</f>
        <v>0.00716780381944444</v>
      </c>
      <c r="CT8" s="0" t="n">
        <f aca="false">IF($AG8="●",SUMIFS(ST_SUM!DH:DH,ST_SUM!$L:$L,$G8)/COUNTIFS($G:$G,$G8,$AG:$AG,"●",$A:$A,CT$5)/CT$3,0)/3600/$E8</f>
        <v>0</v>
      </c>
      <c r="CU8" s="0" t="n">
        <f aca="false">IF($AH8="●",SUMIFS(ST_SUM!DI:DI,ST_SUM!$L:$L,$G8)/COUNTIFS($G:$G,$G8,$AH:$AH,"●",$A:$A,CU$5)/CU$3,0)/3600/$E8</f>
        <v>0.00262855324074074</v>
      </c>
      <c r="CV8" s="0" t="n">
        <f aca="false">IF($AI8="●",SUMIFS(ST_SUM!DJ:DJ,ST_SUM!$L:$L,$G8)/COUNTIFS($G:$G,$G8,$AI:$AI,"●",$A:$A,CV$5)/CV$3,0)/3600/$E8</f>
        <v>0.00184795283564815</v>
      </c>
      <c r="CW8" s="0" t="n">
        <f aca="false">IF($AJ8="●",SUMIFS(ST_SUM!DK:DK,ST_SUM!$L:$L,$G8)/COUNTIFS($G:$G,$G8,$AJ:$AJ,"●",$A:$A,CW$5)/CW$3,0)/3600/$E8</f>
        <v>0.00940943576388889</v>
      </c>
      <c r="CX8" s="0" t="n">
        <f aca="false">IF($AK8="●",SUMIFS(ST_SUM!DL:DL,ST_SUM!$L:$L,$G8)/COUNTIFS($G:$G,$G8,$AK:$AK,"●",$A:$A,CX$5)/CX$3,0)/3600/$E8</f>
        <v>0</v>
      </c>
      <c r="CY8" s="0" t="n">
        <f aca="false">IF($AL8="●",SUMIFS(ST_SUM!DM:DM,ST_SUM!$L:$L,$G8)/COUNTIFS($G:$G,$G8,$AL:$AL,"●",$A:$A,CY$5)/CY$3,0)/3600/$E8</f>
        <v>0</v>
      </c>
      <c r="CZ8" s="0" t="n">
        <f aca="false">IF($AM8="●",SUMIFS(ST_SUM!DN:DN,ST_SUM!$L:$L,$G8)/COUNTIFS($G:$G,$G8,$AM:$AM,"●",$A:$A,CZ$5)/CZ$3,0)/3600/$E8</f>
        <v>0.00551376157407408</v>
      </c>
      <c r="DA8" s="0" t="n">
        <f aca="false">IF($AN8="●",SUMIFS(ST_SUM!DO:DO,ST_SUM!$L:$L,$G8)/COUNTIFS($G:$G,$G8,$AN:$AN,"●",$A:$A,DA$5)/DA$3,0)/3600/$E8</f>
        <v>0.017941833912037</v>
      </c>
      <c r="DB8" s="0" t="n">
        <f aca="false">IF($AO8="●",SUMIFS(ST_SUM!DP:DP,ST_SUM!$L:$L,$G8)/COUNTIFS($G:$G,$G8,$AO:$AO,"●",$A:$A,DB$5)/DB$3,0)/3600/$E8</f>
        <v>0</v>
      </c>
      <c r="DC8" s="0" t="n">
        <f aca="false">IF($AP8="●",SUMIFS(ST_SUM!DQ:DQ,ST_SUM!$L:$L,$G8)/COUNTIFS($G:$G,$G8,$AP:$AP,"●",$A:$A,DC$5)/DC$3,0)/3600/$E8</f>
        <v>0.00411818287037037</v>
      </c>
      <c r="DD8" s="0" t="n">
        <f aca="false">IF($AQ8="●",SUMIFS(ST_SUM!DR:DR,ST_SUM!$L:$L,$G8)/COUNTIFS($G:$G,$G8,$AQ:$AQ,"●",$A:$A,DD$5)/DD$3,0)/3600/$E8</f>
        <v>0.0170413802083333</v>
      </c>
      <c r="DE8" s="0" t="n">
        <f aca="false">IF($AR8="●",SUMIFS(ST_SUM!DS:DS,ST_SUM!$L:$L,$G8)/COUNTIFS($G:$G,$G8,$AR:$AR,"●",$A:$A,DE$5)/DE$3,0)/3600/$E8</f>
        <v>0</v>
      </c>
      <c r="DF8" s="0" t="n">
        <f aca="false">IF($AS8="●",SUMIFS(ST_SUM!DT:DT,ST_SUM!$L:$L,$G8)/COUNTIFS($G:$G,$G8,$AS:$AS,"●",$A:$A,DF$5)/DF$3,0)/3600/$E8</f>
        <v>0.0125845160590278</v>
      </c>
      <c r="DG8" s="0" t="n">
        <f aca="false">IF($AT8="●",SUMIFS(ST_SUM!DU:DU,ST_SUM!$L:$L,$G8)/COUNTIFS($G:$G,$G8,$AT:$AT,"●",$A:$A,DG$5)/DG$3,0)/3600/$E8</f>
        <v>0.00668766203703704</v>
      </c>
      <c r="DH8" s="0" t="n">
        <f aca="false">IF($AU8="●",SUMIFS(ST_SUM!DV:DV,ST_SUM!$L:$L,$G8)/COUNTIFS($G:$G,$G8,$AU:$AU,"●",$A:$A,DH$5)/DH$3,0)/3600/$E8</f>
        <v>0.0179761111111111</v>
      </c>
      <c r="DI8" s="0" t="n">
        <f aca="false">IF($AV8="●",SUMIFS(ST_SUM!DW:DW,ST_SUM!$L:$L,$G8)/COUNTIFS($G:$G,$G8,$AV:$AV,"●",$A:$A,DI$5)/DI$3,0)/3600/$E8</f>
        <v>0</v>
      </c>
      <c r="DJ8" s="0" t="n">
        <f aca="false">IF($AW8="●",SUMIFS(ST_SUM!DX:DX,ST_SUM!$L:$L,$G8)/COUNTIFS($G:$G,$G8,$AW:$AW,"●",$A:$A,DJ$5)/DJ$3,0)/3600/$E8</f>
        <v>0</v>
      </c>
      <c r="DK8" s="0" t="n">
        <f aca="false">IF($AX8="●",SUMIFS(ST_SUM!DY:DY,ST_SUM!$L:$L,$G8)/COUNTIFS($G:$G,$G8,$AX:$AX,"●",$A:$A,DK$5)/DK$3,0)/3600/$E8</f>
        <v>0.00528124131944445</v>
      </c>
      <c r="DL8" s="0" t="n">
        <f aca="false">IF($AY8="●",SUMIFS(ST_SUM!DZ:DZ,ST_SUM!$L:$L,$G8)/COUNTIFS($G:$G,$G8,$AY:$AY,"●",$A:$A,DL$5)/DL$3,0)/3600/$E8</f>
        <v>0</v>
      </c>
      <c r="DM8" s="0" t="n">
        <f aca="false">IF($AZ8="●",SUMIFS(ST_SUM!EA:EA,ST_SUM!$L:$L,$G8)/COUNTIFS($G:$G,$G8,$AZ:$AZ,"●",$A:$A,DM$5)/DM$3,0)/3600/$E8</f>
        <v>0</v>
      </c>
      <c r="DN8" s="0" t="n">
        <f aca="false">IF($BA8="●",SUMIFS(ST_SUM!EB:EB,ST_SUM!$L:$L,$G8)/COUNTIFS($G:$G,$G8,$BA:$BA,"●",$A:$A,DN$5)/DN$3,0)/3600/$E8</f>
        <v>0.00655153356481481</v>
      </c>
      <c r="DO8" s="0" t="n">
        <f aca="false">IF($BB8="●",SUMIFS(ST_SUM!EC:EC,ST_SUM!$L:$L,$G8)/COUNTIFS($G:$G,$G8,$BB:$BB,"●",$A:$A,DO$5)/DO$3,0)/3600/$E8</f>
        <v>0.00991762731481481</v>
      </c>
      <c r="DP8" s="0" t="n">
        <f aca="false">IF($BC8="●",SUMIFS(ST_SUM!ED:ED,ST_SUM!$L:$L,$G8)/COUNTIFS($G:$G,$G8,$BC:$BC,"●",$A:$A,DP$5)/DP$3,0)/3600/$E8</f>
        <v>0</v>
      </c>
      <c r="DQ8" s="0" t="n">
        <f aca="false">IF($BD8="●",SUMIFS(ST_SUM!EE:EE,ST_SUM!$L:$L,$G8)/COUNTIFS($G:$G,$G8,$BD:$BD,"●",$A:$A,DQ$5)/DQ$3,0)/3600/$E8</f>
        <v>0.00738212673611111</v>
      </c>
      <c r="DR8" s="0" t="n">
        <f aca="false">IF($BE8="●",SUMIFS(ST_SUM!EF:EF,ST_SUM!$L:$L,$G8)/COUNTIFS($G:$G,$G8,$BE:$BE,"●",$A:$A,DR$5)/DR$3,0)/3600/$E8</f>
        <v>0</v>
      </c>
      <c r="DS8" s="0" t="n">
        <f aca="false">IF($BF8="●",SUMIFS(ST_SUM!EG:EG,ST_SUM!$L:$L,$G8)/COUNTIFS($G:$G,$G8,$BF:$BF,"●",$A:$A,DS$5)/DS$3,0)/3600/$E8</f>
        <v>0.0124124739583333</v>
      </c>
      <c r="DT8" s="0" t="n">
        <f aca="false">IF($BG8="●",SUMIFS(ST_SUM!EH:EH,ST_SUM!$L:$L,$G8)/COUNTIFS($G:$G,$G8,$BG:$BG,"●",$A:$A,DT$5)/DT$3,0)/3600/$E8</f>
        <v>0.0166785481770833</v>
      </c>
      <c r="DU8" s="0" t="n">
        <f aca="false">IF($BH8="●",SUMIFS(ST_SUM!EI:EI,ST_SUM!$L:$L,$G8)/COUNTIFS($G:$G,$G8,$BH:$BH,"●",$A:$A,DU$5)/DU$3,0)/3600/$E8</f>
        <v>0</v>
      </c>
      <c r="DV8" s="0" t="n">
        <f aca="false">IF($BI8="●",SUMIFS(ST_SUM!EJ:EJ,ST_SUM!$L:$L,$G8)/COUNTIFS($G:$G,$G8,$BI:$BI,"●",$A:$A,DV$5)/DV$3,0)/3600/$E8</f>
        <v>0</v>
      </c>
      <c r="DW8" s="0" t="n">
        <f aca="false">IF($BJ8="●",SUMIFS(ST_SUM!EK:EK,ST_SUM!$L:$L,$G8)/COUNTIFS($G:$G,$G8,$BJ:$BJ,"●",$A:$A,DW$5)/DW$3,0)/3600/$E8</f>
        <v>0.0181916666666667</v>
      </c>
      <c r="DX8" s="0" t="n">
        <f aca="false">IF($BK8="●",SUMIFS(ST_SUM!EL:EL,ST_SUM!$L:$L,$G8)/COUNTIFS($G:$G,$G8,$BK:$BK,"●",$A:$A,DX$5)/DX$3,0)/3600/$E8</f>
        <v>0</v>
      </c>
      <c r="DY8" s="0" t="n">
        <f aca="false">IF($BL8="●",SUMIFS(ST_SUM!EM:EM,ST_SUM!$L:$L,$G8)/COUNTIFS($G:$G,$G8,$BL:$BL,"●",$A:$A,DY$5)/DY$3,0)/3600/$E8</f>
        <v>0.0201852430555556</v>
      </c>
      <c r="DZ8" s="0" t="n">
        <f aca="false">IF($BM8="●",SUMIFS(ST_SUM!EN:EN,ST_SUM!$L:$L,$G8)/COUNTIFS($G:$G,$G8,$BM:$BM,"●",$A:$A,DZ$5)/DZ$3,0)/3600/$E8</f>
        <v>0.00355431423611111</v>
      </c>
      <c r="EA8" s="0" t="n">
        <f aca="false">IF($BN8="●",SUMIFS(ST_SUM!EO:EO,ST_SUM!$L:$L,$G8)/COUNTIFS($G:$G,$G8,$BN:$BN,"●",$A:$A,EA$5)/EA$3,0)/3600/$E8</f>
        <v>0</v>
      </c>
      <c r="EB8" s="0" t="n">
        <f aca="false">IF($BO8="●",SUMIFS(ST_SUM!EP:EP,ST_SUM!$L:$L,$G8)/COUNTIFS($G:$G,$G8,$BO:$BO,"●",$A:$A,EB$5)/EB$3,0)/3600/$E8</f>
        <v>0</v>
      </c>
      <c r="EC8" s="0" t="n">
        <f aca="false">IF($BP8="●",SUMIFS(ST_SUM!EQ:EQ,ST_SUM!$L:$L,$G8)/COUNTIFS($G:$G,$G8,$BP:$BP,"●",$A:$A,EC$5)/EC$3,0)/3600/$E8</f>
        <v>0.017168203125</v>
      </c>
      <c r="ED8" s="0" t="n">
        <f aca="false">IF($BQ8="●",SUMIFS(ST_SUM!ER:ER,ST_SUM!$L:$L,$G8)/COUNTIFS($G:$G,$G8,$BQ:$BQ,"●",$A:$A,ED$5)/ED$3,0)/3600/$E8</f>
        <v>0</v>
      </c>
      <c r="EE8" s="0" t="n">
        <f aca="false">IF($BR8="●",SUMIFS(ST_SUM!ES:ES,ST_SUM!$L:$L,$G8)/COUNTIFS($G:$G,$G8,$BR:$BR,"●",$A:$A,EE$5)/EE$3,0)/3600/$E8</f>
        <v>0.00498549768518519</v>
      </c>
      <c r="EF8" s="0" t="n">
        <f aca="false">IF($BS8="●",SUMIFS(ST_SUM!ET:ET,ST_SUM!$L:$L,$G8)/COUNTIFS($G:$G,$G8,$BS:$BS,"●",$A:$A,EF$5)/EF$3,0)/3600/$E8</f>
        <v>0</v>
      </c>
      <c r="EG8" s="0" t="n">
        <f aca="false">IF($BT8="●",SUMIFS(ST_SUM!EU:EU,ST_SUM!$L:$L,$G8)/COUNTIFS($G:$G,$G8,$BT:$BT,"●",$A:$A,EG$5)/EG$3,0)/3600/$E8</f>
        <v>0</v>
      </c>
      <c r="EH8" s="0" t="n">
        <f aca="false">SUM(BU8:EG8)</f>
        <v>0.460667892071759</v>
      </c>
      <c r="EI8" s="0" t="n">
        <f aca="false">IF($H8="●",SUMIFS(ST_SUM!EW:EW,ST_SUM!$L:$L,$G8)/COUNTIFS($G:$G,$G8,$H:$H,"●",$A:$A,EI$5)/EI$3,0)/3600/$E8</f>
        <v>0</v>
      </c>
      <c r="EJ8" s="0" t="n">
        <f aca="false">IF($I8="●",SUMIFS(ST_SUM!EX:EX,ST_SUM!$L:$L,$G8)/COUNTIFS($G:$G,$G8,$I:$I,"●",$A:$A,EJ$5)/EJ$3,0)/3600/$E8</f>
        <v>0.00534126570767196</v>
      </c>
      <c r="EK8" s="0" t="n">
        <f aca="false">IF($J8="●",SUMIFS(ST_SUM!EY:EY,ST_SUM!$L:$L,$G8)/COUNTIFS($G:$G,$G8,$J:$J,"●",$A:$A,EK$5)/EK$3,0)/3600/$E8</f>
        <v>0.00803675595238095</v>
      </c>
      <c r="EL8" s="0" t="n">
        <f aca="false">IF($K8="●",SUMIFS(ST_SUM!EZ:EZ,ST_SUM!$L:$L,$G8)/COUNTIFS($G:$G,$G8,$K:$K,"●",$A:$A,EL$5)/EL$3,0)/3600/$E8</f>
        <v>0</v>
      </c>
      <c r="EM8" s="0" t="n">
        <f aca="false">IF($L8="●",SUMIFS(ST_SUM!FA:FA,ST_SUM!$L:$L,$G8)/COUNTIFS($G:$G,$G8,$L:$L,"●",$A:$A,EM$5)/EM$3,0)/3600/$E8</f>
        <v>0.0071927841159612</v>
      </c>
      <c r="EN8" s="0" t="n">
        <f aca="false">IF($M8="●",SUMIFS(ST_SUM!FB:FB,ST_SUM!$L:$L,$G8)/COUNTIFS($G:$G,$G8,$M:$M,"●",$A:$A,EN$5)/EN$3,0)/3600/$E8</f>
        <v>0.0216395337301587</v>
      </c>
      <c r="EO8" s="0" t="n">
        <f aca="false">IF($N8="●",SUMIFS(ST_SUM!FC:FC,ST_SUM!$L:$L,$G8)/COUNTIFS($G:$G,$G8,$N:$N,"●",$A:$A,EO$5)/EO$3,0)/3600/$E8</f>
        <v>4.6957671957672E-006</v>
      </c>
      <c r="EP8" s="0" t="n">
        <f aca="false">IF($O8="●",SUMIFS(ST_SUM!FD:FD,ST_SUM!$L:$L,$G8,ST_SUM!$M:$M,IF($B8='PART METHOD'!$D$4,"FMCNC1",IF($B8='PART METHOD'!$D$6,"FMCNC2","STD")))/IF($B8='PART METHOD'!$D$4,COUNTIFS($G:$G,$G8,$O:$O,"●",$A:$A,EP$5,$B:$B,'PART METHOD'!$D$4),IF($B8='PART METHOD'!$D$6,COUNTIFS($G:$G,$G8,$O:$O,"●",$A:$A,EP$5,$B:$B,'PART METHOD'!$D$6),COUNTIFS($G:$G,$G8,$O:$O,"●",$A:$A,EP$5,$B:$B,"&lt;&gt;"&amp;'PART METHOD'!$D$4,$B:$B,"&lt;&gt;"&amp;'PART METHOD'!$D$6)))/EP$3,0)/3600/$E8</f>
        <v>0</v>
      </c>
      <c r="EQ8" s="0" t="n">
        <f aca="false">IF($P8="●",SUMIFS(ST_SUM!FE:FE,ST_SUM!$L:$L,$G8,ST_SUM!$M:$M,IF($B8='PART METHOD'!$D$4,"FMCNC1",IF($B8='PART METHOD'!$D$6,"FMCNC2","STD")))/IF($B8='PART METHOD'!$D$4,COUNTIFS($G:$G,$G8,$P:$P,"●",$A:$A,EQ$5,$B:$B,'PART METHOD'!$D$4),IF($B8='PART METHOD'!$D$6,COUNTIFS($G:$G,$G8,$P:$P,"●",$A:$A,EQ$5,$B:$B,'PART METHOD'!$D$6),COUNTIFS($G:$G,$G8,$P:$P,"●",$A:$A,EQ$5,$B:$B,"&lt;&gt;"&amp;'PART METHOD'!$D$4,$B:$B,"&lt;&gt;"&amp;'PART METHOD'!$D$6)))/EQ$3,0)/3600/$E8</f>
        <v>0.00675817522321429</v>
      </c>
      <c r="ER8" s="0" t="n">
        <f aca="false">IF($Q8="●",SUMIFS(ST_SUM!FF:FF,ST_SUM!$L:$L,$G8,ST_SUM!$M:$M,IF($B8='PART METHOD'!$D$4,"FMCNC1",IF($B8='PART METHOD'!$D$6,"FMCNC2","STD")))/IF($B8='PART METHOD'!$D$4,COUNTIFS($G:$G,$G8,$Q:$Q,"●",$A:$A,ER$5,$B:$B,'PART METHOD'!$D$4),IF($B8='PART METHOD'!$D$6,COUNTIFS($G:$G,$G8,$Q:$Q,"●",$A:$A,ER$5,$B:$B,'PART METHOD'!$D$6),COUNTIFS($G:$G,$G8,$Q:$Q,"●",$A:$A,ER$5,$B:$B,"&lt;&gt;"&amp;'PART METHOD'!$D$4,$B:$B,"&lt;&gt;"&amp;'PART METHOD'!$D$6)))/ER$3,0)/3600/$E8</f>
        <v>0</v>
      </c>
      <c r="ES8" s="0" t="n">
        <f aca="false">IF($R8="●",SUMIFS(ST_SUM!FG:FG,ST_SUM!$L:$L,$G8,ST_SUM!$M:$M,IF($B8='PART METHOD'!$D$4,"FMCNC1",IF($B8='PART METHOD'!$D$6,"FMCNC2","STD")))/IF($B8='PART METHOD'!$D$4,COUNTIFS($G:$G,$G8,$R:$R,"●",$A:$A,ES$5,$B:$B,'PART METHOD'!$D$4),IF($B8='PART METHOD'!$D$6,COUNTIFS($G:$G,$G8,$R:$R,"●",$A:$A,ES$5,$B:$B,'PART METHOD'!$D$6),COUNTIFS($G:$G,$G8,$R:$R,"●",$A:$A,ES$5,$B:$B,"&lt;&gt;"&amp;'PART METHOD'!$D$4,$B:$B,"&lt;&gt;"&amp;'PART METHOD'!$D$6)))/ES$3,0)/3600/$E8</f>
        <v>0.0101644303902116</v>
      </c>
      <c r="ET8" s="0" t="n">
        <f aca="false">IF($S8="●",SUMIFS(ST_SUM!FH:FH,ST_SUM!$L:$L,$G8,ST_SUM!$M:$M,IF($B8='PART METHOD'!$D$4,"FMCNC1",IF($B8='PART METHOD'!$D$6,"FMCNC2","STD")))/IF($B8='PART METHOD'!$D$4,COUNTIFS($G:$G,$G8,$S:$S,"●",$A:$A,ET$5,$B:$B,'PART METHOD'!$D$4),IF($B8='PART METHOD'!$D$6,COUNTIFS($G:$G,$G8,$S:$S,"●",$A:$A,ET$5,$B:$B,'PART METHOD'!$D$6),COUNTIFS($G:$G,$G8,$S:$S,"●",$A:$A,ET$5,$B:$B,"&lt;&gt;"&amp;'PART METHOD'!$D$4,$B:$B,"&lt;&gt;"&amp;'PART METHOD'!$D$6)))/ET$3,0)/3600/$E8</f>
        <v>0</v>
      </c>
      <c r="EU8" s="0" t="n">
        <f aca="false">IF($T8="●",SUMIFS(ST_SUM!FI:FI,ST_SUM!$L:$L,$G8,ST_SUM!$M:$M,IF($B8='PART METHOD'!$D$4,"FMCNC1",IF($B8='PART METHOD'!$D$6,"FMCNC2","STD")))/IF($B8='PART METHOD'!$D$4,COUNTIFS($G:$G,$G8,$T:$T,"●",$A:$A,EU$5,$B:$B,'PART METHOD'!$D$4),IF($B8='PART METHOD'!$D$6,COUNTIFS($G:$G,$G8,$T:$T,"●",$A:$A,EU$5,$B:$B,'PART METHOD'!$D$6),COUNTIFS($G:$G,$G8,$T:$T,"●",$A:$A,EU$5,$B:$B,"&lt;&gt;"&amp;'PART METHOD'!$D$4,$B:$B,"&lt;&gt;"&amp;'PART METHOD'!$D$6)))/EU$3,0)/3600/$E8</f>
        <v>0.0140202518738977</v>
      </c>
      <c r="EV8" s="0" t="n">
        <f aca="false">IF($U8="●",SUMIFS(ST_SUM!FJ:FJ,ST_SUM!$L:$L,$G8,ST_SUM!$M:$M,IF($B8='PART METHOD'!$D$4,"FMCNC1",IF($B8='PART METHOD'!$D$6,"FMCNC2","STD")))/IF($B8='PART METHOD'!$D$4,COUNTIFS($G:$G,$G8,$U:$U,"●",$A:$A,EV$5,$B:$B,'PART METHOD'!$D$4),IF($B8='PART METHOD'!$D$6,COUNTIFS($G:$G,$G8,$U:$U,"●",$A:$A,EV$5,$B:$B,'PART METHOD'!$D$6),COUNTIFS($G:$G,$G8,$U:$U,"●",$A:$A,EV$5,$B:$B,"&lt;&gt;"&amp;'PART METHOD'!$D$4,$B:$B,"&lt;&gt;"&amp;'PART METHOD'!$D$6)))/EV$3,0)/3600/$E8</f>
        <v>0.0122138034611993</v>
      </c>
      <c r="EW8" s="0" t="n">
        <f aca="false">IF($V8="●",SUMIFS(ST_SUM!FK:FK,ST_SUM!$L:$L,$G8,ST_SUM!$M:$M,IF($B8='PART METHOD'!$D$4,"FMCNC1",IF($B8='PART METHOD'!$D$6,"FMCNC2","STD")))/IF($B8='PART METHOD'!$D$4,COUNTIFS($G:$G,$G8,$V:$V,"●",$A:$A,EW$5,$B:$B,'PART METHOD'!$D$4),IF($B8='PART METHOD'!$D$6,COUNTIFS($G:$G,$G8,$V:$V,"●",$A:$A,EW$5,$B:$B,'PART METHOD'!$D$6),COUNTIFS($G:$G,$G8,$V:$V,"●",$A:$A,EW$5,$B:$B,"&lt;&gt;"&amp;'PART METHOD'!$D$4,$B:$B,"&lt;&gt;"&amp;'PART METHOD'!$D$6)))/EW$3,0)/3600/$E8</f>
        <v>0</v>
      </c>
      <c r="EX8" s="0" t="n">
        <f aca="false">IF($W8="●",SUMIFS(ST_SUM!FL:FL,ST_SUM!$L:$L,$G8,ST_SUM!$N:$N,IF($B8='PART METHOD'!$D$5,"HAND","STD"))/COUNTIFS($G:$G,$G8,$W:$W,"●",$A:$A,EX$5,$B:$B,IF($B8='PART METHOD'!$D$5,'PART METHOD'!$D$5,"&lt;&gt;"&amp;'PART METHOD'!$D$5))/EX$3,0)/3600/$E8</f>
        <v>0.0200127686838624</v>
      </c>
      <c r="EY8" s="0" t="n">
        <f aca="false">IF($X8="●",SUMIFS(ST_SUM!FM:FM,ST_SUM!$L:$L,$G8)/COUNTIFS($G:$G,$G8,$X:$X,"●",$A:$A,EY$5)/EY$3,0)/3600/$E8</f>
        <v>0</v>
      </c>
      <c r="EZ8" s="0" t="n">
        <f aca="false">IF($Y8="●",SUMIFS(ST_SUM!FN:FN,ST_SUM!$L:$L,$G8)/COUNTIFS($G:$G,$G8,$Y:$Y,"●",$A:$A,EZ$5)/EZ$3,0)/3600/$E8</f>
        <v>0.0161660052910053</v>
      </c>
      <c r="FA8" s="0" t="n">
        <f aca="false">IF($Z8="●",SUMIFS(ST_SUM!FO:FO,ST_SUM!$L:$L,$G8)/COUNTIFS($G:$G,$G8,$Z:$Z,"●",$A:$A,FA$5)/FA$3,0)/3600/$E8</f>
        <v>0.0149256994047619</v>
      </c>
      <c r="FB8" s="0" t="n">
        <f aca="false">IF($AA8="●",SUMIFS(ST_SUM!FP:FP,ST_SUM!$L:$L,$G8)/COUNTIFS($G:$G,$G8,$AA:$AA,"●",$A:$A,FB$5)/FB$3,0)/3600/$E8</f>
        <v>0.0103068452380952</v>
      </c>
      <c r="FC8" s="0" t="n">
        <f aca="false">IF($AB8="●",SUMIFS(ST_SUM!FQ:FQ,ST_SUM!$L:$L,$G8)/COUNTIFS($G:$G,$G8,$AB:$AB,"●",$A:$A,FC$5)/FC$3,0)/3600/$E8</f>
        <v>0</v>
      </c>
      <c r="FD8" s="0" t="n">
        <f aca="false">IF($AC8="●",SUMIFS(ST_SUM!FR:FR,ST_SUM!$L:$L,$G8)/COUNTIFS($G:$G,$G8,$AC:$AC,"●",$A:$A,FD$5)/FD$3,0)/3600/$E8</f>
        <v>0.0222929976851852</v>
      </c>
      <c r="FE8" s="0" t="n">
        <f aca="false">IF($AD8="●",SUMIFS(ST_SUM!FS:FS,ST_SUM!$L:$L,$G8)/COUNTIFS($G:$G,$G8,$AD:$AD,"●",$A:$A,FE$5)/FE$3,0)/3600/$E8</f>
        <v>0.00858302675815697</v>
      </c>
      <c r="FF8" s="0" t="n">
        <f aca="false">IF($AE8="●",SUMIFS(ST_SUM!FT:FT,ST_SUM!$L:$L,$G8)/COUNTIFS($G:$G,$G8,$AE:$AE,"●",$A:$A,FF$5)/FF$3,0)/3600/$E8</f>
        <v>0.0104696263227513</v>
      </c>
      <c r="FG8" s="0" t="n">
        <f aca="false">IF($AF8="●",SUMIFS(ST_SUM!FU:FU,ST_SUM!$L:$L,$G8)/COUNTIFS($G:$G,$G8,$AF:$AF,"●",$A:$A,FG$5)/FG$3,0)/3600/$E8</f>
        <v>0.00593928199404762</v>
      </c>
      <c r="FH8" s="0" t="n">
        <f aca="false">IF($AG8="●",SUMIFS(ST_SUM!FV:FV,ST_SUM!$L:$L,$G8)/COUNTIFS($G:$G,$G8,$AG:$AG,"●",$A:$A,FH$5)/FH$3,0)/3600/$E8</f>
        <v>0</v>
      </c>
      <c r="FI8" s="0" t="n">
        <f aca="false">IF($AH8="●",SUMIFS(ST_SUM!FW:FW,ST_SUM!$L:$L,$G8)/COUNTIFS($G:$G,$G8,$AH:$AH,"●",$A:$A,FI$5)/FI$3,0)/3600/$E8</f>
        <v>0.00443282076719577</v>
      </c>
      <c r="FJ8" s="0" t="n">
        <f aca="false">IF($AI8="●",SUMIFS(ST_SUM!FX:FX,ST_SUM!$L:$L,$G8)/COUNTIFS($G:$G,$G8,$AI:$AI,"●",$A:$A,FJ$5)/FJ$3,0)/3600/$E8</f>
        <v>0.00204237103174603</v>
      </c>
      <c r="FK8" s="0" t="n">
        <f aca="false">IF($AJ8="●",SUMIFS(ST_SUM!FY:FY,ST_SUM!$L:$L,$G8)/COUNTIFS($G:$G,$G8,$AJ:$AJ,"●",$A:$A,FK$5)/FK$3,0)/3600/$E8</f>
        <v>0.0127009341931217</v>
      </c>
      <c r="FL8" s="0" t="n">
        <f aca="false">IF($AK8="●",SUMIFS(ST_SUM!FZ:FZ,ST_SUM!$L:$L,$G8)/COUNTIFS($G:$G,$G8,$AK:$AK,"●",$A:$A,FL$5)/FL$3,0)/3600/$E8</f>
        <v>0</v>
      </c>
      <c r="FM8" s="0" t="n">
        <f aca="false">IF($AL8="●",SUMIFS(ST_SUM!GA:GA,ST_SUM!$L:$L,$G8)/COUNTIFS($G:$G,$G8,$AL:$AL,"●",$A:$A,FM$5)/FM$3,0)/3600/$E8</f>
        <v>0</v>
      </c>
      <c r="FN8" s="0" t="n">
        <f aca="false">IF($AM8="●",SUMIFS(ST_SUM!GB:GB,ST_SUM!$L:$L,$G8)/COUNTIFS($G:$G,$G8,$AM:$AM,"●",$A:$A,FN$5)/FN$3,0)/3600/$E8</f>
        <v>0.000684055335097002</v>
      </c>
      <c r="FO8" s="0" t="n">
        <f aca="false">IF($AN8="●",SUMIFS(ST_SUM!GC:GC,ST_SUM!$L:$L,$G8)/COUNTIFS($G:$G,$G8,$AN:$AN,"●",$A:$A,FO$5)/FO$3,0)/3600/$E8</f>
        <v>0.00951514825837743</v>
      </c>
      <c r="FP8" s="0" t="n">
        <f aca="false">IF($AO8="●",SUMIFS(ST_SUM!GD:GD,ST_SUM!$L:$L,$G8)/COUNTIFS($G:$G,$G8,$AO:$AO,"●",$A:$A,FP$5)/FP$3,0)/3600/$E8</f>
        <v>0</v>
      </c>
      <c r="FQ8" s="0" t="n">
        <f aca="false">IF($AP8="●",SUMIFS(ST_SUM!GE:GE,ST_SUM!$L:$L,$G8)/COUNTIFS($G:$G,$G8,$AP:$AP,"●",$A:$A,FQ$5)/FQ$3,0)/3600/$E8</f>
        <v>0.00372557043650794</v>
      </c>
      <c r="FR8" s="0" t="n">
        <f aca="false">IF($AQ8="●",SUMIFS(ST_SUM!GF:GF,ST_SUM!$L:$L,$G8)/COUNTIFS($G:$G,$G8,$AQ:$AQ,"●",$A:$A,FR$5)/FR$3,0)/3600/$E8</f>
        <v>0.0160537822420635</v>
      </c>
      <c r="FS8" s="0" t="n">
        <f aca="false">IF($AR8="●",SUMIFS(ST_SUM!GG:GG,ST_SUM!$L:$L,$G8)/COUNTIFS($G:$G,$G8,$AR:$AR,"●",$A:$A,FS$5)/FS$3,0)/3600/$E8</f>
        <v>0</v>
      </c>
      <c r="FT8" s="0" t="n">
        <f aca="false">IF($AS8="●",SUMIFS(ST_SUM!GH:GH,ST_SUM!$L:$L,$G8)/COUNTIFS($G:$G,$G8,$AS:$AS,"●",$A:$A,FT$5)/FT$3,0)/3600/$E8</f>
        <v>0.00699144758597884</v>
      </c>
      <c r="FU8" s="0" t="n">
        <f aca="false">IF($AT8="●",SUMIFS(ST_SUM!GI:GI,ST_SUM!$L:$L,$G8)/COUNTIFS($G:$G,$G8,$AT:$AT,"●",$A:$A,FU$5)/FU$3,0)/3600/$E8</f>
        <v>0.00646381172839506</v>
      </c>
      <c r="FV8" s="0" t="n">
        <f aca="false">IF($AU8="●",SUMIFS(ST_SUM!GJ:GJ,ST_SUM!$L:$L,$G8)/COUNTIFS($G:$G,$G8,$AU:$AU,"●",$A:$A,FV$5)/FV$3,0)/3600/$E8</f>
        <v>0.00794951223544974</v>
      </c>
      <c r="FW8" s="0" t="n">
        <f aca="false">IF($AV8="●",SUMIFS(ST_SUM!GK:GK,ST_SUM!$L:$L,$G8)/COUNTIFS($G:$G,$G8,$AV:$AV,"●",$A:$A,FW$5)/FW$3,0)/3600/$E8</f>
        <v>0</v>
      </c>
      <c r="FX8" s="0" t="n">
        <f aca="false">IF($AW8="●",SUMIFS(ST_SUM!GL:GL,ST_SUM!$L:$L,$G8)/COUNTIFS($G:$G,$G8,$AW:$AW,"●",$A:$A,FX$5)/FX$3,0)/3600/$E8</f>
        <v>0</v>
      </c>
      <c r="FY8" s="0" t="n">
        <f aca="false">IF($AX8="●",SUMIFS(ST_SUM!GM:GM,ST_SUM!$L:$L,$G8)/COUNTIFS($G:$G,$G8,$AX:$AX,"●",$A:$A,FY$5)/FY$3,0)/3600/$E8</f>
        <v>0.00978635912698413</v>
      </c>
      <c r="FZ8" s="0" t="n">
        <f aca="false">IF($AY8="●",SUMIFS(ST_SUM!GN:GN,ST_SUM!$L:$L,$G8)/COUNTIFS($G:$G,$G8,$AY:$AY,"●",$A:$A,FZ$5)/FZ$3,0)/3600/$E8</f>
        <v>0</v>
      </c>
      <c r="GA8" s="0" t="n">
        <f aca="false">IF($AZ8="●",SUMIFS(ST_SUM!GO:GO,ST_SUM!$L:$L,$G8)/COUNTIFS($G:$G,$G8,$AZ:$AZ,"●",$A:$A,GA$5)/GA$3,0)/3600/$E8</f>
        <v>0</v>
      </c>
      <c r="GB8" s="0" t="n">
        <f aca="false">IF($BA8="●",SUMIFS(ST_SUM!GP:GP,ST_SUM!$L:$L,$G8)/COUNTIFS($G:$G,$G8,$BA:$BA,"●",$A:$A,GB$5)/GB$3,0)/3600/$E8</f>
        <v>0.00427139384920635</v>
      </c>
      <c r="GC8" s="0" t="n">
        <f aca="false">IF($BB8="●",SUMIFS(ST_SUM!GQ:GQ,ST_SUM!$L:$L,$G8)/COUNTIFS($G:$G,$G8,$BB:$BB,"●",$A:$A,GC$5)/GC$3,0)/3600/$E8</f>
        <v>0.00610967537477954</v>
      </c>
      <c r="GD8" s="0" t="n">
        <f aca="false">IF($BC8="●",SUMIFS(ST_SUM!GR:GR,ST_SUM!$L:$L,$G8)/COUNTIFS($G:$G,$G8,$BC:$BC,"●",$A:$A,GD$5)/GD$3,0)/3600/$E8</f>
        <v>0</v>
      </c>
      <c r="GE8" s="0" t="n">
        <f aca="false">IF($BD8="●",SUMIFS(ST_SUM!GS:GS,ST_SUM!$L:$L,$G8)/COUNTIFS($G:$G,$G8,$BD:$BD,"●",$A:$A,GE$5)/GE$3,0)/3600/$E8</f>
        <v>0.00441144799933862</v>
      </c>
      <c r="GF8" s="0" t="n">
        <f aca="false">IF($BE8="●",SUMIFS(ST_SUM!GT:GT,ST_SUM!$L:$L,$G8)/COUNTIFS($G:$G,$G8,$BE:$BE,"●",$A:$A,GF$5)/GF$3,0)/3600/$E8</f>
        <v>0</v>
      </c>
      <c r="GG8" s="0" t="n">
        <f aca="false">IF($BF8="●",SUMIFS(ST_SUM!GU:GU,ST_SUM!$L:$L,$G8)/COUNTIFS($G:$G,$G8,$BF:$BF,"●",$A:$A,GG$5)/GG$3,0)/3600/$E8</f>
        <v>0.00706464533730159</v>
      </c>
      <c r="GH8" s="0" t="n">
        <f aca="false">IF($BG8="●",SUMIFS(ST_SUM!GV:GV,ST_SUM!$L:$L,$G8)/COUNTIFS($G:$G,$G8,$BG:$BG,"●",$A:$A,GH$5)/GH$3,0)/3600/$E8</f>
        <v>0.0128262028769841</v>
      </c>
      <c r="GI8" s="0" t="n">
        <f aca="false">IF($BH8="●",SUMIFS(ST_SUM!GW:GW,ST_SUM!$L:$L,$G8)/COUNTIFS($G:$G,$G8,$BH:$BH,"●",$A:$A,GI$5)/GI$3,0)/3600/$E8</f>
        <v>0</v>
      </c>
      <c r="GJ8" s="0" t="n">
        <f aca="false">IF($BI8="●",SUMIFS(ST_SUM!GX:GX,ST_SUM!$L:$L,$G8)/COUNTIFS($G:$G,$G8,$BI:$BI,"●",$A:$A,GJ$5)/GJ$3,0)/3600/$E8</f>
        <v>0</v>
      </c>
      <c r="GK8" s="0" t="n">
        <f aca="false">IF($BJ8="●",SUMIFS(ST_SUM!GY:GY,ST_SUM!$L:$L,$G8)/COUNTIFS($G:$G,$G8,$BJ:$BJ,"●",$A:$A,GK$5)/GK$3,0)/3600/$E8</f>
        <v>0.00775389384920635</v>
      </c>
      <c r="GL8" s="0" t="n">
        <f aca="false">IF($BK8="●",SUMIFS(ST_SUM!GZ:GZ,ST_SUM!$L:$L,$G8)/COUNTIFS($G:$G,$G8,$BK:$BK,"●",$A:$A,GL$5)/GL$3,0)/3600/$E8</f>
        <v>0</v>
      </c>
      <c r="GM8" s="0" t="n">
        <f aca="false">IF($BL8="●",SUMIFS(ST_SUM!HA:HA,ST_SUM!$L:$L,$G8)/COUNTIFS($G:$G,$G8,$BL:$BL,"●",$A:$A,GM$5)/GM$3,0)/3600/$E8</f>
        <v>0.0156213095238095</v>
      </c>
      <c r="GN8" s="0" t="n">
        <f aca="false">IF($BM8="●",SUMIFS(ST_SUM!HB:HB,ST_SUM!$L:$L,$G8)/COUNTIFS($G:$G,$G8,$BM:$BM,"●",$A:$A,GN$5)/GN$3,0)/3600/$E8</f>
        <v>0.000386031539351852</v>
      </c>
      <c r="GO8" s="0" t="n">
        <f aca="false">IF($BN8="●",SUMIFS(ST_SUM!HC:HC,ST_SUM!$L:$L,$G8)/COUNTIFS($G:$G,$G8,$BN:$BN,"●",$A:$A,GO$5)/GO$3,0)/3600/$E8</f>
        <v>0</v>
      </c>
      <c r="GP8" s="0" t="n">
        <f aca="false">IF($BO8="●",SUMIFS(ST_SUM!HD:HD,ST_SUM!$L:$L,$G8)/COUNTIFS($G:$G,$G8,$BO:$BO,"●",$A:$A,GP$5)/GP$3,0)/3600/$E8</f>
        <v>0</v>
      </c>
      <c r="GQ8" s="0" t="n">
        <f aca="false">IF($BP8="●",SUMIFS(ST_SUM!HE:HE,ST_SUM!$L:$L,$G8)/COUNTIFS($G:$G,$G8,$BP:$BP,"●",$A:$A,GQ$5)/GQ$3,0)/3600/$E8</f>
        <v>0.00877566550925926</v>
      </c>
      <c r="GR8" s="0" t="n">
        <f aca="false">IF($BQ8="●",SUMIFS(ST_SUM!HF:HF,ST_SUM!$L:$L,$G8)/COUNTIFS($G:$G,$G8,$BQ:$BQ,"●",$A:$A,GR$5)/GR$3,0)/3600/$E8</f>
        <v>0</v>
      </c>
      <c r="GS8" s="0" t="n">
        <f aca="false">IF($BR8="●",SUMIFS(ST_SUM!HG:HG,ST_SUM!$L:$L,$G8)/COUNTIFS($G:$G,$G8,$BR:$BR,"●",$A:$A,GS$5)/GS$3,0)/3600/$E8</f>
        <v>0.00324728835978836</v>
      </c>
      <c r="GT8" s="0" t="n">
        <f aca="false">IF($BS8="●",SUMIFS(ST_SUM!HH:HH,ST_SUM!$L:$L,$G8)/COUNTIFS($G:$G,$G8,$BS:$BS,"●",$A:$A,GT$5)/GT$3,0)/3600/$E8</f>
        <v>0</v>
      </c>
      <c r="GU8" s="0" t="n">
        <f aca="false">IF($BT8="●",SUMIFS(ST_SUM!HI:HI,ST_SUM!$L:$L,$G8)/COUNTIFS($G:$G,$G8,$BT:$BT,"●",$A:$A,GU$5)/GU$3,0)/3600/$E8</f>
        <v>0</v>
      </c>
      <c r="GV8" s="0" t="n">
        <f aca="false">SUM(EI8:GU8)</f>
        <v>0.3448813147597</v>
      </c>
      <c r="GW8" s="0" t="n">
        <f aca="false">IF($H8="●",SUMIFS(ST_SUM!HK:HK,ST_SUM!$L:$L,$G8)/COUNTIFS($G:$G,$G8,$H:$H,"●",$A:$A,GW$5)/GW$3,0)/3600/$E8</f>
        <v>0</v>
      </c>
      <c r="GX8" s="0" t="n">
        <f aca="false">IF($I8="●",SUMIFS(ST_SUM!HL:HL,ST_SUM!$L:$L,$G8)/COUNTIFS($G:$G,$G8,$I:$I,"●",$A:$A,GX$5)/GX$3,0)/3600/$E8</f>
        <v>0.00287854324494949</v>
      </c>
      <c r="GY8" s="0" t="n">
        <f aca="false">IF($J8="●",SUMIFS(ST_SUM!HM:HM,ST_SUM!$L:$L,$G8)/COUNTIFS($G:$G,$G8,$J:$J,"●",$A:$A,GY$5)/GY$3,0)/3600/$E8</f>
        <v>0.00960201388888889</v>
      </c>
      <c r="GZ8" s="0" t="n">
        <f aca="false">IF($K8="●",SUMIFS(ST_SUM!HN:HN,ST_SUM!$L:$L,$G8)/COUNTIFS($G:$G,$G8,$K:$K,"●",$A:$A,GZ$5)/GZ$3,0)/3600/$E8</f>
        <v>0</v>
      </c>
      <c r="HA8" s="0" t="n">
        <f aca="false">IF($L8="●",SUMIFS(ST_SUM!HO:HO,ST_SUM!$L:$L,$G8)/COUNTIFS($G:$G,$G8,$L:$L,"●",$A:$A,HA$5)/HA$3,0)/3600/$E8</f>
        <v>0.0113945785984849</v>
      </c>
      <c r="HB8" s="0" t="n">
        <f aca="false">IF($M8="●",SUMIFS(ST_SUM!HP:HP,ST_SUM!$L:$L,$G8)/COUNTIFS($G:$G,$G8,$M:$M,"●",$A:$A,HB$5)/HB$3,0)/3600/$E8</f>
        <v>0.00594744318181818</v>
      </c>
      <c r="HC8" s="0" t="n">
        <f aca="false">IF($N8="●",SUMIFS(ST_SUM!HQ:HQ,ST_SUM!$L:$L,$G8)/COUNTIFS($G:$G,$G8,$N:$N,"●",$A:$A,HC$5)/HC$3,0)/3600/$E8</f>
        <v>0.00278319128787879</v>
      </c>
      <c r="HD8" s="0" t="n">
        <f aca="false">IF($O8="●",SUMIFS(ST_SUM!HR:HR,ST_SUM!$L:$L,$G8,ST_SUM!$M:$M,IF($B8='PART METHOD'!$D$4,"FMCNC1",IF($B8='PART METHOD'!$D$6,"FMCNC2","STD")))/IF($B8='PART METHOD'!$D$4,COUNTIFS($G:$G,$G8,$O:$O,"●",$A:$A,HD$5,$B:$B,'PART METHOD'!$D$4),IF($B8='PART METHOD'!$D$6,COUNTIFS($G:$G,$G8,$O:$O,"●",$A:$A,HD$5,$B:$B,'PART METHOD'!$D$6),COUNTIFS($G:$G,$G8,$O:$O,"●",$A:$A,HD$5,$B:$B,"&lt;&gt;"&amp;'PART METHOD'!$D$4,$B:$B,"&lt;&gt;"&amp;'PART METHOD'!$D$6)))/HD$3,0)/3600/$E8</f>
        <v>0</v>
      </c>
      <c r="HE8" s="0" t="n">
        <f aca="false">IF($P8="●",SUMIFS(ST_SUM!HS:HS,ST_SUM!$L:$L,$G8,ST_SUM!$M:$M,IF($B8='PART METHOD'!$D$4,"FMCNC1",IF($B8='PART METHOD'!$D$6,"FMCNC2","STD")))/IF($B8='PART METHOD'!$D$4,COUNTIFS($G:$G,$G8,$P:$P,"●",$A:$A,HE$5,$B:$B,'PART METHOD'!$D$4),IF($B8='PART METHOD'!$D$6,COUNTIFS($G:$G,$G8,$P:$P,"●",$A:$A,HE$5,$B:$B,'PART METHOD'!$D$6),COUNTIFS($G:$G,$G8,$P:$P,"●",$A:$A,HE$5,$B:$B,"&lt;&gt;"&amp;'PART METHOD'!$D$4,$B:$B,"&lt;&gt;"&amp;'PART METHOD'!$D$6)))/HE$3,0)/3600/$E8</f>
        <v>0.00546328125</v>
      </c>
      <c r="HF8" s="0" t="n">
        <f aca="false">IF($Q8="●",SUMIFS(ST_SUM!HT:HT,ST_SUM!$L:$L,$G8,ST_SUM!$M:$M,IF($B8='PART METHOD'!$D$4,"FMCNC1",IF($B8='PART METHOD'!$D$6,"FMCNC2","STD")))/IF($B8='PART METHOD'!$D$4,COUNTIFS($G:$G,$G8,$Q:$Q,"●",$A:$A,HF$5,$B:$B,'PART METHOD'!$D$4),IF($B8='PART METHOD'!$D$6,COUNTIFS($G:$G,$G8,$Q:$Q,"●",$A:$A,HF$5,$B:$B,'PART METHOD'!$D$6),COUNTIFS($G:$G,$G8,$Q:$Q,"●",$A:$A,HF$5,$B:$B,"&lt;&gt;"&amp;'PART METHOD'!$D$4,$B:$B,"&lt;&gt;"&amp;'PART METHOD'!$D$6)))/HF$3,0)/3600/$E8</f>
        <v>0</v>
      </c>
      <c r="HG8" s="0" t="n">
        <f aca="false">IF($R8="●",SUMIFS(ST_SUM!HU:HU,ST_SUM!$L:$L,$G8,ST_SUM!$M:$M,IF($B8='PART METHOD'!$D$4,"FMCNC1",IF($B8='PART METHOD'!$D$6,"FMCNC2","STD")))/IF($B8='PART METHOD'!$D$4,COUNTIFS($G:$G,$G8,$R:$R,"●",$A:$A,HG$5,$B:$B,'PART METHOD'!$D$4),IF($B8='PART METHOD'!$D$6,COUNTIFS($G:$G,$G8,$R:$R,"●",$A:$A,HG$5,$B:$B,'PART METHOD'!$D$6),COUNTIFS($G:$G,$G8,$R:$R,"●",$A:$A,HG$5,$B:$B,"&lt;&gt;"&amp;'PART METHOD'!$D$4,$B:$B,"&lt;&gt;"&amp;'PART METHOD'!$D$6)))/HG$3,0)/3600/$E8</f>
        <v>0.00922161675347222</v>
      </c>
      <c r="HH8" s="0" t="n">
        <f aca="false">IF($S8="●",SUMIFS(ST_SUM!HV:HV,ST_SUM!$L:$L,$G8,ST_SUM!$M:$M,IF($B8='PART METHOD'!$D$4,"FMCNC1",IF($B8='PART METHOD'!$D$6,"FMCNC2","STD")))/IF($B8='PART METHOD'!$D$4,COUNTIFS($G:$G,$G8,$S:$S,"●",$A:$A,HH$5,$B:$B,'PART METHOD'!$D$4),IF($B8='PART METHOD'!$D$6,COUNTIFS($G:$G,$G8,$S:$S,"●",$A:$A,HH$5,$B:$B,'PART METHOD'!$D$6),COUNTIFS($G:$G,$G8,$S:$S,"●",$A:$A,HH$5,$B:$B,"&lt;&gt;"&amp;'PART METHOD'!$D$4,$B:$B,"&lt;&gt;"&amp;'PART METHOD'!$D$6)))/HH$3,0)/3600/$E8</f>
        <v>0</v>
      </c>
      <c r="HI8" s="0" t="n">
        <f aca="false">IF($T8="●",SUMIFS(ST_SUM!HW:HW,ST_SUM!$L:$L,$G8,ST_SUM!$M:$M,IF($B8='PART METHOD'!$D$4,"FMCNC1",IF($B8='PART METHOD'!$D$6,"FMCNC2","STD")))/IF($B8='PART METHOD'!$D$4,COUNTIFS($G:$G,$G8,$T:$T,"●",$A:$A,HI$5,$B:$B,'PART METHOD'!$D$4),IF($B8='PART METHOD'!$D$6,COUNTIFS($G:$G,$G8,$T:$T,"●",$A:$A,HI$5,$B:$B,'PART METHOD'!$D$6),COUNTIFS($G:$G,$G8,$T:$T,"●",$A:$A,HI$5,$B:$B,"&lt;&gt;"&amp;'PART METHOD'!$D$4,$B:$B,"&lt;&gt;"&amp;'PART METHOD'!$D$6)))/HI$3,0)/3600/$E8</f>
        <v>0.0081607086489899</v>
      </c>
      <c r="HJ8" s="0" t="n">
        <f aca="false">IF($U8="●",SUMIFS(ST_SUM!HX:HX,ST_SUM!$L:$L,$G8,ST_SUM!$M:$M,IF($B8='PART METHOD'!$D$4,"FMCNC1",IF($B8='PART METHOD'!$D$6,"FMCNC2","STD")))/IF($B8='PART METHOD'!$D$4,COUNTIFS($G:$G,$G8,$U:$U,"●",$A:$A,HJ$5,$B:$B,'PART METHOD'!$D$4),IF($B8='PART METHOD'!$D$6,COUNTIFS($G:$G,$G8,$U:$U,"●",$A:$A,HJ$5,$B:$B,'PART METHOD'!$D$6),COUNTIFS($G:$G,$G8,$U:$U,"●",$A:$A,HJ$5,$B:$B,"&lt;&gt;"&amp;'PART METHOD'!$D$4,$B:$B,"&lt;&gt;"&amp;'PART METHOD'!$D$6)))/HJ$3,0)/3600/$E8</f>
        <v>0.00830866030092593</v>
      </c>
      <c r="HK8" s="0" t="n">
        <f aca="false">IF($V8="●",SUMIFS(ST_SUM!HY:HY,ST_SUM!$L:$L,$G8,ST_SUM!$M:$M,IF($B8='PART METHOD'!$D$4,"FMCNC1",IF($B8='PART METHOD'!$D$6,"FMCNC2","STD")))/IF($B8='PART METHOD'!$D$4,COUNTIFS($G:$G,$G8,$V:$V,"●",$A:$A,HK$5,$B:$B,'PART METHOD'!$D$4),IF($B8='PART METHOD'!$D$6,COUNTIFS($G:$G,$G8,$V:$V,"●",$A:$A,HK$5,$B:$B,'PART METHOD'!$D$6),COUNTIFS($G:$G,$G8,$V:$V,"●",$A:$A,HK$5,$B:$B,"&lt;&gt;"&amp;'PART METHOD'!$D$4,$B:$B,"&lt;&gt;"&amp;'PART METHOD'!$D$6)))/HK$3,0)/3600/$E8</f>
        <v>0</v>
      </c>
      <c r="HL8" s="0" t="n">
        <f aca="false">IF($W8="●",SUMIFS(ST_SUM!HZ:HZ,ST_SUM!$L:$L,$G8,ST_SUM!$N:$N,IF($B8='PART METHOD'!$D$5,"HAND","STD"))/COUNTIFS($G:$G,$G8,$W:$W,"●",$A:$A,HL$5,$B:$B,IF($B8='PART METHOD'!$D$5,'PART METHOD'!$D$5,"&lt;&gt;"&amp;'PART METHOD'!$D$5))/HL$3,0)/3600/$E8</f>
        <v>0.0168612847222222</v>
      </c>
      <c r="HM8" s="0" t="n">
        <f aca="false">IF($X8="●",SUMIFS(ST_SUM!IA:IA,ST_SUM!$L:$L,$G8)/COUNTIFS($G:$G,$G8,$X:$X,"●",$A:$A,HM$5)/HM$3,0)/3600/$E8</f>
        <v>0</v>
      </c>
      <c r="HN8" s="0" t="n">
        <f aca="false">IF($Y8="●",SUMIFS(ST_SUM!IB:IB,ST_SUM!$L:$L,$G8)/COUNTIFS($G:$G,$G8,$Y:$Y,"●",$A:$A,HN$5)/HN$3,0)/3600/$E8</f>
        <v>0.0109928645833333</v>
      </c>
      <c r="HO8" s="0" t="n">
        <f aca="false">IF($Z8="●",SUMIFS(ST_SUM!IC:IC,ST_SUM!$L:$L,$G8)/COUNTIFS($G:$G,$G8,$Z:$Z,"●",$A:$A,HO$5)/HO$3,0)/3600/$E8</f>
        <v>0.0143303188131313</v>
      </c>
      <c r="HP8" s="0" t="n">
        <f aca="false">IF($AA8="●",SUMIFS(ST_SUM!ID:ID,ST_SUM!$L:$L,$G8)/COUNTIFS($G:$G,$G8,$AA:$AA,"●",$A:$A,HP$5)/HP$3,0)/3600/$E8</f>
        <v>0.00661148595328283</v>
      </c>
      <c r="HQ8" s="0" t="n">
        <f aca="false">IF($AB8="●",SUMIFS(ST_SUM!IE:IE,ST_SUM!$L:$L,$G8)/COUNTIFS($G:$G,$G8,$AB:$AB,"●",$A:$A,HQ$5)/HQ$3,0)/3600/$E8</f>
        <v>0</v>
      </c>
      <c r="HR8" s="0" t="n">
        <f aca="false">IF($AC8="●",SUMIFS(ST_SUM!IF:IF,ST_SUM!$L:$L,$G8)/COUNTIFS($G:$G,$G8,$AC:$AC,"●",$A:$A,HR$5)/HR$3,0)/3600/$E8</f>
        <v>0.0154752288510101</v>
      </c>
      <c r="HS8" s="0" t="n">
        <f aca="false">IF($AD8="●",SUMIFS(ST_SUM!IG:IG,ST_SUM!$L:$L,$G8)/COUNTIFS($G:$G,$G8,$AD:$AD,"●",$A:$A,HS$5)/HS$3,0)/3600/$E8</f>
        <v>0.00282872343223906</v>
      </c>
      <c r="HT8" s="0" t="n">
        <f aca="false">IF($AE8="●",SUMIFS(ST_SUM!IH:IH,ST_SUM!$L:$L,$G8)/COUNTIFS($G:$G,$G8,$AE:$AE,"●",$A:$A,HT$5)/HT$3,0)/3600/$E8</f>
        <v>0.018485625</v>
      </c>
      <c r="HU8" s="0" t="n">
        <f aca="false">IF($AF8="●",SUMIFS(ST_SUM!II:II,ST_SUM!$L:$L,$G8)/COUNTIFS($G:$G,$G8,$AF:$AF,"●",$A:$A,HU$5)/HU$3,0)/3600/$E8</f>
        <v>0.00697462910353535</v>
      </c>
      <c r="HV8" s="0" t="n">
        <f aca="false">IF($AG8="●",SUMIFS(ST_SUM!IJ:IJ,ST_SUM!$L:$L,$G8)/COUNTIFS($G:$G,$G8,$AG:$AG,"●",$A:$A,HV$5)/HV$3,0)/3600/$E8</f>
        <v>0</v>
      </c>
      <c r="HW8" s="0" t="n">
        <f aca="false">IF($AH8="●",SUMIFS(ST_SUM!IK:IK,ST_SUM!$L:$L,$G8)/COUNTIFS($G:$G,$G8,$AH:$AH,"●",$A:$A,HW$5)/HW$3,0)/3600/$E8</f>
        <v>0.000850899621212121</v>
      </c>
      <c r="HX8" s="0" t="n">
        <f aca="false">IF($AI8="●",SUMIFS(ST_SUM!IL:IL,ST_SUM!$L:$L,$G8)/COUNTIFS($G:$G,$G8,$AI:$AI,"●",$A:$A,HX$5)/HX$3,0)/3600/$E8</f>
        <v>0.00135143360690236</v>
      </c>
      <c r="HY8" s="0" t="n">
        <f aca="false">IF($AJ8="●",SUMIFS(ST_SUM!IM:IM,ST_SUM!$L:$L,$G8)/COUNTIFS($G:$G,$G8,$AJ:$AJ,"●",$A:$A,HY$5)/HY$3,0)/3600/$E8</f>
        <v>0.00796560921717172</v>
      </c>
      <c r="HZ8" s="0" t="n">
        <f aca="false">IF($AK8="●",SUMIFS(ST_SUM!IN:IN,ST_SUM!$L:$L,$G8)/COUNTIFS($G:$G,$G8,$AK:$AK,"●",$A:$A,HZ$5)/HZ$3,0)/3600/$E8</f>
        <v>0</v>
      </c>
      <c r="IA8" s="0" t="n">
        <f aca="false">IF($AL8="●",SUMIFS(ST_SUM!IO:IO,ST_SUM!$L:$L,$G8)/COUNTIFS($G:$G,$G8,$AL:$AL,"●",$A:$A,IA$5)/IA$3,0)/3600/$E8</f>
        <v>0</v>
      </c>
      <c r="IB8" s="0" t="n">
        <f aca="false">IF($AM8="●",SUMIFS(ST_SUM!IP:IP,ST_SUM!$L:$L,$G8)/COUNTIFS($G:$G,$G8,$AM:$AM,"●",$A:$A,IB$5)/IB$3,0)/3600/$E8</f>
        <v>0.00306364162457912</v>
      </c>
      <c r="IC8" s="0" t="n">
        <f aca="false">IF($AN8="●",SUMIFS(ST_SUM!IQ:IQ,ST_SUM!$L:$L,$G8)/COUNTIFS($G:$G,$G8,$AN:$AN,"●",$A:$A,IC$5)/IC$3,0)/3600/$E8</f>
        <v>0.00780291982323232</v>
      </c>
      <c r="ID8" s="0" t="n">
        <f aca="false">IF($AO8="●",SUMIFS(ST_SUM!IR:IR,ST_SUM!$L:$L,$G8)/COUNTIFS($G:$G,$G8,$AO:$AO,"●",$A:$A,ID$5)/ID$3,0)/3600/$E8</f>
        <v>0</v>
      </c>
      <c r="IE8" s="0" t="n">
        <f aca="false">IF($AP8="●",SUMIFS(ST_SUM!IS:IS,ST_SUM!$L:$L,$G8)/COUNTIFS($G:$G,$G8,$AP:$AP,"●",$A:$A,IE$5)/IE$3,0)/3600/$E8</f>
        <v>0.00651389441287879</v>
      </c>
      <c r="IF8" s="0" t="n">
        <f aca="false">IF($AQ8="●",SUMIFS(ST_SUM!IT:IT,ST_SUM!$L:$L,$G8)/COUNTIFS($G:$G,$G8,$AQ:$AQ,"●",$A:$A,IF$5)/IF$3,0)/3600/$E8</f>
        <v>0.0128773082386364</v>
      </c>
      <c r="IG8" s="0" t="n">
        <f aca="false">IF($AR8="●",SUMIFS(ST_SUM!IU:IU,ST_SUM!$L:$L,$G8)/COUNTIFS($G:$G,$G8,$AR:$AR,"●",$A:$A,IG$5)/IG$3,0)/3600/$E8</f>
        <v>0</v>
      </c>
      <c r="IH8" s="0" t="n">
        <f aca="false">IF($AS8="●",SUMIFS(ST_SUM!IV:IV,ST_SUM!$L:$L,$G8)/COUNTIFS($G:$G,$G8,$AS:$AS,"●",$A:$A,IH$5)/IH$3,0)/3600/$E8</f>
        <v>0.00745274621212121</v>
      </c>
      <c r="II8" s="0" t="n">
        <f aca="false">IF($AT8="●",SUMIFS(ST_SUM!IW:IW,ST_SUM!$L:$L,$G8)/COUNTIFS($G:$G,$G8,$AT:$AT,"●",$A:$A,II$5)/II$3,0)/3600/$E8</f>
        <v>0.0049543244949495</v>
      </c>
      <c r="IJ8" s="0" t="n">
        <f aca="false">IF($AU8="●",SUMIFS(ST_SUM!IX:IX,ST_SUM!$L:$L,$G8)/COUNTIFS($G:$G,$G8,$AU:$AU,"●",$A:$A,IJ$5)/IJ$3,0)/3600/$E8</f>
        <v>0.0111770714962121</v>
      </c>
      <c r="IK8" s="0" t="n">
        <f aca="false">IF($AV8="●",SUMIFS(ST_SUM!IY:IY,ST_SUM!$L:$L,$G8)/COUNTIFS($G:$G,$G8,$AV:$AV,"●",$A:$A,IK$5)/IK$3,0)/3600/$E8</f>
        <v>0</v>
      </c>
      <c r="IL8" s="0" t="n">
        <f aca="false">IF($AW8="●",SUMIFS(ST_SUM!IZ:IZ,ST_SUM!$L:$L,$G8)/COUNTIFS($G:$G,$G8,$AW:$AW,"●",$A:$A,IL$5)/IL$3,0)/3600/$E8</f>
        <v>0</v>
      </c>
      <c r="IM8" s="0" t="n">
        <f aca="false">IF($AX8="●",SUMIFS(ST_SUM!JA:JA,ST_SUM!$L:$L,$G8)/COUNTIFS($G:$G,$G8,$AX:$AX,"●",$A:$A,IM$5)/IM$3,0)/3600/$E8</f>
        <v>0.00227299952651515</v>
      </c>
      <c r="IN8" s="0" t="n">
        <f aca="false">IF($AY8="●",SUMIFS(ST_SUM!JB:JB,ST_SUM!$L:$L,$G8)/COUNTIFS($G:$G,$G8,$AY:$AY,"●",$A:$A,IN$5)/IN$3,0)/3600/$E8</f>
        <v>0</v>
      </c>
      <c r="IO8" s="0" t="n">
        <f aca="false">IF($AZ8="●",SUMIFS(ST_SUM!JC:JC,ST_SUM!$L:$L,$G8)/COUNTIFS($G:$G,$G8,$AZ:$AZ,"●",$A:$A,IO$5)/IO$3,0)/3600/$E8</f>
        <v>0</v>
      </c>
      <c r="IP8" s="0" t="n">
        <f aca="false">IF($BA8="●",SUMIFS(ST_SUM!JD:JD,ST_SUM!$L:$L,$G8)/COUNTIFS($G:$G,$G8,$BA:$BA,"●",$A:$A,IP$5)/IP$3,0)/3600/$E8</f>
        <v>0.00378943576388889</v>
      </c>
      <c r="IQ8" s="0" t="n">
        <f aca="false">IF($BB8="●",SUMIFS(ST_SUM!JE:JE,ST_SUM!$L:$L,$G8)/COUNTIFS($G:$G,$G8,$BB:$BB,"●",$A:$A,IQ$5)/IQ$3,0)/3600/$E8</f>
        <v>0.00793919402356902</v>
      </c>
      <c r="IR8" s="0" t="n">
        <f aca="false">IF($BC8="●",SUMIFS(ST_SUM!JF:JF,ST_SUM!$L:$L,$G8)/COUNTIFS($G:$G,$G8,$BC:$BC,"●",$A:$A,IR$5)/IR$3,0)/3600/$E8</f>
        <v>0</v>
      </c>
      <c r="IS8" s="0" t="n">
        <f aca="false">IF($BD8="●",SUMIFS(ST_SUM!JG:JG,ST_SUM!$L:$L,$G8)/COUNTIFS($G:$G,$G8,$BD:$BD,"●",$A:$A,IS$5)/IS$3,0)/3600/$E8</f>
        <v>0.00726837515782828</v>
      </c>
      <c r="IT8" s="0" t="n">
        <f aca="false">IF($BE8="●",SUMIFS(ST_SUM!JH:JH,ST_SUM!$L:$L,$G8)/COUNTIFS($G:$G,$G8,$BE:$BE,"●",$A:$A,IT$5)/IT$3,0)/3600/$E8</f>
        <v>0</v>
      </c>
      <c r="IU8" s="0" t="n">
        <f aca="false">IF($BF8="●",SUMIFS(ST_SUM!JI:JI,ST_SUM!$L:$L,$G8)/COUNTIFS($G:$G,$G8,$BF:$BF,"●",$A:$A,IU$5)/IU$3,0)/3600/$E8</f>
        <v>0.00969392361111111</v>
      </c>
      <c r="IV8" s="0" t="n">
        <f aca="false">IF($BG8="●",SUMIFS(ST_SUM!JJ:JJ,ST_SUM!$L:$L,$G8)/COUNTIFS($G:$G,$G8,$BG:$BG,"●",$A:$A,IV$5)/IV$3,0)/3600/$E8</f>
        <v>0.00701462870896465</v>
      </c>
      <c r="IW8" s="0" t="n">
        <f aca="false">IF($BH8="●",SUMIFS(ST_SUM!JK:JK,ST_SUM!$L:$L,$G8)/COUNTIFS($G:$G,$G8,$BH:$BH,"●",$A:$A,IW$5)/IW$3,0)/3600/$E8</f>
        <v>0</v>
      </c>
      <c r="IX8" s="0" t="n">
        <f aca="false">IF($BI8="●",SUMIFS(ST_SUM!JL:JL,ST_SUM!$L:$L,$G8)/COUNTIFS($G:$G,$G8,$BI:$BI,"●",$A:$A,IX$5)/IX$3,0)/3600/$E8</f>
        <v>0</v>
      </c>
      <c r="IY8" s="0" t="n">
        <f aca="false">IF($BJ8="●",SUMIFS(ST_SUM!JM:JM,ST_SUM!$L:$L,$G8)/COUNTIFS($G:$G,$G8,$BJ:$BJ,"●",$A:$A,IY$5)/IY$3,0)/3600/$E8</f>
        <v>0.0100068402777778</v>
      </c>
      <c r="IZ8" s="0" t="n">
        <f aca="false">IF($BK8="●",SUMIFS(ST_SUM!JN:JN,ST_SUM!$L:$L,$G8)/COUNTIFS($G:$G,$G8,$BK:$BK,"●",$A:$A,IZ$5)/IZ$3,0)/3600/$E8</f>
        <v>0</v>
      </c>
      <c r="JA8" s="0" t="n">
        <f aca="false">IF($BL8="●",SUMIFS(ST_SUM!JO:JO,ST_SUM!$L:$L,$G8)/COUNTIFS($G:$G,$G8,$BL:$BL,"●",$A:$A,JA$5)/JA$3,0)/3600/$E8</f>
        <v>0.0138199455492424</v>
      </c>
      <c r="JB8" s="0" t="n">
        <f aca="false">IF($BM8="●",SUMIFS(ST_SUM!JP:JP,ST_SUM!$L:$L,$G8)/COUNTIFS($G:$G,$G8,$BM:$BM,"●",$A:$A,JB$5)/JB$3,0)/3600/$E8</f>
        <v>0.00246719637784091</v>
      </c>
      <c r="JC8" s="0" t="n">
        <f aca="false">IF($BN8="●",SUMIFS(ST_SUM!JQ:JQ,ST_SUM!$L:$L,$G8)/COUNTIFS($G:$G,$G8,$BN:$BN,"●",$A:$A,JC$5)/JC$3,0)/3600/$E8</f>
        <v>0</v>
      </c>
      <c r="JD8" s="0" t="n">
        <f aca="false">IF($BO8="●",SUMIFS(ST_SUM!JR:JR,ST_SUM!$L:$L,$G8)/COUNTIFS($G:$G,$G8,$BO:$BO,"●",$A:$A,JD$5)/JD$3,0)/3600/$E8</f>
        <v>0</v>
      </c>
      <c r="JE8" s="0" t="n">
        <f aca="false">IF($BP8="●",SUMIFS(ST_SUM!JS:JS,ST_SUM!$L:$L,$G8)/COUNTIFS($G:$G,$G8,$BP:$BP,"●",$A:$A,JE$5)/JE$3,0)/3600/$E8</f>
        <v>0.0130735519255051</v>
      </c>
      <c r="JF8" s="0" t="n">
        <f aca="false">IF($BQ8="●",SUMIFS(ST_SUM!JT:JT,ST_SUM!$L:$L,$G8)/COUNTIFS($G:$G,$G8,$BQ:$BQ,"●",$A:$A,JF$5)/JF$3,0)/3600/$E8</f>
        <v>0</v>
      </c>
      <c r="JG8" s="0" t="n">
        <f aca="false">IF($BR8="●",SUMIFS(ST_SUM!JU:JU,ST_SUM!$L:$L,$G8)/COUNTIFS($G:$G,$G8,$BR:$BR,"●",$A:$A,JG$5)/JG$3,0)/3600/$E8</f>
        <v>0.00644572337962963</v>
      </c>
      <c r="JH8" s="0" t="n">
        <f aca="false">IF($BS8="●",SUMIFS(ST_SUM!JV:JV,ST_SUM!$L:$L,$G8)/COUNTIFS($G:$G,$G8,$BS:$BS,"●",$A:$A,JH$5)/JH$3,0)/3600/$E8</f>
        <v>0</v>
      </c>
      <c r="JI8" s="0" t="n">
        <f aca="false">IF($BT8="●",SUMIFS(ST_SUM!JW:JW,ST_SUM!$L:$L,$G8)/COUNTIFS($G:$G,$G8,$BT:$BT,"●",$A:$A,JI$5)/JI$3,0)/3600/$E8</f>
        <v>0</v>
      </c>
      <c r="JJ8" s="0" t="n">
        <f aca="false">SUM(GW8:JI8)</f>
        <v>0.304121860663931</v>
      </c>
      <c r="JK8" s="0" t="n">
        <f aca="false">IF($H8="●",SUMIFS(ST_SUM!JY:JY,ST_SUM!$L:$L,$G8)/COUNTIFS($G:$G,$G8,$H:$H,"●",$A:$A,JK$5)/JK$3,0)/3600/$E8</f>
        <v>0</v>
      </c>
      <c r="JL8" s="0" t="n">
        <f aca="false">IF($I8="●",SUMIFS(ST_SUM!JZ:JZ,ST_SUM!$L:$L,$G8)/COUNTIFS($G:$G,$G8,$I:$I,"●",$A:$A,JL$5)/JL$3,0)/3600/$E8</f>
        <v>0.00771141059027778</v>
      </c>
      <c r="JM8" s="0" t="n">
        <f aca="false">IF($J8="●",SUMIFS(ST_SUM!KA:KA,ST_SUM!$L:$L,$G8)/COUNTIFS($G:$G,$G8,$J:$J,"●",$A:$A,JM$5)/JM$3,0)/3600/$E8</f>
        <v>0.0158657063802083</v>
      </c>
      <c r="JN8" s="0" t="n">
        <f aca="false">IF($K8="●",SUMIFS(ST_SUM!KB:KB,ST_SUM!$L:$L,$G8)/COUNTIFS($G:$G,$G8,$K:$K,"●",$A:$A,JN$5)/JN$3,0)/3600/$E8</f>
        <v>0</v>
      </c>
      <c r="JO8" s="0" t="n">
        <f aca="false">IF($L8="●",SUMIFS(ST_SUM!KC:KC,ST_SUM!$L:$L,$G8)/COUNTIFS($G:$G,$G8,$L:$L,"●",$A:$A,JO$5)/JO$3,0)/3600/$E8</f>
        <v>0.014708130787037</v>
      </c>
      <c r="JP8" s="0" t="n">
        <f aca="false">IF($M8="●",SUMIFS(ST_SUM!KD:KD,ST_SUM!$L:$L,$G8)/COUNTIFS($G:$G,$G8,$M:$M,"●",$A:$A,JP$5)/JP$3,0)/3600/$E8</f>
        <v>0.01768046875</v>
      </c>
      <c r="JQ8" s="0" t="n">
        <f aca="false">IF($N8="●",SUMIFS(ST_SUM!KE:KE,ST_SUM!$L:$L,$G8)/COUNTIFS($G:$G,$G8,$N:$N,"●",$A:$A,JQ$5)/JQ$3,0)/3600/$E8</f>
        <v>0.00104574652777778</v>
      </c>
      <c r="JR8" s="0" t="n">
        <f aca="false">IF($O8="●",SUMIFS(ST_SUM!KF:KF,ST_SUM!$L:$L,$G8,ST_SUM!$M:$M,IF($B8='PART METHOD'!$D$4,"FMCNC1",IF($B8='PART METHOD'!$D$6,"FMCNC2","STD")))/IF($B8='PART METHOD'!$D$4,COUNTIFS($G:$G,$G8,$O:$O,"●",$A:$A,JR$5,$B:$B,'PART METHOD'!$D$4),IF($B8='PART METHOD'!$D$6,COUNTIFS($G:$G,$G8,$O:$O,"●",$A:$A,JR$5,$B:$B,'PART METHOD'!$D$6),COUNTIFS($G:$G,$G8,$O:$O,"●",$A:$A,JR$5,$B:$B,"&lt;&gt;"&amp;'PART METHOD'!$D$4,$B:$B,"&lt;&gt;"&amp;'PART METHOD'!$D$6)))/JR$3,0)/3600/$E8</f>
        <v>0</v>
      </c>
      <c r="JS8" s="0" t="n">
        <f aca="false">IF($P8="●",SUMIFS(ST_SUM!KG:KG,ST_SUM!$L:$L,$G8,ST_SUM!$M:$M,IF($B8='PART METHOD'!$D$4,"FMCNC1",IF($B8='PART METHOD'!$D$6,"FMCNC2","STD")))/IF($B8='PART METHOD'!$D$4,COUNTIFS($G:$G,$G8,$P:$P,"●",$A:$A,JS$5,$B:$B,'PART METHOD'!$D$4),IF($B8='PART METHOD'!$D$6,COUNTIFS($G:$G,$G8,$P:$P,"●",$A:$A,JS$5,$B:$B,'PART METHOD'!$D$6),COUNTIFS($G:$G,$G8,$P:$P,"●",$A:$A,JS$5,$B:$B,"&lt;&gt;"&amp;'PART METHOD'!$D$4,$B:$B,"&lt;&gt;"&amp;'PART METHOD'!$D$6)))/JS$3,0)/3600/$E8</f>
        <v>0.01037700390625</v>
      </c>
      <c r="JT8" s="0" t="n">
        <f aca="false">IF($Q8="●",SUMIFS(ST_SUM!KH:KH,ST_SUM!$L:$L,$G8,ST_SUM!$M:$M,IF($B8='PART METHOD'!$D$4,"FMCNC1",IF($B8='PART METHOD'!$D$6,"FMCNC2","STD")))/IF($B8='PART METHOD'!$D$4,COUNTIFS($G:$G,$G8,$Q:$Q,"●",$A:$A,JT$5,$B:$B,'PART METHOD'!$D$4),IF($B8='PART METHOD'!$D$6,COUNTIFS($G:$G,$G8,$Q:$Q,"●",$A:$A,JT$5,$B:$B,'PART METHOD'!$D$6),COUNTIFS($G:$G,$G8,$Q:$Q,"●",$A:$A,JT$5,$B:$B,"&lt;&gt;"&amp;'PART METHOD'!$D$4,$B:$B,"&lt;&gt;"&amp;'PART METHOD'!$D$6)))/JT$3,0)/3600/$E8</f>
        <v>0</v>
      </c>
      <c r="JU8" s="0" t="n">
        <f aca="false">IF($R8="●",SUMIFS(ST_SUM!KI:KI,ST_SUM!$L:$L,$G8,ST_SUM!$M:$M,IF($B8='PART METHOD'!$D$4,"FMCNC1",IF($B8='PART METHOD'!$D$6,"FMCNC2","STD")))/IF($B8='PART METHOD'!$D$4,COUNTIFS($G:$G,$G8,$R:$R,"●",$A:$A,JU$5,$B:$B,'PART METHOD'!$D$4),IF($B8='PART METHOD'!$D$6,COUNTIFS($G:$G,$G8,$R:$R,"●",$A:$A,JU$5,$B:$B,'PART METHOD'!$D$6),COUNTIFS($G:$G,$G8,$R:$R,"●",$A:$A,JU$5,$B:$B,"&lt;&gt;"&amp;'PART METHOD'!$D$4,$B:$B,"&lt;&gt;"&amp;'PART METHOD'!$D$6)))/JU$3,0)/3600/$E8</f>
        <v>0.015140388671875</v>
      </c>
      <c r="JV8" s="0" t="n">
        <f aca="false">IF($S8="●",SUMIFS(ST_SUM!KJ:KJ,ST_SUM!$L:$L,$G8,ST_SUM!$M:$M,IF($B8='PART METHOD'!$D$4,"FMCNC1",IF($B8='PART METHOD'!$D$6,"FMCNC2","STD")))/IF($B8='PART METHOD'!$D$4,COUNTIFS($G:$G,$G8,$S:$S,"●",$A:$A,JV$5,$B:$B,'PART METHOD'!$D$4),IF($B8='PART METHOD'!$D$6,COUNTIFS($G:$G,$G8,$S:$S,"●",$A:$A,JV$5,$B:$B,'PART METHOD'!$D$6),COUNTIFS($G:$G,$G8,$S:$S,"●",$A:$A,JV$5,$B:$B,"&lt;&gt;"&amp;'PART METHOD'!$D$4,$B:$B,"&lt;&gt;"&amp;'PART METHOD'!$D$6)))/JV$3,0)/3600/$E8</f>
        <v>0</v>
      </c>
      <c r="JW8" s="0" t="n">
        <f aca="false">IF($T8="●",SUMIFS(ST_SUM!KK:KK,ST_SUM!$L:$L,$G8,ST_SUM!$M:$M,IF($B8='PART METHOD'!$D$4,"FMCNC1",IF($B8='PART METHOD'!$D$6,"FMCNC2","STD")))/IF($B8='PART METHOD'!$D$4,COUNTIFS($G:$G,$G8,$T:$T,"●",$A:$A,JW$5,$B:$B,'PART METHOD'!$D$4),IF($B8='PART METHOD'!$D$6,COUNTIFS($G:$G,$G8,$T:$T,"●",$A:$A,JW$5,$B:$B,'PART METHOD'!$D$6),COUNTIFS($G:$G,$G8,$T:$T,"●",$A:$A,JW$5,$B:$B,"&lt;&gt;"&amp;'PART METHOD'!$D$4,$B:$B,"&lt;&gt;"&amp;'PART METHOD'!$D$6)))/JW$3,0)/3600/$E8</f>
        <v>0.0157775</v>
      </c>
      <c r="JX8" s="0" t="n">
        <f aca="false">IF($U8="●",SUMIFS(ST_SUM!KL:KL,ST_SUM!$L:$L,$G8,ST_SUM!$M:$M,IF($B8='PART METHOD'!$D$4,"FMCNC1",IF($B8='PART METHOD'!$D$6,"FMCNC2","STD")))/IF($B8='PART METHOD'!$D$4,COUNTIFS($G:$G,$G8,$U:$U,"●",$A:$A,JX$5,$B:$B,'PART METHOD'!$D$4),IF($B8='PART METHOD'!$D$6,COUNTIFS($G:$G,$G8,$U:$U,"●",$A:$A,JX$5,$B:$B,'PART METHOD'!$D$6),COUNTIFS($G:$G,$G8,$U:$U,"●",$A:$A,JX$5,$B:$B,"&lt;&gt;"&amp;'PART METHOD'!$D$4,$B:$B,"&lt;&gt;"&amp;'PART METHOD'!$D$6)))/JX$3,0)/3600/$E8</f>
        <v>0.0161348206018519</v>
      </c>
      <c r="JY8" s="0" t="n">
        <f aca="false">IF($V8="●",SUMIFS(ST_SUM!KM:KM,ST_SUM!$L:$L,$G8,ST_SUM!$M:$M,IF($B8='PART METHOD'!$D$4,"FMCNC1",IF($B8='PART METHOD'!$D$6,"FMCNC2","STD")))/IF($B8='PART METHOD'!$D$4,COUNTIFS($G:$G,$G8,$V:$V,"●",$A:$A,JY$5,$B:$B,'PART METHOD'!$D$4),IF($B8='PART METHOD'!$D$6,COUNTIFS($G:$G,$G8,$V:$V,"●",$A:$A,JY$5,$B:$B,'PART METHOD'!$D$6),COUNTIFS($G:$G,$G8,$V:$V,"●",$A:$A,JY$5,$B:$B,"&lt;&gt;"&amp;'PART METHOD'!$D$4,$B:$B,"&lt;&gt;"&amp;'PART METHOD'!$D$6)))/JY$3,0)/3600/$E8</f>
        <v>0</v>
      </c>
      <c r="JZ8" s="0" t="n">
        <f aca="false">IF($W8="●",SUMIFS(ST_SUM!KN:KN,ST_SUM!$L:$L,$G8,ST_SUM!$N:$N,IF($B8='PART METHOD'!$D$5,"HAND","STD"))/COUNTIFS($G:$G,$G8,$W:$W,"●",$A:$A,JZ$5,$B:$B,IF($B8='PART METHOD'!$D$5,'PART METHOD'!$D$5,"&lt;&gt;"&amp;'PART METHOD'!$D$5))/JZ$3,0)/3600/$E8</f>
        <v>0.0365206015625</v>
      </c>
      <c r="KA8" s="0" t="n">
        <f aca="false">IF($X8="●",SUMIFS(ST_SUM!KO:KO,ST_SUM!$L:$L,$G8)/COUNTIFS($G:$G,$G8,$X:$X,"●",$A:$A,KA$5)/KA$3,0)/3600/$E8</f>
        <v>0</v>
      </c>
      <c r="KB8" s="0" t="n">
        <f aca="false">IF($Y8="●",SUMIFS(ST_SUM!KP:KP,ST_SUM!$L:$L,$G8)/COUNTIFS($G:$G,$G8,$Y:$Y,"●",$A:$A,KB$5)/KB$3,0)/3600/$E8</f>
        <v>0.0258987026909722</v>
      </c>
      <c r="KC8" s="0" t="n">
        <f aca="false">IF($Z8="●",SUMIFS(ST_SUM!KQ:KQ,ST_SUM!$L:$L,$G8)/COUNTIFS($G:$G,$G8,$Z:$Z,"●",$A:$A,KC$5)/KC$3,0)/3600/$E8</f>
        <v>0.024938515625</v>
      </c>
      <c r="KD8" s="0" t="n">
        <f aca="false">IF($AA8="●",SUMIFS(ST_SUM!KR:KR,ST_SUM!$L:$L,$G8)/COUNTIFS($G:$G,$G8,$AA:$AA,"●",$A:$A,KD$5)/KD$3,0)/3600/$E8</f>
        <v>0.0149707465277778</v>
      </c>
      <c r="KE8" s="0" t="n">
        <f aca="false">IF($AB8="●",SUMIFS(ST_SUM!KS:KS,ST_SUM!$L:$L,$G8)/COUNTIFS($G:$G,$G8,$AB:$AB,"●",$A:$A,KE$5)/KE$3,0)/3600/$E8</f>
        <v>0</v>
      </c>
      <c r="KF8" s="0" t="n">
        <f aca="false">IF($AC8="●",SUMIFS(ST_SUM!KT:KT,ST_SUM!$L:$L,$G8)/COUNTIFS($G:$G,$G8,$AC:$AC,"●",$A:$A,KF$5)/KF$3,0)/3600/$E8</f>
        <v>0.032487265625</v>
      </c>
      <c r="KG8" s="0" t="n">
        <f aca="false">IF($AD8="●",SUMIFS(ST_SUM!KU:KU,ST_SUM!$L:$L,$G8)/COUNTIFS($G:$G,$G8,$AD:$AD,"●",$A:$A,KG$5)/KG$3,0)/3600/$E8</f>
        <v>0.00616227719907408</v>
      </c>
      <c r="KH8" s="0" t="n">
        <f aca="false">IF($AE8="●",SUMIFS(ST_SUM!KV:KV,ST_SUM!$L:$L,$G8)/COUNTIFS($G:$G,$G8,$AE:$AE,"●",$A:$A,KH$5)/KH$3,0)/3600/$E8</f>
        <v>0.0216052734375</v>
      </c>
      <c r="KI8" s="0" t="n">
        <f aca="false">IF($AF8="●",SUMIFS(ST_SUM!KW:KW,ST_SUM!$L:$L,$G8)/COUNTIFS($G:$G,$G8,$AF:$AF,"●",$A:$A,KI$5)/KI$3,0)/3600/$E8</f>
        <v>0.0100141449652778</v>
      </c>
      <c r="KJ8" s="0" t="n">
        <f aca="false">IF($AG8="●",SUMIFS(ST_SUM!KX:KX,ST_SUM!$L:$L,$G8)/COUNTIFS($G:$G,$G8,$AG:$AG,"●",$A:$A,KJ$5)/KJ$3,0)/3600/$E8</f>
        <v>0</v>
      </c>
      <c r="KK8" s="0" t="n">
        <f aca="false">IF($AH8="●",SUMIFS(ST_SUM!KY:KY,ST_SUM!$L:$L,$G8)/COUNTIFS($G:$G,$G8,$AH:$AH,"●",$A:$A,KK$5)/KK$3,0)/3600/$E8</f>
        <v>0.00309373263888889</v>
      </c>
      <c r="KL8" s="0" t="n">
        <f aca="false">IF($AI8="●",SUMIFS(ST_SUM!KZ:KZ,ST_SUM!$L:$L,$G8)/COUNTIFS($G:$G,$G8,$AI:$AI,"●",$A:$A,KL$5)/KL$3,0)/3600/$E8</f>
        <v>0.00325685763888889</v>
      </c>
      <c r="KM8" s="0" t="n">
        <f aca="false">IF($AJ8="●",SUMIFS(ST_SUM!LA:LA,ST_SUM!$L:$L,$G8)/COUNTIFS($G:$G,$G8,$AJ:$AJ,"●",$A:$A,KM$5)/KM$3,0)/3600/$E8</f>
        <v>0.0123796453993056</v>
      </c>
      <c r="KN8" s="0" t="n">
        <f aca="false">IF($AK8="●",SUMIFS(ST_SUM!LB:LB,ST_SUM!$L:$L,$G8)/COUNTIFS($G:$G,$G8,$AK:$AK,"●",$A:$A,KN$5)/KN$3,0)/3600/$E8</f>
        <v>0</v>
      </c>
      <c r="KO8" s="0" t="n">
        <f aca="false">IF($AL8="●",SUMIFS(ST_SUM!LC:LC,ST_SUM!$L:$L,$G8)/COUNTIFS($G:$G,$G8,$AL:$AL,"●",$A:$A,KO$5)/KO$3,0)/3600/$E8</f>
        <v>0</v>
      </c>
      <c r="KP8" s="0" t="n">
        <f aca="false">IF($AM8="●",SUMIFS(ST_SUM!LD:LD,ST_SUM!$L:$L,$G8)/COUNTIFS($G:$G,$G8,$AM:$AM,"●",$A:$A,KP$5)/KP$3,0)/3600/$E8</f>
        <v>0.00575476273148148</v>
      </c>
      <c r="KQ8" s="0" t="n">
        <f aca="false">IF($AN8="●",SUMIFS(ST_SUM!LE:LE,ST_SUM!$L:$L,$G8)/COUNTIFS($G:$G,$G8,$AN:$AN,"●",$A:$A,KQ$5)/KQ$3,0)/3600/$E8</f>
        <v>0.019086005787037</v>
      </c>
      <c r="KR8" s="0" t="n">
        <f aca="false">IF($AO8="●",SUMIFS(ST_SUM!LF:LF,ST_SUM!$L:$L,$G8)/COUNTIFS($G:$G,$G8,$AO:$AO,"●",$A:$A,KR$5)/KR$3,0)/3600/$E8</f>
        <v>0</v>
      </c>
      <c r="KS8" s="0" t="n">
        <f aca="false">IF($AP8="●",SUMIFS(ST_SUM!LG:LG,ST_SUM!$L:$L,$G8)/COUNTIFS($G:$G,$G8,$AP:$AP,"●",$A:$A,KS$5)/KS$3,0)/3600/$E8</f>
        <v>0.00714450231481482</v>
      </c>
      <c r="KT8" s="0" t="n">
        <f aca="false">IF($AQ8="●",SUMIFS(ST_SUM!LH:LH,ST_SUM!$L:$L,$G8)/COUNTIFS($G:$G,$G8,$AQ:$AQ,"●",$A:$A,KT$5)/KT$3,0)/3600/$E8</f>
        <v>0.0195350737847222</v>
      </c>
      <c r="KU8" s="0" t="n">
        <f aca="false">IF($AR8="●",SUMIFS(ST_SUM!LI:LI,ST_SUM!$L:$L,$G8)/COUNTIFS($G:$G,$G8,$AR:$AR,"●",$A:$A,KU$5)/KU$3,0)/3600/$E8</f>
        <v>0</v>
      </c>
      <c r="KV8" s="0" t="n">
        <f aca="false">IF($AS8="●",SUMIFS(ST_SUM!LJ:LJ,ST_SUM!$L:$L,$G8)/COUNTIFS($G:$G,$G8,$AS:$AS,"●",$A:$A,KV$5)/KV$3,0)/3600/$E8</f>
        <v>0.0103114236111111</v>
      </c>
      <c r="KW8" s="0" t="n">
        <f aca="false">IF($AT8="●",SUMIFS(ST_SUM!LK:LK,ST_SUM!$L:$L,$G8)/COUNTIFS($G:$G,$G8,$AT:$AT,"●",$A:$A,KW$5)/KW$3,0)/3600/$E8</f>
        <v>0.00796404513888889</v>
      </c>
      <c r="KX8" s="0" t="n">
        <f aca="false">IF($AU8="●",SUMIFS(ST_SUM!LL:LL,ST_SUM!$L:$L,$G8)/COUNTIFS($G:$G,$G8,$AU:$AU,"●",$A:$A,KX$5)/KX$3,0)/3600/$E8</f>
        <v>0.0192339539930556</v>
      </c>
      <c r="KY8" s="0" t="n">
        <f aca="false">IF($AV8="●",SUMIFS(ST_SUM!LM:LM,ST_SUM!$L:$L,$G8)/COUNTIFS($G:$G,$G8,$AV:$AV,"●",$A:$A,KY$5)/KY$3,0)/3600/$E8</f>
        <v>0</v>
      </c>
      <c r="KZ8" s="0" t="n">
        <f aca="false">IF($AW8="●",SUMIFS(ST_SUM!LN:LN,ST_SUM!$L:$L,$G8)/COUNTIFS($G:$G,$G8,$AW:$AW,"●",$A:$A,KZ$5)/KZ$3,0)/3600/$E8</f>
        <v>0</v>
      </c>
      <c r="LA8" s="0" t="n">
        <f aca="false">IF($AX8="●",SUMIFS(ST_SUM!LO:LO,ST_SUM!$L:$L,$G8)/COUNTIFS($G:$G,$G8,$AX:$AX,"●",$A:$A,LA$5)/LA$3,0)/3600/$E8</f>
        <v>0.00748205295138889</v>
      </c>
      <c r="LB8" s="0" t="n">
        <f aca="false">IF($AY8="●",SUMIFS(ST_SUM!LP:LP,ST_SUM!$L:$L,$G8)/COUNTIFS($G:$G,$G8,$AY:$AY,"●",$A:$A,LB$5)/LB$3,0)/3600/$E8</f>
        <v>0</v>
      </c>
      <c r="LC8" s="0" t="n">
        <f aca="false">IF($AZ8="●",SUMIFS(ST_SUM!LQ:LQ,ST_SUM!$L:$L,$G8)/COUNTIFS($G:$G,$G8,$AZ:$AZ,"●",$A:$A,LC$5)/LC$3,0)/3600/$E8</f>
        <v>0</v>
      </c>
      <c r="LD8" s="0" t="n">
        <f aca="false">IF($BA8="●",SUMIFS(ST_SUM!LR:LR,ST_SUM!$L:$L,$G8)/COUNTIFS($G:$G,$G8,$BA:$BA,"●",$A:$A,LD$5)/LD$3,0)/3600/$E8</f>
        <v>0.00743254050925926</v>
      </c>
      <c r="LE8" s="0" t="n">
        <f aca="false">IF($BB8="●",SUMIFS(ST_SUM!LS:LS,ST_SUM!$L:$L,$G8)/COUNTIFS($G:$G,$G8,$BB:$BB,"●",$A:$A,LE$5)/LE$3,0)/3600/$E8</f>
        <v>0.0134970109953704</v>
      </c>
      <c r="LF8" s="0" t="n">
        <f aca="false">IF($BC8="●",SUMIFS(ST_SUM!LT:LT,ST_SUM!$L:$L,$G8)/COUNTIFS($G:$G,$G8,$BC:$BC,"●",$A:$A,LF$5)/LF$3,0)/3600/$E8</f>
        <v>0</v>
      </c>
      <c r="LG8" s="0" t="n">
        <f aca="false">IF($BD8="●",SUMIFS(ST_SUM!LU:LU,ST_SUM!$L:$L,$G8)/COUNTIFS($G:$G,$G8,$BD:$BD,"●",$A:$A,LG$5)/LG$3,0)/3600/$E8</f>
        <v>0.00897819010416667</v>
      </c>
      <c r="LH8" s="0" t="n">
        <f aca="false">IF($BE8="●",SUMIFS(ST_SUM!LV:LV,ST_SUM!$L:$L,$G8)/COUNTIFS($G:$G,$G8,$BE:$BE,"●",$A:$A,LH$5)/LH$3,0)/3600/$E8</f>
        <v>0</v>
      </c>
      <c r="LI8" s="0" t="n">
        <f aca="false">IF($BF8="●",SUMIFS(ST_SUM!LW:LW,ST_SUM!$L:$L,$G8)/COUNTIFS($G:$G,$G8,$BF:$BF,"●",$A:$A,LI$5)/LI$3,0)/3600/$E8</f>
        <v>0.0149063888888889</v>
      </c>
      <c r="LJ8" s="0" t="n">
        <f aca="false">IF($BG8="●",SUMIFS(ST_SUM!LX:LX,ST_SUM!$L:$L,$G8)/COUNTIFS($G:$G,$G8,$BG:$BG,"●",$A:$A,LJ$5)/LJ$3,0)/3600/$E8</f>
        <v>0.0131846137152778</v>
      </c>
      <c r="LK8" s="0" t="n">
        <f aca="false">IF($BH8="●",SUMIFS(ST_SUM!LY:LY,ST_SUM!$L:$L,$G8)/COUNTIFS($G:$G,$G8,$BH:$BH,"●",$A:$A,LK$5)/LK$3,0)/3600/$E8</f>
        <v>0</v>
      </c>
      <c r="LL8" s="0" t="n">
        <f aca="false">IF($BI8="●",SUMIFS(ST_SUM!LZ:LZ,ST_SUM!$L:$L,$G8)/COUNTIFS($G:$G,$G8,$BI:$BI,"●",$A:$A,LL$5)/LL$3,0)/3600/$E8</f>
        <v>0</v>
      </c>
      <c r="LM8" s="0" t="n">
        <f aca="false">IF($BJ8="●",SUMIFS(ST_SUM!MA:MA,ST_SUM!$L:$L,$G8)/COUNTIFS($G:$G,$G8,$BJ:$BJ,"●",$A:$A,LM$5)/LM$3,0)/3600/$E8</f>
        <v>0.0198987413194444</v>
      </c>
      <c r="LN8" s="0" t="n">
        <f aca="false">IF($BK8="●",SUMIFS(ST_SUM!MB:MB,ST_SUM!$L:$L,$G8)/COUNTIFS($G:$G,$G8,$BK:$BK,"●",$A:$A,LN$5)/LN$3,0)/3600/$E8</f>
        <v>0</v>
      </c>
      <c r="LO8" s="0" t="n">
        <f aca="false">IF($BL8="●",SUMIFS(ST_SUM!MC:MC,ST_SUM!$L:$L,$G8)/COUNTIFS($G:$G,$G8,$BL:$BL,"●",$A:$A,LO$5)/LO$3,0)/3600/$E8</f>
        <v>0.02259537890625</v>
      </c>
      <c r="LP8" s="0" t="n">
        <f aca="false">IF($BM8="●",SUMIFS(ST_SUM!MD:MD,ST_SUM!$L:$L,$G8)/COUNTIFS($G:$G,$G8,$BM:$BM,"●",$A:$A,LP$5)/LP$3,0)/3600/$E8</f>
        <v>0.00383431857638889</v>
      </c>
      <c r="LQ8" s="0" t="n">
        <f aca="false">IF($BN8="●",SUMIFS(ST_SUM!ME:ME,ST_SUM!$L:$L,$G8)/COUNTIFS($G:$G,$G8,$BN:$BN,"●",$A:$A,LQ$5)/LQ$3,0)/3600/$E8</f>
        <v>0</v>
      </c>
      <c r="LR8" s="0" t="n">
        <f aca="false">IF($BO8="●",SUMIFS(ST_SUM!MF:MF,ST_SUM!$L:$L,$G8)/COUNTIFS($G:$G,$G8,$BO:$BO,"●",$A:$A,LR$5)/LR$3,0)/3600/$E8</f>
        <v>0</v>
      </c>
      <c r="LS8" s="0" t="n">
        <f aca="false">IF($BP8="●",SUMIFS(ST_SUM!MG:MG,ST_SUM!$L:$L,$G8)/COUNTIFS($G:$G,$G8,$BP:$BP,"●",$A:$A,LS$5)/LS$3,0)/3600/$E8</f>
        <v>0.0175644357638889</v>
      </c>
      <c r="LT8" s="0" t="n">
        <f aca="false">IF($BQ8="●",SUMIFS(ST_SUM!MH:MH,ST_SUM!$L:$L,$G8)/COUNTIFS($G:$G,$G8,$BQ:$BQ,"●",$A:$A,LT$5)/LT$3,0)/3600/$E8</f>
        <v>0</v>
      </c>
      <c r="LU8" s="0" t="n">
        <f aca="false">IF($BR8="●",SUMIFS(ST_SUM!MI:MI,ST_SUM!$L:$L,$G8)/COUNTIFS($G:$G,$G8,$BR:$BR,"●",$A:$A,LU$5)/LU$3,0)/3600/$E8</f>
        <v>0.0074204140625</v>
      </c>
      <c r="LV8" s="0" t="n">
        <f aca="false">IF($BS8="●",SUMIFS(ST_SUM!MJ:MJ,ST_SUM!$L:$L,$G8)/COUNTIFS($G:$G,$G8,$BS:$BS,"●",$A:$A,LV$5)/LV$3,0)/3600/$E8</f>
        <v>0</v>
      </c>
      <c r="LW8" s="0" t="n">
        <f aca="false">IF($BT8="●",SUMIFS(ST_SUM!MK:MK,ST_SUM!$L:$L,$G8)/COUNTIFS($G:$G,$G8,$BT:$BT,"●",$A:$A,LW$5)/LW$3,0)/3600/$E8</f>
        <v>0</v>
      </c>
      <c r="LX8" s="0" t="n">
        <f aca="false">SUM(JK8:LW8)</f>
        <v>0.531592792679398</v>
      </c>
      <c r="LY8" s="0" t="n">
        <f aca="false">IF($H8="●",SUMIFS(ST_SUM!MM:MM,ST_SUM!$L:$L,$G8)/COUNTIFS($G:$G,$G8,$H:$H,"●",$A:$A,LY$5)/LY$3,0)/3600/$E8</f>
        <v>0</v>
      </c>
      <c r="LZ8" s="0" t="n">
        <f aca="false">IF($I8="●",SUMIFS(ST_SUM!MN:MN,ST_SUM!$L:$L,$G8)/COUNTIFS($G:$G,$G8,$I:$I,"●",$A:$A,LZ$5)/LZ$3,0)/3600/$E8</f>
        <v>0.00753562334656085</v>
      </c>
      <c r="MA8" s="0" t="n">
        <f aca="false">IF($J8="●",SUMIFS(ST_SUM!MO:MO,ST_SUM!$L:$L,$G8)/COUNTIFS($G:$G,$G8,$J:$J,"●",$A:$A,MA$5)/MA$3,0)/3600/$E8</f>
        <v>0.0127999313822751</v>
      </c>
      <c r="MB8" s="0" t="n">
        <f aca="false">IF($K8="●",SUMIFS(ST_SUM!MP:MP,ST_SUM!$L:$L,$G8)/COUNTIFS($G:$G,$G8,$K:$K,"●",$A:$A,MB$5)/MB$3,0)/3600/$E8</f>
        <v>0</v>
      </c>
      <c r="MC8" s="0" t="n">
        <f aca="false">IF($L8="●",SUMIFS(ST_SUM!MQ:MQ,ST_SUM!$L:$L,$G8)/COUNTIFS($G:$G,$G8,$L:$L,"●",$A:$A,MC$5)/MC$3,0)/3600/$E8</f>
        <v>0.0147089010141093</v>
      </c>
      <c r="MD8" s="0" t="n">
        <f aca="false">IF($M8="●",SUMIFS(ST_SUM!MR:MR,ST_SUM!$L:$L,$G8)/COUNTIFS($G:$G,$G8,$M:$M,"●",$A:$A,MD$5)/MD$3,0)/3600/$E8</f>
        <v>0.0232259920634921</v>
      </c>
      <c r="ME8" s="0" t="n">
        <f aca="false">IF($N8="●",SUMIFS(ST_SUM!MS:MS,ST_SUM!$L:$L,$G8)/COUNTIFS($G:$G,$G8,$N:$N,"●",$A:$A,ME$5)/ME$3,0)/3600/$E8</f>
        <v>0.00276286375661376</v>
      </c>
      <c r="MF8" s="0" t="n">
        <f aca="false">IF($O8="●",SUMIFS(ST_SUM!MT:MT,ST_SUM!$L:$L,$G8,ST_SUM!$M:$M,IF($B8='PART METHOD'!$D$4,"FMCNC1",IF($B8='PART METHOD'!$D$6,"FMCNC2","STD")))/IF($B8='PART METHOD'!$D$4,COUNTIFS($G:$G,$G8,$O:$O,"●",$A:$A,MF$5,$B:$B,'PART METHOD'!$D$4),IF($B8='PART METHOD'!$D$6,COUNTIFS($G:$G,$G8,$O:$O,"●",$A:$A,MF$5,$B:$B,'PART METHOD'!$D$6),COUNTIFS($G:$G,$G8,$O:$O,"●",$A:$A,MF$5,$B:$B,"&lt;&gt;"&amp;'PART METHOD'!$D$4,$B:$B,"&lt;&gt;"&amp;'PART METHOD'!$D$6)))/MF$3,0)/3600/$E8</f>
        <v>0</v>
      </c>
      <c r="MG8" s="0" t="n">
        <f aca="false">IF($P8="●",SUMIFS(ST_SUM!MU:MU,ST_SUM!$L:$L,$G8,ST_SUM!$M:$M,IF($B8='PART METHOD'!$D$4,"FMCNC1",IF($B8='PART METHOD'!$D$6,"FMCNC2","STD")))/IF($B8='PART METHOD'!$D$4,COUNTIFS($G:$G,$G8,$P:$P,"●",$A:$A,MG$5,$B:$B,'PART METHOD'!$D$4),IF($B8='PART METHOD'!$D$6,COUNTIFS($G:$G,$G8,$P:$P,"●",$A:$A,MG$5,$B:$B,'PART METHOD'!$D$6),COUNTIFS($G:$G,$G8,$P:$P,"●",$A:$A,MG$5,$B:$B,"&lt;&gt;"&amp;'PART METHOD'!$D$4,$B:$B,"&lt;&gt;"&amp;'PART METHOD'!$D$6)))/MG$3,0)/3600/$E8</f>
        <v>0.0123852670304233</v>
      </c>
      <c r="MH8" s="0" t="n">
        <f aca="false">IF($Q8="●",SUMIFS(ST_SUM!MV:MV,ST_SUM!$L:$L,$G8,ST_SUM!$M:$M,IF($B8='PART METHOD'!$D$4,"FMCNC1",IF($B8='PART METHOD'!$D$6,"FMCNC2","STD")))/IF($B8='PART METHOD'!$D$4,COUNTIFS($G:$G,$G8,$Q:$Q,"●",$A:$A,MH$5,$B:$B,'PART METHOD'!$D$4),IF($B8='PART METHOD'!$D$6,COUNTIFS($G:$G,$G8,$Q:$Q,"●",$A:$A,MH$5,$B:$B,'PART METHOD'!$D$6),COUNTIFS($G:$G,$G8,$Q:$Q,"●",$A:$A,MH$5,$B:$B,"&lt;&gt;"&amp;'PART METHOD'!$D$4,$B:$B,"&lt;&gt;"&amp;'PART METHOD'!$D$6)))/MH$3,0)/3600/$E8</f>
        <v>0</v>
      </c>
      <c r="MI8" s="0" t="n">
        <f aca="false">IF($R8="●",SUMIFS(ST_SUM!MW:MW,ST_SUM!$L:$L,$G8,ST_SUM!$M:$M,IF($B8='PART METHOD'!$D$4,"FMCNC1",IF($B8='PART METHOD'!$D$6,"FMCNC2","STD")))/IF($B8='PART METHOD'!$D$4,COUNTIFS($G:$G,$G8,$R:$R,"●",$A:$A,MI$5,$B:$B,'PART METHOD'!$D$4),IF($B8='PART METHOD'!$D$6,COUNTIFS($G:$G,$G8,$R:$R,"●",$A:$A,MI$5,$B:$B,'PART METHOD'!$D$6),COUNTIFS($G:$G,$G8,$R:$R,"●",$A:$A,MI$5,$B:$B,"&lt;&gt;"&amp;'PART METHOD'!$D$4,$B:$B,"&lt;&gt;"&amp;'PART METHOD'!$D$6)))/MI$3,0)/3600/$E8</f>
        <v>0.0150207465277778</v>
      </c>
      <c r="MJ8" s="0" t="n">
        <f aca="false">IF($S8="●",SUMIFS(ST_SUM!MX:MX,ST_SUM!$L:$L,$G8,ST_SUM!$M:$M,IF($B8='PART METHOD'!$D$4,"FMCNC1",IF($B8='PART METHOD'!$D$6,"FMCNC2","STD")))/IF($B8='PART METHOD'!$D$4,COUNTIFS($G:$G,$G8,$S:$S,"●",$A:$A,MJ$5,$B:$B,'PART METHOD'!$D$4),IF($B8='PART METHOD'!$D$6,COUNTIFS($G:$G,$G8,$S:$S,"●",$A:$A,MJ$5,$B:$B,'PART METHOD'!$D$6),COUNTIFS($G:$G,$G8,$S:$S,"●",$A:$A,MJ$5,$B:$B,"&lt;&gt;"&amp;'PART METHOD'!$D$4,$B:$B,"&lt;&gt;"&amp;'PART METHOD'!$D$6)))/MJ$3,0)/3600/$E8</f>
        <v>0</v>
      </c>
      <c r="MK8" s="0" t="n">
        <f aca="false">IF($T8="●",SUMIFS(ST_SUM!MY:MY,ST_SUM!$L:$L,$G8,ST_SUM!$M:$M,IF($B8='PART METHOD'!$D$4,"FMCNC1",IF($B8='PART METHOD'!$D$6,"FMCNC2","STD")))/IF($B8='PART METHOD'!$D$4,COUNTIFS($G:$G,$G8,$T:$T,"●",$A:$A,MK$5,$B:$B,'PART METHOD'!$D$4),IF($B8='PART METHOD'!$D$6,COUNTIFS($G:$G,$G8,$T:$T,"●",$A:$A,MK$5,$B:$B,'PART METHOD'!$D$6),COUNTIFS($G:$G,$G8,$T:$T,"●",$A:$A,MK$5,$B:$B,"&lt;&gt;"&amp;'PART METHOD'!$D$4,$B:$B,"&lt;&gt;"&amp;'PART METHOD'!$D$6)))/MK$3,0)/3600/$E8</f>
        <v>0.0165041074184303</v>
      </c>
      <c r="ML8" s="0" t="n">
        <f aca="false">IF($U8="●",SUMIFS(ST_SUM!MZ:MZ,ST_SUM!$L:$L,$G8,ST_SUM!$M:$M,IF($B8='PART METHOD'!$D$4,"FMCNC1",IF($B8='PART METHOD'!$D$6,"FMCNC2","STD")))/IF($B8='PART METHOD'!$D$4,COUNTIFS($G:$G,$G8,$U:$U,"●",$A:$A,ML$5,$B:$B,'PART METHOD'!$D$4),IF($B8='PART METHOD'!$D$6,COUNTIFS($G:$G,$G8,$U:$U,"●",$A:$A,ML$5,$B:$B,'PART METHOD'!$D$6),COUNTIFS($G:$G,$G8,$U:$U,"●",$A:$A,ML$5,$B:$B,"&lt;&gt;"&amp;'PART METHOD'!$D$4,$B:$B,"&lt;&gt;"&amp;'PART METHOD'!$D$6)))/ML$3,0)/3600/$E8</f>
        <v>0.0148555778769841</v>
      </c>
      <c r="MM8" s="0" t="n">
        <f aca="false">IF($V8="●",SUMIFS(ST_SUM!NA:NA,ST_SUM!$L:$L,$G8,ST_SUM!$M:$M,IF($B8='PART METHOD'!$D$4,"FMCNC1",IF($B8='PART METHOD'!$D$6,"FMCNC2","STD")))/IF($B8='PART METHOD'!$D$4,COUNTIFS($G:$G,$G8,$V:$V,"●",$A:$A,MM$5,$B:$B,'PART METHOD'!$D$4),IF($B8='PART METHOD'!$D$6,COUNTIFS($G:$G,$G8,$V:$V,"●",$A:$A,MM$5,$B:$B,'PART METHOD'!$D$6),COUNTIFS($G:$G,$G8,$V:$V,"●",$A:$A,MM$5,$B:$B,"&lt;&gt;"&amp;'PART METHOD'!$D$4,$B:$B,"&lt;&gt;"&amp;'PART METHOD'!$D$6)))/MM$3,0)/3600/$E8</f>
        <v>0</v>
      </c>
      <c r="MN8" s="0" t="n">
        <f aca="false">IF($W8="●",SUMIFS(ST_SUM!NB:NB,ST_SUM!$L:$L,$G8,ST_SUM!$N:$N,IF($B8='PART METHOD'!$D$5,"HAND","STD"))/COUNTIFS($G:$G,$G8,$W:$W,"●",$A:$A,MN$5,$B:$B,IF($B8='PART METHOD'!$D$5,'PART METHOD'!$D$5,"&lt;&gt;"&amp;'PART METHOD'!$D$5))/MN$3,0)/3600/$E8</f>
        <v>0.0310653563161376</v>
      </c>
      <c r="MO8" s="0" t="n">
        <f aca="false">IF($X8="●",SUMIFS(ST_SUM!NC:NC,ST_SUM!$L:$L,$G8)/COUNTIFS($G:$G,$G8,$X:$X,"●",$A:$A,MO$5)/MO$3,0)/3600/$E8</f>
        <v>0</v>
      </c>
      <c r="MP8" s="0" t="n">
        <f aca="false">IF($Y8="●",SUMIFS(ST_SUM!ND:ND,ST_SUM!$L:$L,$G8)/COUNTIFS($G:$G,$G8,$Y:$Y,"●",$A:$A,MP$5)/MP$3,0)/3600/$E8</f>
        <v>0.0188063368055556</v>
      </c>
      <c r="MQ8" s="0" t="n">
        <f aca="false">IF($Z8="●",SUMIFS(ST_SUM!NE:NE,ST_SUM!$L:$L,$G8)/COUNTIFS($G:$G,$G8,$Z:$Z,"●",$A:$A,MQ$5)/MQ$3,0)/3600/$E8</f>
        <v>0.0241866071428571</v>
      </c>
      <c r="MR8" s="0" t="n">
        <f aca="false">IF($AA8="●",SUMIFS(ST_SUM!NF:NF,ST_SUM!$L:$L,$G8)/COUNTIFS($G:$G,$G8,$AA:$AA,"●",$A:$A,MR$5)/MR$3,0)/3600/$E8</f>
        <v>0.0101484953703704</v>
      </c>
      <c r="MS8" s="0" t="n">
        <f aca="false">IF($AB8="●",SUMIFS(ST_SUM!NG:NG,ST_SUM!$L:$L,$G8)/COUNTIFS($G:$G,$G8,$AB:$AB,"●",$A:$A,MS$5)/MS$3,0)/3600/$E8</f>
        <v>0</v>
      </c>
      <c r="MT8" s="0" t="n">
        <f aca="false">IF($AC8="●",SUMIFS(ST_SUM!NH:NH,ST_SUM!$L:$L,$G8)/COUNTIFS($G:$G,$G8,$AC:$AC,"●",$A:$A,MT$5)/MT$3,0)/3600/$E8</f>
        <v>0.0275743634259259</v>
      </c>
      <c r="MU8" s="0" t="n">
        <f aca="false">IF($AD8="●",SUMIFS(ST_SUM!NI:NI,ST_SUM!$L:$L,$G8)/COUNTIFS($G:$G,$G8,$AD:$AD,"●",$A:$A,MU$5)/MU$3,0)/3600/$E8</f>
        <v>0.00745187114197531</v>
      </c>
      <c r="MV8" s="0" t="n">
        <f aca="false">IF($AE8="●",SUMIFS(ST_SUM!NJ:NJ,ST_SUM!$L:$L,$G8)/COUNTIFS($G:$G,$G8,$AE:$AE,"●",$A:$A,MV$5)/MV$3,0)/3600/$E8</f>
        <v>0.0203680224867725</v>
      </c>
      <c r="MW8" s="0" t="n">
        <f aca="false">IF($AF8="●",SUMIFS(ST_SUM!NK:NK,ST_SUM!$L:$L,$G8)/COUNTIFS($G:$G,$G8,$AF:$AF,"●",$A:$A,MW$5)/MW$3,0)/3600/$E8</f>
        <v>0.00656725818452381</v>
      </c>
      <c r="MX8" s="0" t="n">
        <f aca="false">IF($AG8="●",SUMIFS(ST_SUM!NL:NL,ST_SUM!$L:$L,$G8)/COUNTIFS($G:$G,$G8,$AG:$AG,"●",$A:$A,MX$5)/MX$3,0)/3600/$E8</f>
        <v>0</v>
      </c>
      <c r="MY8" s="0" t="n">
        <f aca="false">IF($AH8="●",SUMIFS(ST_SUM!NM:NM,ST_SUM!$L:$L,$G8)/COUNTIFS($G:$G,$G8,$AH:$AH,"●",$A:$A,MY$5)/MY$3,0)/3600/$E8</f>
        <v>0.00551005291005291</v>
      </c>
      <c r="MZ8" s="0" t="n">
        <f aca="false">IF($AI8="●",SUMIFS(ST_SUM!NN:NN,ST_SUM!$L:$L,$G8)/COUNTIFS($G:$G,$G8,$AI:$AI,"●",$A:$A,MZ$5)/MZ$3,0)/3600/$E8</f>
        <v>0.00374510857583774</v>
      </c>
      <c r="NA8" s="0" t="n">
        <f aca="false">IF($AJ8="●",SUMIFS(ST_SUM!NO:NO,ST_SUM!$L:$L,$G8)/COUNTIFS($G:$G,$G8,$AJ:$AJ,"●",$A:$A,NA$5)/NA$3,0)/3600/$E8</f>
        <v>0.0107836086309524</v>
      </c>
      <c r="NB8" s="0" t="n">
        <f aca="false">IF($AK8="●",SUMIFS(ST_SUM!NP:NP,ST_SUM!$L:$L,$G8)/COUNTIFS($G:$G,$G8,$AK:$AK,"●",$A:$A,NB$5)/NB$3,0)/3600/$E8</f>
        <v>0</v>
      </c>
      <c r="NC8" s="0" t="n">
        <f aca="false">IF($AL8="●",SUMIFS(ST_SUM!NQ:NQ,ST_SUM!$L:$L,$G8)/COUNTIFS($G:$G,$G8,$AL:$AL,"●",$A:$A,NC$5)/NC$3,0)/3600/$E8</f>
        <v>0</v>
      </c>
      <c r="ND8" s="0" t="n">
        <f aca="false">IF($AM8="●",SUMIFS(ST_SUM!NR:NR,ST_SUM!$L:$L,$G8)/COUNTIFS($G:$G,$G8,$AM:$AM,"●",$A:$A,ND$5)/ND$3,0)/3600/$E8</f>
        <v>0.00481963183421517</v>
      </c>
      <c r="NE8" s="0" t="n">
        <f aca="false">IF($AN8="●",SUMIFS(ST_SUM!NS:NS,ST_SUM!$L:$L,$G8)/COUNTIFS($G:$G,$G8,$AN:$AN,"●",$A:$A,NE$5)/NE$3,0)/3600/$E8</f>
        <v>0.0153739528218695</v>
      </c>
      <c r="NF8" s="0" t="n">
        <f aca="false">IF($AO8="●",SUMIFS(ST_SUM!NT:NT,ST_SUM!$L:$L,$G8)/COUNTIFS($G:$G,$G8,$AO:$AO,"●",$A:$A,NF$5)/NF$3,0)/3600/$E8</f>
        <v>0</v>
      </c>
      <c r="NG8" s="0" t="n">
        <f aca="false">IF($AP8="●",SUMIFS(ST_SUM!NU:NU,ST_SUM!$L:$L,$G8)/COUNTIFS($G:$G,$G8,$AP:$AP,"●",$A:$A,NG$5)/NG$3,0)/3600/$E8</f>
        <v>0.00743725749559083</v>
      </c>
      <c r="NH8" s="0" t="n">
        <f aca="false">IF($AQ8="●",SUMIFS(ST_SUM!NV:NV,ST_SUM!$L:$L,$G8)/COUNTIFS($G:$G,$G8,$AQ:$AQ,"●",$A:$A,NH$5)/NH$3,0)/3600/$E8</f>
        <v>0.0237648344494048</v>
      </c>
      <c r="NI8" s="0" t="n">
        <f aca="false">IF($AR8="●",SUMIFS(ST_SUM!NW:NW,ST_SUM!$L:$L,$G8)/COUNTIFS($G:$G,$G8,$AR:$AR,"●",$A:$A,NI$5)/NI$3,0)/3600/$E8</f>
        <v>0</v>
      </c>
      <c r="NJ8" s="0" t="n">
        <f aca="false">IF($AS8="●",SUMIFS(ST_SUM!NX:NX,ST_SUM!$L:$L,$G8)/COUNTIFS($G:$G,$G8,$AS:$AS,"●",$A:$A,NJ$5)/NJ$3,0)/3600/$E8</f>
        <v>0.0115661049107143</v>
      </c>
      <c r="NK8" s="0" t="n">
        <f aca="false">IF($AT8="●",SUMIFS(ST_SUM!NY:NY,ST_SUM!$L:$L,$G8)/COUNTIFS($G:$G,$G8,$AT:$AT,"●",$A:$A,NK$5)/NK$3,0)/3600/$E8</f>
        <v>0.00715340608465608</v>
      </c>
      <c r="NL8" s="0" t="n">
        <f aca="false">IF($AU8="●",SUMIFS(ST_SUM!NZ:NZ,ST_SUM!$L:$L,$G8)/COUNTIFS($G:$G,$G8,$AU:$AU,"●",$A:$A,NL$5)/NL$3,0)/3600/$E8</f>
        <v>0.0182802827380952</v>
      </c>
      <c r="NM8" s="0" t="n">
        <f aca="false">IF($AV8="●",SUMIFS(ST_SUM!OA:OA,ST_SUM!$L:$L,$G8)/COUNTIFS($G:$G,$G8,$AV:$AV,"●",$A:$A,NM$5)/NM$3,0)/3600/$E8</f>
        <v>0</v>
      </c>
      <c r="NN8" s="0" t="n">
        <f aca="false">IF($AW8="●",SUMIFS(ST_SUM!OB:OB,ST_SUM!$L:$L,$G8)/COUNTIFS($G:$G,$G8,$AW:$AW,"●",$A:$A,NN$5)/NN$3,0)/3600/$E8</f>
        <v>0</v>
      </c>
      <c r="NO8" s="0" t="n">
        <f aca="false">IF($AX8="●",SUMIFS(ST_SUM!OC:OC,ST_SUM!$L:$L,$G8)/COUNTIFS($G:$G,$G8,$AX:$AX,"●",$A:$A,NO$5)/NO$3,0)/3600/$E8</f>
        <v>0.0114013723544974</v>
      </c>
      <c r="NP8" s="0" t="n">
        <f aca="false">IF($AY8="●",SUMIFS(ST_SUM!OD:OD,ST_SUM!$L:$L,$G8)/COUNTIFS($G:$G,$G8,$AY:$AY,"●",$A:$A,NP$5)/NP$3,0)/3600/$E8</f>
        <v>0</v>
      </c>
      <c r="NQ8" s="0" t="n">
        <f aca="false">IF($AZ8="●",SUMIFS(ST_SUM!OE:OE,ST_SUM!$L:$L,$G8)/COUNTIFS($G:$G,$G8,$AZ:$AZ,"●",$A:$A,NQ$5)/NQ$3,0)/3600/$E8</f>
        <v>0</v>
      </c>
      <c r="NR8" s="0" t="n">
        <f aca="false">IF($BA8="●",SUMIFS(ST_SUM!OF:OF,ST_SUM!$L:$L,$G8)/COUNTIFS($G:$G,$G8,$BA:$BA,"●",$A:$A,NR$5)/NR$3,0)/3600/$E8</f>
        <v>0.00799157848324515</v>
      </c>
      <c r="NS8" s="0" t="n">
        <f aca="false">IF($BB8="●",SUMIFS(ST_SUM!OG:OG,ST_SUM!$L:$L,$G8)/COUNTIFS($G:$G,$G8,$BB:$BB,"●",$A:$A,NS$5)/NS$3,0)/3600/$E8</f>
        <v>0.0143741870590829</v>
      </c>
      <c r="NT8" s="0" t="n">
        <f aca="false">IF($BC8="●",SUMIFS(ST_SUM!OH:OH,ST_SUM!$L:$L,$G8)/COUNTIFS($G:$G,$G8,$BC:$BC,"●",$A:$A,NT$5)/NT$3,0)/3600/$E8</f>
        <v>0</v>
      </c>
      <c r="NU8" s="0" t="n">
        <f aca="false">IF($BD8="●",SUMIFS(ST_SUM!OI:OI,ST_SUM!$L:$L,$G8)/COUNTIFS($G:$G,$G8,$BD:$BD,"●",$A:$A,NU$5)/NU$3,0)/3600/$E8</f>
        <v>0.0137348404431217</v>
      </c>
      <c r="NV8" s="0" t="n">
        <f aca="false">IF($BE8="●",SUMIFS(ST_SUM!OJ:OJ,ST_SUM!$L:$L,$G8)/COUNTIFS($G:$G,$G8,$BE:$BE,"●",$A:$A,NV$5)/NV$3,0)/3600/$E8</f>
        <v>0</v>
      </c>
      <c r="NW8" s="0" t="n">
        <f aca="false">IF($BF8="●",SUMIFS(ST_SUM!OK:OK,ST_SUM!$L:$L,$G8)/COUNTIFS($G:$G,$G8,$BF:$BF,"●",$A:$A,NW$5)/NW$3,0)/3600/$E8</f>
        <v>0.0174326140873016</v>
      </c>
      <c r="NX8" s="0" t="n">
        <f aca="false">IF($BG8="●",SUMIFS(ST_SUM!OL:OL,ST_SUM!$L:$L,$G8)/COUNTIFS($G:$G,$G8,$BG:$BG,"●",$A:$A,NX$5)/NX$3,0)/3600/$E8</f>
        <v>0.0120084118716931</v>
      </c>
      <c r="NY8" s="0" t="n">
        <f aca="false">IF($BH8="●",SUMIFS(ST_SUM!OM:OM,ST_SUM!$L:$L,$G8)/COUNTIFS($G:$G,$G8,$BH:$BH,"●",$A:$A,NY$5)/NY$3,0)/3600/$E8</f>
        <v>0</v>
      </c>
      <c r="NZ8" s="0" t="n">
        <f aca="false">IF($BI8="●",SUMIFS(ST_SUM!ON:ON,ST_SUM!$L:$L,$G8)/COUNTIFS($G:$G,$G8,$BI:$BI,"●",$A:$A,NZ$5)/NZ$3,0)/3600/$E8</f>
        <v>0</v>
      </c>
      <c r="OA8" s="0" t="n">
        <f aca="false">IF($BJ8="●",SUMIFS(ST_SUM!OO:OO,ST_SUM!$L:$L,$G8)/COUNTIFS($G:$G,$G8,$BJ:$BJ,"●",$A:$A,OA$5)/OA$3,0)/3600/$E8</f>
        <v>0.0142193601190476</v>
      </c>
      <c r="OB8" s="0" t="n">
        <f aca="false">IF($BK8="●",SUMIFS(ST_SUM!OP:OP,ST_SUM!$L:$L,$G8)/COUNTIFS($G:$G,$G8,$BK:$BK,"●",$A:$A,OB$5)/OB$3,0)/3600/$E8</f>
        <v>0</v>
      </c>
      <c r="OC8" s="0" t="n">
        <f aca="false">IF($BL8="●",SUMIFS(ST_SUM!OQ:OQ,ST_SUM!$L:$L,$G8)/COUNTIFS($G:$G,$G8,$BL:$BL,"●",$A:$A,OC$5)/OC$3,0)/3600/$E8</f>
        <v>0.0212989541997355</v>
      </c>
      <c r="OD8" s="0" t="n">
        <f aca="false">IF($BM8="●",SUMIFS(ST_SUM!OR:OR,ST_SUM!$L:$L,$G8)/COUNTIFS($G:$G,$G8,$BM:$BM,"●",$A:$A,OD$5)/OD$3,0)/3600/$E8</f>
        <v>0.00321248346560847</v>
      </c>
      <c r="OE8" s="0" t="n">
        <f aca="false">IF($BN8="●",SUMIFS(ST_SUM!OS:OS,ST_SUM!$L:$L,$G8)/COUNTIFS($G:$G,$G8,$BN:$BN,"●",$A:$A,OE$5)/OE$3,0)/3600/$E8</f>
        <v>0</v>
      </c>
      <c r="OF8" s="0" t="n">
        <f aca="false">IF($BO8="●",SUMIFS(ST_SUM!OT:OT,ST_SUM!$L:$L,$G8)/COUNTIFS($G:$G,$G8,$BO:$BO,"●",$A:$A,OF$5)/OF$3,0)/3600/$E8</f>
        <v>0</v>
      </c>
      <c r="OG8" s="0" t="n">
        <f aca="false">IF($BP8="●",SUMIFS(ST_SUM!OU:OU,ST_SUM!$L:$L,$G8)/COUNTIFS($G:$G,$G8,$BP:$BP,"●",$A:$A,OG$5)/OG$3,0)/3600/$E8</f>
        <v>0.0203168898809524</v>
      </c>
      <c r="OH8" s="0" t="n">
        <f aca="false">IF($BQ8="●",SUMIFS(ST_SUM!OV:OV,ST_SUM!$L:$L,$G8)/COUNTIFS($G:$G,$G8,$BQ:$BQ,"●",$A:$A,OH$5)/OH$3,0)/3600/$E8</f>
        <v>0</v>
      </c>
      <c r="OI8" s="0" t="n">
        <f aca="false">IF($BR8="●",SUMIFS(ST_SUM!OW:OW,ST_SUM!$L:$L,$G8)/COUNTIFS($G:$G,$G8,$BR:$BR,"●",$A:$A,OI$5)/OI$3,0)/3600/$E8</f>
        <v>0.00965577380952381</v>
      </c>
      <c r="OJ8" s="0" t="n">
        <f aca="false">IF($BS8="●",SUMIFS(ST_SUM!OX:OX,ST_SUM!$L:$L,$G8)/COUNTIFS($G:$G,$G8,$BS:$BS,"●",$A:$A,OJ$5)/OJ$3,0)/3600/$E8</f>
        <v>0</v>
      </c>
      <c r="OK8" s="0" t="n">
        <f aca="false">IF($BT8="●",SUMIFS(ST_SUM!OY:OY,ST_SUM!$L:$L,$G8)/COUNTIFS($G:$G,$G8,$BT:$BT,"●",$A:$A,OK$5)/OK$3,0)/3600/$E8</f>
        <v>0</v>
      </c>
      <c r="OL8" s="0" t="n">
        <f aca="false">SUM(LY8:OK8)</f>
        <v>0.520048027515983</v>
      </c>
      <c r="OM8" s="0" t="n">
        <f aca="false">IF($H8="●",SUMIFS(ST_SUM!PA:PA,ST_SUM!$L:$L,$G8)/COUNTIFS($G:$G,$G8,$H:$H,"●",$A:$A,OM$5)/OM$3,0)/3600/$E8</f>
        <v>0</v>
      </c>
      <c r="ON8" s="0" t="n">
        <f aca="false">IF($I8="●",SUMIFS(ST_SUM!PB:PB,ST_SUM!$L:$L,$G8)/COUNTIFS($G:$G,$G8,$I:$I,"●",$A:$A,ON$5)/ON$3,0)/3600/$E8</f>
        <v>0.00685704308712121</v>
      </c>
      <c r="OO8" s="0" t="n">
        <f aca="false">IF($J8="●",SUMIFS(ST_SUM!PC:PC,ST_SUM!$L:$L,$G8)/COUNTIFS($G:$G,$G8,$J:$J,"●",$A:$A,OO$5)/OO$3,0)/3600/$E8</f>
        <v>0.0149393031881313</v>
      </c>
      <c r="OP8" s="0" t="n">
        <f aca="false">IF($K8="●",SUMIFS(ST_SUM!PD:PD,ST_SUM!$L:$L,$G8)/COUNTIFS($G:$G,$G8,$K:$K,"●",$A:$A,OP$5)/OP$3,0)/3600/$E8</f>
        <v>0</v>
      </c>
      <c r="OQ8" s="0" t="n">
        <f aca="false">IF($L8="●",SUMIFS(ST_SUM!PE:PE,ST_SUM!$L:$L,$G8)/COUNTIFS($G:$G,$G8,$L:$L,"●",$A:$A,OQ$5)/OQ$3,0)/3600/$E8</f>
        <v>0.0129734866898148</v>
      </c>
      <c r="OR8" s="0" t="n">
        <f aca="false">IF($M8="●",SUMIFS(ST_SUM!PF:PF,ST_SUM!$L:$L,$G8)/COUNTIFS($G:$G,$G8,$M:$M,"●",$A:$A,OR$5)/OR$3,0)/3600/$E8</f>
        <v>0.0200385890151515</v>
      </c>
      <c r="OS8" s="0" t="n">
        <f aca="false">IF($N8="●",SUMIFS(ST_SUM!PG:PG,ST_SUM!$L:$L,$G8)/COUNTIFS($G:$G,$G8,$N:$N,"●",$A:$A,OS$5)/OS$3,0)/3600/$E8</f>
        <v>0.000611371527777778</v>
      </c>
      <c r="OT8" s="0" t="n">
        <f aca="false">IF($O8="●",SUMIFS(ST_SUM!PH:PH,ST_SUM!$L:$L,$G8,ST_SUM!$M:$M,IF($B8='PART METHOD'!$D$4,"FMCNC1",IF($B8='PART METHOD'!$D$6,"FMCNC2","STD")))/IF($B8='PART METHOD'!$D$4,COUNTIFS($G:$G,$G8,$O:$O,"●",$A:$A,OT$5,$B:$B,'PART METHOD'!$D$4),IF($B8='PART METHOD'!$D$6,COUNTIFS($G:$G,$G8,$O:$O,"●",$A:$A,OT$5,$B:$B,'PART METHOD'!$D$6),COUNTIFS($G:$G,$G8,$O:$O,"●",$A:$A,OT$5,$B:$B,"&lt;&gt;"&amp;'PART METHOD'!$D$4,$B:$B,"&lt;&gt;"&amp;'PART METHOD'!$D$6)))/OT$3,0)/3600/$E8</f>
        <v>0</v>
      </c>
      <c r="OU8" s="0" t="n">
        <f aca="false">IF($P8="●",SUMIFS(ST_SUM!PI:PI,ST_SUM!$L:$L,$G8,ST_SUM!$M:$M,IF($B8='PART METHOD'!$D$4,"FMCNC1",IF($B8='PART METHOD'!$D$6,"FMCNC2","STD")))/IF($B8='PART METHOD'!$D$4,COUNTIFS($G:$G,$G8,$P:$P,"●",$A:$A,OU$5,$B:$B,'PART METHOD'!$D$4),IF($B8='PART METHOD'!$D$6,COUNTIFS($G:$G,$G8,$P:$P,"●",$A:$A,OU$5,$B:$B,'PART METHOD'!$D$6),COUNTIFS($G:$G,$G8,$P:$P,"●",$A:$A,OU$5,$B:$B,"&lt;&gt;"&amp;'PART METHOD'!$D$4,$B:$B,"&lt;&gt;"&amp;'PART METHOD'!$D$6)))/OU$3,0)/3600/$E8</f>
        <v>0.0112847320864899</v>
      </c>
      <c r="OV8" s="0" t="n">
        <f aca="false">IF($Q8="●",SUMIFS(ST_SUM!PJ:PJ,ST_SUM!$L:$L,$G8,ST_SUM!$M:$M,IF($B8='PART METHOD'!$D$4,"FMCNC1",IF($B8='PART METHOD'!$D$6,"FMCNC2","STD")))/IF($B8='PART METHOD'!$D$4,COUNTIFS($G:$G,$G8,$Q:$Q,"●",$A:$A,OV$5,$B:$B,'PART METHOD'!$D$4),IF($B8='PART METHOD'!$D$6,COUNTIFS($G:$G,$G8,$Q:$Q,"●",$A:$A,OV$5,$B:$B,'PART METHOD'!$D$6),COUNTIFS($G:$G,$G8,$Q:$Q,"●",$A:$A,OV$5,$B:$B,"&lt;&gt;"&amp;'PART METHOD'!$D$4,$B:$B,"&lt;&gt;"&amp;'PART METHOD'!$D$6)))/OV$3,0)/3600/$E8</f>
        <v>0</v>
      </c>
      <c r="OW8" s="0" t="n">
        <f aca="false">IF($R8="●",SUMIFS(ST_SUM!PK:PK,ST_SUM!$L:$L,$G8,ST_SUM!$M:$M,IF($B8='PART METHOD'!$D$4,"FMCNC1",IF($B8='PART METHOD'!$D$6,"FMCNC2","STD")))/IF($B8='PART METHOD'!$D$4,COUNTIFS($G:$G,$G8,$R:$R,"●",$A:$A,OW$5,$B:$B,'PART METHOD'!$D$4),IF($B8='PART METHOD'!$D$6,COUNTIFS($G:$G,$G8,$R:$R,"●",$A:$A,OW$5,$B:$B,'PART METHOD'!$D$6),COUNTIFS($G:$G,$G8,$R:$R,"●",$A:$A,OW$5,$B:$B,"&lt;&gt;"&amp;'PART METHOD'!$D$4,$B:$B,"&lt;&gt;"&amp;'PART METHOD'!$D$6)))/OW$3,0)/3600/$E8</f>
        <v>0.0149246803977273</v>
      </c>
      <c r="OX8" s="0" t="n">
        <f aca="false">IF($S8="●",SUMIFS(ST_SUM!PL:PL,ST_SUM!$L:$L,$G8,ST_SUM!$M:$M,IF($B8='PART METHOD'!$D$4,"FMCNC1",IF($B8='PART METHOD'!$D$6,"FMCNC2","STD")))/IF($B8='PART METHOD'!$D$4,COUNTIFS($G:$G,$G8,$S:$S,"●",$A:$A,OX$5,$B:$B,'PART METHOD'!$D$4),IF($B8='PART METHOD'!$D$6,COUNTIFS($G:$G,$G8,$S:$S,"●",$A:$A,OX$5,$B:$B,'PART METHOD'!$D$6),COUNTIFS($G:$G,$G8,$S:$S,"●",$A:$A,OX$5,$B:$B,"&lt;&gt;"&amp;'PART METHOD'!$D$4,$B:$B,"&lt;&gt;"&amp;'PART METHOD'!$D$6)))/OX$3,0)/3600/$E8</f>
        <v>0</v>
      </c>
      <c r="OY8" s="0" t="n">
        <f aca="false">IF($T8="●",SUMIFS(ST_SUM!PM:PM,ST_SUM!$L:$L,$G8,ST_SUM!$M:$M,IF($B8='PART METHOD'!$D$4,"FMCNC1",IF($B8='PART METHOD'!$D$6,"FMCNC2","STD")))/IF($B8='PART METHOD'!$D$4,COUNTIFS($G:$G,$G8,$T:$T,"●",$A:$A,OY$5,$B:$B,'PART METHOD'!$D$4),IF($B8='PART METHOD'!$D$6,COUNTIFS($G:$G,$G8,$T:$T,"●",$A:$A,OY$5,$B:$B,'PART METHOD'!$D$6),COUNTIFS($G:$G,$G8,$T:$T,"●",$A:$A,OY$5,$B:$B,"&lt;&gt;"&amp;'PART METHOD'!$D$4,$B:$B,"&lt;&gt;"&amp;'PART METHOD'!$D$6)))/OY$3,0)/3600/$E8</f>
        <v>0.0145721248947811</v>
      </c>
      <c r="OZ8" s="0" t="n">
        <f aca="false">IF($U8="●",SUMIFS(ST_SUM!PN:PN,ST_SUM!$L:$L,$G8,ST_SUM!$M:$M,IF($B8='PART METHOD'!$D$4,"FMCNC1",IF($B8='PART METHOD'!$D$6,"FMCNC2","STD")))/IF($B8='PART METHOD'!$D$4,COUNTIFS($G:$G,$G8,$U:$U,"●",$A:$A,OZ$5,$B:$B,'PART METHOD'!$D$4),IF($B8='PART METHOD'!$D$6,COUNTIFS($G:$G,$G8,$U:$U,"●",$A:$A,OZ$5,$B:$B,'PART METHOD'!$D$6),COUNTIFS($G:$G,$G8,$U:$U,"●",$A:$A,OZ$5,$B:$B,"&lt;&gt;"&amp;'PART METHOD'!$D$4,$B:$B,"&lt;&gt;"&amp;'PART METHOD'!$D$6)))/OZ$3,0)/3600/$E8</f>
        <v>0.0140629947916667</v>
      </c>
      <c r="PA8" s="0" t="n">
        <f aca="false">IF($V8="●",SUMIFS(ST_SUM!PO:PO,ST_SUM!$L:$L,$G8,ST_SUM!$M:$M,IF($B8='PART METHOD'!$D$4,"FMCNC1",IF($B8='PART METHOD'!$D$6,"FMCNC2","STD")))/IF($B8='PART METHOD'!$D$4,COUNTIFS($G:$G,$G8,$V:$V,"●",$A:$A,PA$5,$B:$B,'PART METHOD'!$D$4),IF($B8='PART METHOD'!$D$6,COUNTIFS($G:$G,$G8,$V:$V,"●",$A:$A,PA$5,$B:$B,'PART METHOD'!$D$6),COUNTIFS($G:$G,$G8,$V:$V,"●",$A:$A,PA$5,$B:$B,"&lt;&gt;"&amp;'PART METHOD'!$D$4,$B:$B,"&lt;&gt;"&amp;'PART METHOD'!$D$6)))/PA$3,0)/3600/$E8</f>
        <v>0</v>
      </c>
      <c r="PB8" s="0" t="n">
        <f aca="false">IF($W8="●",SUMIFS(ST_SUM!PP:PP,ST_SUM!$L:$L,$G8,ST_SUM!$N:$N,IF($B8='PART METHOD'!$D$5,"HAND","STD"))/COUNTIFS($G:$G,$G8,$W:$W,"●",$A:$A,PB$5,$B:$B,IF($B8='PART METHOD'!$D$5,'PART METHOD'!$D$5,"&lt;&gt;"&amp;'PART METHOD'!$D$5))/PB$3,0)/3600/$E8</f>
        <v>0.0325156960227273</v>
      </c>
      <c r="PC8" s="0" t="n">
        <f aca="false">IF($X8="●",SUMIFS(ST_SUM!PQ:PQ,ST_SUM!$L:$L,$G8)/COUNTIFS($G:$G,$G8,$X:$X,"●",$A:$A,PC$5)/PC$3,0)/3600/$E8</f>
        <v>0</v>
      </c>
      <c r="PD8" s="0" t="n">
        <f aca="false">IF($Y8="●",SUMIFS(ST_SUM!PR:PR,ST_SUM!$L:$L,$G8)/COUNTIFS($G:$G,$G8,$Y:$Y,"●",$A:$A,PD$5)/PD$3,0)/3600/$E8</f>
        <v>0.0196153409090909</v>
      </c>
      <c r="PE8" s="0" t="n">
        <f aca="false">IF($Z8="●",SUMIFS(ST_SUM!PS:PS,ST_SUM!$L:$L,$G8)/COUNTIFS($G:$G,$G8,$Z:$Z,"●",$A:$A,PE$5)/PE$3,0)/3600/$E8</f>
        <v>0.0226881392045455</v>
      </c>
      <c r="PF8" s="0" t="n">
        <f aca="false">IF($AA8="●",SUMIFS(ST_SUM!PT:PT,ST_SUM!$L:$L,$G8)/COUNTIFS($G:$G,$G8,$AA:$AA,"●",$A:$A,PF$5)/PF$3,0)/3600/$E8</f>
        <v>0.0122742013888889</v>
      </c>
      <c r="PG8" s="0" t="n">
        <f aca="false">IF($AB8="●",SUMIFS(ST_SUM!PU:PU,ST_SUM!$L:$L,$G8)/COUNTIFS($G:$G,$G8,$AB:$AB,"●",$A:$A,PG$5)/PG$3,0)/3600/$E8</f>
        <v>0</v>
      </c>
      <c r="PH8" s="0" t="n">
        <f aca="false">IF($AC8="●",SUMIFS(ST_SUM!PV:PV,ST_SUM!$L:$L,$G8)/COUNTIFS($G:$G,$G8,$AC:$AC,"●",$A:$A,PH$5)/PH$3,0)/3600/$E8</f>
        <v>0.0352113616635101</v>
      </c>
      <c r="PI8" s="0" t="n">
        <f aca="false">IF($AD8="●",SUMIFS(ST_SUM!PW:PW,ST_SUM!$L:$L,$G8)/COUNTIFS($G:$G,$G8,$AD:$AD,"●",$A:$A,PI$5)/PI$3,0)/3600/$E8</f>
        <v>0.00686385732323232</v>
      </c>
      <c r="PJ8" s="0" t="n">
        <f aca="false">IF($AE8="●",SUMIFS(ST_SUM!PX:PX,ST_SUM!$L:$L,$G8)/COUNTIFS($G:$G,$G8,$AE:$AE,"●",$A:$A,PJ$5)/PJ$3,0)/3600/$E8</f>
        <v>0.0202905894886364</v>
      </c>
      <c r="PK8" s="0" t="n">
        <f aca="false">IF($AF8="●",SUMIFS(ST_SUM!PY:PY,ST_SUM!$L:$L,$G8)/COUNTIFS($G:$G,$G8,$AF:$AF,"●",$A:$A,PK$5)/PK$3,0)/3600/$E8</f>
        <v>0.0137554648042929</v>
      </c>
      <c r="PL8" s="0" t="n">
        <f aca="false">IF($AG8="●",SUMIFS(ST_SUM!PZ:PZ,ST_SUM!$L:$L,$G8)/COUNTIFS($G:$G,$G8,$AG:$AG,"●",$A:$A,PL$5)/PL$3,0)/3600/$E8</f>
        <v>0</v>
      </c>
      <c r="PM8" s="0" t="n">
        <f aca="false">IF($AH8="●",SUMIFS(ST_SUM!QA:QA,ST_SUM!$L:$L,$G8)/COUNTIFS($G:$G,$G8,$AH:$AH,"●",$A:$A,PM$5)/PM$3,0)/3600/$E8</f>
        <v>0.00374215067340067</v>
      </c>
      <c r="PN8" s="0" t="n">
        <f aca="false">IF($AI8="●",SUMIFS(ST_SUM!QB:QB,ST_SUM!$L:$L,$G8)/COUNTIFS($G:$G,$G8,$AI:$AI,"●",$A:$A,PN$5)/PN$3,0)/3600/$E8</f>
        <v>0.00330827809343434</v>
      </c>
      <c r="PO8" s="0" t="n">
        <f aca="false">IF($AJ8="●",SUMIFS(ST_SUM!QC:QC,ST_SUM!$L:$L,$G8)/COUNTIFS($G:$G,$G8,$AJ:$AJ,"●",$A:$A,PO$5)/PO$3,0)/3600/$E8</f>
        <v>0.0161652314157197</v>
      </c>
      <c r="PP8" s="0" t="n">
        <f aca="false">IF($AK8="●",SUMIFS(ST_SUM!QD:QD,ST_SUM!$L:$L,$G8)/COUNTIFS($G:$G,$G8,$AK:$AK,"●",$A:$A,PP$5)/PP$3,0)/3600/$E8</f>
        <v>0</v>
      </c>
      <c r="PQ8" s="0" t="n">
        <f aca="false">IF($AL8="●",SUMIFS(ST_SUM!QE:QE,ST_SUM!$L:$L,$G8)/COUNTIFS($G:$G,$G8,$AL:$AL,"●",$A:$A,PQ$5)/PQ$3,0)/3600/$E8</f>
        <v>0</v>
      </c>
      <c r="PR8" s="0" t="n">
        <f aca="false">IF($AM8="●",SUMIFS(ST_SUM!QF:QF,ST_SUM!$L:$L,$G8)/COUNTIFS($G:$G,$G8,$AM:$AM,"●",$A:$A,PR$5)/PR$3,0)/3600/$E8</f>
        <v>0.00355774621212121</v>
      </c>
      <c r="PS8" s="0" t="n">
        <f aca="false">IF($AN8="●",SUMIFS(ST_SUM!QG:QG,ST_SUM!$L:$L,$G8)/COUNTIFS($G:$G,$G8,$AN:$AN,"●",$A:$A,PS$5)/PS$3,0)/3600/$E8</f>
        <v>0.0155808606902357</v>
      </c>
      <c r="PT8" s="0" t="n">
        <f aca="false">IF($AO8="●",SUMIFS(ST_SUM!QH:QH,ST_SUM!$L:$L,$G8)/COUNTIFS($G:$G,$G8,$AO:$AO,"●",$A:$A,PT$5)/PT$3,0)/3600/$E8</f>
        <v>0</v>
      </c>
      <c r="PU8" s="0" t="n">
        <f aca="false">IF($AP8="●",SUMIFS(ST_SUM!QI:QI,ST_SUM!$L:$L,$G8)/COUNTIFS($G:$G,$G8,$AP:$AP,"●",$A:$A,PU$5)/PU$3,0)/3600/$E8</f>
        <v>0.00582610532407407</v>
      </c>
      <c r="PV8" s="0" t="n">
        <f aca="false">IF($AQ8="●",SUMIFS(ST_SUM!QJ:QJ,ST_SUM!$L:$L,$G8)/COUNTIFS($G:$G,$G8,$AQ:$AQ,"●",$A:$A,PV$5)/PV$3,0)/3600/$E8</f>
        <v>0.0192606036931818</v>
      </c>
      <c r="PW8" s="0" t="n">
        <f aca="false">IF($AR8="●",SUMIFS(ST_SUM!QK:QK,ST_SUM!$L:$L,$G8)/COUNTIFS($G:$G,$G8,$AR:$AR,"●",$A:$A,PW$5)/PW$3,0)/3600/$E8</f>
        <v>0</v>
      </c>
      <c r="PX8" s="0" t="n">
        <f aca="false">IF($AS8="●",SUMIFS(ST_SUM!QL:QL,ST_SUM!$L:$L,$G8)/COUNTIFS($G:$G,$G8,$AS:$AS,"●",$A:$A,PX$5)/PX$3,0)/3600/$E8</f>
        <v>0.00979876302083333</v>
      </c>
      <c r="PY8" s="0" t="n">
        <f aca="false">IF($AT8="●",SUMIFS(ST_SUM!QM:QM,ST_SUM!$L:$L,$G8)/COUNTIFS($G:$G,$G8,$AT:$AT,"●",$A:$A,PY$5)/PY$3,0)/3600/$E8</f>
        <v>0.00600776041666667</v>
      </c>
      <c r="PZ8" s="0" t="n">
        <f aca="false">IF($AU8="●",SUMIFS(ST_SUM!QN:QN,ST_SUM!$L:$L,$G8)/COUNTIFS($G:$G,$G8,$AU:$AU,"●",$A:$A,PZ$5)/PZ$3,0)/3600/$E8</f>
        <v>0.0166911576704545</v>
      </c>
      <c r="QA8" s="0" t="n">
        <f aca="false">IF($AV8="●",SUMIFS(ST_SUM!QO:QO,ST_SUM!$L:$L,$G8)/COUNTIFS($G:$G,$G8,$AV:$AV,"●",$A:$A,QA$5)/QA$3,0)/3600/$E8</f>
        <v>0</v>
      </c>
      <c r="QB8" s="0" t="n">
        <f aca="false">IF($AW8="●",SUMIFS(ST_SUM!QP:QP,ST_SUM!$L:$L,$G8)/COUNTIFS($G:$G,$G8,$AW:$AW,"●",$A:$A,QB$5)/QB$3,0)/3600/$E8</f>
        <v>0</v>
      </c>
      <c r="QC8" s="0" t="n">
        <f aca="false">IF($AX8="●",SUMIFS(ST_SUM!QQ:QQ,ST_SUM!$L:$L,$G8)/COUNTIFS($G:$G,$G8,$AX:$AX,"●",$A:$A,QC$5)/QC$3,0)/3600/$E8</f>
        <v>0.00931476878156566</v>
      </c>
      <c r="QD8" s="0" t="n">
        <f aca="false">IF($AY8="●",SUMIFS(ST_SUM!QR:QR,ST_SUM!$L:$L,$G8)/COUNTIFS($G:$G,$G8,$AY:$AY,"●",$A:$A,QD$5)/QD$3,0)/3600/$E8</f>
        <v>0</v>
      </c>
      <c r="QE8" s="0" t="n">
        <f aca="false">IF($AZ8="●",SUMIFS(ST_SUM!QS:QS,ST_SUM!$L:$L,$G8)/COUNTIFS($G:$G,$G8,$AZ:$AZ,"●",$A:$A,QE$5)/QE$3,0)/3600/$E8</f>
        <v>0</v>
      </c>
      <c r="QF8" s="0" t="n">
        <f aca="false">IF($BA8="●",SUMIFS(ST_SUM!QT:QT,ST_SUM!$L:$L,$G8)/COUNTIFS($G:$G,$G8,$BA:$BA,"●",$A:$A,QF$5)/QF$3,0)/3600/$E8</f>
        <v>0.00563774857954546</v>
      </c>
      <c r="QG8" s="0" t="n">
        <f aca="false">IF($BB8="●",SUMIFS(ST_SUM!QU:QU,ST_SUM!$L:$L,$G8)/COUNTIFS($G:$G,$G8,$BB:$BB,"●",$A:$A,QG$5)/QG$3,0)/3600/$E8</f>
        <v>0.0119151331018519</v>
      </c>
      <c r="QH8" s="0" t="n">
        <f aca="false">IF($BC8="●",SUMIFS(ST_SUM!QV:QV,ST_SUM!$L:$L,$G8)/COUNTIFS($G:$G,$G8,$BC:$BC,"●",$A:$A,QH$5)/QH$3,0)/3600/$E8</f>
        <v>0</v>
      </c>
      <c r="QI8" s="0" t="n">
        <f aca="false">IF($BD8="●",SUMIFS(ST_SUM!QW:QW,ST_SUM!$L:$L,$G8)/COUNTIFS($G:$G,$G8,$BD:$BD,"●",$A:$A,QI$5)/QI$3,0)/3600/$E8</f>
        <v>0.00875501499368687</v>
      </c>
      <c r="QJ8" s="0" t="n">
        <f aca="false">IF($BE8="●",SUMIFS(ST_SUM!QX:QX,ST_SUM!$L:$L,$G8)/COUNTIFS($G:$G,$G8,$BE:$BE,"●",$A:$A,QJ$5)/QJ$3,0)/3600/$E8</f>
        <v>0</v>
      </c>
      <c r="QK8" s="0" t="n">
        <f aca="false">IF($BF8="●",SUMIFS(ST_SUM!QY:QY,ST_SUM!$L:$L,$G8)/COUNTIFS($G:$G,$G8,$BF:$BF,"●",$A:$A,QK$5)/QK$3,0)/3600/$E8</f>
        <v>0.0140283696338384</v>
      </c>
      <c r="QL8" s="0" t="n">
        <f aca="false">IF($BG8="●",SUMIFS(ST_SUM!QZ:QZ,ST_SUM!$L:$L,$G8)/COUNTIFS($G:$G,$G8,$BG:$BG,"●",$A:$A,QL$5)/QL$3,0)/3600/$E8</f>
        <v>0.0130144412878788</v>
      </c>
      <c r="QM8" s="0" t="n">
        <f aca="false">IF($BH8="●",SUMIFS(ST_SUM!RA:RA,ST_SUM!$L:$L,$G8)/COUNTIFS($G:$G,$G8,$BH:$BH,"●",$A:$A,QM$5)/QM$3,0)/3600/$E8</f>
        <v>0</v>
      </c>
      <c r="QN8" s="0" t="n">
        <f aca="false">IF($BI8="●",SUMIFS(ST_SUM!RB:RB,ST_SUM!$L:$L,$G8)/COUNTIFS($G:$G,$G8,$BI:$BI,"●",$A:$A,QN$5)/QN$3,0)/3600/$E8</f>
        <v>0</v>
      </c>
      <c r="QO8" s="0" t="n">
        <f aca="false">IF($BJ8="●",SUMIFS(ST_SUM!RC:RC,ST_SUM!$L:$L,$G8)/COUNTIFS($G:$G,$G8,$BJ:$BJ,"●",$A:$A,QO$5)/QO$3,0)/3600/$E8</f>
        <v>0.0144308712121212</v>
      </c>
      <c r="QP8" s="0" t="n">
        <f aca="false">IF($BK8="●",SUMIFS(ST_SUM!RD:RD,ST_SUM!$L:$L,$G8)/COUNTIFS($G:$G,$G8,$BK:$BK,"●",$A:$A,QP$5)/QP$3,0)/3600/$E8</f>
        <v>0</v>
      </c>
      <c r="QQ8" s="0" t="n">
        <f aca="false">IF($BL8="●",SUMIFS(ST_SUM!RE:RE,ST_SUM!$L:$L,$G8)/COUNTIFS($G:$G,$G8,$BL:$BL,"●",$A:$A,QQ$5)/QQ$3,0)/3600/$E8</f>
        <v>0.0186626341540404</v>
      </c>
      <c r="QR8" s="0" t="n">
        <f aca="false">IF($BM8="●",SUMIFS(ST_SUM!RF:RF,ST_SUM!$L:$L,$G8)/COUNTIFS($G:$G,$G8,$BM:$BM,"●",$A:$A,QR$5)/QR$3,0)/3600/$E8</f>
        <v>0.00266744791666667</v>
      </c>
      <c r="QS8" s="0" t="n">
        <f aca="false">IF($BN8="●",SUMIFS(ST_SUM!RG:RG,ST_SUM!$L:$L,$G8)/COUNTIFS($G:$G,$G8,$BN:$BN,"●",$A:$A,QS$5)/QS$3,0)/3600/$E8</f>
        <v>0</v>
      </c>
      <c r="QT8" s="0" t="n">
        <f aca="false">IF($BO8="●",SUMIFS(ST_SUM!RH:RH,ST_SUM!$L:$L,$G8)/COUNTIFS($G:$G,$G8,$BO:$BO,"●",$A:$A,QT$5)/QT$3,0)/3600/$E8</f>
        <v>0</v>
      </c>
      <c r="QU8" s="0" t="n">
        <f aca="false">IF($BP8="●",SUMIFS(ST_SUM!RI:RI,ST_SUM!$L:$L,$G8)/COUNTIFS($G:$G,$G8,$BP:$BP,"●",$A:$A,QU$5)/QU$3,0)/3600/$E8</f>
        <v>0.0150171283143939</v>
      </c>
      <c r="QV8" s="0" t="n">
        <f aca="false">IF($BQ8="●",SUMIFS(ST_SUM!RJ:RJ,ST_SUM!$L:$L,$G8)/COUNTIFS($G:$G,$G8,$BQ:$BQ,"●",$A:$A,QV$5)/QV$3,0)/3600/$E8</f>
        <v>0</v>
      </c>
      <c r="QW8" s="0" t="n">
        <f aca="false">IF($BR8="●",SUMIFS(ST_SUM!RK:RK,ST_SUM!$L:$L,$G8)/COUNTIFS($G:$G,$G8,$BR:$BR,"●",$A:$A,QW$5)/QW$3,0)/3600/$E8</f>
        <v>0.0101602450284091</v>
      </c>
      <c r="QX8" s="0" t="n">
        <f aca="false">IF($BS8="●",SUMIFS(ST_SUM!RL:RL,ST_SUM!$L:$L,$G8)/COUNTIFS($G:$G,$G8,$BS:$BS,"●",$A:$A,QX$5)/QX$3,0)/3600/$E8</f>
        <v>0</v>
      </c>
      <c r="QY8" s="0" t="n">
        <f aca="false">IF($BT8="●",SUMIFS(ST_SUM!RM:RM,ST_SUM!$L:$L,$G8)/COUNTIFS($G:$G,$G8,$BT:$BT,"●",$A:$A,QY$5)/QY$3,0)/3600/$E8</f>
        <v>0</v>
      </c>
      <c r="QZ8" s="0" t="n">
        <f aca="false">SUM(OM8:QY8)</f>
        <v>0.497021436697706</v>
      </c>
      <c r="RA8" s="0" t="n">
        <f aca="false">IF($H8="●",SUMIFS(ST_SUM!RO:RO,ST_SUM!$L:$L,$G8)/COUNTIFS($G:$G,$G8,$H:$H,"●",$A:$A,RA$5)/RA$3,0)/3600/$E8</f>
        <v>0</v>
      </c>
      <c r="RB8" s="0" t="n">
        <f aca="false">IF($I8="●",SUMIFS(ST_SUM!RP:RP,ST_SUM!$L:$L,$G8)/COUNTIFS($G:$G,$G8,$I:$I,"●",$A:$A,RB$5)/RB$3,0)/3600/$E8</f>
        <v>0.00280987413194444</v>
      </c>
      <c r="RC8" s="0" t="n">
        <f aca="false">IF($J8="●",SUMIFS(ST_SUM!RQ:RQ,ST_SUM!$L:$L,$G8)/COUNTIFS($G:$G,$G8,$J:$J,"●",$A:$A,RC$5)/RC$3,0)/3600/$E8</f>
        <v>0.00308389756944444</v>
      </c>
      <c r="RD8" s="0" t="n">
        <f aca="false">IF($K8="●",SUMIFS(ST_SUM!RR:RR,ST_SUM!$L:$L,$G8)/COUNTIFS($G:$G,$G8,$K:$K,"●",$A:$A,RD$5)/RD$3,0)/3600/$E8</f>
        <v>0</v>
      </c>
      <c r="RE8" s="0" t="n">
        <f aca="false">IF($L8="●",SUMIFS(ST_SUM!RS:RS,ST_SUM!$L:$L,$G8)/COUNTIFS($G:$G,$G8,$L:$L,"●",$A:$A,RE$5)/RE$3,0)/3600/$E8</f>
        <v>0.0102741001157407</v>
      </c>
      <c r="RF8" s="0" t="n">
        <f aca="false">IF($M8="●",SUMIFS(ST_SUM!RT:RT,ST_SUM!$L:$L,$G8)/COUNTIFS($G:$G,$G8,$M:$M,"●",$A:$A,RF$5)/RF$3,0)/3600/$E8</f>
        <v>0.00901526041666667</v>
      </c>
      <c r="RG8" s="0" t="n">
        <f aca="false">IF($N8="●",SUMIFS(ST_SUM!RU:RU,ST_SUM!$L:$L,$G8)/COUNTIFS($G:$G,$G8,$N:$N,"●",$A:$A,RG$5)/RG$3,0)/3600/$E8</f>
        <v>0.00197571180555556</v>
      </c>
      <c r="RH8" s="0" t="n">
        <f aca="false">IF($O8="●",SUMIFS(ST_SUM!RV:RV,ST_SUM!$L:$L,$G8,ST_SUM!$M:$M,IF($B8='PART METHOD'!$D$4,"FMCNC1",IF($B8='PART METHOD'!$D$6,"FMCNC2","STD")))/IF($B8='PART METHOD'!$D$4,COUNTIFS($G:$G,$G8,$O:$O,"●",$A:$A,RH$5,$B:$B,'PART METHOD'!$D$4),IF($B8='PART METHOD'!$D$6,COUNTIFS($G:$G,$G8,$O:$O,"●",$A:$A,RH$5,$B:$B,'PART METHOD'!$D$6),COUNTIFS($G:$G,$G8,$O:$O,"●",$A:$A,RH$5,$B:$B,"&lt;&gt;"&amp;'PART METHOD'!$D$4,$B:$B,"&lt;&gt;"&amp;'PART METHOD'!$D$6)))/RH$3,0)/3600/$E8</f>
        <v>0</v>
      </c>
      <c r="RI8" s="0" t="n">
        <f aca="false">IF($P8="●",SUMIFS(ST_SUM!RW:RW,ST_SUM!$L:$L,$G8,ST_SUM!$M:$M,IF($B8='PART METHOD'!$D$4,"FMCNC1",IF($B8='PART METHOD'!$D$6,"FMCNC2","STD")))/IF($B8='PART METHOD'!$D$4,COUNTIFS($G:$G,$G8,$P:$P,"●",$A:$A,RI$5,$B:$B,'PART METHOD'!$D$4),IF($B8='PART METHOD'!$D$6,COUNTIFS($G:$G,$G8,$P:$P,"●",$A:$A,RI$5,$B:$B,'PART METHOD'!$D$6),COUNTIFS($G:$G,$G8,$P:$P,"●",$A:$A,RI$5,$B:$B,"&lt;&gt;"&amp;'PART METHOD'!$D$4,$B:$B,"&lt;&gt;"&amp;'PART METHOD'!$D$6)))/RI$3,0)/3600/$E8</f>
        <v>0.004528689453125</v>
      </c>
      <c r="RJ8" s="0" t="n">
        <f aca="false">IF($Q8="●",SUMIFS(ST_SUM!RX:RX,ST_SUM!$L:$L,$G8,ST_SUM!$M:$M,IF($B8='PART METHOD'!$D$4,"FMCNC1",IF($B8='PART METHOD'!$D$6,"FMCNC2","STD")))/IF($B8='PART METHOD'!$D$4,COUNTIFS($G:$G,$G8,$Q:$Q,"●",$A:$A,RJ$5,$B:$B,'PART METHOD'!$D$4),IF($B8='PART METHOD'!$D$6,COUNTIFS($G:$G,$G8,$Q:$Q,"●",$A:$A,RJ$5,$B:$B,'PART METHOD'!$D$6),COUNTIFS($G:$G,$G8,$Q:$Q,"●",$A:$A,RJ$5,$B:$B,"&lt;&gt;"&amp;'PART METHOD'!$D$4,$B:$B,"&lt;&gt;"&amp;'PART METHOD'!$D$6)))/RJ$3,0)/3600/$E8</f>
        <v>0</v>
      </c>
      <c r="RK8" s="0" t="n">
        <f aca="false">IF($R8="●",SUMIFS(ST_SUM!RY:RY,ST_SUM!$L:$L,$G8,ST_SUM!$M:$M,IF($B8='PART METHOD'!$D$4,"FMCNC1",IF($B8='PART METHOD'!$D$6,"FMCNC2","STD")))/IF($B8='PART METHOD'!$D$4,COUNTIFS($G:$G,$G8,$R:$R,"●",$A:$A,RK$5,$B:$B,'PART METHOD'!$D$4),IF($B8='PART METHOD'!$D$6,COUNTIFS($G:$G,$G8,$R:$R,"●",$A:$A,RK$5,$B:$B,'PART METHOD'!$D$6),COUNTIFS($G:$G,$G8,$R:$R,"●",$A:$A,RK$5,$B:$B,"&lt;&gt;"&amp;'PART METHOD'!$D$4,$B:$B,"&lt;&gt;"&amp;'PART METHOD'!$D$6)))/RK$3,0)/3600/$E8</f>
        <v>0.00886779513888889</v>
      </c>
      <c r="RL8" s="0" t="n">
        <f aca="false">IF($S8="●",SUMIFS(ST_SUM!RZ:RZ,ST_SUM!$L:$L,$G8,ST_SUM!$M:$M,IF($B8='PART METHOD'!$D$4,"FMCNC1",IF($B8='PART METHOD'!$D$6,"FMCNC2","STD")))/IF($B8='PART METHOD'!$D$4,COUNTIFS($G:$G,$G8,$S:$S,"●",$A:$A,RL$5,$B:$B,'PART METHOD'!$D$4),IF($B8='PART METHOD'!$D$6,COUNTIFS($G:$G,$G8,$S:$S,"●",$A:$A,RL$5,$B:$B,'PART METHOD'!$D$6),COUNTIFS($G:$G,$G8,$S:$S,"●",$A:$A,RL$5,$B:$B,"&lt;&gt;"&amp;'PART METHOD'!$D$4,$B:$B,"&lt;&gt;"&amp;'PART METHOD'!$D$6)))/RL$3,0)/3600/$E8</f>
        <v>0</v>
      </c>
      <c r="RM8" s="0" t="n">
        <f aca="false">IF($T8="●",SUMIFS(ST_SUM!SA:SA,ST_SUM!$L:$L,$G8,ST_SUM!$M:$M,IF($B8='PART METHOD'!$D$4,"FMCNC1",IF($B8='PART METHOD'!$D$6,"FMCNC2","STD")))/IF($B8='PART METHOD'!$D$4,COUNTIFS($G:$G,$G8,$T:$T,"●",$A:$A,RM$5,$B:$B,'PART METHOD'!$D$4),IF($B8='PART METHOD'!$D$6,COUNTIFS($G:$G,$G8,$T:$T,"●",$A:$A,RM$5,$B:$B,'PART METHOD'!$D$6),COUNTIFS($G:$G,$G8,$T:$T,"●",$A:$A,RM$5,$B:$B,"&lt;&gt;"&amp;'PART METHOD'!$D$4,$B:$B,"&lt;&gt;"&amp;'PART METHOD'!$D$6)))/RM$3,0)/3600/$E8</f>
        <v>0.00995841145833333</v>
      </c>
      <c r="RN8" s="0" t="n">
        <f aca="false">IF($U8="●",SUMIFS(ST_SUM!SB:SB,ST_SUM!$L:$L,$G8,ST_SUM!$M:$M,IF($B8='PART METHOD'!$D$4,"FMCNC1",IF($B8='PART METHOD'!$D$6,"FMCNC2","STD")))/IF($B8='PART METHOD'!$D$4,COUNTIFS($G:$G,$G8,$U:$U,"●",$A:$A,RN$5,$B:$B,'PART METHOD'!$D$4),IF($B8='PART METHOD'!$D$6,COUNTIFS($G:$G,$G8,$U:$U,"●",$A:$A,RN$5,$B:$B,'PART METHOD'!$D$6),COUNTIFS($G:$G,$G8,$U:$U,"●",$A:$A,RN$5,$B:$B,"&lt;&gt;"&amp;'PART METHOD'!$D$4,$B:$B,"&lt;&gt;"&amp;'PART METHOD'!$D$6)))/RN$3,0)/3600/$E8</f>
        <v>0.00655845196759259</v>
      </c>
      <c r="RO8" s="0" t="n">
        <f aca="false">IF($V8="●",SUMIFS(ST_SUM!SC:SC,ST_SUM!$L:$L,$G8,ST_SUM!$M:$M,IF($B8='PART METHOD'!$D$4,"FMCNC1",IF($B8='PART METHOD'!$D$6,"FMCNC2","STD")))/IF($B8='PART METHOD'!$D$4,COUNTIFS($G:$G,$G8,$V:$V,"●",$A:$A,RO$5,$B:$B,'PART METHOD'!$D$4),IF($B8='PART METHOD'!$D$6,COUNTIFS($G:$G,$G8,$V:$V,"●",$A:$A,RO$5,$B:$B,'PART METHOD'!$D$6),COUNTIFS($G:$G,$G8,$V:$V,"●",$A:$A,RO$5,$B:$B,"&lt;&gt;"&amp;'PART METHOD'!$D$4,$B:$B,"&lt;&gt;"&amp;'PART METHOD'!$D$6)))/RO$3,0)/3600/$E8</f>
        <v>0</v>
      </c>
      <c r="RP8" s="0" t="n">
        <f aca="false">IF($W8="●",SUMIFS(ST_SUM!SD:SD,ST_SUM!$L:$L,$G8,ST_SUM!$N:$N,IF($B8='PART METHOD'!$D$5,"HAND","STD"))/COUNTIFS($G:$G,$G8,$W:$W,"●",$A:$A,RP$5,$B:$B,IF($B8='PART METHOD'!$D$5,'PART METHOD'!$D$5,"&lt;&gt;"&amp;'PART METHOD'!$D$5))/RP$3,0)/3600/$E8</f>
        <v>0.0147003559027778</v>
      </c>
      <c r="RQ8" s="0" t="n">
        <f aca="false">IF($X8="●",SUMIFS(ST_SUM!SE:SE,ST_SUM!$L:$L,$G8)/COUNTIFS($G:$G,$G8,$X:$X,"●",$A:$A,RQ$5)/RQ$3,0)/3600/$E8</f>
        <v>0</v>
      </c>
      <c r="RR8" s="0" t="n">
        <f aca="false">IF($Y8="●",SUMIFS(ST_SUM!SF:SF,ST_SUM!$L:$L,$G8)/COUNTIFS($G:$G,$G8,$Y:$Y,"●",$A:$A,RR$5)/RR$3,0)/3600/$E8</f>
        <v>0.0141434461805556</v>
      </c>
      <c r="RS8" s="0" t="n">
        <f aca="false">IF($Z8="●",SUMIFS(ST_SUM!SG:SG,ST_SUM!$L:$L,$G8)/COUNTIFS($G:$G,$G8,$Z:$Z,"●",$A:$A,RS$5)/RS$3,0)/3600/$E8</f>
        <v>0.01520421875</v>
      </c>
      <c r="RT8" s="0" t="n">
        <f aca="false">IF($AA8="●",SUMIFS(ST_SUM!SH:SH,ST_SUM!$L:$L,$G8)/COUNTIFS($G:$G,$G8,$AA:$AA,"●",$A:$A,RT$5)/RT$3,0)/3600/$E8</f>
        <v>0.00807173611111111</v>
      </c>
      <c r="RU8" s="0" t="n">
        <f aca="false">IF($AB8="●",SUMIFS(ST_SUM!SI:SI,ST_SUM!$L:$L,$G8)/COUNTIFS($G:$G,$G8,$AB:$AB,"●",$A:$A,RU$5)/RU$3,0)/3600/$E8</f>
        <v>0</v>
      </c>
      <c r="RV8" s="0" t="n">
        <f aca="false">IF($AC8="●",SUMIFS(ST_SUM!SJ:SJ,ST_SUM!$L:$L,$G8)/COUNTIFS($G:$G,$G8,$AC:$AC,"●",$A:$A,RV$5)/RV$3,0)/3600/$E8</f>
        <v>0.0204667100694444</v>
      </c>
      <c r="RW8" s="0" t="n">
        <f aca="false">IF($AD8="●",SUMIFS(ST_SUM!SK:SK,ST_SUM!$L:$L,$G8)/COUNTIFS($G:$G,$G8,$AD:$AD,"●",$A:$A,RW$5)/RW$3,0)/3600/$E8</f>
        <v>0.00288947916666667</v>
      </c>
      <c r="RX8" s="0" t="n">
        <f aca="false">IF($AE8="●",SUMIFS(ST_SUM!SL:SL,ST_SUM!$L:$L,$G8)/COUNTIFS($G:$G,$G8,$AE:$AE,"●",$A:$A,RX$5)/RX$3,0)/3600/$E8</f>
        <v>0.0116981163194444</v>
      </c>
      <c r="RY8" s="0" t="n">
        <f aca="false">IF($AF8="●",SUMIFS(ST_SUM!SM:SM,ST_SUM!$L:$L,$G8)/COUNTIFS($G:$G,$G8,$AF:$AF,"●",$A:$A,RY$5)/RY$3,0)/3600/$E8</f>
        <v>0.00394109375</v>
      </c>
      <c r="RZ8" s="0" t="n">
        <f aca="false">IF($AG8="●",SUMIFS(ST_SUM!SN:SN,ST_SUM!$L:$L,$G8)/COUNTIFS($G:$G,$G8,$AG:$AG,"●",$A:$A,RZ$5)/RZ$3,0)/3600/$E8</f>
        <v>0</v>
      </c>
      <c r="SA8" s="0" t="n">
        <f aca="false">IF($AH8="●",SUMIFS(ST_SUM!SO:SO,ST_SUM!$L:$L,$G8)/COUNTIFS($G:$G,$G8,$AH:$AH,"●",$A:$A,SA$5)/SA$3,0)/3600/$E8</f>
        <v>0.00193778935185185</v>
      </c>
      <c r="SB8" s="0" t="n">
        <f aca="false">IF($AI8="●",SUMIFS(ST_SUM!SP:SP,ST_SUM!$L:$L,$G8)/COUNTIFS($G:$G,$G8,$AI:$AI,"●",$A:$A,SB$5)/SB$3,0)/3600/$E8</f>
        <v>0.000750651041666667</v>
      </c>
      <c r="SC8" s="0" t="n">
        <f aca="false">IF($AJ8="●",SUMIFS(ST_SUM!SQ:SQ,ST_SUM!$L:$L,$G8)/COUNTIFS($G:$G,$G8,$AJ:$AJ,"●",$A:$A,SC$5)/SC$3,0)/3600/$E8</f>
        <v>0.00604845052083333</v>
      </c>
      <c r="SD8" s="0" t="n">
        <f aca="false">IF($AK8="●",SUMIFS(ST_SUM!SR:SR,ST_SUM!$L:$L,$G8)/COUNTIFS($G:$G,$G8,$AK:$AK,"●",$A:$A,SD$5)/SD$3,0)/3600/$E8</f>
        <v>0</v>
      </c>
      <c r="SE8" s="0" t="n">
        <f aca="false">IF($AL8="●",SUMIFS(ST_SUM!SS:SS,ST_SUM!$L:$L,$G8)/COUNTIFS($G:$G,$G8,$AL:$AL,"●",$A:$A,SE$5)/SE$3,0)/3600/$E8</f>
        <v>0</v>
      </c>
      <c r="SF8" s="0" t="n">
        <f aca="false">IF($AM8="●",SUMIFS(ST_SUM!ST:ST,ST_SUM!$L:$L,$G8)/COUNTIFS($G:$G,$G8,$AM:$AM,"●",$A:$A,SF$5)/SF$3,0)/3600/$E8</f>
        <v>0.00298841435185185</v>
      </c>
      <c r="SG8" s="0" t="n">
        <f aca="false">IF($AN8="●",SUMIFS(ST_SUM!SU:SU,ST_SUM!$L:$L,$G8)/COUNTIFS($G:$G,$G8,$AN:$AN,"●",$A:$A,SG$5)/SG$3,0)/3600/$E8</f>
        <v>0.00781695601851852</v>
      </c>
      <c r="SH8" s="0" t="n">
        <f aca="false">IF($AO8="●",SUMIFS(ST_SUM!SV:SV,ST_SUM!$L:$L,$G8)/COUNTIFS($G:$G,$G8,$AO:$AO,"●",$A:$A,SH$5)/SH$3,0)/3600/$E8</f>
        <v>0</v>
      </c>
      <c r="SI8" s="0" t="n">
        <f aca="false">IF($AP8="●",SUMIFS(ST_SUM!SW:SW,ST_SUM!$L:$L,$G8)/COUNTIFS($G:$G,$G8,$AP:$AP,"●",$A:$A,SI$5)/SI$3,0)/3600/$E8</f>
        <v>0.00663937789351852</v>
      </c>
      <c r="SJ8" s="0" t="n">
        <f aca="false">IF($AQ8="●",SUMIFS(ST_SUM!SX:SX,ST_SUM!$L:$L,$G8)/COUNTIFS($G:$G,$G8,$AQ:$AQ,"●",$A:$A,SJ$5)/SJ$3,0)/3600/$E8</f>
        <v>0.009809984375</v>
      </c>
      <c r="SK8" s="0" t="n">
        <f aca="false">IF($AR8="●",SUMIFS(ST_SUM!SY:SY,ST_SUM!$L:$L,$G8)/COUNTIFS($G:$G,$G8,$AR:$AR,"●",$A:$A,SK$5)/SK$3,0)/3600/$E8</f>
        <v>0</v>
      </c>
      <c r="SL8" s="0" t="n">
        <f aca="false">IF($AS8="●",SUMIFS(ST_SUM!SZ:SZ,ST_SUM!$L:$L,$G8)/COUNTIFS($G:$G,$G8,$AS:$AS,"●",$A:$A,SL$5)/SL$3,0)/3600/$E8</f>
        <v>0.00883148177083333</v>
      </c>
      <c r="SM8" s="0" t="n">
        <f aca="false">IF($AT8="●",SUMIFS(ST_SUM!TA:TA,ST_SUM!$L:$L,$G8)/COUNTIFS($G:$G,$G8,$AT:$AT,"●",$A:$A,SM$5)/SM$3,0)/3600/$E8</f>
        <v>0.0076119212962963</v>
      </c>
      <c r="SN8" s="0" t="n">
        <f aca="false">IF($AU8="●",SUMIFS(ST_SUM!TB:TB,ST_SUM!$L:$L,$G8)/COUNTIFS($G:$G,$G8,$AU:$AU,"●",$A:$A,SN$5)/SN$3,0)/3600/$E8</f>
        <v>0.00971390625</v>
      </c>
      <c r="SO8" s="0" t="n">
        <f aca="false">IF($AV8="●",SUMIFS(ST_SUM!TC:TC,ST_SUM!$L:$L,$G8)/COUNTIFS($G:$G,$G8,$AV:$AV,"●",$A:$A,SO$5)/SO$3,0)/3600/$E8</f>
        <v>0</v>
      </c>
      <c r="SP8" s="0" t="n">
        <f aca="false">IF($AW8="●",SUMIFS(ST_SUM!TD:TD,ST_SUM!$L:$L,$G8)/COUNTIFS($G:$G,$G8,$AW:$AW,"●",$A:$A,SP$5)/SP$3,0)/3600/$E8</f>
        <v>0</v>
      </c>
      <c r="SQ8" s="0" t="n">
        <f aca="false">IF($AX8="●",SUMIFS(ST_SUM!TE:TE,ST_SUM!$L:$L,$G8)/COUNTIFS($G:$G,$G8,$AX:$AX,"●",$A:$A,SQ$5)/SQ$3,0)/3600/$E8</f>
        <v>0.00299186197916667</v>
      </c>
      <c r="SR8" s="0" t="n">
        <f aca="false">IF($AY8="●",SUMIFS(ST_SUM!TF:TF,ST_SUM!$L:$L,$G8)/COUNTIFS($G:$G,$G8,$AY:$AY,"●",$A:$A,SR$5)/SR$3,0)/3600/$E8</f>
        <v>0</v>
      </c>
      <c r="SS8" s="0" t="n">
        <f aca="false">IF($AZ8="●",SUMIFS(ST_SUM!TG:TG,ST_SUM!$L:$L,$G8)/COUNTIFS($G:$G,$G8,$AZ:$AZ,"●",$A:$A,SS$5)/SS$3,0)/3600/$E8</f>
        <v>0</v>
      </c>
      <c r="ST8" s="0" t="n">
        <f aca="false">IF($BA8="●",SUMIFS(ST_SUM!TH:TH,ST_SUM!$L:$L,$G8)/COUNTIFS($G:$G,$G8,$BA:$BA,"●",$A:$A,ST$5)/ST$3,0)/3600/$E8</f>
        <v>0.00505958304398148</v>
      </c>
      <c r="SU8" s="0" t="n">
        <f aca="false">IF($BB8="●",SUMIFS(ST_SUM!TI:TI,ST_SUM!$L:$L,$G8)/COUNTIFS($G:$G,$G8,$BB:$BB,"●",$A:$A,SU$5)/SU$3,0)/3600/$E8</f>
        <v>0.00645341145833333</v>
      </c>
      <c r="SV8" s="0" t="n">
        <f aca="false">IF($BC8="●",SUMIFS(ST_SUM!TJ:TJ,ST_SUM!$L:$L,$G8)/COUNTIFS($G:$G,$G8,$BC:$BC,"●",$A:$A,SV$5)/SV$3,0)/3600/$E8</f>
        <v>0</v>
      </c>
      <c r="SW8" s="0" t="n">
        <f aca="false">IF($BD8="●",SUMIFS(ST_SUM!TK:TK,ST_SUM!$L:$L,$G8)/COUNTIFS($G:$G,$G8,$BD:$BD,"●",$A:$A,SW$5)/SW$3,0)/3600/$E8</f>
        <v>0.00692986653645833</v>
      </c>
      <c r="SX8" s="0" t="n">
        <f aca="false">IF($BE8="●",SUMIFS(ST_SUM!TL:TL,ST_SUM!$L:$L,$G8)/COUNTIFS($G:$G,$G8,$BE:$BE,"●",$A:$A,SX$5)/SX$3,0)/3600/$E8</f>
        <v>0</v>
      </c>
      <c r="SY8" s="0" t="n">
        <f aca="false">IF($BF8="●",SUMIFS(ST_SUM!TM:TM,ST_SUM!$L:$L,$G8)/COUNTIFS($G:$G,$G8,$BF:$BF,"●",$A:$A,SY$5)/SY$3,0)/3600/$E8</f>
        <v>0.00792833333333333</v>
      </c>
      <c r="SZ8" s="0" t="n">
        <f aca="false">IF($BG8="●",SUMIFS(ST_SUM!TN:TN,ST_SUM!$L:$L,$G8)/COUNTIFS($G:$G,$G8,$BG:$BG,"●",$A:$A,SZ$5)/SZ$3,0)/3600/$E8</f>
        <v>0.00760494791666667</v>
      </c>
      <c r="TA8" s="0" t="n">
        <f aca="false">IF($BH8="●",SUMIFS(ST_SUM!TO:TO,ST_SUM!$L:$L,$G8)/COUNTIFS($G:$G,$G8,$BH:$BH,"●",$A:$A,TA$5)/TA$3,0)/3600/$E8</f>
        <v>0</v>
      </c>
      <c r="TB8" s="0" t="n">
        <f aca="false">IF($BI8="●",SUMIFS(ST_SUM!TP:TP,ST_SUM!$L:$L,$G8)/COUNTIFS($G:$G,$G8,$BI:$BI,"●",$A:$A,TB$5)/TB$3,0)/3600/$E8</f>
        <v>0</v>
      </c>
      <c r="TC8" s="0" t="n">
        <f aca="false">IF($BJ8="●",SUMIFS(ST_SUM!TQ:TQ,ST_SUM!$L:$L,$G8)/COUNTIFS($G:$G,$G8,$BJ:$BJ,"●",$A:$A,TC$5)/TC$3,0)/3600/$E8</f>
        <v>0.00781700520833333</v>
      </c>
      <c r="TD8" s="0" t="n">
        <f aca="false">IF($BK8="●",SUMIFS(ST_SUM!TR:TR,ST_SUM!$L:$L,$G8)/COUNTIFS($G:$G,$G8,$BK:$BK,"●",$A:$A,TD$5)/TD$3,0)/3600/$E8</f>
        <v>0</v>
      </c>
      <c r="TE8" s="0" t="n">
        <f aca="false">IF($BL8="●",SUMIFS(ST_SUM!TS:TS,ST_SUM!$L:$L,$G8)/COUNTIFS($G:$G,$G8,$BL:$BL,"●",$A:$A,TE$5)/TE$3,0)/3600/$E8</f>
        <v>0.01751015625</v>
      </c>
      <c r="TF8" s="0" t="n">
        <f aca="false">IF($BM8="●",SUMIFS(ST_SUM!TT:TT,ST_SUM!$L:$L,$G8)/COUNTIFS($G:$G,$G8,$BM:$BM,"●",$A:$A,TF$5)/TF$3,0)/3600/$E8</f>
        <v>0.00156046875</v>
      </c>
      <c r="TG8" s="0" t="n">
        <f aca="false">IF($BN8="●",SUMIFS(ST_SUM!TU:TU,ST_SUM!$L:$L,$G8)/COUNTIFS($G:$G,$G8,$BN:$BN,"●",$A:$A,TG$5)/TG$3,0)/3600/$E8</f>
        <v>0</v>
      </c>
      <c r="TH8" s="0" t="n">
        <f aca="false">IF($BO8="●",SUMIFS(ST_SUM!TV:TV,ST_SUM!$L:$L,$G8)/COUNTIFS($G:$G,$G8,$BO:$BO,"●",$A:$A,TH$5)/TH$3,0)/3600/$E8</f>
        <v>0</v>
      </c>
      <c r="TI8" s="0" t="n">
        <f aca="false">IF($BP8="●",SUMIFS(ST_SUM!TW:TW,ST_SUM!$L:$L,$G8)/COUNTIFS($G:$G,$G8,$BP:$BP,"●",$A:$A,TI$5)/TI$3,0)/3600/$E8</f>
        <v>0.0133639496527778</v>
      </c>
      <c r="TJ8" s="0" t="n">
        <f aca="false">IF($BQ8="●",SUMIFS(ST_SUM!TX:TX,ST_SUM!$L:$L,$G8)/COUNTIFS($G:$G,$G8,$BQ:$BQ,"●",$A:$A,TJ$5)/TJ$3,0)/3600/$E8</f>
        <v>0</v>
      </c>
      <c r="TK8" s="0" t="n">
        <f aca="false">IF($BR8="●",SUMIFS(ST_SUM!TY:TY,ST_SUM!$L:$L,$G8)/COUNTIFS($G:$G,$G8,$BR:$BR,"●",$A:$A,TK$5)/TK$3,0)/3600/$E8</f>
        <v>0.00280102430555556</v>
      </c>
      <c r="TL8" s="0" t="n">
        <f aca="false">IF($BS8="●",SUMIFS(ST_SUM!TZ:TZ,ST_SUM!$L:$L,$G8)/COUNTIFS($G:$G,$G8,$BS:$BS,"●",$A:$A,TL$5)/TL$3,0)/3600/$E8</f>
        <v>0</v>
      </c>
      <c r="TM8" s="0" t="n">
        <f aca="false">IF($BT8="●",SUMIFS(ST_SUM!UA:UA,ST_SUM!$L:$L,$G8)/COUNTIFS($G:$G,$G8,$BT:$BT,"●",$A:$A,TM$5)/TM$3,0)/3600/$E8</f>
        <v>0</v>
      </c>
      <c r="TN8" s="0" t="n">
        <f aca="false">SUM(RA8:TM8)</f>
        <v>0.290356889612269</v>
      </c>
      <c r="TO8" s="0" t="n">
        <f aca="false">IF($H8="●",SUMIFS(ST_SUM!UC:UC,ST_SUM!$L:$L,$G8)/COUNTIFS($G:$G,$G8,$H:$H,"●",$A:$A,TO$5)/TO$3,0)/3600/$E8</f>
        <v>0</v>
      </c>
      <c r="TP8" s="0" t="n">
        <f aca="false">IF($I8="●",SUMIFS(ST_SUM!UD:UD,ST_SUM!$L:$L,$G8)/COUNTIFS($G:$G,$G8,$I:$I,"●",$A:$A,TP$5)/TP$3,0)/3600/$E8</f>
        <v>0.00602662037037037</v>
      </c>
      <c r="TQ8" s="0" t="n">
        <f aca="false">IF($J8="●",SUMIFS(ST_SUM!UE:UE,ST_SUM!$L:$L,$G8)/COUNTIFS($G:$G,$G8,$J:$J,"●",$A:$A,TQ$5)/TQ$3,0)/3600/$E8</f>
        <v>0.00626257027116402</v>
      </c>
      <c r="TR8" s="0" t="n">
        <f aca="false">IF($K8="●",SUMIFS(ST_SUM!UF:UF,ST_SUM!$L:$L,$G8)/COUNTIFS($G:$G,$G8,$K:$K,"●",$A:$A,TR$5)/TR$3,0)/3600/$E8</f>
        <v>0</v>
      </c>
      <c r="TS8" s="0" t="n">
        <f aca="false">IF($L8="●",SUMIFS(ST_SUM!UG:UG,ST_SUM!$L:$L,$G8)/COUNTIFS($G:$G,$G8,$L:$L,"●",$A:$A,TS$5)/TS$3,0)/3600/$E8</f>
        <v>0.0116059496252205</v>
      </c>
      <c r="TT8" s="0" t="n">
        <f aca="false">IF($M8="●",SUMIFS(ST_SUM!UH:UH,ST_SUM!$L:$L,$G8)/COUNTIFS($G:$G,$G8,$M:$M,"●",$A:$A,TT$5)/TT$3,0)/3600/$E8</f>
        <v>0.0215756944444444</v>
      </c>
      <c r="TU8" s="0" t="n">
        <f aca="false">IF($N8="●",SUMIFS(ST_SUM!UI:UI,ST_SUM!$L:$L,$G8)/COUNTIFS($G:$G,$G8,$N:$N,"●",$A:$A,TU$5)/TU$3,0)/3600/$E8</f>
        <v>0.00320429894179894</v>
      </c>
      <c r="TV8" s="0" t="n">
        <f aca="false">IF($O8="●",SUMIFS(ST_SUM!UJ:UJ,ST_SUM!$L:$L,$G8,ST_SUM!$M:$M,IF($B8='PART METHOD'!$D$4,"FMCNC1",IF($B8='PART METHOD'!$D$6,"FMCNC2","STD")))/IF($B8='PART METHOD'!$D$4,COUNTIFS($G:$G,$G8,$O:$O,"●",$A:$A,TV$5,$B:$B,'PART METHOD'!$D$4),IF($B8='PART METHOD'!$D$6,COUNTIFS($G:$G,$G8,$O:$O,"●",$A:$A,TV$5,$B:$B,'PART METHOD'!$D$6),COUNTIFS($G:$G,$G8,$O:$O,"●",$A:$A,TV$5,$B:$B,"&lt;&gt;"&amp;'PART METHOD'!$D$4,$B:$B,"&lt;&gt;"&amp;'PART METHOD'!$D$6)))/TV$3,0)/3600/$E8</f>
        <v>0</v>
      </c>
      <c r="TW8" s="0" t="n">
        <f aca="false">IF($P8="●",SUMIFS(ST_SUM!UK:UK,ST_SUM!$L:$L,$G8,ST_SUM!$M:$M,IF($B8='PART METHOD'!$D$4,"FMCNC1",IF($B8='PART METHOD'!$D$6,"FMCNC2","STD")))/IF($B8='PART METHOD'!$D$4,COUNTIFS($G:$G,$G8,$P:$P,"●",$A:$A,TW$5,$B:$B,'PART METHOD'!$D$4),IF($B8='PART METHOD'!$D$6,COUNTIFS($G:$G,$G8,$P:$P,"●",$A:$A,TW$5,$B:$B,'PART METHOD'!$D$6),COUNTIFS($G:$G,$G8,$P:$P,"●",$A:$A,TW$5,$B:$B,"&lt;&gt;"&amp;'PART METHOD'!$D$4,$B:$B,"&lt;&gt;"&amp;'PART METHOD'!$D$6)))/TW$3,0)/3600/$E8</f>
        <v>0.0077293857473545</v>
      </c>
      <c r="TX8" s="0" t="n">
        <f aca="false">IF($Q8="●",SUMIFS(ST_SUM!UL:UL,ST_SUM!$L:$L,$G8,ST_SUM!$M:$M,IF($B8='PART METHOD'!$D$4,"FMCNC1",IF($B8='PART METHOD'!$D$6,"FMCNC2","STD")))/IF($B8='PART METHOD'!$D$4,COUNTIFS($G:$G,$G8,$Q:$Q,"●",$A:$A,TX$5,$B:$B,'PART METHOD'!$D$4),IF($B8='PART METHOD'!$D$6,COUNTIFS($G:$G,$G8,$Q:$Q,"●",$A:$A,TX$5,$B:$B,'PART METHOD'!$D$6),COUNTIFS($G:$G,$G8,$Q:$Q,"●",$A:$A,TX$5,$B:$B,"&lt;&gt;"&amp;'PART METHOD'!$D$4,$B:$B,"&lt;&gt;"&amp;'PART METHOD'!$D$6)))/TX$3,0)/3600/$E8</f>
        <v>0</v>
      </c>
      <c r="TY8" s="0" t="n">
        <f aca="false">IF($R8="●",SUMIFS(ST_SUM!UM:UM,ST_SUM!$L:$L,$G8,ST_SUM!$M:$M,IF($B8='PART METHOD'!$D$4,"FMCNC1",IF($B8='PART METHOD'!$D$6,"FMCNC2","STD")))/IF($B8='PART METHOD'!$D$4,COUNTIFS($G:$G,$G8,$R:$R,"●",$A:$A,TY$5,$B:$B,'PART METHOD'!$D$4),IF($B8='PART METHOD'!$D$6,COUNTIFS($G:$G,$G8,$R:$R,"●",$A:$A,TY$5,$B:$B,'PART METHOD'!$D$6),COUNTIFS($G:$G,$G8,$R:$R,"●",$A:$A,TY$5,$B:$B,"&lt;&gt;"&amp;'PART METHOD'!$D$4,$B:$B,"&lt;&gt;"&amp;'PART METHOD'!$D$6)))/TY$3,0)/3600/$E8</f>
        <v>0.0101198040674603</v>
      </c>
      <c r="TZ8" s="0" t="n">
        <f aca="false">IF($S8="●",SUMIFS(ST_SUM!UN:UN,ST_SUM!$L:$L,$G8,ST_SUM!$M:$M,IF($B8='PART METHOD'!$D$4,"FMCNC1",IF($B8='PART METHOD'!$D$6,"FMCNC2","STD")))/IF($B8='PART METHOD'!$D$4,COUNTIFS($G:$G,$G8,$S:$S,"●",$A:$A,TZ$5,$B:$B,'PART METHOD'!$D$4),IF($B8='PART METHOD'!$D$6,COUNTIFS($G:$G,$G8,$S:$S,"●",$A:$A,TZ$5,$B:$B,'PART METHOD'!$D$6),COUNTIFS($G:$G,$G8,$S:$S,"●",$A:$A,TZ$5,$B:$B,"&lt;&gt;"&amp;'PART METHOD'!$D$4,$B:$B,"&lt;&gt;"&amp;'PART METHOD'!$D$6)))/TZ$3,0)/3600/$E8</f>
        <v>0</v>
      </c>
      <c r="UA8" s="0" t="n">
        <f aca="false">IF($T8="●",SUMIFS(ST_SUM!UO:UO,ST_SUM!$L:$L,$G8,ST_SUM!$M:$M,IF($B8='PART METHOD'!$D$4,"FMCNC1",IF($B8='PART METHOD'!$D$6,"FMCNC2","STD")))/IF($B8='PART METHOD'!$D$4,COUNTIFS($G:$G,$G8,$T:$T,"●",$A:$A,UA$5,$B:$B,'PART METHOD'!$D$4),IF($B8='PART METHOD'!$D$6,COUNTIFS($G:$G,$G8,$T:$T,"●",$A:$A,UA$5,$B:$B,'PART METHOD'!$D$6),COUNTIFS($G:$G,$G8,$T:$T,"●",$A:$A,UA$5,$B:$B,"&lt;&gt;"&amp;'PART METHOD'!$D$4,$B:$B,"&lt;&gt;"&amp;'PART METHOD'!$D$6)))/UA$3,0)/3600/$E8</f>
        <v>0.0105980406746032</v>
      </c>
      <c r="UB8" s="0" t="n">
        <f aca="false">IF($U8="●",SUMIFS(ST_SUM!UP:UP,ST_SUM!$L:$L,$G8,ST_SUM!$M:$M,IF($B8='PART METHOD'!$D$4,"FMCNC1",IF($B8='PART METHOD'!$D$6,"FMCNC2","STD")))/IF($B8='PART METHOD'!$D$4,COUNTIFS($G:$G,$G8,$U:$U,"●",$A:$A,UB$5,$B:$B,'PART METHOD'!$D$4),IF($B8='PART METHOD'!$D$6,COUNTIFS($G:$G,$G8,$U:$U,"●",$A:$A,UB$5,$B:$B,'PART METHOD'!$D$6),COUNTIFS($G:$G,$G8,$U:$U,"●",$A:$A,UB$5,$B:$B,"&lt;&gt;"&amp;'PART METHOD'!$D$4,$B:$B,"&lt;&gt;"&amp;'PART METHOD'!$D$6)))/UB$3,0)/3600/$E8</f>
        <v>0.0120481371252205</v>
      </c>
      <c r="UC8" s="0" t="n">
        <f aca="false">IF($V8="●",SUMIFS(ST_SUM!UQ:UQ,ST_SUM!$L:$L,$G8,ST_SUM!$M:$M,IF($B8='PART METHOD'!$D$4,"FMCNC1",IF($B8='PART METHOD'!$D$6,"FMCNC2","STD")))/IF($B8='PART METHOD'!$D$4,COUNTIFS($G:$G,$G8,$V:$V,"●",$A:$A,UC$5,$B:$B,'PART METHOD'!$D$4),IF($B8='PART METHOD'!$D$6,COUNTIFS($G:$G,$G8,$V:$V,"●",$A:$A,UC$5,$B:$B,'PART METHOD'!$D$6),COUNTIFS($G:$G,$G8,$V:$V,"●",$A:$A,UC$5,$B:$B,"&lt;&gt;"&amp;'PART METHOD'!$D$4,$B:$B,"&lt;&gt;"&amp;'PART METHOD'!$D$6)))/UC$3,0)/3600/$E8</f>
        <v>0</v>
      </c>
      <c r="UD8" s="0" t="n">
        <f aca="false">IF($W8="●",SUMIFS(ST_SUM!UR:UR,ST_SUM!$L:$L,$G8,ST_SUM!$N:$N,IF($B8='PART METHOD'!$D$5,"HAND","STD"))/COUNTIFS($G:$G,$G8,$W:$W,"●",$A:$A,UD$5,$B:$B,IF($B8='PART METHOD'!$D$5,'PART METHOD'!$D$5,"&lt;&gt;"&amp;'PART METHOD'!$D$5))/UD$3,0)/3600/$E8</f>
        <v>0.0181734300595238</v>
      </c>
      <c r="UE8" s="0" t="n">
        <f aca="false">IF($X8="●",SUMIFS(ST_SUM!US:US,ST_SUM!$L:$L,$G8)/COUNTIFS($G:$G,$G8,$X:$X,"●",$A:$A,UE$5)/UE$3,0)/3600/$E8</f>
        <v>0</v>
      </c>
      <c r="UF8" s="0" t="n">
        <f aca="false">IF($Y8="●",SUMIFS(ST_SUM!UT:UT,ST_SUM!$L:$L,$G8)/COUNTIFS($G:$G,$G8,$Y:$Y,"●",$A:$A,UF$5)/UF$3,0)/3600/$E8</f>
        <v>0.0115123139880952</v>
      </c>
      <c r="UG8" s="0" t="n">
        <f aca="false">IF($Z8="●",SUMIFS(ST_SUM!UU:UU,ST_SUM!$L:$L,$G8)/COUNTIFS($G:$G,$G8,$Z:$Z,"●",$A:$A,UG$5)/UG$3,0)/3600/$E8</f>
        <v>0.0157823412698413</v>
      </c>
      <c r="UH8" s="0" t="n">
        <f aca="false">IF($AA8="●",SUMIFS(ST_SUM!UV:UV,ST_SUM!$L:$L,$G8)/COUNTIFS($G:$G,$G8,$AA:$AA,"●",$A:$A,UH$5)/UH$3,0)/3600/$E8</f>
        <v>0.00506061507936508</v>
      </c>
      <c r="UI8" s="0" t="n">
        <f aca="false">IF($AB8="●",SUMIFS(ST_SUM!UW:UW,ST_SUM!$L:$L,$G8)/COUNTIFS($G:$G,$G8,$AB:$AB,"●",$A:$A,UI$5)/UI$3,0)/3600/$E8</f>
        <v>0</v>
      </c>
      <c r="UJ8" s="0" t="n">
        <f aca="false">IF($AC8="●",SUMIFS(ST_SUM!UX:UX,ST_SUM!$L:$L,$G8)/COUNTIFS($G:$G,$G8,$AC:$AC,"●",$A:$A,UJ$5)/UJ$3,0)/3600/$E8</f>
        <v>0.0137688020833333</v>
      </c>
      <c r="UK8" s="0" t="n">
        <f aca="false">IF($AD8="●",SUMIFS(ST_SUM!UY:UY,ST_SUM!$L:$L,$G8)/COUNTIFS($G:$G,$G8,$AD:$AD,"●",$A:$A,UK$5)/UK$3,0)/3600/$E8</f>
        <v>0.00616453097442681</v>
      </c>
      <c r="UL8" s="0" t="n">
        <f aca="false">IF($AE8="●",SUMIFS(ST_SUM!UZ:UZ,ST_SUM!$L:$L,$G8)/COUNTIFS($G:$G,$G8,$AE:$AE,"●",$A:$A,UL$5)/UL$3,0)/3600/$E8</f>
        <v>0.0122594791666667</v>
      </c>
      <c r="UM8" s="0" t="n">
        <f aca="false">IF($AF8="●",SUMIFS(ST_SUM!VA:VA,ST_SUM!$L:$L,$G8)/COUNTIFS($G:$G,$G8,$AF:$AF,"●",$A:$A,UM$5)/UM$3,0)/3600/$E8</f>
        <v>0.00239514302248677</v>
      </c>
      <c r="UN8" s="0" t="n">
        <f aca="false">IF($AG8="●",SUMIFS(ST_SUM!VB:VB,ST_SUM!$L:$L,$G8)/COUNTIFS($G:$G,$G8,$AG:$AG,"●",$A:$A,UN$5)/UN$3,0)/3600/$E8</f>
        <v>0</v>
      </c>
      <c r="UO8" s="0" t="n">
        <f aca="false">IF($AH8="●",SUMIFS(ST_SUM!VC:VC,ST_SUM!$L:$L,$G8)/COUNTIFS($G:$G,$G8,$AH:$AH,"●",$A:$A,UO$5)/UO$3,0)/3600/$E8</f>
        <v>0.00579230654761905</v>
      </c>
      <c r="UP8" s="0" t="n">
        <f aca="false">IF($AI8="●",SUMIFS(ST_SUM!VD:VD,ST_SUM!$L:$L,$G8)/COUNTIFS($G:$G,$G8,$AI:$AI,"●",$A:$A,UP$5)/UP$3,0)/3600/$E8</f>
        <v>0.00305359347442681</v>
      </c>
      <c r="UQ8" s="0" t="n">
        <f aca="false">IF($AJ8="●",SUMIFS(ST_SUM!VE:VE,ST_SUM!$L:$L,$G8)/COUNTIFS($G:$G,$G8,$AJ:$AJ,"●",$A:$A,UQ$5)/UQ$3,0)/3600/$E8</f>
        <v>0.00814159639550265</v>
      </c>
      <c r="UR8" s="0" t="n">
        <f aca="false">IF($AK8="●",SUMIFS(ST_SUM!VF:VF,ST_SUM!$L:$L,$G8)/COUNTIFS($G:$G,$G8,$AK:$AK,"●",$A:$A,UR$5)/UR$3,0)/3600/$E8</f>
        <v>0</v>
      </c>
      <c r="US8" s="0" t="n">
        <f aca="false">IF($AL8="●",SUMIFS(ST_SUM!VG:VG,ST_SUM!$L:$L,$G8)/COUNTIFS($G:$G,$G8,$AL:$AL,"●",$A:$A,US$5)/US$3,0)/3600/$E8</f>
        <v>0</v>
      </c>
      <c r="UT8" s="0" t="n">
        <f aca="false">IF($AM8="●",SUMIFS(ST_SUM!VH:VH,ST_SUM!$L:$L,$G8)/COUNTIFS($G:$G,$G8,$AM:$AM,"●",$A:$A,UT$5)/UT$3,0)/3600/$E8</f>
        <v>0.00292018849206349</v>
      </c>
      <c r="UU8" s="0" t="n">
        <f aca="false">IF($AN8="●",SUMIFS(ST_SUM!VI:VI,ST_SUM!$L:$L,$G8)/COUNTIFS($G:$G,$G8,$AN:$AN,"●",$A:$A,UU$5)/UU$3,0)/3600/$E8</f>
        <v>0.00920347222222222</v>
      </c>
      <c r="UV8" s="0" t="n">
        <f aca="false">IF($AO8="●",SUMIFS(ST_SUM!VJ:VJ,ST_SUM!$L:$L,$G8)/COUNTIFS($G:$G,$G8,$AO:$AO,"●",$A:$A,UV$5)/UV$3,0)/3600/$E8</f>
        <v>0</v>
      </c>
      <c r="UW8" s="0" t="n">
        <f aca="false">IF($AP8="●",SUMIFS(ST_SUM!VK:VK,ST_SUM!$L:$L,$G8)/COUNTIFS($G:$G,$G8,$AP:$AP,"●",$A:$A,UW$5)/UW$3,0)/3600/$E8</f>
        <v>0.00648592923280423</v>
      </c>
      <c r="UX8" s="0" t="n">
        <f aca="false">IF($AQ8="●",SUMIFS(ST_SUM!VL:VL,ST_SUM!$L:$L,$G8)/COUNTIFS($G:$G,$G8,$AQ:$AQ,"●",$A:$A,UX$5)/UX$3,0)/3600/$E8</f>
        <v>0.0109750537367725</v>
      </c>
      <c r="UY8" s="0" t="n">
        <f aca="false">IF($AR8="●",SUMIFS(ST_SUM!VM:VM,ST_SUM!$L:$L,$G8)/COUNTIFS($G:$G,$G8,$AR:$AR,"●",$A:$A,UY$5)/UY$3,0)/3600/$E8</f>
        <v>0</v>
      </c>
      <c r="UZ8" s="0" t="n">
        <f aca="false">IF($AS8="●",SUMIFS(ST_SUM!VN:VN,ST_SUM!$L:$L,$G8)/COUNTIFS($G:$G,$G8,$AS:$AS,"●",$A:$A,UZ$5)/UZ$3,0)/3600/$E8</f>
        <v>0.010918431712963</v>
      </c>
      <c r="VA8" s="0" t="n">
        <f aca="false">IF($AT8="●",SUMIFS(ST_SUM!VO:VO,ST_SUM!$L:$L,$G8)/COUNTIFS($G:$G,$G8,$AT:$AT,"●",$A:$A,VA$5)/VA$3,0)/3600/$E8</f>
        <v>0.00519911706349206</v>
      </c>
      <c r="VB8" s="0" t="n">
        <f aca="false">IF($AU8="●",SUMIFS(ST_SUM!VP:VP,ST_SUM!$L:$L,$G8)/COUNTIFS($G:$G,$G8,$AU:$AU,"●",$A:$A,VB$5)/VB$3,0)/3600/$E8</f>
        <v>0.0121926917989418</v>
      </c>
      <c r="VC8" s="0" t="n">
        <f aca="false">IF($AV8="●",SUMIFS(ST_SUM!VQ:VQ,ST_SUM!$L:$L,$G8)/COUNTIFS($G:$G,$G8,$AV:$AV,"●",$A:$A,VC$5)/VC$3,0)/3600/$E8</f>
        <v>0</v>
      </c>
      <c r="VD8" s="0" t="n">
        <f aca="false">IF($AW8="●",SUMIFS(ST_SUM!VR:VR,ST_SUM!$L:$L,$G8)/COUNTIFS($G:$G,$G8,$AW:$AW,"●",$A:$A,VD$5)/VD$3,0)/3600/$E8</f>
        <v>0</v>
      </c>
      <c r="VE8" s="0" t="n">
        <f aca="false">IF($AX8="●",SUMIFS(ST_SUM!VS:VS,ST_SUM!$L:$L,$G8)/COUNTIFS($G:$G,$G8,$AX:$AX,"●",$A:$A,VE$5)/VE$3,0)/3600/$E8</f>
        <v>0.0143400555968915</v>
      </c>
      <c r="VF8" s="0" t="n">
        <f aca="false">IF($AY8="●",SUMIFS(ST_SUM!VT:VT,ST_SUM!$L:$L,$G8)/COUNTIFS($G:$G,$G8,$AY:$AY,"●",$A:$A,VF$5)/VF$3,0)/3600/$E8</f>
        <v>0</v>
      </c>
      <c r="VG8" s="0" t="n">
        <f aca="false">IF($AZ8="●",SUMIFS(ST_SUM!VU:VU,ST_SUM!$L:$L,$G8)/COUNTIFS($G:$G,$G8,$AZ:$AZ,"●",$A:$A,VG$5)/VG$3,0)/3600/$E8</f>
        <v>0</v>
      </c>
      <c r="VH8" s="0" t="n">
        <f aca="false">IF($BA8="●",SUMIFS(ST_SUM!VV:VV,ST_SUM!$L:$L,$G8)/COUNTIFS($G:$G,$G8,$BA:$BA,"●",$A:$A,VH$5)/VH$3,0)/3600/$E8</f>
        <v>0.00752268242945326</v>
      </c>
      <c r="VI8" s="0" t="n">
        <f aca="false">IF($BB8="●",SUMIFS(ST_SUM!VW:VW,ST_SUM!$L:$L,$G8)/COUNTIFS($G:$G,$G8,$BB:$BB,"●",$A:$A,VI$5)/VI$3,0)/3600/$E8</f>
        <v>0.00750326829805996</v>
      </c>
      <c r="VJ8" s="0" t="n">
        <f aca="false">IF($BC8="●",SUMIFS(ST_SUM!VX:VX,ST_SUM!$L:$L,$G8)/COUNTIFS($G:$G,$G8,$BC:$BC,"●",$A:$A,VJ$5)/VJ$3,0)/3600/$E8</f>
        <v>0</v>
      </c>
      <c r="VK8" s="0" t="n">
        <f aca="false">IF($BD8="●",SUMIFS(ST_SUM!VY:VY,ST_SUM!$L:$L,$G8)/COUNTIFS($G:$G,$G8,$BD:$BD,"●",$A:$A,VK$5)/VK$3,0)/3600/$E8</f>
        <v>0.012488388723545</v>
      </c>
      <c r="VL8" s="0" t="n">
        <f aca="false">IF($BE8="●",SUMIFS(ST_SUM!VZ:VZ,ST_SUM!$L:$L,$G8)/COUNTIFS($G:$G,$G8,$BE:$BE,"●",$A:$A,VL$5)/VL$3,0)/3600/$E8</f>
        <v>0</v>
      </c>
      <c r="VM8" s="0" t="n">
        <f aca="false">IF($BF8="●",SUMIFS(ST_SUM!WA:WA,ST_SUM!$L:$L,$G8)/COUNTIFS($G:$G,$G8,$BF:$BF,"●",$A:$A,VM$5)/VM$3,0)/3600/$E8</f>
        <v>0.0147605324074074</v>
      </c>
      <c r="VN8" s="0" t="n">
        <f aca="false">IF($BG8="●",SUMIFS(ST_SUM!WB:WB,ST_SUM!$L:$L,$G8)/COUNTIFS($G:$G,$G8,$BG:$BG,"●",$A:$A,VN$5)/VN$3,0)/3600/$E8</f>
        <v>0.00663163442460317</v>
      </c>
      <c r="VO8" s="0" t="n">
        <f aca="false">IF($BH8="●",SUMIFS(ST_SUM!WC:WC,ST_SUM!$L:$L,$G8)/COUNTIFS($G:$G,$G8,$BH:$BH,"●",$A:$A,VO$5)/VO$3,0)/3600/$E8</f>
        <v>0</v>
      </c>
      <c r="VP8" s="0" t="n">
        <f aca="false">IF($BI8="●",SUMIFS(ST_SUM!WD:WD,ST_SUM!$L:$L,$G8)/COUNTIFS($G:$G,$G8,$BI:$BI,"●",$A:$A,VP$5)/VP$3,0)/3600/$E8</f>
        <v>0</v>
      </c>
      <c r="VQ8" s="0" t="n">
        <f aca="false">IF($BJ8="●",SUMIFS(ST_SUM!WE:WE,ST_SUM!$L:$L,$G8)/COUNTIFS($G:$G,$G8,$BJ:$BJ,"●",$A:$A,VQ$5)/VQ$3,0)/3600/$E8</f>
        <v>0.0137080853174603</v>
      </c>
      <c r="VR8" s="0" t="n">
        <f aca="false">IF($BK8="●",SUMIFS(ST_SUM!WF:WF,ST_SUM!$L:$L,$G8)/COUNTIFS($G:$G,$G8,$BK:$BK,"●",$A:$A,VR$5)/VR$3,0)/3600/$E8</f>
        <v>0</v>
      </c>
      <c r="VS8" s="0" t="n">
        <f aca="false">IF($BL8="●",SUMIFS(ST_SUM!WG:WG,ST_SUM!$L:$L,$G8)/COUNTIFS($G:$G,$G8,$BL:$BL,"●",$A:$A,VS$5)/VS$3,0)/3600/$E8</f>
        <v>0.0160412078373016</v>
      </c>
      <c r="VT8" s="0" t="n">
        <f aca="false">IF($BM8="●",SUMIFS(ST_SUM!WH:WH,ST_SUM!$L:$L,$G8)/COUNTIFS($G:$G,$G8,$BM:$BM,"●",$A:$A,VT$5)/VT$3,0)/3600/$E8</f>
        <v>0.00241442935681217</v>
      </c>
      <c r="VU8" s="0" t="n">
        <f aca="false">IF($BN8="●",SUMIFS(ST_SUM!WI:WI,ST_SUM!$L:$L,$G8)/COUNTIFS($G:$G,$G8,$BN:$BN,"●",$A:$A,VU$5)/VU$3,0)/3600/$E8</f>
        <v>0</v>
      </c>
      <c r="VV8" s="0" t="n">
        <f aca="false">IF($BO8="●",SUMIFS(ST_SUM!WJ:WJ,ST_SUM!$L:$L,$G8)/COUNTIFS($G:$G,$G8,$BO:$BO,"●",$A:$A,VV$5)/VV$3,0)/3600/$E8</f>
        <v>0</v>
      </c>
      <c r="VW8" s="0" t="n">
        <f aca="false">IF($BP8="●",SUMIFS(ST_SUM!WK:WK,ST_SUM!$L:$L,$G8)/COUNTIFS($G:$G,$G8,$BP:$BP,"●",$A:$A,VW$5)/VW$3,0)/3600/$E8</f>
        <v>0.0188792729001323</v>
      </c>
      <c r="VX8" s="0" t="n">
        <f aca="false">IF($BQ8="●",SUMIFS(ST_SUM!WL:WL,ST_SUM!$L:$L,$G8)/COUNTIFS($G:$G,$G8,$BQ:$BQ,"●",$A:$A,VX$5)/VX$3,0)/3600/$E8</f>
        <v>0</v>
      </c>
      <c r="VY8" s="0" t="n">
        <f aca="false">IF($BR8="●",SUMIFS(ST_SUM!WM:WM,ST_SUM!$L:$L,$G8)/COUNTIFS($G:$G,$G8,$BR:$BR,"●",$A:$A,VY$5)/VY$3,0)/3600/$E8</f>
        <v>0.00901255511463845</v>
      </c>
      <c r="VZ8" s="0" t="n">
        <f aca="false">IF($BS8="●",SUMIFS(ST_SUM!WN:WN,ST_SUM!$L:$L,$G8)/COUNTIFS($G:$G,$G8,$BS:$BS,"●",$A:$A,VZ$5)/VZ$3,0)/3600/$E8</f>
        <v>0</v>
      </c>
      <c r="WA8" s="0" t="n">
        <f aca="false">IF($BT8="●",SUMIFS(ST_SUM!WO:WO,ST_SUM!$L:$L,$G8)/COUNTIFS($G:$G,$G8,$BT:$BT,"●",$A:$A,WA$5)/WA$3,0)/3600/$E8</f>
        <v>0</v>
      </c>
      <c r="WB8" s="0" t="n">
        <f aca="false">SUM(TO8:WA8)</f>
        <v>0.372471649994489</v>
      </c>
      <c r="WC8" s="0" t="n">
        <f aca="false">IF($H8="●",SUMIFS(ST_SUM!WQ:WQ,ST_SUM!$L:$L,$G8)/COUNTIFS($G:$G,$G8,$H:$H,"●",$A:$A,WC$5)/WC$3,0)/3600/$E8</f>
        <v>0</v>
      </c>
      <c r="WD8" s="0" t="n">
        <f aca="false">IF($I8="●",SUMIFS(ST_SUM!WR:WR,ST_SUM!$L:$L,$G8)/COUNTIFS($G:$G,$G8,$I:$I,"●",$A:$A,WD$5)/WD$3,0)/3600/$E8</f>
        <v>0.00609331676136364</v>
      </c>
      <c r="WE8" s="0" t="n">
        <f aca="false">IF($J8="●",SUMIFS(ST_SUM!WS:WS,ST_SUM!$L:$L,$G8)/COUNTIFS($G:$G,$G8,$J:$J,"●",$A:$A,WE$5)/WE$3,0)/3600/$E8</f>
        <v>0.0106805910669192</v>
      </c>
      <c r="WF8" s="0" t="n">
        <f aca="false">IF($K8="●",SUMIFS(ST_SUM!WT:WT,ST_SUM!$L:$L,$G8)/COUNTIFS($G:$G,$G8,$K:$K,"●",$A:$A,WF$5)/WF$3,0)/3600/$E8</f>
        <v>0</v>
      </c>
      <c r="WG8" s="0" t="n">
        <f aca="false">IF($L8="●",SUMIFS(ST_SUM!WU:WU,ST_SUM!$L:$L,$G8)/COUNTIFS($G:$G,$G8,$L:$L,"●",$A:$A,WG$5)/WG$3,0)/3600/$E8</f>
        <v>0.00641839751683502</v>
      </c>
      <c r="WH8" s="0" t="n">
        <f aca="false">IF($M8="●",SUMIFS(ST_SUM!WV:WV,ST_SUM!$L:$L,$G8)/COUNTIFS($G:$G,$G8,$M:$M,"●",$A:$A,WH$5)/WH$3,0)/3600/$E8</f>
        <v>0.023954071969697</v>
      </c>
      <c r="WI8" s="0" t="n">
        <f aca="false">IF($N8="●",SUMIFS(ST_SUM!WW:WW,ST_SUM!$L:$L,$G8)/COUNTIFS($G:$G,$G8,$N:$N,"●",$A:$A,WI$5)/WI$3,0)/3600/$E8</f>
        <v>0.000170170454545455</v>
      </c>
      <c r="WJ8" s="0" t="n">
        <f aca="false">IF($O8="●",SUMIFS(ST_SUM!WX:WX,ST_SUM!$L:$L,$G8,ST_SUM!$M:$M,IF($B8='PART METHOD'!$D$4,"FMCNC1",IF($B8='PART METHOD'!$D$6,"FMCNC2","STD")))/IF($B8='PART METHOD'!$D$4,COUNTIFS($G:$G,$G8,$O:$O,"●",$A:$A,WJ$5,$B:$B,'PART METHOD'!$D$4),IF($B8='PART METHOD'!$D$6,COUNTIFS($G:$G,$G8,$O:$O,"●",$A:$A,WJ$5,$B:$B,'PART METHOD'!$D$6),COUNTIFS($G:$G,$G8,$O:$O,"●",$A:$A,WJ$5,$B:$B,"&lt;&gt;"&amp;'PART METHOD'!$D$4,$B:$B,"&lt;&gt;"&amp;'PART METHOD'!$D$6)))/WJ$3,0)/3600/$E8</f>
        <v>0</v>
      </c>
      <c r="WK8" s="0" t="n">
        <f aca="false">IF($P8="●",SUMIFS(ST_SUM!WY:WY,ST_SUM!$L:$L,$G8,ST_SUM!$M:$M,IF($B8='PART METHOD'!$D$4,"FMCNC1",IF($B8='PART METHOD'!$D$6,"FMCNC2","STD")))/IF($B8='PART METHOD'!$D$4,COUNTIFS($G:$G,$G8,$P:$P,"●",$A:$A,WK$5,$B:$B,'PART METHOD'!$D$4),IF($B8='PART METHOD'!$D$6,COUNTIFS($G:$G,$G8,$P:$P,"●",$A:$A,WK$5,$B:$B,'PART METHOD'!$D$6),COUNTIFS($G:$G,$G8,$P:$P,"●",$A:$A,WK$5,$B:$B,"&lt;&gt;"&amp;'PART METHOD'!$D$4,$B:$B,"&lt;&gt;"&amp;'PART METHOD'!$D$6)))/WK$3,0)/3600/$E8</f>
        <v>0.00905200836489899</v>
      </c>
      <c r="WL8" s="0" t="n">
        <f aca="false">IF($Q8="●",SUMIFS(ST_SUM!WZ:WZ,ST_SUM!$L:$L,$G8,ST_SUM!$M:$M,IF($B8='PART METHOD'!$D$4,"FMCNC1",IF($B8='PART METHOD'!$D$6,"FMCNC2","STD")))/IF($B8='PART METHOD'!$D$4,COUNTIFS($G:$G,$G8,$Q:$Q,"●",$A:$A,WL$5,$B:$B,'PART METHOD'!$D$4),IF($B8='PART METHOD'!$D$6,COUNTIFS($G:$G,$G8,$Q:$Q,"●",$A:$A,WL$5,$B:$B,'PART METHOD'!$D$6),COUNTIFS($G:$G,$G8,$Q:$Q,"●",$A:$A,WL$5,$B:$B,"&lt;&gt;"&amp;'PART METHOD'!$D$4,$B:$B,"&lt;&gt;"&amp;'PART METHOD'!$D$6)))/WL$3,0)/3600/$E8</f>
        <v>0</v>
      </c>
      <c r="WM8" s="0" t="n">
        <f aca="false">IF($R8="●",SUMIFS(ST_SUM!XA:XA,ST_SUM!$L:$L,$G8,ST_SUM!$M:$M,IF($B8='PART METHOD'!$D$4,"FMCNC1",IF($B8='PART METHOD'!$D$6,"FMCNC2","STD")))/IF($B8='PART METHOD'!$D$4,COUNTIFS($G:$G,$G8,$R:$R,"●",$A:$A,WM$5,$B:$B,'PART METHOD'!$D$4),IF($B8='PART METHOD'!$D$6,COUNTIFS($G:$G,$G8,$R:$R,"●",$A:$A,WM$5,$B:$B,'PART METHOD'!$D$6),COUNTIFS($G:$G,$G8,$R:$R,"●",$A:$A,WM$5,$B:$B,"&lt;&gt;"&amp;'PART METHOD'!$D$4,$B:$B,"&lt;&gt;"&amp;'PART METHOD'!$D$6)))/WM$3,0)/3600/$E8</f>
        <v>0.0116317885890152</v>
      </c>
      <c r="WN8" s="0" t="n">
        <f aca="false">IF($S8="●",SUMIFS(ST_SUM!XB:XB,ST_SUM!$L:$L,$G8,ST_SUM!$M:$M,IF($B8='PART METHOD'!$D$4,"FMCNC1",IF($B8='PART METHOD'!$D$6,"FMCNC2","STD")))/IF($B8='PART METHOD'!$D$4,COUNTIFS($G:$G,$G8,$S:$S,"●",$A:$A,WN$5,$B:$B,'PART METHOD'!$D$4),IF($B8='PART METHOD'!$D$6,COUNTIFS($G:$G,$G8,$S:$S,"●",$A:$A,WN$5,$B:$B,'PART METHOD'!$D$6),COUNTIFS($G:$G,$G8,$S:$S,"●",$A:$A,WN$5,$B:$B,"&lt;&gt;"&amp;'PART METHOD'!$D$4,$B:$B,"&lt;&gt;"&amp;'PART METHOD'!$D$6)))/WN$3,0)/3600/$E8</f>
        <v>0</v>
      </c>
      <c r="WO8" s="0" t="n">
        <f aca="false">IF($T8="●",SUMIFS(ST_SUM!XC:XC,ST_SUM!$L:$L,$G8,ST_SUM!$M:$M,IF($B8='PART METHOD'!$D$4,"FMCNC1",IF($B8='PART METHOD'!$D$6,"FMCNC2","STD")))/IF($B8='PART METHOD'!$D$4,COUNTIFS($G:$G,$G8,$T:$T,"●",$A:$A,WO$5,$B:$B,'PART METHOD'!$D$4),IF($B8='PART METHOD'!$D$6,COUNTIFS($G:$G,$G8,$T:$T,"●",$A:$A,WO$5,$B:$B,'PART METHOD'!$D$6),COUNTIFS($G:$G,$G8,$T:$T,"●",$A:$A,WO$5,$B:$B,"&lt;&gt;"&amp;'PART METHOD'!$D$4,$B:$B,"&lt;&gt;"&amp;'PART METHOD'!$D$6)))/WO$3,0)/3600/$E8</f>
        <v>0.0140052320075758</v>
      </c>
      <c r="WP8" s="0" t="n">
        <f aca="false">IF($U8="●",SUMIFS(ST_SUM!XD:XD,ST_SUM!$L:$L,$G8,ST_SUM!$M:$M,IF($B8='PART METHOD'!$D$4,"FMCNC1",IF($B8='PART METHOD'!$D$6,"FMCNC2","STD")))/IF($B8='PART METHOD'!$D$4,COUNTIFS($G:$G,$G8,$U:$U,"●",$A:$A,WP$5,$B:$B,'PART METHOD'!$D$4),IF($B8='PART METHOD'!$D$6,COUNTIFS($G:$G,$G8,$U:$U,"●",$A:$A,WP$5,$B:$B,'PART METHOD'!$D$6),COUNTIFS($G:$G,$G8,$U:$U,"●",$A:$A,WP$5,$B:$B,"&lt;&gt;"&amp;'PART METHOD'!$D$4,$B:$B,"&lt;&gt;"&amp;'PART METHOD'!$D$6)))/WP$3,0)/3600/$E8</f>
        <v>0.0131392387415825</v>
      </c>
      <c r="WQ8" s="0" t="n">
        <f aca="false">IF($V8="●",SUMIFS(ST_SUM!XE:XE,ST_SUM!$L:$L,$G8,ST_SUM!$M:$M,IF($B8='PART METHOD'!$D$4,"FMCNC1",IF($B8='PART METHOD'!$D$6,"FMCNC2","STD")))/IF($B8='PART METHOD'!$D$4,COUNTIFS($G:$G,$G8,$V:$V,"●",$A:$A,WQ$5,$B:$B,'PART METHOD'!$D$4),IF($B8='PART METHOD'!$D$6,COUNTIFS($G:$G,$G8,$V:$V,"●",$A:$A,WQ$5,$B:$B,'PART METHOD'!$D$6),COUNTIFS($G:$G,$G8,$V:$V,"●",$A:$A,WQ$5,$B:$B,"&lt;&gt;"&amp;'PART METHOD'!$D$4,$B:$B,"&lt;&gt;"&amp;'PART METHOD'!$D$6)))/WQ$3,0)/3600/$E8</f>
        <v>0</v>
      </c>
      <c r="WR8" s="0" t="n">
        <f aca="false">IF($W8="●",SUMIFS(ST_SUM!XF:XF,ST_SUM!$L:$L,$G8,ST_SUM!$N:$N,IF($B8='PART METHOD'!$D$5,"HAND","STD"))/COUNTIFS($G:$G,$G8,$W:$W,"●",$A:$A,WR$5,$B:$B,IF($B8='PART METHOD'!$D$5,'PART METHOD'!$D$5,"&lt;&gt;"&amp;'PART METHOD'!$D$5))/WR$3,0)/3600/$E8</f>
        <v>0.0260011284722222</v>
      </c>
      <c r="WS8" s="0" t="n">
        <f aca="false">IF($X8="●",SUMIFS(ST_SUM!XG:XG,ST_SUM!$L:$L,$G8)/COUNTIFS($G:$G,$G8,$X:$X,"●",$A:$A,WS$5)/WS$3,0)/3600/$E8</f>
        <v>0</v>
      </c>
      <c r="WT8" s="0" t="n">
        <f aca="false">IF($Y8="●",SUMIFS(ST_SUM!XH:XH,ST_SUM!$L:$L,$G8)/COUNTIFS($G:$G,$G8,$Y:$Y,"●",$A:$A,WT$5)/WT$3,0)/3600/$E8</f>
        <v>0.0143079505997475</v>
      </c>
      <c r="WU8" s="0" t="n">
        <f aca="false">IF($Z8="●",SUMIFS(ST_SUM!XI:XI,ST_SUM!$L:$L,$G8)/COUNTIFS($G:$G,$G8,$Z:$Z,"●",$A:$A,WU$5)/WU$3,0)/3600/$E8</f>
        <v>0.0211284229008838</v>
      </c>
      <c r="WV8" s="0" t="n">
        <f aca="false">IF($AA8="●",SUMIFS(ST_SUM!XJ:XJ,ST_SUM!$L:$L,$G8)/COUNTIFS($G:$G,$G8,$AA:$AA,"●",$A:$A,WV$5)/WV$3,0)/3600/$E8</f>
        <v>0.0115262310606061</v>
      </c>
      <c r="WW8" s="0" t="n">
        <f aca="false">IF($AB8="●",SUMIFS(ST_SUM!XK:XK,ST_SUM!$L:$L,$G8)/COUNTIFS($G:$G,$G8,$AB:$AB,"●",$A:$A,WW$5)/WW$3,0)/3600/$E8</f>
        <v>0</v>
      </c>
      <c r="WX8" s="0" t="n">
        <f aca="false">IF($AC8="●",SUMIFS(ST_SUM!XL:XL,ST_SUM!$L:$L,$G8)/COUNTIFS($G:$G,$G8,$AC:$AC,"●",$A:$A,WX$5)/WX$3,0)/3600/$E8</f>
        <v>0.026763446969697</v>
      </c>
      <c r="WY8" s="0" t="n">
        <f aca="false">IF($AD8="●",SUMIFS(ST_SUM!XM:XM,ST_SUM!$L:$L,$G8)/COUNTIFS($G:$G,$G8,$AD:$AD,"●",$A:$A,WY$5)/WY$3,0)/3600/$E8</f>
        <v>0.00792044928451178</v>
      </c>
      <c r="WZ8" s="0" t="n">
        <f aca="false">IF($AE8="●",SUMIFS(ST_SUM!XN:XN,ST_SUM!$L:$L,$G8)/COUNTIFS($G:$G,$G8,$AE:$AE,"●",$A:$A,WZ$5)/WZ$3,0)/3600/$E8</f>
        <v>0.0104349392361111</v>
      </c>
      <c r="XA8" s="0" t="n">
        <f aca="false">IF($AF8="●",SUMIFS(ST_SUM!XO:XO,ST_SUM!$L:$L,$G8)/COUNTIFS($G:$G,$G8,$AF:$AF,"●",$A:$A,XA$5)/XA$3,0)/3600/$E8</f>
        <v>0.00662478693181818</v>
      </c>
      <c r="XB8" s="0" t="n">
        <f aca="false">IF($AG8="●",SUMIFS(ST_SUM!XP:XP,ST_SUM!$L:$L,$G8)/COUNTIFS($G:$G,$G8,$AG:$AG,"●",$A:$A,XB$5)/XB$3,0)/3600/$E8</f>
        <v>0</v>
      </c>
      <c r="XC8" s="0" t="n">
        <f aca="false">IF($AH8="●",SUMIFS(ST_SUM!XQ:XQ,ST_SUM!$L:$L,$G8)/COUNTIFS($G:$G,$G8,$AH:$AH,"●",$A:$A,XC$5)/XC$3,0)/3600/$E8</f>
        <v>0.00496649831649832</v>
      </c>
      <c r="XD8" s="0" t="n">
        <f aca="false">IF($AI8="●",SUMIFS(ST_SUM!XR:XR,ST_SUM!$L:$L,$G8)/COUNTIFS($G:$G,$G8,$AI:$AI,"●",$A:$A,XD$5)/XD$3,0)/3600/$E8</f>
        <v>0.00343268097643098</v>
      </c>
      <c r="XE8" s="0" t="n">
        <f aca="false">IF($AJ8="●",SUMIFS(ST_SUM!XS:XS,ST_SUM!$L:$L,$G8)/COUNTIFS($G:$G,$G8,$AJ:$AJ,"●",$A:$A,XE$5)/XE$3,0)/3600/$E8</f>
        <v>0.0132673561789773</v>
      </c>
      <c r="XF8" s="0" t="n">
        <f aca="false">IF($AK8="●",SUMIFS(ST_SUM!XT:XT,ST_SUM!$L:$L,$G8)/COUNTIFS($G:$G,$G8,$AK:$AK,"●",$A:$A,XF$5)/XF$3,0)/3600/$E8</f>
        <v>0</v>
      </c>
      <c r="XG8" s="0" t="n">
        <f aca="false">IF($AL8="●",SUMIFS(ST_SUM!XU:XU,ST_SUM!$L:$L,$G8)/COUNTIFS($G:$G,$G8,$AL:$AL,"●",$A:$A,XG$5)/XG$3,0)/3600/$E8</f>
        <v>0</v>
      </c>
      <c r="XH8" s="0" t="n">
        <f aca="false">IF($AM8="●",SUMIFS(ST_SUM!XV:XV,ST_SUM!$L:$L,$G8)/COUNTIFS($G:$G,$G8,$AM:$AM,"●",$A:$A,XH$5)/XH$3,0)/3600/$E8</f>
        <v>0.00262096590909091</v>
      </c>
      <c r="XI8" s="0" t="n">
        <f aca="false">IF($AN8="●",SUMIFS(ST_SUM!XW:XW,ST_SUM!$L:$L,$G8)/COUNTIFS($G:$G,$G8,$AN:$AN,"●",$A:$A,XI$5)/XI$3,0)/3600/$E8</f>
        <v>0.011617561026936</v>
      </c>
      <c r="XJ8" s="0" t="n">
        <f aca="false">IF($AO8="●",SUMIFS(ST_SUM!XX:XX,ST_SUM!$L:$L,$G8)/COUNTIFS($G:$G,$G8,$AO:$AO,"●",$A:$A,XJ$5)/XJ$3,0)/3600/$E8</f>
        <v>0</v>
      </c>
      <c r="XK8" s="0" t="n">
        <f aca="false">IF($AP8="●",SUMIFS(ST_SUM!XY:XY,ST_SUM!$L:$L,$G8)/COUNTIFS($G:$G,$G8,$AP:$AP,"●",$A:$A,XK$5)/XK$3,0)/3600/$E8</f>
        <v>0.00241621422558923</v>
      </c>
      <c r="XL8" s="0" t="n">
        <f aca="false">IF($AQ8="●",SUMIFS(ST_SUM!XZ:XZ,ST_SUM!$L:$L,$G8)/COUNTIFS($G:$G,$G8,$AQ:$AQ,"●",$A:$A,XL$5)/XL$3,0)/3600/$E8</f>
        <v>0.0167348484848485</v>
      </c>
      <c r="XM8" s="0" t="n">
        <f aca="false">IF($AR8="●",SUMIFS(ST_SUM!YA:YA,ST_SUM!$L:$L,$G8)/COUNTIFS($G:$G,$G8,$AR:$AR,"●",$A:$A,XM$5)/XM$3,0)/3600/$E8</f>
        <v>0</v>
      </c>
      <c r="XN8" s="0" t="n">
        <f aca="false">IF($AS8="●",SUMIFS(ST_SUM!YB:YB,ST_SUM!$L:$L,$G8)/COUNTIFS($G:$G,$G8,$AS:$AS,"●",$A:$A,XN$5)/XN$3,0)/3600/$E8</f>
        <v>0.00873113557449495</v>
      </c>
      <c r="XO8" s="0" t="n">
        <f aca="false">IF($AT8="●",SUMIFS(ST_SUM!YC:YC,ST_SUM!$L:$L,$G8)/COUNTIFS($G:$G,$G8,$AT:$AT,"●",$A:$A,XO$5)/XO$3,0)/3600/$E8</f>
        <v>0.00590191629840067</v>
      </c>
      <c r="XP8" s="0" t="n">
        <f aca="false">IF($AU8="●",SUMIFS(ST_SUM!YD:YD,ST_SUM!$L:$L,$G8)/COUNTIFS($G:$G,$G8,$AU:$AU,"●",$A:$A,XP$5)/XP$3,0)/3600/$E8</f>
        <v>0.00957027304292929</v>
      </c>
      <c r="XQ8" s="0" t="n">
        <f aca="false">IF($AV8="●",SUMIFS(ST_SUM!YE:YE,ST_SUM!$L:$L,$G8)/COUNTIFS($G:$G,$G8,$AV:$AV,"●",$A:$A,XQ$5)/XQ$3,0)/3600/$E8</f>
        <v>0</v>
      </c>
      <c r="XR8" s="0" t="n">
        <f aca="false">IF($AW8="●",SUMIFS(ST_SUM!YF:YF,ST_SUM!$L:$L,$G8)/COUNTIFS($G:$G,$G8,$AW:$AW,"●",$A:$A,XR$5)/XR$3,0)/3600/$E8</f>
        <v>0</v>
      </c>
      <c r="XS8" s="0" t="n">
        <f aca="false">IF($AX8="●",SUMIFS(ST_SUM!YG:YG,ST_SUM!$L:$L,$G8)/COUNTIFS($G:$G,$G8,$AX:$AX,"●",$A:$A,XS$5)/XS$3,0)/3600/$E8</f>
        <v>0.0115908380681818</v>
      </c>
      <c r="XT8" s="0" t="n">
        <f aca="false">IF($AY8="●",SUMIFS(ST_SUM!YH:YH,ST_SUM!$L:$L,$G8)/COUNTIFS($G:$G,$G8,$AY:$AY,"●",$A:$A,XT$5)/XT$3,0)/3600/$E8</f>
        <v>0</v>
      </c>
      <c r="XU8" s="0" t="n">
        <f aca="false">IF($AZ8="●",SUMIFS(ST_SUM!YI:YI,ST_SUM!$L:$L,$G8)/COUNTIFS($G:$G,$G8,$AZ:$AZ,"●",$A:$A,XU$5)/XU$3,0)/3600/$E8</f>
        <v>0</v>
      </c>
      <c r="XV8" s="0" t="n">
        <f aca="false">IF($BA8="●",SUMIFS(ST_SUM!YJ:YJ,ST_SUM!$L:$L,$G8)/COUNTIFS($G:$G,$G8,$BA:$BA,"●",$A:$A,XV$5)/XV$3,0)/3600/$E8</f>
        <v>0.00530263731060606</v>
      </c>
      <c r="XW8" s="0" t="n">
        <f aca="false">IF($BB8="●",SUMIFS(ST_SUM!YK:YK,ST_SUM!$L:$L,$G8)/COUNTIFS($G:$G,$G8,$BB:$BB,"●",$A:$A,XW$5)/XW$3,0)/3600/$E8</f>
        <v>0.00792488425925926</v>
      </c>
      <c r="XX8" s="0" t="n">
        <f aca="false">IF($BC8="●",SUMIFS(ST_SUM!YL:YL,ST_SUM!$L:$L,$G8)/COUNTIFS($G:$G,$G8,$BC:$BC,"●",$A:$A,XX$5)/XX$3,0)/3600/$E8</f>
        <v>0</v>
      </c>
      <c r="XY8" s="0" t="n">
        <f aca="false">IF($BD8="●",SUMIFS(ST_SUM!YM:YM,ST_SUM!$L:$L,$G8)/COUNTIFS($G:$G,$G8,$BD:$BD,"●",$A:$A,XY$5)/XY$3,0)/3600/$E8</f>
        <v>0.00410328125</v>
      </c>
      <c r="XZ8" s="0" t="n">
        <f aca="false">IF($BE8="●",SUMIFS(ST_SUM!YN:YN,ST_SUM!$L:$L,$G8)/COUNTIFS($G:$G,$G8,$BE:$BE,"●",$A:$A,XZ$5)/XZ$3,0)/3600/$E8</f>
        <v>0</v>
      </c>
      <c r="YA8" s="0" t="n">
        <f aca="false">IF($BF8="●",SUMIFS(ST_SUM!YO:YO,ST_SUM!$L:$L,$G8)/COUNTIFS($G:$G,$G8,$BF:$BF,"●",$A:$A,YA$5)/YA$3,0)/3600/$E8</f>
        <v>0.0107702848800505</v>
      </c>
      <c r="YB8" s="0" t="n">
        <f aca="false">IF($BG8="●",SUMIFS(ST_SUM!YP:YP,ST_SUM!$L:$L,$G8)/COUNTIFS($G:$G,$G8,$BG:$BG,"●",$A:$A,YB$5)/YB$3,0)/3600/$E8</f>
        <v>0.0123604758522727</v>
      </c>
      <c r="YC8" s="0" t="n">
        <f aca="false">IF($BH8="●",SUMIFS(ST_SUM!YQ:YQ,ST_SUM!$L:$L,$G8)/COUNTIFS($G:$G,$G8,$BH:$BH,"●",$A:$A,YC$5)/YC$3,0)/3600/$E8</f>
        <v>0</v>
      </c>
      <c r="YD8" s="0" t="n">
        <f aca="false">IF($BI8="●",SUMIFS(ST_SUM!YR:YR,ST_SUM!$L:$L,$G8)/COUNTIFS($G:$G,$G8,$BI:$BI,"●",$A:$A,YD$5)/YD$3,0)/3600/$E8</f>
        <v>0</v>
      </c>
      <c r="YE8" s="0" t="n">
        <f aca="false">IF($BJ8="●",SUMIFS(ST_SUM!YS:YS,ST_SUM!$L:$L,$G8)/COUNTIFS($G:$G,$G8,$BJ:$BJ,"●",$A:$A,YE$5)/YE$3,0)/3600/$E8</f>
        <v>0.00962891059027778</v>
      </c>
      <c r="YF8" s="0" t="n">
        <f aca="false">IF($BK8="●",SUMIFS(ST_SUM!YT:YT,ST_SUM!$L:$L,$G8)/COUNTIFS($G:$G,$G8,$BK:$BK,"●",$A:$A,YF$5)/YF$3,0)/3600/$E8</f>
        <v>0</v>
      </c>
      <c r="YG8" s="0" t="n">
        <f aca="false">IF($BL8="●",SUMIFS(ST_SUM!YU:YU,ST_SUM!$L:$L,$G8)/COUNTIFS($G:$G,$G8,$BL:$BL,"●",$A:$A,YG$5)/YG$3,0)/3600/$E8</f>
        <v>0.0107235085227273</v>
      </c>
      <c r="YH8" s="0" t="n">
        <f aca="false">IF($BM8="●",SUMIFS(ST_SUM!YV:YV,ST_SUM!$L:$L,$G8)/COUNTIFS($G:$G,$G8,$BM:$BM,"●",$A:$A,YH$5)/YH$3,0)/3600/$E8</f>
        <v>0.00158511679292929</v>
      </c>
      <c r="YI8" s="0" t="n">
        <f aca="false">IF($BN8="●",SUMIFS(ST_SUM!YW:YW,ST_SUM!$L:$L,$G8)/COUNTIFS($G:$G,$G8,$BN:$BN,"●",$A:$A,YI$5)/YI$3,0)/3600/$E8</f>
        <v>0</v>
      </c>
      <c r="YJ8" s="0" t="n">
        <f aca="false">IF($BO8="●",SUMIFS(ST_SUM!YX:YX,ST_SUM!$L:$L,$G8)/COUNTIFS($G:$G,$G8,$BO:$BO,"●",$A:$A,YJ$5)/YJ$3,0)/3600/$E8</f>
        <v>0</v>
      </c>
      <c r="YK8" s="0" t="n">
        <f aca="false">IF($BP8="●",SUMIFS(ST_SUM!YY:YY,ST_SUM!$L:$L,$G8)/COUNTIFS($G:$G,$G8,$BP:$BP,"●",$A:$A,YK$5)/YK$3,0)/3600/$E8</f>
        <v>0.0165130060369318</v>
      </c>
      <c r="YL8" s="0" t="n">
        <f aca="false">IF($BQ8="●",SUMIFS(ST_SUM!YZ:YZ,ST_SUM!$L:$L,$G8)/COUNTIFS($G:$G,$G8,$BQ:$BQ,"●",$A:$A,YL$5)/YL$3,0)/3600/$E8</f>
        <v>0</v>
      </c>
      <c r="YM8" s="0" t="n">
        <f aca="false">IF($BR8="●",SUMIFS(ST_SUM!ZA:ZA,ST_SUM!$L:$L,$G8)/COUNTIFS($G:$G,$G8,$BR:$BR,"●",$A:$A,YM$5)/YM$3,0)/3600/$E8</f>
        <v>0.00742802043876263</v>
      </c>
      <c r="YN8" s="0" t="n">
        <f aca="false">IF($BS8="●",SUMIFS(ST_SUM!ZB:ZB,ST_SUM!$L:$L,$G8)/COUNTIFS($G:$G,$G8,$BS:$BS,"●",$A:$A,YN$5)/YN$3,0)/3600/$E8</f>
        <v>0</v>
      </c>
      <c r="YO8" s="0" t="n">
        <f aca="false">IF($BT8="●",SUMIFS(ST_SUM!ZC:ZC,ST_SUM!$L:$L,$G8)/COUNTIFS($G:$G,$G8,$BT:$BT,"●",$A:$A,YO$5)/YO$3,0)/3600/$E8</f>
        <v>0</v>
      </c>
      <c r="YP8" s="0" t="n">
        <f aca="false">SUM(WC8:YO8)</f>
        <v>0.397042584964226</v>
      </c>
      <c r="YQ8" s="0" t="n">
        <f aca="false">IF($H8="●",SUMIFS(ST_SUM!ZE:ZE,ST_SUM!$L:$L,$G8)/COUNTIFS($G:$G,$G8,$H:$H,"●",$A:$A,YQ$5)/YQ$3,0)/3600/$E8</f>
        <v>0</v>
      </c>
      <c r="YR8" s="0" t="n">
        <f aca="false">IF($I8="●",SUMIFS(ST_SUM!ZF:ZF,ST_SUM!$L:$L,$G8)/COUNTIFS($G:$G,$G8,$I:$I,"●",$A:$A,YR$5)/YR$3,0)/3600/$E8</f>
        <v>0.00404369357638889</v>
      </c>
      <c r="YS8" s="0" t="n">
        <f aca="false">IF($J8="●",SUMIFS(ST_SUM!ZG:ZG,ST_SUM!$L:$L,$G8)/COUNTIFS($G:$G,$G8,$J:$J,"●",$A:$A,YS$5)/YS$3,0)/3600/$E8</f>
        <v>0.00995610243055556</v>
      </c>
      <c r="YT8" s="0" t="n">
        <f aca="false">IF($K8="●",SUMIFS(ST_SUM!ZH:ZH,ST_SUM!$L:$L,$G8)/COUNTIFS($G:$G,$G8,$K:$K,"●",$A:$A,YT$5)/YT$3,0)/3600/$E8</f>
        <v>0</v>
      </c>
      <c r="YU8" s="0" t="n">
        <f aca="false">IF($L8="●",SUMIFS(ST_SUM!ZI:ZI,ST_SUM!$L:$L,$G8)/COUNTIFS($G:$G,$G8,$L:$L,"●",$A:$A,YU$5)/YU$3,0)/3600/$E8</f>
        <v>0.00695957291666667</v>
      </c>
      <c r="YV8" s="0" t="n">
        <f aca="false">IF($M8="●",SUMIFS(ST_SUM!ZJ:ZJ,ST_SUM!$L:$L,$G8)/COUNTIFS($G:$G,$G8,$M:$M,"●",$A:$A,YV$5)/YV$3,0)/3600/$E8</f>
        <v>0.00881817708333333</v>
      </c>
      <c r="YW8" s="0" t="n">
        <f aca="false">IF($N8="●",SUMIFS(ST_SUM!ZK:ZK,ST_SUM!$L:$L,$G8)/COUNTIFS($G:$G,$G8,$N:$N,"●",$A:$A,YW$5)/YW$3,0)/3600/$E8</f>
        <v>0.000416909722222222</v>
      </c>
      <c r="YX8" s="0" t="n">
        <f aca="false">IF($O8="●",SUMIFS(ST_SUM!ZL:ZL,ST_SUM!$L:$L,$G8,ST_SUM!$M:$M,IF($B8='PART METHOD'!$D$4,"FMCNC1",IF($B8='PART METHOD'!$D$6,"FMCNC2","STD")))/IF($B8='PART METHOD'!$D$4,COUNTIFS($G:$G,$G8,$O:$O,"●",$A:$A,YX$5,$B:$B,'PART METHOD'!$D$4),IF($B8='PART METHOD'!$D$6,COUNTIFS($G:$G,$G8,$O:$O,"●",$A:$A,YX$5,$B:$B,'PART METHOD'!$D$6),COUNTIFS($G:$G,$G8,$O:$O,"●",$A:$A,YX$5,$B:$B,"&lt;&gt;"&amp;'PART METHOD'!$D$4,$B:$B,"&lt;&gt;"&amp;'PART METHOD'!$D$6)))/YX$3,0)/3600/$E8</f>
        <v>0</v>
      </c>
      <c r="YY8" s="0" t="n">
        <f aca="false">IF($P8="●",SUMIFS(ST_SUM!ZM:ZM,ST_SUM!$L:$L,$G8,ST_SUM!$M:$M,IF($B8='PART METHOD'!$D$4,"FMCNC1",IF($B8='PART METHOD'!$D$6,"FMCNC2","STD")))/IF($B8='PART METHOD'!$D$4,COUNTIFS($G:$G,$G8,$P:$P,"●",$A:$A,YY$5,$B:$B,'PART METHOD'!$D$4),IF($B8='PART METHOD'!$D$6,COUNTIFS($G:$G,$G8,$P:$P,"●",$A:$A,YY$5,$B:$B,'PART METHOD'!$D$6),COUNTIFS($G:$G,$G8,$P:$P,"●",$A:$A,YY$5,$B:$B,"&lt;&gt;"&amp;'PART METHOD'!$D$4,$B:$B,"&lt;&gt;"&amp;'PART METHOD'!$D$6)))/YY$3,0)/3600/$E8</f>
        <v>0.00668434027777778</v>
      </c>
      <c r="YZ8" s="0" t="n">
        <f aca="false">IF($Q8="●",SUMIFS(ST_SUM!ZN:ZN,ST_SUM!$L:$L,$G8,ST_SUM!$M:$M,IF($B8='PART METHOD'!$D$4,"FMCNC1",IF($B8='PART METHOD'!$D$6,"FMCNC2","STD")))/IF($B8='PART METHOD'!$D$4,COUNTIFS($G:$G,$G8,$Q:$Q,"●",$A:$A,YZ$5,$B:$B,'PART METHOD'!$D$4),IF($B8='PART METHOD'!$D$6,COUNTIFS($G:$G,$G8,$Q:$Q,"●",$A:$A,YZ$5,$B:$B,'PART METHOD'!$D$6),COUNTIFS($G:$G,$G8,$Q:$Q,"●",$A:$A,YZ$5,$B:$B,"&lt;&gt;"&amp;'PART METHOD'!$D$4,$B:$B,"&lt;&gt;"&amp;'PART METHOD'!$D$6)))/YZ$3,0)/3600/$E8</f>
        <v>0</v>
      </c>
      <c r="ZA8" s="0" t="n">
        <f aca="false">IF($R8="●",SUMIFS(ST_SUM!ZO:ZO,ST_SUM!$L:$L,$G8,ST_SUM!$M:$M,IF($B8='PART METHOD'!$D$4,"FMCNC1",IF($B8='PART METHOD'!$D$6,"FMCNC2","STD")))/IF($B8='PART METHOD'!$D$4,COUNTIFS($G:$G,$G8,$R:$R,"●",$A:$A,ZA$5,$B:$B,'PART METHOD'!$D$4),IF($B8='PART METHOD'!$D$6,COUNTIFS($G:$G,$G8,$R:$R,"●",$A:$A,ZA$5,$B:$B,'PART METHOD'!$D$6),COUNTIFS($G:$G,$G8,$R:$R,"●",$A:$A,ZA$5,$B:$B,"&lt;&gt;"&amp;'PART METHOD'!$D$4,$B:$B,"&lt;&gt;"&amp;'PART METHOD'!$D$6)))/ZA$3,0)/3600/$E8</f>
        <v>0.008988046875</v>
      </c>
      <c r="ZB8" s="0" t="n">
        <f aca="false">IF($S8="●",SUMIFS(ST_SUM!ZP:ZP,ST_SUM!$L:$L,$G8,ST_SUM!$M:$M,IF($B8='PART METHOD'!$D$4,"FMCNC1",IF($B8='PART METHOD'!$D$6,"FMCNC2","STD")))/IF($B8='PART METHOD'!$D$4,COUNTIFS($G:$G,$G8,$S:$S,"●",$A:$A,ZB$5,$B:$B,'PART METHOD'!$D$4),IF($B8='PART METHOD'!$D$6,COUNTIFS($G:$G,$G8,$S:$S,"●",$A:$A,ZB$5,$B:$B,'PART METHOD'!$D$6),COUNTIFS($G:$G,$G8,$S:$S,"●",$A:$A,ZB$5,$B:$B,"&lt;&gt;"&amp;'PART METHOD'!$D$4,$B:$B,"&lt;&gt;"&amp;'PART METHOD'!$D$6)))/ZB$3,0)/3600/$E8</f>
        <v>0</v>
      </c>
      <c r="ZC8" s="0" t="n">
        <f aca="false">IF($T8="●",SUMIFS(ST_SUM!ZQ:ZQ,ST_SUM!$L:$L,$G8,ST_SUM!$M:$M,IF($B8='PART METHOD'!$D$4,"FMCNC1",IF($B8='PART METHOD'!$D$6,"FMCNC2","STD")))/IF($B8='PART METHOD'!$D$4,COUNTIFS($G:$G,$G8,$T:$T,"●",$A:$A,ZC$5,$B:$B,'PART METHOD'!$D$4),IF($B8='PART METHOD'!$D$6,COUNTIFS($G:$G,$G8,$T:$T,"●",$A:$A,ZC$5,$B:$B,'PART METHOD'!$D$6),COUNTIFS($G:$G,$G8,$T:$T,"●",$A:$A,ZC$5,$B:$B,"&lt;&gt;"&amp;'PART METHOD'!$D$4,$B:$B,"&lt;&gt;"&amp;'PART METHOD'!$D$6)))/ZC$3,0)/3600/$E8</f>
        <v>0.0101183738425926</v>
      </c>
      <c r="ZD8" s="0" t="n">
        <f aca="false">IF($U8="●",SUMIFS(ST_SUM!ZR:ZR,ST_SUM!$L:$L,$G8,ST_SUM!$M:$M,IF($B8='PART METHOD'!$D$4,"FMCNC1",IF($B8='PART METHOD'!$D$6,"FMCNC2","STD")))/IF($B8='PART METHOD'!$D$4,COUNTIFS($G:$G,$G8,$U:$U,"●",$A:$A,ZD$5,$B:$B,'PART METHOD'!$D$4),IF($B8='PART METHOD'!$D$6,COUNTIFS($G:$G,$G8,$U:$U,"●",$A:$A,ZD$5,$B:$B,'PART METHOD'!$D$6),COUNTIFS($G:$G,$G8,$U:$U,"●",$A:$A,ZD$5,$B:$B,"&lt;&gt;"&amp;'PART METHOD'!$D$4,$B:$B,"&lt;&gt;"&amp;'PART METHOD'!$D$6)))/ZD$3,0)/3600/$E8</f>
        <v>0.00917015625</v>
      </c>
      <c r="ZE8" s="0" t="n">
        <f aca="false">IF($V8="●",SUMIFS(ST_SUM!ZS:ZS,ST_SUM!$L:$L,$G8,ST_SUM!$M:$M,IF($B8='PART METHOD'!$D$4,"FMCNC1",IF($B8='PART METHOD'!$D$6,"FMCNC2","STD")))/IF($B8='PART METHOD'!$D$4,COUNTIFS($G:$G,$G8,$V:$V,"●",$A:$A,ZE$5,$B:$B,'PART METHOD'!$D$4),IF($B8='PART METHOD'!$D$6,COUNTIFS($G:$G,$G8,$V:$V,"●",$A:$A,ZE$5,$B:$B,'PART METHOD'!$D$6),COUNTIFS($G:$G,$G8,$V:$V,"●",$A:$A,ZE$5,$B:$B,"&lt;&gt;"&amp;'PART METHOD'!$D$4,$B:$B,"&lt;&gt;"&amp;'PART METHOD'!$D$6)))/ZE$3,0)/3600/$E8</f>
        <v>0</v>
      </c>
      <c r="ZF8" s="0" t="n">
        <f aca="false">IF($W8="●",SUMIFS(ST_SUM!ZT:ZT,ST_SUM!$L:$L,$G8,ST_SUM!$N:$N,IF($B8='PART METHOD'!$D$5,"HAND","STD"))/COUNTIFS($G:$G,$G8,$W:$W,"●",$A:$A,ZF$5,$B:$B,IF($B8='PART METHOD'!$D$5,'PART METHOD'!$D$5,"&lt;&gt;"&amp;'PART METHOD'!$D$5))/ZF$3,0)/3600/$E8</f>
        <v>0.01828123828125</v>
      </c>
      <c r="ZG8" s="0" t="n">
        <f aca="false">IF($X8="●",SUMIFS(ST_SUM!ZU:ZU,ST_SUM!$L:$L,$G8)/COUNTIFS($G:$G,$G8,$X:$X,"●",$A:$A,ZG$5)/ZG$3,0)/3600/$E8</f>
        <v>0</v>
      </c>
      <c r="ZH8" s="0" t="n">
        <f aca="false">IF($Y8="●",SUMIFS(ST_SUM!ZV:ZV,ST_SUM!$L:$L,$G8)/COUNTIFS($G:$G,$G8,$Y:$Y,"●",$A:$A,ZH$5)/ZH$3,0)/3600/$E8</f>
        <v>0.0119686154513889</v>
      </c>
      <c r="ZI8" s="0" t="n">
        <f aca="false">IF($Z8="●",SUMIFS(ST_SUM!ZW:ZW,ST_SUM!$L:$L,$G8)/COUNTIFS($G:$G,$G8,$Z:$Z,"●",$A:$A,ZI$5)/ZI$3,0)/3600/$E8</f>
        <v>0.0143363715277778</v>
      </c>
      <c r="ZJ8" s="0" t="n">
        <f aca="false">IF($AA8="●",SUMIFS(ST_SUM!ZX:ZX,ST_SUM!$L:$L,$G8)/COUNTIFS($G:$G,$G8,$AA:$AA,"●",$A:$A,ZJ$5)/ZJ$3,0)/3600/$E8</f>
        <v>0.0063371875</v>
      </c>
      <c r="ZK8" s="0" t="n">
        <f aca="false">IF($AB8="●",SUMIFS(ST_SUM!ZY:ZY,ST_SUM!$L:$L,$G8)/COUNTIFS($G:$G,$G8,$AB:$AB,"●",$A:$A,ZK$5)/ZK$3,0)/3600/$E8</f>
        <v>0</v>
      </c>
      <c r="ZL8" s="0" t="n">
        <f aca="false">IF($AC8="●",SUMIFS(ST_SUM!ZZ:ZZ,ST_SUM!$L:$L,$G8)/COUNTIFS($G:$G,$G8,$AC:$AC,"●",$A:$A,ZL$5)/ZL$3,0)/3600/$E8</f>
        <v>0.0167342265625</v>
      </c>
      <c r="ZM8" s="0" t="n">
        <f aca="false">IF($AD8="●",SUMIFS(ST_SUM!AAA:AAA,ST_SUM!$L:$L,$G8)/COUNTIFS($G:$G,$G8,$AD:$AD,"●",$A:$A,ZM$5)/ZM$3,0)/3600/$E8</f>
        <v>0.00347286168981481</v>
      </c>
      <c r="ZN8" s="0" t="n">
        <f aca="false">IF($AE8="●",SUMIFS(ST_SUM!AAB:AAB,ST_SUM!$L:$L,$G8)/COUNTIFS($G:$G,$G8,$AE:$AE,"●",$A:$A,ZN$5)/ZN$3,0)/3600/$E8</f>
        <v>0.0145838133680556</v>
      </c>
      <c r="ZO8" s="0" t="n">
        <f aca="false">IF($AF8="●",SUMIFS(ST_SUM!AAC:AAC,ST_SUM!$L:$L,$G8)/COUNTIFS($G:$G,$G8,$AF:$AF,"●",$A:$A,ZO$5)/ZO$3,0)/3600/$E8</f>
        <v>0.00920820855034722</v>
      </c>
      <c r="ZP8" s="0" t="n">
        <f aca="false">IF($AG8="●",SUMIFS(ST_SUM!AAD:AAD,ST_SUM!$L:$L,$G8)/COUNTIFS($G:$G,$G8,$AG:$AG,"●",$A:$A,ZP$5)/ZP$3,0)/3600/$E8</f>
        <v>0</v>
      </c>
      <c r="ZQ8" s="0" t="n">
        <f aca="false">IF($AH8="●",SUMIFS(ST_SUM!AAE:AAE,ST_SUM!$L:$L,$G8)/COUNTIFS($G:$G,$G8,$AH:$AH,"●",$A:$A,ZQ$5)/ZQ$3,0)/3600/$E8</f>
        <v>0.000781369791666667</v>
      </c>
      <c r="ZR8" s="0" t="n">
        <f aca="false">IF($AI8="●",SUMIFS(ST_SUM!AAF:AAF,ST_SUM!$L:$L,$G8)/COUNTIFS($G:$G,$G8,$AI:$AI,"●",$A:$A,ZR$5)/ZR$3,0)/3600/$E8</f>
        <v>0.00245783781828704</v>
      </c>
      <c r="ZS8" s="0" t="n">
        <f aca="false">IF($AJ8="●",SUMIFS(ST_SUM!AAG:AAG,ST_SUM!$L:$L,$G8)/COUNTIFS($G:$G,$G8,$AJ:$AJ,"●",$A:$A,ZS$5)/ZS$3,0)/3600/$E8</f>
        <v>0.00752836805555556</v>
      </c>
      <c r="ZT8" s="0" t="n">
        <f aca="false">IF($AK8="●",SUMIFS(ST_SUM!AAH:AAH,ST_SUM!$L:$L,$G8)/COUNTIFS($G:$G,$G8,$AK:$AK,"●",$A:$A,ZT$5)/ZT$3,0)/3600/$E8</f>
        <v>0</v>
      </c>
      <c r="ZU8" s="0" t="n">
        <f aca="false">IF($AL8="●",SUMIFS(ST_SUM!AAI:AAI,ST_SUM!$L:$L,$G8)/COUNTIFS($G:$G,$G8,$AL:$AL,"●",$A:$A,ZU$5)/ZU$3,0)/3600/$E8</f>
        <v>0</v>
      </c>
      <c r="ZV8" s="0" t="n">
        <f aca="false">IF($AM8="●",SUMIFS(ST_SUM!AAJ:AAJ,ST_SUM!$L:$L,$G8)/COUNTIFS($G:$G,$G8,$AM:$AM,"●",$A:$A,ZV$5)/ZV$3,0)/3600/$E8</f>
        <v>0.00372486255787037</v>
      </c>
      <c r="ZW8" s="0" t="n">
        <f aca="false">IF($AN8="●",SUMIFS(ST_SUM!AAK:AAK,ST_SUM!$L:$L,$G8)/COUNTIFS($G:$G,$G8,$AN:$AN,"●",$A:$A,ZW$5)/ZW$3,0)/3600/$E8</f>
        <v>0.0100270457175926</v>
      </c>
      <c r="ZX8" s="0" t="n">
        <f aca="false">IF($AO8="●",SUMIFS(ST_SUM!AAL:AAL,ST_SUM!$L:$L,$G8)/COUNTIFS($G:$G,$G8,$AO:$AO,"●",$A:$A,ZX$5)/ZX$3,0)/3600/$E8</f>
        <v>0</v>
      </c>
      <c r="ZY8" s="0" t="n">
        <f aca="false">IF($AP8="●",SUMIFS(ST_SUM!AAM:AAM,ST_SUM!$L:$L,$G8)/COUNTIFS($G:$G,$G8,$AP:$AP,"●",$A:$A,ZY$5)/ZY$3,0)/3600/$E8</f>
        <v>0.00335271412037037</v>
      </c>
      <c r="ZZ8" s="0" t="n">
        <f aca="false">IF($AQ8="●",SUMIFS(ST_SUM!AAN:AAN,ST_SUM!$L:$L,$G8)/COUNTIFS($G:$G,$G8,$AQ:$AQ,"●",$A:$A,ZZ$5)/ZZ$3,0)/3600/$E8</f>
        <v>0.0135117751736111</v>
      </c>
      <c r="AAA8" s="0" t="n">
        <f aca="false">IF($AR8="●",SUMIFS(ST_SUM!AAO:AAO,ST_SUM!$L:$L,$G8)/COUNTIFS($G:$G,$G8,$AR:$AR,"●",$A:$A,AAA$5)/AAA$3,0)/3600/$E8</f>
        <v>0</v>
      </c>
      <c r="AAB8" s="0" t="n">
        <f aca="false">IF($AS8="●",SUMIFS(ST_SUM!AAP:AAP,ST_SUM!$L:$L,$G8)/COUNTIFS($G:$G,$G8,$AS:$AS,"●",$A:$A,AAB$5)/AAB$3,0)/3600/$E8</f>
        <v>0.00512896267361111</v>
      </c>
      <c r="AAC8" s="0" t="n">
        <f aca="false">IF($AT8="●",SUMIFS(ST_SUM!AAQ:AAQ,ST_SUM!$L:$L,$G8)/COUNTIFS($G:$G,$G8,$AT:$AT,"●",$A:$A,AAC$5)/AAC$3,0)/3600/$E8</f>
        <v>0.00316818287037037</v>
      </c>
      <c r="AAD8" s="0" t="n">
        <f aca="false">IF($AU8="●",SUMIFS(ST_SUM!AAR:AAR,ST_SUM!$L:$L,$G8)/COUNTIFS($G:$G,$G8,$AU:$AU,"●",$A:$A,AAD$5)/AAD$3,0)/3600/$E8</f>
        <v>0.0108710633680556</v>
      </c>
      <c r="AAE8" s="0" t="n">
        <f aca="false">IF($AV8="●",SUMIFS(ST_SUM!AAS:AAS,ST_SUM!$L:$L,$G8)/COUNTIFS($G:$G,$G8,$AV:$AV,"●",$A:$A,AAE$5)/AAE$3,0)/3600/$E8</f>
        <v>0</v>
      </c>
      <c r="AAF8" s="0" t="n">
        <f aca="false">IF($AW8="●",SUMIFS(ST_SUM!AAT:AAT,ST_SUM!$L:$L,$G8)/COUNTIFS($G:$G,$G8,$AW:$AW,"●",$A:$A,AAF$5)/AAF$3,0)/3600/$E8</f>
        <v>0</v>
      </c>
      <c r="AAG8" s="0" t="n">
        <f aca="false">IF($AX8="●",SUMIFS(ST_SUM!AAU:AAU,ST_SUM!$L:$L,$G8)/COUNTIFS($G:$G,$G8,$AX:$AX,"●",$A:$A,AAG$5)/AAG$3,0)/3600/$E8</f>
        <v>0.00370645399305556</v>
      </c>
      <c r="AAH8" s="0" t="n">
        <f aca="false">IF($AY8="●",SUMIFS(ST_SUM!AAV:AAV,ST_SUM!$L:$L,$G8)/COUNTIFS($G:$G,$G8,$AY:$AY,"●",$A:$A,AAH$5)/AAH$3,0)/3600/$E8</f>
        <v>0</v>
      </c>
      <c r="AAI8" s="0" t="n">
        <f aca="false">IF($AZ8="●",SUMIFS(ST_SUM!AAW:AAW,ST_SUM!$L:$L,$G8)/COUNTIFS($G:$G,$G8,$AZ:$AZ,"●",$A:$A,AAI$5)/AAI$3,0)/3600/$E8</f>
        <v>0</v>
      </c>
      <c r="AAJ8" s="0" t="n">
        <f aca="false">IF($BA8="●",SUMIFS(ST_SUM!AAX:AAX,ST_SUM!$L:$L,$G8)/COUNTIFS($G:$G,$G8,$BA:$BA,"●",$A:$A,AAJ$5)/AAJ$3,0)/3600/$E8</f>
        <v>0.00325680555555556</v>
      </c>
      <c r="AAK8" s="0" t="n">
        <f aca="false">IF($BB8="●",SUMIFS(ST_SUM!AAY:AAY,ST_SUM!$L:$L,$G8)/COUNTIFS($G:$G,$G8,$BB:$BB,"●",$A:$A,AAK$5)/AAK$3,0)/3600/$E8</f>
        <v>0.00745173900462963</v>
      </c>
      <c r="AAL8" s="0" t="n">
        <f aca="false">IF($BC8="●",SUMIFS(ST_SUM!AAZ:AAZ,ST_SUM!$L:$L,$G8)/COUNTIFS($G:$G,$G8,$BC:$BC,"●",$A:$A,AAL$5)/AAL$3,0)/3600/$E8</f>
        <v>0</v>
      </c>
      <c r="AAM8" s="0" t="n">
        <f aca="false">IF($BD8="●",SUMIFS(ST_SUM!ABA:ABA,ST_SUM!$L:$L,$G8)/COUNTIFS($G:$G,$G8,$BD:$BD,"●",$A:$A,AAM$5)/AAM$3,0)/3600/$E8</f>
        <v>0.00466503038194444</v>
      </c>
      <c r="AAN8" s="0" t="n">
        <f aca="false">IF($BE8="●",SUMIFS(ST_SUM!ABB:ABB,ST_SUM!$L:$L,$G8)/COUNTIFS($G:$G,$G8,$BE:$BE,"●",$A:$A,AAN$5)/AAN$3,0)/3600/$E8</f>
        <v>0</v>
      </c>
      <c r="AAO8" s="0" t="n">
        <f aca="false">IF($BF8="●",SUMIFS(ST_SUM!ABC:ABC,ST_SUM!$L:$L,$G8)/COUNTIFS($G:$G,$G8,$BF:$BF,"●",$A:$A,AAO$5)/AAO$3,0)/3600/$E8</f>
        <v>0.00855229166666667</v>
      </c>
      <c r="AAP8" s="0" t="n">
        <f aca="false">IF($BG8="●",SUMIFS(ST_SUM!ABD:ABD,ST_SUM!$L:$L,$G8)/COUNTIFS($G:$G,$G8,$BG:$BG,"●",$A:$A,AAP$5)/AAP$3,0)/3600/$E8</f>
        <v>0.00809871961805556</v>
      </c>
      <c r="AAQ8" s="0" t="n">
        <f aca="false">IF($BH8="●",SUMIFS(ST_SUM!ABE:ABE,ST_SUM!$L:$L,$G8)/COUNTIFS($G:$G,$G8,$BH:$BH,"●",$A:$A,AAQ$5)/AAQ$3,0)/3600/$E8</f>
        <v>0</v>
      </c>
      <c r="AAR8" s="0" t="n">
        <f aca="false">IF($BI8="●",SUMIFS(ST_SUM!ABF:ABF,ST_SUM!$L:$L,$G8)/COUNTIFS($G:$G,$G8,$BI:$BI,"●",$A:$A,AAR$5)/AAR$3,0)/3600/$E8</f>
        <v>0</v>
      </c>
      <c r="AAS8" s="0" t="n">
        <f aca="false">IF($BJ8="●",SUMIFS(ST_SUM!ABG:ABG,ST_SUM!$L:$L,$G8)/COUNTIFS($G:$G,$G8,$BJ:$BJ,"●",$A:$A,AAS$5)/AAS$3,0)/3600/$E8</f>
        <v>0.00823319921875</v>
      </c>
      <c r="AAT8" s="0" t="n">
        <f aca="false">IF($BK8="●",SUMIFS(ST_SUM!ABH:ABH,ST_SUM!$L:$L,$G8)/COUNTIFS($G:$G,$G8,$BK:$BK,"●",$A:$A,AAT$5)/AAT$3,0)/3600/$E8</f>
        <v>0</v>
      </c>
      <c r="AAU8" s="0" t="n">
        <f aca="false">IF($BL8="●",SUMIFS(ST_SUM!ABI:ABI,ST_SUM!$L:$L,$G8)/COUNTIFS($G:$G,$G8,$BL:$BL,"●",$A:$A,AAU$5)/AAU$3,0)/3600/$E8</f>
        <v>0.0112231770833333</v>
      </c>
      <c r="AAV8" s="0" t="n">
        <f aca="false">IF($BM8="●",SUMIFS(ST_SUM!ABJ:ABJ,ST_SUM!$L:$L,$G8)/COUNTIFS($G:$G,$G8,$BM:$BM,"●",$A:$A,AAV$5)/AAV$3,0)/3600/$E8</f>
        <v>0.00177364453125</v>
      </c>
      <c r="AAW8" s="0" t="n">
        <f aca="false">IF($BN8="●",SUMIFS(ST_SUM!ABK:ABK,ST_SUM!$L:$L,$G8)/COUNTIFS($G:$G,$G8,$BN:$BN,"●",$A:$A,AAW$5)/AAW$3,0)/3600/$E8</f>
        <v>0</v>
      </c>
      <c r="AAX8" s="0" t="n">
        <f aca="false">IF($BO8="●",SUMIFS(ST_SUM!ABL:ABL,ST_SUM!$L:$L,$G8)/COUNTIFS($G:$G,$G8,$BO:$BO,"●",$A:$A,AAX$5)/AAX$3,0)/3600/$E8</f>
        <v>0</v>
      </c>
      <c r="AAY8" s="0" t="n">
        <f aca="false">IF($BP8="●",SUMIFS(ST_SUM!ABM:ABM,ST_SUM!$L:$L,$G8)/COUNTIFS($G:$G,$G8,$BP:$BP,"●",$A:$A,AAY$5)/AAY$3,0)/3600/$E8</f>
        <v>0.00947565538194444</v>
      </c>
      <c r="AAZ8" s="0" t="n">
        <f aca="false">IF($BQ8="●",SUMIFS(ST_SUM!ABN:ABN,ST_SUM!$L:$L,$G8)/COUNTIFS($G:$G,$G8,$BQ:$BQ,"●",$A:$A,AAZ$5)/AAZ$3,0)/3600/$E8</f>
        <v>0</v>
      </c>
      <c r="ABA8" s="0" t="n">
        <f aca="false">IF($BR8="●",SUMIFS(ST_SUM!ABO:ABO,ST_SUM!$L:$L,$G8)/COUNTIFS($G:$G,$G8,$BR:$BR,"●",$A:$A,ABA$5)/ABA$3,0)/3600/$E8</f>
        <v>0.00645504918981482</v>
      </c>
      <c r="ABB8" s="0" t="n">
        <f aca="false">IF($BS8="●",SUMIFS(ST_SUM!ABP:ABP,ST_SUM!$L:$L,$G8)/COUNTIFS($G:$G,$G8,$BS:$BS,"●",$A:$A,ABB$5)/ABB$3,0)/3600/$E8</f>
        <v>0</v>
      </c>
      <c r="ABC8" s="0" t="n">
        <f aca="false">IF($BT8="●",SUMIFS(ST_SUM!ABQ:ABQ,ST_SUM!$L:$L,$G8)/COUNTIFS($G:$G,$G8,$BT:$BT,"●",$A:$A,ABC$5)/ABC$3,0)/3600/$E8</f>
        <v>0</v>
      </c>
      <c r="ABD8" s="0" t="n">
        <f aca="false">SUM(YQ8:ABC8)</f>
        <v>0.293521843677662</v>
      </c>
      <c r="ABE8" s="0" t="n">
        <f aca="false">IF($H8="●",SUMIFS(ST_SUM!ABS:ABS,ST_SUM!$L:$L,$G8)/COUNTIFS($G:$G,$G8,$H:$H,"●",$A:$A,ABE$5)/ABE$3,0)/3600/$E8</f>
        <v>0</v>
      </c>
      <c r="ABF8" s="0" t="n">
        <f aca="false">IF($I8="●",SUMIFS(ST_SUM!ABT:ABT,ST_SUM!$L:$L,$G8)/COUNTIFS($G:$G,$G8,$I:$I,"●",$A:$A,ABF$5)/ABF$3,0)/3600/$E8</f>
        <v>0.00641736111111111</v>
      </c>
      <c r="ABG8" s="0" t="n">
        <f aca="false">IF($J8="●",SUMIFS(ST_SUM!ABU:ABU,ST_SUM!$L:$L,$G8)/COUNTIFS($G:$G,$G8,$J:$J,"●",$A:$A,ABG$5)/ABG$3,0)/3600/$E8</f>
        <v>0.00975801339285714</v>
      </c>
      <c r="ABH8" s="0" t="n">
        <f aca="false">IF($K8="●",SUMIFS(ST_SUM!ABV:ABV,ST_SUM!$L:$L,$G8)/COUNTIFS($G:$G,$G8,$K:$K,"●",$A:$A,ABH$5)/ABH$3,0)/3600/$E8</f>
        <v>0</v>
      </c>
      <c r="ABI8" s="0" t="n">
        <f aca="false">IF($L8="●",SUMIFS(ST_SUM!ABW:ABW,ST_SUM!$L:$L,$G8)/COUNTIFS($G:$G,$G8,$L:$L,"●",$A:$A,ABI$5)/ABI$3,0)/3600/$E8</f>
        <v>0.0092455503196649</v>
      </c>
      <c r="ABJ8" s="0" t="n">
        <f aca="false">IF($M8="●",SUMIFS(ST_SUM!ABX:ABX,ST_SUM!$L:$L,$G8)/COUNTIFS($G:$G,$G8,$M:$M,"●",$A:$A,ABJ$5)/ABJ$3,0)/3600/$E8</f>
        <v>0.0283627976190476</v>
      </c>
      <c r="ABK8" s="0" t="n">
        <f aca="false">IF($N8="●",SUMIFS(ST_SUM!ABY:ABY,ST_SUM!$L:$L,$G8)/COUNTIFS($G:$G,$G8,$N:$N,"●",$A:$A,ABK$5)/ABK$3,0)/3600/$E8</f>
        <v>0.00113376322751323</v>
      </c>
      <c r="ABL8" s="0" t="n">
        <f aca="false">IF($O8="●",SUMIFS(ST_SUM!ABZ:ABZ,ST_SUM!$L:$L,$G8,ST_SUM!$M:$M,IF($B8='PART METHOD'!$D$4,"FMCNC1",IF($B8='PART METHOD'!$D$6,"FMCNC2","STD")))/IF($B8='PART METHOD'!$D$4,COUNTIFS($G:$G,$G8,$O:$O,"●",$A:$A,ABL$5,$B:$B,'PART METHOD'!$D$4),IF($B8='PART METHOD'!$D$6,COUNTIFS($G:$G,$G8,$O:$O,"●",$A:$A,ABL$5,$B:$B,'PART METHOD'!$D$6),COUNTIFS($G:$G,$G8,$O:$O,"●",$A:$A,ABL$5,$B:$B,"&lt;&gt;"&amp;'PART METHOD'!$D$4,$B:$B,"&lt;&gt;"&amp;'PART METHOD'!$D$6)))/ABL$3,0)/3600/$E8</f>
        <v>0</v>
      </c>
      <c r="ABM8" s="0" t="n">
        <f aca="false">IF($P8="●",SUMIFS(ST_SUM!ACA:ACA,ST_SUM!$L:$L,$G8,ST_SUM!$M:$M,IF($B8='PART METHOD'!$D$4,"FMCNC1",IF($B8='PART METHOD'!$D$6,"FMCNC2","STD")))/IF($B8='PART METHOD'!$D$4,COUNTIFS($G:$G,$G8,$P:$P,"●",$A:$A,ABM$5,$B:$B,'PART METHOD'!$D$4),IF($B8='PART METHOD'!$D$6,COUNTIFS($G:$G,$G8,$P:$P,"●",$A:$A,ABM$5,$B:$B,'PART METHOD'!$D$6),COUNTIFS($G:$G,$G8,$P:$P,"●",$A:$A,ABM$5,$B:$B,"&lt;&gt;"&amp;'PART METHOD'!$D$4,$B:$B,"&lt;&gt;"&amp;'PART METHOD'!$D$6)))/ABM$3,0)/3600/$E8</f>
        <v>0.0108252211474868</v>
      </c>
      <c r="ABN8" s="0" t="n">
        <f aca="false">IF($Q8="●",SUMIFS(ST_SUM!ACB:ACB,ST_SUM!$L:$L,$G8,ST_SUM!$M:$M,IF($B8='PART METHOD'!$D$4,"FMCNC1",IF($B8='PART METHOD'!$D$6,"FMCNC2","STD")))/IF($B8='PART METHOD'!$D$4,COUNTIFS($G:$G,$G8,$Q:$Q,"●",$A:$A,ABN$5,$B:$B,'PART METHOD'!$D$4),IF($B8='PART METHOD'!$D$6,COUNTIFS($G:$G,$G8,$Q:$Q,"●",$A:$A,ABN$5,$B:$B,'PART METHOD'!$D$6),COUNTIFS($G:$G,$G8,$Q:$Q,"●",$A:$A,ABN$5,$B:$B,"&lt;&gt;"&amp;'PART METHOD'!$D$4,$B:$B,"&lt;&gt;"&amp;'PART METHOD'!$D$6)))/ABN$3,0)/3600/$E8</f>
        <v>0</v>
      </c>
      <c r="ABO8" s="0" t="n">
        <f aca="false">IF($R8="●",SUMIFS(ST_SUM!ACC:ACC,ST_SUM!$L:$L,$G8,ST_SUM!$M:$M,IF($B8='PART METHOD'!$D$4,"FMCNC1",IF($B8='PART METHOD'!$D$6,"FMCNC2","STD")))/IF($B8='PART METHOD'!$D$4,COUNTIFS($G:$G,$G8,$R:$R,"●",$A:$A,ABO$5,$B:$B,'PART METHOD'!$D$4),IF($B8='PART METHOD'!$D$6,COUNTIFS($G:$G,$G8,$R:$R,"●",$A:$A,ABO$5,$B:$B,'PART METHOD'!$D$6),COUNTIFS($G:$G,$G8,$R:$R,"●",$A:$A,ABO$5,$B:$B,"&lt;&gt;"&amp;'PART METHOD'!$D$4,$B:$B,"&lt;&gt;"&amp;'PART METHOD'!$D$6)))/ABO$3,0)/3600/$E8</f>
        <v>0.0129118070023148</v>
      </c>
      <c r="ABP8" s="0" t="n">
        <f aca="false">IF($S8="●",SUMIFS(ST_SUM!ACD:ACD,ST_SUM!$L:$L,$G8,ST_SUM!$M:$M,IF($B8='PART METHOD'!$D$4,"FMCNC1",IF($B8='PART METHOD'!$D$6,"FMCNC2","STD")))/IF($B8='PART METHOD'!$D$4,COUNTIFS($G:$G,$G8,$S:$S,"●",$A:$A,ABP$5,$B:$B,'PART METHOD'!$D$4),IF($B8='PART METHOD'!$D$6,COUNTIFS($G:$G,$G8,$S:$S,"●",$A:$A,ABP$5,$B:$B,'PART METHOD'!$D$6),COUNTIFS($G:$G,$G8,$S:$S,"●",$A:$A,ABP$5,$B:$B,"&lt;&gt;"&amp;'PART METHOD'!$D$4,$B:$B,"&lt;&gt;"&amp;'PART METHOD'!$D$6)))/ABP$3,0)/3600/$E8</f>
        <v>0</v>
      </c>
      <c r="ABQ8" s="0" t="n">
        <f aca="false">IF($T8="●",SUMIFS(ST_SUM!ACE:ACE,ST_SUM!$L:$L,$G8,ST_SUM!$M:$M,IF($B8='PART METHOD'!$D$4,"FMCNC1",IF($B8='PART METHOD'!$D$6,"FMCNC2","STD")))/IF($B8='PART METHOD'!$D$4,COUNTIFS($G:$G,$G8,$T:$T,"●",$A:$A,ABQ$5,$B:$B,'PART METHOD'!$D$4),IF($B8='PART METHOD'!$D$6,COUNTIFS($G:$G,$G8,$T:$T,"●",$A:$A,ABQ$5,$B:$B,'PART METHOD'!$D$6),COUNTIFS($G:$G,$G8,$T:$T,"●",$A:$A,ABQ$5,$B:$B,"&lt;&gt;"&amp;'PART METHOD'!$D$4,$B:$B,"&lt;&gt;"&amp;'PART METHOD'!$D$6)))/ABQ$3,0)/3600/$E8</f>
        <v>0.0156785356040564</v>
      </c>
      <c r="ABR8" s="0" t="n">
        <f aca="false">IF($U8="●",SUMIFS(ST_SUM!ACF:ACF,ST_SUM!$L:$L,$G8,ST_SUM!$M:$M,IF($B8='PART METHOD'!$D$4,"FMCNC1",IF($B8='PART METHOD'!$D$6,"FMCNC2","STD")))/IF($B8='PART METHOD'!$D$4,COUNTIFS($G:$G,$G8,$U:$U,"●",$A:$A,ABR$5,$B:$B,'PART METHOD'!$D$4),IF($B8='PART METHOD'!$D$6,COUNTIFS($G:$G,$G8,$U:$U,"●",$A:$A,ABR$5,$B:$B,'PART METHOD'!$D$6),COUNTIFS($G:$G,$G8,$U:$U,"●",$A:$A,ABR$5,$B:$B,"&lt;&gt;"&amp;'PART METHOD'!$D$4,$B:$B,"&lt;&gt;"&amp;'PART METHOD'!$D$6)))/ABR$3,0)/3600/$E8</f>
        <v>0.018618644593254</v>
      </c>
      <c r="ABS8" s="0" t="n">
        <f aca="false">IF($V8="●",SUMIFS(ST_SUM!ACG:ACG,ST_SUM!$L:$L,$G8,ST_SUM!$M:$M,IF($B8='PART METHOD'!$D$4,"FMCNC1",IF($B8='PART METHOD'!$D$6,"FMCNC2","STD")))/IF($B8='PART METHOD'!$D$4,COUNTIFS($G:$G,$G8,$V:$V,"●",$A:$A,ABS$5,$B:$B,'PART METHOD'!$D$4),IF($B8='PART METHOD'!$D$6,COUNTIFS($G:$G,$G8,$V:$V,"●",$A:$A,ABS$5,$B:$B,'PART METHOD'!$D$6),COUNTIFS($G:$G,$G8,$V:$V,"●",$A:$A,ABS$5,$B:$B,"&lt;&gt;"&amp;'PART METHOD'!$D$4,$B:$B,"&lt;&gt;"&amp;'PART METHOD'!$D$6)))/ABS$3,0)/3600/$E8</f>
        <v>0</v>
      </c>
      <c r="ABT8" s="0" t="n">
        <f aca="false">IF($W8="●",SUMIFS(ST_SUM!ACH:ACH,ST_SUM!$L:$L,$G8,ST_SUM!$N:$N,IF($B8='PART METHOD'!$D$5,"HAND","STD"))/COUNTIFS($G:$G,$G8,$W:$W,"●",$A:$A,ABT$5,$B:$B,IF($B8='PART METHOD'!$D$5,'PART METHOD'!$D$5,"&lt;&gt;"&amp;'PART METHOD'!$D$5))/ABT$3,0)/3600/$E8</f>
        <v>0.0281984871031746</v>
      </c>
      <c r="ABU8" s="0" t="n">
        <f aca="false">IF($X8="●",SUMIFS(ST_SUM!ACI:ACI,ST_SUM!$L:$L,$G8)/COUNTIFS($G:$G,$G8,$X:$X,"●",$A:$A,ABU$5)/ABU$3,0)/3600/$E8</f>
        <v>0</v>
      </c>
      <c r="ABV8" s="0" t="n">
        <f aca="false">IF($Y8="●",SUMIFS(ST_SUM!ACJ:ACJ,ST_SUM!$L:$L,$G8)/COUNTIFS($G:$G,$G8,$Y:$Y,"●",$A:$A,ABV$5)/ABV$3,0)/3600/$E8</f>
        <v>0.0193416530257937</v>
      </c>
      <c r="ABW8" s="0" t="n">
        <f aca="false">IF($Z8="●",SUMIFS(ST_SUM!ACK:ACK,ST_SUM!$L:$L,$G8)/COUNTIFS($G:$G,$G8,$Z:$Z,"●",$A:$A,ABW$5)/ABW$3,0)/3600/$E8</f>
        <v>0.0253113673941799</v>
      </c>
      <c r="ABX8" s="0" t="n">
        <f aca="false">IF($AA8="●",SUMIFS(ST_SUM!ACL:ACL,ST_SUM!$L:$L,$G8)/COUNTIFS($G:$G,$G8,$AA:$AA,"●",$A:$A,ABX$5)/ABX$3,0)/3600/$E8</f>
        <v>0.0137144303902116</v>
      </c>
      <c r="ABY8" s="0" t="n">
        <f aca="false">IF($AB8="●",SUMIFS(ST_SUM!ACM:ACM,ST_SUM!$L:$L,$G8)/COUNTIFS($G:$G,$G8,$AB:$AB,"●",$A:$A,ABY$5)/ABY$3,0)/3600/$E8</f>
        <v>0</v>
      </c>
      <c r="ABZ8" s="0" t="n">
        <f aca="false">IF($AC8="●",SUMIFS(ST_SUM!ACN:ACN,ST_SUM!$L:$L,$G8)/COUNTIFS($G:$G,$G8,$AC:$AC,"●",$A:$A,ABZ$5)/ABZ$3,0)/3600/$E8</f>
        <v>0.0287441302910053</v>
      </c>
      <c r="ACA8" s="0" t="n">
        <f aca="false">IF($AD8="●",SUMIFS(ST_SUM!ACO:ACO,ST_SUM!$L:$L,$G8)/COUNTIFS($G:$G,$G8,$AD:$AD,"●",$A:$A,ACA$5)/ACA$3,0)/3600/$E8</f>
        <v>0.0089440200617284</v>
      </c>
      <c r="ACB8" s="0" t="n">
        <f aca="false">IF($AE8="●",SUMIFS(ST_SUM!ACP:ACP,ST_SUM!$L:$L,$G8)/COUNTIFS($G:$G,$G8,$AE:$AE,"●",$A:$A,ACB$5)/ACB$3,0)/3600/$E8</f>
        <v>0.0143052248677249</v>
      </c>
      <c r="ACC8" s="0" t="n">
        <f aca="false">IF($AF8="●",SUMIFS(ST_SUM!ACQ:ACQ,ST_SUM!$L:$L,$G8)/COUNTIFS($G:$G,$G8,$AF:$AF,"●",$A:$A,ACC$5)/ACC$3,0)/3600/$E8</f>
        <v>0.00622740575396825</v>
      </c>
      <c r="ACD8" s="0" t="n">
        <f aca="false">IF($AG8="●",SUMIFS(ST_SUM!ACR:ACR,ST_SUM!$L:$L,$G8)/COUNTIFS($G:$G,$G8,$AG:$AG,"●",$A:$A,ACD$5)/ACD$3,0)/3600/$E8</f>
        <v>0</v>
      </c>
      <c r="ACE8" s="0" t="n">
        <f aca="false">IF($AH8="●",SUMIFS(ST_SUM!ACS:ACS,ST_SUM!$L:$L,$G8)/COUNTIFS($G:$G,$G8,$AH:$AH,"●",$A:$A,ACE$5)/ACE$3,0)/3600/$E8</f>
        <v>0.00655549492945326</v>
      </c>
      <c r="ACF8" s="0" t="n">
        <f aca="false">IF($AI8="●",SUMIFS(ST_SUM!ACT:ACT,ST_SUM!$L:$L,$G8)/COUNTIFS($G:$G,$G8,$AI:$AI,"●",$A:$A,ACF$5)/ACF$3,0)/3600/$E8</f>
        <v>0.00352472718253968</v>
      </c>
      <c r="ACG8" s="0" t="n">
        <f aca="false">IF($AJ8="●",SUMIFS(ST_SUM!ACU:ACU,ST_SUM!$L:$L,$G8)/COUNTIFS($G:$G,$G8,$AJ:$AJ,"●",$A:$A,ACG$5)/ACG$3,0)/3600/$E8</f>
        <v>0.0122811011904762</v>
      </c>
      <c r="ACH8" s="0" t="n">
        <f aca="false">IF($AK8="●",SUMIFS(ST_SUM!ACV:ACV,ST_SUM!$L:$L,$G8)/COUNTIFS($G:$G,$G8,$AK:$AK,"●",$A:$A,ACH$5)/ACH$3,0)/3600/$E8</f>
        <v>0</v>
      </c>
      <c r="ACI8" s="0" t="n">
        <f aca="false">IF($AL8="●",SUMIFS(ST_SUM!ACW:ACW,ST_SUM!$L:$L,$G8)/COUNTIFS($G:$G,$G8,$AL:$AL,"●",$A:$A,ACI$5)/ACI$3,0)/3600/$E8</f>
        <v>0</v>
      </c>
      <c r="ACJ8" s="0" t="n">
        <f aca="false">IF($AM8="●",SUMIFS(ST_SUM!ACX:ACX,ST_SUM!$L:$L,$G8)/COUNTIFS($G:$G,$G8,$AM:$AM,"●",$A:$A,ACJ$5)/ACJ$3,0)/3600/$E8</f>
        <v>0.00128158123897707</v>
      </c>
      <c r="ACK8" s="0" t="n">
        <f aca="false">IF($AN8="●",SUMIFS(ST_SUM!ACY:ACY,ST_SUM!$L:$L,$G8)/COUNTIFS($G:$G,$G8,$AN:$AN,"●",$A:$A,ACK$5)/ACK$3,0)/3600/$E8</f>
        <v>0.0125905431547619</v>
      </c>
      <c r="ACL8" s="0" t="n">
        <f aca="false">IF($AO8="●",SUMIFS(ST_SUM!ACZ:ACZ,ST_SUM!$L:$L,$G8)/COUNTIFS($G:$G,$G8,$AO:$AO,"●",$A:$A,ACL$5)/ACL$3,0)/3600/$E8</f>
        <v>0</v>
      </c>
      <c r="ACM8" s="0" t="n">
        <f aca="false">IF($AP8="●",SUMIFS(ST_SUM!ADA:ADA,ST_SUM!$L:$L,$G8)/COUNTIFS($G:$G,$G8,$AP:$AP,"●",$A:$A,ACM$5)/ACM$3,0)/3600/$E8</f>
        <v>0.00294425705467372</v>
      </c>
      <c r="ACN8" s="0" t="n">
        <f aca="false">IF($AQ8="●",SUMIFS(ST_SUM!ADB:ADB,ST_SUM!$L:$L,$G8)/COUNTIFS($G:$G,$G8,$AQ:$AQ,"●",$A:$A,ACN$5)/ACN$3,0)/3600/$E8</f>
        <v>0.0182555968915344</v>
      </c>
      <c r="ACO8" s="0" t="n">
        <f aca="false">IF($AR8="●",SUMIFS(ST_SUM!ADC:ADC,ST_SUM!$L:$L,$G8)/COUNTIFS($G:$G,$G8,$AR:$AR,"●",$A:$A,ACO$5)/ACO$3,0)/3600/$E8</f>
        <v>0</v>
      </c>
      <c r="ACP8" s="0" t="n">
        <f aca="false">IF($AS8="●",SUMIFS(ST_SUM!ADD:ADD,ST_SUM!$L:$L,$G8)/COUNTIFS($G:$G,$G8,$AS:$AS,"●",$A:$A,ACP$5)/ACP$3,0)/3600/$E8</f>
        <v>0.00952521494708995</v>
      </c>
      <c r="ACQ8" s="0" t="n">
        <f aca="false">IF($AT8="●",SUMIFS(ST_SUM!ADE:ADE,ST_SUM!$L:$L,$G8)/COUNTIFS($G:$G,$G8,$AT:$AT,"●",$A:$A,ACQ$5)/ACQ$3,0)/3600/$E8</f>
        <v>0.00576844962522046</v>
      </c>
      <c r="ACR8" s="0" t="n">
        <f aca="false">IF($AU8="●",SUMIFS(ST_SUM!ADF:ADF,ST_SUM!$L:$L,$G8)/COUNTIFS($G:$G,$G8,$AU:$AU,"●",$A:$A,ACR$5)/ACR$3,0)/3600/$E8</f>
        <v>0.0162438607804233</v>
      </c>
      <c r="ACS8" s="0" t="n">
        <f aca="false">IF($AV8="●",SUMIFS(ST_SUM!ADG:ADG,ST_SUM!$L:$L,$G8)/COUNTIFS($G:$G,$G8,$AV:$AV,"●",$A:$A,ACS$5)/ACS$3,0)/3600/$E8</f>
        <v>0</v>
      </c>
      <c r="ACT8" s="0" t="n">
        <f aca="false">IF($AW8="●",SUMIFS(ST_SUM!ADH:ADH,ST_SUM!$L:$L,$G8)/COUNTIFS($G:$G,$G8,$AW:$AW,"●",$A:$A,ACT$5)/ACT$3,0)/3600/$E8</f>
        <v>0</v>
      </c>
      <c r="ACU8" s="0" t="n">
        <f aca="false">IF($AX8="●",SUMIFS(ST_SUM!ADI:ADI,ST_SUM!$L:$L,$G8)/COUNTIFS($G:$G,$G8,$AX:$AX,"●",$A:$A,ACU$5)/ACU$3,0)/3600/$E8</f>
        <v>0.0143337549603175</v>
      </c>
      <c r="ACV8" s="0" t="n">
        <f aca="false">IF($AY8="●",SUMIFS(ST_SUM!ADJ:ADJ,ST_SUM!$L:$L,$G8)/COUNTIFS($G:$G,$G8,$AY:$AY,"●",$A:$A,ACV$5)/ACV$3,0)/3600/$E8</f>
        <v>0</v>
      </c>
      <c r="ACW8" s="0" t="n">
        <f aca="false">IF($AZ8="●",SUMIFS(ST_SUM!ADK:ADK,ST_SUM!$L:$L,$G8)/COUNTIFS($G:$G,$G8,$AZ:$AZ,"●",$A:$A,ACW$5)/ACW$3,0)/3600/$E8</f>
        <v>0</v>
      </c>
      <c r="ACX8" s="0" t="n">
        <f aca="false">IF($BA8="●",SUMIFS(ST_SUM!ADL:ADL,ST_SUM!$L:$L,$G8)/COUNTIFS($G:$G,$G8,$BA:$BA,"●",$A:$A,ACX$5)/ACX$3,0)/3600/$E8</f>
        <v>0.00567218088624339</v>
      </c>
      <c r="ACY8" s="0" t="n">
        <f aca="false">IF($BB8="●",SUMIFS(ST_SUM!ADM:ADM,ST_SUM!$L:$L,$G8)/COUNTIFS($G:$G,$G8,$BB:$BB,"●",$A:$A,ACY$5)/ACY$3,0)/3600/$E8</f>
        <v>0.00637603064373898</v>
      </c>
      <c r="ACZ8" s="0" t="n">
        <f aca="false">IF($BC8="●",SUMIFS(ST_SUM!ADN:ADN,ST_SUM!$L:$L,$G8)/COUNTIFS($G:$G,$G8,$BC:$BC,"●",$A:$A,ACZ$5)/ACZ$3,0)/3600/$E8</f>
        <v>0</v>
      </c>
      <c r="ADA8" s="0" t="n">
        <f aca="false">IF($BD8="●",SUMIFS(ST_SUM!ADO:ADO,ST_SUM!$L:$L,$G8)/COUNTIFS($G:$G,$G8,$BD:$BD,"●",$A:$A,ADA$5)/ADA$3,0)/3600/$E8</f>
        <v>0.0110653521825397</v>
      </c>
      <c r="ADB8" s="0" t="n">
        <f aca="false">IF($BE8="●",SUMIFS(ST_SUM!ADP:ADP,ST_SUM!$L:$L,$G8)/COUNTIFS($G:$G,$G8,$BE:$BE,"●",$A:$A,ADB$5)/ADB$3,0)/3600/$E8</f>
        <v>0</v>
      </c>
      <c r="ADC8" s="0" t="n">
        <f aca="false">IF($BF8="●",SUMIFS(ST_SUM!ADQ:ADQ,ST_SUM!$L:$L,$G8)/COUNTIFS($G:$G,$G8,$BF:$BF,"●",$A:$A,ADC$5)/ADC$3,0)/3600/$E8</f>
        <v>0.0158369671792328</v>
      </c>
      <c r="ADD8" s="0" t="n">
        <f aca="false">IF($BG8="●",SUMIFS(ST_SUM!ADR:ADR,ST_SUM!$L:$L,$G8)/COUNTIFS($G:$G,$G8,$BG:$BG,"●",$A:$A,ADD$5)/ADD$3,0)/3600/$E8</f>
        <v>0.0135841187169312</v>
      </c>
      <c r="ADE8" s="0" t="n">
        <f aca="false">IF($BH8="●",SUMIFS(ST_SUM!ADS:ADS,ST_SUM!$L:$L,$G8)/COUNTIFS($G:$G,$G8,$BH:$BH,"●",$A:$A,ADE$5)/ADE$3,0)/3600/$E8</f>
        <v>0</v>
      </c>
      <c r="ADF8" s="0" t="n">
        <f aca="false">IF($BI8="●",SUMIFS(ST_SUM!ADT:ADT,ST_SUM!$L:$L,$G8)/COUNTIFS($G:$G,$G8,$BI:$BI,"●",$A:$A,ADF$5)/ADF$3,0)/3600/$E8</f>
        <v>0</v>
      </c>
      <c r="ADG8" s="0" t="n">
        <f aca="false">IF($BJ8="●",SUMIFS(ST_SUM!ADU:ADU,ST_SUM!$L:$L,$G8)/COUNTIFS($G:$G,$G8,$BJ:$BJ,"●",$A:$A,ADG$5)/ADG$3,0)/3600/$E8</f>
        <v>0.0143508267195767</v>
      </c>
      <c r="ADH8" s="0" t="n">
        <f aca="false">IF($BK8="●",SUMIFS(ST_SUM!ADV:ADV,ST_SUM!$L:$L,$G8)/COUNTIFS($G:$G,$G8,$BK:$BK,"●",$A:$A,ADH$5)/ADH$3,0)/3600/$E8</f>
        <v>0</v>
      </c>
      <c r="ADI8" s="0" t="n">
        <f aca="false">IF($BL8="●",SUMIFS(ST_SUM!ADW:ADW,ST_SUM!$L:$L,$G8)/COUNTIFS($G:$G,$G8,$BL:$BL,"●",$A:$A,ADI$5)/ADI$3,0)/3600/$E8</f>
        <v>0.0148478794642857</v>
      </c>
      <c r="ADJ8" s="0" t="n">
        <f aca="false">IF($BM8="●",SUMIFS(ST_SUM!ADX:ADX,ST_SUM!$L:$L,$G8)/COUNTIFS($G:$G,$G8,$BM:$BM,"●",$A:$A,ADJ$5)/ADJ$3,0)/3600/$E8</f>
        <v>0.000979534556878307</v>
      </c>
      <c r="ADK8" s="0" t="n">
        <f aca="false">IF($BN8="●",SUMIFS(ST_SUM!ADY:ADY,ST_SUM!$L:$L,$G8)/COUNTIFS($G:$G,$G8,$BN:$BN,"●",$A:$A,ADK$5)/ADK$3,0)/3600/$E8</f>
        <v>0</v>
      </c>
      <c r="ADL8" s="0" t="n">
        <f aca="false">IF($BO8="●",SUMIFS(ST_SUM!ADZ:ADZ,ST_SUM!$L:$L,$G8)/COUNTIFS($G:$G,$G8,$BO:$BO,"●",$A:$A,ADL$5)/ADL$3,0)/3600/$E8</f>
        <v>0</v>
      </c>
      <c r="ADM8" s="0" t="n">
        <f aca="false">IF($BP8="●",SUMIFS(ST_SUM!AEA:AEA,ST_SUM!$L:$L,$G8)/COUNTIFS($G:$G,$G8,$BP:$BP,"●",$A:$A,ADM$5)/ADM$3,0)/3600/$E8</f>
        <v>0.0136059234457672</v>
      </c>
      <c r="ADN8" s="0" t="n">
        <f aca="false">IF($BQ8="●",SUMIFS(ST_SUM!AEB:AEB,ST_SUM!$L:$L,$G8)/COUNTIFS($G:$G,$G8,$BQ:$BQ,"●",$A:$A,ADN$5)/ADN$3,0)/3600/$E8</f>
        <v>0</v>
      </c>
      <c r="ADO8" s="0" t="n">
        <f aca="false">IF($BR8="●",SUMIFS(ST_SUM!AEC:AEC,ST_SUM!$L:$L,$G8)/COUNTIFS($G:$G,$G8,$BR:$BR,"●",$A:$A,ADO$5)/ADO$3,0)/3600/$E8</f>
        <v>0.00889053130511464</v>
      </c>
      <c r="ADP8" s="0" t="n">
        <f aca="false">IF($BS8="●",SUMIFS(ST_SUM!AED:AED,ST_SUM!$L:$L,$G8)/COUNTIFS($G:$G,$G8,$BS:$BS,"●",$A:$A,ADP$5)/ADP$3,0)/3600/$E8</f>
        <v>0</v>
      </c>
      <c r="ADQ8" s="0" t="n">
        <f aca="false">IF($BT8="●",SUMIFS(ST_SUM!AEE:AEE,ST_SUM!$L:$L,$G8)/COUNTIFS($G:$G,$G8,$BT:$BT,"●",$A:$A,ADQ$5)/ADQ$3,0)/3600/$E8</f>
        <v>0</v>
      </c>
      <c r="ADR8" s="0" t="n">
        <f aca="false">SUM(ABE8:ADQ8)</f>
        <v>0.466252339960869</v>
      </c>
      <c r="ADS8" s="0" t="n">
        <f aca="false">IF($H8="●",SUMIFS(ST_SUM!AEG:AEG,ST_SUM!$L:$L,$G8)/COUNTIFS($G:$G,$G8,$H:$H,"●",$A:$A,ADS$5)/ADS$3,0)/3600/$E8</f>
        <v>0</v>
      </c>
      <c r="ADT8" s="0" t="n">
        <f aca="false">IF($I8="●",SUMIFS(ST_SUM!AEH:AEH,ST_SUM!$L:$L,$G8)/COUNTIFS($G:$G,$G8,$I:$I,"●",$A:$A,ADT$5)/ADT$3,0)/3600/$E8</f>
        <v>0.00141917613636364</v>
      </c>
      <c r="ADU8" s="0" t="n">
        <f aca="false">IF($J8="●",SUMIFS(ST_SUM!AEI:AEI,ST_SUM!$L:$L,$G8)/COUNTIFS($G:$G,$G8,$J:$J,"●",$A:$A,ADU$5)/ADU$3,0)/3600/$E8</f>
        <v>0.005316875</v>
      </c>
      <c r="ADV8" s="0" t="n">
        <f aca="false">IF($K8="●",SUMIFS(ST_SUM!AEJ:AEJ,ST_SUM!$L:$L,$G8)/COUNTIFS($G:$G,$G8,$K:$K,"●",$A:$A,ADV$5)/ADV$3,0)/3600/$E8</f>
        <v>0</v>
      </c>
      <c r="ADW8" s="0" t="n">
        <f aca="false">IF($L8="●",SUMIFS(ST_SUM!AEK:AEK,ST_SUM!$L:$L,$G8)/COUNTIFS($G:$G,$G8,$L:$L,"●",$A:$A,ADW$5)/ADW$3,0)/3600/$E8</f>
        <v>0.0104909669612795</v>
      </c>
      <c r="ADX8" s="0" t="n">
        <f aca="false">IF($M8="●",SUMIFS(ST_SUM!AEL:AEL,ST_SUM!$L:$L,$G8)/COUNTIFS($G:$G,$G8,$M:$M,"●",$A:$A,ADX$5)/ADX$3,0)/3600/$E8</f>
        <v>0.0142232007575758</v>
      </c>
      <c r="ADY8" s="0" t="n">
        <f aca="false">IF($N8="●",SUMIFS(ST_SUM!AEM:AEM,ST_SUM!$L:$L,$G8)/COUNTIFS($G:$G,$G8,$N:$N,"●",$A:$A,ADY$5)/ADY$3,0)/3600/$E8</f>
        <v>0.00379249526515152</v>
      </c>
      <c r="ADZ8" s="0" t="n">
        <f aca="false">IF($O8="●",SUMIFS(ST_SUM!AEN:AEN,ST_SUM!$L:$L,$G8,ST_SUM!$M:$M,IF($B8='PART METHOD'!$D$4,"FMCNC1",IF($B8='PART METHOD'!$D$6,"FMCNC2","STD")))/IF($B8='PART METHOD'!$D$4,COUNTIFS($G:$G,$G8,$O:$O,"●",$A:$A,ADZ$5,$B:$B,'PART METHOD'!$D$4),IF($B8='PART METHOD'!$D$6,COUNTIFS($G:$G,$G8,$O:$O,"●",$A:$A,ADZ$5,$B:$B,'PART METHOD'!$D$6),COUNTIFS($G:$G,$G8,$O:$O,"●",$A:$A,ADZ$5,$B:$B,"&lt;&gt;"&amp;'PART METHOD'!$D$4,$B:$B,"&lt;&gt;"&amp;'PART METHOD'!$D$6)))/ADZ$3,0)/3600/$E8</f>
        <v>0</v>
      </c>
      <c r="AEA8" s="0" t="n">
        <f aca="false">IF($P8="●",SUMIFS(ST_SUM!AEO:AEO,ST_SUM!$L:$L,$G8,ST_SUM!$M:$M,IF($B8='PART METHOD'!$D$4,"FMCNC1",IF($B8='PART METHOD'!$D$6,"FMCNC2","STD")))/IF($B8='PART METHOD'!$D$4,COUNTIFS($G:$G,$G8,$P:$P,"●",$A:$A,AEA$5,$B:$B,'PART METHOD'!$D$4),IF($B8='PART METHOD'!$D$6,COUNTIFS($G:$G,$G8,$P:$P,"●",$A:$A,AEA$5,$B:$B,'PART METHOD'!$D$6),COUNTIFS($G:$G,$G8,$P:$P,"●",$A:$A,AEA$5,$B:$B,"&lt;&gt;"&amp;'PART METHOD'!$D$4,$B:$B,"&lt;&gt;"&amp;'PART METHOD'!$D$6)))/AEA$3,0)/3600/$E8</f>
        <v>0.00646773595328283</v>
      </c>
      <c r="AEB8" s="0" t="n">
        <f aca="false">IF($Q8="●",SUMIFS(ST_SUM!AEP:AEP,ST_SUM!$L:$L,$G8,ST_SUM!$M:$M,IF($B8='PART METHOD'!$D$4,"FMCNC1",IF($B8='PART METHOD'!$D$6,"FMCNC2","STD")))/IF($B8='PART METHOD'!$D$4,COUNTIFS($G:$G,$G8,$Q:$Q,"●",$A:$A,AEB$5,$B:$B,'PART METHOD'!$D$4),IF($B8='PART METHOD'!$D$6,COUNTIFS($G:$G,$G8,$Q:$Q,"●",$A:$A,AEB$5,$B:$B,'PART METHOD'!$D$6),COUNTIFS($G:$G,$G8,$Q:$Q,"●",$A:$A,AEB$5,$B:$B,"&lt;&gt;"&amp;'PART METHOD'!$D$4,$B:$B,"&lt;&gt;"&amp;'PART METHOD'!$D$6)))/AEB$3,0)/3600/$E8</f>
        <v>0</v>
      </c>
      <c r="AEC8" s="0" t="n">
        <f aca="false">IF($R8="●",SUMIFS(ST_SUM!AEQ:AEQ,ST_SUM!$L:$L,$G8,ST_SUM!$M:$M,IF($B8='PART METHOD'!$D$4,"FMCNC1",IF($B8='PART METHOD'!$D$6,"FMCNC2","STD")))/IF($B8='PART METHOD'!$D$4,COUNTIFS($G:$G,$G8,$R:$R,"●",$A:$A,AEC$5,$B:$B,'PART METHOD'!$D$4),IF($B8='PART METHOD'!$D$6,COUNTIFS($G:$G,$G8,$R:$R,"●",$A:$A,AEC$5,$B:$B,'PART METHOD'!$D$6),COUNTIFS($G:$G,$G8,$R:$R,"●",$A:$A,AEC$5,$B:$B,"&lt;&gt;"&amp;'PART METHOD'!$D$4,$B:$B,"&lt;&gt;"&amp;'PART METHOD'!$D$6)))/AEC$3,0)/3600/$E8</f>
        <v>0.0102239171006944</v>
      </c>
      <c r="AED8" s="0" t="n">
        <f aca="false">IF($S8="●",SUMIFS(ST_SUM!AER:AER,ST_SUM!$L:$L,$G8,ST_SUM!$M:$M,IF($B8='PART METHOD'!$D$4,"FMCNC1",IF($B8='PART METHOD'!$D$6,"FMCNC2","STD")))/IF($B8='PART METHOD'!$D$4,COUNTIFS($G:$G,$G8,$S:$S,"●",$A:$A,AED$5,$B:$B,'PART METHOD'!$D$4),IF($B8='PART METHOD'!$D$6,COUNTIFS($G:$G,$G8,$S:$S,"●",$A:$A,AED$5,$B:$B,'PART METHOD'!$D$6),COUNTIFS($G:$G,$G8,$S:$S,"●",$A:$A,AED$5,$B:$B,"&lt;&gt;"&amp;'PART METHOD'!$D$4,$B:$B,"&lt;&gt;"&amp;'PART METHOD'!$D$6)))/AED$3,0)/3600/$E8</f>
        <v>0</v>
      </c>
      <c r="AEE8" s="0" t="n">
        <f aca="false">IF($T8="●",SUMIFS(ST_SUM!AES:AES,ST_SUM!$L:$L,$G8,ST_SUM!$M:$M,IF($B8='PART METHOD'!$D$4,"FMCNC1",IF($B8='PART METHOD'!$D$6,"FMCNC2","STD")))/IF($B8='PART METHOD'!$D$4,COUNTIFS($G:$G,$G8,$T:$T,"●",$A:$A,AEE$5,$B:$B,'PART METHOD'!$D$4),IF($B8='PART METHOD'!$D$6,COUNTIFS($G:$G,$G8,$T:$T,"●",$A:$A,AEE$5,$B:$B,'PART METHOD'!$D$6),COUNTIFS($G:$G,$G8,$T:$T,"●",$A:$A,AEE$5,$B:$B,"&lt;&gt;"&amp;'PART METHOD'!$D$4,$B:$B,"&lt;&gt;"&amp;'PART METHOD'!$D$6)))/AEE$3,0)/3600/$E8</f>
        <v>0.00950995633417509</v>
      </c>
      <c r="AEF8" s="0" t="n">
        <f aca="false">IF($U8="●",SUMIFS(ST_SUM!AET:AET,ST_SUM!$L:$L,$G8,ST_SUM!$M:$M,IF($B8='PART METHOD'!$D$4,"FMCNC1",IF($B8='PART METHOD'!$D$6,"FMCNC2","STD")))/IF($B8='PART METHOD'!$D$4,COUNTIFS($G:$G,$G8,$U:$U,"●",$A:$A,AEF$5,$B:$B,'PART METHOD'!$D$4),IF($B8='PART METHOD'!$D$6,COUNTIFS($G:$G,$G8,$U:$U,"●",$A:$A,AEF$5,$B:$B,'PART METHOD'!$D$6),COUNTIFS($G:$G,$G8,$U:$U,"●",$A:$A,AEF$5,$B:$B,"&lt;&gt;"&amp;'PART METHOD'!$D$4,$B:$B,"&lt;&gt;"&amp;'PART METHOD'!$D$6)))/AEF$3,0)/3600/$E8</f>
        <v>0.00939824547558923</v>
      </c>
      <c r="AEG8" s="0" t="n">
        <f aca="false">IF($V8="●",SUMIFS(ST_SUM!AEU:AEU,ST_SUM!$L:$L,$G8,ST_SUM!$M:$M,IF($B8='PART METHOD'!$D$4,"FMCNC1",IF($B8='PART METHOD'!$D$6,"FMCNC2","STD")))/IF($B8='PART METHOD'!$D$4,COUNTIFS($G:$G,$G8,$V:$V,"●",$A:$A,AEG$5,$B:$B,'PART METHOD'!$D$4),IF($B8='PART METHOD'!$D$6,COUNTIFS($G:$G,$G8,$V:$V,"●",$A:$A,AEG$5,$B:$B,'PART METHOD'!$D$6),COUNTIFS($G:$G,$G8,$V:$V,"●",$A:$A,AEG$5,$B:$B,"&lt;&gt;"&amp;'PART METHOD'!$D$4,$B:$B,"&lt;&gt;"&amp;'PART METHOD'!$D$6)))/AEG$3,0)/3600/$E8</f>
        <v>0</v>
      </c>
      <c r="AEH8" s="0" t="n">
        <f aca="false">IF($W8="●",SUMIFS(ST_SUM!AEV:AEV,ST_SUM!$L:$L,$G8,ST_SUM!$N:$N,IF($B8='PART METHOD'!$D$5,"HAND","STD"))/COUNTIFS($G:$G,$G8,$W:$W,"●",$A:$A,AEH$5,$B:$B,IF($B8='PART METHOD'!$D$5,'PART METHOD'!$D$5,"&lt;&gt;"&amp;'PART METHOD'!$D$5))/AEH$3,0)/3600/$E8</f>
        <v>0.0157534019886364</v>
      </c>
      <c r="AEI8" s="0" t="n">
        <f aca="false">IF($X8="●",SUMIFS(ST_SUM!AEW:AEW,ST_SUM!$L:$L,$G8)/COUNTIFS($G:$G,$G8,$X:$X,"●",$A:$A,AEI$5)/AEI$3,0)/3600/$E8</f>
        <v>0</v>
      </c>
      <c r="AEJ8" s="0" t="n">
        <f aca="false">IF($Y8="●",SUMIFS(ST_SUM!AEX:AEX,ST_SUM!$L:$L,$G8)/COUNTIFS($G:$G,$G8,$Y:$Y,"●",$A:$A,AEJ$5)/AEJ$3,0)/3600/$E8</f>
        <v>0.0118738014914773</v>
      </c>
      <c r="AEK8" s="0" t="n">
        <f aca="false">IF($Z8="●",SUMIFS(ST_SUM!AEY:AEY,ST_SUM!$L:$L,$G8)/COUNTIFS($G:$G,$G8,$Z:$Z,"●",$A:$A,AEK$5)/AEK$3,0)/3600/$E8</f>
        <v>0.014846148989899</v>
      </c>
      <c r="AEL8" s="0" t="n">
        <f aca="false">IF($AA8="●",SUMIFS(ST_SUM!AEZ:AEZ,ST_SUM!$L:$L,$G8)/COUNTIFS($G:$G,$G8,$AA:$AA,"●",$A:$A,AEL$5)/AEL$3,0)/3600/$E8</f>
        <v>0.00530348011363636</v>
      </c>
      <c r="AEM8" s="0" t="n">
        <f aca="false">IF($AB8="●",SUMIFS(ST_SUM!AFA:AFA,ST_SUM!$L:$L,$G8)/COUNTIFS($G:$G,$G8,$AB:$AB,"●",$A:$A,AEM$5)/AEM$3,0)/3600/$E8</f>
        <v>0</v>
      </c>
      <c r="AEN8" s="0" t="n">
        <f aca="false">IF($AC8="●",SUMIFS(ST_SUM!AFB:AFB,ST_SUM!$L:$L,$G8)/COUNTIFS($G:$G,$G8,$AC:$AC,"●",$A:$A,AEN$5)/AEN$3,0)/3600/$E8</f>
        <v>0.018925703125</v>
      </c>
      <c r="AEO8" s="0" t="n">
        <f aca="false">IF($AD8="●",SUMIFS(ST_SUM!AFC:AFC,ST_SUM!$L:$L,$G8)/COUNTIFS($G:$G,$G8,$AD:$AD,"●",$A:$A,AEO$5)/AEO$3,0)/3600/$E8</f>
        <v>0.00402714909511785</v>
      </c>
      <c r="AEP8" s="0" t="n">
        <f aca="false">IF($AE8="●",SUMIFS(ST_SUM!AFD:AFD,ST_SUM!$L:$L,$G8)/COUNTIFS($G:$G,$G8,$AE:$AE,"●",$A:$A,AEP$5)/AEP$3,0)/3600/$E8</f>
        <v>0.0157709023832071</v>
      </c>
      <c r="AEQ8" s="0" t="n">
        <f aca="false">IF($AF8="●",SUMIFS(ST_SUM!AFE:AFE,ST_SUM!$L:$L,$G8)/COUNTIFS($G:$G,$G8,$AF:$AF,"●",$A:$A,AEQ$5)/AEQ$3,0)/3600/$E8</f>
        <v>0.00386968513257576</v>
      </c>
      <c r="AER8" s="0" t="n">
        <f aca="false">IF($AG8="●",SUMIFS(ST_SUM!AFF:AFF,ST_SUM!$L:$L,$G8)/COUNTIFS($G:$G,$G8,$AG:$AG,"●",$A:$A,AER$5)/AER$3,0)/3600/$E8</f>
        <v>0</v>
      </c>
      <c r="AES8" s="0" t="n">
        <f aca="false">IF($AH8="●",SUMIFS(ST_SUM!AFG:AFG,ST_SUM!$L:$L,$G8)/COUNTIFS($G:$G,$G8,$AH:$AH,"●",$A:$A,AES$5)/AES$3,0)/3600/$E8</f>
        <v>0.00496284722222222</v>
      </c>
      <c r="AET8" s="0" t="n">
        <f aca="false">IF($AI8="●",SUMIFS(ST_SUM!AFH:AFH,ST_SUM!$L:$L,$G8)/COUNTIFS($G:$G,$G8,$AI:$AI,"●",$A:$A,AET$5)/AET$3,0)/3600/$E8</f>
        <v>0.000829663825757576</v>
      </c>
      <c r="AEU8" s="0" t="n">
        <f aca="false">IF($AJ8="●",SUMIFS(ST_SUM!AFI:AFI,ST_SUM!$L:$L,$G8)/COUNTIFS($G:$G,$G8,$AJ:$AJ,"●",$A:$A,AEU$5)/AEU$3,0)/3600/$E8</f>
        <v>0.0095066015625</v>
      </c>
      <c r="AEV8" s="0" t="n">
        <f aca="false">IF($AK8="●",SUMIFS(ST_SUM!AFJ:AFJ,ST_SUM!$L:$L,$G8)/COUNTIFS($G:$G,$G8,$AK:$AK,"●",$A:$A,AEV$5)/AEV$3,0)/3600/$E8</f>
        <v>0</v>
      </c>
      <c r="AEW8" s="0" t="n">
        <f aca="false">IF($AL8="●",SUMIFS(ST_SUM!AFK:AFK,ST_SUM!$L:$L,$G8)/COUNTIFS($G:$G,$G8,$AL:$AL,"●",$A:$A,AEW$5)/AEW$3,0)/3600/$E8</f>
        <v>0</v>
      </c>
      <c r="AEX8" s="0" t="n">
        <f aca="false">IF($AM8="●",SUMIFS(ST_SUM!AFL:AFL,ST_SUM!$L:$L,$G8)/COUNTIFS($G:$G,$G8,$AM:$AM,"●",$A:$A,AEX$5)/AEX$3,0)/3600/$E8</f>
        <v>0.00328882575757576</v>
      </c>
      <c r="AEY8" s="0" t="n">
        <f aca="false">IF($AN8="●",SUMIFS(ST_SUM!AFM:AFM,ST_SUM!$L:$L,$G8)/COUNTIFS($G:$G,$G8,$AN:$AN,"●",$A:$A,AEY$5)/AEY$3,0)/3600/$E8</f>
        <v>0.00753421191077441</v>
      </c>
      <c r="AEZ8" s="0" t="n">
        <f aca="false">IF($AO8="●",SUMIFS(ST_SUM!AFN:AFN,ST_SUM!$L:$L,$G8)/COUNTIFS($G:$G,$G8,$AO:$AO,"●",$A:$A,AEZ$5)/AEZ$3,0)/3600/$E8</f>
        <v>0</v>
      </c>
      <c r="AFA8" s="0" t="n">
        <f aca="false">IF($AP8="●",SUMIFS(ST_SUM!AFO:AFO,ST_SUM!$L:$L,$G8)/COUNTIFS($G:$G,$G8,$AP:$AP,"●",$A:$A,AFA$5)/AFA$3,0)/3600/$E8</f>
        <v>0.00579485216750842</v>
      </c>
      <c r="AFB8" s="0" t="n">
        <f aca="false">IF($AQ8="●",SUMIFS(ST_SUM!AFP:AFP,ST_SUM!$L:$L,$G8)/COUNTIFS($G:$G,$G8,$AQ:$AQ,"●",$A:$A,AFB$5)/AFB$3,0)/3600/$E8</f>
        <v>0.0129349629103535</v>
      </c>
      <c r="AFC8" s="0" t="n">
        <f aca="false">IF($AR8="●",SUMIFS(ST_SUM!AFQ:AFQ,ST_SUM!$L:$L,$G8)/COUNTIFS($G:$G,$G8,$AR:$AR,"●",$A:$A,AFC$5)/AFC$3,0)/3600/$E8</f>
        <v>0</v>
      </c>
      <c r="AFD8" s="0" t="n">
        <f aca="false">IF($AS8="●",SUMIFS(ST_SUM!AFR:AFR,ST_SUM!$L:$L,$G8)/COUNTIFS($G:$G,$G8,$AS:$AS,"●",$A:$A,AFD$5)/AFD$3,0)/3600/$E8</f>
        <v>0.00939029474431818</v>
      </c>
      <c r="AFE8" s="0" t="n">
        <f aca="false">IF($AT8="●",SUMIFS(ST_SUM!AFS:AFS,ST_SUM!$L:$L,$G8)/COUNTIFS($G:$G,$G8,$AT:$AT,"●",$A:$A,AFE$5)/AFE$3,0)/3600/$E8</f>
        <v>0.00479190867003367</v>
      </c>
      <c r="AFF8" s="0" t="n">
        <f aca="false">IF($AU8="●",SUMIFS(ST_SUM!AFT:AFT,ST_SUM!$L:$L,$G8)/COUNTIFS($G:$G,$G8,$AU:$AU,"●",$A:$A,AFF$5)/AFF$3,0)/3600/$E8</f>
        <v>0.0109555673926768</v>
      </c>
      <c r="AFG8" s="0" t="n">
        <f aca="false">IF($AV8="●",SUMIFS(ST_SUM!AFU:AFU,ST_SUM!$L:$L,$G8)/COUNTIFS($G:$G,$G8,$AV:$AV,"●",$A:$A,AFG$5)/AFG$3,0)/3600/$E8</f>
        <v>0</v>
      </c>
      <c r="AFH8" s="0" t="n">
        <f aca="false">IF($AW8="●",SUMIFS(ST_SUM!AFV:AFV,ST_SUM!$L:$L,$G8)/COUNTIFS($G:$G,$G8,$AW:$AW,"●",$A:$A,AFH$5)/AFH$3,0)/3600/$E8</f>
        <v>0</v>
      </c>
      <c r="AFI8" s="0" t="n">
        <f aca="false">IF($AX8="●",SUMIFS(ST_SUM!AFW:AFW,ST_SUM!$L:$L,$G8)/COUNTIFS($G:$G,$G8,$AX:$AX,"●",$A:$A,AFI$5)/AFI$3,0)/3600/$E8</f>
        <v>0.00769991319444444</v>
      </c>
      <c r="AFJ8" s="0" t="n">
        <f aca="false">IF($AY8="●",SUMIFS(ST_SUM!AFX:AFX,ST_SUM!$L:$L,$G8)/COUNTIFS($G:$G,$G8,$AY:$AY,"●",$A:$A,AFJ$5)/AFJ$3,0)/3600/$E8</f>
        <v>0</v>
      </c>
      <c r="AFK8" s="0" t="n">
        <f aca="false">IF($AZ8="●",SUMIFS(ST_SUM!AFY:AFY,ST_SUM!$L:$L,$G8)/COUNTIFS($G:$G,$G8,$AZ:$AZ,"●",$A:$A,AFK$5)/AFK$3,0)/3600/$E8</f>
        <v>0</v>
      </c>
      <c r="AFL8" s="0" t="n">
        <f aca="false">IF($BA8="●",SUMIFS(ST_SUM!AFZ:AFZ,ST_SUM!$L:$L,$G8)/COUNTIFS($G:$G,$G8,$BA:$BA,"●",$A:$A,AFL$5)/AFL$3,0)/3600/$E8</f>
        <v>0.00571502840909091</v>
      </c>
      <c r="AFM8" s="0" t="n">
        <f aca="false">IF($BB8="●",SUMIFS(ST_SUM!AGA:AGA,ST_SUM!$L:$L,$G8)/COUNTIFS($G:$G,$G8,$BB:$BB,"●",$A:$A,AFM$5)/AFM$3,0)/3600/$E8</f>
        <v>0.00760249368686869</v>
      </c>
      <c r="AFN8" s="0" t="n">
        <f aca="false">IF($BC8="●",SUMIFS(ST_SUM!AGB:AGB,ST_SUM!$L:$L,$G8)/COUNTIFS($G:$G,$G8,$BC:$BC,"●",$A:$A,AFN$5)/AFN$3,0)/3600/$E8</f>
        <v>0</v>
      </c>
      <c r="AFO8" s="0" t="n">
        <f aca="false">IF($BD8="●",SUMIFS(ST_SUM!AGC:AGC,ST_SUM!$L:$L,$G8)/COUNTIFS($G:$G,$G8,$BD:$BD,"●",$A:$A,AFO$5)/AFO$3,0)/3600/$E8</f>
        <v>0.00981703756313131</v>
      </c>
      <c r="AFP8" s="0" t="n">
        <f aca="false">IF($BE8="●",SUMIFS(ST_SUM!AGD:AGD,ST_SUM!$L:$L,$G8)/COUNTIFS($G:$G,$G8,$BE:$BE,"●",$A:$A,AFP$5)/AFP$3,0)/3600/$E8</f>
        <v>0</v>
      </c>
      <c r="AFQ8" s="0" t="n">
        <f aca="false">IF($BF8="●",SUMIFS(ST_SUM!AGE:AGE,ST_SUM!$L:$L,$G8)/COUNTIFS($G:$G,$G8,$BF:$BF,"●",$A:$A,AFQ$5)/AFQ$3,0)/3600/$E8</f>
        <v>0.0111837910353535</v>
      </c>
      <c r="AFR8" s="0" t="n">
        <f aca="false">IF($BG8="●",SUMIFS(ST_SUM!AGF:AGF,ST_SUM!$L:$L,$G8)/COUNTIFS($G:$G,$G8,$BG:$BG,"●",$A:$A,AFR$5)/AFR$3,0)/3600/$E8</f>
        <v>0.00513581321022727</v>
      </c>
      <c r="AFS8" s="0" t="n">
        <f aca="false">IF($BH8="●",SUMIFS(ST_SUM!AGG:AGG,ST_SUM!$L:$L,$G8)/COUNTIFS($G:$G,$G8,$BH:$BH,"●",$A:$A,AFS$5)/AFS$3,0)/3600/$E8</f>
        <v>0</v>
      </c>
      <c r="AFT8" s="0" t="n">
        <f aca="false">IF($BI8="●",SUMIFS(ST_SUM!AGH:AGH,ST_SUM!$L:$L,$G8)/COUNTIFS($G:$G,$G8,$BI:$BI,"●",$A:$A,AFT$5)/AFT$3,0)/3600/$E8</f>
        <v>0</v>
      </c>
      <c r="AFU8" s="0" t="n">
        <f aca="false">IF($BJ8="●",SUMIFS(ST_SUM!AGI:AGI,ST_SUM!$L:$L,$G8)/COUNTIFS($G:$G,$G8,$BJ:$BJ,"●",$A:$A,AFU$5)/AFU$3,0)/3600/$E8</f>
        <v>0.00884054608585859</v>
      </c>
      <c r="AFV8" s="0" t="n">
        <f aca="false">IF($BK8="●",SUMIFS(ST_SUM!AGJ:AGJ,ST_SUM!$L:$L,$G8)/COUNTIFS($G:$G,$G8,$BK:$BK,"●",$A:$A,AFV$5)/AFV$3,0)/3600/$E8</f>
        <v>0</v>
      </c>
      <c r="AFW8" s="0" t="n">
        <f aca="false">IF($BL8="●",SUMIFS(ST_SUM!AGK:AGK,ST_SUM!$L:$L,$G8)/COUNTIFS($G:$G,$G8,$BL:$BL,"●",$A:$A,AFW$5)/AFW$3,0)/3600/$E8</f>
        <v>0.0122093513257576</v>
      </c>
      <c r="AFX8" s="0" t="n">
        <f aca="false">IF($BM8="●",SUMIFS(ST_SUM!AGL:AGL,ST_SUM!$L:$L,$G8)/COUNTIFS($G:$G,$G8,$BM:$BM,"●",$A:$A,AFX$5)/AFX$3,0)/3600/$E8</f>
        <v>0.00221769965277778</v>
      </c>
      <c r="AFY8" s="0" t="n">
        <f aca="false">IF($BN8="●",SUMIFS(ST_SUM!AGM:AGM,ST_SUM!$L:$L,$G8)/COUNTIFS($G:$G,$G8,$BN:$BN,"●",$A:$A,AFY$5)/AFY$3,0)/3600/$E8</f>
        <v>0</v>
      </c>
      <c r="AFZ8" s="0" t="n">
        <f aca="false">IF($BO8="●",SUMIFS(ST_SUM!AGN:AGN,ST_SUM!$L:$L,$G8)/COUNTIFS($G:$G,$G8,$BO:$BO,"●",$A:$A,AFZ$5)/AFZ$3,0)/3600/$E8</f>
        <v>0</v>
      </c>
      <c r="AGA8" s="0" t="n">
        <f aca="false">IF($BP8="●",SUMIFS(ST_SUM!AGO:AGO,ST_SUM!$L:$L,$G8)/COUNTIFS($G:$G,$G8,$BP:$BP,"●",$A:$A,AGA$5)/AGA$3,0)/3600/$E8</f>
        <v>0.0165806029040404</v>
      </c>
      <c r="AGB8" s="0" t="n">
        <f aca="false">IF($BQ8="●",SUMIFS(ST_SUM!AGP:AGP,ST_SUM!$L:$L,$G8)/COUNTIFS($G:$G,$G8,$BQ:$BQ,"●",$A:$A,AGB$5)/AGB$3,0)/3600/$E8</f>
        <v>0</v>
      </c>
      <c r="AGC8" s="0" t="n">
        <f aca="false">IF($BR8="●",SUMIFS(ST_SUM!AGQ:AGQ,ST_SUM!$L:$L,$G8)/COUNTIFS($G:$G,$G8,$BR:$BR,"●",$A:$A,AGC$5)/AGC$3,0)/3600/$E8</f>
        <v>0.00494518097643098</v>
      </c>
      <c r="AGD8" s="0" t="n">
        <f aca="false">IF($BS8="●",SUMIFS(ST_SUM!AGR:AGR,ST_SUM!$L:$L,$G8)/COUNTIFS($G:$G,$G8,$BS:$BS,"●",$A:$A,AGD$5)/AGD$3,0)/3600/$E8</f>
        <v>0</v>
      </c>
      <c r="AGE8" s="0" t="n">
        <f aca="false">IF($BT8="●",SUMIFS(ST_SUM!AGS:AGS,ST_SUM!$L:$L,$G8)/COUNTIFS($G:$G,$G8,$BT:$BT,"●",$A:$A,AGE$5)/AGE$3,0)/3600/$E8</f>
        <v>0</v>
      </c>
      <c r="AGF8" s="0" t="n">
        <f aca="false">SUM(ADS8:AGE8)</f>
        <v>0.323150035511364</v>
      </c>
    </row>
    <row r="9" customFormat="false" ht="15" hidden="false" customHeight="false" outlineLevel="0" collapsed="false">
      <c r="A9" s="0" t="s">
        <v>310</v>
      </c>
      <c r="B9" s="0" t="s">
        <v>48</v>
      </c>
      <c r="C9" s="0" t="s">
        <v>315</v>
      </c>
      <c r="E9" s="0" t="n">
        <v>8</v>
      </c>
      <c r="G9" s="0" t="n">
        <v>6.35</v>
      </c>
      <c r="O9" s="0" t="s">
        <v>313</v>
      </c>
      <c r="P9" s="0" t="s">
        <v>313</v>
      </c>
      <c r="R9" s="0" t="s">
        <v>313</v>
      </c>
      <c r="T9" s="0" t="s">
        <v>313</v>
      </c>
      <c r="U9" s="0" t="s">
        <v>313</v>
      </c>
      <c r="BU9" s="0" t="n">
        <f aca="false">IF($H9="●",SUMIFS(ST_SUM!CI:CI,ST_SUM!$L:$L,$G9)/COUNTIFS($G:$G,$G9,$H:$H,"●",$A:$A,BU$5)/BU$3,0)/3600/$E9</f>
        <v>0</v>
      </c>
      <c r="BV9" s="0" t="n">
        <f aca="false">IF($I9="●",SUMIFS(ST_SUM!CJ:CJ,ST_SUM!$L:$L,$G9)/COUNTIFS($G:$G,$G9,$I:$I,"●",$A:$A,BV$5)/BV$3,0)/3600/$E9</f>
        <v>0</v>
      </c>
      <c r="BW9" s="0" t="n">
        <f aca="false">IF($J9="●",SUMIFS(ST_SUM!CK:CK,ST_SUM!$L:$L,$G9)/COUNTIFS($G:$G,$G9,$J:$J,"●",$A:$A,BW$5)/BW$3,0)/3600/$E9</f>
        <v>0</v>
      </c>
      <c r="BX9" s="0" t="n">
        <f aca="false">IF($K9="●",SUMIFS(ST_SUM!CL:CL,ST_SUM!$L:$L,$G9)/COUNTIFS($G:$G,$G9,$K:$K,"●",$A:$A,BX$5)/BX$3,0)/3600/$E9</f>
        <v>0</v>
      </c>
      <c r="BY9" s="0" t="n">
        <f aca="false">IF($L9="●",SUMIFS(ST_SUM!CM:CM,ST_SUM!$L:$L,$G9)/COUNTIFS($G:$G,$G9,$L:$L,"●",$A:$A,BY$5)/BY$3,0)/3600/$E9</f>
        <v>0</v>
      </c>
      <c r="BZ9" s="0" t="n">
        <f aca="false">IF($M9="●",SUMIFS(ST_SUM!CN:CN,ST_SUM!$L:$L,$G9)/COUNTIFS($G:$G,$G9,$M:$M,"●",$A:$A,BZ$5)/BZ$3,0)/3600/$E9</f>
        <v>0</v>
      </c>
      <c r="CA9" s="0" t="n">
        <f aca="false">IF($N9="●",SUMIFS(ST_SUM!CO:CO,ST_SUM!$L:$L,$G9)/COUNTIFS($G:$G,$G9,$N:$N,"●",$A:$A,CA$5)/CA$3,0)/3600/$E9</f>
        <v>0</v>
      </c>
      <c r="CB9" s="0" t="n">
        <f aca="false">IF($O9="●",SUMIFS(ST_SUM!CP:CP,ST_SUM!$L:$L,$G9,ST_SUM!$M:$M,IF($B9='PART METHOD'!$D$4,"FMCNC1",IF($B9='PART METHOD'!$D$6,"FMCNC2","STD")))/IF($B9='PART METHOD'!$D$4,COUNTIFS($G:$G,$G9,$O:$O,"●",$A:$A,CB$5,$B:$B,'PART METHOD'!$D$4),IF($B9='PART METHOD'!$D$6,COUNTIFS($G:$G,$G9,$O:$O,"●",$A:$A,CB$5,$B:$B,'PART METHOD'!$D$6),COUNTIFS($G:$G,$G9,$O:$O,"●",$A:$A,CB$5,$B:$B,"&lt;&gt;"&amp;'PART METHOD'!$D$4,$B:$B,"&lt;&gt;"&amp;'PART METHOD'!$D$6)))/CB$3,0)/3600/$E9</f>
        <v>0</v>
      </c>
      <c r="CC9" s="0" t="n">
        <f aca="false">IF($P9="●",SUMIFS(ST_SUM!CQ:CQ,ST_SUM!$L:$L,$G9,ST_SUM!$M:$M,IF($B9='PART METHOD'!$D$4,"FMCNC1",IF($B9='PART METHOD'!$D$6,"FMCNC2","STD")))/IF($B9='PART METHOD'!$D$4,COUNTIFS($G:$G,$G9,$P:$P,"●",$A:$A,CC$5,$B:$B,'PART METHOD'!$D$4),IF($B9='PART METHOD'!$D$6,COUNTIFS($G:$G,$G9,$P:$P,"●",$A:$A,CC$5,$B:$B,'PART METHOD'!$D$6),COUNTIFS($G:$G,$G9,$P:$P,"●",$A:$A,CC$5,$B:$B,"&lt;&gt;"&amp;'PART METHOD'!$D$4,$B:$B,"&lt;&gt;"&amp;'PART METHOD'!$D$6)))/CC$3,0)/3600/$E9</f>
        <v>0</v>
      </c>
      <c r="CD9" s="0" t="n">
        <f aca="false">IF($Q9="●",SUMIFS(ST_SUM!CR:CR,ST_SUM!$L:$L,$G9,ST_SUM!$M:$M,IF($B9='PART METHOD'!$D$4,"FMCNC1",IF($B9='PART METHOD'!$D$6,"FMCNC2","STD")))/IF($B9='PART METHOD'!$D$4,COUNTIFS($G:$G,$G9,$Q:$Q,"●",$A:$A,CD$5,$B:$B,'PART METHOD'!$D$4),IF($B9='PART METHOD'!$D$6,COUNTIFS($G:$G,$G9,$Q:$Q,"●",$A:$A,CD$5,$B:$B,'PART METHOD'!$D$6),COUNTIFS($G:$G,$G9,$Q:$Q,"●",$A:$A,CD$5,$B:$B,"&lt;&gt;"&amp;'PART METHOD'!$D$4,$B:$B,"&lt;&gt;"&amp;'PART METHOD'!$D$6)))/CD$3,0)/3600/$E9</f>
        <v>0</v>
      </c>
      <c r="CE9" s="0" t="n">
        <f aca="false">IF($R9="●",SUMIFS(ST_SUM!CS:CS,ST_SUM!$L:$L,$G9,ST_SUM!$M:$M,IF($B9='PART METHOD'!$D$4,"FMCNC1",IF($B9='PART METHOD'!$D$6,"FMCNC2","STD")))/IF($B9='PART METHOD'!$D$4,COUNTIFS($G:$G,$G9,$R:$R,"●",$A:$A,CE$5,$B:$B,'PART METHOD'!$D$4),IF($B9='PART METHOD'!$D$6,COUNTIFS($G:$G,$G9,$R:$R,"●",$A:$A,CE$5,$B:$B,'PART METHOD'!$D$6),COUNTIFS($G:$G,$G9,$R:$R,"●",$A:$A,CE$5,$B:$B,"&lt;&gt;"&amp;'PART METHOD'!$D$4,$B:$B,"&lt;&gt;"&amp;'PART METHOD'!$D$6)))/CE$3,0)/3600/$E9</f>
        <v>0</v>
      </c>
      <c r="CF9" s="0" t="n">
        <f aca="false">IF($S9="●",SUMIFS(ST_SUM!CT:CT,ST_SUM!$L:$L,$G9,ST_SUM!$M:$M,IF($B9='PART METHOD'!$D$4,"FMCNC1",IF($B9='PART METHOD'!$D$6,"FMCNC2","STD")))/IF($B9='PART METHOD'!$D$4,COUNTIFS($G:$G,$G9,$S:$S,"●",$A:$A,CF$5,$B:$B,'PART METHOD'!$D$4),IF($B9='PART METHOD'!$D$6,COUNTIFS($G:$G,$G9,$S:$S,"●",$A:$A,CF$5,$B:$B,'PART METHOD'!$D$6),COUNTIFS($G:$G,$G9,$S:$S,"●",$A:$A,CF$5,$B:$B,"&lt;&gt;"&amp;'PART METHOD'!$D$4,$B:$B,"&lt;&gt;"&amp;'PART METHOD'!$D$6)))/CF$3,0)/3600/$E9</f>
        <v>0</v>
      </c>
      <c r="CG9" s="0" t="n">
        <f aca="false">IF($T9="●",SUMIFS(ST_SUM!CU:CU,ST_SUM!$L:$L,$G9,ST_SUM!$M:$M,IF($B9='PART METHOD'!$D$4,"FMCNC1",IF($B9='PART METHOD'!$D$6,"FMCNC2","STD")))/IF($B9='PART METHOD'!$D$4,COUNTIFS($G:$G,$G9,$T:$T,"●",$A:$A,CG$5,$B:$B,'PART METHOD'!$D$4),IF($B9='PART METHOD'!$D$6,COUNTIFS($G:$G,$G9,$T:$T,"●",$A:$A,CG$5,$B:$B,'PART METHOD'!$D$6),COUNTIFS($G:$G,$G9,$T:$T,"●",$A:$A,CG$5,$B:$B,"&lt;&gt;"&amp;'PART METHOD'!$D$4,$B:$B,"&lt;&gt;"&amp;'PART METHOD'!$D$6)))/CG$3,0)/3600/$E9</f>
        <v>0</v>
      </c>
      <c r="CH9" s="0" t="n">
        <f aca="false">IF($U9="●",SUMIFS(ST_SUM!CV:CV,ST_SUM!$L:$L,$G9,ST_SUM!$M:$M,IF($B9='PART METHOD'!$D$4,"FMCNC1",IF($B9='PART METHOD'!$D$6,"FMCNC2","STD")))/IF($B9='PART METHOD'!$D$4,COUNTIFS($G:$G,$G9,$U:$U,"●",$A:$A,CH$5,$B:$B,'PART METHOD'!$D$4),IF($B9='PART METHOD'!$D$6,COUNTIFS($G:$G,$G9,$U:$U,"●",$A:$A,CH$5,$B:$B,'PART METHOD'!$D$6),COUNTIFS($G:$G,$G9,$U:$U,"●",$A:$A,CH$5,$B:$B,"&lt;&gt;"&amp;'PART METHOD'!$D$4,$B:$B,"&lt;&gt;"&amp;'PART METHOD'!$D$6)))/CH$3,0)/3600/$E9</f>
        <v>0</v>
      </c>
      <c r="CI9" s="0" t="n">
        <f aca="false">IF($V9="●",SUMIFS(ST_SUM!CW:CW,ST_SUM!$L:$L,$G9,ST_SUM!$M:$M,IF($B9='PART METHOD'!$D$4,"FMCNC1",IF($B9='PART METHOD'!$D$6,"FMCNC2","STD")))/IF($B9='PART METHOD'!$D$4,COUNTIFS($G:$G,$G9,$V:$V,"●",$A:$A,CI$5,$B:$B,'PART METHOD'!$D$4),IF($B9='PART METHOD'!$D$6,COUNTIFS($G:$G,$G9,$V:$V,"●",$A:$A,CI$5,$B:$B,'PART METHOD'!$D$6),COUNTIFS($G:$G,$G9,$V:$V,"●",$A:$A,CI$5,$B:$B,"&lt;&gt;"&amp;'PART METHOD'!$D$4,$B:$B,"&lt;&gt;"&amp;'PART METHOD'!$D$6)))/CI$3,0)/3600/$E9</f>
        <v>0</v>
      </c>
      <c r="CJ9" s="0" t="n">
        <f aca="false">IF($W9="●",SUMIFS(ST_SUM!CX:CX,ST_SUM!$L:$L,$G9,ST_SUM!$N:$N,IF($B9='PART METHOD'!$D$5,"HAND","STD"))/COUNTIFS($G:$G,$G9,$W:$W,"●",$A:$A,CJ$5,$B:$B,IF($B9='PART METHOD'!$D$5,'PART METHOD'!$D$5,"&lt;&gt;"&amp;'PART METHOD'!$D$5))/CJ$3,0)/3600/$E9</f>
        <v>0</v>
      </c>
      <c r="CK9" s="0" t="n">
        <f aca="false">IF($X9="●",SUMIFS(ST_SUM!CY:CY,ST_SUM!$L:$L,$G9)/COUNTIFS($G:$G,$G9,$X:$X,"●",$A:$A,CK$5)/CK$3,0)/3600/$E9</f>
        <v>0</v>
      </c>
      <c r="CL9" s="0" t="n">
        <f aca="false">IF($Y9="●",SUMIFS(ST_SUM!CZ:CZ,ST_SUM!$L:$L,$G9)/COUNTIFS($G:$G,$G9,$Y:$Y,"●",$A:$A,CL$5)/CL$3,0)/3600/$E9</f>
        <v>0</v>
      </c>
      <c r="CM9" s="0" t="n">
        <f aca="false">IF($Z9="●",SUMIFS(ST_SUM!DA:DA,ST_SUM!$L:$L,$G9)/COUNTIFS($G:$G,$G9,$Z:$Z,"●",$A:$A,CM$5)/CM$3,0)/3600/$E9</f>
        <v>0</v>
      </c>
      <c r="CN9" s="0" t="n">
        <f aca="false">IF($AA9="●",SUMIFS(ST_SUM!DB:DB,ST_SUM!$L:$L,$G9)/COUNTIFS($G:$G,$G9,$AA:$AA,"●",$A:$A,CN$5)/CN$3,0)/3600/$E9</f>
        <v>0</v>
      </c>
      <c r="CO9" s="0" t="n">
        <f aca="false">IF($AB9="●",SUMIFS(ST_SUM!DC:DC,ST_SUM!$L:$L,$G9)/COUNTIFS($G:$G,$G9,$AB:$AB,"●",$A:$A,CO$5)/CO$3,0)/3600/$E9</f>
        <v>0</v>
      </c>
      <c r="CP9" s="0" t="n">
        <f aca="false">IF($AC9="●",SUMIFS(ST_SUM!DD:DD,ST_SUM!$L:$L,$G9)/COUNTIFS($G:$G,$G9,$AC:$AC,"●",$A:$A,CP$5)/CP$3,0)/3600/$E9</f>
        <v>0</v>
      </c>
      <c r="CQ9" s="0" t="n">
        <f aca="false">IF($AD9="●",SUMIFS(ST_SUM!DE:DE,ST_SUM!$L:$L,$G9)/COUNTIFS($G:$G,$G9,$AD:$AD,"●",$A:$A,CQ$5)/CQ$3,0)/3600/$E9</f>
        <v>0</v>
      </c>
      <c r="CR9" s="0" t="n">
        <f aca="false">IF($AE9="●",SUMIFS(ST_SUM!DF:DF,ST_SUM!$L:$L,$G9)/COUNTIFS($G:$G,$G9,$AE:$AE,"●",$A:$A,CR$5)/CR$3,0)/3600/$E9</f>
        <v>0</v>
      </c>
      <c r="CS9" s="0" t="n">
        <f aca="false">IF($AF9="●",SUMIFS(ST_SUM!DG:DG,ST_SUM!$L:$L,$G9)/COUNTIFS($G:$G,$G9,$AF:$AF,"●",$A:$A,CS$5)/CS$3,0)/3600/$E9</f>
        <v>0</v>
      </c>
      <c r="CT9" s="0" t="n">
        <f aca="false">IF($AG9="●",SUMIFS(ST_SUM!DH:DH,ST_SUM!$L:$L,$G9)/COUNTIFS($G:$G,$G9,$AG:$AG,"●",$A:$A,CT$5)/CT$3,0)/3600/$E9</f>
        <v>0</v>
      </c>
      <c r="CU9" s="0" t="n">
        <f aca="false">IF($AH9="●",SUMIFS(ST_SUM!DI:DI,ST_SUM!$L:$L,$G9)/COUNTIFS($G:$G,$G9,$AH:$AH,"●",$A:$A,CU$5)/CU$3,0)/3600/$E9</f>
        <v>0</v>
      </c>
      <c r="CV9" s="0" t="n">
        <f aca="false">IF($AI9="●",SUMIFS(ST_SUM!DJ:DJ,ST_SUM!$L:$L,$G9)/COUNTIFS($G:$G,$G9,$AI:$AI,"●",$A:$A,CV$5)/CV$3,0)/3600/$E9</f>
        <v>0</v>
      </c>
      <c r="CW9" s="0" t="n">
        <f aca="false">IF($AJ9="●",SUMIFS(ST_SUM!DK:DK,ST_SUM!$L:$L,$G9)/COUNTIFS($G:$G,$G9,$AJ:$AJ,"●",$A:$A,CW$5)/CW$3,0)/3600/$E9</f>
        <v>0</v>
      </c>
      <c r="CX9" s="0" t="n">
        <f aca="false">IF($AK9="●",SUMIFS(ST_SUM!DL:DL,ST_SUM!$L:$L,$G9)/COUNTIFS($G:$G,$G9,$AK:$AK,"●",$A:$A,CX$5)/CX$3,0)/3600/$E9</f>
        <v>0</v>
      </c>
      <c r="CY9" s="0" t="n">
        <f aca="false">IF($AL9="●",SUMIFS(ST_SUM!DM:DM,ST_SUM!$L:$L,$G9)/COUNTIFS($G:$G,$G9,$AL:$AL,"●",$A:$A,CY$5)/CY$3,0)/3600/$E9</f>
        <v>0</v>
      </c>
      <c r="CZ9" s="0" t="n">
        <f aca="false">IF($AM9="●",SUMIFS(ST_SUM!DN:DN,ST_SUM!$L:$L,$G9)/COUNTIFS($G:$G,$G9,$AM:$AM,"●",$A:$A,CZ$5)/CZ$3,0)/3600/$E9</f>
        <v>0</v>
      </c>
      <c r="DA9" s="0" t="n">
        <f aca="false">IF($AN9="●",SUMIFS(ST_SUM!DO:DO,ST_SUM!$L:$L,$G9)/COUNTIFS($G:$G,$G9,$AN:$AN,"●",$A:$A,DA$5)/DA$3,0)/3600/$E9</f>
        <v>0</v>
      </c>
      <c r="DB9" s="0" t="n">
        <f aca="false">IF($AO9="●",SUMIFS(ST_SUM!DP:DP,ST_SUM!$L:$L,$G9)/COUNTIFS($G:$G,$G9,$AO:$AO,"●",$A:$A,DB$5)/DB$3,0)/3600/$E9</f>
        <v>0</v>
      </c>
      <c r="DC9" s="0" t="n">
        <f aca="false">IF($AP9="●",SUMIFS(ST_SUM!DQ:DQ,ST_SUM!$L:$L,$G9)/COUNTIFS($G:$G,$G9,$AP:$AP,"●",$A:$A,DC$5)/DC$3,0)/3600/$E9</f>
        <v>0</v>
      </c>
      <c r="DD9" s="0" t="n">
        <f aca="false">IF($AQ9="●",SUMIFS(ST_SUM!DR:DR,ST_SUM!$L:$L,$G9)/COUNTIFS($G:$G,$G9,$AQ:$AQ,"●",$A:$A,DD$5)/DD$3,0)/3600/$E9</f>
        <v>0</v>
      </c>
      <c r="DE9" s="0" t="n">
        <f aca="false">IF($AR9="●",SUMIFS(ST_SUM!DS:DS,ST_SUM!$L:$L,$G9)/COUNTIFS($G:$G,$G9,$AR:$AR,"●",$A:$A,DE$5)/DE$3,0)/3600/$E9</f>
        <v>0</v>
      </c>
      <c r="DF9" s="0" t="n">
        <f aca="false">IF($AS9="●",SUMIFS(ST_SUM!DT:DT,ST_SUM!$L:$L,$G9)/COUNTIFS($G:$G,$G9,$AS:$AS,"●",$A:$A,DF$5)/DF$3,0)/3600/$E9</f>
        <v>0</v>
      </c>
      <c r="DG9" s="0" t="n">
        <f aca="false">IF($AT9="●",SUMIFS(ST_SUM!DU:DU,ST_SUM!$L:$L,$G9)/COUNTIFS($G:$G,$G9,$AT:$AT,"●",$A:$A,DG$5)/DG$3,0)/3600/$E9</f>
        <v>0</v>
      </c>
      <c r="DH9" s="0" t="n">
        <f aca="false">IF($AU9="●",SUMIFS(ST_SUM!DV:DV,ST_SUM!$L:$L,$G9)/COUNTIFS($G:$G,$G9,$AU:$AU,"●",$A:$A,DH$5)/DH$3,0)/3600/$E9</f>
        <v>0</v>
      </c>
      <c r="DI9" s="0" t="n">
        <f aca="false">IF($AV9="●",SUMIFS(ST_SUM!DW:DW,ST_SUM!$L:$L,$G9)/COUNTIFS($G:$G,$G9,$AV:$AV,"●",$A:$A,DI$5)/DI$3,0)/3600/$E9</f>
        <v>0</v>
      </c>
      <c r="DJ9" s="0" t="n">
        <f aca="false">IF($AW9="●",SUMIFS(ST_SUM!DX:DX,ST_SUM!$L:$L,$G9)/COUNTIFS($G:$G,$G9,$AW:$AW,"●",$A:$A,DJ$5)/DJ$3,0)/3600/$E9</f>
        <v>0</v>
      </c>
      <c r="DK9" s="0" t="n">
        <f aca="false">IF($AX9="●",SUMIFS(ST_SUM!DY:DY,ST_SUM!$L:$L,$G9)/COUNTIFS($G:$G,$G9,$AX:$AX,"●",$A:$A,DK$5)/DK$3,0)/3600/$E9</f>
        <v>0</v>
      </c>
      <c r="DL9" s="0" t="n">
        <f aca="false">IF($AY9="●",SUMIFS(ST_SUM!DZ:DZ,ST_SUM!$L:$L,$G9)/COUNTIFS($G:$G,$G9,$AY:$AY,"●",$A:$A,DL$5)/DL$3,0)/3600/$E9</f>
        <v>0</v>
      </c>
      <c r="DM9" s="0" t="n">
        <f aca="false">IF($AZ9="●",SUMIFS(ST_SUM!EA:EA,ST_SUM!$L:$L,$G9)/COUNTIFS($G:$G,$G9,$AZ:$AZ,"●",$A:$A,DM$5)/DM$3,0)/3600/$E9</f>
        <v>0</v>
      </c>
      <c r="DN9" s="0" t="n">
        <f aca="false">IF($BA9="●",SUMIFS(ST_SUM!EB:EB,ST_SUM!$L:$L,$G9)/COUNTIFS($G:$G,$G9,$BA:$BA,"●",$A:$A,DN$5)/DN$3,0)/3600/$E9</f>
        <v>0</v>
      </c>
      <c r="DO9" s="0" t="n">
        <f aca="false">IF($BB9="●",SUMIFS(ST_SUM!EC:EC,ST_SUM!$L:$L,$G9)/COUNTIFS($G:$G,$G9,$BB:$BB,"●",$A:$A,DO$5)/DO$3,0)/3600/$E9</f>
        <v>0</v>
      </c>
      <c r="DP9" s="0" t="n">
        <f aca="false">IF($BC9="●",SUMIFS(ST_SUM!ED:ED,ST_SUM!$L:$L,$G9)/COUNTIFS($G:$G,$G9,$BC:$BC,"●",$A:$A,DP$5)/DP$3,0)/3600/$E9</f>
        <v>0</v>
      </c>
      <c r="DQ9" s="0" t="n">
        <f aca="false">IF($BD9="●",SUMIFS(ST_SUM!EE:EE,ST_SUM!$L:$L,$G9)/COUNTIFS($G:$G,$G9,$BD:$BD,"●",$A:$A,DQ$5)/DQ$3,0)/3600/$E9</f>
        <v>0</v>
      </c>
      <c r="DR9" s="0" t="n">
        <f aca="false">IF($BE9="●",SUMIFS(ST_SUM!EF:EF,ST_SUM!$L:$L,$G9)/COUNTIFS($G:$G,$G9,$BE:$BE,"●",$A:$A,DR$5)/DR$3,0)/3600/$E9</f>
        <v>0</v>
      </c>
      <c r="DS9" s="0" t="n">
        <f aca="false">IF($BF9="●",SUMIFS(ST_SUM!EG:EG,ST_SUM!$L:$L,$G9)/COUNTIFS($G:$G,$G9,$BF:$BF,"●",$A:$A,DS$5)/DS$3,0)/3600/$E9</f>
        <v>0</v>
      </c>
      <c r="DT9" s="0" t="n">
        <f aca="false">IF($BG9="●",SUMIFS(ST_SUM!EH:EH,ST_SUM!$L:$L,$G9)/COUNTIFS($G:$G,$G9,$BG:$BG,"●",$A:$A,DT$5)/DT$3,0)/3600/$E9</f>
        <v>0</v>
      </c>
      <c r="DU9" s="0" t="n">
        <f aca="false">IF($BH9="●",SUMIFS(ST_SUM!EI:EI,ST_SUM!$L:$L,$G9)/COUNTIFS($G:$G,$G9,$BH:$BH,"●",$A:$A,DU$5)/DU$3,0)/3600/$E9</f>
        <v>0</v>
      </c>
      <c r="DV9" s="0" t="n">
        <f aca="false">IF($BI9="●",SUMIFS(ST_SUM!EJ:EJ,ST_SUM!$L:$L,$G9)/COUNTIFS($G:$G,$G9,$BI:$BI,"●",$A:$A,DV$5)/DV$3,0)/3600/$E9</f>
        <v>0</v>
      </c>
      <c r="DW9" s="0" t="n">
        <f aca="false">IF($BJ9="●",SUMIFS(ST_SUM!EK:EK,ST_SUM!$L:$L,$G9)/COUNTIFS($G:$G,$G9,$BJ:$BJ,"●",$A:$A,DW$5)/DW$3,0)/3600/$E9</f>
        <v>0</v>
      </c>
      <c r="DX9" s="0" t="n">
        <f aca="false">IF($BK9="●",SUMIFS(ST_SUM!EL:EL,ST_SUM!$L:$L,$G9)/COUNTIFS($G:$G,$G9,$BK:$BK,"●",$A:$A,DX$5)/DX$3,0)/3600/$E9</f>
        <v>0</v>
      </c>
      <c r="DY9" s="0" t="n">
        <f aca="false">IF($BL9="●",SUMIFS(ST_SUM!EM:EM,ST_SUM!$L:$L,$G9)/COUNTIFS($G:$G,$G9,$BL:$BL,"●",$A:$A,DY$5)/DY$3,0)/3600/$E9</f>
        <v>0</v>
      </c>
      <c r="DZ9" s="0" t="n">
        <f aca="false">IF($BM9="●",SUMIFS(ST_SUM!EN:EN,ST_SUM!$L:$L,$G9)/COUNTIFS($G:$G,$G9,$BM:$BM,"●",$A:$A,DZ$5)/DZ$3,0)/3600/$E9</f>
        <v>0</v>
      </c>
      <c r="EA9" s="0" t="n">
        <f aca="false">IF($BN9="●",SUMIFS(ST_SUM!EO:EO,ST_SUM!$L:$L,$G9)/COUNTIFS($G:$G,$G9,$BN:$BN,"●",$A:$A,EA$5)/EA$3,0)/3600/$E9</f>
        <v>0</v>
      </c>
      <c r="EB9" s="0" t="n">
        <f aca="false">IF($BO9="●",SUMIFS(ST_SUM!EP:EP,ST_SUM!$L:$L,$G9)/COUNTIFS($G:$G,$G9,$BO:$BO,"●",$A:$A,EB$5)/EB$3,0)/3600/$E9</f>
        <v>0</v>
      </c>
      <c r="EC9" s="0" t="n">
        <f aca="false">IF($BP9="●",SUMIFS(ST_SUM!EQ:EQ,ST_SUM!$L:$L,$G9)/COUNTIFS($G:$G,$G9,$BP:$BP,"●",$A:$A,EC$5)/EC$3,0)/3600/$E9</f>
        <v>0</v>
      </c>
      <c r="ED9" s="0" t="n">
        <f aca="false">IF($BQ9="●",SUMIFS(ST_SUM!ER:ER,ST_SUM!$L:$L,$G9)/COUNTIFS($G:$G,$G9,$BQ:$BQ,"●",$A:$A,ED$5)/ED$3,0)/3600/$E9</f>
        <v>0</v>
      </c>
      <c r="EE9" s="0" t="n">
        <f aca="false">IF($BR9="●",SUMIFS(ST_SUM!ES:ES,ST_SUM!$L:$L,$G9)/COUNTIFS($G:$G,$G9,$BR:$BR,"●",$A:$A,EE$5)/EE$3,0)/3600/$E9</f>
        <v>0</v>
      </c>
      <c r="EF9" s="0" t="n">
        <f aca="false">IF($BS9="●",SUMIFS(ST_SUM!ET:ET,ST_SUM!$L:$L,$G9)/COUNTIFS($G:$G,$G9,$BS:$BS,"●",$A:$A,EF$5)/EF$3,0)/3600/$E9</f>
        <v>0</v>
      </c>
      <c r="EG9" s="0" t="n">
        <f aca="false">IF($BT9="●",SUMIFS(ST_SUM!EU:EU,ST_SUM!$L:$L,$G9)/COUNTIFS($G:$G,$G9,$BT:$BT,"●",$A:$A,EG$5)/EG$3,0)/3600/$E9</f>
        <v>0</v>
      </c>
      <c r="EH9" s="0" t="n">
        <f aca="false">SUM(BU9:EG9)</f>
        <v>0</v>
      </c>
      <c r="EI9" s="0" t="n">
        <f aca="false">IF($H9="●",SUMIFS(ST_SUM!EW:EW,ST_SUM!$L:$L,$G9)/COUNTIFS($G:$G,$G9,$H:$H,"●",$A:$A,EI$5)/EI$3,0)/3600/$E9</f>
        <v>0</v>
      </c>
      <c r="EJ9" s="0" t="n">
        <f aca="false">IF($I9="●",SUMIFS(ST_SUM!EX:EX,ST_SUM!$L:$L,$G9)/COUNTIFS($G:$G,$G9,$I:$I,"●",$A:$A,EJ$5)/EJ$3,0)/3600/$E9</f>
        <v>0</v>
      </c>
      <c r="EK9" s="0" t="n">
        <f aca="false">IF($J9="●",SUMIFS(ST_SUM!EY:EY,ST_SUM!$L:$L,$G9)/COUNTIFS($G:$G,$G9,$J:$J,"●",$A:$A,EK$5)/EK$3,0)/3600/$E9</f>
        <v>0</v>
      </c>
      <c r="EL9" s="0" t="n">
        <f aca="false">IF($K9="●",SUMIFS(ST_SUM!EZ:EZ,ST_SUM!$L:$L,$G9)/COUNTIFS($G:$G,$G9,$K:$K,"●",$A:$A,EL$5)/EL$3,0)/3600/$E9</f>
        <v>0</v>
      </c>
      <c r="EM9" s="0" t="n">
        <f aca="false">IF($L9="●",SUMIFS(ST_SUM!FA:FA,ST_SUM!$L:$L,$G9)/COUNTIFS($G:$G,$G9,$L:$L,"●",$A:$A,EM$5)/EM$3,0)/3600/$E9</f>
        <v>0</v>
      </c>
      <c r="EN9" s="0" t="n">
        <f aca="false">IF($M9="●",SUMIFS(ST_SUM!FB:FB,ST_SUM!$L:$L,$G9)/COUNTIFS($G:$G,$G9,$M:$M,"●",$A:$A,EN$5)/EN$3,0)/3600/$E9</f>
        <v>0</v>
      </c>
      <c r="EO9" s="0" t="n">
        <f aca="false">IF($N9="●",SUMIFS(ST_SUM!FC:FC,ST_SUM!$L:$L,$G9)/COUNTIFS($G:$G,$G9,$N:$N,"●",$A:$A,EO$5)/EO$3,0)/3600/$E9</f>
        <v>0</v>
      </c>
      <c r="EP9" s="0" t="n">
        <f aca="false">IF($O9="●",SUMIFS(ST_SUM!FD:FD,ST_SUM!$L:$L,$G9,ST_SUM!$M:$M,IF($B9='PART METHOD'!$D$4,"FMCNC1",IF($B9='PART METHOD'!$D$6,"FMCNC2","STD")))/IF($B9='PART METHOD'!$D$4,COUNTIFS($G:$G,$G9,$O:$O,"●",$A:$A,EP$5,$B:$B,'PART METHOD'!$D$4),IF($B9='PART METHOD'!$D$6,COUNTIFS($G:$G,$G9,$O:$O,"●",$A:$A,EP$5,$B:$B,'PART METHOD'!$D$6),COUNTIFS($G:$G,$G9,$O:$O,"●",$A:$A,EP$5,$B:$B,"&lt;&gt;"&amp;'PART METHOD'!$D$4,$B:$B,"&lt;&gt;"&amp;'PART METHOD'!$D$6)))/EP$3,0)/3600/$E9</f>
        <v>0</v>
      </c>
      <c r="EQ9" s="0" t="n">
        <f aca="false">IF($P9="●",SUMIFS(ST_SUM!FE:FE,ST_SUM!$L:$L,$G9,ST_SUM!$M:$M,IF($B9='PART METHOD'!$D$4,"FMCNC1",IF($B9='PART METHOD'!$D$6,"FMCNC2","STD")))/IF($B9='PART METHOD'!$D$4,COUNTIFS($G:$G,$G9,$P:$P,"●",$A:$A,EQ$5,$B:$B,'PART METHOD'!$D$4),IF($B9='PART METHOD'!$D$6,COUNTIFS($G:$G,$G9,$P:$P,"●",$A:$A,EQ$5,$B:$B,'PART METHOD'!$D$6),COUNTIFS($G:$G,$G9,$P:$P,"●",$A:$A,EQ$5,$B:$B,"&lt;&gt;"&amp;'PART METHOD'!$D$4,$B:$B,"&lt;&gt;"&amp;'PART METHOD'!$D$6)))/EQ$3,0)/3600/$E9</f>
        <v>0</v>
      </c>
      <c r="ER9" s="0" t="n">
        <f aca="false">IF($Q9="●",SUMIFS(ST_SUM!FF:FF,ST_SUM!$L:$L,$G9,ST_SUM!$M:$M,IF($B9='PART METHOD'!$D$4,"FMCNC1",IF($B9='PART METHOD'!$D$6,"FMCNC2","STD")))/IF($B9='PART METHOD'!$D$4,COUNTIFS($G:$G,$G9,$Q:$Q,"●",$A:$A,ER$5,$B:$B,'PART METHOD'!$D$4),IF($B9='PART METHOD'!$D$6,COUNTIFS($G:$G,$G9,$Q:$Q,"●",$A:$A,ER$5,$B:$B,'PART METHOD'!$D$6),COUNTIFS($G:$G,$G9,$Q:$Q,"●",$A:$A,ER$5,$B:$B,"&lt;&gt;"&amp;'PART METHOD'!$D$4,$B:$B,"&lt;&gt;"&amp;'PART METHOD'!$D$6)))/ER$3,0)/3600/$E9</f>
        <v>0</v>
      </c>
      <c r="ES9" s="0" t="n">
        <f aca="false">IF($R9="●",SUMIFS(ST_SUM!FG:FG,ST_SUM!$L:$L,$G9,ST_SUM!$M:$M,IF($B9='PART METHOD'!$D$4,"FMCNC1",IF($B9='PART METHOD'!$D$6,"FMCNC2","STD")))/IF($B9='PART METHOD'!$D$4,COUNTIFS($G:$G,$G9,$R:$R,"●",$A:$A,ES$5,$B:$B,'PART METHOD'!$D$4),IF($B9='PART METHOD'!$D$6,COUNTIFS($G:$G,$G9,$R:$R,"●",$A:$A,ES$5,$B:$B,'PART METHOD'!$D$6),COUNTIFS($G:$G,$G9,$R:$R,"●",$A:$A,ES$5,$B:$B,"&lt;&gt;"&amp;'PART METHOD'!$D$4,$B:$B,"&lt;&gt;"&amp;'PART METHOD'!$D$6)))/ES$3,0)/3600/$E9</f>
        <v>0</v>
      </c>
      <c r="ET9" s="0" t="n">
        <f aca="false">IF($S9="●",SUMIFS(ST_SUM!FH:FH,ST_SUM!$L:$L,$G9,ST_SUM!$M:$M,IF($B9='PART METHOD'!$D$4,"FMCNC1",IF($B9='PART METHOD'!$D$6,"FMCNC2","STD")))/IF($B9='PART METHOD'!$D$4,COUNTIFS($G:$G,$G9,$S:$S,"●",$A:$A,ET$5,$B:$B,'PART METHOD'!$D$4),IF($B9='PART METHOD'!$D$6,COUNTIFS($G:$G,$G9,$S:$S,"●",$A:$A,ET$5,$B:$B,'PART METHOD'!$D$6),COUNTIFS($G:$G,$G9,$S:$S,"●",$A:$A,ET$5,$B:$B,"&lt;&gt;"&amp;'PART METHOD'!$D$4,$B:$B,"&lt;&gt;"&amp;'PART METHOD'!$D$6)))/ET$3,0)/3600/$E9</f>
        <v>0</v>
      </c>
      <c r="EU9" s="0" t="n">
        <f aca="false">IF($T9="●",SUMIFS(ST_SUM!FI:FI,ST_SUM!$L:$L,$G9,ST_SUM!$M:$M,IF($B9='PART METHOD'!$D$4,"FMCNC1",IF($B9='PART METHOD'!$D$6,"FMCNC2","STD")))/IF($B9='PART METHOD'!$D$4,COUNTIFS($G:$G,$G9,$T:$T,"●",$A:$A,EU$5,$B:$B,'PART METHOD'!$D$4),IF($B9='PART METHOD'!$D$6,COUNTIFS($G:$G,$G9,$T:$T,"●",$A:$A,EU$5,$B:$B,'PART METHOD'!$D$6),COUNTIFS($G:$G,$G9,$T:$T,"●",$A:$A,EU$5,$B:$B,"&lt;&gt;"&amp;'PART METHOD'!$D$4,$B:$B,"&lt;&gt;"&amp;'PART METHOD'!$D$6)))/EU$3,0)/3600/$E9</f>
        <v>0</v>
      </c>
      <c r="EV9" s="0" t="n">
        <f aca="false">IF($U9="●",SUMIFS(ST_SUM!FJ:FJ,ST_SUM!$L:$L,$G9,ST_SUM!$M:$M,IF($B9='PART METHOD'!$D$4,"FMCNC1",IF($B9='PART METHOD'!$D$6,"FMCNC2","STD")))/IF($B9='PART METHOD'!$D$4,COUNTIFS($G:$G,$G9,$U:$U,"●",$A:$A,EV$5,$B:$B,'PART METHOD'!$D$4),IF($B9='PART METHOD'!$D$6,COUNTIFS($G:$G,$G9,$U:$U,"●",$A:$A,EV$5,$B:$B,'PART METHOD'!$D$6),COUNTIFS($G:$G,$G9,$U:$U,"●",$A:$A,EV$5,$B:$B,"&lt;&gt;"&amp;'PART METHOD'!$D$4,$B:$B,"&lt;&gt;"&amp;'PART METHOD'!$D$6)))/EV$3,0)/3600/$E9</f>
        <v>0</v>
      </c>
      <c r="EW9" s="0" t="n">
        <f aca="false">IF($V9="●",SUMIFS(ST_SUM!FK:FK,ST_SUM!$L:$L,$G9,ST_SUM!$M:$M,IF($B9='PART METHOD'!$D$4,"FMCNC1",IF($B9='PART METHOD'!$D$6,"FMCNC2","STD")))/IF($B9='PART METHOD'!$D$4,COUNTIFS($G:$G,$G9,$V:$V,"●",$A:$A,EW$5,$B:$B,'PART METHOD'!$D$4),IF($B9='PART METHOD'!$D$6,COUNTIFS($G:$G,$G9,$V:$V,"●",$A:$A,EW$5,$B:$B,'PART METHOD'!$D$6),COUNTIFS($G:$G,$G9,$V:$V,"●",$A:$A,EW$5,$B:$B,"&lt;&gt;"&amp;'PART METHOD'!$D$4,$B:$B,"&lt;&gt;"&amp;'PART METHOD'!$D$6)))/EW$3,0)/3600/$E9</f>
        <v>0</v>
      </c>
      <c r="EX9" s="0" t="n">
        <f aca="false">IF($W9="●",SUMIFS(ST_SUM!FL:FL,ST_SUM!$L:$L,$G9,ST_SUM!$N:$N,IF($B9='PART METHOD'!$D$5,"HAND","STD"))/COUNTIFS($G:$G,$G9,$W:$W,"●",$A:$A,EX$5,$B:$B,IF($B9='PART METHOD'!$D$5,'PART METHOD'!$D$5,"&lt;&gt;"&amp;'PART METHOD'!$D$5))/EX$3,0)/3600/$E9</f>
        <v>0</v>
      </c>
      <c r="EY9" s="0" t="n">
        <f aca="false">IF($X9="●",SUMIFS(ST_SUM!FM:FM,ST_SUM!$L:$L,$G9)/COUNTIFS($G:$G,$G9,$X:$X,"●",$A:$A,EY$5)/EY$3,0)/3600/$E9</f>
        <v>0</v>
      </c>
      <c r="EZ9" s="0" t="n">
        <f aca="false">IF($Y9="●",SUMIFS(ST_SUM!FN:FN,ST_SUM!$L:$L,$G9)/COUNTIFS($G:$G,$G9,$Y:$Y,"●",$A:$A,EZ$5)/EZ$3,0)/3600/$E9</f>
        <v>0</v>
      </c>
      <c r="FA9" s="0" t="n">
        <f aca="false">IF($Z9="●",SUMIFS(ST_SUM!FO:FO,ST_SUM!$L:$L,$G9)/COUNTIFS($G:$G,$G9,$Z:$Z,"●",$A:$A,FA$5)/FA$3,0)/3600/$E9</f>
        <v>0</v>
      </c>
      <c r="FB9" s="0" t="n">
        <f aca="false">IF($AA9="●",SUMIFS(ST_SUM!FP:FP,ST_SUM!$L:$L,$G9)/COUNTIFS($G:$G,$G9,$AA:$AA,"●",$A:$A,FB$5)/FB$3,0)/3600/$E9</f>
        <v>0</v>
      </c>
      <c r="FC9" s="0" t="n">
        <f aca="false">IF($AB9="●",SUMIFS(ST_SUM!FQ:FQ,ST_SUM!$L:$L,$G9)/COUNTIFS($G:$G,$G9,$AB:$AB,"●",$A:$A,FC$5)/FC$3,0)/3600/$E9</f>
        <v>0</v>
      </c>
      <c r="FD9" s="0" t="n">
        <f aca="false">IF($AC9="●",SUMIFS(ST_SUM!FR:FR,ST_SUM!$L:$L,$G9)/COUNTIFS($G:$G,$G9,$AC:$AC,"●",$A:$A,FD$5)/FD$3,0)/3600/$E9</f>
        <v>0</v>
      </c>
      <c r="FE9" s="0" t="n">
        <f aca="false">IF($AD9="●",SUMIFS(ST_SUM!FS:FS,ST_SUM!$L:$L,$G9)/COUNTIFS($G:$G,$G9,$AD:$AD,"●",$A:$A,FE$5)/FE$3,0)/3600/$E9</f>
        <v>0</v>
      </c>
      <c r="FF9" s="0" t="n">
        <f aca="false">IF($AE9="●",SUMIFS(ST_SUM!FT:FT,ST_SUM!$L:$L,$G9)/COUNTIFS($G:$G,$G9,$AE:$AE,"●",$A:$A,FF$5)/FF$3,0)/3600/$E9</f>
        <v>0</v>
      </c>
      <c r="FG9" s="0" t="n">
        <f aca="false">IF($AF9="●",SUMIFS(ST_SUM!FU:FU,ST_SUM!$L:$L,$G9)/COUNTIFS($G:$G,$G9,$AF:$AF,"●",$A:$A,FG$5)/FG$3,0)/3600/$E9</f>
        <v>0</v>
      </c>
      <c r="FH9" s="0" t="n">
        <f aca="false">IF($AG9="●",SUMIFS(ST_SUM!FV:FV,ST_SUM!$L:$L,$G9)/COUNTIFS($G:$G,$G9,$AG:$AG,"●",$A:$A,FH$5)/FH$3,0)/3600/$E9</f>
        <v>0</v>
      </c>
      <c r="FI9" s="0" t="n">
        <f aca="false">IF($AH9="●",SUMIFS(ST_SUM!FW:FW,ST_SUM!$L:$L,$G9)/COUNTIFS($G:$G,$G9,$AH:$AH,"●",$A:$A,FI$5)/FI$3,0)/3600/$E9</f>
        <v>0</v>
      </c>
      <c r="FJ9" s="0" t="n">
        <f aca="false">IF($AI9="●",SUMIFS(ST_SUM!FX:FX,ST_SUM!$L:$L,$G9)/COUNTIFS($G:$G,$G9,$AI:$AI,"●",$A:$A,FJ$5)/FJ$3,0)/3600/$E9</f>
        <v>0</v>
      </c>
      <c r="FK9" s="0" t="n">
        <f aca="false">IF($AJ9="●",SUMIFS(ST_SUM!FY:FY,ST_SUM!$L:$L,$G9)/COUNTIFS($G:$G,$G9,$AJ:$AJ,"●",$A:$A,FK$5)/FK$3,0)/3600/$E9</f>
        <v>0</v>
      </c>
      <c r="FL9" s="0" t="n">
        <f aca="false">IF($AK9="●",SUMIFS(ST_SUM!FZ:FZ,ST_SUM!$L:$L,$G9)/COUNTIFS($G:$G,$G9,$AK:$AK,"●",$A:$A,FL$5)/FL$3,0)/3600/$E9</f>
        <v>0</v>
      </c>
      <c r="FM9" s="0" t="n">
        <f aca="false">IF($AL9="●",SUMIFS(ST_SUM!GA:GA,ST_SUM!$L:$L,$G9)/COUNTIFS($G:$G,$G9,$AL:$AL,"●",$A:$A,FM$5)/FM$3,0)/3600/$E9</f>
        <v>0</v>
      </c>
      <c r="FN9" s="0" t="n">
        <f aca="false">IF($AM9="●",SUMIFS(ST_SUM!GB:GB,ST_SUM!$L:$L,$G9)/COUNTIFS($G:$G,$G9,$AM:$AM,"●",$A:$A,FN$5)/FN$3,0)/3600/$E9</f>
        <v>0</v>
      </c>
      <c r="FO9" s="0" t="n">
        <f aca="false">IF($AN9="●",SUMIFS(ST_SUM!GC:GC,ST_SUM!$L:$L,$G9)/COUNTIFS($G:$G,$G9,$AN:$AN,"●",$A:$A,FO$5)/FO$3,0)/3600/$E9</f>
        <v>0</v>
      </c>
      <c r="FP9" s="0" t="n">
        <f aca="false">IF($AO9="●",SUMIFS(ST_SUM!GD:GD,ST_SUM!$L:$L,$G9)/COUNTIFS($G:$G,$G9,$AO:$AO,"●",$A:$A,FP$5)/FP$3,0)/3600/$E9</f>
        <v>0</v>
      </c>
      <c r="FQ9" s="0" t="n">
        <f aca="false">IF($AP9="●",SUMIFS(ST_SUM!GE:GE,ST_SUM!$L:$L,$G9)/COUNTIFS($G:$G,$G9,$AP:$AP,"●",$A:$A,FQ$5)/FQ$3,0)/3600/$E9</f>
        <v>0</v>
      </c>
      <c r="FR9" s="0" t="n">
        <f aca="false">IF($AQ9="●",SUMIFS(ST_SUM!GF:GF,ST_SUM!$L:$L,$G9)/COUNTIFS($G:$G,$G9,$AQ:$AQ,"●",$A:$A,FR$5)/FR$3,0)/3600/$E9</f>
        <v>0</v>
      </c>
      <c r="FS9" s="0" t="n">
        <f aca="false">IF($AR9="●",SUMIFS(ST_SUM!GG:GG,ST_SUM!$L:$L,$G9)/COUNTIFS($G:$G,$G9,$AR:$AR,"●",$A:$A,FS$5)/FS$3,0)/3600/$E9</f>
        <v>0</v>
      </c>
      <c r="FT9" s="0" t="n">
        <f aca="false">IF($AS9="●",SUMIFS(ST_SUM!GH:GH,ST_SUM!$L:$L,$G9)/COUNTIFS($G:$G,$G9,$AS:$AS,"●",$A:$A,FT$5)/FT$3,0)/3600/$E9</f>
        <v>0</v>
      </c>
      <c r="FU9" s="0" t="n">
        <f aca="false">IF($AT9="●",SUMIFS(ST_SUM!GI:GI,ST_SUM!$L:$L,$G9)/COUNTIFS($G:$G,$G9,$AT:$AT,"●",$A:$A,FU$5)/FU$3,0)/3600/$E9</f>
        <v>0</v>
      </c>
      <c r="FV9" s="0" t="n">
        <f aca="false">IF($AU9="●",SUMIFS(ST_SUM!GJ:GJ,ST_SUM!$L:$L,$G9)/COUNTIFS($G:$G,$G9,$AU:$AU,"●",$A:$A,FV$5)/FV$3,0)/3600/$E9</f>
        <v>0</v>
      </c>
      <c r="FW9" s="0" t="n">
        <f aca="false">IF($AV9="●",SUMIFS(ST_SUM!GK:GK,ST_SUM!$L:$L,$G9)/COUNTIFS($G:$G,$G9,$AV:$AV,"●",$A:$A,FW$5)/FW$3,0)/3600/$E9</f>
        <v>0</v>
      </c>
      <c r="FX9" s="0" t="n">
        <f aca="false">IF($AW9="●",SUMIFS(ST_SUM!GL:GL,ST_SUM!$L:$L,$G9)/COUNTIFS($G:$G,$G9,$AW:$AW,"●",$A:$A,FX$5)/FX$3,0)/3600/$E9</f>
        <v>0</v>
      </c>
      <c r="FY9" s="0" t="n">
        <f aca="false">IF($AX9="●",SUMIFS(ST_SUM!GM:GM,ST_SUM!$L:$L,$G9)/COUNTIFS($G:$G,$G9,$AX:$AX,"●",$A:$A,FY$5)/FY$3,0)/3600/$E9</f>
        <v>0</v>
      </c>
      <c r="FZ9" s="0" t="n">
        <f aca="false">IF($AY9="●",SUMIFS(ST_SUM!GN:GN,ST_SUM!$L:$L,$G9)/COUNTIFS($G:$G,$G9,$AY:$AY,"●",$A:$A,FZ$5)/FZ$3,0)/3600/$E9</f>
        <v>0</v>
      </c>
      <c r="GA9" s="0" t="n">
        <f aca="false">IF($AZ9="●",SUMIFS(ST_SUM!GO:GO,ST_SUM!$L:$L,$G9)/COUNTIFS($G:$G,$G9,$AZ:$AZ,"●",$A:$A,GA$5)/GA$3,0)/3600/$E9</f>
        <v>0</v>
      </c>
      <c r="GB9" s="0" t="n">
        <f aca="false">IF($BA9="●",SUMIFS(ST_SUM!GP:GP,ST_SUM!$L:$L,$G9)/COUNTIFS($G:$G,$G9,$BA:$BA,"●",$A:$A,GB$5)/GB$3,0)/3600/$E9</f>
        <v>0</v>
      </c>
      <c r="GC9" s="0" t="n">
        <f aca="false">IF($BB9="●",SUMIFS(ST_SUM!GQ:GQ,ST_SUM!$L:$L,$G9)/COUNTIFS($G:$G,$G9,$BB:$BB,"●",$A:$A,GC$5)/GC$3,0)/3600/$E9</f>
        <v>0</v>
      </c>
      <c r="GD9" s="0" t="n">
        <f aca="false">IF($BC9="●",SUMIFS(ST_SUM!GR:GR,ST_SUM!$L:$L,$G9)/COUNTIFS($G:$G,$G9,$BC:$BC,"●",$A:$A,GD$5)/GD$3,0)/3600/$E9</f>
        <v>0</v>
      </c>
      <c r="GE9" s="0" t="n">
        <f aca="false">IF($BD9="●",SUMIFS(ST_SUM!GS:GS,ST_SUM!$L:$L,$G9)/COUNTIFS($G:$G,$G9,$BD:$BD,"●",$A:$A,GE$5)/GE$3,0)/3600/$E9</f>
        <v>0</v>
      </c>
      <c r="GF9" s="0" t="n">
        <f aca="false">IF($BE9="●",SUMIFS(ST_SUM!GT:GT,ST_SUM!$L:$L,$G9)/COUNTIFS($G:$G,$G9,$BE:$BE,"●",$A:$A,GF$5)/GF$3,0)/3600/$E9</f>
        <v>0</v>
      </c>
      <c r="GG9" s="0" t="n">
        <f aca="false">IF($BF9="●",SUMIFS(ST_SUM!GU:GU,ST_SUM!$L:$L,$G9)/COUNTIFS($G:$G,$G9,$BF:$BF,"●",$A:$A,GG$5)/GG$3,0)/3600/$E9</f>
        <v>0</v>
      </c>
      <c r="GH9" s="0" t="n">
        <f aca="false">IF($BG9="●",SUMIFS(ST_SUM!GV:GV,ST_SUM!$L:$L,$G9)/COUNTIFS($G:$G,$G9,$BG:$BG,"●",$A:$A,GH$5)/GH$3,0)/3600/$E9</f>
        <v>0</v>
      </c>
      <c r="GI9" s="0" t="n">
        <f aca="false">IF($BH9="●",SUMIFS(ST_SUM!GW:GW,ST_SUM!$L:$L,$G9)/COUNTIFS($G:$G,$G9,$BH:$BH,"●",$A:$A,GI$5)/GI$3,0)/3600/$E9</f>
        <v>0</v>
      </c>
      <c r="GJ9" s="0" t="n">
        <f aca="false">IF($BI9="●",SUMIFS(ST_SUM!GX:GX,ST_SUM!$L:$L,$G9)/COUNTIFS($G:$G,$G9,$BI:$BI,"●",$A:$A,GJ$5)/GJ$3,0)/3600/$E9</f>
        <v>0</v>
      </c>
      <c r="GK9" s="0" t="n">
        <f aca="false">IF($BJ9="●",SUMIFS(ST_SUM!GY:GY,ST_SUM!$L:$L,$G9)/COUNTIFS($G:$G,$G9,$BJ:$BJ,"●",$A:$A,GK$5)/GK$3,0)/3600/$E9</f>
        <v>0</v>
      </c>
      <c r="GL9" s="0" t="n">
        <f aca="false">IF($BK9="●",SUMIFS(ST_SUM!GZ:GZ,ST_SUM!$L:$L,$G9)/COUNTIFS($G:$G,$G9,$BK:$BK,"●",$A:$A,GL$5)/GL$3,0)/3600/$E9</f>
        <v>0</v>
      </c>
      <c r="GM9" s="0" t="n">
        <f aca="false">IF($BL9="●",SUMIFS(ST_SUM!HA:HA,ST_SUM!$L:$L,$G9)/COUNTIFS($G:$G,$G9,$BL:$BL,"●",$A:$A,GM$5)/GM$3,0)/3600/$E9</f>
        <v>0</v>
      </c>
      <c r="GN9" s="0" t="n">
        <f aca="false">IF($BM9="●",SUMIFS(ST_SUM!HB:HB,ST_SUM!$L:$L,$G9)/COUNTIFS($G:$G,$G9,$BM:$BM,"●",$A:$A,GN$5)/GN$3,0)/3600/$E9</f>
        <v>0</v>
      </c>
      <c r="GO9" s="0" t="n">
        <f aca="false">IF($BN9="●",SUMIFS(ST_SUM!HC:HC,ST_SUM!$L:$L,$G9)/COUNTIFS($G:$G,$G9,$BN:$BN,"●",$A:$A,GO$5)/GO$3,0)/3600/$E9</f>
        <v>0</v>
      </c>
      <c r="GP9" s="0" t="n">
        <f aca="false">IF($BO9="●",SUMIFS(ST_SUM!HD:HD,ST_SUM!$L:$L,$G9)/COUNTIFS($G:$G,$G9,$BO:$BO,"●",$A:$A,GP$5)/GP$3,0)/3600/$E9</f>
        <v>0</v>
      </c>
      <c r="GQ9" s="0" t="n">
        <f aca="false">IF($BP9="●",SUMIFS(ST_SUM!HE:HE,ST_SUM!$L:$L,$G9)/COUNTIFS($G:$G,$G9,$BP:$BP,"●",$A:$A,GQ$5)/GQ$3,0)/3600/$E9</f>
        <v>0</v>
      </c>
      <c r="GR9" s="0" t="n">
        <f aca="false">IF($BQ9="●",SUMIFS(ST_SUM!HF:HF,ST_SUM!$L:$L,$G9)/COUNTIFS($G:$G,$G9,$BQ:$BQ,"●",$A:$A,GR$5)/GR$3,0)/3600/$E9</f>
        <v>0</v>
      </c>
      <c r="GS9" s="0" t="n">
        <f aca="false">IF($BR9="●",SUMIFS(ST_SUM!HG:HG,ST_SUM!$L:$L,$G9)/COUNTIFS($G:$G,$G9,$BR:$BR,"●",$A:$A,GS$5)/GS$3,0)/3600/$E9</f>
        <v>0</v>
      </c>
      <c r="GT9" s="0" t="n">
        <f aca="false">IF($BS9="●",SUMIFS(ST_SUM!HH:HH,ST_SUM!$L:$L,$G9)/COUNTIFS($G:$G,$G9,$BS:$BS,"●",$A:$A,GT$5)/GT$3,0)/3600/$E9</f>
        <v>0</v>
      </c>
      <c r="GU9" s="0" t="n">
        <f aca="false">IF($BT9="●",SUMIFS(ST_SUM!HI:HI,ST_SUM!$L:$L,$G9)/COUNTIFS($G:$G,$G9,$BT:$BT,"●",$A:$A,GU$5)/GU$3,0)/3600/$E9</f>
        <v>0</v>
      </c>
      <c r="GV9" s="0" t="n">
        <f aca="false">SUM(EI9:GU9)</f>
        <v>0</v>
      </c>
      <c r="GW9" s="0" t="n">
        <f aca="false">IF($H9="●",SUMIFS(ST_SUM!HK:HK,ST_SUM!$L:$L,$G9)/COUNTIFS($G:$G,$G9,$H:$H,"●",$A:$A,GW$5)/GW$3,0)/3600/$E9</f>
        <v>0</v>
      </c>
      <c r="GX9" s="0" t="n">
        <f aca="false">IF($I9="●",SUMIFS(ST_SUM!HL:HL,ST_SUM!$L:$L,$G9)/COUNTIFS($G:$G,$G9,$I:$I,"●",$A:$A,GX$5)/GX$3,0)/3600/$E9</f>
        <v>0</v>
      </c>
      <c r="GY9" s="0" t="n">
        <f aca="false">IF($J9="●",SUMIFS(ST_SUM!HM:HM,ST_SUM!$L:$L,$G9)/COUNTIFS($G:$G,$G9,$J:$J,"●",$A:$A,GY$5)/GY$3,0)/3600/$E9</f>
        <v>0</v>
      </c>
      <c r="GZ9" s="0" t="n">
        <f aca="false">IF($K9="●",SUMIFS(ST_SUM!HN:HN,ST_SUM!$L:$L,$G9)/COUNTIFS($G:$G,$G9,$K:$K,"●",$A:$A,GZ$5)/GZ$3,0)/3600/$E9</f>
        <v>0</v>
      </c>
      <c r="HA9" s="0" t="n">
        <f aca="false">IF($L9="●",SUMIFS(ST_SUM!HO:HO,ST_SUM!$L:$L,$G9)/COUNTIFS($G:$G,$G9,$L:$L,"●",$A:$A,HA$5)/HA$3,0)/3600/$E9</f>
        <v>0</v>
      </c>
      <c r="HB9" s="0" t="n">
        <f aca="false">IF($M9="●",SUMIFS(ST_SUM!HP:HP,ST_SUM!$L:$L,$G9)/COUNTIFS($G:$G,$G9,$M:$M,"●",$A:$A,HB$5)/HB$3,0)/3600/$E9</f>
        <v>0</v>
      </c>
      <c r="HC9" s="0" t="n">
        <f aca="false">IF($N9="●",SUMIFS(ST_SUM!HQ:HQ,ST_SUM!$L:$L,$G9)/COUNTIFS($G:$G,$G9,$N:$N,"●",$A:$A,HC$5)/HC$3,0)/3600/$E9</f>
        <v>0</v>
      </c>
      <c r="HD9" s="0" t="n">
        <f aca="false">IF($O9="●",SUMIFS(ST_SUM!HR:HR,ST_SUM!$L:$L,$G9,ST_SUM!$M:$M,IF($B9='PART METHOD'!$D$4,"FMCNC1",IF($B9='PART METHOD'!$D$6,"FMCNC2","STD")))/IF($B9='PART METHOD'!$D$4,COUNTIFS($G:$G,$G9,$O:$O,"●",$A:$A,HD$5,$B:$B,'PART METHOD'!$D$4),IF($B9='PART METHOD'!$D$6,COUNTIFS($G:$G,$G9,$O:$O,"●",$A:$A,HD$5,$B:$B,'PART METHOD'!$D$6),COUNTIFS($G:$G,$G9,$O:$O,"●",$A:$A,HD$5,$B:$B,"&lt;&gt;"&amp;'PART METHOD'!$D$4,$B:$B,"&lt;&gt;"&amp;'PART METHOD'!$D$6)))/HD$3,0)/3600/$E9</f>
        <v>0</v>
      </c>
      <c r="HE9" s="0" t="n">
        <f aca="false">IF($P9="●",SUMIFS(ST_SUM!HS:HS,ST_SUM!$L:$L,$G9,ST_SUM!$M:$M,IF($B9='PART METHOD'!$D$4,"FMCNC1",IF($B9='PART METHOD'!$D$6,"FMCNC2","STD")))/IF($B9='PART METHOD'!$D$4,COUNTIFS($G:$G,$G9,$P:$P,"●",$A:$A,HE$5,$B:$B,'PART METHOD'!$D$4),IF($B9='PART METHOD'!$D$6,COUNTIFS($G:$G,$G9,$P:$P,"●",$A:$A,HE$5,$B:$B,'PART METHOD'!$D$6),COUNTIFS($G:$G,$G9,$P:$P,"●",$A:$A,HE$5,$B:$B,"&lt;&gt;"&amp;'PART METHOD'!$D$4,$B:$B,"&lt;&gt;"&amp;'PART METHOD'!$D$6)))/HE$3,0)/3600/$E9</f>
        <v>0</v>
      </c>
      <c r="HF9" s="0" t="n">
        <f aca="false">IF($Q9="●",SUMIFS(ST_SUM!HT:HT,ST_SUM!$L:$L,$G9,ST_SUM!$M:$M,IF($B9='PART METHOD'!$D$4,"FMCNC1",IF($B9='PART METHOD'!$D$6,"FMCNC2","STD")))/IF($B9='PART METHOD'!$D$4,COUNTIFS($G:$G,$G9,$Q:$Q,"●",$A:$A,HF$5,$B:$B,'PART METHOD'!$D$4),IF($B9='PART METHOD'!$D$6,COUNTIFS($G:$G,$G9,$Q:$Q,"●",$A:$A,HF$5,$B:$B,'PART METHOD'!$D$6),COUNTIFS($G:$G,$G9,$Q:$Q,"●",$A:$A,HF$5,$B:$B,"&lt;&gt;"&amp;'PART METHOD'!$D$4,$B:$B,"&lt;&gt;"&amp;'PART METHOD'!$D$6)))/HF$3,0)/3600/$E9</f>
        <v>0</v>
      </c>
      <c r="HG9" s="0" t="n">
        <f aca="false">IF($R9="●",SUMIFS(ST_SUM!HU:HU,ST_SUM!$L:$L,$G9,ST_SUM!$M:$M,IF($B9='PART METHOD'!$D$4,"FMCNC1",IF($B9='PART METHOD'!$D$6,"FMCNC2","STD")))/IF($B9='PART METHOD'!$D$4,COUNTIFS($G:$G,$G9,$R:$R,"●",$A:$A,HG$5,$B:$B,'PART METHOD'!$D$4),IF($B9='PART METHOD'!$D$6,COUNTIFS($G:$G,$G9,$R:$R,"●",$A:$A,HG$5,$B:$B,'PART METHOD'!$D$6),COUNTIFS($G:$G,$G9,$R:$R,"●",$A:$A,HG$5,$B:$B,"&lt;&gt;"&amp;'PART METHOD'!$D$4,$B:$B,"&lt;&gt;"&amp;'PART METHOD'!$D$6)))/HG$3,0)/3600/$E9</f>
        <v>0</v>
      </c>
      <c r="HH9" s="0" t="n">
        <f aca="false">IF($S9="●",SUMIFS(ST_SUM!HV:HV,ST_SUM!$L:$L,$G9,ST_SUM!$M:$M,IF($B9='PART METHOD'!$D$4,"FMCNC1",IF($B9='PART METHOD'!$D$6,"FMCNC2","STD")))/IF($B9='PART METHOD'!$D$4,COUNTIFS($G:$G,$G9,$S:$S,"●",$A:$A,HH$5,$B:$B,'PART METHOD'!$D$4),IF($B9='PART METHOD'!$D$6,COUNTIFS($G:$G,$G9,$S:$S,"●",$A:$A,HH$5,$B:$B,'PART METHOD'!$D$6),COUNTIFS($G:$G,$G9,$S:$S,"●",$A:$A,HH$5,$B:$B,"&lt;&gt;"&amp;'PART METHOD'!$D$4,$B:$B,"&lt;&gt;"&amp;'PART METHOD'!$D$6)))/HH$3,0)/3600/$E9</f>
        <v>0</v>
      </c>
      <c r="HI9" s="0" t="n">
        <f aca="false">IF($T9="●",SUMIFS(ST_SUM!HW:HW,ST_SUM!$L:$L,$G9,ST_SUM!$M:$M,IF($B9='PART METHOD'!$D$4,"FMCNC1",IF($B9='PART METHOD'!$D$6,"FMCNC2","STD")))/IF($B9='PART METHOD'!$D$4,COUNTIFS($G:$G,$G9,$T:$T,"●",$A:$A,HI$5,$B:$B,'PART METHOD'!$D$4),IF($B9='PART METHOD'!$D$6,COUNTIFS($G:$G,$G9,$T:$T,"●",$A:$A,HI$5,$B:$B,'PART METHOD'!$D$6),COUNTIFS($G:$G,$G9,$T:$T,"●",$A:$A,HI$5,$B:$B,"&lt;&gt;"&amp;'PART METHOD'!$D$4,$B:$B,"&lt;&gt;"&amp;'PART METHOD'!$D$6)))/HI$3,0)/3600/$E9</f>
        <v>0</v>
      </c>
      <c r="HJ9" s="0" t="n">
        <f aca="false">IF($U9="●",SUMIFS(ST_SUM!HX:HX,ST_SUM!$L:$L,$G9,ST_SUM!$M:$M,IF($B9='PART METHOD'!$D$4,"FMCNC1",IF($B9='PART METHOD'!$D$6,"FMCNC2","STD")))/IF($B9='PART METHOD'!$D$4,COUNTIFS($G:$G,$G9,$U:$U,"●",$A:$A,HJ$5,$B:$B,'PART METHOD'!$D$4),IF($B9='PART METHOD'!$D$6,COUNTIFS($G:$G,$G9,$U:$U,"●",$A:$A,HJ$5,$B:$B,'PART METHOD'!$D$6),COUNTIFS($G:$G,$G9,$U:$U,"●",$A:$A,HJ$5,$B:$B,"&lt;&gt;"&amp;'PART METHOD'!$D$4,$B:$B,"&lt;&gt;"&amp;'PART METHOD'!$D$6)))/HJ$3,0)/3600/$E9</f>
        <v>0</v>
      </c>
      <c r="HK9" s="0" t="n">
        <f aca="false">IF($V9="●",SUMIFS(ST_SUM!HY:HY,ST_SUM!$L:$L,$G9,ST_SUM!$M:$M,IF($B9='PART METHOD'!$D$4,"FMCNC1",IF($B9='PART METHOD'!$D$6,"FMCNC2","STD")))/IF($B9='PART METHOD'!$D$4,COUNTIFS($G:$G,$G9,$V:$V,"●",$A:$A,HK$5,$B:$B,'PART METHOD'!$D$4),IF($B9='PART METHOD'!$D$6,COUNTIFS($G:$G,$G9,$V:$V,"●",$A:$A,HK$5,$B:$B,'PART METHOD'!$D$6),COUNTIFS($G:$G,$G9,$V:$V,"●",$A:$A,HK$5,$B:$B,"&lt;&gt;"&amp;'PART METHOD'!$D$4,$B:$B,"&lt;&gt;"&amp;'PART METHOD'!$D$6)))/HK$3,0)/3600/$E9</f>
        <v>0</v>
      </c>
      <c r="HL9" s="0" t="n">
        <f aca="false">IF($W9="●",SUMIFS(ST_SUM!HZ:HZ,ST_SUM!$L:$L,$G9,ST_SUM!$N:$N,IF($B9='PART METHOD'!$D$5,"HAND","STD"))/COUNTIFS($G:$G,$G9,$W:$W,"●",$A:$A,HL$5,$B:$B,IF($B9='PART METHOD'!$D$5,'PART METHOD'!$D$5,"&lt;&gt;"&amp;'PART METHOD'!$D$5))/HL$3,0)/3600/$E9</f>
        <v>0</v>
      </c>
      <c r="HM9" s="0" t="n">
        <f aca="false">IF($X9="●",SUMIFS(ST_SUM!IA:IA,ST_SUM!$L:$L,$G9)/COUNTIFS($G:$G,$G9,$X:$X,"●",$A:$A,HM$5)/HM$3,0)/3600/$E9</f>
        <v>0</v>
      </c>
      <c r="HN9" s="0" t="n">
        <f aca="false">IF($Y9="●",SUMIFS(ST_SUM!IB:IB,ST_SUM!$L:$L,$G9)/COUNTIFS($G:$G,$G9,$Y:$Y,"●",$A:$A,HN$5)/HN$3,0)/3600/$E9</f>
        <v>0</v>
      </c>
      <c r="HO9" s="0" t="n">
        <f aca="false">IF($Z9="●",SUMIFS(ST_SUM!IC:IC,ST_SUM!$L:$L,$G9)/COUNTIFS($G:$G,$G9,$Z:$Z,"●",$A:$A,HO$5)/HO$3,0)/3600/$E9</f>
        <v>0</v>
      </c>
      <c r="HP9" s="0" t="n">
        <f aca="false">IF($AA9="●",SUMIFS(ST_SUM!ID:ID,ST_SUM!$L:$L,$G9)/COUNTIFS($G:$G,$G9,$AA:$AA,"●",$A:$A,HP$5)/HP$3,0)/3600/$E9</f>
        <v>0</v>
      </c>
      <c r="HQ9" s="0" t="n">
        <f aca="false">IF($AB9="●",SUMIFS(ST_SUM!IE:IE,ST_SUM!$L:$L,$G9)/COUNTIFS($G:$G,$G9,$AB:$AB,"●",$A:$A,HQ$5)/HQ$3,0)/3600/$E9</f>
        <v>0</v>
      </c>
      <c r="HR9" s="0" t="n">
        <f aca="false">IF($AC9="●",SUMIFS(ST_SUM!IF:IF,ST_SUM!$L:$L,$G9)/COUNTIFS($G:$G,$G9,$AC:$AC,"●",$A:$A,HR$5)/HR$3,0)/3600/$E9</f>
        <v>0</v>
      </c>
      <c r="HS9" s="0" t="n">
        <f aca="false">IF($AD9="●",SUMIFS(ST_SUM!IG:IG,ST_SUM!$L:$L,$G9)/COUNTIFS($G:$G,$G9,$AD:$AD,"●",$A:$A,HS$5)/HS$3,0)/3600/$E9</f>
        <v>0</v>
      </c>
      <c r="HT9" s="0" t="n">
        <f aca="false">IF($AE9="●",SUMIFS(ST_SUM!IH:IH,ST_SUM!$L:$L,$G9)/COUNTIFS($G:$G,$G9,$AE:$AE,"●",$A:$A,HT$5)/HT$3,0)/3600/$E9</f>
        <v>0</v>
      </c>
      <c r="HU9" s="0" t="n">
        <f aca="false">IF($AF9="●",SUMIFS(ST_SUM!II:II,ST_SUM!$L:$L,$G9)/COUNTIFS($G:$G,$G9,$AF:$AF,"●",$A:$A,HU$5)/HU$3,0)/3600/$E9</f>
        <v>0</v>
      </c>
      <c r="HV9" s="0" t="n">
        <f aca="false">IF($AG9="●",SUMIFS(ST_SUM!IJ:IJ,ST_SUM!$L:$L,$G9)/COUNTIFS($G:$G,$G9,$AG:$AG,"●",$A:$A,HV$5)/HV$3,0)/3600/$E9</f>
        <v>0</v>
      </c>
      <c r="HW9" s="0" t="n">
        <f aca="false">IF($AH9="●",SUMIFS(ST_SUM!IK:IK,ST_SUM!$L:$L,$G9)/COUNTIFS($G:$G,$G9,$AH:$AH,"●",$A:$A,HW$5)/HW$3,0)/3600/$E9</f>
        <v>0</v>
      </c>
      <c r="HX9" s="0" t="n">
        <f aca="false">IF($AI9="●",SUMIFS(ST_SUM!IL:IL,ST_SUM!$L:$L,$G9)/COUNTIFS($G:$G,$G9,$AI:$AI,"●",$A:$A,HX$5)/HX$3,0)/3600/$E9</f>
        <v>0</v>
      </c>
      <c r="HY9" s="0" t="n">
        <f aca="false">IF($AJ9="●",SUMIFS(ST_SUM!IM:IM,ST_SUM!$L:$L,$G9)/COUNTIFS($G:$G,$G9,$AJ:$AJ,"●",$A:$A,HY$5)/HY$3,0)/3600/$E9</f>
        <v>0</v>
      </c>
      <c r="HZ9" s="0" t="n">
        <f aca="false">IF($AK9="●",SUMIFS(ST_SUM!IN:IN,ST_SUM!$L:$L,$G9)/COUNTIFS($G:$G,$G9,$AK:$AK,"●",$A:$A,HZ$5)/HZ$3,0)/3600/$E9</f>
        <v>0</v>
      </c>
      <c r="IA9" s="0" t="n">
        <f aca="false">IF($AL9="●",SUMIFS(ST_SUM!IO:IO,ST_SUM!$L:$L,$G9)/COUNTIFS($G:$G,$G9,$AL:$AL,"●",$A:$A,IA$5)/IA$3,0)/3600/$E9</f>
        <v>0</v>
      </c>
      <c r="IB9" s="0" t="n">
        <f aca="false">IF($AM9="●",SUMIFS(ST_SUM!IP:IP,ST_SUM!$L:$L,$G9)/COUNTIFS($G:$G,$G9,$AM:$AM,"●",$A:$A,IB$5)/IB$3,0)/3600/$E9</f>
        <v>0</v>
      </c>
      <c r="IC9" s="0" t="n">
        <f aca="false">IF($AN9="●",SUMIFS(ST_SUM!IQ:IQ,ST_SUM!$L:$L,$G9)/COUNTIFS($G:$G,$G9,$AN:$AN,"●",$A:$A,IC$5)/IC$3,0)/3600/$E9</f>
        <v>0</v>
      </c>
      <c r="ID9" s="0" t="n">
        <f aca="false">IF($AO9="●",SUMIFS(ST_SUM!IR:IR,ST_SUM!$L:$L,$G9)/COUNTIFS($G:$G,$G9,$AO:$AO,"●",$A:$A,ID$5)/ID$3,0)/3600/$E9</f>
        <v>0</v>
      </c>
      <c r="IE9" s="0" t="n">
        <f aca="false">IF($AP9="●",SUMIFS(ST_SUM!IS:IS,ST_SUM!$L:$L,$G9)/COUNTIFS($G:$G,$G9,$AP:$AP,"●",$A:$A,IE$5)/IE$3,0)/3600/$E9</f>
        <v>0</v>
      </c>
      <c r="IF9" s="0" t="n">
        <f aca="false">IF($AQ9="●",SUMIFS(ST_SUM!IT:IT,ST_SUM!$L:$L,$G9)/COUNTIFS($G:$G,$G9,$AQ:$AQ,"●",$A:$A,IF$5)/IF$3,0)/3600/$E9</f>
        <v>0</v>
      </c>
      <c r="IG9" s="0" t="n">
        <f aca="false">IF($AR9="●",SUMIFS(ST_SUM!IU:IU,ST_SUM!$L:$L,$G9)/COUNTIFS($G:$G,$G9,$AR:$AR,"●",$A:$A,IG$5)/IG$3,0)/3600/$E9</f>
        <v>0</v>
      </c>
      <c r="IH9" s="0" t="n">
        <f aca="false">IF($AS9="●",SUMIFS(ST_SUM!IV:IV,ST_SUM!$L:$L,$G9)/COUNTIFS($G:$G,$G9,$AS:$AS,"●",$A:$A,IH$5)/IH$3,0)/3600/$E9</f>
        <v>0</v>
      </c>
      <c r="II9" s="0" t="n">
        <f aca="false">IF($AT9="●",SUMIFS(ST_SUM!IW:IW,ST_SUM!$L:$L,$G9)/COUNTIFS($G:$G,$G9,$AT:$AT,"●",$A:$A,II$5)/II$3,0)/3600/$E9</f>
        <v>0</v>
      </c>
      <c r="IJ9" s="0" t="n">
        <f aca="false">IF($AU9="●",SUMIFS(ST_SUM!IX:IX,ST_SUM!$L:$L,$G9)/COUNTIFS($G:$G,$G9,$AU:$AU,"●",$A:$A,IJ$5)/IJ$3,0)/3600/$E9</f>
        <v>0</v>
      </c>
      <c r="IK9" s="0" t="n">
        <f aca="false">IF($AV9="●",SUMIFS(ST_SUM!IY:IY,ST_SUM!$L:$L,$G9)/COUNTIFS($G:$G,$G9,$AV:$AV,"●",$A:$A,IK$5)/IK$3,0)/3600/$E9</f>
        <v>0</v>
      </c>
      <c r="IL9" s="0" t="n">
        <f aca="false">IF($AW9="●",SUMIFS(ST_SUM!IZ:IZ,ST_SUM!$L:$L,$G9)/COUNTIFS($G:$G,$G9,$AW:$AW,"●",$A:$A,IL$5)/IL$3,0)/3600/$E9</f>
        <v>0</v>
      </c>
      <c r="IM9" s="0" t="n">
        <f aca="false">IF($AX9="●",SUMIFS(ST_SUM!JA:JA,ST_SUM!$L:$L,$G9)/COUNTIFS($G:$G,$G9,$AX:$AX,"●",$A:$A,IM$5)/IM$3,0)/3600/$E9</f>
        <v>0</v>
      </c>
      <c r="IN9" s="0" t="n">
        <f aca="false">IF($AY9="●",SUMIFS(ST_SUM!JB:JB,ST_SUM!$L:$L,$G9)/COUNTIFS($G:$G,$G9,$AY:$AY,"●",$A:$A,IN$5)/IN$3,0)/3600/$E9</f>
        <v>0</v>
      </c>
      <c r="IO9" s="0" t="n">
        <f aca="false">IF($AZ9="●",SUMIFS(ST_SUM!JC:JC,ST_SUM!$L:$L,$G9)/COUNTIFS($G:$G,$G9,$AZ:$AZ,"●",$A:$A,IO$5)/IO$3,0)/3600/$E9</f>
        <v>0</v>
      </c>
      <c r="IP9" s="0" t="n">
        <f aca="false">IF($BA9="●",SUMIFS(ST_SUM!JD:JD,ST_SUM!$L:$L,$G9)/COUNTIFS($G:$G,$G9,$BA:$BA,"●",$A:$A,IP$5)/IP$3,0)/3600/$E9</f>
        <v>0</v>
      </c>
      <c r="IQ9" s="0" t="n">
        <f aca="false">IF($BB9="●",SUMIFS(ST_SUM!JE:JE,ST_SUM!$L:$L,$G9)/COUNTIFS($G:$G,$G9,$BB:$BB,"●",$A:$A,IQ$5)/IQ$3,0)/3600/$E9</f>
        <v>0</v>
      </c>
      <c r="IR9" s="0" t="n">
        <f aca="false">IF($BC9="●",SUMIFS(ST_SUM!JF:JF,ST_SUM!$L:$L,$G9)/COUNTIFS($G:$G,$G9,$BC:$BC,"●",$A:$A,IR$5)/IR$3,0)/3600/$E9</f>
        <v>0</v>
      </c>
      <c r="IS9" s="0" t="n">
        <f aca="false">IF($BD9="●",SUMIFS(ST_SUM!JG:JG,ST_SUM!$L:$L,$G9)/COUNTIFS($G:$G,$G9,$BD:$BD,"●",$A:$A,IS$5)/IS$3,0)/3600/$E9</f>
        <v>0</v>
      </c>
      <c r="IT9" s="0" t="n">
        <f aca="false">IF($BE9="●",SUMIFS(ST_SUM!JH:JH,ST_SUM!$L:$L,$G9)/COUNTIFS($G:$G,$G9,$BE:$BE,"●",$A:$A,IT$5)/IT$3,0)/3600/$E9</f>
        <v>0</v>
      </c>
      <c r="IU9" s="0" t="n">
        <f aca="false">IF($BF9="●",SUMIFS(ST_SUM!JI:JI,ST_SUM!$L:$L,$G9)/COUNTIFS($G:$G,$G9,$BF:$BF,"●",$A:$A,IU$5)/IU$3,0)/3600/$E9</f>
        <v>0</v>
      </c>
      <c r="IV9" s="0" t="n">
        <f aca="false">IF($BG9="●",SUMIFS(ST_SUM!JJ:JJ,ST_SUM!$L:$L,$G9)/COUNTIFS($G:$G,$G9,$BG:$BG,"●",$A:$A,IV$5)/IV$3,0)/3600/$E9</f>
        <v>0</v>
      </c>
      <c r="IW9" s="0" t="n">
        <f aca="false">IF($BH9="●",SUMIFS(ST_SUM!JK:JK,ST_SUM!$L:$L,$G9)/COUNTIFS($G:$G,$G9,$BH:$BH,"●",$A:$A,IW$5)/IW$3,0)/3600/$E9</f>
        <v>0</v>
      </c>
      <c r="IX9" s="0" t="n">
        <f aca="false">IF($BI9="●",SUMIFS(ST_SUM!JL:JL,ST_SUM!$L:$L,$G9)/COUNTIFS($G:$G,$G9,$BI:$BI,"●",$A:$A,IX$5)/IX$3,0)/3600/$E9</f>
        <v>0</v>
      </c>
      <c r="IY9" s="0" t="n">
        <f aca="false">IF($BJ9="●",SUMIFS(ST_SUM!JM:JM,ST_SUM!$L:$L,$G9)/COUNTIFS($G:$G,$G9,$BJ:$BJ,"●",$A:$A,IY$5)/IY$3,0)/3600/$E9</f>
        <v>0</v>
      </c>
      <c r="IZ9" s="0" t="n">
        <f aca="false">IF($BK9="●",SUMIFS(ST_SUM!JN:JN,ST_SUM!$L:$L,$G9)/COUNTIFS($G:$G,$G9,$BK:$BK,"●",$A:$A,IZ$5)/IZ$3,0)/3600/$E9</f>
        <v>0</v>
      </c>
      <c r="JA9" s="0" t="n">
        <f aca="false">IF($BL9="●",SUMIFS(ST_SUM!JO:JO,ST_SUM!$L:$L,$G9)/COUNTIFS($G:$G,$G9,$BL:$BL,"●",$A:$A,JA$5)/JA$3,0)/3600/$E9</f>
        <v>0</v>
      </c>
      <c r="JB9" s="0" t="n">
        <f aca="false">IF($BM9="●",SUMIFS(ST_SUM!JP:JP,ST_SUM!$L:$L,$G9)/COUNTIFS($G:$G,$G9,$BM:$BM,"●",$A:$A,JB$5)/JB$3,0)/3600/$E9</f>
        <v>0</v>
      </c>
      <c r="JC9" s="0" t="n">
        <f aca="false">IF($BN9="●",SUMIFS(ST_SUM!JQ:JQ,ST_SUM!$L:$L,$G9)/COUNTIFS($G:$G,$G9,$BN:$BN,"●",$A:$A,JC$5)/JC$3,0)/3600/$E9</f>
        <v>0</v>
      </c>
      <c r="JD9" s="0" t="n">
        <f aca="false">IF($BO9="●",SUMIFS(ST_SUM!JR:JR,ST_SUM!$L:$L,$G9)/COUNTIFS($G:$G,$G9,$BO:$BO,"●",$A:$A,JD$5)/JD$3,0)/3600/$E9</f>
        <v>0</v>
      </c>
      <c r="JE9" s="0" t="n">
        <f aca="false">IF($BP9="●",SUMIFS(ST_SUM!JS:JS,ST_SUM!$L:$L,$G9)/COUNTIFS($G:$G,$G9,$BP:$BP,"●",$A:$A,JE$5)/JE$3,0)/3600/$E9</f>
        <v>0</v>
      </c>
      <c r="JF9" s="0" t="n">
        <f aca="false">IF($BQ9="●",SUMIFS(ST_SUM!JT:JT,ST_SUM!$L:$L,$G9)/COUNTIFS($G:$G,$G9,$BQ:$BQ,"●",$A:$A,JF$5)/JF$3,0)/3600/$E9</f>
        <v>0</v>
      </c>
      <c r="JG9" s="0" t="n">
        <f aca="false">IF($BR9="●",SUMIFS(ST_SUM!JU:JU,ST_SUM!$L:$L,$G9)/COUNTIFS($G:$G,$G9,$BR:$BR,"●",$A:$A,JG$5)/JG$3,0)/3600/$E9</f>
        <v>0</v>
      </c>
      <c r="JH9" s="0" t="n">
        <f aca="false">IF($BS9="●",SUMIFS(ST_SUM!JV:JV,ST_SUM!$L:$L,$G9)/COUNTIFS($G:$G,$G9,$BS:$BS,"●",$A:$A,JH$5)/JH$3,0)/3600/$E9</f>
        <v>0</v>
      </c>
      <c r="JI9" s="0" t="n">
        <f aca="false">IF($BT9="●",SUMIFS(ST_SUM!JW:JW,ST_SUM!$L:$L,$G9)/COUNTIFS($G:$G,$G9,$BT:$BT,"●",$A:$A,JI$5)/JI$3,0)/3600/$E9</f>
        <v>0</v>
      </c>
      <c r="JJ9" s="0" t="n">
        <f aca="false">SUM(GW9:JI9)</f>
        <v>0</v>
      </c>
      <c r="JK9" s="0" t="n">
        <f aca="false">IF($H9="●",SUMIFS(ST_SUM!JY:JY,ST_SUM!$L:$L,$G9)/COUNTIFS($G:$G,$G9,$H:$H,"●",$A:$A,JK$5)/JK$3,0)/3600/$E9</f>
        <v>0</v>
      </c>
      <c r="JL9" s="0" t="n">
        <f aca="false">IF($I9="●",SUMIFS(ST_SUM!JZ:JZ,ST_SUM!$L:$L,$G9)/COUNTIFS($G:$G,$G9,$I:$I,"●",$A:$A,JL$5)/JL$3,0)/3600/$E9</f>
        <v>0</v>
      </c>
      <c r="JM9" s="0" t="n">
        <f aca="false">IF($J9="●",SUMIFS(ST_SUM!KA:KA,ST_SUM!$L:$L,$G9)/COUNTIFS($G:$G,$G9,$J:$J,"●",$A:$A,JM$5)/JM$3,0)/3600/$E9</f>
        <v>0</v>
      </c>
      <c r="JN9" s="0" t="n">
        <f aca="false">IF($K9="●",SUMIFS(ST_SUM!KB:KB,ST_SUM!$L:$L,$G9)/COUNTIFS($G:$G,$G9,$K:$K,"●",$A:$A,JN$5)/JN$3,0)/3600/$E9</f>
        <v>0</v>
      </c>
      <c r="JO9" s="0" t="n">
        <f aca="false">IF($L9="●",SUMIFS(ST_SUM!KC:KC,ST_SUM!$L:$L,$G9)/COUNTIFS($G:$G,$G9,$L:$L,"●",$A:$A,JO$5)/JO$3,0)/3600/$E9</f>
        <v>0</v>
      </c>
      <c r="JP9" s="0" t="n">
        <f aca="false">IF($M9="●",SUMIFS(ST_SUM!KD:KD,ST_SUM!$L:$L,$G9)/COUNTIFS($G:$G,$G9,$M:$M,"●",$A:$A,JP$5)/JP$3,0)/3600/$E9</f>
        <v>0</v>
      </c>
      <c r="JQ9" s="0" t="n">
        <f aca="false">IF($N9="●",SUMIFS(ST_SUM!KE:KE,ST_SUM!$L:$L,$G9)/COUNTIFS($G:$G,$G9,$N:$N,"●",$A:$A,JQ$5)/JQ$3,0)/3600/$E9</f>
        <v>0</v>
      </c>
      <c r="JR9" s="0" t="n">
        <f aca="false">IF($O9="●",SUMIFS(ST_SUM!KF:KF,ST_SUM!$L:$L,$G9,ST_SUM!$M:$M,IF($B9='PART METHOD'!$D$4,"FMCNC1",IF($B9='PART METHOD'!$D$6,"FMCNC2","STD")))/IF($B9='PART METHOD'!$D$4,COUNTIFS($G:$G,$G9,$O:$O,"●",$A:$A,JR$5,$B:$B,'PART METHOD'!$D$4),IF($B9='PART METHOD'!$D$6,COUNTIFS($G:$G,$G9,$O:$O,"●",$A:$A,JR$5,$B:$B,'PART METHOD'!$D$6),COUNTIFS($G:$G,$G9,$O:$O,"●",$A:$A,JR$5,$B:$B,"&lt;&gt;"&amp;'PART METHOD'!$D$4,$B:$B,"&lt;&gt;"&amp;'PART METHOD'!$D$6)))/JR$3,0)/3600/$E9</f>
        <v>0</v>
      </c>
      <c r="JS9" s="0" t="n">
        <f aca="false">IF($P9="●",SUMIFS(ST_SUM!KG:KG,ST_SUM!$L:$L,$G9,ST_SUM!$M:$M,IF($B9='PART METHOD'!$D$4,"FMCNC1",IF($B9='PART METHOD'!$D$6,"FMCNC2","STD")))/IF($B9='PART METHOD'!$D$4,COUNTIFS($G:$G,$G9,$P:$P,"●",$A:$A,JS$5,$B:$B,'PART METHOD'!$D$4),IF($B9='PART METHOD'!$D$6,COUNTIFS($G:$G,$G9,$P:$P,"●",$A:$A,JS$5,$B:$B,'PART METHOD'!$D$6),COUNTIFS($G:$G,$G9,$P:$P,"●",$A:$A,JS$5,$B:$B,"&lt;&gt;"&amp;'PART METHOD'!$D$4,$B:$B,"&lt;&gt;"&amp;'PART METHOD'!$D$6)))/JS$3,0)/3600/$E9</f>
        <v>0</v>
      </c>
      <c r="JT9" s="0" t="n">
        <f aca="false">IF($Q9="●",SUMIFS(ST_SUM!KH:KH,ST_SUM!$L:$L,$G9,ST_SUM!$M:$M,IF($B9='PART METHOD'!$D$4,"FMCNC1",IF($B9='PART METHOD'!$D$6,"FMCNC2","STD")))/IF($B9='PART METHOD'!$D$4,COUNTIFS($G:$G,$G9,$Q:$Q,"●",$A:$A,JT$5,$B:$B,'PART METHOD'!$D$4),IF($B9='PART METHOD'!$D$6,COUNTIFS($G:$G,$G9,$Q:$Q,"●",$A:$A,JT$5,$B:$B,'PART METHOD'!$D$6),COUNTIFS($G:$G,$G9,$Q:$Q,"●",$A:$A,JT$5,$B:$B,"&lt;&gt;"&amp;'PART METHOD'!$D$4,$B:$B,"&lt;&gt;"&amp;'PART METHOD'!$D$6)))/JT$3,0)/3600/$E9</f>
        <v>0</v>
      </c>
      <c r="JU9" s="0" t="n">
        <f aca="false">IF($R9="●",SUMIFS(ST_SUM!KI:KI,ST_SUM!$L:$L,$G9,ST_SUM!$M:$M,IF($B9='PART METHOD'!$D$4,"FMCNC1",IF($B9='PART METHOD'!$D$6,"FMCNC2","STD")))/IF($B9='PART METHOD'!$D$4,COUNTIFS($G:$G,$G9,$R:$R,"●",$A:$A,JU$5,$B:$B,'PART METHOD'!$D$4),IF($B9='PART METHOD'!$D$6,COUNTIFS($G:$G,$G9,$R:$R,"●",$A:$A,JU$5,$B:$B,'PART METHOD'!$D$6),COUNTIFS($G:$G,$G9,$R:$R,"●",$A:$A,JU$5,$B:$B,"&lt;&gt;"&amp;'PART METHOD'!$D$4,$B:$B,"&lt;&gt;"&amp;'PART METHOD'!$D$6)))/JU$3,0)/3600/$E9</f>
        <v>0</v>
      </c>
      <c r="JV9" s="0" t="n">
        <f aca="false">IF($S9="●",SUMIFS(ST_SUM!KJ:KJ,ST_SUM!$L:$L,$G9,ST_SUM!$M:$M,IF($B9='PART METHOD'!$D$4,"FMCNC1",IF($B9='PART METHOD'!$D$6,"FMCNC2","STD")))/IF($B9='PART METHOD'!$D$4,COUNTIFS($G:$G,$G9,$S:$S,"●",$A:$A,JV$5,$B:$B,'PART METHOD'!$D$4),IF($B9='PART METHOD'!$D$6,COUNTIFS($G:$G,$G9,$S:$S,"●",$A:$A,JV$5,$B:$B,'PART METHOD'!$D$6),COUNTIFS($G:$G,$G9,$S:$S,"●",$A:$A,JV$5,$B:$B,"&lt;&gt;"&amp;'PART METHOD'!$D$4,$B:$B,"&lt;&gt;"&amp;'PART METHOD'!$D$6)))/JV$3,0)/3600/$E9</f>
        <v>0</v>
      </c>
      <c r="JW9" s="0" t="n">
        <f aca="false">IF($T9="●",SUMIFS(ST_SUM!KK:KK,ST_SUM!$L:$L,$G9,ST_SUM!$M:$M,IF($B9='PART METHOD'!$D$4,"FMCNC1",IF($B9='PART METHOD'!$D$6,"FMCNC2","STD")))/IF($B9='PART METHOD'!$D$4,COUNTIFS($G:$G,$G9,$T:$T,"●",$A:$A,JW$5,$B:$B,'PART METHOD'!$D$4),IF($B9='PART METHOD'!$D$6,COUNTIFS($G:$G,$G9,$T:$T,"●",$A:$A,JW$5,$B:$B,'PART METHOD'!$D$6),COUNTIFS($G:$G,$G9,$T:$T,"●",$A:$A,JW$5,$B:$B,"&lt;&gt;"&amp;'PART METHOD'!$D$4,$B:$B,"&lt;&gt;"&amp;'PART METHOD'!$D$6)))/JW$3,0)/3600/$E9</f>
        <v>0</v>
      </c>
      <c r="JX9" s="0" t="n">
        <f aca="false">IF($U9="●",SUMIFS(ST_SUM!KL:KL,ST_SUM!$L:$L,$G9,ST_SUM!$M:$M,IF($B9='PART METHOD'!$D$4,"FMCNC1",IF($B9='PART METHOD'!$D$6,"FMCNC2","STD")))/IF($B9='PART METHOD'!$D$4,COUNTIFS($G:$G,$G9,$U:$U,"●",$A:$A,JX$5,$B:$B,'PART METHOD'!$D$4),IF($B9='PART METHOD'!$D$6,COUNTIFS($G:$G,$G9,$U:$U,"●",$A:$A,JX$5,$B:$B,'PART METHOD'!$D$6),COUNTIFS($G:$G,$G9,$U:$U,"●",$A:$A,JX$5,$B:$B,"&lt;&gt;"&amp;'PART METHOD'!$D$4,$B:$B,"&lt;&gt;"&amp;'PART METHOD'!$D$6)))/JX$3,0)/3600/$E9</f>
        <v>0</v>
      </c>
      <c r="JY9" s="0" t="n">
        <f aca="false">IF($V9="●",SUMIFS(ST_SUM!KM:KM,ST_SUM!$L:$L,$G9,ST_SUM!$M:$M,IF($B9='PART METHOD'!$D$4,"FMCNC1",IF($B9='PART METHOD'!$D$6,"FMCNC2","STD")))/IF($B9='PART METHOD'!$D$4,COUNTIFS($G:$G,$G9,$V:$V,"●",$A:$A,JY$5,$B:$B,'PART METHOD'!$D$4),IF($B9='PART METHOD'!$D$6,COUNTIFS($G:$G,$G9,$V:$V,"●",$A:$A,JY$5,$B:$B,'PART METHOD'!$D$6),COUNTIFS($G:$G,$G9,$V:$V,"●",$A:$A,JY$5,$B:$B,"&lt;&gt;"&amp;'PART METHOD'!$D$4,$B:$B,"&lt;&gt;"&amp;'PART METHOD'!$D$6)))/JY$3,0)/3600/$E9</f>
        <v>0</v>
      </c>
      <c r="JZ9" s="0" t="n">
        <f aca="false">IF($W9="●",SUMIFS(ST_SUM!KN:KN,ST_SUM!$L:$L,$G9,ST_SUM!$N:$N,IF($B9='PART METHOD'!$D$5,"HAND","STD"))/COUNTIFS($G:$G,$G9,$W:$W,"●",$A:$A,JZ$5,$B:$B,IF($B9='PART METHOD'!$D$5,'PART METHOD'!$D$5,"&lt;&gt;"&amp;'PART METHOD'!$D$5))/JZ$3,0)/3600/$E9</f>
        <v>0</v>
      </c>
      <c r="KA9" s="0" t="n">
        <f aca="false">IF($X9="●",SUMIFS(ST_SUM!KO:KO,ST_SUM!$L:$L,$G9)/COUNTIFS($G:$G,$G9,$X:$X,"●",$A:$A,KA$5)/KA$3,0)/3600/$E9</f>
        <v>0</v>
      </c>
      <c r="KB9" s="0" t="n">
        <f aca="false">IF($Y9="●",SUMIFS(ST_SUM!KP:KP,ST_SUM!$L:$L,$G9)/COUNTIFS($G:$G,$G9,$Y:$Y,"●",$A:$A,KB$5)/KB$3,0)/3600/$E9</f>
        <v>0</v>
      </c>
      <c r="KC9" s="0" t="n">
        <f aca="false">IF($Z9="●",SUMIFS(ST_SUM!KQ:KQ,ST_SUM!$L:$L,$G9)/COUNTIFS($G:$G,$G9,$Z:$Z,"●",$A:$A,KC$5)/KC$3,0)/3600/$E9</f>
        <v>0</v>
      </c>
      <c r="KD9" s="0" t="n">
        <f aca="false">IF($AA9="●",SUMIFS(ST_SUM!KR:KR,ST_SUM!$L:$L,$G9)/COUNTIFS($G:$G,$G9,$AA:$AA,"●",$A:$A,KD$5)/KD$3,0)/3600/$E9</f>
        <v>0</v>
      </c>
      <c r="KE9" s="0" t="n">
        <f aca="false">IF($AB9="●",SUMIFS(ST_SUM!KS:KS,ST_SUM!$L:$L,$G9)/COUNTIFS($G:$G,$G9,$AB:$AB,"●",$A:$A,KE$5)/KE$3,0)/3600/$E9</f>
        <v>0</v>
      </c>
      <c r="KF9" s="0" t="n">
        <f aca="false">IF($AC9="●",SUMIFS(ST_SUM!KT:KT,ST_SUM!$L:$L,$G9)/COUNTIFS($G:$G,$G9,$AC:$AC,"●",$A:$A,KF$5)/KF$3,0)/3600/$E9</f>
        <v>0</v>
      </c>
      <c r="KG9" s="0" t="n">
        <f aca="false">IF($AD9="●",SUMIFS(ST_SUM!KU:KU,ST_SUM!$L:$L,$G9)/COUNTIFS($G:$G,$G9,$AD:$AD,"●",$A:$A,KG$5)/KG$3,0)/3600/$E9</f>
        <v>0</v>
      </c>
      <c r="KH9" s="0" t="n">
        <f aca="false">IF($AE9="●",SUMIFS(ST_SUM!KV:KV,ST_SUM!$L:$L,$G9)/COUNTIFS($G:$G,$G9,$AE:$AE,"●",$A:$A,KH$5)/KH$3,0)/3600/$E9</f>
        <v>0</v>
      </c>
      <c r="KI9" s="0" t="n">
        <f aca="false">IF($AF9="●",SUMIFS(ST_SUM!KW:KW,ST_SUM!$L:$L,$G9)/COUNTIFS($G:$G,$G9,$AF:$AF,"●",$A:$A,KI$5)/KI$3,0)/3600/$E9</f>
        <v>0</v>
      </c>
      <c r="KJ9" s="0" t="n">
        <f aca="false">IF($AG9="●",SUMIFS(ST_SUM!KX:KX,ST_SUM!$L:$L,$G9)/COUNTIFS($G:$G,$G9,$AG:$AG,"●",$A:$A,KJ$5)/KJ$3,0)/3600/$E9</f>
        <v>0</v>
      </c>
      <c r="KK9" s="0" t="n">
        <f aca="false">IF($AH9="●",SUMIFS(ST_SUM!KY:KY,ST_SUM!$L:$L,$G9)/COUNTIFS($G:$G,$G9,$AH:$AH,"●",$A:$A,KK$5)/KK$3,0)/3600/$E9</f>
        <v>0</v>
      </c>
      <c r="KL9" s="0" t="n">
        <f aca="false">IF($AI9="●",SUMIFS(ST_SUM!KZ:KZ,ST_SUM!$L:$L,$G9)/COUNTIFS($G:$G,$G9,$AI:$AI,"●",$A:$A,KL$5)/KL$3,0)/3600/$E9</f>
        <v>0</v>
      </c>
      <c r="KM9" s="0" t="n">
        <f aca="false">IF($AJ9="●",SUMIFS(ST_SUM!LA:LA,ST_SUM!$L:$L,$G9)/COUNTIFS($G:$G,$G9,$AJ:$AJ,"●",$A:$A,KM$5)/KM$3,0)/3600/$E9</f>
        <v>0</v>
      </c>
      <c r="KN9" s="0" t="n">
        <f aca="false">IF($AK9="●",SUMIFS(ST_SUM!LB:LB,ST_SUM!$L:$L,$G9)/COUNTIFS($G:$G,$G9,$AK:$AK,"●",$A:$A,KN$5)/KN$3,0)/3600/$E9</f>
        <v>0</v>
      </c>
      <c r="KO9" s="0" t="n">
        <f aca="false">IF($AL9="●",SUMIFS(ST_SUM!LC:LC,ST_SUM!$L:$L,$G9)/COUNTIFS($G:$G,$G9,$AL:$AL,"●",$A:$A,KO$5)/KO$3,0)/3600/$E9</f>
        <v>0</v>
      </c>
      <c r="KP9" s="0" t="n">
        <f aca="false">IF($AM9="●",SUMIFS(ST_SUM!LD:LD,ST_SUM!$L:$L,$G9)/COUNTIFS($G:$G,$G9,$AM:$AM,"●",$A:$A,KP$5)/KP$3,0)/3600/$E9</f>
        <v>0</v>
      </c>
      <c r="KQ9" s="0" t="n">
        <f aca="false">IF($AN9="●",SUMIFS(ST_SUM!LE:LE,ST_SUM!$L:$L,$G9)/COUNTIFS($G:$G,$G9,$AN:$AN,"●",$A:$A,KQ$5)/KQ$3,0)/3600/$E9</f>
        <v>0</v>
      </c>
      <c r="KR9" s="0" t="n">
        <f aca="false">IF($AO9="●",SUMIFS(ST_SUM!LF:LF,ST_SUM!$L:$L,$G9)/COUNTIFS($G:$G,$G9,$AO:$AO,"●",$A:$A,KR$5)/KR$3,0)/3600/$E9</f>
        <v>0</v>
      </c>
      <c r="KS9" s="0" t="n">
        <f aca="false">IF($AP9="●",SUMIFS(ST_SUM!LG:LG,ST_SUM!$L:$L,$G9)/COUNTIFS($G:$G,$G9,$AP:$AP,"●",$A:$A,KS$5)/KS$3,0)/3600/$E9</f>
        <v>0</v>
      </c>
      <c r="KT9" s="0" t="n">
        <f aca="false">IF($AQ9="●",SUMIFS(ST_SUM!LH:LH,ST_SUM!$L:$L,$G9)/COUNTIFS($G:$G,$G9,$AQ:$AQ,"●",$A:$A,KT$5)/KT$3,0)/3600/$E9</f>
        <v>0</v>
      </c>
      <c r="KU9" s="0" t="n">
        <f aca="false">IF($AR9="●",SUMIFS(ST_SUM!LI:LI,ST_SUM!$L:$L,$G9)/COUNTIFS($G:$G,$G9,$AR:$AR,"●",$A:$A,KU$5)/KU$3,0)/3600/$E9</f>
        <v>0</v>
      </c>
      <c r="KV9" s="0" t="n">
        <f aca="false">IF($AS9="●",SUMIFS(ST_SUM!LJ:LJ,ST_SUM!$L:$L,$G9)/COUNTIFS($G:$G,$G9,$AS:$AS,"●",$A:$A,KV$5)/KV$3,0)/3600/$E9</f>
        <v>0</v>
      </c>
      <c r="KW9" s="0" t="n">
        <f aca="false">IF($AT9="●",SUMIFS(ST_SUM!LK:LK,ST_SUM!$L:$L,$G9)/COUNTIFS($G:$G,$G9,$AT:$AT,"●",$A:$A,KW$5)/KW$3,0)/3600/$E9</f>
        <v>0</v>
      </c>
      <c r="KX9" s="0" t="n">
        <f aca="false">IF($AU9="●",SUMIFS(ST_SUM!LL:LL,ST_SUM!$L:$L,$G9)/COUNTIFS($G:$G,$G9,$AU:$AU,"●",$A:$A,KX$5)/KX$3,0)/3600/$E9</f>
        <v>0</v>
      </c>
      <c r="KY9" s="0" t="n">
        <f aca="false">IF($AV9="●",SUMIFS(ST_SUM!LM:LM,ST_SUM!$L:$L,$G9)/COUNTIFS($G:$G,$G9,$AV:$AV,"●",$A:$A,KY$5)/KY$3,0)/3600/$E9</f>
        <v>0</v>
      </c>
      <c r="KZ9" s="0" t="n">
        <f aca="false">IF($AW9="●",SUMIFS(ST_SUM!LN:LN,ST_SUM!$L:$L,$G9)/COUNTIFS($G:$G,$G9,$AW:$AW,"●",$A:$A,KZ$5)/KZ$3,0)/3600/$E9</f>
        <v>0</v>
      </c>
      <c r="LA9" s="0" t="n">
        <f aca="false">IF($AX9="●",SUMIFS(ST_SUM!LO:LO,ST_SUM!$L:$L,$G9)/COUNTIFS($G:$G,$G9,$AX:$AX,"●",$A:$A,LA$5)/LA$3,0)/3600/$E9</f>
        <v>0</v>
      </c>
      <c r="LB9" s="0" t="n">
        <f aca="false">IF($AY9="●",SUMIFS(ST_SUM!LP:LP,ST_SUM!$L:$L,$G9)/COUNTIFS($G:$G,$G9,$AY:$AY,"●",$A:$A,LB$5)/LB$3,0)/3600/$E9</f>
        <v>0</v>
      </c>
      <c r="LC9" s="0" t="n">
        <f aca="false">IF($AZ9="●",SUMIFS(ST_SUM!LQ:LQ,ST_SUM!$L:$L,$G9)/COUNTIFS($G:$G,$G9,$AZ:$AZ,"●",$A:$A,LC$5)/LC$3,0)/3600/$E9</f>
        <v>0</v>
      </c>
      <c r="LD9" s="0" t="n">
        <f aca="false">IF($BA9="●",SUMIFS(ST_SUM!LR:LR,ST_SUM!$L:$L,$G9)/COUNTIFS($G:$G,$G9,$BA:$BA,"●",$A:$A,LD$5)/LD$3,0)/3600/$E9</f>
        <v>0</v>
      </c>
      <c r="LE9" s="0" t="n">
        <f aca="false">IF($BB9="●",SUMIFS(ST_SUM!LS:LS,ST_SUM!$L:$L,$G9)/COUNTIFS($G:$G,$G9,$BB:$BB,"●",$A:$A,LE$5)/LE$3,0)/3600/$E9</f>
        <v>0</v>
      </c>
      <c r="LF9" s="0" t="n">
        <f aca="false">IF($BC9="●",SUMIFS(ST_SUM!LT:LT,ST_SUM!$L:$L,$G9)/COUNTIFS($G:$G,$G9,$BC:$BC,"●",$A:$A,LF$5)/LF$3,0)/3600/$E9</f>
        <v>0</v>
      </c>
      <c r="LG9" s="0" t="n">
        <f aca="false">IF($BD9="●",SUMIFS(ST_SUM!LU:LU,ST_SUM!$L:$L,$G9)/COUNTIFS($G:$G,$G9,$BD:$BD,"●",$A:$A,LG$5)/LG$3,0)/3600/$E9</f>
        <v>0</v>
      </c>
      <c r="LH9" s="0" t="n">
        <f aca="false">IF($BE9="●",SUMIFS(ST_SUM!LV:LV,ST_SUM!$L:$L,$G9)/COUNTIFS($G:$G,$G9,$BE:$BE,"●",$A:$A,LH$5)/LH$3,0)/3600/$E9</f>
        <v>0</v>
      </c>
      <c r="LI9" s="0" t="n">
        <f aca="false">IF($BF9="●",SUMIFS(ST_SUM!LW:LW,ST_SUM!$L:$L,$G9)/COUNTIFS($G:$G,$G9,$BF:$BF,"●",$A:$A,LI$5)/LI$3,0)/3600/$E9</f>
        <v>0</v>
      </c>
      <c r="LJ9" s="0" t="n">
        <f aca="false">IF($BG9="●",SUMIFS(ST_SUM!LX:LX,ST_SUM!$L:$L,$G9)/COUNTIFS($G:$G,$G9,$BG:$BG,"●",$A:$A,LJ$5)/LJ$3,0)/3600/$E9</f>
        <v>0</v>
      </c>
      <c r="LK9" s="0" t="n">
        <f aca="false">IF($BH9="●",SUMIFS(ST_SUM!LY:LY,ST_SUM!$L:$L,$G9)/COUNTIFS($G:$G,$G9,$BH:$BH,"●",$A:$A,LK$5)/LK$3,0)/3600/$E9</f>
        <v>0</v>
      </c>
      <c r="LL9" s="0" t="n">
        <f aca="false">IF($BI9="●",SUMIFS(ST_SUM!LZ:LZ,ST_SUM!$L:$L,$G9)/COUNTIFS($G:$G,$G9,$BI:$BI,"●",$A:$A,LL$5)/LL$3,0)/3600/$E9</f>
        <v>0</v>
      </c>
      <c r="LM9" s="0" t="n">
        <f aca="false">IF($BJ9="●",SUMIFS(ST_SUM!MA:MA,ST_SUM!$L:$L,$G9)/COUNTIFS($G:$G,$G9,$BJ:$BJ,"●",$A:$A,LM$5)/LM$3,0)/3600/$E9</f>
        <v>0</v>
      </c>
      <c r="LN9" s="0" t="n">
        <f aca="false">IF($BK9="●",SUMIFS(ST_SUM!MB:MB,ST_SUM!$L:$L,$G9)/COUNTIFS($G:$G,$G9,$BK:$BK,"●",$A:$A,LN$5)/LN$3,0)/3600/$E9</f>
        <v>0</v>
      </c>
      <c r="LO9" s="0" t="n">
        <f aca="false">IF($BL9="●",SUMIFS(ST_SUM!MC:MC,ST_SUM!$L:$L,$G9)/COUNTIFS($G:$G,$G9,$BL:$BL,"●",$A:$A,LO$5)/LO$3,0)/3600/$E9</f>
        <v>0</v>
      </c>
      <c r="LP9" s="0" t="n">
        <f aca="false">IF($BM9="●",SUMIFS(ST_SUM!MD:MD,ST_SUM!$L:$L,$G9)/COUNTIFS($G:$G,$G9,$BM:$BM,"●",$A:$A,LP$5)/LP$3,0)/3600/$E9</f>
        <v>0</v>
      </c>
      <c r="LQ9" s="0" t="n">
        <f aca="false">IF($BN9="●",SUMIFS(ST_SUM!ME:ME,ST_SUM!$L:$L,$G9)/COUNTIFS($G:$G,$G9,$BN:$BN,"●",$A:$A,LQ$5)/LQ$3,0)/3600/$E9</f>
        <v>0</v>
      </c>
      <c r="LR9" s="0" t="n">
        <f aca="false">IF($BO9="●",SUMIFS(ST_SUM!MF:MF,ST_SUM!$L:$L,$G9)/COUNTIFS($G:$G,$G9,$BO:$BO,"●",$A:$A,LR$5)/LR$3,0)/3600/$E9</f>
        <v>0</v>
      </c>
      <c r="LS9" s="0" t="n">
        <f aca="false">IF($BP9="●",SUMIFS(ST_SUM!MG:MG,ST_SUM!$L:$L,$G9)/COUNTIFS($G:$G,$G9,$BP:$BP,"●",$A:$A,LS$5)/LS$3,0)/3600/$E9</f>
        <v>0</v>
      </c>
      <c r="LT9" s="0" t="n">
        <f aca="false">IF($BQ9="●",SUMIFS(ST_SUM!MH:MH,ST_SUM!$L:$L,$G9)/COUNTIFS($G:$G,$G9,$BQ:$BQ,"●",$A:$A,LT$5)/LT$3,0)/3600/$E9</f>
        <v>0</v>
      </c>
      <c r="LU9" s="0" t="n">
        <f aca="false">IF($BR9="●",SUMIFS(ST_SUM!MI:MI,ST_SUM!$L:$L,$G9)/COUNTIFS($G:$G,$G9,$BR:$BR,"●",$A:$A,LU$5)/LU$3,0)/3600/$E9</f>
        <v>0</v>
      </c>
      <c r="LV9" s="0" t="n">
        <f aca="false">IF($BS9="●",SUMIFS(ST_SUM!MJ:MJ,ST_SUM!$L:$L,$G9)/COUNTIFS($G:$G,$G9,$BS:$BS,"●",$A:$A,LV$5)/LV$3,0)/3600/$E9</f>
        <v>0</v>
      </c>
      <c r="LW9" s="0" t="n">
        <f aca="false">IF($BT9="●",SUMIFS(ST_SUM!MK:MK,ST_SUM!$L:$L,$G9)/COUNTIFS($G:$G,$G9,$BT:$BT,"●",$A:$A,LW$5)/LW$3,0)/3600/$E9</f>
        <v>0</v>
      </c>
      <c r="LX9" s="0" t="n">
        <f aca="false">SUM(JK9:LW9)</f>
        <v>0</v>
      </c>
      <c r="LY9" s="0" t="n">
        <f aca="false">IF($H9="●",SUMIFS(ST_SUM!MM:MM,ST_SUM!$L:$L,$G9)/COUNTIFS($G:$G,$G9,$H:$H,"●",$A:$A,LY$5)/LY$3,0)/3600/$E9</f>
        <v>0</v>
      </c>
      <c r="LZ9" s="0" t="n">
        <f aca="false">IF($I9="●",SUMIFS(ST_SUM!MN:MN,ST_SUM!$L:$L,$G9)/COUNTIFS($G:$G,$G9,$I:$I,"●",$A:$A,LZ$5)/LZ$3,0)/3600/$E9</f>
        <v>0</v>
      </c>
      <c r="MA9" s="0" t="n">
        <f aca="false">IF($J9="●",SUMIFS(ST_SUM!MO:MO,ST_SUM!$L:$L,$G9)/COUNTIFS($G:$G,$G9,$J:$J,"●",$A:$A,MA$5)/MA$3,0)/3600/$E9</f>
        <v>0</v>
      </c>
      <c r="MB9" s="0" t="n">
        <f aca="false">IF($K9="●",SUMIFS(ST_SUM!MP:MP,ST_SUM!$L:$L,$G9)/COUNTIFS($G:$G,$G9,$K:$K,"●",$A:$A,MB$5)/MB$3,0)/3600/$E9</f>
        <v>0</v>
      </c>
      <c r="MC9" s="0" t="n">
        <f aca="false">IF($L9="●",SUMIFS(ST_SUM!MQ:MQ,ST_SUM!$L:$L,$G9)/COUNTIFS($G:$G,$G9,$L:$L,"●",$A:$A,MC$5)/MC$3,0)/3600/$E9</f>
        <v>0</v>
      </c>
      <c r="MD9" s="0" t="n">
        <f aca="false">IF($M9="●",SUMIFS(ST_SUM!MR:MR,ST_SUM!$L:$L,$G9)/COUNTIFS($G:$G,$G9,$M:$M,"●",$A:$A,MD$5)/MD$3,0)/3600/$E9</f>
        <v>0</v>
      </c>
      <c r="ME9" s="0" t="n">
        <f aca="false">IF($N9="●",SUMIFS(ST_SUM!MS:MS,ST_SUM!$L:$L,$G9)/COUNTIFS($G:$G,$G9,$N:$N,"●",$A:$A,ME$5)/ME$3,0)/3600/$E9</f>
        <v>0</v>
      </c>
      <c r="MF9" s="0" t="n">
        <f aca="false">IF($O9="●",SUMIFS(ST_SUM!MT:MT,ST_SUM!$L:$L,$G9,ST_SUM!$M:$M,IF($B9='PART METHOD'!$D$4,"FMCNC1",IF($B9='PART METHOD'!$D$6,"FMCNC2","STD")))/IF($B9='PART METHOD'!$D$4,COUNTIFS($G:$G,$G9,$O:$O,"●",$A:$A,MF$5,$B:$B,'PART METHOD'!$D$4),IF($B9='PART METHOD'!$D$6,COUNTIFS($G:$G,$G9,$O:$O,"●",$A:$A,MF$5,$B:$B,'PART METHOD'!$D$6),COUNTIFS($G:$G,$G9,$O:$O,"●",$A:$A,MF$5,$B:$B,"&lt;&gt;"&amp;'PART METHOD'!$D$4,$B:$B,"&lt;&gt;"&amp;'PART METHOD'!$D$6)))/MF$3,0)/3600/$E9</f>
        <v>0</v>
      </c>
      <c r="MG9" s="0" t="n">
        <f aca="false">IF($P9="●",SUMIFS(ST_SUM!MU:MU,ST_SUM!$L:$L,$G9,ST_SUM!$M:$M,IF($B9='PART METHOD'!$D$4,"FMCNC1",IF($B9='PART METHOD'!$D$6,"FMCNC2","STD")))/IF($B9='PART METHOD'!$D$4,COUNTIFS($G:$G,$G9,$P:$P,"●",$A:$A,MG$5,$B:$B,'PART METHOD'!$D$4),IF($B9='PART METHOD'!$D$6,COUNTIFS($G:$G,$G9,$P:$P,"●",$A:$A,MG$5,$B:$B,'PART METHOD'!$D$6),COUNTIFS($G:$G,$G9,$P:$P,"●",$A:$A,MG$5,$B:$B,"&lt;&gt;"&amp;'PART METHOD'!$D$4,$B:$B,"&lt;&gt;"&amp;'PART METHOD'!$D$6)))/MG$3,0)/3600/$E9</f>
        <v>0</v>
      </c>
      <c r="MH9" s="0" t="n">
        <f aca="false">IF($Q9="●",SUMIFS(ST_SUM!MV:MV,ST_SUM!$L:$L,$G9,ST_SUM!$M:$M,IF($B9='PART METHOD'!$D$4,"FMCNC1",IF($B9='PART METHOD'!$D$6,"FMCNC2","STD")))/IF($B9='PART METHOD'!$D$4,COUNTIFS($G:$G,$G9,$Q:$Q,"●",$A:$A,MH$5,$B:$B,'PART METHOD'!$D$4),IF($B9='PART METHOD'!$D$6,COUNTIFS($G:$G,$G9,$Q:$Q,"●",$A:$A,MH$5,$B:$B,'PART METHOD'!$D$6),COUNTIFS($G:$G,$G9,$Q:$Q,"●",$A:$A,MH$5,$B:$B,"&lt;&gt;"&amp;'PART METHOD'!$D$4,$B:$B,"&lt;&gt;"&amp;'PART METHOD'!$D$6)))/MH$3,0)/3600/$E9</f>
        <v>0</v>
      </c>
      <c r="MI9" s="0" t="n">
        <f aca="false">IF($R9="●",SUMIFS(ST_SUM!MW:MW,ST_SUM!$L:$L,$G9,ST_SUM!$M:$M,IF($B9='PART METHOD'!$D$4,"FMCNC1",IF($B9='PART METHOD'!$D$6,"FMCNC2","STD")))/IF($B9='PART METHOD'!$D$4,COUNTIFS($G:$G,$G9,$R:$R,"●",$A:$A,MI$5,$B:$B,'PART METHOD'!$D$4),IF($B9='PART METHOD'!$D$6,COUNTIFS($G:$G,$G9,$R:$R,"●",$A:$A,MI$5,$B:$B,'PART METHOD'!$D$6),COUNTIFS($G:$G,$G9,$R:$R,"●",$A:$A,MI$5,$B:$B,"&lt;&gt;"&amp;'PART METHOD'!$D$4,$B:$B,"&lt;&gt;"&amp;'PART METHOD'!$D$6)))/MI$3,0)/3600/$E9</f>
        <v>0</v>
      </c>
      <c r="MJ9" s="0" t="n">
        <f aca="false">IF($S9="●",SUMIFS(ST_SUM!MX:MX,ST_SUM!$L:$L,$G9,ST_SUM!$M:$M,IF($B9='PART METHOD'!$D$4,"FMCNC1",IF($B9='PART METHOD'!$D$6,"FMCNC2","STD")))/IF($B9='PART METHOD'!$D$4,COUNTIFS($G:$G,$G9,$S:$S,"●",$A:$A,MJ$5,$B:$B,'PART METHOD'!$D$4),IF($B9='PART METHOD'!$D$6,COUNTIFS($G:$G,$G9,$S:$S,"●",$A:$A,MJ$5,$B:$B,'PART METHOD'!$D$6),COUNTIFS($G:$G,$G9,$S:$S,"●",$A:$A,MJ$5,$B:$B,"&lt;&gt;"&amp;'PART METHOD'!$D$4,$B:$B,"&lt;&gt;"&amp;'PART METHOD'!$D$6)))/MJ$3,0)/3600/$E9</f>
        <v>0</v>
      </c>
      <c r="MK9" s="0" t="n">
        <f aca="false">IF($T9="●",SUMIFS(ST_SUM!MY:MY,ST_SUM!$L:$L,$G9,ST_SUM!$M:$M,IF($B9='PART METHOD'!$D$4,"FMCNC1",IF($B9='PART METHOD'!$D$6,"FMCNC2","STD")))/IF($B9='PART METHOD'!$D$4,COUNTIFS($G:$G,$G9,$T:$T,"●",$A:$A,MK$5,$B:$B,'PART METHOD'!$D$4),IF($B9='PART METHOD'!$D$6,COUNTIFS($G:$G,$G9,$T:$T,"●",$A:$A,MK$5,$B:$B,'PART METHOD'!$D$6),COUNTIFS($G:$G,$G9,$T:$T,"●",$A:$A,MK$5,$B:$B,"&lt;&gt;"&amp;'PART METHOD'!$D$4,$B:$B,"&lt;&gt;"&amp;'PART METHOD'!$D$6)))/MK$3,0)/3600/$E9</f>
        <v>0</v>
      </c>
      <c r="ML9" s="0" t="n">
        <f aca="false">IF($U9="●",SUMIFS(ST_SUM!MZ:MZ,ST_SUM!$L:$L,$G9,ST_SUM!$M:$M,IF($B9='PART METHOD'!$D$4,"FMCNC1",IF($B9='PART METHOD'!$D$6,"FMCNC2","STD")))/IF($B9='PART METHOD'!$D$4,COUNTIFS($G:$G,$G9,$U:$U,"●",$A:$A,ML$5,$B:$B,'PART METHOD'!$D$4),IF($B9='PART METHOD'!$D$6,COUNTIFS($G:$G,$G9,$U:$U,"●",$A:$A,ML$5,$B:$B,'PART METHOD'!$D$6),COUNTIFS($G:$G,$G9,$U:$U,"●",$A:$A,ML$5,$B:$B,"&lt;&gt;"&amp;'PART METHOD'!$D$4,$B:$B,"&lt;&gt;"&amp;'PART METHOD'!$D$6)))/ML$3,0)/3600/$E9</f>
        <v>0</v>
      </c>
      <c r="MM9" s="0" t="n">
        <f aca="false">IF($V9="●",SUMIFS(ST_SUM!NA:NA,ST_SUM!$L:$L,$G9,ST_SUM!$M:$M,IF($B9='PART METHOD'!$D$4,"FMCNC1",IF($B9='PART METHOD'!$D$6,"FMCNC2","STD")))/IF($B9='PART METHOD'!$D$4,COUNTIFS($G:$G,$G9,$V:$V,"●",$A:$A,MM$5,$B:$B,'PART METHOD'!$D$4),IF($B9='PART METHOD'!$D$6,COUNTIFS($G:$G,$G9,$V:$V,"●",$A:$A,MM$5,$B:$B,'PART METHOD'!$D$6),COUNTIFS($G:$G,$G9,$V:$V,"●",$A:$A,MM$5,$B:$B,"&lt;&gt;"&amp;'PART METHOD'!$D$4,$B:$B,"&lt;&gt;"&amp;'PART METHOD'!$D$6)))/MM$3,0)/3600/$E9</f>
        <v>0</v>
      </c>
      <c r="MN9" s="0" t="n">
        <f aca="false">IF($W9="●",SUMIFS(ST_SUM!NB:NB,ST_SUM!$L:$L,$G9,ST_SUM!$N:$N,IF($B9='PART METHOD'!$D$5,"HAND","STD"))/COUNTIFS($G:$G,$G9,$W:$W,"●",$A:$A,MN$5,$B:$B,IF($B9='PART METHOD'!$D$5,'PART METHOD'!$D$5,"&lt;&gt;"&amp;'PART METHOD'!$D$5))/MN$3,0)/3600/$E9</f>
        <v>0</v>
      </c>
      <c r="MO9" s="0" t="n">
        <f aca="false">IF($X9="●",SUMIFS(ST_SUM!NC:NC,ST_SUM!$L:$L,$G9)/COUNTIFS($G:$G,$G9,$X:$X,"●",$A:$A,MO$5)/MO$3,0)/3600/$E9</f>
        <v>0</v>
      </c>
      <c r="MP9" s="0" t="n">
        <f aca="false">IF($Y9="●",SUMIFS(ST_SUM!ND:ND,ST_SUM!$L:$L,$G9)/COUNTIFS($G:$G,$G9,$Y:$Y,"●",$A:$A,MP$5)/MP$3,0)/3600/$E9</f>
        <v>0</v>
      </c>
      <c r="MQ9" s="0" t="n">
        <f aca="false">IF($Z9="●",SUMIFS(ST_SUM!NE:NE,ST_SUM!$L:$L,$G9)/COUNTIFS($G:$G,$G9,$Z:$Z,"●",$A:$A,MQ$5)/MQ$3,0)/3600/$E9</f>
        <v>0</v>
      </c>
      <c r="MR9" s="0" t="n">
        <f aca="false">IF($AA9="●",SUMIFS(ST_SUM!NF:NF,ST_SUM!$L:$L,$G9)/COUNTIFS($G:$G,$G9,$AA:$AA,"●",$A:$A,MR$5)/MR$3,0)/3600/$E9</f>
        <v>0</v>
      </c>
      <c r="MS9" s="0" t="n">
        <f aca="false">IF($AB9="●",SUMIFS(ST_SUM!NG:NG,ST_SUM!$L:$L,$G9)/COUNTIFS($G:$G,$G9,$AB:$AB,"●",$A:$A,MS$5)/MS$3,0)/3600/$E9</f>
        <v>0</v>
      </c>
      <c r="MT9" s="0" t="n">
        <f aca="false">IF($AC9="●",SUMIFS(ST_SUM!NH:NH,ST_SUM!$L:$L,$G9)/COUNTIFS($G:$G,$G9,$AC:$AC,"●",$A:$A,MT$5)/MT$3,0)/3600/$E9</f>
        <v>0</v>
      </c>
      <c r="MU9" s="0" t="n">
        <f aca="false">IF($AD9="●",SUMIFS(ST_SUM!NI:NI,ST_SUM!$L:$L,$G9)/COUNTIFS($G:$G,$G9,$AD:$AD,"●",$A:$A,MU$5)/MU$3,0)/3600/$E9</f>
        <v>0</v>
      </c>
      <c r="MV9" s="0" t="n">
        <f aca="false">IF($AE9="●",SUMIFS(ST_SUM!NJ:NJ,ST_SUM!$L:$L,$G9)/COUNTIFS($G:$G,$G9,$AE:$AE,"●",$A:$A,MV$5)/MV$3,0)/3600/$E9</f>
        <v>0</v>
      </c>
      <c r="MW9" s="0" t="n">
        <f aca="false">IF($AF9="●",SUMIFS(ST_SUM!NK:NK,ST_SUM!$L:$L,$G9)/COUNTIFS($G:$G,$G9,$AF:$AF,"●",$A:$A,MW$5)/MW$3,0)/3600/$E9</f>
        <v>0</v>
      </c>
      <c r="MX9" s="0" t="n">
        <f aca="false">IF($AG9="●",SUMIFS(ST_SUM!NL:NL,ST_SUM!$L:$L,$G9)/COUNTIFS($G:$G,$G9,$AG:$AG,"●",$A:$A,MX$5)/MX$3,0)/3600/$E9</f>
        <v>0</v>
      </c>
      <c r="MY9" s="0" t="n">
        <f aca="false">IF($AH9="●",SUMIFS(ST_SUM!NM:NM,ST_SUM!$L:$L,$G9)/COUNTIFS($G:$G,$G9,$AH:$AH,"●",$A:$A,MY$5)/MY$3,0)/3600/$E9</f>
        <v>0</v>
      </c>
      <c r="MZ9" s="0" t="n">
        <f aca="false">IF($AI9="●",SUMIFS(ST_SUM!NN:NN,ST_SUM!$L:$L,$G9)/COUNTIFS($G:$G,$G9,$AI:$AI,"●",$A:$A,MZ$5)/MZ$3,0)/3600/$E9</f>
        <v>0</v>
      </c>
      <c r="NA9" s="0" t="n">
        <f aca="false">IF($AJ9="●",SUMIFS(ST_SUM!NO:NO,ST_SUM!$L:$L,$G9)/COUNTIFS($G:$G,$G9,$AJ:$AJ,"●",$A:$A,NA$5)/NA$3,0)/3600/$E9</f>
        <v>0</v>
      </c>
      <c r="NB9" s="0" t="n">
        <f aca="false">IF($AK9="●",SUMIFS(ST_SUM!NP:NP,ST_SUM!$L:$L,$G9)/COUNTIFS($G:$G,$G9,$AK:$AK,"●",$A:$A,NB$5)/NB$3,0)/3600/$E9</f>
        <v>0</v>
      </c>
      <c r="NC9" s="0" t="n">
        <f aca="false">IF($AL9="●",SUMIFS(ST_SUM!NQ:NQ,ST_SUM!$L:$L,$G9)/COUNTIFS($G:$G,$G9,$AL:$AL,"●",$A:$A,NC$5)/NC$3,0)/3600/$E9</f>
        <v>0</v>
      </c>
      <c r="ND9" s="0" t="n">
        <f aca="false">IF($AM9="●",SUMIFS(ST_SUM!NR:NR,ST_SUM!$L:$L,$G9)/COUNTIFS($G:$G,$G9,$AM:$AM,"●",$A:$A,ND$5)/ND$3,0)/3600/$E9</f>
        <v>0</v>
      </c>
      <c r="NE9" s="0" t="n">
        <f aca="false">IF($AN9="●",SUMIFS(ST_SUM!NS:NS,ST_SUM!$L:$L,$G9)/COUNTIFS($G:$G,$G9,$AN:$AN,"●",$A:$A,NE$5)/NE$3,0)/3600/$E9</f>
        <v>0</v>
      </c>
      <c r="NF9" s="0" t="n">
        <f aca="false">IF($AO9="●",SUMIFS(ST_SUM!NT:NT,ST_SUM!$L:$L,$G9)/COUNTIFS($G:$G,$G9,$AO:$AO,"●",$A:$A,NF$5)/NF$3,0)/3600/$E9</f>
        <v>0</v>
      </c>
      <c r="NG9" s="0" t="n">
        <f aca="false">IF($AP9="●",SUMIFS(ST_SUM!NU:NU,ST_SUM!$L:$L,$G9)/COUNTIFS($G:$G,$G9,$AP:$AP,"●",$A:$A,NG$5)/NG$3,0)/3600/$E9</f>
        <v>0</v>
      </c>
      <c r="NH9" s="0" t="n">
        <f aca="false">IF($AQ9="●",SUMIFS(ST_SUM!NV:NV,ST_SUM!$L:$L,$G9)/COUNTIFS($G:$G,$G9,$AQ:$AQ,"●",$A:$A,NH$5)/NH$3,0)/3600/$E9</f>
        <v>0</v>
      </c>
      <c r="NI9" s="0" t="n">
        <f aca="false">IF($AR9="●",SUMIFS(ST_SUM!NW:NW,ST_SUM!$L:$L,$G9)/COUNTIFS($G:$G,$G9,$AR:$AR,"●",$A:$A,NI$5)/NI$3,0)/3600/$E9</f>
        <v>0</v>
      </c>
      <c r="NJ9" s="0" t="n">
        <f aca="false">IF($AS9="●",SUMIFS(ST_SUM!NX:NX,ST_SUM!$L:$L,$G9)/COUNTIFS($G:$G,$G9,$AS:$AS,"●",$A:$A,NJ$5)/NJ$3,0)/3600/$E9</f>
        <v>0</v>
      </c>
      <c r="NK9" s="0" t="n">
        <f aca="false">IF($AT9="●",SUMIFS(ST_SUM!NY:NY,ST_SUM!$L:$L,$G9)/COUNTIFS($G:$G,$G9,$AT:$AT,"●",$A:$A,NK$5)/NK$3,0)/3600/$E9</f>
        <v>0</v>
      </c>
      <c r="NL9" s="0" t="n">
        <f aca="false">IF($AU9="●",SUMIFS(ST_SUM!NZ:NZ,ST_SUM!$L:$L,$G9)/COUNTIFS($G:$G,$G9,$AU:$AU,"●",$A:$A,NL$5)/NL$3,0)/3600/$E9</f>
        <v>0</v>
      </c>
      <c r="NM9" s="0" t="n">
        <f aca="false">IF($AV9="●",SUMIFS(ST_SUM!OA:OA,ST_SUM!$L:$L,$G9)/COUNTIFS($G:$G,$G9,$AV:$AV,"●",$A:$A,NM$5)/NM$3,0)/3600/$E9</f>
        <v>0</v>
      </c>
      <c r="NN9" s="0" t="n">
        <f aca="false">IF($AW9="●",SUMIFS(ST_SUM!OB:OB,ST_SUM!$L:$L,$G9)/COUNTIFS($G:$G,$G9,$AW:$AW,"●",$A:$A,NN$5)/NN$3,0)/3600/$E9</f>
        <v>0</v>
      </c>
      <c r="NO9" s="0" t="n">
        <f aca="false">IF($AX9="●",SUMIFS(ST_SUM!OC:OC,ST_SUM!$L:$L,$G9)/COUNTIFS($G:$G,$G9,$AX:$AX,"●",$A:$A,NO$5)/NO$3,0)/3600/$E9</f>
        <v>0</v>
      </c>
      <c r="NP9" s="0" t="n">
        <f aca="false">IF($AY9="●",SUMIFS(ST_SUM!OD:OD,ST_SUM!$L:$L,$G9)/COUNTIFS($G:$G,$G9,$AY:$AY,"●",$A:$A,NP$5)/NP$3,0)/3600/$E9</f>
        <v>0</v>
      </c>
      <c r="NQ9" s="0" t="n">
        <f aca="false">IF($AZ9="●",SUMIFS(ST_SUM!OE:OE,ST_SUM!$L:$L,$G9)/COUNTIFS($G:$G,$G9,$AZ:$AZ,"●",$A:$A,NQ$5)/NQ$3,0)/3600/$E9</f>
        <v>0</v>
      </c>
      <c r="NR9" s="0" t="n">
        <f aca="false">IF($BA9="●",SUMIFS(ST_SUM!OF:OF,ST_SUM!$L:$L,$G9)/COUNTIFS($G:$G,$G9,$BA:$BA,"●",$A:$A,NR$5)/NR$3,0)/3600/$E9</f>
        <v>0</v>
      </c>
      <c r="NS9" s="0" t="n">
        <f aca="false">IF($BB9="●",SUMIFS(ST_SUM!OG:OG,ST_SUM!$L:$L,$G9)/COUNTIFS($G:$G,$G9,$BB:$BB,"●",$A:$A,NS$5)/NS$3,0)/3600/$E9</f>
        <v>0</v>
      </c>
      <c r="NT9" s="0" t="n">
        <f aca="false">IF($BC9="●",SUMIFS(ST_SUM!OH:OH,ST_SUM!$L:$L,$G9)/COUNTIFS($G:$G,$G9,$BC:$BC,"●",$A:$A,NT$5)/NT$3,0)/3600/$E9</f>
        <v>0</v>
      </c>
      <c r="NU9" s="0" t="n">
        <f aca="false">IF($BD9="●",SUMIFS(ST_SUM!OI:OI,ST_SUM!$L:$L,$G9)/COUNTIFS($G:$G,$G9,$BD:$BD,"●",$A:$A,NU$5)/NU$3,0)/3600/$E9</f>
        <v>0</v>
      </c>
      <c r="NV9" s="0" t="n">
        <f aca="false">IF($BE9="●",SUMIFS(ST_SUM!OJ:OJ,ST_SUM!$L:$L,$G9)/COUNTIFS($G:$G,$G9,$BE:$BE,"●",$A:$A,NV$5)/NV$3,0)/3600/$E9</f>
        <v>0</v>
      </c>
      <c r="NW9" s="0" t="n">
        <f aca="false">IF($BF9="●",SUMIFS(ST_SUM!OK:OK,ST_SUM!$L:$L,$G9)/COUNTIFS($G:$G,$G9,$BF:$BF,"●",$A:$A,NW$5)/NW$3,0)/3600/$E9</f>
        <v>0</v>
      </c>
      <c r="NX9" s="0" t="n">
        <f aca="false">IF($BG9="●",SUMIFS(ST_SUM!OL:OL,ST_SUM!$L:$L,$G9)/COUNTIFS($G:$G,$G9,$BG:$BG,"●",$A:$A,NX$5)/NX$3,0)/3600/$E9</f>
        <v>0</v>
      </c>
      <c r="NY9" s="0" t="n">
        <f aca="false">IF($BH9="●",SUMIFS(ST_SUM!OM:OM,ST_SUM!$L:$L,$G9)/COUNTIFS($G:$G,$G9,$BH:$BH,"●",$A:$A,NY$5)/NY$3,0)/3600/$E9</f>
        <v>0</v>
      </c>
      <c r="NZ9" s="0" t="n">
        <f aca="false">IF($BI9="●",SUMIFS(ST_SUM!ON:ON,ST_SUM!$L:$L,$G9)/COUNTIFS($G:$G,$G9,$BI:$BI,"●",$A:$A,NZ$5)/NZ$3,0)/3600/$E9</f>
        <v>0</v>
      </c>
      <c r="OA9" s="0" t="n">
        <f aca="false">IF($BJ9="●",SUMIFS(ST_SUM!OO:OO,ST_SUM!$L:$L,$G9)/COUNTIFS($G:$G,$G9,$BJ:$BJ,"●",$A:$A,OA$5)/OA$3,0)/3600/$E9</f>
        <v>0</v>
      </c>
      <c r="OB9" s="0" t="n">
        <f aca="false">IF($BK9="●",SUMIFS(ST_SUM!OP:OP,ST_SUM!$L:$L,$G9)/COUNTIFS($G:$G,$G9,$BK:$BK,"●",$A:$A,OB$5)/OB$3,0)/3600/$E9</f>
        <v>0</v>
      </c>
      <c r="OC9" s="0" t="n">
        <f aca="false">IF($BL9="●",SUMIFS(ST_SUM!OQ:OQ,ST_SUM!$L:$L,$G9)/COUNTIFS($G:$G,$G9,$BL:$BL,"●",$A:$A,OC$5)/OC$3,0)/3600/$E9</f>
        <v>0</v>
      </c>
      <c r="OD9" s="0" t="n">
        <f aca="false">IF($BM9="●",SUMIFS(ST_SUM!OR:OR,ST_SUM!$L:$L,$G9)/COUNTIFS($G:$G,$G9,$BM:$BM,"●",$A:$A,OD$5)/OD$3,0)/3600/$E9</f>
        <v>0</v>
      </c>
      <c r="OE9" s="0" t="n">
        <f aca="false">IF($BN9="●",SUMIFS(ST_SUM!OS:OS,ST_SUM!$L:$L,$G9)/COUNTIFS($G:$G,$G9,$BN:$BN,"●",$A:$A,OE$5)/OE$3,0)/3600/$E9</f>
        <v>0</v>
      </c>
      <c r="OF9" s="0" t="n">
        <f aca="false">IF($BO9="●",SUMIFS(ST_SUM!OT:OT,ST_SUM!$L:$L,$G9)/COUNTIFS($G:$G,$G9,$BO:$BO,"●",$A:$A,OF$5)/OF$3,0)/3600/$E9</f>
        <v>0</v>
      </c>
      <c r="OG9" s="0" t="n">
        <f aca="false">IF($BP9="●",SUMIFS(ST_SUM!OU:OU,ST_SUM!$L:$L,$G9)/COUNTIFS($G:$G,$G9,$BP:$BP,"●",$A:$A,OG$5)/OG$3,0)/3600/$E9</f>
        <v>0</v>
      </c>
      <c r="OH9" s="0" t="n">
        <f aca="false">IF($BQ9="●",SUMIFS(ST_SUM!OV:OV,ST_SUM!$L:$L,$G9)/COUNTIFS($G:$G,$G9,$BQ:$BQ,"●",$A:$A,OH$5)/OH$3,0)/3600/$E9</f>
        <v>0</v>
      </c>
      <c r="OI9" s="0" t="n">
        <f aca="false">IF($BR9="●",SUMIFS(ST_SUM!OW:OW,ST_SUM!$L:$L,$G9)/COUNTIFS($G:$G,$G9,$BR:$BR,"●",$A:$A,OI$5)/OI$3,0)/3600/$E9</f>
        <v>0</v>
      </c>
      <c r="OJ9" s="0" t="n">
        <f aca="false">IF($BS9="●",SUMIFS(ST_SUM!OX:OX,ST_SUM!$L:$L,$G9)/COUNTIFS($G:$G,$G9,$BS:$BS,"●",$A:$A,OJ$5)/OJ$3,0)/3600/$E9</f>
        <v>0</v>
      </c>
      <c r="OK9" s="0" t="n">
        <f aca="false">IF($BT9="●",SUMIFS(ST_SUM!OY:OY,ST_SUM!$L:$L,$G9)/COUNTIFS($G:$G,$G9,$BT:$BT,"●",$A:$A,OK$5)/OK$3,0)/3600/$E9</f>
        <v>0</v>
      </c>
      <c r="OL9" s="0" t="n">
        <f aca="false">SUM(LY9:OK9)</f>
        <v>0</v>
      </c>
      <c r="OM9" s="0" t="n">
        <f aca="false">IF($H9="●",SUMIFS(ST_SUM!PA:PA,ST_SUM!$L:$L,$G9)/COUNTIFS($G:$G,$G9,$H:$H,"●",$A:$A,OM$5)/OM$3,0)/3600/$E9</f>
        <v>0</v>
      </c>
      <c r="ON9" s="0" t="n">
        <f aca="false">IF($I9="●",SUMIFS(ST_SUM!PB:PB,ST_SUM!$L:$L,$G9)/COUNTIFS($G:$G,$G9,$I:$I,"●",$A:$A,ON$5)/ON$3,0)/3600/$E9</f>
        <v>0</v>
      </c>
      <c r="OO9" s="0" t="n">
        <f aca="false">IF($J9="●",SUMIFS(ST_SUM!PC:PC,ST_SUM!$L:$L,$G9)/COUNTIFS($G:$G,$G9,$J:$J,"●",$A:$A,OO$5)/OO$3,0)/3600/$E9</f>
        <v>0</v>
      </c>
      <c r="OP9" s="0" t="n">
        <f aca="false">IF($K9="●",SUMIFS(ST_SUM!PD:PD,ST_SUM!$L:$L,$G9)/COUNTIFS($G:$G,$G9,$K:$K,"●",$A:$A,OP$5)/OP$3,0)/3600/$E9</f>
        <v>0</v>
      </c>
      <c r="OQ9" s="0" t="n">
        <f aca="false">IF($L9="●",SUMIFS(ST_SUM!PE:PE,ST_SUM!$L:$L,$G9)/COUNTIFS($G:$G,$G9,$L:$L,"●",$A:$A,OQ$5)/OQ$3,0)/3600/$E9</f>
        <v>0</v>
      </c>
      <c r="OR9" s="0" t="n">
        <f aca="false">IF($M9="●",SUMIFS(ST_SUM!PF:PF,ST_SUM!$L:$L,$G9)/COUNTIFS($G:$G,$G9,$M:$M,"●",$A:$A,OR$5)/OR$3,0)/3600/$E9</f>
        <v>0</v>
      </c>
      <c r="OS9" s="0" t="n">
        <f aca="false">IF($N9="●",SUMIFS(ST_SUM!PG:PG,ST_SUM!$L:$L,$G9)/COUNTIFS($G:$G,$G9,$N:$N,"●",$A:$A,OS$5)/OS$3,0)/3600/$E9</f>
        <v>0</v>
      </c>
      <c r="OT9" s="0" t="n">
        <f aca="false">IF($O9="●",SUMIFS(ST_SUM!PH:PH,ST_SUM!$L:$L,$G9,ST_SUM!$M:$M,IF($B9='PART METHOD'!$D$4,"FMCNC1",IF($B9='PART METHOD'!$D$6,"FMCNC2","STD")))/IF($B9='PART METHOD'!$D$4,COUNTIFS($G:$G,$G9,$O:$O,"●",$A:$A,OT$5,$B:$B,'PART METHOD'!$D$4),IF($B9='PART METHOD'!$D$6,COUNTIFS($G:$G,$G9,$O:$O,"●",$A:$A,OT$5,$B:$B,'PART METHOD'!$D$6),COUNTIFS($G:$G,$G9,$O:$O,"●",$A:$A,OT$5,$B:$B,"&lt;&gt;"&amp;'PART METHOD'!$D$4,$B:$B,"&lt;&gt;"&amp;'PART METHOD'!$D$6)))/OT$3,0)/3600/$E9</f>
        <v>0</v>
      </c>
      <c r="OU9" s="0" t="n">
        <f aca="false">IF($P9="●",SUMIFS(ST_SUM!PI:PI,ST_SUM!$L:$L,$G9,ST_SUM!$M:$M,IF($B9='PART METHOD'!$D$4,"FMCNC1",IF($B9='PART METHOD'!$D$6,"FMCNC2","STD")))/IF($B9='PART METHOD'!$D$4,COUNTIFS($G:$G,$G9,$P:$P,"●",$A:$A,OU$5,$B:$B,'PART METHOD'!$D$4),IF($B9='PART METHOD'!$D$6,COUNTIFS($G:$G,$G9,$P:$P,"●",$A:$A,OU$5,$B:$B,'PART METHOD'!$D$6),COUNTIFS($G:$G,$G9,$P:$P,"●",$A:$A,OU$5,$B:$B,"&lt;&gt;"&amp;'PART METHOD'!$D$4,$B:$B,"&lt;&gt;"&amp;'PART METHOD'!$D$6)))/OU$3,0)/3600/$E9</f>
        <v>0</v>
      </c>
      <c r="OV9" s="0" t="n">
        <f aca="false">IF($Q9="●",SUMIFS(ST_SUM!PJ:PJ,ST_SUM!$L:$L,$G9,ST_SUM!$M:$M,IF($B9='PART METHOD'!$D$4,"FMCNC1",IF($B9='PART METHOD'!$D$6,"FMCNC2","STD")))/IF($B9='PART METHOD'!$D$4,COUNTIFS($G:$G,$G9,$Q:$Q,"●",$A:$A,OV$5,$B:$B,'PART METHOD'!$D$4),IF($B9='PART METHOD'!$D$6,COUNTIFS($G:$G,$G9,$Q:$Q,"●",$A:$A,OV$5,$B:$B,'PART METHOD'!$D$6),COUNTIFS($G:$G,$G9,$Q:$Q,"●",$A:$A,OV$5,$B:$B,"&lt;&gt;"&amp;'PART METHOD'!$D$4,$B:$B,"&lt;&gt;"&amp;'PART METHOD'!$D$6)))/OV$3,0)/3600/$E9</f>
        <v>0</v>
      </c>
      <c r="OW9" s="0" t="n">
        <f aca="false">IF($R9="●",SUMIFS(ST_SUM!PK:PK,ST_SUM!$L:$L,$G9,ST_SUM!$M:$M,IF($B9='PART METHOD'!$D$4,"FMCNC1",IF($B9='PART METHOD'!$D$6,"FMCNC2","STD")))/IF($B9='PART METHOD'!$D$4,COUNTIFS($G:$G,$G9,$R:$R,"●",$A:$A,OW$5,$B:$B,'PART METHOD'!$D$4),IF($B9='PART METHOD'!$D$6,COUNTIFS($G:$G,$G9,$R:$R,"●",$A:$A,OW$5,$B:$B,'PART METHOD'!$D$6),COUNTIFS($G:$G,$G9,$R:$R,"●",$A:$A,OW$5,$B:$B,"&lt;&gt;"&amp;'PART METHOD'!$D$4,$B:$B,"&lt;&gt;"&amp;'PART METHOD'!$D$6)))/OW$3,0)/3600/$E9</f>
        <v>0</v>
      </c>
      <c r="OX9" s="0" t="n">
        <f aca="false">IF($S9="●",SUMIFS(ST_SUM!PL:PL,ST_SUM!$L:$L,$G9,ST_SUM!$M:$M,IF($B9='PART METHOD'!$D$4,"FMCNC1",IF($B9='PART METHOD'!$D$6,"FMCNC2","STD")))/IF($B9='PART METHOD'!$D$4,COUNTIFS($G:$G,$G9,$S:$S,"●",$A:$A,OX$5,$B:$B,'PART METHOD'!$D$4),IF($B9='PART METHOD'!$D$6,COUNTIFS($G:$G,$G9,$S:$S,"●",$A:$A,OX$5,$B:$B,'PART METHOD'!$D$6),COUNTIFS($G:$G,$G9,$S:$S,"●",$A:$A,OX$5,$B:$B,"&lt;&gt;"&amp;'PART METHOD'!$D$4,$B:$B,"&lt;&gt;"&amp;'PART METHOD'!$D$6)))/OX$3,0)/3600/$E9</f>
        <v>0</v>
      </c>
      <c r="OY9" s="0" t="n">
        <f aca="false">IF($T9="●",SUMIFS(ST_SUM!PM:PM,ST_SUM!$L:$L,$G9,ST_SUM!$M:$M,IF($B9='PART METHOD'!$D$4,"FMCNC1",IF($B9='PART METHOD'!$D$6,"FMCNC2","STD")))/IF($B9='PART METHOD'!$D$4,COUNTIFS($G:$G,$G9,$T:$T,"●",$A:$A,OY$5,$B:$B,'PART METHOD'!$D$4),IF($B9='PART METHOD'!$D$6,COUNTIFS($G:$G,$G9,$T:$T,"●",$A:$A,OY$5,$B:$B,'PART METHOD'!$D$6),COUNTIFS($G:$G,$G9,$T:$T,"●",$A:$A,OY$5,$B:$B,"&lt;&gt;"&amp;'PART METHOD'!$D$4,$B:$B,"&lt;&gt;"&amp;'PART METHOD'!$D$6)))/OY$3,0)/3600/$E9</f>
        <v>0</v>
      </c>
      <c r="OZ9" s="0" t="n">
        <f aca="false">IF($U9="●",SUMIFS(ST_SUM!PN:PN,ST_SUM!$L:$L,$G9,ST_SUM!$M:$M,IF($B9='PART METHOD'!$D$4,"FMCNC1",IF($B9='PART METHOD'!$D$6,"FMCNC2","STD")))/IF($B9='PART METHOD'!$D$4,COUNTIFS($G:$G,$G9,$U:$U,"●",$A:$A,OZ$5,$B:$B,'PART METHOD'!$D$4),IF($B9='PART METHOD'!$D$6,COUNTIFS($G:$G,$G9,$U:$U,"●",$A:$A,OZ$5,$B:$B,'PART METHOD'!$D$6),COUNTIFS($G:$G,$G9,$U:$U,"●",$A:$A,OZ$5,$B:$B,"&lt;&gt;"&amp;'PART METHOD'!$D$4,$B:$B,"&lt;&gt;"&amp;'PART METHOD'!$D$6)))/OZ$3,0)/3600/$E9</f>
        <v>0</v>
      </c>
      <c r="PA9" s="0" t="n">
        <f aca="false">IF($V9="●",SUMIFS(ST_SUM!PO:PO,ST_SUM!$L:$L,$G9,ST_SUM!$M:$M,IF($B9='PART METHOD'!$D$4,"FMCNC1",IF($B9='PART METHOD'!$D$6,"FMCNC2","STD")))/IF($B9='PART METHOD'!$D$4,COUNTIFS($G:$G,$G9,$V:$V,"●",$A:$A,PA$5,$B:$B,'PART METHOD'!$D$4),IF($B9='PART METHOD'!$D$6,COUNTIFS($G:$G,$G9,$V:$V,"●",$A:$A,PA$5,$B:$B,'PART METHOD'!$D$6),COUNTIFS($G:$G,$G9,$V:$V,"●",$A:$A,PA$5,$B:$B,"&lt;&gt;"&amp;'PART METHOD'!$D$4,$B:$B,"&lt;&gt;"&amp;'PART METHOD'!$D$6)))/PA$3,0)/3600/$E9</f>
        <v>0</v>
      </c>
      <c r="PB9" s="0" t="n">
        <f aca="false">IF($W9="●",SUMIFS(ST_SUM!PP:PP,ST_SUM!$L:$L,$G9,ST_SUM!$N:$N,IF($B9='PART METHOD'!$D$5,"HAND","STD"))/COUNTIFS($G:$G,$G9,$W:$W,"●",$A:$A,PB$5,$B:$B,IF($B9='PART METHOD'!$D$5,'PART METHOD'!$D$5,"&lt;&gt;"&amp;'PART METHOD'!$D$5))/PB$3,0)/3600/$E9</f>
        <v>0</v>
      </c>
      <c r="PC9" s="0" t="n">
        <f aca="false">IF($X9="●",SUMIFS(ST_SUM!PQ:PQ,ST_SUM!$L:$L,$G9)/COUNTIFS($G:$G,$G9,$X:$X,"●",$A:$A,PC$5)/PC$3,0)/3600/$E9</f>
        <v>0</v>
      </c>
      <c r="PD9" s="0" t="n">
        <f aca="false">IF($Y9="●",SUMIFS(ST_SUM!PR:PR,ST_SUM!$L:$L,$G9)/COUNTIFS($G:$G,$G9,$Y:$Y,"●",$A:$A,PD$5)/PD$3,0)/3600/$E9</f>
        <v>0</v>
      </c>
      <c r="PE9" s="0" t="n">
        <f aca="false">IF($Z9="●",SUMIFS(ST_SUM!PS:PS,ST_SUM!$L:$L,$G9)/COUNTIFS($G:$G,$G9,$Z:$Z,"●",$A:$A,PE$5)/PE$3,0)/3600/$E9</f>
        <v>0</v>
      </c>
      <c r="PF9" s="0" t="n">
        <f aca="false">IF($AA9="●",SUMIFS(ST_SUM!PT:PT,ST_SUM!$L:$L,$G9)/COUNTIFS($G:$G,$G9,$AA:$AA,"●",$A:$A,PF$5)/PF$3,0)/3600/$E9</f>
        <v>0</v>
      </c>
      <c r="PG9" s="0" t="n">
        <f aca="false">IF($AB9="●",SUMIFS(ST_SUM!PU:PU,ST_SUM!$L:$L,$G9)/COUNTIFS($G:$G,$G9,$AB:$AB,"●",$A:$A,PG$5)/PG$3,0)/3600/$E9</f>
        <v>0</v>
      </c>
      <c r="PH9" s="0" t="n">
        <f aca="false">IF($AC9="●",SUMIFS(ST_SUM!PV:PV,ST_SUM!$L:$L,$G9)/COUNTIFS($G:$G,$G9,$AC:$AC,"●",$A:$A,PH$5)/PH$3,0)/3600/$E9</f>
        <v>0</v>
      </c>
      <c r="PI9" s="0" t="n">
        <f aca="false">IF($AD9="●",SUMIFS(ST_SUM!PW:PW,ST_SUM!$L:$L,$G9)/COUNTIFS($G:$G,$G9,$AD:$AD,"●",$A:$A,PI$5)/PI$3,0)/3600/$E9</f>
        <v>0</v>
      </c>
      <c r="PJ9" s="0" t="n">
        <f aca="false">IF($AE9="●",SUMIFS(ST_SUM!PX:PX,ST_SUM!$L:$L,$G9)/COUNTIFS($G:$G,$G9,$AE:$AE,"●",$A:$A,PJ$5)/PJ$3,0)/3600/$E9</f>
        <v>0</v>
      </c>
      <c r="PK9" s="0" t="n">
        <f aca="false">IF($AF9="●",SUMIFS(ST_SUM!PY:PY,ST_SUM!$L:$L,$G9)/COUNTIFS($G:$G,$G9,$AF:$AF,"●",$A:$A,PK$5)/PK$3,0)/3600/$E9</f>
        <v>0</v>
      </c>
      <c r="PL9" s="0" t="n">
        <f aca="false">IF($AG9="●",SUMIFS(ST_SUM!PZ:PZ,ST_SUM!$L:$L,$G9)/COUNTIFS($G:$G,$G9,$AG:$AG,"●",$A:$A,PL$5)/PL$3,0)/3600/$E9</f>
        <v>0</v>
      </c>
      <c r="PM9" s="0" t="n">
        <f aca="false">IF($AH9="●",SUMIFS(ST_SUM!QA:QA,ST_SUM!$L:$L,$G9)/COUNTIFS($G:$G,$G9,$AH:$AH,"●",$A:$A,PM$5)/PM$3,0)/3600/$E9</f>
        <v>0</v>
      </c>
      <c r="PN9" s="0" t="n">
        <f aca="false">IF($AI9="●",SUMIFS(ST_SUM!QB:QB,ST_SUM!$L:$L,$G9)/COUNTIFS($G:$G,$G9,$AI:$AI,"●",$A:$A,PN$5)/PN$3,0)/3600/$E9</f>
        <v>0</v>
      </c>
      <c r="PO9" s="0" t="n">
        <f aca="false">IF($AJ9="●",SUMIFS(ST_SUM!QC:QC,ST_SUM!$L:$L,$G9)/COUNTIFS($G:$G,$G9,$AJ:$AJ,"●",$A:$A,PO$5)/PO$3,0)/3600/$E9</f>
        <v>0</v>
      </c>
      <c r="PP9" s="0" t="n">
        <f aca="false">IF($AK9="●",SUMIFS(ST_SUM!QD:QD,ST_SUM!$L:$L,$G9)/COUNTIFS($G:$G,$G9,$AK:$AK,"●",$A:$A,PP$5)/PP$3,0)/3600/$E9</f>
        <v>0</v>
      </c>
      <c r="PQ9" s="0" t="n">
        <f aca="false">IF($AL9="●",SUMIFS(ST_SUM!QE:QE,ST_SUM!$L:$L,$G9)/COUNTIFS($G:$G,$G9,$AL:$AL,"●",$A:$A,PQ$5)/PQ$3,0)/3600/$E9</f>
        <v>0</v>
      </c>
      <c r="PR9" s="0" t="n">
        <f aca="false">IF($AM9="●",SUMIFS(ST_SUM!QF:QF,ST_SUM!$L:$L,$G9)/COUNTIFS($G:$G,$G9,$AM:$AM,"●",$A:$A,PR$5)/PR$3,0)/3600/$E9</f>
        <v>0</v>
      </c>
      <c r="PS9" s="0" t="n">
        <f aca="false">IF($AN9="●",SUMIFS(ST_SUM!QG:QG,ST_SUM!$L:$L,$G9)/COUNTIFS($G:$G,$G9,$AN:$AN,"●",$A:$A,PS$5)/PS$3,0)/3600/$E9</f>
        <v>0</v>
      </c>
      <c r="PT9" s="0" t="n">
        <f aca="false">IF($AO9="●",SUMIFS(ST_SUM!QH:QH,ST_SUM!$L:$L,$G9)/COUNTIFS($G:$G,$G9,$AO:$AO,"●",$A:$A,PT$5)/PT$3,0)/3600/$E9</f>
        <v>0</v>
      </c>
      <c r="PU9" s="0" t="n">
        <f aca="false">IF($AP9="●",SUMIFS(ST_SUM!QI:QI,ST_SUM!$L:$L,$G9)/COUNTIFS($G:$G,$G9,$AP:$AP,"●",$A:$A,PU$5)/PU$3,0)/3600/$E9</f>
        <v>0</v>
      </c>
      <c r="PV9" s="0" t="n">
        <f aca="false">IF($AQ9="●",SUMIFS(ST_SUM!QJ:QJ,ST_SUM!$L:$L,$G9)/COUNTIFS($G:$G,$G9,$AQ:$AQ,"●",$A:$A,PV$5)/PV$3,0)/3600/$E9</f>
        <v>0</v>
      </c>
      <c r="PW9" s="0" t="n">
        <f aca="false">IF($AR9="●",SUMIFS(ST_SUM!QK:QK,ST_SUM!$L:$L,$G9)/COUNTIFS($G:$G,$G9,$AR:$AR,"●",$A:$A,PW$5)/PW$3,0)/3600/$E9</f>
        <v>0</v>
      </c>
      <c r="PX9" s="0" t="n">
        <f aca="false">IF($AS9="●",SUMIFS(ST_SUM!QL:QL,ST_SUM!$L:$L,$G9)/COUNTIFS($G:$G,$G9,$AS:$AS,"●",$A:$A,PX$5)/PX$3,0)/3600/$E9</f>
        <v>0</v>
      </c>
      <c r="PY9" s="0" t="n">
        <f aca="false">IF($AT9="●",SUMIFS(ST_SUM!QM:QM,ST_SUM!$L:$L,$G9)/COUNTIFS($G:$G,$G9,$AT:$AT,"●",$A:$A,PY$5)/PY$3,0)/3600/$E9</f>
        <v>0</v>
      </c>
      <c r="PZ9" s="0" t="n">
        <f aca="false">IF($AU9="●",SUMIFS(ST_SUM!QN:QN,ST_SUM!$L:$L,$G9)/COUNTIFS($G:$G,$G9,$AU:$AU,"●",$A:$A,PZ$5)/PZ$3,0)/3600/$E9</f>
        <v>0</v>
      </c>
      <c r="QA9" s="0" t="n">
        <f aca="false">IF($AV9="●",SUMIFS(ST_SUM!QO:QO,ST_SUM!$L:$L,$G9)/COUNTIFS($G:$G,$G9,$AV:$AV,"●",$A:$A,QA$5)/QA$3,0)/3600/$E9</f>
        <v>0</v>
      </c>
      <c r="QB9" s="0" t="n">
        <f aca="false">IF($AW9="●",SUMIFS(ST_SUM!QP:QP,ST_SUM!$L:$L,$G9)/COUNTIFS($G:$G,$G9,$AW:$AW,"●",$A:$A,QB$5)/QB$3,0)/3600/$E9</f>
        <v>0</v>
      </c>
      <c r="QC9" s="0" t="n">
        <f aca="false">IF($AX9="●",SUMIFS(ST_SUM!QQ:QQ,ST_SUM!$L:$L,$G9)/COUNTIFS($G:$G,$G9,$AX:$AX,"●",$A:$A,QC$5)/QC$3,0)/3600/$E9</f>
        <v>0</v>
      </c>
      <c r="QD9" s="0" t="n">
        <f aca="false">IF($AY9="●",SUMIFS(ST_SUM!QR:QR,ST_SUM!$L:$L,$G9)/COUNTIFS($G:$G,$G9,$AY:$AY,"●",$A:$A,QD$5)/QD$3,0)/3600/$E9</f>
        <v>0</v>
      </c>
      <c r="QE9" s="0" t="n">
        <f aca="false">IF($AZ9="●",SUMIFS(ST_SUM!QS:QS,ST_SUM!$L:$L,$G9)/COUNTIFS($G:$G,$G9,$AZ:$AZ,"●",$A:$A,QE$5)/QE$3,0)/3600/$E9</f>
        <v>0</v>
      </c>
      <c r="QF9" s="0" t="n">
        <f aca="false">IF($BA9="●",SUMIFS(ST_SUM!QT:QT,ST_SUM!$L:$L,$G9)/COUNTIFS($G:$G,$G9,$BA:$BA,"●",$A:$A,QF$5)/QF$3,0)/3600/$E9</f>
        <v>0</v>
      </c>
      <c r="QG9" s="0" t="n">
        <f aca="false">IF($BB9="●",SUMIFS(ST_SUM!QU:QU,ST_SUM!$L:$L,$G9)/COUNTIFS($G:$G,$G9,$BB:$BB,"●",$A:$A,QG$5)/QG$3,0)/3600/$E9</f>
        <v>0</v>
      </c>
      <c r="QH9" s="0" t="n">
        <f aca="false">IF($BC9="●",SUMIFS(ST_SUM!QV:QV,ST_SUM!$L:$L,$G9)/COUNTIFS($G:$G,$G9,$BC:$BC,"●",$A:$A,QH$5)/QH$3,0)/3600/$E9</f>
        <v>0</v>
      </c>
      <c r="QI9" s="0" t="n">
        <f aca="false">IF($BD9="●",SUMIFS(ST_SUM!QW:QW,ST_SUM!$L:$L,$G9)/COUNTIFS($G:$G,$G9,$BD:$BD,"●",$A:$A,QI$5)/QI$3,0)/3600/$E9</f>
        <v>0</v>
      </c>
      <c r="QJ9" s="0" t="n">
        <f aca="false">IF($BE9="●",SUMIFS(ST_SUM!QX:QX,ST_SUM!$L:$L,$G9)/COUNTIFS($G:$G,$G9,$BE:$BE,"●",$A:$A,QJ$5)/QJ$3,0)/3600/$E9</f>
        <v>0</v>
      </c>
      <c r="QK9" s="0" t="n">
        <f aca="false">IF($BF9="●",SUMIFS(ST_SUM!QY:QY,ST_SUM!$L:$L,$G9)/COUNTIFS($G:$G,$G9,$BF:$BF,"●",$A:$A,QK$5)/QK$3,0)/3600/$E9</f>
        <v>0</v>
      </c>
      <c r="QL9" s="0" t="n">
        <f aca="false">IF($BG9="●",SUMIFS(ST_SUM!QZ:QZ,ST_SUM!$L:$L,$G9)/COUNTIFS($G:$G,$G9,$BG:$BG,"●",$A:$A,QL$5)/QL$3,0)/3600/$E9</f>
        <v>0</v>
      </c>
      <c r="QM9" s="0" t="n">
        <f aca="false">IF($BH9="●",SUMIFS(ST_SUM!RA:RA,ST_SUM!$L:$L,$G9)/COUNTIFS($G:$G,$G9,$BH:$BH,"●",$A:$A,QM$5)/QM$3,0)/3600/$E9</f>
        <v>0</v>
      </c>
      <c r="QN9" s="0" t="n">
        <f aca="false">IF($BI9="●",SUMIFS(ST_SUM!RB:RB,ST_SUM!$L:$L,$G9)/COUNTIFS($G:$G,$G9,$BI:$BI,"●",$A:$A,QN$5)/QN$3,0)/3600/$E9</f>
        <v>0</v>
      </c>
      <c r="QO9" s="0" t="n">
        <f aca="false">IF($BJ9="●",SUMIFS(ST_SUM!RC:RC,ST_SUM!$L:$L,$G9)/COUNTIFS($G:$G,$G9,$BJ:$BJ,"●",$A:$A,QO$5)/QO$3,0)/3600/$E9</f>
        <v>0</v>
      </c>
      <c r="QP9" s="0" t="n">
        <f aca="false">IF($BK9="●",SUMIFS(ST_SUM!RD:RD,ST_SUM!$L:$L,$G9)/COUNTIFS($G:$G,$G9,$BK:$BK,"●",$A:$A,QP$5)/QP$3,0)/3600/$E9</f>
        <v>0</v>
      </c>
      <c r="QQ9" s="0" t="n">
        <f aca="false">IF($BL9="●",SUMIFS(ST_SUM!RE:RE,ST_SUM!$L:$L,$G9)/COUNTIFS($G:$G,$G9,$BL:$BL,"●",$A:$A,QQ$5)/QQ$3,0)/3600/$E9</f>
        <v>0</v>
      </c>
      <c r="QR9" s="0" t="n">
        <f aca="false">IF($BM9="●",SUMIFS(ST_SUM!RF:RF,ST_SUM!$L:$L,$G9)/COUNTIFS($G:$G,$G9,$BM:$BM,"●",$A:$A,QR$5)/QR$3,0)/3600/$E9</f>
        <v>0</v>
      </c>
      <c r="QS9" s="0" t="n">
        <f aca="false">IF($BN9="●",SUMIFS(ST_SUM!RG:RG,ST_SUM!$L:$L,$G9)/COUNTIFS($G:$G,$G9,$BN:$BN,"●",$A:$A,QS$5)/QS$3,0)/3600/$E9</f>
        <v>0</v>
      </c>
      <c r="QT9" s="0" t="n">
        <f aca="false">IF($BO9="●",SUMIFS(ST_SUM!RH:RH,ST_SUM!$L:$L,$G9)/COUNTIFS($G:$G,$G9,$BO:$BO,"●",$A:$A,QT$5)/QT$3,0)/3600/$E9</f>
        <v>0</v>
      </c>
      <c r="QU9" s="0" t="n">
        <f aca="false">IF($BP9="●",SUMIFS(ST_SUM!RI:RI,ST_SUM!$L:$L,$G9)/COUNTIFS($G:$G,$G9,$BP:$BP,"●",$A:$A,QU$5)/QU$3,0)/3600/$E9</f>
        <v>0</v>
      </c>
      <c r="QV9" s="0" t="n">
        <f aca="false">IF($BQ9="●",SUMIFS(ST_SUM!RJ:RJ,ST_SUM!$L:$L,$G9)/COUNTIFS($G:$G,$G9,$BQ:$BQ,"●",$A:$A,QV$5)/QV$3,0)/3600/$E9</f>
        <v>0</v>
      </c>
      <c r="QW9" s="0" t="n">
        <f aca="false">IF($BR9="●",SUMIFS(ST_SUM!RK:RK,ST_SUM!$L:$L,$G9)/COUNTIFS($G:$G,$G9,$BR:$BR,"●",$A:$A,QW$5)/QW$3,0)/3600/$E9</f>
        <v>0</v>
      </c>
      <c r="QX9" s="0" t="n">
        <f aca="false">IF($BS9="●",SUMIFS(ST_SUM!RL:RL,ST_SUM!$L:$L,$G9)/COUNTIFS($G:$G,$G9,$BS:$BS,"●",$A:$A,QX$5)/QX$3,0)/3600/$E9</f>
        <v>0</v>
      </c>
      <c r="QY9" s="0" t="n">
        <f aca="false">IF($BT9="●",SUMIFS(ST_SUM!RM:RM,ST_SUM!$L:$L,$G9)/COUNTIFS($G:$G,$G9,$BT:$BT,"●",$A:$A,QY$5)/QY$3,0)/3600/$E9</f>
        <v>0</v>
      </c>
      <c r="QZ9" s="0" t="n">
        <f aca="false">SUM(OM9:QY9)</f>
        <v>0</v>
      </c>
      <c r="RA9" s="0" t="n">
        <f aca="false">IF($H9="●",SUMIFS(ST_SUM!RO:RO,ST_SUM!$L:$L,$G9)/COUNTIFS($G:$G,$G9,$H:$H,"●",$A:$A,RA$5)/RA$3,0)/3600/$E9</f>
        <v>0</v>
      </c>
      <c r="RB9" s="0" t="n">
        <f aca="false">IF($I9="●",SUMIFS(ST_SUM!RP:RP,ST_SUM!$L:$L,$G9)/COUNTIFS($G:$G,$G9,$I:$I,"●",$A:$A,RB$5)/RB$3,0)/3600/$E9</f>
        <v>0</v>
      </c>
      <c r="RC9" s="0" t="n">
        <f aca="false">IF($J9="●",SUMIFS(ST_SUM!RQ:RQ,ST_SUM!$L:$L,$G9)/COUNTIFS($G:$G,$G9,$J:$J,"●",$A:$A,RC$5)/RC$3,0)/3600/$E9</f>
        <v>0</v>
      </c>
      <c r="RD9" s="0" t="n">
        <f aca="false">IF($K9="●",SUMIFS(ST_SUM!RR:RR,ST_SUM!$L:$L,$G9)/COUNTIFS($G:$G,$G9,$K:$K,"●",$A:$A,RD$5)/RD$3,0)/3600/$E9</f>
        <v>0</v>
      </c>
      <c r="RE9" s="0" t="n">
        <f aca="false">IF($L9="●",SUMIFS(ST_SUM!RS:RS,ST_SUM!$L:$L,$G9)/COUNTIFS($G:$G,$G9,$L:$L,"●",$A:$A,RE$5)/RE$3,0)/3600/$E9</f>
        <v>0</v>
      </c>
      <c r="RF9" s="0" t="n">
        <f aca="false">IF($M9="●",SUMIFS(ST_SUM!RT:RT,ST_SUM!$L:$L,$G9)/COUNTIFS($G:$G,$G9,$M:$M,"●",$A:$A,RF$5)/RF$3,0)/3600/$E9</f>
        <v>0</v>
      </c>
      <c r="RG9" s="0" t="n">
        <f aca="false">IF($N9="●",SUMIFS(ST_SUM!RU:RU,ST_SUM!$L:$L,$G9)/COUNTIFS($G:$G,$G9,$N:$N,"●",$A:$A,RG$5)/RG$3,0)/3600/$E9</f>
        <v>0</v>
      </c>
      <c r="RH9" s="0" t="n">
        <f aca="false">IF($O9="●",SUMIFS(ST_SUM!RV:RV,ST_SUM!$L:$L,$G9,ST_SUM!$M:$M,IF($B9='PART METHOD'!$D$4,"FMCNC1",IF($B9='PART METHOD'!$D$6,"FMCNC2","STD")))/IF($B9='PART METHOD'!$D$4,COUNTIFS($G:$G,$G9,$O:$O,"●",$A:$A,RH$5,$B:$B,'PART METHOD'!$D$4),IF($B9='PART METHOD'!$D$6,COUNTIFS($G:$G,$G9,$O:$O,"●",$A:$A,RH$5,$B:$B,'PART METHOD'!$D$6),COUNTIFS($G:$G,$G9,$O:$O,"●",$A:$A,RH$5,$B:$B,"&lt;&gt;"&amp;'PART METHOD'!$D$4,$B:$B,"&lt;&gt;"&amp;'PART METHOD'!$D$6)))/RH$3,0)/3600/$E9</f>
        <v>0</v>
      </c>
      <c r="RI9" s="0" t="n">
        <f aca="false">IF($P9="●",SUMIFS(ST_SUM!RW:RW,ST_SUM!$L:$L,$G9,ST_SUM!$M:$M,IF($B9='PART METHOD'!$D$4,"FMCNC1",IF($B9='PART METHOD'!$D$6,"FMCNC2","STD")))/IF($B9='PART METHOD'!$D$4,COUNTIFS($G:$G,$G9,$P:$P,"●",$A:$A,RI$5,$B:$B,'PART METHOD'!$D$4),IF($B9='PART METHOD'!$D$6,COUNTIFS($G:$G,$G9,$P:$P,"●",$A:$A,RI$5,$B:$B,'PART METHOD'!$D$6),COUNTIFS($G:$G,$G9,$P:$P,"●",$A:$A,RI$5,$B:$B,"&lt;&gt;"&amp;'PART METHOD'!$D$4,$B:$B,"&lt;&gt;"&amp;'PART METHOD'!$D$6)))/RI$3,0)/3600/$E9</f>
        <v>0</v>
      </c>
      <c r="RJ9" s="0" t="n">
        <f aca="false">IF($Q9="●",SUMIFS(ST_SUM!RX:RX,ST_SUM!$L:$L,$G9,ST_SUM!$M:$M,IF($B9='PART METHOD'!$D$4,"FMCNC1",IF($B9='PART METHOD'!$D$6,"FMCNC2","STD")))/IF($B9='PART METHOD'!$D$4,COUNTIFS($G:$G,$G9,$Q:$Q,"●",$A:$A,RJ$5,$B:$B,'PART METHOD'!$D$4),IF($B9='PART METHOD'!$D$6,COUNTIFS($G:$G,$G9,$Q:$Q,"●",$A:$A,RJ$5,$B:$B,'PART METHOD'!$D$6),COUNTIFS($G:$G,$G9,$Q:$Q,"●",$A:$A,RJ$5,$B:$B,"&lt;&gt;"&amp;'PART METHOD'!$D$4,$B:$B,"&lt;&gt;"&amp;'PART METHOD'!$D$6)))/RJ$3,0)/3600/$E9</f>
        <v>0</v>
      </c>
      <c r="RK9" s="0" t="n">
        <f aca="false">IF($R9="●",SUMIFS(ST_SUM!RY:RY,ST_SUM!$L:$L,$G9,ST_SUM!$M:$M,IF($B9='PART METHOD'!$D$4,"FMCNC1",IF($B9='PART METHOD'!$D$6,"FMCNC2","STD")))/IF($B9='PART METHOD'!$D$4,COUNTIFS($G:$G,$G9,$R:$R,"●",$A:$A,RK$5,$B:$B,'PART METHOD'!$D$4),IF($B9='PART METHOD'!$D$6,COUNTIFS($G:$G,$G9,$R:$R,"●",$A:$A,RK$5,$B:$B,'PART METHOD'!$D$6),COUNTIFS($G:$G,$G9,$R:$R,"●",$A:$A,RK$5,$B:$B,"&lt;&gt;"&amp;'PART METHOD'!$D$4,$B:$B,"&lt;&gt;"&amp;'PART METHOD'!$D$6)))/RK$3,0)/3600/$E9</f>
        <v>0</v>
      </c>
      <c r="RL9" s="0" t="n">
        <f aca="false">IF($S9="●",SUMIFS(ST_SUM!RZ:RZ,ST_SUM!$L:$L,$G9,ST_SUM!$M:$M,IF($B9='PART METHOD'!$D$4,"FMCNC1",IF($B9='PART METHOD'!$D$6,"FMCNC2","STD")))/IF($B9='PART METHOD'!$D$4,COUNTIFS($G:$G,$G9,$S:$S,"●",$A:$A,RL$5,$B:$B,'PART METHOD'!$D$4),IF($B9='PART METHOD'!$D$6,COUNTIFS($G:$G,$G9,$S:$S,"●",$A:$A,RL$5,$B:$B,'PART METHOD'!$D$6),COUNTIFS($G:$G,$G9,$S:$S,"●",$A:$A,RL$5,$B:$B,"&lt;&gt;"&amp;'PART METHOD'!$D$4,$B:$B,"&lt;&gt;"&amp;'PART METHOD'!$D$6)))/RL$3,0)/3600/$E9</f>
        <v>0</v>
      </c>
      <c r="RM9" s="0" t="n">
        <f aca="false">IF($T9="●",SUMIFS(ST_SUM!SA:SA,ST_SUM!$L:$L,$G9,ST_SUM!$M:$M,IF($B9='PART METHOD'!$D$4,"FMCNC1",IF($B9='PART METHOD'!$D$6,"FMCNC2","STD")))/IF($B9='PART METHOD'!$D$4,COUNTIFS($G:$G,$G9,$T:$T,"●",$A:$A,RM$5,$B:$B,'PART METHOD'!$D$4),IF($B9='PART METHOD'!$D$6,COUNTIFS($G:$G,$G9,$T:$T,"●",$A:$A,RM$5,$B:$B,'PART METHOD'!$D$6),COUNTIFS($G:$G,$G9,$T:$T,"●",$A:$A,RM$5,$B:$B,"&lt;&gt;"&amp;'PART METHOD'!$D$4,$B:$B,"&lt;&gt;"&amp;'PART METHOD'!$D$6)))/RM$3,0)/3600/$E9</f>
        <v>0</v>
      </c>
      <c r="RN9" s="0" t="n">
        <f aca="false">IF($U9="●",SUMIFS(ST_SUM!SB:SB,ST_SUM!$L:$L,$G9,ST_SUM!$M:$M,IF($B9='PART METHOD'!$D$4,"FMCNC1",IF($B9='PART METHOD'!$D$6,"FMCNC2","STD")))/IF($B9='PART METHOD'!$D$4,COUNTIFS($G:$G,$G9,$U:$U,"●",$A:$A,RN$5,$B:$B,'PART METHOD'!$D$4),IF($B9='PART METHOD'!$D$6,COUNTIFS($G:$G,$G9,$U:$U,"●",$A:$A,RN$5,$B:$B,'PART METHOD'!$D$6),COUNTIFS($G:$G,$G9,$U:$U,"●",$A:$A,RN$5,$B:$B,"&lt;&gt;"&amp;'PART METHOD'!$D$4,$B:$B,"&lt;&gt;"&amp;'PART METHOD'!$D$6)))/RN$3,0)/3600/$E9</f>
        <v>0</v>
      </c>
      <c r="RO9" s="0" t="n">
        <f aca="false">IF($V9="●",SUMIFS(ST_SUM!SC:SC,ST_SUM!$L:$L,$G9,ST_SUM!$M:$M,IF($B9='PART METHOD'!$D$4,"FMCNC1",IF($B9='PART METHOD'!$D$6,"FMCNC2","STD")))/IF($B9='PART METHOD'!$D$4,COUNTIFS($G:$G,$G9,$V:$V,"●",$A:$A,RO$5,$B:$B,'PART METHOD'!$D$4),IF($B9='PART METHOD'!$D$6,COUNTIFS($G:$G,$G9,$V:$V,"●",$A:$A,RO$5,$B:$B,'PART METHOD'!$D$6),COUNTIFS($G:$G,$G9,$V:$V,"●",$A:$A,RO$5,$B:$B,"&lt;&gt;"&amp;'PART METHOD'!$D$4,$B:$B,"&lt;&gt;"&amp;'PART METHOD'!$D$6)))/RO$3,0)/3600/$E9</f>
        <v>0</v>
      </c>
      <c r="RP9" s="0" t="n">
        <f aca="false">IF($W9="●",SUMIFS(ST_SUM!SD:SD,ST_SUM!$L:$L,$G9,ST_SUM!$N:$N,IF($B9='PART METHOD'!$D$5,"HAND","STD"))/COUNTIFS($G:$G,$G9,$W:$W,"●",$A:$A,RP$5,$B:$B,IF($B9='PART METHOD'!$D$5,'PART METHOD'!$D$5,"&lt;&gt;"&amp;'PART METHOD'!$D$5))/RP$3,0)/3600/$E9</f>
        <v>0</v>
      </c>
      <c r="RQ9" s="0" t="n">
        <f aca="false">IF($X9="●",SUMIFS(ST_SUM!SE:SE,ST_SUM!$L:$L,$G9)/COUNTIFS($G:$G,$G9,$X:$X,"●",$A:$A,RQ$5)/RQ$3,0)/3600/$E9</f>
        <v>0</v>
      </c>
      <c r="RR9" s="0" t="n">
        <f aca="false">IF($Y9="●",SUMIFS(ST_SUM!SF:SF,ST_SUM!$L:$L,$G9)/COUNTIFS($G:$G,$G9,$Y:$Y,"●",$A:$A,RR$5)/RR$3,0)/3600/$E9</f>
        <v>0</v>
      </c>
      <c r="RS9" s="0" t="n">
        <f aca="false">IF($Z9="●",SUMIFS(ST_SUM!SG:SG,ST_SUM!$L:$L,$G9)/COUNTIFS($G:$G,$G9,$Z:$Z,"●",$A:$A,RS$5)/RS$3,0)/3600/$E9</f>
        <v>0</v>
      </c>
      <c r="RT9" s="0" t="n">
        <f aca="false">IF($AA9="●",SUMIFS(ST_SUM!SH:SH,ST_SUM!$L:$L,$G9)/COUNTIFS($G:$G,$G9,$AA:$AA,"●",$A:$A,RT$5)/RT$3,0)/3600/$E9</f>
        <v>0</v>
      </c>
      <c r="RU9" s="0" t="n">
        <f aca="false">IF($AB9="●",SUMIFS(ST_SUM!SI:SI,ST_SUM!$L:$L,$G9)/COUNTIFS($G:$G,$G9,$AB:$AB,"●",$A:$A,RU$5)/RU$3,0)/3600/$E9</f>
        <v>0</v>
      </c>
      <c r="RV9" s="0" t="n">
        <f aca="false">IF($AC9="●",SUMIFS(ST_SUM!SJ:SJ,ST_SUM!$L:$L,$G9)/COUNTIFS($G:$G,$G9,$AC:$AC,"●",$A:$A,RV$5)/RV$3,0)/3600/$E9</f>
        <v>0</v>
      </c>
      <c r="RW9" s="0" t="n">
        <f aca="false">IF($AD9="●",SUMIFS(ST_SUM!SK:SK,ST_SUM!$L:$L,$G9)/COUNTIFS($G:$G,$G9,$AD:$AD,"●",$A:$A,RW$5)/RW$3,0)/3600/$E9</f>
        <v>0</v>
      </c>
      <c r="RX9" s="0" t="n">
        <f aca="false">IF($AE9="●",SUMIFS(ST_SUM!SL:SL,ST_SUM!$L:$L,$G9)/COUNTIFS($G:$G,$G9,$AE:$AE,"●",$A:$A,RX$5)/RX$3,0)/3600/$E9</f>
        <v>0</v>
      </c>
      <c r="RY9" s="0" t="n">
        <f aca="false">IF($AF9="●",SUMIFS(ST_SUM!SM:SM,ST_SUM!$L:$L,$G9)/COUNTIFS($G:$G,$G9,$AF:$AF,"●",$A:$A,RY$5)/RY$3,0)/3600/$E9</f>
        <v>0</v>
      </c>
      <c r="RZ9" s="0" t="n">
        <f aca="false">IF($AG9="●",SUMIFS(ST_SUM!SN:SN,ST_SUM!$L:$L,$G9)/COUNTIFS($G:$G,$G9,$AG:$AG,"●",$A:$A,RZ$5)/RZ$3,0)/3600/$E9</f>
        <v>0</v>
      </c>
      <c r="SA9" s="0" t="n">
        <f aca="false">IF($AH9="●",SUMIFS(ST_SUM!SO:SO,ST_SUM!$L:$L,$G9)/COUNTIFS($G:$G,$G9,$AH:$AH,"●",$A:$A,SA$5)/SA$3,0)/3600/$E9</f>
        <v>0</v>
      </c>
      <c r="SB9" s="0" t="n">
        <f aca="false">IF($AI9="●",SUMIFS(ST_SUM!SP:SP,ST_SUM!$L:$L,$G9)/COUNTIFS($G:$G,$G9,$AI:$AI,"●",$A:$A,SB$5)/SB$3,0)/3600/$E9</f>
        <v>0</v>
      </c>
      <c r="SC9" s="0" t="n">
        <f aca="false">IF($AJ9="●",SUMIFS(ST_SUM!SQ:SQ,ST_SUM!$L:$L,$G9)/COUNTIFS($G:$G,$G9,$AJ:$AJ,"●",$A:$A,SC$5)/SC$3,0)/3600/$E9</f>
        <v>0</v>
      </c>
      <c r="SD9" s="0" t="n">
        <f aca="false">IF($AK9="●",SUMIFS(ST_SUM!SR:SR,ST_SUM!$L:$L,$G9)/COUNTIFS($G:$G,$G9,$AK:$AK,"●",$A:$A,SD$5)/SD$3,0)/3600/$E9</f>
        <v>0</v>
      </c>
      <c r="SE9" s="0" t="n">
        <f aca="false">IF($AL9="●",SUMIFS(ST_SUM!SS:SS,ST_SUM!$L:$L,$G9)/COUNTIFS($G:$G,$G9,$AL:$AL,"●",$A:$A,SE$5)/SE$3,0)/3600/$E9</f>
        <v>0</v>
      </c>
      <c r="SF9" s="0" t="n">
        <f aca="false">IF($AM9="●",SUMIFS(ST_SUM!ST:ST,ST_SUM!$L:$L,$G9)/COUNTIFS($G:$G,$G9,$AM:$AM,"●",$A:$A,SF$5)/SF$3,0)/3600/$E9</f>
        <v>0</v>
      </c>
      <c r="SG9" s="0" t="n">
        <f aca="false">IF($AN9="●",SUMIFS(ST_SUM!SU:SU,ST_SUM!$L:$L,$G9)/COUNTIFS($G:$G,$G9,$AN:$AN,"●",$A:$A,SG$5)/SG$3,0)/3600/$E9</f>
        <v>0</v>
      </c>
      <c r="SH9" s="0" t="n">
        <f aca="false">IF($AO9="●",SUMIFS(ST_SUM!SV:SV,ST_SUM!$L:$L,$G9)/COUNTIFS($G:$G,$G9,$AO:$AO,"●",$A:$A,SH$5)/SH$3,0)/3600/$E9</f>
        <v>0</v>
      </c>
      <c r="SI9" s="0" t="n">
        <f aca="false">IF($AP9="●",SUMIFS(ST_SUM!SW:SW,ST_SUM!$L:$L,$G9)/COUNTIFS($G:$G,$G9,$AP:$AP,"●",$A:$A,SI$5)/SI$3,0)/3600/$E9</f>
        <v>0</v>
      </c>
      <c r="SJ9" s="0" t="n">
        <f aca="false">IF($AQ9="●",SUMIFS(ST_SUM!SX:SX,ST_SUM!$L:$L,$G9)/COUNTIFS($G:$G,$G9,$AQ:$AQ,"●",$A:$A,SJ$5)/SJ$3,0)/3600/$E9</f>
        <v>0</v>
      </c>
      <c r="SK9" s="0" t="n">
        <f aca="false">IF($AR9="●",SUMIFS(ST_SUM!SY:SY,ST_SUM!$L:$L,$G9)/COUNTIFS($G:$G,$G9,$AR:$AR,"●",$A:$A,SK$5)/SK$3,0)/3600/$E9</f>
        <v>0</v>
      </c>
      <c r="SL9" s="0" t="n">
        <f aca="false">IF($AS9="●",SUMIFS(ST_SUM!SZ:SZ,ST_SUM!$L:$L,$G9)/COUNTIFS($G:$G,$G9,$AS:$AS,"●",$A:$A,SL$5)/SL$3,0)/3600/$E9</f>
        <v>0</v>
      </c>
      <c r="SM9" s="0" t="n">
        <f aca="false">IF($AT9="●",SUMIFS(ST_SUM!TA:TA,ST_SUM!$L:$L,$G9)/COUNTIFS($G:$G,$G9,$AT:$AT,"●",$A:$A,SM$5)/SM$3,0)/3600/$E9</f>
        <v>0</v>
      </c>
      <c r="SN9" s="0" t="n">
        <f aca="false">IF($AU9="●",SUMIFS(ST_SUM!TB:TB,ST_SUM!$L:$L,$G9)/COUNTIFS($G:$G,$G9,$AU:$AU,"●",$A:$A,SN$5)/SN$3,0)/3600/$E9</f>
        <v>0</v>
      </c>
      <c r="SO9" s="0" t="n">
        <f aca="false">IF($AV9="●",SUMIFS(ST_SUM!TC:TC,ST_SUM!$L:$L,$G9)/COUNTIFS($G:$G,$G9,$AV:$AV,"●",$A:$A,SO$5)/SO$3,0)/3600/$E9</f>
        <v>0</v>
      </c>
      <c r="SP9" s="0" t="n">
        <f aca="false">IF($AW9="●",SUMIFS(ST_SUM!TD:TD,ST_SUM!$L:$L,$G9)/COUNTIFS($G:$G,$G9,$AW:$AW,"●",$A:$A,SP$5)/SP$3,0)/3600/$E9</f>
        <v>0</v>
      </c>
      <c r="SQ9" s="0" t="n">
        <f aca="false">IF($AX9="●",SUMIFS(ST_SUM!TE:TE,ST_SUM!$L:$L,$G9)/COUNTIFS($G:$G,$G9,$AX:$AX,"●",$A:$A,SQ$5)/SQ$3,0)/3600/$E9</f>
        <v>0</v>
      </c>
      <c r="SR9" s="0" t="n">
        <f aca="false">IF($AY9="●",SUMIFS(ST_SUM!TF:TF,ST_SUM!$L:$L,$G9)/COUNTIFS($G:$G,$G9,$AY:$AY,"●",$A:$A,SR$5)/SR$3,0)/3600/$E9</f>
        <v>0</v>
      </c>
      <c r="SS9" s="0" t="n">
        <f aca="false">IF($AZ9="●",SUMIFS(ST_SUM!TG:TG,ST_SUM!$L:$L,$G9)/COUNTIFS($G:$G,$G9,$AZ:$AZ,"●",$A:$A,SS$5)/SS$3,0)/3600/$E9</f>
        <v>0</v>
      </c>
      <c r="ST9" s="0" t="n">
        <f aca="false">IF($BA9="●",SUMIFS(ST_SUM!TH:TH,ST_SUM!$L:$L,$G9)/COUNTIFS($G:$G,$G9,$BA:$BA,"●",$A:$A,ST$5)/ST$3,0)/3600/$E9</f>
        <v>0</v>
      </c>
      <c r="SU9" s="0" t="n">
        <f aca="false">IF($BB9="●",SUMIFS(ST_SUM!TI:TI,ST_SUM!$L:$L,$G9)/COUNTIFS($G:$G,$G9,$BB:$BB,"●",$A:$A,SU$5)/SU$3,0)/3600/$E9</f>
        <v>0</v>
      </c>
      <c r="SV9" s="0" t="n">
        <f aca="false">IF($BC9="●",SUMIFS(ST_SUM!TJ:TJ,ST_SUM!$L:$L,$G9)/COUNTIFS($G:$G,$G9,$BC:$BC,"●",$A:$A,SV$5)/SV$3,0)/3600/$E9</f>
        <v>0</v>
      </c>
      <c r="SW9" s="0" t="n">
        <f aca="false">IF($BD9="●",SUMIFS(ST_SUM!TK:TK,ST_SUM!$L:$L,$G9)/COUNTIFS($G:$G,$G9,$BD:$BD,"●",$A:$A,SW$5)/SW$3,0)/3600/$E9</f>
        <v>0</v>
      </c>
      <c r="SX9" s="0" t="n">
        <f aca="false">IF($BE9="●",SUMIFS(ST_SUM!TL:TL,ST_SUM!$L:$L,$G9)/COUNTIFS($G:$G,$G9,$BE:$BE,"●",$A:$A,SX$5)/SX$3,0)/3600/$E9</f>
        <v>0</v>
      </c>
      <c r="SY9" s="0" t="n">
        <f aca="false">IF($BF9="●",SUMIFS(ST_SUM!TM:TM,ST_SUM!$L:$L,$G9)/COUNTIFS($G:$G,$G9,$BF:$BF,"●",$A:$A,SY$5)/SY$3,0)/3600/$E9</f>
        <v>0</v>
      </c>
      <c r="SZ9" s="0" t="n">
        <f aca="false">IF($BG9="●",SUMIFS(ST_SUM!TN:TN,ST_SUM!$L:$L,$G9)/COUNTIFS($G:$G,$G9,$BG:$BG,"●",$A:$A,SZ$5)/SZ$3,0)/3600/$E9</f>
        <v>0</v>
      </c>
      <c r="TA9" s="0" t="n">
        <f aca="false">IF($BH9="●",SUMIFS(ST_SUM!TO:TO,ST_SUM!$L:$L,$G9)/COUNTIFS($G:$G,$G9,$BH:$BH,"●",$A:$A,TA$5)/TA$3,0)/3600/$E9</f>
        <v>0</v>
      </c>
      <c r="TB9" s="0" t="n">
        <f aca="false">IF($BI9="●",SUMIFS(ST_SUM!TP:TP,ST_SUM!$L:$L,$G9)/COUNTIFS($G:$G,$G9,$BI:$BI,"●",$A:$A,TB$5)/TB$3,0)/3600/$E9</f>
        <v>0</v>
      </c>
      <c r="TC9" s="0" t="n">
        <f aca="false">IF($BJ9="●",SUMIFS(ST_SUM!TQ:TQ,ST_SUM!$L:$L,$G9)/COUNTIFS($G:$G,$G9,$BJ:$BJ,"●",$A:$A,TC$5)/TC$3,0)/3600/$E9</f>
        <v>0</v>
      </c>
      <c r="TD9" s="0" t="n">
        <f aca="false">IF($BK9="●",SUMIFS(ST_SUM!TR:TR,ST_SUM!$L:$L,$G9)/COUNTIFS($G:$G,$G9,$BK:$BK,"●",$A:$A,TD$5)/TD$3,0)/3600/$E9</f>
        <v>0</v>
      </c>
      <c r="TE9" s="0" t="n">
        <f aca="false">IF($BL9="●",SUMIFS(ST_SUM!TS:TS,ST_SUM!$L:$L,$G9)/COUNTIFS($G:$G,$G9,$BL:$BL,"●",$A:$A,TE$5)/TE$3,0)/3600/$E9</f>
        <v>0</v>
      </c>
      <c r="TF9" s="0" t="n">
        <f aca="false">IF($BM9="●",SUMIFS(ST_SUM!TT:TT,ST_SUM!$L:$L,$G9)/COUNTIFS($G:$G,$G9,$BM:$BM,"●",$A:$A,TF$5)/TF$3,0)/3600/$E9</f>
        <v>0</v>
      </c>
      <c r="TG9" s="0" t="n">
        <f aca="false">IF($BN9="●",SUMIFS(ST_SUM!TU:TU,ST_SUM!$L:$L,$G9)/COUNTIFS($G:$G,$G9,$BN:$BN,"●",$A:$A,TG$5)/TG$3,0)/3600/$E9</f>
        <v>0</v>
      </c>
      <c r="TH9" s="0" t="n">
        <f aca="false">IF($BO9="●",SUMIFS(ST_SUM!TV:TV,ST_SUM!$L:$L,$G9)/COUNTIFS($G:$G,$G9,$BO:$BO,"●",$A:$A,TH$5)/TH$3,0)/3600/$E9</f>
        <v>0</v>
      </c>
      <c r="TI9" s="0" t="n">
        <f aca="false">IF($BP9="●",SUMIFS(ST_SUM!TW:TW,ST_SUM!$L:$L,$G9)/COUNTIFS($G:$G,$G9,$BP:$BP,"●",$A:$A,TI$5)/TI$3,0)/3600/$E9</f>
        <v>0</v>
      </c>
      <c r="TJ9" s="0" t="n">
        <f aca="false">IF($BQ9="●",SUMIFS(ST_SUM!TX:TX,ST_SUM!$L:$L,$G9)/COUNTIFS($G:$G,$G9,$BQ:$BQ,"●",$A:$A,TJ$5)/TJ$3,0)/3600/$E9</f>
        <v>0</v>
      </c>
      <c r="TK9" s="0" t="n">
        <f aca="false">IF($BR9="●",SUMIFS(ST_SUM!TY:TY,ST_SUM!$L:$L,$G9)/COUNTIFS($G:$G,$G9,$BR:$BR,"●",$A:$A,TK$5)/TK$3,0)/3600/$E9</f>
        <v>0</v>
      </c>
      <c r="TL9" s="0" t="n">
        <f aca="false">IF($BS9="●",SUMIFS(ST_SUM!TZ:TZ,ST_SUM!$L:$L,$G9)/COUNTIFS($G:$G,$G9,$BS:$BS,"●",$A:$A,TL$5)/TL$3,0)/3600/$E9</f>
        <v>0</v>
      </c>
      <c r="TM9" s="0" t="n">
        <f aca="false">IF($BT9="●",SUMIFS(ST_SUM!UA:UA,ST_SUM!$L:$L,$G9)/COUNTIFS($G:$G,$G9,$BT:$BT,"●",$A:$A,TM$5)/TM$3,0)/3600/$E9</f>
        <v>0</v>
      </c>
      <c r="TN9" s="0" t="n">
        <f aca="false">SUM(RA9:TM9)</f>
        <v>0</v>
      </c>
      <c r="TO9" s="0" t="n">
        <f aca="false">IF($H9="●",SUMIFS(ST_SUM!UC:UC,ST_SUM!$L:$L,$G9)/COUNTIFS($G:$G,$G9,$H:$H,"●",$A:$A,TO$5)/TO$3,0)/3600/$E9</f>
        <v>0</v>
      </c>
      <c r="TP9" s="0" t="n">
        <f aca="false">IF($I9="●",SUMIFS(ST_SUM!UD:UD,ST_SUM!$L:$L,$G9)/COUNTIFS($G:$G,$G9,$I:$I,"●",$A:$A,TP$5)/TP$3,0)/3600/$E9</f>
        <v>0</v>
      </c>
      <c r="TQ9" s="0" t="n">
        <f aca="false">IF($J9="●",SUMIFS(ST_SUM!UE:UE,ST_SUM!$L:$L,$G9)/COUNTIFS($G:$G,$G9,$J:$J,"●",$A:$A,TQ$5)/TQ$3,0)/3600/$E9</f>
        <v>0</v>
      </c>
      <c r="TR9" s="0" t="n">
        <f aca="false">IF($K9="●",SUMIFS(ST_SUM!UF:UF,ST_SUM!$L:$L,$G9)/COUNTIFS($G:$G,$G9,$K:$K,"●",$A:$A,TR$5)/TR$3,0)/3600/$E9</f>
        <v>0</v>
      </c>
      <c r="TS9" s="0" t="n">
        <f aca="false">IF($L9="●",SUMIFS(ST_SUM!UG:UG,ST_SUM!$L:$L,$G9)/COUNTIFS($G:$G,$G9,$L:$L,"●",$A:$A,TS$5)/TS$3,0)/3600/$E9</f>
        <v>0</v>
      </c>
      <c r="TT9" s="0" t="n">
        <f aca="false">IF($M9="●",SUMIFS(ST_SUM!UH:UH,ST_SUM!$L:$L,$G9)/COUNTIFS($G:$G,$G9,$M:$M,"●",$A:$A,TT$5)/TT$3,0)/3600/$E9</f>
        <v>0</v>
      </c>
      <c r="TU9" s="0" t="n">
        <f aca="false">IF($N9="●",SUMIFS(ST_SUM!UI:UI,ST_SUM!$L:$L,$G9)/COUNTIFS($G:$G,$G9,$N:$N,"●",$A:$A,TU$5)/TU$3,0)/3600/$E9</f>
        <v>0</v>
      </c>
      <c r="TV9" s="0" t="n">
        <f aca="false">IF($O9="●",SUMIFS(ST_SUM!UJ:UJ,ST_SUM!$L:$L,$G9,ST_SUM!$M:$M,IF($B9='PART METHOD'!$D$4,"FMCNC1",IF($B9='PART METHOD'!$D$6,"FMCNC2","STD")))/IF($B9='PART METHOD'!$D$4,COUNTIFS($G:$G,$G9,$O:$O,"●",$A:$A,TV$5,$B:$B,'PART METHOD'!$D$4),IF($B9='PART METHOD'!$D$6,COUNTIFS($G:$G,$G9,$O:$O,"●",$A:$A,TV$5,$B:$B,'PART METHOD'!$D$6),COUNTIFS($G:$G,$G9,$O:$O,"●",$A:$A,TV$5,$B:$B,"&lt;&gt;"&amp;'PART METHOD'!$D$4,$B:$B,"&lt;&gt;"&amp;'PART METHOD'!$D$6)))/TV$3,0)/3600/$E9</f>
        <v>0</v>
      </c>
      <c r="TW9" s="0" t="n">
        <f aca="false">IF($P9="●",SUMIFS(ST_SUM!UK:UK,ST_SUM!$L:$L,$G9,ST_SUM!$M:$M,IF($B9='PART METHOD'!$D$4,"FMCNC1",IF($B9='PART METHOD'!$D$6,"FMCNC2","STD")))/IF($B9='PART METHOD'!$D$4,COUNTIFS($G:$G,$G9,$P:$P,"●",$A:$A,TW$5,$B:$B,'PART METHOD'!$D$4),IF($B9='PART METHOD'!$D$6,COUNTIFS($G:$G,$G9,$P:$P,"●",$A:$A,TW$5,$B:$B,'PART METHOD'!$D$6),COUNTIFS($G:$G,$G9,$P:$P,"●",$A:$A,TW$5,$B:$B,"&lt;&gt;"&amp;'PART METHOD'!$D$4,$B:$B,"&lt;&gt;"&amp;'PART METHOD'!$D$6)))/TW$3,0)/3600/$E9</f>
        <v>0</v>
      </c>
      <c r="TX9" s="0" t="n">
        <f aca="false">IF($Q9="●",SUMIFS(ST_SUM!UL:UL,ST_SUM!$L:$L,$G9,ST_SUM!$M:$M,IF($B9='PART METHOD'!$D$4,"FMCNC1",IF($B9='PART METHOD'!$D$6,"FMCNC2","STD")))/IF($B9='PART METHOD'!$D$4,COUNTIFS($G:$G,$G9,$Q:$Q,"●",$A:$A,TX$5,$B:$B,'PART METHOD'!$D$4),IF($B9='PART METHOD'!$D$6,COUNTIFS($G:$G,$G9,$Q:$Q,"●",$A:$A,TX$5,$B:$B,'PART METHOD'!$D$6),COUNTIFS($G:$G,$G9,$Q:$Q,"●",$A:$A,TX$5,$B:$B,"&lt;&gt;"&amp;'PART METHOD'!$D$4,$B:$B,"&lt;&gt;"&amp;'PART METHOD'!$D$6)))/TX$3,0)/3600/$E9</f>
        <v>0</v>
      </c>
      <c r="TY9" s="0" t="n">
        <f aca="false">IF($R9="●",SUMIFS(ST_SUM!UM:UM,ST_SUM!$L:$L,$G9,ST_SUM!$M:$M,IF($B9='PART METHOD'!$D$4,"FMCNC1",IF($B9='PART METHOD'!$D$6,"FMCNC2","STD")))/IF($B9='PART METHOD'!$D$4,COUNTIFS($G:$G,$G9,$R:$R,"●",$A:$A,TY$5,$B:$B,'PART METHOD'!$D$4),IF($B9='PART METHOD'!$D$6,COUNTIFS($G:$G,$G9,$R:$R,"●",$A:$A,TY$5,$B:$B,'PART METHOD'!$D$6),COUNTIFS($G:$G,$G9,$R:$R,"●",$A:$A,TY$5,$B:$B,"&lt;&gt;"&amp;'PART METHOD'!$D$4,$B:$B,"&lt;&gt;"&amp;'PART METHOD'!$D$6)))/TY$3,0)/3600/$E9</f>
        <v>0</v>
      </c>
      <c r="TZ9" s="0" t="n">
        <f aca="false">IF($S9="●",SUMIFS(ST_SUM!UN:UN,ST_SUM!$L:$L,$G9,ST_SUM!$M:$M,IF($B9='PART METHOD'!$D$4,"FMCNC1",IF($B9='PART METHOD'!$D$6,"FMCNC2","STD")))/IF($B9='PART METHOD'!$D$4,COUNTIFS($G:$G,$G9,$S:$S,"●",$A:$A,TZ$5,$B:$B,'PART METHOD'!$D$4),IF($B9='PART METHOD'!$D$6,COUNTIFS($G:$G,$G9,$S:$S,"●",$A:$A,TZ$5,$B:$B,'PART METHOD'!$D$6),COUNTIFS($G:$G,$G9,$S:$S,"●",$A:$A,TZ$5,$B:$B,"&lt;&gt;"&amp;'PART METHOD'!$D$4,$B:$B,"&lt;&gt;"&amp;'PART METHOD'!$D$6)))/TZ$3,0)/3600/$E9</f>
        <v>0</v>
      </c>
      <c r="UA9" s="0" t="n">
        <f aca="false">IF($T9="●",SUMIFS(ST_SUM!UO:UO,ST_SUM!$L:$L,$G9,ST_SUM!$M:$M,IF($B9='PART METHOD'!$D$4,"FMCNC1",IF($B9='PART METHOD'!$D$6,"FMCNC2","STD")))/IF($B9='PART METHOD'!$D$4,COUNTIFS($G:$G,$G9,$T:$T,"●",$A:$A,UA$5,$B:$B,'PART METHOD'!$D$4),IF($B9='PART METHOD'!$D$6,COUNTIFS($G:$G,$G9,$T:$T,"●",$A:$A,UA$5,$B:$B,'PART METHOD'!$D$6),COUNTIFS($G:$G,$G9,$T:$T,"●",$A:$A,UA$5,$B:$B,"&lt;&gt;"&amp;'PART METHOD'!$D$4,$B:$B,"&lt;&gt;"&amp;'PART METHOD'!$D$6)))/UA$3,0)/3600/$E9</f>
        <v>0</v>
      </c>
      <c r="UB9" s="0" t="n">
        <f aca="false">IF($U9="●",SUMIFS(ST_SUM!UP:UP,ST_SUM!$L:$L,$G9,ST_SUM!$M:$M,IF($B9='PART METHOD'!$D$4,"FMCNC1",IF($B9='PART METHOD'!$D$6,"FMCNC2","STD")))/IF($B9='PART METHOD'!$D$4,COUNTIFS($G:$G,$G9,$U:$U,"●",$A:$A,UB$5,$B:$B,'PART METHOD'!$D$4),IF($B9='PART METHOD'!$D$6,COUNTIFS($G:$G,$G9,$U:$U,"●",$A:$A,UB$5,$B:$B,'PART METHOD'!$D$6),COUNTIFS($G:$G,$G9,$U:$U,"●",$A:$A,UB$5,$B:$B,"&lt;&gt;"&amp;'PART METHOD'!$D$4,$B:$B,"&lt;&gt;"&amp;'PART METHOD'!$D$6)))/UB$3,0)/3600/$E9</f>
        <v>0</v>
      </c>
      <c r="UC9" s="0" t="n">
        <f aca="false">IF($V9="●",SUMIFS(ST_SUM!UQ:UQ,ST_SUM!$L:$L,$G9,ST_SUM!$M:$M,IF($B9='PART METHOD'!$D$4,"FMCNC1",IF($B9='PART METHOD'!$D$6,"FMCNC2","STD")))/IF($B9='PART METHOD'!$D$4,COUNTIFS($G:$G,$G9,$V:$V,"●",$A:$A,UC$5,$B:$B,'PART METHOD'!$D$4),IF($B9='PART METHOD'!$D$6,COUNTIFS($G:$G,$G9,$V:$V,"●",$A:$A,UC$5,$B:$B,'PART METHOD'!$D$6),COUNTIFS($G:$G,$G9,$V:$V,"●",$A:$A,UC$5,$B:$B,"&lt;&gt;"&amp;'PART METHOD'!$D$4,$B:$B,"&lt;&gt;"&amp;'PART METHOD'!$D$6)))/UC$3,0)/3600/$E9</f>
        <v>0</v>
      </c>
      <c r="UD9" s="0" t="n">
        <f aca="false">IF($W9="●",SUMIFS(ST_SUM!UR:UR,ST_SUM!$L:$L,$G9,ST_SUM!$N:$N,IF($B9='PART METHOD'!$D$5,"HAND","STD"))/COUNTIFS($G:$G,$G9,$W:$W,"●",$A:$A,UD$5,$B:$B,IF($B9='PART METHOD'!$D$5,'PART METHOD'!$D$5,"&lt;&gt;"&amp;'PART METHOD'!$D$5))/UD$3,0)/3600/$E9</f>
        <v>0</v>
      </c>
      <c r="UE9" s="0" t="n">
        <f aca="false">IF($X9="●",SUMIFS(ST_SUM!US:US,ST_SUM!$L:$L,$G9)/COUNTIFS($G:$G,$G9,$X:$X,"●",$A:$A,UE$5)/UE$3,0)/3600/$E9</f>
        <v>0</v>
      </c>
      <c r="UF9" s="0" t="n">
        <f aca="false">IF($Y9="●",SUMIFS(ST_SUM!UT:UT,ST_SUM!$L:$L,$G9)/COUNTIFS($G:$G,$G9,$Y:$Y,"●",$A:$A,UF$5)/UF$3,0)/3600/$E9</f>
        <v>0</v>
      </c>
      <c r="UG9" s="0" t="n">
        <f aca="false">IF($Z9="●",SUMIFS(ST_SUM!UU:UU,ST_SUM!$L:$L,$G9)/COUNTIFS($G:$G,$G9,$Z:$Z,"●",$A:$A,UG$5)/UG$3,0)/3600/$E9</f>
        <v>0</v>
      </c>
      <c r="UH9" s="0" t="n">
        <f aca="false">IF($AA9="●",SUMIFS(ST_SUM!UV:UV,ST_SUM!$L:$L,$G9)/COUNTIFS($G:$G,$G9,$AA:$AA,"●",$A:$A,UH$5)/UH$3,0)/3600/$E9</f>
        <v>0</v>
      </c>
      <c r="UI9" s="0" t="n">
        <f aca="false">IF($AB9="●",SUMIFS(ST_SUM!UW:UW,ST_SUM!$L:$L,$G9)/COUNTIFS($G:$G,$G9,$AB:$AB,"●",$A:$A,UI$5)/UI$3,0)/3600/$E9</f>
        <v>0</v>
      </c>
      <c r="UJ9" s="0" t="n">
        <f aca="false">IF($AC9="●",SUMIFS(ST_SUM!UX:UX,ST_SUM!$L:$L,$G9)/COUNTIFS($G:$G,$G9,$AC:$AC,"●",$A:$A,UJ$5)/UJ$3,0)/3600/$E9</f>
        <v>0</v>
      </c>
      <c r="UK9" s="0" t="n">
        <f aca="false">IF($AD9="●",SUMIFS(ST_SUM!UY:UY,ST_SUM!$L:$L,$G9)/COUNTIFS($G:$G,$G9,$AD:$AD,"●",$A:$A,UK$5)/UK$3,0)/3600/$E9</f>
        <v>0</v>
      </c>
      <c r="UL9" s="0" t="n">
        <f aca="false">IF($AE9="●",SUMIFS(ST_SUM!UZ:UZ,ST_SUM!$L:$L,$G9)/COUNTIFS($G:$G,$G9,$AE:$AE,"●",$A:$A,UL$5)/UL$3,0)/3600/$E9</f>
        <v>0</v>
      </c>
      <c r="UM9" s="0" t="n">
        <f aca="false">IF($AF9="●",SUMIFS(ST_SUM!VA:VA,ST_SUM!$L:$L,$G9)/COUNTIFS($G:$G,$G9,$AF:$AF,"●",$A:$A,UM$5)/UM$3,0)/3600/$E9</f>
        <v>0</v>
      </c>
      <c r="UN9" s="0" t="n">
        <f aca="false">IF($AG9="●",SUMIFS(ST_SUM!VB:VB,ST_SUM!$L:$L,$G9)/COUNTIFS($G:$G,$G9,$AG:$AG,"●",$A:$A,UN$5)/UN$3,0)/3600/$E9</f>
        <v>0</v>
      </c>
      <c r="UO9" s="0" t="n">
        <f aca="false">IF($AH9="●",SUMIFS(ST_SUM!VC:VC,ST_SUM!$L:$L,$G9)/COUNTIFS($G:$G,$G9,$AH:$AH,"●",$A:$A,UO$5)/UO$3,0)/3600/$E9</f>
        <v>0</v>
      </c>
      <c r="UP9" s="0" t="n">
        <f aca="false">IF($AI9="●",SUMIFS(ST_SUM!VD:VD,ST_SUM!$L:$L,$G9)/COUNTIFS($G:$G,$G9,$AI:$AI,"●",$A:$A,UP$5)/UP$3,0)/3600/$E9</f>
        <v>0</v>
      </c>
      <c r="UQ9" s="0" t="n">
        <f aca="false">IF($AJ9="●",SUMIFS(ST_SUM!VE:VE,ST_SUM!$L:$L,$G9)/COUNTIFS($G:$G,$G9,$AJ:$AJ,"●",$A:$A,UQ$5)/UQ$3,0)/3600/$E9</f>
        <v>0</v>
      </c>
      <c r="UR9" s="0" t="n">
        <f aca="false">IF($AK9="●",SUMIFS(ST_SUM!VF:VF,ST_SUM!$L:$L,$G9)/COUNTIFS($G:$G,$G9,$AK:$AK,"●",$A:$A,UR$5)/UR$3,0)/3600/$E9</f>
        <v>0</v>
      </c>
      <c r="US9" s="0" t="n">
        <f aca="false">IF($AL9="●",SUMIFS(ST_SUM!VG:VG,ST_SUM!$L:$L,$G9)/COUNTIFS($G:$G,$G9,$AL:$AL,"●",$A:$A,US$5)/US$3,0)/3600/$E9</f>
        <v>0</v>
      </c>
      <c r="UT9" s="0" t="n">
        <f aca="false">IF($AM9="●",SUMIFS(ST_SUM!VH:VH,ST_SUM!$L:$L,$G9)/COUNTIFS($G:$G,$G9,$AM:$AM,"●",$A:$A,UT$5)/UT$3,0)/3600/$E9</f>
        <v>0</v>
      </c>
      <c r="UU9" s="0" t="n">
        <f aca="false">IF($AN9="●",SUMIFS(ST_SUM!VI:VI,ST_SUM!$L:$L,$G9)/COUNTIFS($G:$G,$G9,$AN:$AN,"●",$A:$A,UU$5)/UU$3,0)/3600/$E9</f>
        <v>0</v>
      </c>
      <c r="UV9" s="0" t="n">
        <f aca="false">IF($AO9="●",SUMIFS(ST_SUM!VJ:VJ,ST_SUM!$L:$L,$G9)/COUNTIFS($G:$G,$G9,$AO:$AO,"●",$A:$A,UV$5)/UV$3,0)/3600/$E9</f>
        <v>0</v>
      </c>
      <c r="UW9" s="0" t="n">
        <f aca="false">IF($AP9="●",SUMIFS(ST_SUM!VK:VK,ST_SUM!$L:$L,$G9)/COUNTIFS($G:$G,$G9,$AP:$AP,"●",$A:$A,UW$5)/UW$3,0)/3600/$E9</f>
        <v>0</v>
      </c>
      <c r="UX9" s="0" t="n">
        <f aca="false">IF($AQ9="●",SUMIFS(ST_SUM!VL:VL,ST_SUM!$L:$L,$G9)/COUNTIFS($G:$G,$G9,$AQ:$AQ,"●",$A:$A,UX$5)/UX$3,0)/3600/$E9</f>
        <v>0</v>
      </c>
      <c r="UY9" s="0" t="n">
        <f aca="false">IF($AR9="●",SUMIFS(ST_SUM!VM:VM,ST_SUM!$L:$L,$G9)/COUNTIFS($G:$G,$G9,$AR:$AR,"●",$A:$A,UY$5)/UY$3,0)/3600/$E9</f>
        <v>0</v>
      </c>
      <c r="UZ9" s="0" t="n">
        <f aca="false">IF($AS9="●",SUMIFS(ST_SUM!VN:VN,ST_SUM!$L:$L,$G9)/COUNTIFS($G:$G,$G9,$AS:$AS,"●",$A:$A,UZ$5)/UZ$3,0)/3600/$E9</f>
        <v>0</v>
      </c>
      <c r="VA9" s="0" t="n">
        <f aca="false">IF($AT9="●",SUMIFS(ST_SUM!VO:VO,ST_SUM!$L:$L,$G9)/COUNTIFS($G:$G,$G9,$AT:$AT,"●",$A:$A,VA$5)/VA$3,0)/3600/$E9</f>
        <v>0</v>
      </c>
      <c r="VB9" s="0" t="n">
        <f aca="false">IF($AU9="●",SUMIFS(ST_SUM!VP:VP,ST_SUM!$L:$L,$G9)/COUNTIFS($G:$G,$G9,$AU:$AU,"●",$A:$A,VB$5)/VB$3,0)/3600/$E9</f>
        <v>0</v>
      </c>
      <c r="VC9" s="0" t="n">
        <f aca="false">IF($AV9="●",SUMIFS(ST_SUM!VQ:VQ,ST_SUM!$L:$L,$G9)/COUNTIFS($G:$G,$G9,$AV:$AV,"●",$A:$A,VC$5)/VC$3,0)/3600/$E9</f>
        <v>0</v>
      </c>
      <c r="VD9" s="0" t="n">
        <f aca="false">IF($AW9="●",SUMIFS(ST_SUM!VR:VR,ST_SUM!$L:$L,$G9)/COUNTIFS($G:$G,$G9,$AW:$AW,"●",$A:$A,VD$5)/VD$3,0)/3600/$E9</f>
        <v>0</v>
      </c>
      <c r="VE9" s="0" t="n">
        <f aca="false">IF($AX9="●",SUMIFS(ST_SUM!VS:VS,ST_SUM!$L:$L,$G9)/COUNTIFS($G:$G,$G9,$AX:$AX,"●",$A:$A,VE$5)/VE$3,0)/3600/$E9</f>
        <v>0</v>
      </c>
      <c r="VF9" s="0" t="n">
        <f aca="false">IF($AY9="●",SUMIFS(ST_SUM!VT:VT,ST_SUM!$L:$L,$G9)/COUNTIFS($G:$G,$G9,$AY:$AY,"●",$A:$A,VF$5)/VF$3,0)/3600/$E9</f>
        <v>0</v>
      </c>
      <c r="VG9" s="0" t="n">
        <f aca="false">IF($AZ9="●",SUMIFS(ST_SUM!VU:VU,ST_SUM!$L:$L,$G9)/COUNTIFS($G:$G,$G9,$AZ:$AZ,"●",$A:$A,VG$5)/VG$3,0)/3600/$E9</f>
        <v>0</v>
      </c>
      <c r="VH9" s="0" t="n">
        <f aca="false">IF($BA9="●",SUMIFS(ST_SUM!VV:VV,ST_SUM!$L:$L,$G9)/COUNTIFS($G:$G,$G9,$BA:$BA,"●",$A:$A,VH$5)/VH$3,0)/3600/$E9</f>
        <v>0</v>
      </c>
      <c r="VI9" s="0" t="n">
        <f aca="false">IF($BB9="●",SUMIFS(ST_SUM!VW:VW,ST_SUM!$L:$L,$G9)/COUNTIFS($G:$G,$G9,$BB:$BB,"●",$A:$A,VI$5)/VI$3,0)/3600/$E9</f>
        <v>0</v>
      </c>
      <c r="VJ9" s="0" t="n">
        <f aca="false">IF($BC9="●",SUMIFS(ST_SUM!VX:VX,ST_SUM!$L:$L,$G9)/COUNTIFS($G:$G,$G9,$BC:$BC,"●",$A:$A,VJ$5)/VJ$3,0)/3600/$E9</f>
        <v>0</v>
      </c>
      <c r="VK9" s="0" t="n">
        <f aca="false">IF($BD9="●",SUMIFS(ST_SUM!VY:VY,ST_SUM!$L:$L,$G9)/COUNTIFS($G:$G,$G9,$BD:$BD,"●",$A:$A,VK$5)/VK$3,0)/3600/$E9</f>
        <v>0</v>
      </c>
      <c r="VL9" s="0" t="n">
        <f aca="false">IF($BE9="●",SUMIFS(ST_SUM!VZ:VZ,ST_SUM!$L:$L,$G9)/COUNTIFS($G:$G,$G9,$BE:$BE,"●",$A:$A,VL$5)/VL$3,0)/3600/$E9</f>
        <v>0</v>
      </c>
      <c r="VM9" s="0" t="n">
        <f aca="false">IF($BF9="●",SUMIFS(ST_SUM!WA:WA,ST_SUM!$L:$L,$G9)/COUNTIFS($G:$G,$G9,$BF:$BF,"●",$A:$A,VM$5)/VM$3,0)/3600/$E9</f>
        <v>0</v>
      </c>
      <c r="VN9" s="0" t="n">
        <f aca="false">IF($BG9="●",SUMIFS(ST_SUM!WB:WB,ST_SUM!$L:$L,$G9)/COUNTIFS($G:$G,$G9,$BG:$BG,"●",$A:$A,VN$5)/VN$3,0)/3600/$E9</f>
        <v>0</v>
      </c>
      <c r="VO9" s="0" t="n">
        <f aca="false">IF($BH9="●",SUMIFS(ST_SUM!WC:WC,ST_SUM!$L:$L,$G9)/COUNTIFS($G:$G,$G9,$BH:$BH,"●",$A:$A,VO$5)/VO$3,0)/3600/$E9</f>
        <v>0</v>
      </c>
      <c r="VP9" s="0" t="n">
        <f aca="false">IF($BI9="●",SUMIFS(ST_SUM!WD:WD,ST_SUM!$L:$L,$G9)/COUNTIFS($G:$G,$G9,$BI:$BI,"●",$A:$A,VP$5)/VP$3,0)/3600/$E9</f>
        <v>0</v>
      </c>
      <c r="VQ9" s="0" t="n">
        <f aca="false">IF($BJ9="●",SUMIFS(ST_SUM!WE:WE,ST_SUM!$L:$L,$G9)/COUNTIFS($G:$G,$G9,$BJ:$BJ,"●",$A:$A,VQ$5)/VQ$3,0)/3600/$E9</f>
        <v>0</v>
      </c>
      <c r="VR9" s="0" t="n">
        <f aca="false">IF($BK9="●",SUMIFS(ST_SUM!WF:WF,ST_SUM!$L:$L,$G9)/COUNTIFS($G:$G,$G9,$BK:$BK,"●",$A:$A,VR$5)/VR$3,0)/3600/$E9</f>
        <v>0</v>
      </c>
      <c r="VS9" s="0" t="n">
        <f aca="false">IF($BL9="●",SUMIFS(ST_SUM!WG:WG,ST_SUM!$L:$L,$G9)/COUNTIFS($G:$G,$G9,$BL:$BL,"●",$A:$A,VS$5)/VS$3,0)/3600/$E9</f>
        <v>0</v>
      </c>
      <c r="VT9" s="0" t="n">
        <f aca="false">IF($BM9="●",SUMIFS(ST_SUM!WH:WH,ST_SUM!$L:$L,$G9)/COUNTIFS($G:$G,$G9,$BM:$BM,"●",$A:$A,VT$5)/VT$3,0)/3600/$E9</f>
        <v>0</v>
      </c>
      <c r="VU9" s="0" t="n">
        <f aca="false">IF($BN9="●",SUMIFS(ST_SUM!WI:WI,ST_SUM!$L:$L,$G9)/COUNTIFS($G:$G,$G9,$BN:$BN,"●",$A:$A,VU$5)/VU$3,0)/3600/$E9</f>
        <v>0</v>
      </c>
      <c r="VV9" s="0" t="n">
        <f aca="false">IF($BO9="●",SUMIFS(ST_SUM!WJ:WJ,ST_SUM!$L:$L,$G9)/COUNTIFS($G:$G,$G9,$BO:$BO,"●",$A:$A,VV$5)/VV$3,0)/3600/$E9</f>
        <v>0</v>
      </c>
      <c r="VW9" s="0" t="n">
        <f aca="false">IF($BP9="●",SUMIFS(ST_SUM!WK:WK,ST_SUM!$L:$L,$G9)/COUNTIFS($G:$G,$G9,$BP:$BP,"●",$A:$A,VW$5)/VW$3,0)/3600/$E9</f>
        <v>0</v>
      </c>
      <c r="VX9" s="0" t="n">
        <f aca="false">IF($BQ9="●",SUMIFS(ST_SUM!WL:WL,ST_SUM!$L:$L,$G9)/COUNTIFS($G:$G,$G9,$BQ:$BQ,"●",$A:$A,VX$5)/VX$3,0)/3600/$E9</f>
        <v>0</v>
      </c>
      <c r="VY9" s="0" t="n">
        <f aca="false">IF($BR9="●",SUMIFS(ST_SUM!WM:WM,ST_SUM!$L:$L,$G9)/COUNTIFS($G:$G,$G9,$BR:$BR,"●",$A:$A,VY$5)/VY$3,0)/3600/$E9</f>
        <v>0</v>
      </c>
      <c r="VZ9" s="0" t="n">
        <f aca="false">IF($BS9="●",SUMIFS(ST_SUM!WN:WN,ST_SUM!$L:$L,$G9)/COUNTIFS($G:$G,$G9,$BS:$BS,"●",$A:$A,VZ$5)/VZ$3,0)/3600/$E9</f>
        <v>0</v>
      </c>
      <c r="WA9" s="0" t="n">
        <f aca="false">IF($BT9="●",SUMIFS(ST_SUM!WO:WO,ST_SUM!$L:$L,$G9)/COUNTIFS($G:$G,$G9,$BT:$BT,"●",$A:$A,WA$5)/WA$3,0)/3600/$E9</f>
        <v>0</v>
      </c>
      <c r="WB9" s="0" t="n">
        <f aca="false">SUM(TO9:WA9)</f>
        <v>0</v>
      </c>
      <c r="WC9" s="0" t="n">
        <f aca="false">IF($H9="●",SUMIFS(ST_SUM!WQ:WQ,ST_SUM!$L:$L,$G9)/COUNTIFS($G:$G,$G9,$H:$H,"●",$A:$A,WC$5)/WC$3,0)/3600/$E9</f>
        <v>0</v>
      </c>
      <c r="WD9" s="0" t="n">
        <f aca="false">IF($I9="●",SUMIFS(ST_SUM!WR:WR,ST_SUM!$L:$L,$G9)/COUNTIFS($G:$G,$G9,$I:$I,"●",$A:$A,WD$5)/WD$3,0)/3600/$E9</f>
        <v>0</v>
      </c>
      <c r="WE9" s="0" t="n">
        <f aca="false">IF($J9="●",SUMIFS(ST_SUM!WS:WS,ST_SUM!$L:$L,$G9)/COUNTIFS($G:$G,$G9,$J:$J,"●",$A:$A,WE$5)/WE$3,0)/3600/$E9</f>
        <v>0</v>
      </c>
      <c r="WF9" s="0" t="n">
        <f aca="false">IF($K9="●",SUMIFS(ST_SUM!WT:WT,ST_SUM!$L:$L,$G9)/COUNTIFS($G:$G,$G9,$K:$K,"●",$A:$A,WF$5)/WF$3,0)/3600/$E9</f>
        <v>0</v>
      </c>
      <c r="WG9" s="0" t="n">
        <f aca="false">IF($L9="●",SUMIFS(ST_SUM!WU:WU,ST_SUM!$L:$L,$G9)/COUNTIFS($G:$G,$G9,$L:$L,"●",$A:$A,WG$5)/WG$3,0)/3600/$E9</f>
        <v>0</v>
      </c>
      <c r="WH9" s="0" t="n">
        <f aca="false">IF($M9="●",SUMIFS(ST_SUM!WV:WV,ST_SUM!$L:$L,$G9)/COUNTIFS($G:$G,$G9,$M:$M,"●",$A:$A,WH$5)/WH$3,0)/3600/$E9</f>
        <v>0</v>
      </c>
      <c r="WI9" s="0" t="n">
        <f aca="false">IF($N9="●",SUMIFS(ST_SUM!WW:WW,ST_SUM!$L:$L,$G9)/COUNTIFS($G:$G,$G9,$N:$N,"●",$A:$A,WI$5)/WI$3,0)/3600/$E9</f>
        <v>0</v>
      </c>
      <c r="WJ9" s="0" t="n">
        <f aca="false">IF($O9="●",SUMIFS(ST_SUM!WX:WX,ST_SUM!$L:$L,$G9,ST_SUM!$M:$M,IF($B9='PART METHOD'!$D$4,"FMCNC1",IF($B9='PART METHOD'!$D$6,"FMCNC2","STD")))/IF($B9='PART METHOD'!$D$4,COUNTIFS($G:$G,$G9,$O:$O,"●",$A:$A,WJ$5,$B:$B,'PART METHOD'!$D$4),IF($B9='PART METHOD'!$D$6,COUNTIFS($G:$G,$G9,$O:$O,"●",$A:$A,WJ$5,$B:$B,'PART METHOD'!$D$6),COUNTIFS($G:$G,$G9,$O:$O,"●",$A:$A,WJ$5,$B:$B,"&lt;&gt;"&amp;'PART METHOD'!$D$4,$B:$B,"&lt;&gt;"&amp;'PART METHOD'!$D$6)))/WJ$3,0)/3600/$E9</f>
        <v>0</v>
      </c>
      <c r="WK9" s="0" t="n">
        <f aca="false">IF($P9="●",SUMIFS(ST_SUM!WY:WY,ST_SUM!$L:$L,$G9,ST_SUM!$M:$M,IF($B9='PART METHOD'!$D$4,"FMCNC1",IF($B9='PART METHOD'!$D$6,"FMCNC2","STD")))/IF($B9='PART METHOD'!$D$4,COUNTIFS($G:$G,$G9,$P:$P,"●",$A:$A,WK$5,$B:$B,'PART METHOD'!$D$4),IF($B9='PART METHOD'!$D$6,COUNTIFS($G:$G,$G9,$P:$P,"●",$A:$A,WK$5,$B:$B,'PART METHOD'!$D$6),COUNTIFS($G:$G,$G9,$P:$P,"●",$A:$A,WK$5,$B:$B,"&lt;&gt;"&amp;'PART METHOD'!$D$4,$B:$B,"&lt;&gt;"&amp;'PART METHOD'!$D$6)))/WK$3,0)/3600/$E9</f>
        <v>0</v>
      </c>
      <c r="WL9" s="0" t="n">
        <f aca="false">IF($Q9="●",SUMIFS(ST_SUM!WZ:WZ,ST_SUM!$L:$L,$G9,ST_SUM!$M:$M,IF($B9='PART METHOD'!$D$4,"FMCNC1",IF($B9='PART METHOD'!$D$6,"FMCNC2","STD")))/IF($B9='PART METHOD'!$D$4,COUNTIFS($G:$G,$G9,$Q:$Q,"●",$A:$A,WL$5,$B:$B,'PART METHOD'!$D$4),IF($B9='PART METHOD'!$D$6,COUNTIFS($G:$G,$G9,$Q:$Q,"●",$A:$A,WL$5,$B:$B,'PART METHOD'!$D$6),COUNTIFS($G:$G,$G9,$Q:$Q,"●",$A:$A,WL$5,$B:$B,"&lt;&gt;"&amp;'PART METHOD'!$D$4,$B:$B,"&lt;&gt;"&amp;'PART METHOD'!$D$6)))/WL$3,0)/3600/$E9</f>
        <v>0</v>
      </c>
      <c r="WM9" s="0" t="n">
        <f aca="false">IF($R9="●",SUMIFS(ST_SUM!XA:XA,ST_SUM!$L:$L,$G9,ST_SUM!$M:$M,IF($B9='PART METHOD'!$D$4,"FMCNC1",IF($B9='PART METHOD'!$D$6,"FMCNC2","STD")))/IF($B9='PART METHOD'!$D$4,COUNTIFS($G:$G,$G9,$R:$R,"●",$A:$A,WM$5,$B:$B,'PART METHOD'!$D$4),IF($B9='PART METHOD'!$D$6,COUNTIFS($G:$G,$G9,$R:$R,"●",$A:$A,WM$5,$B:$B,'PART METHOD'!$D$6),COUNTIFS($G:$G,$G9,$R:$R,"●",$A:$A,WM$5,$B:$B,"&lt;&gt;"&amp;'PART METHOD'!$D$4,$B:$B,"&lt;&gt;"&amp;'PART METHOD'!$D$6)))/WM$3,0)/3600/$E9</f>
        <v>0</v>
      </c>
      <c r="WN9" s="0" t="n">
        <f aca="false">IF($S9="●",SUMIFS(ST_SUM!XB:XB,ST_SUM!$L:$L,$G9,ST_SUM!$M:$M,IF($B9='PART METHOD'!$D$4,"FMCNC1",IF($B9='PART METHOD'!$D$6,"FMCNC2","STD")))/IF($B9='PART METHOD'!$D$4,COUNTIFS($G:$G,$G9,$S:$S,"●",$A:$A,WN$5,$B:$B,'PART METHOD'!$D$4),IF($B9='PART METHOD'!$D$6,COUNTIFS($G:$G,$G9,$S:$S,"●",$A:$A,WN$5,$B:$B,'PART METHOD'!$D$6),COUNTIFS($G:$G,$G9,$S:$S,"●",$A:$A,WN$5,$B:$B,"&lt;&gt;"&amp;'PART METHOD'!$D$4,$B:$B,"&lt;&gt;"&amp;'PART METHOD'!$D$6)))/WN$3,0)/3600/$E9</f>
        <v>0</v>
      </c>
      <c r="WO9" s="0" t="n">
        <f aca="false">IF($T9="●",SUMIFS(ST_SUM!XC:XC,ST_SUM!$L:$L,$G9,ST_SUM!$M:$M,IF($B9='PART METHOD'!$D$4,"FMCNC1",IF($B9='PART METHOD'!$D$6,"FMCNC2","STD")))/IF($B9='PART METHOD'!$D$4,COUNTIFS($G:$G,$G9,$T:$T,"●",$A:$A,WO$5,$B:$B,'PART METHOD'!$D$4),IF($B9='PART METHOD'!$D$6,COUNTIFS($G:$G,$G9,$T:$T,"●",$A:$A,WO$5,$B:$B,'PART METHOD'!$D$6),COUNTIFS($G:$G,$G9,$T:$T,"●",$A:$A,WO$5,$B:$B,"&lt;&gt;"&amp;'PART METHOD'!$D$4,$B:$B,"&lt;&gt;"&amp;'PART METHOD'!$D$6)))/WO$3,0)/3600/$E9</f>
        <v>0</v>
      </c>
      <c r="WP9" s="0" t="n">
        <f aca="false">IF($U9="●",SUMIFS(ST_SUM!XD:XD,ST_SUM!$L:$L,$G9,ST_SUM!$M:$M,IF($B9='PART METHOD'!$D$4,"FMCNC1",IF($B9='PART METHOD'!$D$6,"FMCNC2","STD")))/IF($B9='PART METHOD'!$D$4,COUNTIFS($G:$G,$G9,$U:$U,"●",$A:$A,WP$5,$B:$B,'PART METHOD'!$D$4),IF($B9='PART METHOD'!$D$6,COUNTIFS($G:$G,$G9,$U:$U,"●",$A:$A,WP$5,$B:$B,'PART METHOD'!$D$6),COUNTIFS($G:$G,$G9,$U:$U,"●",$A:$A,WP$5,$B:$B,"&lt;&gt;"&amp;'PART METHOD'!$D$4,$B:$B,"&lt;&gt;"&amp;'PART METHOD'!$D$6)))/WP$3,0)/3600/$E9</f>
        <v>0</v>
      </c>
      <c r="WQ9" s="0" t="n">
        <f aca="false">IF($V9="●",SUMIFS(ST_SUM!XE:XE,ST_SUM!$L:$L,$G9,ST_SUM!$M:$M,IF($B9='PART METHOD'!$D$4,"FMCNC1",IF($B9='PART METHOD'!$D$6,"FMCNC2","STD")))/IF($B9='PART METHOD'!$D$4,COUNTIFS($G:$G,$G9,$V:$V,"●",$A:$A,WQ$5,$B:$B,'PART METHOD'!$D$4),IF($B9='PART METHOD'!$D$6,COUNTIFS($G:$G,$G9,$V:$V,"●",$A:$A,WQ$5,$B:$B,'PART METHOD'!$D$6),COUNTIFS($G:$G,$G9,$V:$V,"●",$A:$A,WQ$5,$B:$B,"&lt;&gt;"&amp;'PART METHOD'!$D$4,$B:$B,"&lt;&gt;"&amp;'PART METHOD'!$D$6)))/WQ$3,0)/3600/$E9</f>
        <v>0</v>
      </c>
      <c r="WR9" s="0" t="n">
        <f aca="false">IF($W9="●",SUMIFS(ST_SUM!XF:XF,ST_SUM!$L:$L,$G9,ST_SUM!$N:$N,IF($B9='PART METHOD'!$D$5,"HAND","STD"))/COUNTIFS($G:$G,$G9,$W:$W,"●",$A:$A,WR$5,$B:$B,IF($B9='PART METHOD'!$D$5,'PART METHOD'!$D$5,"&lt;&gt;"&amp;'PART METHOD'!$D$5))/WR$3,0)/3600/$E9</f>
        <v>0</v>
      </c>
      <c r="WS9" s="0" t="n">
        <f aca="false">IF($X9="●",SUMIFS(ST_SUM!XG:XG,ST_SUM!$L:$L,$G9)/COUNTIFS($G:$G,$G9,$X:$X,"●",$A:$A,WS$5)/WS$3,0)/3600/$E9</f>
        <v>0</v>
      </c>
      <c r="WT9" s="0" t="n">
        <f aca="false">IF($Y9="●",SUMIFS(ST_SUM!XH:XH,ST_SUM!$L:$L,$G9)/COUNTIFS($G:$G,$G9,$Y:$Y,"●",$A:$A,WT$5)/WT$3,0)/3600/$E9</f>
        <v>0</v>
      </c>
      <c r="WU9" s="0" t="n">
        <f aca="false">IF($Z9="●",SUMIFS(ST_SUM!XI:XI,ST_SUM!$L:$L,$G9)/COUNTIFS($G:$G,$G9,$Z:$Z,"●",$A:$A,WU$5)/WU$3,0)/3600/$E9</f>
        <v>0</v>
      </c>
      <c r="WV9" s="0" t="n">
        <f aca="false">IF($AA9="●",SUMIFS(ST_SUM!XJ:XJ,ST_SUM!$L:$L,$G9)/COUNTIFS($G:$G,$G9,$AA:$AA,"●",$A:$A,WV$5)/WV$3,0)/3600/$E9</f>
        <v>0</v>
      </c>
      <c r="WW9" s="0" t="n">
        <f aca="false">IF($AB9="●",SUMIFS(ST_SUM!XK:XK,ST_SUM!$L:$L,$G9)/COUNTIFS($G:$G,$G9,$AB:$AB,"●",$A:$A,WW$5)/WW$3,0)/3600/$E9</f>
        <v>0</v>
      </c>
      <c r="WX9" s="0" t="n">
        <f aca="false">IF($AC9="●",SUMIFS(ST_SUM!XL:XL,ST_SUM!$L:$L,$G9)/COUNTIFS($G:$G,$G9,$AC:$AC,"●",$A:$A,WX$5)/WX$3,0)/3600/$E9</f>
        <v>0</v>
      </c>
      <c r="WY9" s="0" t="n">
        <f aca="false">IF($AD9="●",SUMIFS(ST_SUM!XM:XM,ST_SUM!$L:$L,$G9)/COUNTIFS($G:$G,$G9,$AD:$AD,"●",$A:$A,WY$5)/WY$3,0)/3600/$E9</f>
        <v>0</v>
      </c>
      <c r="WZ9" s="0" t="n">
        <f aca="false">IF($AE9="●",SUMIFS(ST_SUM!XN:XN,ST_SUM!$L:$L,$G9)/COUNTIFS($G:$G,$G9,$AE:$AE,"●",$A:$A,WZ$5)/WZ$3,0)/3600/$E9</f>
        <v>0</v>
      </c>
      <c r="XA9" s="0" t="n">
        <f aca="false">IF($AF9="●",SUMIFS(ST_SUM!XO:XO,ST_SUM!$L:$L,$G9)/COUNTIFS($G:$G,$G9,$AF:$AF,"●",$A:$A,XA$5)/XA$3,0)/3600/$E9</f>
        <v>0</v>
      </c>
      <c r="XB9" s="0" t="n">
        <f aca="false">IF($AG9="●",SUMIFS(ST_SUM!XP:XP,ST_SUM!$L:$L,$G9)/COUNTIFS($G:$G,$G9,$AG:$AG,"●",$A:$A,XB$5)/XB$3,0)/3600/$E9</f>
        <v>0</v>
      </c>
      <c r="XC9" s="0" t="n">
        <f aca="false">IF($AH9="●",SUMIFS(ST_SUM!XQ:XQ,ST_SUM!$L:$L,$G9)/COUNTIFS($G:$G,$G9,$AH:$AH,"●",$A:$A,XC$5)/XC$3,0)/3600/$E9</f>
        <v>0</v>
      </c>
      <c r="XD9" s="0" t="n">
        <f aca="false">IF($AI9="●",SUMIFS(ST_SUM!XR:XR,ST_SUM!$L:$L,$G9)/COUNTIFS($G:$G,$G9,$AI:$AI,"●",$A:$A,XD$5)/XD$3,0)/3600/$E9</f>
        <v>0</v>
      </c>
      <c r="XE9" s="0" t="n">
        <f aca="false">IF($AJ9="●",SUMIFS(ST_SUM!XS:XS,ST_SUM!$L:$L,$G9)/COUNTIFS($G:$G,$G9,$AJ:$AJ,"●",$A:$A,XE$5)/XE$3,0)/3600/$E9</f>
        <v>0</v>
      </c>
      <c r="XF9" s="0" t="n">
        <f aca="false">IF($AK9="●",SUMIFS(ST_SUM!XT:XT,ST_SUM!$L:$L,$G9)/COUNTIFS($G:$G,$G9,$AK:$AK,"●",$A:$A,XF$5)/XF$3,0)/3600/$E9</f>
        <v>0</v>
      </c>
      <c r="XG9" s="0" t="n">
        <f aca="false">IF($AL9="●",SUMIFS(ST_SUM!XU:XU,ST_SUM!$L:$L,$G9)/COUNTIFS($G:$G,$G9,$AL:$AL,"●",$A:$A,XG$5)/XG$3,0)/3600/$E9</f>
        <v>0</v>
      </c>
      <c r="XH9" s="0" t="n">
        <f aca="false">IF($AM9="●",SUMIFS(ST_SUM!XV:XV,ST_SUM!$L:$L,$G9)/COUNTIFS($G:$G,$G9,$AM:$AM,"●",$A:$A,XH$5)/XH$3,0)/3600/$E9</f>
        <v>0</v>
      </c>
      <c r="XI9" s="0" t="n">
        <f aca="false">IF($AN9="●",SUMIFS(ST_SUM!XW:XW,ST_SUM!$L:$L,$G9)/COUNTIFS($G:$G,$G9,$AN:$AN,"●",$A:$A,XI$5)/XI$3,0)/3600/$E9</f>
        <v>0</v>
      </c>
      <c r="XJ9" s="0" t="n">
        <f aca="false">IF($AO9="●",SUMIFS(ST_SUM!XX:XX,ST_SUM!$L:$L,$G9)/COUNTIFS($G:$G,$G9,$AO:$AO,"●",$A:$A,XJ$5)/XJ$3,0)/3600/$E9</f>
        <v>0</v>
      </c>
      <c r="XK9" s="0" t="n">
        <f aca="false">IF($AP9="●",SUMIFS(ST_SUM!XY:XY,ST_SUM!$L:$L,$G9)/COUNTIFS($G:$G,$G9,$AP:$AP,"●",$A:$A,XK$5)/XK$3,0)/3600/$E9</f>
        <v>0</v>
      </c>
      <c r="XL9" s="0" t="n">
        <f aca="false">IF($AQ9="●",SUMIFS(ST_SUM!XZ:XZ,ST_SUM!$L:$L,$G9)/COUNTIFS($G:$G,$G9,$AQ:$AQ,"●",$A:$A,XL$5)/XL$3,0)/3600/$E9</f>
        <v>0</v>
      </c>
      <c r="XM9" s="0" t="n">
        <f aca="false">IF($AR9="●",SUMIFS(ST_SUM!YA:YA,ST_SUM!$L:$L,$G9)/COUNTIFS($G:$G,$G9,$AR:$AR,"●",$A:$A,XM$5)/XM$3,0)/3600/$E9</f>
        <v>0</v>
      </c>
      <c r="XN9" s="0" t="n">
        <f aca="false">IF($AS9="●",SUMIFS(ST_SUM!YB:YB,ST_SUM!$L:$L,$G9)/COUNTIFS($G:$G,$G9,$AS:$AS,"●",$A:$A,XN$5)/XN$3,0)/3600/$E9</f>
        <v>0</v>
      </c>
      <c r="XO9" s="0" t="n">
        <f aca="false">IF($AT9="●",SUMIFS(ST_SUM!YC:YC,ST_SUM!$L:$L,$G9)/COUNTIFS($G:$G,$G9,$AT:$AT,"●",$A:$A,XO$5)/XO$3,0)/3600/$E9</f>
        <v>0</v>
      </c>
      <c r="XP9" s="0" t="n">
        <f aca="false">IF($AU9="●",SUMIFS(ST_SUM!YD:YD,ST_SUM!$L:$L,$G9)/COUNTIFS($G:$G,$G9,$AU:$AU,"●",$A:$A,XP$5)/XP$3,0)/3600/$E9</f>
        <v>0</v>
      </c>
      <c r="XQ9" s="0" t="n">
        <f aca="false">IF($AV9="●",SUMIFS(ST_SUM!YE:YE,ST_SUM!$L:$L,$G9)/COUNTIFS($G:$G,$G9,$AV:$AV,"●",$A:$A,XQ$5)/XQ$3,0)/3600/$E9</f>
        <v>0</v>
      </c>
      <c r="XR9" s="0" t="n">
        <f aca="false">IF($AW9="●",SUMIFS(ST_SUM!YF:YF,ST_SUM!$L:$L,$G9)/COUNTIFS($G:$G,$G9,$AW:$AW,"●",$A:$A,XR$5)/XR$3,0)/3600/$E9</f>
        <v>0</v>
      </c>
      <c r="XS9" s="0" t="n">
        <f aca="false">IF($AX9="●",SUMIFS(ST_SUM!YG:YG,ST_SUM!$L:$L,$G9)/COUNTIFS($G:$G,$G9,$AX:$AX,"●",$A:$A,XS$5)/XS$3,0)/3600/$E9</f>
        <v>0</v>
      </c>
      <c r="XT9" s="0" t="n">
        <f aca="false">IF($AY9="●",SUMIFS(ST_SUM!YH:YH,ST_SUM!$L:$L,$G9)/COUNTIFS($G:$G,$G9,$AY:$AY,"●",$A:$A,XT$5)/XT$3,0)/3600/$E9</f>
        <v>0</v>
      </c>
      <c r="XU9" s="0" t="n">
        <f aca="false">IF($AZ9="●",SUMIFS(ST_SUM!YI:YI,ST_SUM!$L:$L,$G9)/COUNTIFS($G:$G,$G9,$AZ:$AZ,"●",$A:$A,XU$5)/XU$3,0)/3600/$E9</f>
        <v>0</v>
      </c>
      <c r="XV9" s="0" t="n">
        <f aca="false">IF($BA9="●",SUMIFS(ST_SUM!YJ:YJ,ST_SUM!$L:$L,$G9)/COUNTIFS($G:$G,$G9,$BA:$BA,"●",$A:$A,XV$5)/XV$3,0)/3600/$E9</f>
        <v>0</v>
      </c>
      <c r="XW9" s="0" t="n">
        <f aca="false">IF($BB9="●",SUMIFS(ST_SUM!YK:YK,ST_SUM!$L:$L,$G9)/COUNTIFS($G:$G,$G9,$BB:$BB,"●",$A:$A,XW$5)/XW$3,0)/3600/$E9</f>
        <v>0</v>
      </c>
      <c r="XX9" s="0" t="n">
        <f aca="false">IF($BC9="●",SUMIFS(ST_SUM!YL:YL,ST_SUM!$L:$L,$G9)/COUNTIFS($G:$G,$G9,$BC:$BC,"●",$A:$A,XX$5)/XX$3,0)/3600/$E9</f>
        <v>0</v>
      </c>
      <c r="XY9" s="0" t="n">
        <f aca="false">IF($BD9="●",SUMIFS(ST_SUM!YM:YM,ST_SUM!$L:$L,$G9)/COUNTIFS($G:$G,$G9,$BD:$BD,"●",$A:$A,XY$5)/XY$3,0)/3600/$E9</f>
        <v>0</v>
      </c>
      <c r="XZ9" s="0" t="n">
        <f aca="false">IF($BE9="●",SUMIFS(ST_SUM!YN:YN,ST_SUM!$L:$L,$G9)/COUNTIFS($G:$G,$G9,$BE:$BE,"●",$A:$A,XZ$5)/XZ$3,0)/3600/$E9</f>
        <v>0</v>
      </c>
      <c r="YA9" s="0" t="n">
        <f aca="false">IF($BF9="●",SUMIFS(ST_SUM!YO:YO,ST_SUM!$L:$L,$G9)/COUNTIFS($G:$G,$G9,$BF:$BF,"●",$A:$A,YA$5)/YA$3,0)/3600/$E9</f>
        <v>0</v>
      </c>
      <c r="YB9" s="0" t="n">
        <f aca="false">IF($BG9="●",SUMIFS(ST_SUM!YP:YP,ST_SUM!$L:$L,$G9)/COUNTIFS($G:$G,$G9,$BG:$BG,"●",$A:$A,YB$5)/YB$3,0)/3600/$E9</f>
        <v>0</v>
      </c>
      <c r="YC9" s="0" t="n">
        <f aca="false">IF($BH9="●",SUMIFS(ST_SUM!YQ:YQ,ST_SUM!$L:$L,$G9)/COUNTIFS($G:$G,$G9,$BH:$BH,"●",$A:$A,YC$5)/YC$3,0)/3600/$E9</f>
        <v>0</v>
      </c>
      <c r="YD9" s="0" t="n">
        <f aca="false">IF($BI9="●",SUMIFS(ST_SUM!YR:YR,ST_SUM!$L:$L,$G9)/COUNTIFS($G:$G,$G9,$BI:$BI,"●",$A:$A,YD$5)/YD$3,0)/3600/$E9</f>
        <v>0</v>
      </c>
      <c r="YE9" s="0" t="n">
        <f aca="false">IF($BJ9="●",SUMIFS(ST_SUM!YS:YS,ST_SUM!$L:$L,$G9)/COUNTIFS($G:$G,$G9,$BJ:$BJ,"●",$A:$A,YE$5)/YE$3,0)/3600/$E9</f>
        <v>0</v>
      </c>
      <c r="YF9" s="0" t="n">
        <f aca="false">IF($BK9="●",SUMIFS(ST_SUM!YT:YT,ST_SUM!$L:$L,$G9)/COUNTIFS($G:$G,$G9,$BK:$BK,"●",$A:$A,YF$5)/YF$3,0)/3600/$E9</f>
        <v>0</v>
      </c>
      <c r="YG9" s="0" t="n">
        <f aca="false">IF($BL9="●",SUMIFS(ST_SUM!YU:YU,ST_SUM!$L:$L,$G9)/COUNTIFS($G:$G,$G9,$BL:$BL,"●",$A:$A,YG$5)/YG$3,0)/3600/$E9</f>
        <v>0</v>
      </c>
      <c r="YH9" s="0" t="n">
        <f aca="false">IF($BM9="●",SUMIFS(ST_SUM!YV:YV,ST_SUM!$L:$L,$G9)/COUNTIFS($G:$G,$G9,$BM:$BM,"●",$A:$A,YH$5)/YH$3,0)/3600/$E9</f>
        <v>0</v>
      </c>
      <c r="YI9" s="0" t="n">
        <f aca="false">IF($BN9="●",SUMIFS(ST_SUM!YW:YW,ST_SUM!$L:$L,$G9)/COUNTIFS($G:$G,$G9,$BN:$BN,"●",$A:$A,YI$5)/YI$3,0)/3600/$E9</f>
        <v>0</v>
      </c>
      <c r="YJ9" s="0" t="n">
        <f aca="false">IF($BO9="●",SUMIFS(ST_SUM!YX:YX,ST_SUM!$L:$L,$G9)/COUNTIFS($G:$G,$G9,$BO:$BO,"●",$A:$A,YJ$5)/YJ$3,0)/3600/$E9</f>
        <v>0</v>
      </c>
      <c r="YK9" s="0" t="n">
        <f aca="false">IF($BP9="●",SUMIFS(ST_SUM!YY:YY,ST_SUM!$L:$L,$G9)/COUNTIFS($G:$G,$G9,$BP:$BP,"●",$A:$A,YK$5)/YK$3,0)/3600/$E9</f>
        <v>0</v>
      </c>
      <c r="YL9" s="0" t="n">
        <f aca="false">IF($BQ9="●",SUMIFS(ST_SUM!YZ:YZ,ST_SUM!$L:$L,$G9)/COUNTIFS($G:$G,$G9,$BQ:$BQ,"●",$A:$A,YL$5)/YL$3,0)/3600/$E9</f>
        <v>0</v>
      </c>
      <c r="YM9" s="0" t="n">
        <f aca="false">IF($BR9="●",SUMIFS(ST_SUM!ZA:ZA,ST_SUM!$L:$L,$G9)/COUNTIFS($G:$G,$G9,$BR:$BR,"●",$A:$A,YM$5)/YM$3,0)/3600/$E9</f>
        <v>0</v>
      </c>
      <c r="YN9" s="0" t="n">
        <f aca="false">IF($BS9="●",SUMIFS(ST_SUM!ZB:ZB,ST_SUM!$L:$L,$G9)/COUNTIFS($G:$G,$G9,$BS:$BS,"●",$A:$A,YN$5)/YN$3,0)/3600/$E9</f>
        <v>0</v>
      </c>
      <c r="YO9" s="0" t="n">
        <f aca="false">IF($BT9="●",SUMIFS(ST_SUM!ZC:ZC,ST_SUM!$L:$L,$G9)/COUNTIFS($G:$G,$G9,$BT:$BT,"●",$A:$A,YO$5)/YO$3,0)/3600/$E9</f>
        <v>0</v>
      </c>
      <c r="YP9" s="0" t="n">
        <f aca="false">SUM(WC9:YO9)</f>
        <v>0</v>
      </c>
      <c r="YQ9" s="0" t="n">
        <f aca="false">IF($H9="●",SUMIFS(ST_SUM!ZE:ZE,ST_SUM!$L:$L,$G9)/COUNTIFS($G:$G,$G9,$H:$H,"●",$A:$A,YQ$5)/YQ$3,0)/3600/$E9</f>
        <v>0</v>
      </c>
      <c r="YR9" s="0" t="n">
        <f aca="false">IF($I9="●",SUMIFS(ST_SUM!ZF:ZF,ST_SUM!$L:$L,$G9)/COUNTIFS($G:$G,$G9,$I:$I,"●",$A:$A,YR$5)/YR$3,0)/3600/$E9</f>
        <v>0</v>
      </c>
      <c r="YS9" s="0" t="n">
        <f aca="false">IF($J9="●",SUMIFS(ST_SUM!ZG:ZG,ST_SUM!$L:$L,$G9)/COUNTIFS($G:$G,$G9,$J:$J,"●",$A:$A,YS$5)/YS$3,0)/3600/$E9</f>
        <v>0</v>
      </c>
      <c r="YT9" s="0" t="n">
        <f aca="false">IF($K9="●",SUMIFS(ST_SUM!ZH:ZH,ST_SUM!$L:$L,$G9)/COUNTIFS($G:$G,$G9,$K:$K,"●",$A:$A,YT$5)/YT$3,0)/3600/$E9</f>
        <v>0</v>
      </c>
      <c r="YU9" s="0" t="n">
        <f aca="false">IF($L9="●",SUMIFS(ST_SUM!ZI:ZI,ST_SUM!$L:$L,$G9)/COUNTIFS($G:$G,$G9,$L:$L,"●",$A:$A,YU$5)/YU$3,0)/3600/$E9</f>
        <v>0</v>
      </c>
      <c r="YV9" s="0" t="n">
        <f aca="false">IF($M9="●",SUMIFS(ST_SUM!ZJ:ZJ,ST_SUM!$L:$L,$G9)/COUNTIFS($G:$G,$G9,$M:$M,"●",$A:$A,YV$5)/YV$3,0)/3600/$E9</f>
        <v>0</v>
      </c>
      <c r="YW9" s="0" t="n">
        <f aca="false">IF($N9="●",SUMIFS(ST_SUM!ZK:ZK,ST_SUM!$L:$L,$G9)/COUNTIFS($G:$G,$G9,$N:$N,"●",$A:$A,YW$5)/YW$3,0)/3600/$E9</f>
        <v>0</v>
      </c>
      <c r="YX9" s="0" t="n">
        <f aca="false">IF($O9="●",SUMIFS(ST_SUM!ZL:ZL,ST_SUM!$L:$L,$G9,ST_SUM!$M:$M,IF($B9='PART METHOD'!$D$4,"FMCNC1",IF($B9='PART METHOD'!$D$6,"FMCNC2","STD")))/IF($B9='PART METHOD'!$D$4,COUNTIFS($G:$G,$G9,$O:$O,"●",$A:$A,YX$5,$B:$B,'PART METHOD'!$D$4),IF($B9='PART METHOD'!$D$6,COUNTIFS($G:$G,$G9,$O:$O,"●",$A:$A,YX$5,$B:$B,'PART METHOD'!$D$6),COUNTIFS($G:$G,$G9,$O:$O,"●",$A:$A,YX$5,$B:$B,"&lt;&gt;"&amp;'PART METHOD'!$D$4,$B:$B,"&lt;&gt;"&amp;'PART METHOD'!$D$6)))/YX$3,0)/3600/$E9</f>
        <v>0</v>
      </c>
      <c r="YY9" s="0" t="n">
        <f aca="false">IF($P9="●",SUMIFS(ST_SUM!ZM:ZM,ST_SUM!$L:$L,$G9,ST_SUM!$M:$M,IF($B9='PART METHOD'!$D$4,"FMCNC1",IF($B9='PART METHOD'!$D$6,"FMCNC2","STD")))/IF($B9='PART METHOD'!$D$4,COUNTIFS($G:$G,$G9,$P:$P,"●",$A:$A,YY$5,$B:$B,'PART METHOD'!$D$4),IF($B9='PART METHOD'!$D$6,COUNTIFS($G:$G,$G9,$P:$P,"●",$A:$A,YY$5,$B:$B,'PART METHOD'!$D$6),COUNTIFS($G:$G,$G9,$P:$P,"●",$A:$A,YY$5,$B:$B,"&lt;&gt;"&amp;'PART METHOD'!$D$4,$B:$B,"&lt;&gt;"&amp;'PART METHOD'!$D$6)))/YY$3,0)/3600/$E9</f>
        <v>0</v>
      </c>
      <c r="YZ9" s="0" t="n">
        <f aca="false">IF($Q9="●",SUMIFS(ST_SUM!ZN:ZN,ST_SUM!$L:$L,$G9,ST_SUM!$M:$M,IF($B9='PART METHOD'!$D$4,"FMCNC1",IF($B9='PART METHOD'!$D$6,"FMCNC2","STD")))/IF($B9='PART METHOD'!$D$4,COUNTIFS($G:$G,$G9,$Q:$Q,"●",$A:$A,YZ$5,$B:$B,'PART METHOD'!$D$4),IF($B9='PART METHOD'!$D$6,COUNTIFS($G:$G,$G9,$Q:$Q,"●",$A:$A,YZ$5,$B:$B,'PART METHOD'!$D$6),COUNTIFS($G:$G,$G9,$Q:$Q,"●",$A:$A,YZ$5,$B:$B,"&lt;&gt;"&amp;'PART METHOD'!$D$4,$B:$B,"&lt;&gt;"&amp;'PART METHOD'!$D$6)))/YZ$3,0)/3600/$E9</f>
        <v>0</v>
      </c>
      <c r="ZA9" s="0" t="n">
        <f aca="false">IF($R9="●",SUMIFS(ST_SUM!ZO:ZO,ST_SUM!$L:$L,$G9,ST_SUM!$M:$M,IF($B9='PART METHOD'!$D$4,"FMCNC1",IF($B9='PART METHOD'!$D$6,"FMCNC2","STD")))/IF($B9='PART METHOD'!$D$4,COUNTIFS($G:$G,$G9,$R:$R,"●",$A:$A,ZA$5,$B:$B,'PART METHOD'!$D$4),IF($B9='PART METHOD'!$D$6,COUNTIFS($G:$G,$G9,$R:$R,"●",$A:$A,ZA$5,$B:$B,'PART METHOD'!$D$6),COUNTIFS($G:$G,$G9,$R:$R,"●",$A:$A,ZA$5,$B:$B,"&lt;&gt;"&amp;'PART METHOD'!$D$4,$B:$B,"&lt;&gt;"&amp;'PART METHOD'!$D$6)))/ZA$3,0)/3600/$E9</f>
        <v>0</v>
      </c>
      <c r="ZB9" s="0" t="n">
        <f aca="false">IF($S9="●",SUMIFS(ST_SUM!ZP:ZP,ST_SUM!$L:$L,$G9,ST_SUM!$M:$M,IF($B9='PART METHOD'!$D$4,"FMCNC1",IF($B9='PART METHOD'!$D$6,"FMCNC2","STD")))/IF($B9='PART METHOD'!$D$4,COUNTIFS($G:$G,$G9,$S:$S,"●",$A:$A,ZB$5,$B:$B,'PART METHOD'!$D$4),IF($B9='PART METHOD'!$D$6,COUNTIFS($G:$G,$G9,$S:$S,"●",$A:$A,ZB$5,$B:$B,'PART METHOD'!$D$6),COUNTIFS($G:$G,$G9,$S:$S,"●",$A:$A,ZB$5,$B:$B,"&lt;&gt;"&amp;'PART METHOD'!$D$4,$B:$B,"&lt;&gt;"&amp;'PART METHOD'!$D$6)))/ZB$3,0)/3600/$E9</f>
        <v>0</v>
      </c>
      <c r="ZC9" s="0" t="n">
        <f aca="false">IF($T9="●",SUMIFS(ST_SUM!ZQ:ZQ,ST_SUM!$L:$L,$G9,ST_SUM!$M:$M,IF($B9='PART METHOD'!$D$4,"FMCNC1",IF($B9='PART METHOD'!$D$6,"FMCNC2","STD")))/IF($B9='PART METHOD'!$D$4,COUNTIFS($G:$G,$G9,$T:$T,"●",$A:$A,ZC$5,$B:$B,'PART METHOD'!$D$4),IF($B9='PART METHOD'!$D$6,COUNTIFS($G:$G,$G9,$T:$T,"●",$A:$A,ZC$5,$B:$B,'PART METHOD'!$D$6),COUNTIFS($G:$G,$G9,$T:$T,"●",$A:$A,ZC$5,$B:$B,"&lt;&gt;"&amp;'PART METHOD'!$D$4,$B:$B,"&lt;&gt;"&amp;'PART METHOD'!$D$6)))/ZC$3,0)/3600/$E9</f>
        <v>0</v>
      </c>
      <c r="ZD9" s="0" t="n">
        <f aca="false">IF($U9="●",SUMIFS(ST_SUM!ZR:ZR,ST_SUM!$L:$L,$G9,ST_SUM!$M:$M,IF($B9='PART METHOD'!$D$4,"FMCNC1",IF($B9='PART METHOD'!$D$6,"FMCNC2","STD")))/IF($B9='PART METHOD'!$D$4,COUNTIFS($G:$G,$G9,$U:$U,"●",$A:$A,ZD$5,$B:$B,'PART METHOD'!$D$4),IF($B9='PART METHOD'!$D$6,COUNTIFS($G:$G,$G9,$U:$U,"●",$A:$A,ZD$5,$B:$B,'PART METHOD'!$D$6),COUNTIFS($G:$G,$G9,$U:$U,"●",$A:$A,ZD$5,$B:$B,"&lt;&gt;"&amp;'PART METHOD'!$D$4,$B:$B,"&lt;&gt;"&amp;'PART METHOD'!$D$6)))/ZD$3,0)/3600/$E9</f>
        <v>0</v>
      </c>
      <c r="ZE9" s="0" t="n">
        <f aca="false">IF($V9="●",SUMIFS(ST_SUM!ZS:ZS,ST_SUM!$L:$L,$G9,ST_SUM!$M:$M,IF($B9='PART METHOD'!$D$4,"FMCNC1",IF($B9='PART METHOD'!$D$6,"FMCNC2","STD")))/IF($B9='PART METHOD'!$D$4,COUNTIFS($G:$G,$G9,$V:$V,"●",$A:$A,ZE$5,$B:$B,'PART METHOD'!$D$4),IF($B9='PART METHOD'!$D$6,COUNTIFS($G:$G,$G9,$V:$V,"●",$A:$A,ZE$5,$B:$B,'PART METHOD'!$D$6),COUNTIFS($G:$G,$G9,$V:$V,"●",$A:$A,ZE$5,$B:$B,"&lt;&gt;"&amp;'PART METHOD'!$D$4,$B:$B,"&lt;&gt;"&amp;'PART METHOD'!$D$6)))/ZE$3,0)/3600/$E9</f>
        <v>0</v>
      </c>
      <c r="ZF9" s="0" t="n">
        <f aca="false">IF($W9="●",SUMIFS(ST_SUM!ZT:ZT,ST_SUM!$L:$L,$G9,ST_SUM!$N:$N,IF($B9='PART METHOD'!$D$5,"HAND","STD"))/COUNTIFS($G:$G,$G9,$W:$W,"●",$A:$A,ZF$5,$B:$B,IF($B9='PART METHOD'!$D$5,'PART METHOD'!$D$5,"&lt;&gt;"&amp;'PART METHOD'!$D$5))/ZF$3,0)/3600/$E9</f>
        <v>0</v>
      </c>
      <c r="ZG9" s="0" t="n">
        <f aca="false">IF($X9="●",SUMIFS(ST_SUM!ZU:ZU,ST_SUM!$L:$L,$G9)/COUNTIFS($G:$G,$G9,$X:$X,"●",$A:$A,ZG$5)/ZG$3,0)/3600/$E9</f>
        <v>0</v>
      </c>
      <c r="ZH9" s="0" t="n">
        <f aca="false">IF($Y9="●",SUMIFS(ST_SUM!ZV:ZV,ST_SUM!$L:$L,$G9)/COUNTIFS($G:$G,$G9,$Y:$Y,"●",$A:$A,ZH$5)/ZH$3,0)/3600/$E9</f>
        <v>0</v>
      </c>
      <c r="ZI9" s="0" t="n">
        <f aca="false">IF($Z9="●",SUMIFS(ST_SUM!ZW:ZW,ST_SUM!$L:$L,$G9)/COUNTIFS($G:$G,$G9,$Z:$Z,"●",$A:$A,ZI$5)/ZI$3,0)/3600/$E9</f>
        <v>0</v>
      </c>
      <c r="ZJ9" s="0" t="n">
        <f aca="false">IF($AA9="●",SUMIFS(ST_SUM!ZX:ZX,ST_SUM!$L:$L,$G9)/COUNTIFS($G:$G,$G9,$AA:$AA,"●",$A:$A,ZJ$5)/ZJ$3,0)/3600/$E9</f>
        <v>0</v>
      </c>
      <c r="ZK9" s="0" t="n">
        <f aca="false">IF($AB9="●",SUMIFS(ST_SUM!ZY:ZY,ST_SUM!$L:$L,$G9)/COUNTIFS($G:$G,$G9,$AB:$AB,"●",$A:$A,ZK$5)/ZK$3,0)/3600/$E9</f>
        <v>0</v>
      </c>
      <c r="ZL9" s="0" t="n">
        <f aca="false">IF($AC9="●",SUMIFS(ST_SUM!ZZ:ZZ,ST_SUM!$L:$L,$G9)/COUNTIFS($G:$G,$G9,$AC:$AC,"●",$A:$A,ZL$5)/ZL$3,0)/3600/$E9</f>
        <v>0</v>
      </c>
      <c r="ZM9" s="0" t="n">
        <f aca="false">IF($AD9="●",SUMIFS(ST_SUM!AAA:AAA,ST_SUM!$L:$L,$G9)/COUNTIFS($G:$G,$G9,$AD:$AD,"●",$A:$A,ZM$5)/ZM$3,0)/3600/$E9</f>
        <v>0</v>
      </c>
      <c r="ZN9" s="0" t="n">
        <f aca="false">IF($AE9="●",SUMIFS(ST_SUM!AAB:AAB,ST_SUM!$L:$L,$G9)/COUNTIFS($G:$G,$G9,$AE:$AE,"●",$A:$A,ZN$5)/ZN$3,0)/3600/$E9</f>
        <v>0</v>
      </c>
      <c r="ZO9" s="0" t="n">
        <f aca="false">IF($AF9="●",SUMIFS(ST_SUM!AAC:AAC,ST_SUM!$L:$L,$G9)/COUNTIFS($G:$G,$G9,$AF:$AF,"●",$A:$A,ZO$5)/ZO$3,0)/3600/$E9</f>
        <v>0</v>
      </c>
      <c r="ZP9" s="0" t="n">
        <f aca="false">IF($AG9="●",SUMIFS(ST_SUM!AAD:AAD,ST_SUM!$L:$L,$G9)/COUNTIFS($G:$G,$G9,$AG:$AG,"●",$A:$A,ZP$5)/ZP$3,0)/3600/$E9</f>
        <v>0</v>
      </c>
      <c r="ZQ9" s="0" t="n">
        <f aca="false">IF($AH9="●",SUMIFS(ST_SUM!AAE:AAE,ST_SUM!$L:$L,$G9)/COUNTIFS($G:$G,$G9,$AH:$AH,"●",$A:$A,ZQ$5)/ZQ$3,0)/3600/$E9</f>
        <v>0</v>
      </c>
      <c r="ZR9" s="0" t="n">
        <f aca="false">IF($AI9="●",SUMIFS(ST_SUM!AAF:AAF,ST_SUM!$L:$L,$G9)/COUNTIFS($G:$G,$G9,$AI:$AI,"●",$A:$A,ZR$5)/ZR$3,0)/3600/$E9</f>
        <v>0</v>
      </c>
      <c r="ZS9" s="0" t="n">
        <f aca="false">IF($AJ9="●",SUMIFS(ST_SUM!AAG:AAG,ST_SUM!$L:$L,$G9)/COUNTIFS($G:$G,$G9,$AJ:$AJ,"●",$A:$A,ZS$5)/ZS$3,0)/3600/$E9</f>
        <v>0</v>
      </c>
      <c r="ZT9" s="0" t="n">
        <f aca="false">IF($AK9="●",SUMIFS(ST_SUM!AAH:AAH,ST_SUM!$L:$L,$G9)/COUNTIFS($G:$G,$G9,$AK:$AK,"●",$A:$A,ZT$5)/ZT$3,0)/3600/$E9</f>
        <v>0</v>
      </c>
      <c r="ZU9" s="0" t="n">
        <f aca="false">IF($AL9="●",SUMIFS(ST_SUM!AAI:AAI,ST_SUM!$L:$L,$G9)/COUNTIFS($G:$G,$G9,$AL:$AL,"●",$A:$A,ZU$5)/ZU$3,0)/3600/$E9</f>
        <v>0</v>
      </c>
      <c r="ZV9" s="0" t="n">
        <f aca="false">IF($AM9="●",SUMIFS(ST_SUM!AAJ:AAJ,ST_SUM!$L:$L,$G9)/COUNTIFS($G:$G,$G9,$AM:$AM,"●",$A:$A,ZV$5)/ZV$3,0)/3600/$E9</f>
        <v>0</v>
      </c>
      <c r="ZW9" s="0" t="n">
        <f aca="false">IF($AN9="●",SUMIFS(ST_SUM!AAK:AAK,ST_SUM!$L:$L,$G9)/COUNTIFS($G:$G,$G9,$AN:$AN,"●",$A:$A,ZW$5)/ZW$3,0)/3600/$E9</f>
        <v>0</v>
      </c>
      <c r="ZX9" s="0" t="n">
        <f aca="false">IF($AO9="●",SUMIFS(ST_SUM!AAL:AAL,ST_SUM!$L:$L,$G9)/COUNTIFS($G:$G,$G9,$AO:$AO,"●",$A:$A,ZX$5)/ZX$3,0)/3600/$E9</f>
        <v>0</v>
      </c>
      <c r="ZY9" s="0" t="n">
        <f aca="false">IF($AP9="●",SUMIFS(ST_SUM!AAM:AAM,ST_SUM!$L:$L,$G9)/COUNTIFS($G:$G,$G9,$AP:$AP,"●",$A:$A,ZY$5)/ZY$3,0)/3600/$E9</f>
        <v>0</v>
      </c>
      <c r="ZZ9" s="0" t="n">
        <f aca="false">IF($AQ9="●",SUMIFS(ST_SUM!AAN:AAN,ST_SUM!$L:$L,$G9)/COUNTIFS($G:$G,$G9,$AQ:$AQ,"●",$A:$A,ZZ$5)/ZZ$3,0)/3600/$E9</f>
        <v>0</v>
      </c>
      <c r="AAA9" s="0" t="n">
        <f aca="false">IF($AR9="●",SUMIFS(ST_SUM!AAO:AAO,ST_SUM!$L:$L,$G9)/COUNTIFS($G:$G,$G9,$AR:$AR,"●",$A:$A,AAA$5)/AAA$3,0)/3600/$E9</f>
        <v>0</v>
      </c>
      <c r="AAB9" s="0" t="n">
        <f aca="false">IF($AS9="●",SUMIFS(ST_SUM!AAP:AAP,ST_SUM!$L:$L,$G9)/COUNTIFS($G:$G,$G9,$AS:$AS,"●",$A:$A,AAB$5)/AAB$3,0)/3600/$E9</f>
        <v>0</v>
      </c>
      <c r="AAC9" s="0" t="n">
        <f aca="false">IF($AT9="●",SUMIFS(ST_SUM!AAQ:AAQ,ST_SUM!$L:$L,$G9)/COUNTIFS($G:$G,$G9,$AT:$AT,"●",$A:$A,AAC$5)/AAC$3,0)/3600/$E9</f>
        <v>0</v>
      </c>
      <c r="AAD9" s="0" t="n">
        <f aca="false">IF($AU9="●",SUMIFS(ST_SUM!AAR:AAR,ST_SUM!$L:$L,$G9)/COUNTIFS($G:$G,$G9,$AU:$AU,"●",$A:$A,AAD$5)/AAD$3,0)/3600/$E9</f>
        <v>0</v>
      </c>
      <c r="AAE9" s="0" t="n">
        <f aca="false">IF($AV9="●",SUMIFS(ST_SUM!AAS:AAS,ST_SUM!$L:$L,$G9)/COUNTIFS($G:$G,$G9,$AV:$AV,"●",$A:$A,AAE$5)/AAE$3,0)/3600/$E9</f>
        <v>0</v>
      </c>
      <c r="AAF9" s="0" t="n">
        <f aca="false">IF($AW9="●",SUMIFS(ST_SUM!AAT:AAT,ST_SUM!$L:$L,$G9)/COUNTIFS($G:$G,$G9,$AW:$AW,"●",$A:$A,AAF$5)/AAF$3,0)/3600/$E9</f>
        <v>0</v>
      </c>
      <c r="AAG9" s="0" t="n">
        <f aca="false">IF($AX9="●",SUMIFS(ST_SUM!AAU:AAU,ST_SUM!$L:$L,$G9)/COUNTIFS($G:$G,$G9,$AX:$AX,"●",$A:$A,AAG$5)/AAG$3,0)/3600/$E9</f>
        <v>0</v>
      </c>
      <c r="AAH9" s="0" t="n">
        <f aca="false">IF($AY9="●",SUMIFS(ST_SUM!AAV:AAV,ST_SUM!$L:$L,$G9)/COUNTIFS($G:$G,$G9,$AY:$AY,"●",$A:$A,AAH$5)/AAH$3,0)/3600/$E9</f>
        <v>0</v>
      </c>
      <c r="AAI9" s="0" t="n">
        <f aca="false">IF($AZ9="●",SUMIFS(ST_SUM!AAW:AAW,ST_SUM!$L:$L,$G9)/COUNTIFS($G:$G,$G9,$AZ:$AZ,"●",$A:$A,AAI$5)/AAI$3,0)/3600/$E9</f>
        <v>0</v>
      </c>
      <c r="AAJ9" s="0" t="n">
        <f aca="false">IF($BA9="●",SUMIFS(ST_SUM!AAX:AAX,ST_SUM!$L:$L,$G9)/COUNTIFS($G:$G,$G9,$BA:$BA,"●",$A:$A,AAJ$5)/AAJ$3,0)/3600/$E9</f>
        <v>0</v>
      </c>
      <c r="AAK9" s="0" t="n">
        <f aca="false">IF($BB9="●",SUMIFS(ST_SUM!AAY:AAY,ST_SUM!$L:$L,$G9)/COUNTIFS($G:$G,$G9,$BB:$BB,"●",$A:$A,AAK$5)/AAK$3,0)/3600/$E9</f>
        <v>0</v>
      </c>
      <c r="AAL9" s="0" t="n">
        <f aca="false">IF($BC9="●",SUMIFS(ST_SUM!AAZ:AAZ,ST_SUM!$L:$L,$G9)/COUNTIFS($G:$G,$G9,$BC:$BC,"●",$A:$A,AAL$5)/AAL$3,0)/3600/$E9</f>
        <v>0</v>
      </c>
      <c r="AAM9" s="0" t="n">
        <f aca="false">IF($BD9="●",SUMIFS(ST_SUM!ABA:ABA,ST_SUM!$L:$L,$G9)/COUNTIFS($G:$G,$G9,$BD:$BD,"●",$A:$A,AAM$5)/AAM$3,0)/3600/$E9</f>
        <v>0</v>
      </c>
      <c r="AAN9" s="0" t="n">
        <f aca="false">IF($BE9="●",SUMIFS(ST_SUM!ABB:ABB,ST_SUM!$L:$L,$G9)/COUNTIFS($G:$G,$G9,$BE:$BE,"●",$A:$A,AAN$5)/AAN$3,0)/3600/$E9</f>
        <v>0</v>
      </c>
      <c r="AAO9" s="0" t="n">
        <f aca="false">IF($BF9="●",SUMIFS(ST_SUM!ABC:ABC,ST_SUM!$L:$L,$G9)/COUNTIFS($G:$G,$G9,$BF:$BF,"●",$A:$A,AAO$5)/AAO$3,0)/3600/$E9</f>
        <v>0</v>
      </c>
      <c r="AAP9" s="0" t="n">
        <f aca="false">IF($BG9="●",SUMIFS(ST_SUM!ABD:ABD,ST_SUM!$L:$L,$G9)/COUNTIFS($G:$G,$G9,$BG:$BG,"●",$A:$A,AAP$5)/AAP$3,0)/3600/$E9</f>
        <v>0</v>
      </c>
      <c r="AAQ9" s="0" t="n">
        <f aca="false">IF($BH9="●",SUMIFS(ST_SUM!ABE:ABE,ST_SUM!$L:$L,$G9)/COUNTIFS($G:$G,$G9,$BH:$BH,"●",$A:$A,AAQ$5)/AAQ$3,0)/3600/$E9</f>
        <v>0</v>
      </c>
      <c r="AAR9" s="0" t="n">
        <f aca="false">IF($BI9="●",SUMIFS(ST_SUM!ABF:ABF,ST_SUM!$L:$L,$G9)/COUNTIFS($G:$G,$G9,$BI:$BI,"●",$A:$A,AAR$5)/AAR$3,0)/3600/$E9</f>
        <v>0</v>
      </c>
      <c r="AAS9" s="0" t="n">
        <f aca="false">IF($BJ9="●",SUMIFS(ST_SUM!ABG:ABG,ST_SUM!$L:$L,$G9)/COUNTIFS($G:$G,$G9,$BJ:$BJ,"●",$A:$A,AAS$5)/AAS$3,0)/3600/$E9</f>
        <v>0</v>
      </c>
      <c r="AAT9" s="0" t="n">
        <f aca="false">IF($BK9="●",SUMIFS(ST_SUM!ABH:ABH,ST_SUM!$L:$L,$G9)/COUNTIFS($G:$G,$G9,$BK:$BK,"●",$A:$A,AAT$5)/AAT$3,0)/3600/$E9</f>
        <v>0</v>
      </c>
      <c r="AAU9" s="0" t="n">
        <f aca="false">IF($BL9="●",SUMIFS(ST_SUM!ABI:ABI,ST_SUM!$L:$L,$G9)/COUNTIFS($G:$G,$G9,$BL:$BL,"●",$A:$A,AAU$5)/AAU$3,0)/3600/$E9</f>
        <v>0</v>
      </c>
      <c r="AAV9" s="0" t="n">
        <f aca="false">IF($BM9="●",SUMIFS(ST_SUM!ABJ:ABJ,ST_SUM!$L:$L,$G9)/COUNTIFS($G:$G,$G9,$BM:$BM,"●",$A:$A,AAV$5)/AAV$3,0)/3600/$E9</f>
        <v>0</v>
      </c>
      <c r="AAW9" s="0" t="n">
        <f aca="false">IF($BN9="●",SUMIFS(ST_SUM!ABK:ABK,ST_SUM!$L:$L,$G9)/COUNTIFS($G:$G,$G9,$BN:$BN,"●",$A:$A,AAW$5)/AAW$3,0)/3600/$E9</f>
        <v>0</v>
      </c>
      <c r="AAX9" s="0" t="n">
        <f aca="false">IF($BO9="●",SUMIFS(ST_SUM!ABL:ABL,ST_SUM!$L:$L,$G9)/COUNTIFS($G:$G,$G9,$BO:$BO,"●",$A:$A,AAX$5)/AAX$3,0)/3600/$E9</f>
        <v>0</v>
      </c>
      <c r="AAY9" s="0" t="n">
        <f aca="false">IF($BP9="●",SUMIFS(ST_SUM!ABM:ABM,ST_SUM!$L:$L,$G9)/COUNTIFS($G:$G,$G9,$BP:$BP,"●",$A:$A,AAY$5)/AAY$3,0)/3600/$E9</f>
        <v>0</v>
      </c>
      <c r="AAZ9" s="0" t="n">
        <f aca="false">IF($BQ9="●",SUMIFS(ST_SUM!ABN:ABN,ST_SUM!$L:$L,$G9)/COUNTIFS($G:$G,$G9,$BQ:$BQ,"●",$A:$A,AAZ$5)/AAZ$3,0)/3600/$E9</f>
        <v>0</v>
      </c>
      <c r="ABA9" s="0" t="n">
        <f aca="false">IF($BR9="●",SUMIFS(ST_SUM!ABO:ABO,ST_SUM!$L:$L,$G9)/COUNTIFS($G:$G,$G9,$BR:$BR,"●",$A:$A,ABA$5)/ABA$3,0)/3600/$E9</f>
        <v>0</v>
      </c>
      <c r="ABB9" s="0" t="n">
        <f aca="false">IF($BS9="●",SUMIFS(ST_SUM!ABP:ABP,ST_SUM!$L:$L,$G9)/COUNTIFS($G:$G,$G9,$BS:$BS,"●",$A:$A,ABB$5)/ABB$3,0)/3600/$E9</f>
        <v>0</v>
      </c>
      <c r="ABC9" s="0" t="n">
        <f aca="false">IF($BT9="●",SUMIFS(ST_SUM!ABQ:ABQ,ST_SUM!$L:$L,$G9)/COUNTIFS($G:$G,$G9,$BT:$BT,"●",$A:$A,ABC$5)/ABC$3,0)/3600/$E9</f>
        <v>0</v>
      </c>
      <c r="ABD9" s="0" t="n">
        <f aca="false">SUM(YQ9:ABC9)</f>
        <v>0</v>
      </c>
      <c r="ABE9" s="0" t="n">
        <f aca="false">IF($H9="●",SUMIFS(ST_SUM!ABS:ABS,ST_SUM!$L:$L,$G9)/COUNTIFS($G:$G,$G9,$H:$H,"●",$A:$A,ABE$5)/ABE$3,0)/3600/$E9</f>
        <v>0</v>
      </c>
      <c r="ABF9" s="0" t="n">
        <f aca="false">IF($I9="●",SUMIFS(ST_SUM!ABT:ABT,ST_SUM!$L:$L,$G9)/COUNTIFS($G:$G,$G9,$I:$I,"●",$A:$A,ABF$5)/ABF$3,0)/3600/$E9</f>
        <v>0</v>
      </c>
      <c r="ABG9" s="0" t="n">
        <f aca="false">IF($J9="●",SUMIFS(ST_SUM!ABU:ABU,ST_SUM!$L:$L,$G9)/COUNTIFS($G:$G,$G9,$J:$J,"●",$A:$A,ABG$5)/ABG$3,0)/3600/$E9</f>
        <v>0</v>
      </c>
      <c r="ABH9" s="0" t="n">
        <f aca="false">IF($K9="●",SUMIFS(ST_SUM!ABV:ABV,ST_SUM!$L:$L,$G9)/COUNTIFS($G:$G,$G9,$K:$K,"●",$A:$A,ABH$5)/ABH$3,0)/3600/$E9</f>
        <v>0</v>
      </c>
      <c r="ABI9" s="0" t="n">
        <f aca="false">IF($L9="●",SUMIFS(ST_SUM!ABW:ABW,ST_SUM!$L:$L,$G9)/COUNTIFS($G:$G,$G9,$L:$L,"●",$A:$A,ABI$5)/ABI$3,0)/3600/$E9</f>
        <v>0</v>
      </c>
      <c r="ABJ9" s="0" t="n">
        <f aca="false">IF($M9="●",SUMIFS(ST_SUM!ABX:ABX,ST_SUM!$L:$L,$G9)/COUNTIFS($G:$G,$G9,$M:$M,"●",$A:$A,ABJ$5)/ABJ$3,0)/3600/$E9</f>
        <v>0</v>
      </c>
      <c r="ABK9" s="0" t="n">
        <f aca="false">IF($N9="●",SUMIFS(ST_SUM!ABY:ABY,ST_SUM!$L:$L,$G9)/COUNTIFS($G:$G,$G9,$N:$N,"●",$A:$A,ABK$5)/ABK$3,0)/3600/$E9</f>
        <v>0</v>
      </c>
      <c r="ABL9" s="0" t="n">
        <f aca="false">IF($O9="●",SUMIFS(ST_SUM!ABZ:ABZ,ST_SUM!$L:$L,$G9,ST_SUM!$M:$M,IF($B9='PART METHOD'!$D$4,"FMCNC1",IF($B9='PART METHOD'!$D$6,"FMCNC2","STD")))/IF($B9='PART METHOD'!$D$4,COUNTIFS($G:$G,$G9,$O:$O,"●",$A:$A,ABL$5,$B:$B,'PART METHOD'!$D$4),IF($B9='PART METHOD'!$D$6,COUNTIFS($G:$G,$G9,$O:$O,"●",$A:$A,ABL$5,$B:$B,'PART METHOD'!$D$6),COUNTIFS($G:$G,$G9,$O:$O,"●",$A:$A,ABL$5,$B:$B,"&lt;&gt;"&amp;'PART METHOD'!$D$4,$B:$B,"&lt;&gt;"&amp;'PART METHOD'!$D$6)))/ABL$3,0)/3600/$E9</f>
        <v>0</v>
      </c>
      <c r="ABM9" s="0" t="n">
        <f aca="false">IF($P9="●",SUMIFS(ST_SUM!ACA:ACA,ST_SUM!$L:$L,$G9,ST_SUM!$M:$M,IF($B9='PART METHOD'!$D$4,"FMCNC1",IF($B9='PART METHOD'!$D$6,"FMCNC2","STD")))/IF($B9='PART METHOD'!$D$4,COUNTIFS($G:$G,$G9,$P:$P,"●",$A:$A,ABM$5,$B:$B,'PART METHOD'!$D$4),IF($B9='PART METHOD'!$D$6,COUNTIFS($G:$G,$G9,$P:$P,"●",$A:$A,ABM$5,$B:$B,'PART METHOD'!$D$6),COUNTIFS($G:$G,$G9,$P:$P,"●",$A:$A,ABM$5,$B:$B,"&lt;&gt;"&amp;'PART METHOD'!$D$4,$B:$B,"&lt;&gt;"&amp;'PART METHOD'!$D$6)))/ABM$3,0)/3600/$E9</f>
        <v>0</v>
      </c>
      <c r="ABN9" s="0" t="n">
        <f aca="false">IF($Q9="●",SUMIFS(ST_SUM!ACB:ACB,ST_SUM!$L:$L,$G9,ST_SUM!$M:$M,IF($B9='PART METHOD'!$D$4,"FMCNC1",IF($B9='PART METHOD'!$D$6,"FMCNC2","STD")))/IF($B9='PART METHOD'!$D$4,COUNTIFS($G:$G,$G9,$Q:$Q,"●",$A:$A,ABN$5,$B:$B,'PART METHOD'!$D$4),IF($B9='PART METHOD'!$D$6,COUNTIFS($G:$G,$G9,$Q:$Q,"●",$A:$A,ABN$5,$B:$B,'PART METHOD'!$D$6),COUNTIFS($G:$G,$G9,$Q:$Q,"●",$A:$A,ABN$5,$B:$B,"&lt;&gt;"&amp;'PART METHOD'!$D$4,$B:$B,"&lt;&gt;"&amp;'PART METHOD'!$D$6)))/ABN$3,0)/3600/$E9</f>
        <v>0</v>
      </c>
      <c r="ABO9" s="0" t="n">
        <f aca="false">IF($R9="●",SUMIFS(ST_SUM!ACC:ACC,ST_SUM!$L:$L,$G9,ST_SUM!$M:$M,IF($B9='PART METHOD'!$D$4,"FMCNC1",IF($B9='PART METHOD'!$D$6,"FMCNC2","STD")))/IF($B9='PART METHOD'!$D$4,COUNTIFS($G:$G,$G9,$R:$R,"●",$A:$A,ABO$5,$B:$B,'PART METHOD'!$D$4),IF($B9='PART METHOD'!$D$6,COUNTIFS($G:$G,$G9,$R:$R,"●",$A:$A,ABO$5,$B:$B,'PART METHOD'!$D$6),COUNTIFS($G:$G,$G9,$R:$R,"●",$A:$A,ABO$5,$B:$B,"&lt;&gt;"&amp;'PART METHOD'!$D$4,$B:$B,"&lt;&gt;"&amp;'PART METHOD'!$D$6)))/ABO$3,0)/3600/$E9</f>
        <v>0</v>
      </c>
      <c r="ABP9" s="0" t="n">
        <f aca="false">IF($S9="●",SUMIFS(ST_SUM!ACD:ACD,ST_SUM!$L:$L,$G9,ST_SUM!$M:$M,IF($B9='PART METHOD'!$D$4,"FMCNC1",IF($B9='PART METHOD'!$D$6,"FMCNC2","STD")))/IF($B9='PART METHOD'!$D$4,COUNTIFS($G:$G,$G9,$S:$S,"●",$A:$A,ABP$5,$B:$B,'PART METHOD'!$D$4),IF($B9='PART METHOD'!$D$6,COUNTIFS($G:$G,$G9,$S:$S,"●",$A:$A,ABP$5,$B:$B,'PART METHOD'!$D$6),COUNTIFS($G:$G,$G9,$S:$S,"●",$A:$A,ABP$5,$B:$B,"&lt;&gt;"&amp;'PART METHOD'!$D$4,$B:$B,"&lt;&gt;"&amp;'PART METHOD'!$D$6)))/ABP$3,0)/3600/$E9</f>
        <v>0</v>
      </c>
      <c r="ABQ9" s="0" t="n">
        <f aca="false">IF($T9="●",SUMIFS(ST_SUM!ACE:ACE,ST_SUM!$L:$L,$G9,ST_SUM!$M:$M,IF($B9='PART METHOD'!$D$4,"FMCNC1",IF($B9='PART METHOD'!$D$6,"FMCNC2","STD")))/IF($B9='PART METHOD'!$D$4,COUNTIFS($G:$G,$G9,$T:$T,"●",$A:$A,ABQ$5,$B:$B,'PART METHOD'!$D$4),IF($B9='PART METHOD'!$D$6,COUNTIFS($G:$G,$G9,$T:$T,"●",$A:$A,ABQ$5,$B:$B,'PART METHOD'!$D$6),COUNTIFS($G:$G,$G9,$T:$T,"●",$A:$A,ABQ$5,$B:$B,"&lt;&gt;"&amp;'PART METHOD'!$D$4,$B:$B,"&lt;&gt;"&amp;'PART METHOD'!$D$6)))/ABQ$3,0)/3600/$E9</f>
        <v>0</v>
      </c>
      <c r="ABR9" s="0" t="n">
        <f aca="false">IF($U9="●",SUMIFS(ST_SUM!ACF:ACF,ST_SUM!$L:$L,$G9,ST_SUM!$M:$M,IF($B9='PART METHOD'!$D$4,"FMCNC1",IF($B9='PART METHOD'!$D$6,"FMCNC2","STD")))/IF($B9='PART METHOD'!$D$4,COUNTIFS($G:$G,$G9,$U:$U,"●",$A:$A,ABR$5,$B:$B,'PART METHOD'!$D$4),IF($B9='PART METHOD'!$D$6,COUNTIFS($G:$G,$G9,$U:$U,"●",$A:$A,ABR$5,$B:$B,'PART METHOD'!$D$6),COUNTIFS($G:$G,$G9,$U:$U,"●",$A:$A,ABR$5,$B:$B,"&lt;&gt;"&amp;'PART METHOD'!$D$4,$B:$B,"&lt;&gt;"&amp;'PART METHOD'!$D$6)))/ABR$3,0)/3600/$E9</f>
        <v>0</v>
      </c>
      <c r="ABS9" s="0" t="n">
        <f aca="false">IF($V9="●",SUMIFS(ST_SUM!ACG:ACG,ST_SUM!$L:$L,$G9,ST_SUM!$M:$M,IF($B9='PART METHOD'!$D$4,"FMCNC1",IF($B9='PART METHOD'!$D$6,"FMCNC2","STD")))/IF($B9='PART METHOD'!$D$4,COUNTIFS($G:$G,$G9,$V:$V,"●",$A:$A,ABS$5,$B:$B,'PART METHOD'!$D$4),IF($B9='PART METHOD'!$D$6,COUNTIFS($G:$G,$G9,$V:$V,"●",$A:$A,ABS$5,$B:$B,'PART METHOD'!$D$6),COUNTIFS($G:$G,$G9,$V:$V,"●",$A:$A,ABS$5,$B:$B,"&lt;&gt;"&amp;'PART METHOD'!$D$4,$B:$B,"&lt;&gt;"&amp;'PART METHOD'!$D$6)))/ABS$3,0)/3600/$E9</f>
        <v>0</v>
      </c>
      <c r="ABT9" s="0" t="n">
        <f aca="false">IF($W9="●",SUMIFS(ST_SUM!ACH:ACH,ST_SUM!$L:$L,$G9,ST_SUM!$N:$N,IF($B9='PART METHOD'!$D$5,"HAND","STD"))/COUNTIFS($G:$G,$G9,$W:$W,"●",$A:$A,ABT$5,$B:$B,IF($B9='PART METHOD'!$D$5,'PART METHOD'!$D$5,"&lt;&gt;"&amp;'PART METHOD'!$D$5))/ABT$3,0)/3600/$E9</f>
        <v>0</v>
      </c>
      <c r="ABU9" s="0" t="n">
        <f aca="false">IF($X9="●",SUMIFS(ST_SUM!ACI:ACI,ST_SUM!$L:$L,$G9)/COUNTIFS($G:$G,$G9,$X:$X,"●",$A:$A,ABU$5)/ABU$3,0)/3600/$E9</f>
        <v>0</v>
      </c>
      <c r="ABV9" s="0" t="n">
        <f aca="false">IF($Y9="●",SUMIFS(ST_SUM!ACJ:ACJ,ST_SUM!$L:$L,$G9)/COUNTIFS($G:$G,$G9,$Y:$Y,"●",$A:$A,ABV$5)/ABV$3,0)/3600/$E9</f>
        <v>0</v>
      </c>
      <c r="ABW9" s="0" t="n">
        <f aca="false">IF($Z9="●",SUMIFS(ST_SUM!ACK:ACK,ST_SUM!$L:$L,$G9)/COUNTIFS($G:$G,$G9,$Z:$Z,"●",$A:$A,ABW$5)/ABW$3,0)/3600/$E9</f>
        <v>0</v>
      </c>
      <c r="ABX9" s="0" t="n">
        <f aca="false">IF($AA9="●",SUMIFS(ST_SUM!ACL:ACL,ST_SUM!$L:$L,$G9)/COUNTIFS($G:$G,$G9,$AA:$AA,"●",$A:$A,ABX$5)/ABX$3,0)/3600/$E9</f>
        <v>0</v>
      </c>
      <c r="ABY9" s="0" t="n">
        <f aca="false">IF($AB9="●",SUMIFS(ST_SUM!ACM:ACM,ST_SUM!$L:$L,$G9)/COUNTIFS($G:$G,$G9,$AB:$AB,"●",$A:$A,ABY$5)/ABY$3,0)/3600/$E9</f>
        <v>0</v>
      </c>
      <c r="ABZ9" s="0" t="n">
        <f aca="false">IF($AC9="●",SUMIFS(ST_SUM!ACN:ACN,ST_SUM!$L:$L,$G9)/COUNTIFS($G:$G,$G9,$AC:$AC,"●",$A:$A,ABZ$5)/ABZ$3,0)/3600/$E9</f>
        <v>0</v>
      </c>
      <c r="ACA9" s="0" t="n">
        <f aca="false">IF($AD9="●",SUMIFS(ST_SUM!ACO:ACO,ST_SUM!$L:$L,$G9)/COUNTIFS($G:$G,$G9,$AD:$AD,"●",$A:$A,ACA$5)/ACA$3,0)/3600/$E9</f>
        <v>0</v>
      </c>
      <c r="ACB9" s="0" t="n">
        <f aca="false">IF($AE9="●",SUMIFS(ST_SUM!ACP:ACP,ST_SUM!$L:$L,$G9)/COUNTIFS($G:$G,$G9,$AE:$AE,"●",$A:$A,ACB$5)/ACB$3,0)/3600/$E9</f>
        <v>0</v>
      </c>
      <c r="ACC9" s="0" t="n">
        <f aca="false">IF($AF9="●",SUMIFS(ST_SUM!ACQ:ACQ,ST_SUM!$L:$L,$G9)/COUNTIFS($G:$G,$G9,$AF:$AF,"●",$A:$A,ACC$5)/ACC$3,0)/3600/$E9</f>
        <v>0</v>
      </c>
      <c r="ACD9" s="0" t="n">
        <f aca="false">IF($AG9="●",SUMIFS(ST_SUM!ACR:ACR,ST_SUM!$L:$L,$G9)/COUNTIFS($G:$G,$G9,$AG:$AG,"●",$A:$A,ACD$5)/ACD$3,0)/3600/$E9</f>
        <v>0</v>
      </c>
      <c r="ACE9" s="0" t="n">
        <f aca="false">IF($AH9="●",SUMIFS(ST_SUM!ACS:ACS,ST_SUM!$L:$L,$G9)/COUNTIFS($G:$G,$G9,$AH:$AH,"●",$A:$A,ACE$5)/ACE$3,0)/3600/$E9</f>
        <v>0</v>
      </c>
      <c r="ACF9" s="0" t="n">
        <f aca="false">IF($AI9="●",SUMIFS(ST_SUM!ACT:ACT,ST_SUM!$L:$L,$G9)/COUNTIFS($G:$G,$G9,$AI:$AI,"●",$A:$A,ACF$5)/ACF$3,0)/3600/$E9</f>
        <v>0</v>
      </c>
      <c r="ACG9" s="0" t="n">
        <f aca="false">IF($AJ9="●",SUMIFS(ST_SUM!ACU:ACU,ST_SUM!$L:$L,$G9)/COUNTIFS($G:$G,$G9,$AJ:$AJ,"●",$A:$A,ACG$5)/ACG$3,0)/3600/$E9</f>
        <v>0</v>
      </c>
      <c r="ACH9" s="0" t="n">
        <f aca="false">IF($AK9="●",SUMIFS(ST_SUM!ACV:ACV,ST_SUM!$L:$L,$G9)/COUNTIFS($G:$G,$G9,$AK:$AK,"●",$A:$A,ACH$5)/ACH$3,0)/3600/$E9</f>
        <v>0</v>
      </c>
      <c r="ACI9" s="0" t="n">
        <f aca="false">IF($AL9="●",SUMIFS(ST_SUM!ACW:ACW,ST_SUM!$L:$L,$G9)/COUNTIFS($G:$G,$G9,$AL:$AL,"●",$A:$A,ACI$5)/ACI$3,0)/3600/$E9</f>
        <v>0</v>
      </c>
      <c r="ACJ9" s="0" t="n">
        <f aca="false">IF($AM9="●",SUMIFS(ST_SUM!ACX:ACX,ST_SUM!$L:$L,$G9)/COUNTIFS($G:$G,$G9,$AM:$AM,"●",$A:$A,ACJ$5)/ACJ$3,0)/3600/$E9</f>
        <v>0</v>
      </c>
      <c r="ACK9" s="0" t="n">
        <f aca="false">IF($AN9="●",SUMIFS(ST_SUM!ACY:ACY,ST_SUM!$L:$L,$G9)/COUNTIFS($G:$G,$G9,$AN:$AN,"●",$A:$A,ACK$5)/ACK$3,0)/3600/$E9</f>
        <v>0</v>
      </c>
      <c r="ACL9" s="0" t="n">
        <f aca="false">IF($AO9="●",SUMIFS(ST_SUM!ACZ:ACZ,ST_SUM!$L:$L,$G9)/COUNTIFS($G:$G,$G9,$AO:$AO,"●",$A:$A,ACL$5)/ACL$3,0)/3600/$E9</f>
        <v>0</v>
      </c>
      <c r="ACM9" s="0" t="n">
        <f aca="false">IF($AP9="●",SUMIFS(ST_SUM!ADA:ADA,ST_SUM!$L:$L,$G9)/COUNTIFS($G:$G,$G9,$AP:$AP,"●",$A:$A,ACM$5)/ACM$3,0)/3600/$E9</f>
        <v>0</v>
      </c>
      <c r="ACN9" s="0" t="n">
        <f aca="false">IF($AQ9="●",SUMIFS(ST_SUM!ADB:ADB,ST_SUM!$L:$L,$G9)/COUNTIFS($G:$G,$G9,$AQ:$AQ,"●",$A:$A,ACN$5)/ACN$3,0)/3600/$E9</f>
        <v>0</v>
      </c>
      <c r="ACO9" s="0" t="n">
        <f aca="false">IF($AR9="●",SUMIFS(ST_SUM!ADC:ADC,ST_SUM!$L:$L,$G9)/COUNTIFS($G:$G,$G9,$AR:$AR,"●",$A:$A,ACO$5)/ACO$3,0)/3600/$E9</f>
        <v>0</v>
      </c>
      <c r="ACP9" s="0" t="n">
        <f aca="false">IF($AS9="●",SUMIFS(ST_SUM!ADD:ADD,ST_SUM!$L:$L,$G9)/COUNTIFS($G:$G,$G9,$AS:$AS,"●",$A:$A,ACP$5)/ACP$3,0)/3600/$E9</f>
        <v>0</v>
      </c>
      <c r="ACQ9" s="0" t="n">
        <f aca="false">IF($AT9="●",SUMIFS(ST_SUM!ADE:ADE,ST_SUM!$L:$L,$G9)/COUNTIFS($G:$G,$G9,$AT:$AT,"●",$A:$A,ACQ$5)/ACQ$3,0)/3600/$E9</f>
        <v>0</v>
      </c>
      <c r="ACR9" s="0" t="n">
        <f aca="false">IF($AU9="●",SUMIFS(ST_SUM!ADF:ADF,ST_SUM!$L:$L,$G9)/COUNTIFS($G:$G,$G9,$AU:$AU,"●",$A:$A,ACR$5)/ACR$3,0)/3600/$E9</f>
        <v>0</v>
      </c>
      <c r="ACS9" s="0" t="n">
        <f aca="false">IF($AV9="●",SUMIFS(ST_SUM!ADG:ADG,ST_SUM!$L:$L,$G9)/COUNTIFS($G:$G,$G9,$AV:$AV,"●",$A:$A,ACS$5)/ACS$3,0)/3600/$E9</f>
        <v>0</v>
      </c>
      <c r="ACT9" s="0" t="n">
        <f aca="false">IF($AW9="●",SUMIFS(ST_SUM!ADH:ADH,ST_SUM!$L:$L,$G9)/COUNTIFS($G:$G,$G9,$AW:$AW,"●",$A:$A,ACT$5)/ACT$3,0)/3600/$E9</f>
        <v>0</v>
      </c>
      <c r="ACU9" s="0" t="n">
        <f aca="false">IF($AX9="●",SUMIFS(ST_SUM!ADI:ADI,ST_SUM!$L:$L,$G9)/COUNTIFS($G:$G,$G9,$AX:$AX,"●",$A:$A,ACU$5)/ACU$3,0)/3600/$E9</f>
        <v>0</v>
      </c>
      <c r="ACV9" s="0" t="n">
        <f aca="false">IF($AY9="●",SUMIFS(ST_SUM!ADJ:ADJ,ST_SUM!$L:$L,$G9)/COUNTIFS($G:$G,$G9,$AY:$AY,"●",$A:$A,ACV$5)/ACV$3,0)/3600/$E9</f>
        <v>0</v>
      </c>
      <c r="ACW9" s="0" t="n">
        <f aca="false">IF($AZ9="●",SUMIFS(ST_SUM!ADK:ADK,ST_SUM!$L:$L,$G9)/COUNTIFS($G:$G,$G9,$AZ:$AZ,"●",$A:$A,ACW$5)/ACW$3,0)/3600/$E9</f>
        <v>0</v>
      </c>
      <c r="ACX9" s="0" t="n">
        <f aca="false">IF($BA9="●",SUMIFS(ST_SUM!ADL:ADL,ST_SUM!$L:$L,$G9)/COUNTIFS($G:$G,$G9,$BA:$BA,"●",$A:$A,ACX$5)/ACX$3,0)/3600/$E9</f>
        <v>0</v>
      </c>
      <c r="ACY9" s="0" t="n">
        <f aca="false">IF($BB9="●",SUMIFS(ST_SUM!ADM:ADM,ST_SUM!$L:$L,$G9)/COUNTIFS($G:$G,$G9,$BB:$BB,"●",$A:$A,ACY$5)/ACY$3,0)/3600/$E9</f>
        <v>0</v>
      </c>
      <c r="ACZ9" s="0" t="n">
        <f aca="false">IF($BC9="●",SUMIFS(ST_SUM!ADN:ADN,ST_SUM!$L:$L,$G9)/COUNTIFS($G:$G,$G9,$BC:$BC,"●",$A:$A,ACZ$5)/ACZ$3,0)/3600/$E9</f>
        <v>0</v>
      </c>
      <c r="ADA9" s="0" t="n">
        <f aca="false">IF($BD9="●",SUMIFS(ST_SUM!ADO:ADO,ST_SUM!$L:$L,$G9)/COUNTIFS($G:$G,$G9,$BD:$BD,"●",$A:$A,ADA$5)/ADA$3,0)/3600/$E9</f>
        <v>0</v>
      </c>
      <c r="ADB9" s="0" t="n">
        <f aca="false">IF($BE9="●",SUMIFS(ST_SUM!ADP:ADP,ST_SUM!$L:$L,$G9)/COUNTIFS($G:$G,$G9,$BE:$BE,"●",$A:$A,ADB$5)/ADB$3,0)/3600/$E9</f>
        <v>0</v>
      </c>
      <c r="ADC9" s="0" t="n">
        <f aca="false">IF($BF9="●",SUMIFS(ST_SUM!ADQ:ADQ,ST_SUM!$L:$L,$G9)/COUNTIFS($G:$G,$G9,$BF:$BF,"●",$A:$A,ADC$5)/ADC$3,0)/3600/$E9</f>
        <v>0</v>
      </c>
      <c r="ADD9" s="0" t="n">
        <f aca="false">IF($BG9="●",SUMIFS(ST_SUM!ADR:ADR,ST_SUM!$L:$L,$G9)/COUNTIFS($G:$G,$G9,$BG:$BG,"●",$A:$A,ADD$5)/ADD$3,0)/3600/$E9</f>
        <v>0</v>
      </c>
      <c r="ADE9" s="0" t="n">
        <f aca="false">IF($BH9="●",SUMIFS(ST_SUM!ADS:ADS,ST_SUM!$L:$L,$G9)/COUNTIFS($G:$G,$G9,$BH:$BH,"●",$A:$A,ADE$5)/ADE$3,0)/3600/$E9</f>
        <v>0</v>
      </c>
      <c r="ADF9" s="0" t="n">
        <f aca="false">IF($BI9="●",SUMIFS(ST_SUM!ADT:ADT,ST_SUM!$L:$L,$G9)/COUNTIFS($G:$G,$G9,$BI:$BI,"●",$A:$A,ADF$5)/ADF$3,0)/3600/$E9</f>
        <v>0</v>
      </c>
      <c r="ADG9" s="0" t="n">
        <f aca="false">IF($BJ9="●",SUMIFS(ST_SUM!ADU:ADU,ST_SUM!$L:$L,$G9)/COUNTIFS($G:$G,$G9,$BJ:$BJ,"●",$A:$A,ADG$5)/ADG$3,0)/3600/$E9</f>
        <v>0</v>
      </c>
      <c r="ADH9" s="0" t="n">
        <f aca="false">IF($BK9="●",SUMIFS(ST_SUM!ADV:ADV,ST_SUM!$L:$L,$G9)/COUNTIFS($G:$G,$G9,$BK:$BK,"●",$A:$A,ADH$5)/ADH$3,0)/3600/$E9</f>
        <v>0</v>
      </c>
      <c r="ADI9" s="0" t="n">
        <f aca="false">IF($BL9="●",SUMIFS(ST_SUM!ADW:ADW,ST_SUM!$L:$L,$G9)/COUNTIFS($G:$G,$G9,$BL:$BL,"●",$A:$A,ADI$5)/ADI$3,0)/3600/$E9</f>
        <v>0</v>
      </c>
      <c r="ADJ9" s="0" t="n">
        <f aca="false">IF($BM9="●",SUMIFS(ST_SUM!ADX:ADX,ST_SUM!$L:$L,$G9)/COUNTIFS($G:$G,$G9,$BM:$BM,"●",$A:$A,ADJ$5)/ADJ$3,0)/3600/$E9</f>
        <v>0</v>
      </c>
      <c r="ADK9" s="0" t="n">
        <f aca="false">IF($BN9="●",SUMIFS(ST_SUM!ADY:ADY,ST_SUM!$L:$L,$G9)/COUNTIFS($G:$G,$G9,$BN:$BN,"●",$A:$A,ADK$5)/ADK$3,0)/3600/$E9</f>
        <v>0</v>
      </c>
      <c r="ADL9" s="0" t="n">
        <f aca="false">IF($BO9="●",SUMIFS(ST_SUM!ADZ:ADZ,ST_SUM!$L:$L,$G9)/COUNTIFS($G:$G,$G9,$BO:$BO,"●",$A:$A,ADL$5)/ADL$3,0)/3600/$E9</f>
        <v>0</v>
      </c>
      <c r="ADM9" s="0" t="n">
        <f aca="false">IF($BP9="●",SUMIFS(ST_SUM!AEA:AEA,ST_SUM!$L:$L,$G9)/COUNTIFS($G:$G,$G9,$BP:$BP,"●",$A:$A,ADM$5)/ADM$3,0)/3600/$E9</f>
        <v>0</v>
      </c>
      <c r="ADN9" s="0" t="n">
        <f aca="false">IF($BQ9="●",SUMIFS(ST_SUM!AEB:AEB,ST_SUM!$L:$L,$G9)/COUNTIFS($G:$G,$G9,$BQ:$BQ,"●",$A:$A,ADN$5)/ADN$3,0)/3600/$E9</f>
        <v>0</v>
      </c>
      <c r="ADO9" s="0" t="n">
        <f aca="false">IF($BR9="●",SUMIFS(ST_SUM!AEC:AEC,ST_SUM!$L:$L,$G9)/COUNTIFS($G:$G,$G9,$BR:$BR,"●",$A:$A,ADO$5)/ADO$3,0)/3600/$E9</f>
        <v>0</v>
      </c>
      <c r="ADP9" s="0" t="n">
        <f aca="false">IF($BS9="●",SUMIFS(ST_SUM!AED:AED,ST_SUM!$L:$L,$G9)/COUNTIFS($G:$G,$G9,$BS:$BS,"●",$A:$A,ADP$5)/ADP$3,0)/3600/$E9</f>
        <v>0</v>
      </c>
      <c r="ADQ9" s="0" t="n">
        <f aca="false">IF($BT9="●",SUMIFS(ST_SUM!AEE:AEE,ST_SUM!$L:$L,$G9)/COUNTIFS($G:$G,$G9,$BT:$BT,"●",$A:$A,ADQ$5)/ADQ$3,0)/3600/$E9</f>
        <v>0</v>
      </c>
      <c r="ADR9" s="0" t="n">
        <f aca="false">SUM(ABE9:ADQ9)</f>
        <v>0</v>
      </c>
      <c r="ADS9" s="0" t="n">
        <f aca="false">IF($H9="●",SUMIFS(ST_SUM!AEG:AEG,ST_SUM!$L:$L,$G9)/COUNTIFS($G:$G,$G9,$H:$H,"●",$A:$A,ADS$5)/ADS$3,0)/3600/$E9</f>
        <v>0</v>
      </c>
      <c r="ADT9" s="0" t="n">
        <f aca="false">IF($I9="●",SUMIFS(ST_SUM!AEH:AEH,ST_SUM!$L:$L,$G9)/COUNTIFS($G:$G,$G9,$I:$I,"●",$A:$A,ADT$5)/ADT$3,0)/3600/$E9</f>
        <v>0</v>
      </c>
      <c r="ADU9" s="0" t="n">
        <f aca="false">IF($J9="●",SUMIFS(ST_SUM!AEI:AEI,ST_SUM!$L:$L,$G9)/COUNTIFS($G:$G,$G9,$J:$J,"●",$A:$A,ADU$5)/ADU$3,0)/3600/$E9</f>
        <v>0</v>
      </c>
      <c r="ADV9" s="0" t="n">
        <f aca="false">IF($K9="●",SUMIFS(ST_SUM!AEJ:AEJ,ST_SUM!$L:$L,$G9)/COUNTIFS($G:$G,$G9,$K:$K,"●",$A:$A,ADV$5)/ADV$3,0)/3600/$E9</f>
        <v>0</v>
      </c>
      <c r="ADW9" s="0" t="n">
        <f aca="false">IF($L9="●",SUMIFS(ST_SUM!AEK:AEK,ST_SUM!$L:$L,$G9)/COUNTIFS($G:$G,$G9,$L:$L,"●",$A:$A,ADW$5)/ADW$3,0)/3600/$E9</f>
        <v>0</v>
      </c>
      <c r="ADX9" s="0" t="n">
        <f aca="false">IF($M9="●",SUMIFS(ST_SUM!AEL:AEL,ST_SUM!$L:$L,$G9)/COUNTIFS($G:$G,$G9,$M:$M,"●",$A:$A,ADX$5)/ADX$3,0)/3600/$E9</f>
        <v>0</v>
      </c>
      <c r="ADY9" s="0" t="n">
        <f aca="false">IF($N9="●",SUMIFS(ST_SUM!AEM:AEM,ST_SUM!$L:$L,$G9)/COUNTIFS($G:$G,$G9,$N:$N,"●",$A:$A,ADY$5)/ADY$3,0)/3600/$E9</f>
        <v>0</v>
      </c>
      <c r="ADZ9" s="0" t="n">
        <f aca="false">IF($O9="●",SUMIFS(ST_SUM!AEN:AEN,ST_SUM!$L:$L,$G9,ST_SUM!$M:$M,IF($B9='PART METHOD'!$D$4,"FMCNC1",IF($B9='PART METHOD'!$D$6,"FMCNC2","STD")))/IF($B9='PART METHOD'!$D$4,COUNTIFS($G:$G,$G9,$O:$O,"●",$A:$A,ADZ$5,$B:$B,'PART METHOD'!$D$4),IF($B9='PART METHOD'!$D$6,COUNTIFS($G:$G,$G9,$O:$O,"●",$A:$A,ADZ$5,$B:$B,'PART METHOD'!$D$6),COUNTIFS($G:$G,$G9,$O:$O,"●",$A:$A,ADZ$5,$B:$B,"&lt;&gt;"&amp;'PART METHOD'!$D$4,$B:$B,"&lt;&gt;"&amp;'PART METHOD'!$D$6)))/ADZ$3,0)/3600/$E9</f>
        <v>0</v>
      </c>
      <c r="AEA9" s="0" t="n">
        <f aca="false">IF($P9="●",SUMIFS(ST_SUM!AEO:AEO,ST_SUM!$L:$L,$G9,ST_SUM!$M:$M,IF($B9='PART METHOD'!$D$4,"FMCNC1",IF($B9='PART METHOD'!$D$6,"FMCNC2","STD")))/IF($B9='PART METHOD'!$D$4,COUNTIFS($G:$G,$G9,$P:$P,"●",$A:$A,AEA$5,$B:$B,'PART METHOD'!$D$4),IF($B9='PART METHOD'!$D$6,COUNTIFS($G:$G,$G9,$P:$P,"●",$A:$A,AEA$5,$B:$B,'PART METHOD'!$D$6),COUNTIFS($G:$G,$G9,$P:$P,"●",$A:$A,AEA$5,$B:$B,"&lt;&gt;"&amp;'PART METHOD'!$D$4,$B:$B,"&lt;&gt;"&amp;'PART METHOD'!$D$6)))/AEA$3,0)/3600/$E9</f>
        <v>0</v>
      </c>
      <c r="AEB9" s="0" t="n">
        <f aca="false">IF($Q9="●",SUMIFS(ST_SUM!AEP:AEP,ST_SUM!$L:$L,$G9,ST_SUM!$M:$M,IF($B9='PART METHOD'!$D$4,"FMCNC1",IF($B9='PART METHOD'!$D$6,"FMCNC2","STD")))/IF($B9='PART METHOD'!$D$4,COUNTIFS($G:$G,$G9,$Q:$Q,"●",$A:$A,AEB$5,$B:$B,'PART METHOD'!$D$4),IF($B9='PART METHOD'!$D$6,COUNTIFS($G:$G,$G9,$Q:$Q,"●",$A:$A,AEB$5,$B:$B,'PART METHOD'!$D$6),COUNTIFS($G:$G,$G9,$Q:$Q,"●",$A:$A,AEB$5,$B:$B,"&lt;&gt;"&amp;'PART METHOD'!$D$4,$B:$B,"&lt;&gt;"&amp;'PART METHOD'!$D$6)))/AEB$3,0)/3600/$E9</f>
        <v>0</v>
      </c>
      <c r="AEC9" s="0" t="n">
        <f aca="false">IF($R9="●",SUMIFS(ST_SUM!AEQ:AEQ,ST_SUM!$L:$L,$G9,ST_SUM!$M:$M,IF($B9='PART METHOD'!$D$4,"FMCNC1",IF($B9='PART METHOD'!$D$6,"FMCNC2","STD")))/IF($B9='PART METHOD'!$D$4,COUNTIFS($G:$G,$G9,$R:$R,"●",$A:$A,AEC$5,$B:$B,'PART METHOD'!$D$4),IF($B9='PART METHOD'!$D$6,COUNTIFS($G:$G,$G9,$R:$R,"●",$A:$A,AEC$5,$B:$B,'PART METHOD'!$D$6),COUNTIFS($G:$G,$G9,$R:$R,"●",$A:$A,AEC$5,$B:$B,"&lt;&gt;"&amp;'PART METHOD'!$D$4,$B:$B,"&lt;&gt;"&amp;'PART METHOD'!$D$6)))/AEC$3,0)/3600/$E9</f>
        <v>0</v>
      </c>
      <c r="AED9" s="0" t="n">
        <f aca="false">IF($S9="●",SUMIFS(ST_SUM!AER:AER,ST_SUM!$L:$L,$G9,ST_SUM!$M:$M,IF($B9='PART METHOD'!$D$4,"FMCNC1",IF($B9='PART METHOD'!$D$6,"FMCNC2","STD")))/IF($B9='PART METHOD'!$D$4,COUNTIFS($G:$G,$G9,$S:$S,"●",$A:$A,AED$5,$B:$B,'PART METHOD'!$D$4),IF($B9='PART METHOD'!$D$6,COUNTIFS($G:$G,$G9,$S:$S,"●",$A:$A,AED$5,$B:$B,'PART METHOD'!$D$6),COUNTIFS($G:$G,$G9,$S:$S,"●",$A:$A,AED$5,$B:$B,"&lt;&gt;"&amp;'PART METHOD'!$D$4,$B:$B,"&lt;&gt;"&amp;'PART METHOD'!$D$6)))/AED$3,0)/3600/$E9</f>
        <v>0</v>
      </c>
      <c r="AEE9" s="0" t="n">
        <f aca="false">IF($T9="●",SUMIFS(ST_SUM!AES:AES,ST_SUM!$L:$L,$G9,ST_SUM!$M:$M,IF($B9='PART METHOD'!$D$4,"FMCNC1",IF($B9='PART METHOD'!$D$6,"FMCNC2","STD")))/IF($B9='PART METHOD'!$D$4,COUNTIFS($G:$G,$G9,$T:$T,"●",$A:$A,AEE$5,$B:$B,'PART METHOD'!$D$4),IF($B9='PART METHOD'!$D$6,COUNTIFS($G:$G,$G9,$T:$T,"●",$A:$A,AEE$5,$B:$B,'PART METHOD'!$D$6),COUNTIFS($G:$G,$G9,$T:$T,"●",$A:$A,AEE$5,$B:$B,"&lt;&gt;"&amp;'PART METHOD'!$D$4,$B:$B,"&lt;&gt;"&amp;'PART METHOD'!$D$6)))/AEE$3,0)/3600/$E9</f>
        <v>0</v>
      </c>
      <c r="AEF9" s="0" t="n">
        <f aca="false">IF($U9="●",SUMIFS(ST_SUM!AET:AET,ST_SUM!$L:$L,$G9,ST_SUM!$M:$M,IF($B9='PART METHOD'!$D$4,"FMCNC1",IF($B9='PART METHOD'!$D$6,"FMCNC2","STD")))/IF($B9='PART METHOD'!$D$4,COUNTIFS($G:$G,$G9,$U:$U,"●",$A:$A,AEF$5,$B:$B,'PART METHOD'!$D$4),IF($B9='PART METHOD'!$D$6,COUNTIFS($G:$G,$G9,$U:$U,"●",$A:$A,AEF$5,$B:$B,'PART METHOD'!$D$6),COUNTIFS($G:$G,$G9,$U:$U,"●",$A:$A,AEF$5,$B:$B,"&lt;&gt;"&amp;'PART METHOD'!$D$4,$B:$B,"&lt;&gt;"&amp;'PART METHOD'!$D$6)))/AEF$3,0)/3600/$E9</f>
        <v>0</v>
      </c>
      <c r="AEG9" s="0" t="n">
        <f aca="false">IF($V9="●",SUMIFS(ST_SUM!AEU:AEU,ST_SUM!$L:$L,$G9,ST_SUM!$M:$M,IF($B9='PART METHOD'!$D$4,"FMCNC1",IF($B9='PART METHOD'!$D$6,"FMCNC2","STD")))/IF($B9='PART METHOD'!$D$4,COUNTIFS($G:$G,$G9,$V:$V,"●",$A:$A,AEG$5,$B:$B,'PART METHOD'!$D$4),IF($B9='PART METHOD'!$D$6,COUNTIFS($G:$G,$G9,$V:$V,"●",$A:$A,AEG$5,$B:$B,'PART METHOD'!$D$6),COUNTIFS($G:$G,$G9,$V:$V,"●",$A:$A,AEG$5,$B:$B,"&lt;&gt;"&amp;'PART METHOD'!$D$4,$B:$B,"&lt;&gt;"&amp;'PART METHOD'!$D$6)))/AEG$3,0)/3600/$E9</f>
        <v>0</v>
      </c>
      <c r="AEH9" s="0" t="n">
        <f aca="false">IF($W9="●",SUMIFS(ST_SUM!AEV:AEV,ST_SUM!$L:$L,$G9,ST_SUM!$N:$N,IF($B9='PART METHOD'!$D$5,"HAND","STD"))/COUNTIFS($G:$G,$G9,$W:$W,"●",$A:$A,AEH$5,$B:$B,IF($B9='PART METHOD'!$D$5,'PART METHOD'!$D$5,"&lt;&gt;"&amp;'PART METHOD'!$D$5))/AEH$3,0)/3600/$E9</f>
        <v>0</v>
      </c>
      <c r="AEI9" s="0" t="n">
        <f aca="false">IF($X9="●",SUMIFS(ST_SUM!AEW:AEW,ST_SUM!$L:$L,$G9)/COUNTIFS($G:$G,$G9,$X:$X,"●",$A:$A,AEI$5)/AEI$3,0)/3600/$E9</f>
        <v>0</v>
      </c>
      <c r="AEJ9" s="0" t="n">
        <f aca="false">IF($Y9="●",SUMIFS(ST_SUM!AEX:AEX,ST_SUM!$L:$L,$G9)/COUNTIFS($G:$G,$G9,$Y:$Y,"●",$A:$A,AEJ$5)/AEJ$3,0)/3600/$E9</f>
        <v>0</v>
      </c>
      <c r="AEK9" s="0" t="n">
        <f aca="false">IF($Z9="●",SUMIFS(ST_SUM!AEY:AEY,ST_SUM!$L:$L,$G9)/COUNTIFS($G:$G,$G9,$Z:$Z,"●",$A:$A,AEK$5)/AEK$3,0)/3600/$E9</f>
        <v>0</v>
      </c>
      <c r="AEL9" s="0" t="n">
        <f aca="false">IF($AA9="●",SUMIFS(ST_SUM!AEZ:AEZ,ST_SUM!$L:$L,$G9)/COUNTIFS($G:$G,$G9,$AA:$AA,"●",$A:$A,AEL$5)/AEL$3,0)/3600/$E9</f>
        <v>0</v>
      </c>
      <c r="AEM9" s="0" t="n">
        <f aca="false">IF($AB9="●",SUMIFS(ST_SUM!AFA:AFA,ST_SUM!$L:$L,$G9)/COUNTIFS($G:$G,$G9,$AB:$AB,"●",$A:$A,AEM$5)/AEM$3,0)/3600/$E9</f>
        <v>0</v>
      </c>
      <c r="AEN9" s="0" t="n">
        <f aca="false">IF($AC9="●",SUMIFS(ST_SUM!AFB:AFB,ST_SUM!$L:$L,$G9)/COUNTIFS($G:$G,$G9,$AC:$AC,"●",$A:$A,AEN$5)/AEN$3,0)/3600/$E9</f>
        <v>0</v>
      </c>
      <c r="AEO9" s="0" t="n">
        <f aca="false">IF($AD9="●",SUMIFS(ST_SUM!AFC:AFC,ST_SUM!$L:$L,$G9)/COUNTIFS($G:$G,$G9,$AD:$AD,"●",$A:$A,AEO$5)/AEO$3,0)/3600/$E9</f>
        <v>0</v>
      </c>
      <c r="AEP9" s="0" t="n">
        <f aca="false">IF($AE9="●",SUMIFS(ST_SUM!AFD:AFD,ST_SUM!$L:$L,$G9)/COUNTIFS($G:$G,$G9,$AE:$AE,"●",$A:$A,AEP$5)/AEP$3,0)/3600/$E9</f>
        <v>0</v>
      </c>
      <c r="AEQ9" s="0" t="n">
        <f aca="false">IF($AF9="●",SUMIFS(ST_SUM!AFE:AFE,ST_SUM!$L:$L,$G9)/COUNTIFS($G:$G,$G9,$AF:$AF,"●",$A:$A,AEQ$5)/AEQ$3,0)/3600/$E9</f>
        <v>0</v>
      </c>
      <c r="AER9" s="0" t="n">
        <f aca="false">IF($AG9="●",SUMIFS(ST_SUM!AFF:AFF,ST_SUM!$L:$L,$G9)/COUNTIFS($G:$G,$G9,$AG:$AG,"●",$A:$A,AER$5)/AER$3,0)/3600/$E9</f>
        <v>0</v>
      </c>
      <c r="AES9" s="0" t="n">
        <f aca="false">IF($AH9="●",SUMIFS(ST_SUM!AFG:AFG,ST_SUM!$L:$L,$G9)/COUNTIFS($G:$G,$G9,$AH:$AH,"●",$A:$A,AES$5)/AES$3,0)/3600/$E9</f>
        <v>0</v>
      </c>
      <c r="AET9" s="0" t="n">
        <f aca="false">IF($AI9="●",SUMIFS(ST_SUM!AFH:AFH,ST_SUM!$L:$L,$G9)/COUNTIFS($G:$G,$G9,$AI:$AI,"●",$A:$A,AET$5)/AET$3,0)/3600/$E9</f>
        <v>0</v>
      </c>
      <c r="AEU9" s="0" t="n">
        <f aca="false">IF($AJ9="●",SUMIFS(ST_SUM!AFI:AFI,ST_SUM!$L:$L,$G9)/COUNTIFS($G:$G,$G9,$AJ:$AJ,"●",$A:$A,AEU$5)/AEU$3,0)/3600/$E9</f>
        <v>0</v>
      </c>
      <c r="AEV9" s="0" t="n">
        <f aca="false">IF($AK9="●",SUMIFS(ST_SUM!AFJ:AFJ,ST_SUM!$L:$L,$G9)/COUNTIFS($G:$G,$G9,$AK:$AK,"●",$A:$A,AEV$5)/AEV$3,0)/3600/$E9</f>
        <v>0</v>
      </c>
      <c r="AEW9" s="0" t="n">
        <f aca="false">IF($AL9="●",SUMIFS(ST_SUM!AFK:AFK,ST_SUM!$L:$L,$G9)/COUNTIFS($G:$G,$G9,$AL:$AL,"●",$A:$A,AEW$5)/AEW$3,0)/3600/$E9</f>
        <v>0</v>
      </c>
      <c r="AEX9" s="0" t="n">
        <f aca="false">IF($AM9="●",SUMIFS(ST_SUM!AFL:AFL,ST_SUM!$L:$L,$G9)/COUNTIFS($G:$G,$G9,$AM:$AM,"●",$A:$A,AEX$5)/AEX$3,0)/3600/$E9</f>
        <v>0</v>
      </c>
      <c r="AEY9" s="0" t="n">
        <f aca="false">IF($AN9="●",SUMIFS(ST_SUM!AFM:AFM,ST_SUM!$L:$L,$G9)/COUNTIFS($G:$G,$G9,$AN:$AN,"●",$A:$A,AEY$5)/AEY$3,0)/3600/$E9</f>
        <v>0</v>
      </c>
      <c r="AEZ9" s="0" t="n">
        <f aca="false">IF($AO9="●",SUMIFS(ST_SUM!AFN:AFN,ST_SUM!$L:$L,$G9)/COUNTIFS($G:$G,$G9,$AO:$AO,"●",$A:$A,AEZ$5)/AEZ$3,0)/3600/$E9</f>
        <v>0</v>
      </c>
      <c r="AFA9" s="0" t="n">
        <f aca="false">IF($AP9="●",SUMIFS(ST_SUM!AFO:AFO,ST_SUM!$L:$L,$G9)/COUNTIFS($G:$G,$G9,$AP:$AP,"●",$A:$A,AFA$5)/AFA$3,0)/3600/$E9</f>
        <v>0</v>
      </c>
      <c r="AFB9" s="0" t="n">
        <f aca="false">IF($AQ9="●",SUMIFS(ST_SUM!AFP:AFP,ST_SUM!$L:$L,$G9)/COUNTIFS($G:$G,$G9,$AQ:$AQ,"●",$A:$A,AFB$5)/AFB$3,0)/3600/$E9</f>
        <v>0</v>
      </c>
      <c r="AFC9" s="0" t="n">
        <f aca="false">IF($AR9="●",SUMIFS(ST_SUM!AFQ:AFQ,ST_SUM!$L:$L,$G9)/COUNTIFS($G:$G,$G9,$AR:$AR,"●",$A:$A,AFC$5)/AFC$3,0)/3600/$E9</f>
        <v>0</v>
      </c>
      <c r="AFD9" s="0" t="n">
        <f aca="false">IF($AS9="●",SUMIFS(ST_SUM!AFR:AFR,ST_SUM!$L:$L,$G9)/COUNTIFS($G:$G,$G9,$AS:$AS,"●",$A:$A,AFD$5)/AFD$3,0)/3600/$E9</f>
        <v>0</v>
      </c>
      <c r="AFE9" s="0" t="n">
        <f aca="false">IF($AT9="●",SUMIFS(ST_SUM!AFS:AFS,ST_SUM!$L:$L,$G9)/COUNTIFS($G:$G,$G9,$AT:$AT,"●",$A:$A,AFE$5)/AFE$3,0)/3600/$E9</f>
        <v>0</v>
      </c>
      <c r="AFF9" s="0" t="n">
        <f aca="false">IF($AU9="●",SUMIFS(ST_SUM!AFT:AFT,ST_SUM!$L:$L,$G9)/COUNTIFS($G:$G,$G9,$AU:$AU,"●",$A:$A,AFF$5)/AFF$3,0)/3600/$E9</f>
        <v>0</v>
      </c>
      <c r="AFG9" s="0" t="n">
        <f aca="false">IF($AV9="●",SUMIFS(ST_SUM!AFU:AFU,ST_SUM!$L:$L,$G9)/COUNTIFS($G:$G,$G9,$AV:$AV,"●",$A:$A,AFG$5)/AFG$3,0)/3600/$E9</f>
        <v>0</v>
      </c>
      <c r="AFH9" s="0" t="n">
        <f aca="false">IF($AW9="●",SUMIFS(ST_SUM!AFV:AFV,ST_SUM!$L:$L,$G9)/COUNTIFS($G:$G,$G9,$AW:$AW,"●",$A:$A,AFH$5)/AFH$3,0)/3600/$E9</f>
        <v>0</v>
      </c>
      <c r="AFI9" s="0" t="n">
        <f aca="false">IF($AX9="●",SUMIFS(ST_SUM!AFW:AFW,ST_SUM!$L:$L,$G9)/COUNTIFS($G:$G,$G9,$AX:$AX,"●",$A:$A,AFI$5)/AFI$3,0)/3600/$E9</f>
        <v>0</v>
      </c>
      <c r="AFJ9" s="0" t="n">
        <f aca="false">IF($AY9="●",SUMIFS(ST_SUM!AFX:AFX,ST_SUM!$L:$L,$G9)/COUNTIFS($G:$G,$G9,$AY:$AY,"●",$A:$A,AFJ$5)/AFJ$3,0)/3600/$E9</f>
        <v>0</v>
      </c>
      <c r="AFK9" s="0" t="n">
        <f aca="false">IF($AZ9="●",SUMIFS(ST_SUM!AFY:AFY,ST_SUM!$L:$L,$G9)/COUNTIFS($G:$G,$G9,$AZ:$AZ,"●",$A:$A,AFK$5)/AFK$3,0)/3600/$E9</f>
        <v>0</v>
      </c>
      <c r="AFL9" s="0" t="n">
        <f aca="false">IF($BA9="●",SUMIFS(ST_SUM!AFZ:AFZ,ST_SUM!$L:$L,$G9)/COUNTIFS($G:$G,$G9,$BA:$BA,"●",$A:$A,AFL$5)/AFL$3,0)/3600/$E9</f>
        <v>0</v>
      </c>
      <c r="AFM9" s="0" t="n">
        <f aca="false">IF($BB9="●",SUMIFS(ST_SUM!AGA:AGA,ST_SUM!$L:$L,$G9)/COUNTIFS($G:$G,$G9,$BB:$BB,"●",$A:$A,AFM$5)/AFM$3,0)/3600/$E9</f>
        <v>0</v>
      </c>
      <c r="AFN9" s="0" t="n">
        <f aca="false">IF($BC9="●",SUMIFS(ST_SUM!AGB:AGB,ST_SUM!$L:$L,$G9)/COUNTIFS($G:$G,$G9,$BC:$BC,"●",$A:$A,AFN$5)/AFN$3,0)/3600/$E9</f>
        <v>0</v>
      </c>
      <c r="AFO9" s="0" t="n">
        <f aca="false">IF($BD9="●",SUMIFS(ST_SUM!AGC:AGC,ST_SUM!$L:$L,$G9)/COUNTIFS($G:$G,$G9,$BD:$BD,"●",$A:$A,AFO$5)/AFO$3,0)/3600/$E9</f>
        <v>0</v>
      </c>
      <c r="AFP9" s="0" t="n">
        <f aca="false">IF($BE9="●",SUMIFS(ST_SUM!AGD:AGD,ST_SUM!$L:$L,$G9)/COUNTIFS($G:$G,$G9,$BE:$BE,"●",$A:$A,AFP$5)/AFP$3,0)/3600/$E9</f>
        <v>0</v>
      </c>
      <c r="AFQ9" s="0" t="n">
        <f aca="false">IF($BF9="●",SUMIFS(ST_SUM!AGE:AGE,ST_SUM!$L:$L,$G9)/COUNTIFS($G:$G,$G9,$BF:$BF,"●",$A:$A,AFQ$5)/AFQ$3,0)/3600/$E9</f>
        <v>0</v>
      </c>
      <c r="AFR9" s="0" t="n">
        <f aca="false">IF($BG9="●",SUMIFS(ST_SUM!AGF:AGF,ST_SUM!$L:$L,$G9)/COUNTIFS($G:$G,$G9,$BG:$BG,"●",$A:$A,AFR$5)/AFR$3,0)/3600/$E9</f>
        <v>0</v>
      </c>
      <c r="AFS9" s="0" t="n">
        <f aca="false">IF($BH9="●",SUMIFS(ST_SUM!AGG:AGG,ST_SUM!$L:$L,$G9)/COUNTIFS($G:$G,$G9,$BH:$BH,"●",$A:$A,AFS$5)/AFS$3,0)/3600/$E9</f>
        <v>0</v>
      </c>
      <c r="AFT9" s="0" t="n">
        <f aca="false">IF($BI9="●",SUMIFS(ST_SUM!AGH:AGH,ST_SUM!$L:$L,$G9)/COUNTIFS($G:$G,$G9,$BI:$BI,"●",$A:$A,AFT$5)/AFT$3,0)/3600/$E9</f>
        <v>0</v>
      </c>
      <c r="AFU9" s="0" t="n">
        <f aca="false">IF($BJ9="●",SUMIFS(ST_SUM!AGI:AGI,ST_SUM!$L:$L,$G9)/COUNTIFS($G:$G,$G9,$BJ:$BJ,"●",$A:$A,AFU$5)/AFU$3,0)/3600/$E9</f>
        <v>0</v>
      </c>
      <c r="AFV9" s="0" t="n">
        <f aca="false">IF($BK9="●",SUMIFS(ST_SUM!AGJ:AGJ,ST_SUM!$L:$L,$G9)/COUNTIFS($G:$G,$G9,$BK:$BK,"●",$A:$A,AFV$5)/AFV$3,0)/3600/$E9</f>
        <v>0</v>
      </c>
      <c r="AFW9" s="0" t="n">
        <f aca="false">IF($BL9="●",SUMIFS(ST_SUM!AGK:AGK,ST_SUM!$L:$L,$G9)/COUNTIFS($G:$G,$G9,$BL:$BL,"●",$A:$A,AFW$5)/AFW$3,0)/3600/$E9</f>
        <v>0</v>
      </c>
      <c r="AFX9" s="0" t="n">
        <f aca="false">IF($BM9="●",SUMIFS(ST_SUM!AGL:AGL,ST_SUM!$L:$L,$G9)/COUNTIFS($G:$G,$G9,$BM:$BM,"●",$A:$A,AFX$5)/AFX$3,0)/3600/$E9</f>
        <v>0</v>
      </c>
      <c r="AFY9" s="0" t="n">
        <f aca="false">IF($BN9="●",SUMIFS(ST_SUM!AGM:AGM,ST_SUM!$L:$L,$G9)/COUNTIFS($G:$G,$G9,$BN:$BN,"●",$A:$A,AFY$5)/AFY$3,0)/3600/$E9</f>
        <v>0</v>
      </c>
      <c r="AFZ9" s="0" t="n">
        <f aca="false">IF($BO9="●",SUMIFS(ST_SUM!AGN:AGN,ST_SUM!$L:$L,$G9)/COUNTIFS($G:$G,$G9,$BO:$BO,"●",$A:$A,AFZ$5)/AFZ$3,0)/3600/$E9</f>
        <v>0</v>
      </c>
      <c r="AGA9" s="0" t="n">
        <f aca="false">IF($BP9="●",SUMIFS(ST_SUM!AGO:AGO,ST_SUM!$L:$L,$G9)/COUNTIFS($G:$G,$G9,$BP:$BP,"●",$A:$A,AGA$5)/AGA$3,0)/3600/$E9</f>
        <v>0</v>
      </c>
      <c r="AGB9" s="0" t="n">
        <f aca="false">IF($BQ9="●",SUMIFS(ST_SUM!AGP:AGP,ST_SUM!$L:$L,$G9)/COUNTIFS($G:$G,$G9,$BQ:$BQ,"●",$A:$A,AGB$5)/AGB$3,0)/3600/$E9</f>
        <v>0</v>
      </c>
      <c r="AGC9" s="0" t="n">
        <f aca="false">IF($BR9="●",SUMIFS(ST_SUM!AGQ:AGQ,ST_SUM!$L:$L,$G9)/COUNTIFS($G:$G,$G9,$BR:$BR,"●",$A:$A,AGC$5)/AGC$3,0)/3600/$E9</f>
        <v>0</v>
      </c>
      <c r="AGD9" s="0" t="n">
        <f aca="false">IF($BS9="●",SUMIFS(ST_SUM!AGR:AGR,ST_SUM!$L:$L,$G9)/COUNTIFS($G:$G,$G9,$BS:$BS,"●",$A:$A,AGD$5)/AGD$3,0)/3600/$E9</f>
        <v>0</v>
      </c>
      <c r="AGE9" s="0" t="n">
        <f aca="false">IF($BT9="●",SUMIFS(ST_SUM!AGS:AGS,ST_SUM!$L:$L,$G9)/COUNTIFS($G:$G,$G9,$BT:$BT,"●",$A:$A,AGE$5)/AGE$3,0)/3600/$E9</f>
        <v>0</v>
      </c>
      <c r="AGF9" s="0" t="n">
        <f aca="false">SUM(ADS9:AGE9)</f>
        <v>0</v>
      </c>
    </row>
    <row r="10" customFormat="false" ht="15" hidden="false" customHeight="false" outlineLevel="0" collapsed="false">
      <c r="A10" s="0" t="s">
        <v>310</v>
      </c>
      <c r="B10" s="0" t="s">
        <v>316</v>
      </c>
      <c r="C10" s="0" t="s">
        <v>317</v>
      </c>
      <c r="E10" s="0" t="n">
        <v>16</v>
      </c>
      <c r="G10" s="0" t="n">
        <v>6.35</v>
      </c>
      <c r="O10" s="0" t="s">
        <v>313</v>
      </c>
      <c r="P10" s="0" t="s">
        <v>313</v>
      </c>
      <c r="Q10" s="0" t="s">
        <v>313</v>
      </c>
      <c r="R10" s="0" t="s">
        <v>313</v>
      </c>
      <c r="S10" s="0" t="s">
        <v>313</v>
      </c>
      <c r="T10" s="0" t="s">
        <v>313</v>
      </c>
      <c r="U10" s="0" t="s">
        <v>313</v>
      </c>
      <c r="V10" s="0" t="s">
        <v>313</v>
      </c>
      <c r="BU10" s="0" t="n">
        <f aca="false">IF($H10="●",SUMIFS(ST_SUM!CI:CI,ST_SUM!$L:$L,$G10)/COUNTIFS($G:$G,$G10,$H:$H,"●",$A:$A,BU$5)/BU$3,0)/3600/$E10</f>
        <v>0</v>
      </c>
      <c r="BV10" s="0" t="n">
        <f aca="false">IF($I10="●",SUMIFS(ST_SUM!CJ:CJ,ST_SUM!$L:$L,$G10)/COUNTIFS($G:$G,$G10,$I:$I,"●",$A:$A,BV$5)/BV$3,0)/3600/$E10</f>
        <v>0</v>
      </c>
      <c r="BW10" s="0" t="n">
        <f aca="false">IF($J10="●",SUMIFS(ST_SUM!CK:CK,ST_SUM!$L:$L,$G10)/COUNTIFS($G:$G,$G10,$J:$J,"●",$A:$A,BW$5)/BW$3,0)/3600/$E10</f>
        <v>0</v>
      </c>
      <c r="BX10" s="0" t="n">
        <f aca="false">IF($K10="●",SUMIFS(ST_SUM!CL:CL,ST_SUM!$L:$L,$G10)/COUNTIFS($G:$G,$G10,$K:$K,"●",$A:$A,BX$5)/BX$3,0)/3600/$E10</f>
        <v>0</v>
      </c>
      <c r="BY10" s="0" t="n">
        <f aca="false">IF($L10="●",SUMIFS(ST_SUM!CM:CM,ST_SUM!$L:$L,$G10)/COUNTIFS($G:$G,$G10,$L:$L,"●",$A:$A,BY$5)/BY$3,0)/3600/$E10</f>
        <v>0</v>
      </c>
      <c r="BZ10" s="0" t="n">
        <f aca="false">IF($M10="●",SUMIFS(ST_SUM!CN:CN,ST_SUM!$L:$L,$G10)/COUNTIFS($G:$G,$G10,$M:$M,"●",$A:$A,BZ$5)/BZ$3,0)/3600/$E10</f>
        <v>0</v>
      </c>
      <c r="CA10" s="0" t="n">
        <f aca="false">IF($N10="●",SUMIFS(ST_SUM!CO:CO,ST_SUM!$L:$L,$G10)/COUNTIFS($G:$G,$G10,$N:$N,"●",$A:$A,CA$5)/CA$3,0)/3600/$E10</f>
        <v>0</v>
      </c>
      <c r="CB10" s="0" t="n">
        <f aca="false">IF($O10="●",SUMIFS(ST_SUM!CP:CP,ST_SUM!$L:$L,$G10,ST_SUM!$M:$M,IF($B10='PART METHOD'!$D$4,"FMCNC1",IF($B10='PART METHOD'!$D$6,"FMCNC2","STD")))/IF($B10='PART METHOD'!$D$4,COUNTIFS($G:$G,$G10,$O:$O,"●",$A:$A,CB$5,$B:$B,'PART METHOD'!$D$4),IF($B10='PART METHOD'!$D$6,COUNTIFS($G:$G,$G10,$O:$O,"●",$A:$A,CB$5,$B:$B,'PART METHOD'!$D$6),COUNTIFS($G:$G,$G10,$O:$O,"●",$A:$A,CB$5,$B:$B,"&lt;&gt;"&amp;'PART METHOD'!$D$4,$B:$B,"&lt;&gt;"&amp;'PART METHOD'!$D$6)))/CB$3,0)/3600/$E10</f>
        <v>0.0586885590277778</v>
      </c>
      <c r="CC10" s="0" t="n">
        <f aca="false">IF($P10="●",SUMIFS(ST_SUM!CQ:CQ,ST_SUM!$L:$L,$G10,ST_SUM!$M:$M,IF($B10='PART METHOD'!$D$4,"FMCNC1",IF($B10='PART METHOD'!$D$6,"FMCNC2","STD")))/IF($B10='PART METHOD'!$D$4,COUNTIFS($G:$G,$G10,$P:$P,"●",$A:$A,CC$5,$B:$B,'PART METHOD'!$D$4),IF($B10='PART METHOD'!$D$6,COUNTIFS($G:$G,$G10,$P:$P,"●",$A:$A,CC$5,$B:$B,'PART METHOD'!$D$6),COUNTIFS($G:$G,$G10,$P:$P,"●",$A:$A,CC$5,$B:$B,"&lt;&gt;"&amp;'PART METHOD'!$D$4,$B:$B,"&lt;&gt;"&amp;'PART METHOD'!$D$6)))/CC$3,0)/3600/$E10</f>
        <v>0.0112071857638889</v>
      </c>
      <c r="CD10" s="0" t="n">
        <f aca="false">IF($Q10="●",SUMIFS(ST_SUM!CR:CR,ST_SUM!$L:$L,$G10,ST_SUM!$M:$M,IF($B10='PART METHOD'!$D$4,"FMCNC1",IF($B10='PART METHOD'!$D$6,"FMCNC2","STD")))/IF($B10='PART METHOD'!$D$4,COUNTIFS($G:$G,$G10,$Q:$Q,"●",$A:$A,CD$5,$B:$B,'PART METHOD'!$D$4),IF($B10='PART METHOD'!$D$6,COUNTIFS($G:$G,$G10,$Q:$Q,"●",$A:$A,CD$5,$B:$B,'PART METHOD'!$D$6),COUNTIFS($G:$G,$G10,$Q:$Q,"●",$A:$A,CD$5,$B:$B,"&lt;&gt;"&amp;'PART METHOD'!$D$4,$B:$B,"&lt;&gt;"&amp;'PART METHOD'!$D$6)))/CD$3,0)/3600/$E10</f>
        <v>0.00913253472222222</v>
      </c>
      <c r="CE10" s="0" t="n">
        <f aca="false">IF($R10="●",SUMIFS(ST_SUM!CS:CS,ST_SUM!$L:$L,$G10,ST_SUM!$M:$M,IF($B10='PART METHOD'!$D$4,"FMCNC1",IF($B10='PART METHOD'!$D$6,"FMCNC2","STD")))/IF($B10='PART METHOD'!$D$4,COUNTIFS($G:$G,$G10,$R:$R,"●",$A:$A,CE$5,$B:$B,'PART METHOD'!$D$4),IF($B10='PART METHOD'!$D$6,COUNTIFS($G:$G,$G10,$R:$R,"●",$A:$A,CE$5,$B:$B,'PART METHOD'!$D$6),COUNTIFS($G:$G,$G10,$R:$R,"●",$A:$A,CE$5,$B:$B,"&lt;&gt;"&amp;'PART METHOD'!$D$4,$B:$B,"&lt;&gt;"&amp;'PART METHOD'!$D$6)))/CE$3,0)/3600/$E10</f>
        <v>0.0144216319444444</v>
      </c>
      <c r="CF10" s="0" t="n">
        <f aca="false">IF($S10="●",SUMIFS(ST_SUM!CT:CT,ST_SUM!$L:$L,$G10,ST_SUM!$M:$M,IF($B10='PART METHOD'!$D$4,"FMCNC1",IF($B10='PART METHOD'!$D$6,"FMCNC2","STD")))/IF($B10='PART METHOD'!$D$4,COUNTIFS($G:$G,$G10,$S:$S,"●",$A:$A,CF$5,$B:$B,'PART METHOD'!$D$4),IF($B10='PART METHOD'!$D$6,COUNTIFS($G:$G,$G10,$S:$S,"●",$A:$A,CF$5,$B:$B,'PART METHOD'!$D$6),COUNTIFS($G:$G,$G10,$S:$S,"●",$A:$A,CF$5,$B:$B,"&lt;&gt;"&amp;'PART METHOD'!$D$4,$B:$B,"&lt;&gt;"&amp;'PART METHOD'!$D$6)))/CF$3,0)/3600/$E10</f>
        <v>0.00931923466435185</v>
      </c>
      <c r="CG10" s="0" t="n">
        <f aca="false">IF($T10="●",SUMIFS(ST_SUM!CU:CU,ST_SUM!$L:$L,$G10,ST_SUM!$M:$M,IF($B10='PART METHOD'!$D$4,"FMCNC1",IF($B10='PART METHOD'!$D$6,"FMCNC2","STD")))/IF($B10='PART METHOD'!$D$4,COUNTIFS($G:$G,$G10,$T:$T,"●",$A:$A,CG$5,$B:$B,'PART METHOD'!$D$4),IF($B10='PART METHOD'!$D$6,COUNTIFS($G:$G,$G10,$T:$T,"●",$A:$A,CG$5,$B:$B,'PART METHOD'!$D$6),COUNTIFS($G:$G,$G10,$T:$T,"●",$A:$A,CG$5,$B:$B,"&lt;&gt;"&amp;'PART METHOD'!$D$4,$B:$B,"&lt;&gt;"&amp;'PART METHOD'!$D$6)))/CG$3,0)/3600/$E10</f>
        <v>0.0142243229166667</v>
      </c>
      <c r="CH10" s="0" t="n">
        <f aca="false">IF($U10="●",SUMIFS(ST_SUM!CV:CV,ST_SUM!$L:$L,$G10,ST_SUM!$M:$M,IF($B10='PART METHOD'!$D$4,"FMCNC1",IF($B10='PART METHOD'!$D$6,"FMCNC2","STD")))/IF($B10='PART METHOD'!$D$4,COUNTIFS($G:$G,$G10,$U:$U,"●",$A:$A,CH$5,$B:$B,'PART METHOD'!$D$4),IF($B10='PART METHOD'!$D$6,COUNTIFS($G:$G,$G10,$U:$U,"●",$A:$A,CH$5,$B:$B,'PART METHOD'!$D$6),COUNTIFS($G:$G,$G10,$U:$U,"●",$A:$A,CH$5,$B:$B,"&lt;&gt;"&amp;'PART METHOD'!$D$4,$B:$B,"&lt;&gt;"&amp;'PART METHOD'!$D$6)))/CH$3,0)/3600/$E10</f>
        <v>0.0135317650462963</v>
      </c>
      <c r="CI10" s="0" t="n">
        <f aca="false">IF($V10="●",SUMIFS(ST_SUM!CW:CW,ST_SUM!$L:$L,$G10,ST_SUM!$M:$M,IF($B10='PART METHOD'!$D$4,"FMCNC1",IF($B10='PART METHOD'!$D$6,"FMCNC2","STD")))/IF($B10='PART METHOD'!$D$4,COUNTIFS($G:$G,$G10,$V:$V,"●",$A:$A,CI$5,$B:$B,'PART METHOD'!$D$4),IF($B10='PART METHOD'!$D$6,COUNTIFS($G:$G,$G10,$V:$V,"●",$A:$A,CI$5,$B:$B,'PART METHOD'!$D$6),COUNTIFS($G:$G,$G10,$V:$V,"●",$A:$A,CI$5,$B:$B,"&lt;&gt;"&amp;'PART METHOD'!$D$4,$B:$B,"&lt;&gt;"&amp;'PART METHOD'!$D$6)))/CI$3,0)/3600/$E10</f>
        <v>0.02478921875</v>
      </c>
      <c r="CJ10" s="0" t="n">
        <f aca="false">IF($W10="●",SUMIFS(ST_SUM!CX:CX,ST_SUM!$L:$L,$G10,ST_SUM!$N:$N,IF($B10='PART METHOD'!$D$5,"HAND","STD"))/COUNTIFS($G:$G,$G10,$W:$W,"●",$A:$A,CJ$5,$B:$B,IF($B10='PART METHOD'!$D$5,'PART METHOD'!$D$5,"&lt;&gt;"&amp;'PART METHOD'!$D$5))/CJ$3,0)/3600/$E10</f>
        <v>0</v>
      </c>
      <c r="CK10" s="0" t="n">
        <f aca="false">IF($X10="●",SUMIFS(ST_SUM!CY:CY,ST_SUM!$L:$L,$G10)/COUNTIFS($G:$G,$G10,$X:$X,"●",$A:$A,CK$5)/CK$3,0)/3600/$E10</f>
        <v>0</v>
      </c>
      <c r="CL10" s="0" t="n">
        <f aca="false">IF($Y10="●",SUMIFS(ST_SUM!CZ:CZ,ST_SUM!$L:$L,$G10)/COUNTIFS($G:$G,$G10,$Y:$Y,"●",$A:$A,CL$5)/CL$3,0)/3600/$E10</f>
        <v>0</v>
      </c>
      <c r="CM10" s="0" t="n">
        <f aca="false">IF($Z10="●",SUMIFS(ST_SUM!DA:DA,ST_SUM!$L:$L,$G10)/COUNTIFS($G:$G,$G10,$Z:$Z,"●",$A:$A,CM$5)/CM$3,0)/3600/$E10</f>
        <v>0</v>
      </c>
      <c r="CN10" s="0" t="n">
        <f aca="false">IF($AA10="●",SUMIFS(ST_SUM!DB:DB,ST_SUM!$L:$L,$G10)/COUNTIFS($G:$G,$G10,$AA:$AA,"●",$A:$A,CN$5)/CN$3,0)/3600/$E10</f>
        <v>0</v>
      </c>
      <c r="CO10" s="0" t="n">
        <f aca="false">IF($AB10="●",SUMIFS(ST_SUM!DC:DC,ST_SUM!$L:$L,$G10)/COUNTIFS($G:$G,$G10,$AB:$AB,"●",$A:$A,CO$5)/CO$3,0)/3600/$E10</f>
        <v>0</v>
      </c>
      <c r="CP10" s="0" t="n">
        <f aca="false">IF($AC10="●",SUMIFS(ST_SUM!DD:DD,ST_SUM!$L:$L,$G10)/COUNTIFS($G:$G,$G10,$AC:$AC,"●",$A:$A,CP$5)/CP$3,0)/3600/$E10</f>
        <v>0</v>
      </c>
      <c r="CQ10" s="0" t="n">
        <f aca="false">IF($AD10="●",SUMIFS(ST_SUM!DE:DE,ST_SUM!$L:$L,$G10)/COUNTIFS($G:$G,$G10,$AD:$AD,"●",$A:$A,CQ$5)/CQ$3,0)/3600/$E10</f>
        <v>0</v>
      </c>
      <c r="CR10" s="0" t="n">
        <f aca="false">IF($AE10="●",SUMIFS(ST_SUM!DF:DF,ST_SUM!$L:$L,$G10)/COUNTIFS($G:$G,$G10,$AE:$AE,"●",$A:$A,CR$5)/CR$3,0)/3600/$E10</f>
        <v>0</v>
      </c>
      <c r="CS10" s="0" t="n">
        <f aca="false">IF($AF10="●",SUMIFS(ST_SUM!DG:DG,ST_SUM!$L:$L,$G10)/COUNTIFS($G:$G,$G10,$AF:$AF,"●",$A:$A,CS$5)/CS$3,0)/3600/$E10</f>
        <v>0</v>
      </c>
      <c r="CT10" s="0" t="n">
        <f aca="false">IF($AG10="●",SUMIFS(ST_SUM!DH:DH,ST_SUM!$L:$L,$G10)/COUNTIFS($G:$G,$G10,$AG:$AG,"●",$A:$A,CT$5)/CT$3,0)/3600/$E10</f>
        <v>0</v>
      </c>
      <c r="CU10" s="0" t="n">
        <f aca="false">IF($AH10="●",SUMIFS(ST_SUM!DI:DI,ST_SUM!$L:$L,$G10)/COUNTIFS($G:$G,$G10,$AH:$AH,"●",$A:$A,CU$5)/CU$3,0)/3600/$E10</f>
        <v>0</v>
      </c>
      <c r="CV10" s="0" t="n">
        <f aca="false">IF($AI10="●",SUMIFS(ST_SUM!DJ:DJ,ST_SUM!$L:$L,$G10)/COUNTIFS($G:$G,$G10,$AI:$AI,"●",$A:$A,CV$5)/CV$3,0)/3600/$E10</f>
        <v>0</v>
      </c>
      <c r="CW10" s="0" t="n">
        <f aca="false">IF($AJ10="●",SUMIFS(ST_SUM!DK:DK,ST_SUM!$L:$L,$G10)/COUNTIFS($G:$G,$G10,$AJ:$AJ,"●",$A:$A,CW$5)/CW$3,0)/3600/$E10</f>
        <v>0</v>
      </c>
      <c r="CX10" s="0" t="n">
        <f aca="false">IF($AK10="●",SUMIFS(ST_SUM!DL:DL,ST_SUM!$L:$L,$G10)/COUNTIFS($G:$G,$G10,$AK:$AK,"●",$A:$A,CX$5)/CX$3,0)/3600/$E10</f>
        <v>0</v>
      </c>
      <c r="CY10" s="0" t="n">
        <f aca="false">IF($AL10="●",SUMIFS(ST_SUM!DM:DM,ST_SUM!$L:$L,$G10)/COUNTIFS($G:$G,$G10,$AL:$AL,"●",$A:$A,CY$5)/CY$3,0)/3600/$E10</f>
        <v>0</v>
      </c>
      <c r="CZ10" s="0" t="n">
        <f aca="false">IF($AM10="●",SUMIFS(ST_SUM!DN:DN,ST_SUM!$L:$L,$G10)/COUNTIFS($G:$G,$G10,$AM:$AM,"●",$A:$A,CZ$5)/CZ$3,0)/3600/$E10</f>
        <v>0</v>
      </c>
      <c r="DA10" s="0" t="n">
        <f aca="false">IF($AN10="●",SUMIFS(ST_SUM!DO:DO,ST_SUM!$L:$L,$G10)/COUNTIFS($G:$G,$G10,$AN:$AN,"●",$A:$A,DA$5)/DA$3,0)/3600/$E10</f>
        <v>0</v>
      </c>
      <c r="DB10" s="0" t="n">
        <f aca="false">IF($AO10="●",SUMIFS(ST_SUM!DP:DP,ST_SUM!$L:$L,$G10)/COUNTIFS($G:$G,$G10,$AO:$AO,"●",$A:$A,DB$5)/DB$3,0)/3600/$E10</f>
        <v>0</v>
      </c>
      <c r="DC10" s="0" t="n">
        <f aca="false">IF($AP10="●",SUMIFS(ST_SUM!DQ:DQ,ST_SUM!$L:$L,$G10)/COUNTIFS($G:$G,$G10,$AP:$AP,"●",$A:$A,DC$5)/DC$3,0)/3600/$E10</f>
        <v>0</v>
      </c>
      <c r="DD10" s="0" t="n">
        <f aca="false">IF($AQ10="●",SUMIFS(ST_SUM!DR:DR,ST_SUM!$L:$L,$G10)/COUNTIFS($G:$G,$G10,$AQ:$AQ,"●",$A:$A,DD$5)/DD$3,0)/3600/$E10</f>
        <v>0</v>
      </c>
      <c r="DE10" s="0" t="n">
        <f aca="false">IF($AR10="●",SUMIFS(ST_SUM!DS:DS,ST_SUM!$L:$L,$G10)/COUNTIFS($G:$G,$G10,$AR:$AR,"●",$A:$A,DE$5)/DE$3,0)/3600/$E10</f>
        <v>0</v>
      </c>
      <c r="DF10" s="0" t="n">
        <f aca="false">IF($AS10="●",SUMIFS(ST_SUM!DT:DT,ST_SUM!$L:$L,$G10)/COUNTIFS($G:$G,$G10,$AS:$AS,"●",$A:$A,DF$5)/DF$3,0)/3600/$E10</f>
        <v>0</v>
      </c>
      <c r="DG10" s="0" t="n">
        <f aca="false">IF($AT10="●",SUMIFS(ST_SUM!DU:DU,ST_SUM!$L:$L,$G10)/COUNTIFS($G:$G,$G10,$AT:$AT,"●",$A:$A,DG$5)/DG$3,0)/3600/$E10</f>
        <v>0</v>
      </c>
      <c r="DH10" s="0" t="n">
        <f aca="false">IF($AU10="●",SUMIFS(ST_SUM!DV:DV,ST_SUM!$L:$L,$G10)/COUNTIFS($G:$G,$G10,$AU:$AU,"●",$A:$A,DH$5)/DH$3,0)/3600/$E10</f>
        <v>0</v>
      </c>
      <c r="DI10" s="0" t="n">
        <f aca="false">IF($AV10="●",SUMIFS(ST_SUM!DW:DW,ST_SUM!$L:$L,$G10)/COUNTIFS($G:$G,$G10,$AV:$AV,"●",$A:$A,DI$5)/DI$3,0)/3600/$E10</f>
        <v>0</v>
      </c>
      <c r="DJ10" s="0" t="n">
        <f aca="false">IF($AW10="●",SUMIFS(ST_SUM!DX:DX,ST_SUM!$L:$L,$G10)/COUNTIFS($G:$G,$G10,$AW:$AW,"●",$A:$A,DJ$5)/DJ$3,0)/3600/$E10</f>
        <v>0</v>
      </c>
      <c r="DK10" s="0" t="n">
        <f aca="false">IF($AX10="●",SUMIFS(ST_SUM!DY:DY,ST_SUM!$L:$L,$G10)/COUNTIFS($G:$G,$G10,$AX:$AX,"●",$A:$A,DK$5)/DK$3,0)/3600/$E10</f>
        <v>0</v>
      </c>
      <c r="DL10" s="0" t="n">
        <f aca="false">IF($AY10="●",SUMIFS(ST_SUM!DZ:DZ,ST_SUM!$L:$L,$G10)/COUNTIFS($G:$G,$G10,$AY:$AY,"●",$A:$A,DL$5)/DL$3,0)/3600/$E10</f>
        <v>0</v>
      </c>
      <c r="DM10" s="0" t="n">
        <f aca="false">IF($AZ10="●",SUMIFS(ST_SUM!EA:EA,ST_SUM!$L:$L,$G10)/COUNTIFS($G:$G,$G10,$AZ:$AZ,"●",$A:$A,DM$5)/DM$3,0)/3600/$E10</f>
        <v>0</v>
      </c>
      <c r="DN10" s="0" t="n">
        <f aca="false">IF($BA10="●",SUMIFS(ST_SUM!EB:EB,ST_SUM!$L:$L,$G10)/COUNTIFS($G:$G,$G10,$BA:$BA,"●",$A:$A,DN$5)/DN$3,0)/3600/$E10</f>
        <v>0</v>
      </c>
      <c r="DO10" s="0" t="n">
        <f aca="false">IF($BB10="●",SUMIFS(ST_SUM!EC:EC,ST_SUM!$L:$L,$G10)/COUNTIFS($G:$G,$G10,$BB:$BB,"●",$A:$A,DO$5)/DO$3,0)/3600/$E10</f>
        <v>0</v>
      </c>
      <c r="DP10" s="0" t="n">
        <f aca="false">IF($BC10="●",SUMIFS(ST_SUM!ED:ED,ST_SUM!$L:$L,$G10)/COUNTIFS($G:$G,$G10,$BC:$BC,"●",$A:$A,DP$5)/DP$3,0)/3600/$E10</f>
        <v>0</v>
      </c>
      <c r="DQ10" s="0" t="n">
        <f aca="false">IF($BD10="●",SUMIFS(ST_SUM!EE:EE,ST_SUM!$L:$L,$G10)/COUNTIFS($G:$G,$G10,$BD:$BD,"●",$A:$A,DQ$5)/DQ$3,0)/3600/$E10</f>
        <v>0</v>
      </c>
      <c r="DR10" s="0" t="n">
        <f aca="false">IF($BE10="●",SUMIFS(ST_SUM!EF:EF,ST_SUM!$L:$L,$G10)/COUNTIFS($G:$G,$G10,$BE:$BE,"●",$A:$A,DR$5)/DR$3,0)/3600/$E10</f>
        <v>0</v>
      </c>
      <c r="DS10" s="0" t="n">
        <f aca="false">IF($BF10="●",SUMIFS(ST_SUM!EG:EG,ST_SUM!$L:$L,$G10)/COUNTIFS($G:$G,$G10,$BF:$BF,"●",$A:$A,DS$5)/DS$3,0)/3600/$E10</f>
        <v>0</v>
      </c>
      <c r="DT10" s="0" t="n">
        <f aca="false">IF($BG10="●",SUMIFS(ST_SUM!EH:EH,ST_SUM!$L:$L,$G10)/COUNTIFS($G:$G,$G10,$BG:$BG,"●",$A:$A,DT$5)/DT$3,0)/3600/$E10</f>
        <v>0</v>
      </c>
      <c r="DU10" s="0" t="n">
        <f aca="false">IF($BH10="●",SUMIFS(ST_SUM!EI:EI,ST_SUM!$L:$L,$G10)/COUNTIFS($G:$G,$G10,$BH:$BH,"●",$A:$A,DU$5)/DU$3,0)/3600/$E10</f>
        <v>0</v>
      </c>
      <c r="DV10" s="0" t="n">
        <f aca="false">IF($BI10="●",SUMIFS(ST_SUM!EJ:EJ,ST_SUM!$L:$L,$G10)/COUNTIFS($G:$G,$G10,$BI:$BI,"●",$A:$A,DV$5)/DV$3,0)/3600/$E10</f>
        <v>0</v>
      </c>
      <c r="DW10" s="0" t="n">
        <f aca="false">IF($BJ10="●",SUMIFS(ST_SUM!EK:EK,ST_SUM!$L:$L,$G10)/COUNTIFS($G:$G,$G10,$BJ:$BJ,"●",$A:$A,DW$5)/DW$3,0)/3600/$E10</f>
        <v>0</v>
      </c>
      <c r="DX10" s="0" t="n">
        <f aca="false">IF($BK10="●",SUMIFS(ST_SUM!EL:EL,ST_SUM!$L:$L,$G10)/COUNTIFS($G:$G,$G10,$BK:$BK,"●",$A:$A,DX$5)/DX$3,0)/3600/$E10</f>
        <v>0</v>
      </c>
      <c r="DY10" s="0" t="n">
        <f aca="false">IF($BL10="●",SUMIFS(ST_SUM!EM:EM,ST_SUM!$L:$L,$G10)/COUNTIFS($G:$G,$G10,$BL:$BL,"●",$A:$A,DY$5)/DY$3,0)/3600/$E10</f>
        <v>0</v>
      </c>
      <c r="DZ10" s="0" t="n">
        <f aca="false">IF($BM10="●",SUMIFS(ST_SUM!EN:EN,ST_SUM!$L:$L,$G10)/COUNTIFS($G:$G,$G10,$BM:$BM,"●",$A:$A,DZ$5)/DZ$3,0)/3600/$E10</f>
        <v>0</v>
      </c>
      <c r="EA10" s="0" t="n">
        <f aca="false">IF($BN10="●",SUMIFS(ST_SUM!EO:EO,ST_SUM!$L:$L,$G10)/COUNTIFS($G:$G,$G10,$BN:$BN,"●",$A:$A,EA$5)/EA$3,0)/3600/$E10</f>
        <v>0</v>
      </c>
      <c r="EB10" s="0" t="n">
        <f aca="false">IF($BO10="●",SUMIFS(ST_SUM!EP:EP,ST_SUM!$L:$L,$G10)/COUNTIFS($G:$G,$G10,$BO:$BO,"●",$A:$A,EB$5)/EB$3,0)/3600/$E10</f>
        <v>0</v>
      </c>
      <c r="EC10" s="0" t="n">
        <f aca="false">IF($BP10="●",SUMIFS(ST_SUM!EQ:EQ,ST_SUM!$L:$L,$G10)/COUNTIFS($G:$G,$G10,$BP:$BP,"●",$A:$A,EC$5)/EC$3,0)/3600/$E10</f>
        <v>0</v>
      </c>
      <c r="ED10" s="0" t="n">
        <f aca="false">IF($BQ10="●",SUMIFS(ST_SUM!ER:ER,ST_SUM!$L:$L,$G10)/COUNTIFS($G:$G,$G10,$BQ:$BQ,"●",$A:$A,ED$5)/ED$3,0)/3600/$E10</f>
        <v>0</v>
      </c>
      <c r="EE10" s="0" t="n">
        <f aca="false">IF($BR10="●",SUMIFS(ST_SUM!ES:ES,ST_SUM!$L:$L,$G10)/COUNTIFS($G:$G,$G10,$BR:$BR,"●",$A:$A,EE$5)/EE$3,0)/3600/$E10</f>
        <v>0</v>
      </c>
      <c r="EF10" s="0" t="n">
        <f aca="false">IF($BS10="●",SUMIFS(ST_SUM!ET:ET,ST_SUM!$L:$L,$G10)/COUNTIFS($G:$G,$G10,$BS:$BS,"●",$A:$A,EF$5)/EF$3,0)/3600/$E10</f>
        <v>0</v>
      </c>
      <c r="EG10" s="0" t="n">
        <f aca="false">IF($BT10="●",SUMIFS(ST_SUM!EU:EU,ST_SUM!$L:$L,$G10)/COUNTIFS($G:$G,$G10,$BT:$BT,"●",$A:$A,EG$5)/EG$3,0)/3600/$E10</f>
        <v>0</v>
      </c>
      <c r="EH10" s="0" t="n">
        <f aca="false">SUM(BU10:EG10)</f>
        <v>0.155314452835648</v>
      </c>
      <c r="EI10" s="0" t="n">
        <f aca="false">IF($H10="●",SUMIFS(ST_SUM!EW:EW,ST_SUM!$L:$L,$G10)/COUNTIFS($G:$G,$G10,$H:$H,"●",$A:$A,EI$5)/EI$3,0)/3600/$E10</f>
        <v>0</v>
      </c>
      <c r="EJ10" s="0" t="n">
        <f aca="false">IF($I10="●",SUMIFS(ST_SUM!EX:EX,ST_SUM!$L:$L,$G10)/COUNTIFS($G:$G,$G10,$I:$I,"●",$A:$A,EJ$5)/EJ$3,0)/3600/$E10</f>
        <v>0</v>
      </c>
      <c r="EK10" s="0" t="n">
        <f aca="false">IF($J10="●",SUMIFS(ST_SUM!EY:EY,ST_SUM!$L:$L,$G10)/COUNTIFS($G:$G,$G10,$J:$J,"●",$A:$A,EK$5)/EK$3,0)/3600/$E10</f>
        <v>0</v>
      </c>
      <c r="EL10" s="0" t="n">
        <f aca="false">IF($K10="●",SUMIFS(ST_SUM!EZ:EZ,ST_SUM!$L:$L,$G10)/COUNTIFS($G:$G,$G10,$K:$K,"●",$A:$A,EL$5)/EL$3,0)/3600/$E10</f>
        <v>0</v>
      </c>
      <c r="EM10" s="0" t="n">
        <f aca="false">IF($L10="●",SUMIFS(ST_SUM!FA:FA,ST_SUM!$L:$L,$G10)/COUNTIFS($G:$G,$G10,$L:$L,"●",$A:$A,EM$5)/EM$3,0)/3600/$E10</f>
        <v>0</v>
      </c>
      <c r="EN10" s="0" t="n">
        <f aca="false">IF($M10="●",SUMIFS(ST_SUM!FB:FB,ST_SUM!$L:$L,$G10)/COUNTIFS($G:$G,$G10,$M:$M,"●",$A:$A,EN$5)/EN$3,0)/3600/$E10</f>
        <v>0</v>
      </c>
      <c r="EO10" s="0" t="n">
        <f aca="false">IF($N10="●",SUMIFS(ST_SUM!FC:FC,ST_SUM!$L:$L,$G10)/COUNTIFS($G:$G,$G10,$N:$N,"●",$A:$A,EO$5)/EO$3,0)/3600/$E10</f>
        <v>0</v>
      </c>
      <c r="EP10" s="0" t="n">
        <f aca="false">IF($O10="●",SUMIFS(ST_SUM!FD:FD,ST_SUM!$L:$L,$G10,ST_SUM!$M:$M,IF($B10='PART METHOD'!$D$4,"FMCNC1",IF($B10='PART METHOD'!$D$6,"FMCNC2","STD")))/IF($B10='PART METHOD'!$D$4,COUNTIFS($G:$G,$G10,$O:$O,"●",$A:$A,EP$5,$B:$B,'PART METHOD'!$D$4),IF($B10='PART METHOD'!$D$6,COUNTIFS($G:$G,$G10,$O:$O,"●",$A:$A,EP$5,$B:$B,'PART METHOD'!$D$6),COUNTIFS($G:$G,$G10,$O:$O,"●",$A:$A,EP$5,$B:$B,"&lt;&gt;"&amp;'PART METHOD'!$D$4,$B:$B,"&lt;&gt;"&amp;'PART METHOD'!$D$6)))/EP$3,0)/3600/$E10</f>
        <v>0.0433318783068783</v>
      </c>
      <c r="EQ10" s="0" t="n">
        <f aca="false">IF($P10="●",SUMIFS(ST_SUM!FE:FE,ST_SUM!$L:$L,$G10,ST_SUM!$M:$M,IF($B10='PART METHOD'!$D$4,"FMCNC1",IF($B10='PART METHOD'!$D$6,"FMCNC2","STD")))/IF($B10='PART METHOD'!$D$4,COUNTIFS($G:$G,$G10,$P:$P,"●",$A:$A,EQ$5,$B:$B,'PART METHOD'!$D$4),IF($B10='PART METHOD'!$D$6,COUNTIFS($G:$G,$G10,$P:$P,"●",$A:$A,EQ$5,$B:$B,'PART METHOD'!$D$6),COUNTIFS($G:$G,$G10,$P:$P,"●",$A:$A,EQ$5,$B:$B,"&lt;&gt;"&amp;'PART METHOD'!$D$4,$B:$B,"&lt;&gt;"&amp;'PART METHOD'!$D$6)))/EQ$3,0)/3600/$E10</f>
        <v>0.00675817522321429</v>
      </c>
      <c r="ER10" s="0" t="n">
        <f aca="false">IF($Q10="●",SUMIFS(ST_SUM!FF:FF,ST_SUM!$L:$L,$G10,ST_SUM!$M:$M,IF($B10='PART METHOD'!$D$4,"FMCNC1",IF($B10='PART METHOD'!$D$6,"FMCNC2","STD")))/IF($B10='PART METHOD'!$D$4,COUNTIFS($G:$G,$G10,$Q:$Q,"●",$A:$A,ER$5,$B:$B,'PART METHOD'!$D$4),IF($B10='PART METHOD'!$D$6,COUNTIFS($G:$G,$G10,$Q:$Q,"●",$A:$A,ER$5,$B:$B,'PART METHOD'!$D$6),COUNTIFS($G:$G,$G10,$Q:$Q,"●",$A:$A,ER$5,$B:$B,"&lt;&gt;"&amp;'PART METHOD'!$D$4,$B:$B,"&lt;&gt;"&amp;'PART METHOD'!$D$6)))/ER$3,0)/3600/$E10</f>
        <v>0.00658817791005291</v>
      </c>
      <c r="ES10" s="0" t="n">
        <f aca="false">IF($R10="●",SUMIFS(ST_SUM!FG:FG,ST_SUM!$L:$L,$G10,ST_SUM!$M:$M,IF($B10='PART METHOD'!$D$4,"FMCNC1",IF($B10='PART METHOD'!$D$6,"FMCNC2","STD")))/IF($B10='PART METHOD'!$D$4,COUNTIFS($G:$G,$G10,$R:$R,"●",$A:$A,ES$5,$B:$B,'PART METHOD'!$D$4),IF($B10='PART METHOD'!$D$6,COUNTIFS($G:$G,$G10,$R:$R,"●",$A:$A,ES$5,$B:$B,'PART METHOD'!$D$6),COUNTIFS($G:$G,$G10,$R:$R,"●",$A:$A,ES$5,$B:$B,"&lt;&gt;"&amp;'PART METHOD'!$D$4,$B:$B,"&lt;&gt;"&amp;'PART METHOD'!$D$6)))/ES$3,0)/3600/$E10</f>
        <v>0.0101644303902116</v>
      </c>
      <c r="ET10" s="0" t="n">
        <f aca="false">IF($S10="●",SUMIFS(ST_SUM!FH:FH,ST_SUM!$L:$L,$G10,ST_SUM!$M:$M,IF($B10='PART METHOD'!$D$4,"FMCNC1",IF($B10='PART METHOD'!$D$6,"FMCNC2","STD")))/IF($B10='PART METHOD'!$D$4,COUNTIFS($G:$G,$G10,$S:$S,"●",$A:$A,ET$5,$B:$B,'PART METHOD'!$D$4),IF($B10='PART METHOD'!$D$6,COUNTIFS($G:$G,$G10,$S:$S,"●",$A:$A,ET$5,$B:$B,'PART METHOD'!$D$6),COUNTIFS($G:$G,$G10,$S:$S,"●",$A:$A,ET$5,$B:$B,"&lt;&gt;"&amp;'PART METHOD'!$D$4,$B:$B,"&lt;&gt;"&amp;'PART METHOD'!$D$6)))/ET$3,0)/3600/$E10</f>
        <v>0.00684944058641975</v>
      </c>
      <c r="EU10" s="0" t="n">
        <f aca="false">IF($T10="●",SUMIFS(ST_SUM!FI:FI,ST_SUM!$L:$L,$G10,ST_SUM!$M:$M,IF($B10='PART METHOD'!$D$4,"FMCNC1",IF($B10='PART METHOD'!$D$6,"FMCNC2","STD")))/IF($B10='PART METHOD'!$D$4,COUNTIFS($G:$G,$G10,$T:$T,"●",$A:$A,EU$5,$B:$B,'PART METHOD'!$D$4),IF($B10='PART METHOD'!$D$6,COUNTIFS($G:$G,$G10,$T:$T,"●",$A:$A,EU$5,$B:$B,'PART METHOD'!$D$6),COUNTIFS($G:$G,$G10,$T:$T,"●",$A:$A,EU$5,$B:$B,"&lt;&gt;"&amp;'PART METHOD'!$D$4,$B:$B,"&lt;&gt;"&amp;'PART METHOD'!$D$6)))/EU$3,0)/3600/$E10</f>
        <v>0.0140202518738977</v>
      </c>
      <c r="EV10" s="0" t="n">
        <f aca="false">IF($U10="●",SUMIFS(ST_SUM!FJ:FJ,ST_SUM!$L:$L,$G10,ST_SUM!$M:$M,IF($B10='PART METHOD'!$D$4,"FMCNC1",IF($B10='PART METHOD'!$D$6,"FMCNC2","STD")))/IF($B10='PART METHOD'!$D$4,COUNTIFS($G:$G,$G10,$U:$U,"●",$A:$A,EV$5,$B:$B,'PART METHOD'!$D$4),IF($B10='PART METHOD'!$D$6,COUNTIFS($G:$G,$G10,$U:$U,"●",$A:$A,EV$5,$B:$B,'PART METHOD'!$D$6),COUNTIFS($G:$G,$G10,$U:$U,"●",$A:$A,EV$5,$B:$B,"&lt;&gt;"&amp;'PART METHOD'!$D$4,$B:$B,"&lt;&gt;"&amp;'PART METHOD'!$D$6)))/EV$3,0)/3600/$E10</f>
        <v>0.0122138034611993</v>
      </c>
      <c r="EW10" s="0" t="n">
        <f aca="false">IF($V10="●",SUMIFS(ST_SUM!FK:FK,ST_SUM!$L:$L,$G10,ST_SUM!$M:$M,IF($B10='PART METHOD'!$D$4,"FMCNC1",IF($B10='PART METHOD'!$D$6,"FMCNC2","STD")))/IF($B10='PART METHOD'!$D$4,COUNTIFS($G:$G,$G10,$V:$V,"●",$A:$A,EW$5,$B:$B,'PART METHOD'!$D$4),IF($B10='PART METHOD'!$D$6,COUNTIFS($G:$G,$G10,$V:$V,"●",$A:$A,EW$5,$B:$B,'PART METHOD'!$D$6),COUNTIFS($G:$G,$G10,$V:$V,"●",$A:$A,EW$5,$B:$B,"&lt;&gt;"&amp;'PART METHOD'!$D$4,$B:$B,"&lt;&gt;"&amp;'PART METHOD'!$D$6)))/EW$3,0)/3600/$E10</f>
        <v>0.0200418568121693</v>
      </c>
      <c r="EX10" s="0" t="n">
        <f aca="false">IF($W10="●",SUMIFS(ST_SUM!FL:FL,ST_SUM!$L:$L,$G10,ST_SUM!$N:$N,IF($B10='PART METHOD'!$D$5,"HAND","STD"))/COUNTIFS($G:$G,$G10,$W:$W,"●",$A:$A,EX$5,$B:$B,IF($B10='PART METHOD'!$D$5,'PART METHOD'!$D$5,"&lt;&gt;"&amp;'PART METHOD'!$D$5))/EX$3,0)/3600/$E10</f>
        <v>0</v>
      </c>
      <c r="EY10" s="0" t="n">
        <f aca="false">IF($X10="●",SUMIFS(ST_SUM!FM:FM,ST_SUM!$L:$L,$G10)/COUNTIFS($G:$G,$G10,$X:$X,"●",$A:$A,EY$5)/EY$3,0)/3600/$E10</f>
        <v>0</v>
      </c>
      <c r="EZ10" s="0" t="n">
        <f aca="false">IF($Y10="●",SUMIFS(ST_SUM!FN:FN,ST_SUM!$L:$L,$G10)/COUNTIFS($G:$G,$G10,$Y:$Y,"●",$A:$A,EZ$5)/EZ$3,0)/3600/$E10</f>
        <v>0</v>
      </c>
      <c r="FA10" s="0" t="n">
        <f aca="false">IF($Z10="●",SUMIFS(ST_SUM!FO:FO,ST_SUM!$L:$L,$G10)/COUNTIFS($G:$G,$G10,$Z:$Z,"●",$A:$A,FA$5)/FA$3,0)/3600/$E10</f>
        <v>0</v>
      </c>
      <c r="FB10" s="0" t="n">
        <f aca="false">IF($AA10="●",SUMIFS(ST_SUM!FP:FP,ST_SUM!$L:$L,$G10)/COUNTIFS($G:$G,$G10,$AA:$AA,"●",$A:$A,FB$5)/FB$3,0)/3600/$E10</f>
        <v>0</v>
      </c>
      <c r="FC10" s="0" t="n">
        <f aca="false">IF($AB10="●",SUMIFS(ST_SUM!FQ:FQ,ST_SUM!$L:$L,$G10)/COUNTIFS($G:$G,$G10,$AB:$AB,"●",$A:$A,FC$5)/FC$3,0)/3600/$E10</f>
        <v>0</v>
      </c>
      <c r="FD10" s="0" t="n">
        <f aca="false">IF($AC10="●",SUMIFS(ST_SUM!FR:FR,ST_SUM!$L:$L,$G10)/COUNTIFS($G:$G,$G10,$AC:$AC,"●",$A:$A,FD$5)/FD$3,0)/3600/$E10</f>
        <v>0</v>
      </c>
      <c r="FE10" s="0" t="n">
        <f aca="false">IF($AD10="●",SUMIFS(ST_SUM!FS:FS,ST_SUM!$L:$L,$G10)/COUNTIFS($G:$G,$G10,$AD:$AD,"●",$A:$A,FE$5)/FE$3,0)/3600/$E10</f>
        <v>0</v>
      </c>
      <c r="FF10" s="0" t="n">
        <f aca="false">IF($AE10="●",SUMIFS(ST_SUM!FT:FT,ST_SUM!$L:$L,$G10)/COUNTIFS($G:$G,$G10,$AE:$AE,"●",$A:$A,FF$5)/FF$3,0)/3600/$E10</f>
        <v>0</v>
      </c>
      <c r="FG10" s="0" t="n">
        <f aca="false">IF($AF10="●",SUMIFS(ST_SUM!FU:FU,ST_SUM!$L:$L,$G10)/COUNTIFS($G:$G,$G10,$AF:$AF,"●",$A:$A,FG$5)/FG$3,0)/3600/$E10</f>
        <v>0</v>
      </c>
      <c r="FH10" s="0" t="n">
        <f aca="false">IF($AG10="●",SUMIFS(ST_SUM!FV:FV,ST_SUM!$L:$L,$G10)/COUNTIFS($G:$G,$G10,$AG:$AG,"●",$A:$A,FH$5)/FH$3,0)/3600/$E10</f>
        <v>0</v>
      </c>
      <c r="FI10" s="0" t="n">
        <f aca="false">IF($AH10="●",SUMIFS(ST_SUM!FW:FW,ST_SUM!$L:$L,$G10)/COUNTIFS($G:$G,$G10,$AH:$AH,"●",$A:$A,FI$5)/FI$3,0)/3600/$E10</f>
        <v>0</v>
      </c>
      <c r="FJ10" s="0" t="n">
        <f aca="false">IF($AI10="●",SUMIFS(ST_SUM!FX:FX,ST_SUM!$L:$L,$G10)/COUNTIFS($G:$G,$G10,$AI:$AI,"●",$A:$A,FJ$5)/FJ$3,0)/3600/$E10</f>
        <v>0</v>
      </c>
      <c r="FK10" s="0" t="n">
        <f aca="false">IF($AJ10="●",SUMIFS(ST_SUM!FY:FY,ST_SUM!$L:$L,$G10)/COUNTIFS($G:$G,$G10,$AJ:$AJ,"●",$A:$A,FK$5)/FK$3,0)/3600/$E10</f>
        <v>0</v>
      </c>
      <c r="FL10" s="0" t="n">
        <f aca="false">IF($AK10="●",SUMIFS(ST_SUM!FZ:FZ,ST_SUM!$L:$L,$G10)/COUNTIFS($G:$G,$G10,$AK:$AK,"●",$A:$A,FL$5)/FL$3,0)/3600/$E10</f>
        <v>0</v>
      </c>
      <c r="FM10" s="0" t="n">
        <f aca="false">IF($AL10="●",SUMIFS(ST_SUM!GA:GA,ST_SUM!$L:$L,$G10)/COUNTIFS($G:$G,$G10,$AL:$AL,"●",$A:$A,FM$5)/FM$3,0)/3600/$E10</f>
        <v>0</v>
      </c>
      <c r="FN10" s="0" t="n">
        <f aca="false">IF($AM10="●",SUMIFS(ST_SUM!GB:GB,ST_SUM!$L:$L,$G10)/COUNTIFS($G:$G,$G10,$AM:$AM,"●",$A:$A,FN$5)/FN$3,0)/3600/$E10</f>
        <v>0</v>
      </c>
      <c r="FO10" s="0" t="n">
        <f aca="false">IF($AN10="●",SUMIFS(ST_SUM!GC:GC,ST_SUM!$L:$L,$G10)/COUNTIFS($G:$G,$G10,$AN:$AN,"●",$A:$A,FO$5)/FO$3,0)/3600/$E10</f>
        <v>0</v>
      </c>
      <c r="FP10" s="0" t="n">
        <f aca="false">IF($AO10="●",SUMIFS(ST_SUM!GD:GD,ST_SUM!$L:$L,$G10)/COUNTIFS($G:$G,$G10,$AO:$AO,"●",$A:$A,FP$5)/FP$3,0)/3600/$E10</f>
        <v>0</v>
      </c>
      <c r="FQ10" s="0" t="n">
        <f aca="false">IF($AP10="●",SUMIFS(ST_SUM!GE:GE,ST_SUM!$L:$L,$G10)/COUNTIFS($G:$G,$G10,$AP:$AP,"●",$A:$A,FQ$5)/FQ$3,0)/3600/$E10</f>
        <v>0</v>
      </c>
      <c r="FR10" s="0" t="n">
        <f aca="false">IF($AQ10="●",SUMIFS(ST_SUM!GF:GF,ST_SUM!$L:$L,$G10)/COUNTIFS($G:$G,$G10,$AQ:$AQ,"●",$A:$A,FR$5)/FR$3,0)/3600/$E10</f>
        <v>0</v>
      </c>
      <c r="FS10" s="0" t="n">
        <f aca="false">IF($AR10="●",SUMIFS(ST_SUM!GG:GG,ST_SUM!$L:$L,$G10)/COUNTIFS($G:$G,$G10,$AR:$AR,"●",$A:$A,FS$5)/FS$3,0)/3600/$E10</f>
        <v>0</v>
      </c>
      <c r="FT10" s="0" t="n">
        <f aca="false">IF($AS10="●",SUMIFS(ST_SUM!GH:GH,ST_SUM!$L:$L,$G10)/COUNTIFS($G:$G,$G10,$AS:$AS,"●",$A:$A,FT$5)/FT$3,0)/3600/$E10</f>
        <v>0</v>
      </c>
      <c r="FU10" s="0" t="n">
        <f aca="false">IF($AT10="●",SUMIFS(ST_SUM!GI:GI,ST_SUM!$L:$L,$G10)/COUNTIFS($G:$G,$G10,$AT:$AT,"●",$A:$A,FU$5)/FU$3,0)/3600/$E10</f>
        <v>0</v>
      </c>
      <c r="FV10" s="0" t="n">
        <f aca="false">IF($AU10="●",SUMIFS(ST_SUM!GJ:GJ,ST_SUM!$L:$L,$G10)/COUNTIFS($G:$G,$G10,$AU:$AU,"●",$A:$A,FV$5)/FV$3,0)/3600/$E10</f>
        <v>0</v>
      </c>
      <c r="FW10" s="0" t="n">
        <f aca="false">IF($AV10="●",SUMIFS(ST_SUM!GK:GK,ST_SUM!$L:$L,$G10)/COUNTIFS($G:$G,$G10,$AV:$AV,"●",$A:$A,FW$5)/FW$3,0)/3600/$E10</f>
        <v>0</v>
      </c>
      <c r="FX10" s="0" t="n">
        <f aca="false">IF($AW10="●",SUMIFS(ST_SUM!GL:GL,ST_SUM!$L:$L,$G10)/COUNTIFS($G:$G,$G10,$AW:$AW,"●",$A:$A,FX$5)/FX$3,0)/3600/$E10</f>
        <v>0</v>
      </c>
      <c r="FY10" s="0" t="n">
        <f aca="false">IF($AX10="●",SUMIFS(ST_SUM!GM:GM,ST_SUM!$L:$L,$G10)/COUNTIFS($G:$G,$G10,$AX:$AX,"●",$A:$A,FY$5)/FY$3,0)/3600/$E10</f>
        <v>0</v>
      </c>
      <c r="FZ10" s="0" t="n">
        <f aca="false">IF($AY10="●",SUMIFS(ST_SUM!GN:GN,ST_SUM!$L:$L,$G10)/COUNTIFS($G:$G,$G10,$AY:$AY,"●",$A:$A,FZ$5)/FZ$3,0)/3600/$E10</f>
        <v>0</v>
      </c>
      <c r="GA10" s="0" t="n">
        <f aca="false">IF($AZ10="●",SUMIFS(ST_SUM!GO:GO,ST_SUM!$L:$L,$G10)/COUNTIFS($G:$G,$G10,$AZ:$AZ,"●",$A:$A,GA$5)/GA$3,0)/3600/$E10</f>
        <v>0</v>
      </c>
      <c r="GB10" s="0" t="n">
        <f aca="false">IF($BA10="●",SUMIFS(ST_SUM!GP:GP,ST_SUM!$L:$L,$G10)/COUNTIFS($G:$G,$G10,$BA:$BA,"●",$A:$A,GB$5)/GB$3,0)/3600/$E10</f>
        <v>0</v>
      </c>
      <c r="GC10" s="0" t="n">
        <f aca="false">IF($BB10="●",SUMIFS(ST_SUM!GQ:GQ,ST_SUM!$L:$L,$G10)/COUNTIFS($G:$G,$G10,$BB:$BB,"●",$A:$A,GC$5)/GC$3,0)/3600/$E10</f>
        <v>0</v>
      </c>
      <c r="GD10" s="0" t="n">
        <f aca="false">IF($BC10="●",SUMIFS(ST_SUM!GR:GR,ST_SUM!$L:$L,$G10)/COUNTIFS($G:$G,$G10,$BC:$BC,"●",$A:$A,GD$5)/GD$3,0)/3600/$E10</f>
        <v>0</v>
      </c>
      <c r="GE10" s="0" t="n">
        <f aca="false">IF($BD10="●",SUMIFS(ST_SUM!GS:GS,ST_SUM!$L:$L,$G10)/COUNTIFS($G:$G,$G10,$BD:$BD,"●",$A:$A,GE$5)/GE$3,0)/3600/$E10</f>
        <v>0</v>
      </c>
      <c r="GF10" s="0" t="n">
        <f aca="false">IF($BE10="●",SUMIFS(ST_SUM!GT:GT,ST_SUM!$L:$L,$G10)/COUNTIFS($G:$G,$G10,$BE:$BE,"●",$A:$A,GF$5)/GF$3,0)/3600/$E10</f>
        <v>0</v>
      </c>
      <c r="GG10" s="0" t="n">
        <f aca="false">IF($BF10="●",SUMIFS(ST_SUM!GU:GU,ST_SUM!$L:$L,$G10)/COUNTIFS($G:$G,$G10,$BF:$BF,"●",$A:$A,GG$5)/GG$3,0)/3600/$E10</f>
        <v>0</v>
      </c>
      <c r="GH10" s="0" t="n">
        <f aca="false">IF($BG10="●",SUMIFS(ST_SUM!GV:GV,ST_SUM!$L:$L,$G10)/COUNTIFS($G:$G,$G10,$BG:$BG,"●",$A:$A,GH$5)/GH$3,0)/3600/$E10</f>
        <v>0</v>
      </c>
      <c r="GI10" s="0" t="n">
        <f aca="false">IF($BH10="●",SUMIFS(ST_SUM!GW:GW,ST_SUM!$L:$L,$G10)/COUNTIFS($G:$G,$G10,$BH:$BH,"●",$A:$A,GI$5)/GI$3,0)/3600/$E10</f>
        <v>0</v>
      </c>
      <c r="GJ10" s="0" t="n">
        <f aca="false">IF($BI10="●",SUMIFS(ST_SUM!GX:GX,ST_SUM!$L:$L,$G10)/COUNTIFS($G:$G,$G10,$BI:$BI,"●",$A:$A,GJ$5)/GJ$3,0)/3600/$E10</f>
        <v>0</v>
      </c>
      <c r="GK10" s="0" t="n">
        <f aca="false">IF($BJ10="●",SUMIFS(ST_SUM!GY:GY,ST_SUM!$L:$L,$G10)/COUNTIFS($G:$G,$G10,$BJ:$BJ,"●",$A:$A,GK$5)/GK$3,0)/3600/$E10</f>
        <v>0</v>
      </c>
      <c r="GL10" s="0" t="n">
        <f aca="false">IF($BK10="●",SUMIFS(ST_SUM!GZ:GZ,ST_SUM!$L:$L,$G10)/COUNTIFS($G:$G,$G10,$BK:$BK,"●",$A:$A,GL$5)/GL$3,0)/3600/$E10</f>
        <v>0</v>
      </c>
      <c r="GM10" s="0" t="n">
        <f aca="false">IF($BL10="●",SUMIFS(ST_SUM!HA:HA,ST_SUM!$L:$L,$G10)/COUNTIFS($G:$G,$G10,$BL:$BL,"●",$A:$A,GM$5)/GM$3,0)/3600/$E10</f>
        <v>0</v>
      </c>
      <c r="GN10" s="0" t="n">
        <f aca="false">IF($BM10="●",SUMIFS(ST_SUM!HB:HB,ST_SUM!$L:$L,$G10)/COUNTIFS($G:$G,$G10,$BM:$BM,"●",$A:$A,GN$5)/GN$3,0)/3600/$E10</f>
        <v>0</v>
      </c>
      <c r="GO10" s="0" t="n">
        <f aca="false">IF($BN10="●",SUMIFS(ST_SUM!HC:HC,ST_SUM!$L:$L,$G10)/COUNTIFS($G:$G,$G10,$BN:$BN,"●",$A:$A,GO$5)/GO$3,0)/3600/$E10</f>
        <v>0</v>
      </c>
      <c r="GP10" s="0" t="n">
        <f aca="false">IF($BO10="●",SUMIFS(ST_SUM!HD:HD,ST_SUM!$L:$L,$G10)/COUNTIFS($G:$G,$G10,$BO:$BO,"●",$A:$A,GP$5)/GP$3,0)/3600/$E10</f>
        <v>0</v>
      </c>
      <c r="GQ10" s="0" t="n">
        <f aca="false">IF($BP10="●",SUMIFS(ST_SUM!HE:HE,ST_SUM!$L:$L,$G10)/COUNTIFS($G:$G,$G10,$BP:$BP,"●",$A:$A,GQ$5)/GQ$3,0)/3600/$E10</f>
        <v>0</v>
      </c>
      <c r="GR10" s="0" t="n">
        <f aca="false">IF($BQ10="●",SUMIFS(ST_SUM!HF:HF,ST_SUM!$L:$L,$G10)/COUNTIFS($G:$G,$G10,$BQ:$BQ,"●",$A:$A,GR$5)/GR$3,0)/3600/$E10</f>
        <v>0</v>
      </c>
      <c r="GS10" s="0" t="n">
        <f aca="false">IF($BR10="●",SUMIFS(ST_SUM!HG:HG,ST_SUM!$L:$L,$G10)/COUNTIFS($G:$G,$G10,$BR:$BR,"●",$A:$A,GS$5)/GS$3,0)/3600/$E10</f>
        <v>0</v>
      </c>
      <c r="GT10" s="0" t="n">
        <f aca="false">IF($BS10="●",SUMIFS(ST_SUM!HH:HH,ST_SUM!$L:$L,$G10)/COUNTIFS($G:$G,$G10,$BS:$BS,"●",$A:$A,GT$5)/GT$3,0)/3600/$E10</f>
        <v>0</v>
      </c>
      <c r="GU10" s="0" t="n">
        <f aca="false">IF($BT10="●",SUMIFS(ST_SUM!HI:HI,ST_SUM!$L:$L,$G10)/COUNTIFS($G:$G,$G10,$BT:$BT,"●",$A:$A,GU$5)/GU$3,0)/3600/$E10</f>
        <v>0</v>
      </c>
      <c r="GV10" s="0" t="n">
        <f aca="false">SUM(EI10:GU10)</f>
        <v>0.119968014564043</v>
      </c>
      <c r="GW10" s="0" t="n">
        <f aca="false">IF($H10="●",SUMIFS(ST_SUM!HK:HK,ST_SUM!$L:$L,$G10)/COUNTIFS($G:$G,$G10,$H:$H,"●",$A:$A,GW$5)/GW$3,0)/3600/$E10</f>
        <v>0</v>
      </c>
      <c r="GX10" s="0" t="n">
        <f aca="false">IF($I10="●",SUMIFS(ST_SUM!HL:HL,ST_SUM!$L:$L,$G10)/COUNTIFS($G:$G,$G10,$I:$I,"●",$A:$A,GX$5)/GX$3,0)/3600/$E10</f>
        <v>0</v>
      </c>
      <c r="GY10" s="0" t="n">
        <f aca="false">IF($J10="●",SUMIFS(ST_SUM!HM:HM,ST_SUM!$L:$L,$G10)/COUNTIFS($G:$G,$G10,$J:$J,"●",$A:$A,GY$5)/GY$3,0)/3600/$E10</f>
        <v>0</v>
      </c>
      <c r="GZ10" s="0" t="n">
        <f aca="false">IF($K10="●",SUMIFS(ST_SUM!HN:HN,ST_SUM!$L:$L,$G10)/COUNTIFS($G:$G,$G10,$K:$K,"●",$A:$A,GZ$5)/GZ$3,0)/3600/$E10</f>
        <v>0</v>
      </c>
      <c r="HA10" s="0" t="n">
        <f aca="false">IF($L10="●",SUMIFS(ST_SUM!HO:HO,ST_SUM!$L:$L,$G10)/COUNTIFS($G:$G,$G10,$L:$L,"●",$A:$A,HA$5)/HA$3,0)/3600/$E10</f>
        <v>0</v>
      </c>
      <c r="HB10" s="0" t="n">
        <f aca="false">IF($M10="●",SUMIFS(ST_SUM!HP:HP,ST_SUM!$L:$L,$G10)/COUNTIFS($G:$G,$G10,$M:$M,"●",$A:$A,HB$5)/HB$3,0)/3600/$E10</f>
        <v>0</v>
      </c>
      <c r="HC10" s="0" t="n">
        <f aca="false">IF($N10="●",SUMIFS(ST_SUM!HQ:HQ,ST_SUM!$L:$L,$G10)/COUNTIFS($G:$G,$G10,$N:$N,"●",$A:$A,HC$5)/HC$3,0)/3600/$E10</f>
        <v>0</v>
      </c>
      <c r="HD10" s="0" t="n">
        <f aca="false">IF($O10="●",SUMIFS(ST_SUM!HR:HR,ST_SUM!$L:$L,$G10,ST_SUM!$M:$M,IF($B10='PART METHOD'!$D$4,"FMCNC1",IF($B10='PART METHOD'!$D$6,"FMCNC2","STD")))/IF($B10='PART METHOD'!$D$4,COUNTIFS($G:$G,$G10,$O:$O,"●",$A:$A,HD$5,$B:$B,'PART METHOD'!$D$4),IF($B10='PART METHOD'!$D$6,COUNTIFS($G:$G,$G10,$O:$O,"●",$A:$A,HD$5,$B:$B,'PART METHOD'!$D$6),COUNTIFS($G:$G,$G10,$O:$O,"●",$A:$A,HD$5,$B:$B,"&lt;&gt;"&amp;'PART METHOD'!$D$4,$B:$B,"&lt;&gt;"&amp;'PART METHOD'!$D$6)))/HD$3,0)/3600/$E10</f>
        <v>0.029897421875</v>
      </c>
      <c r="HE10" s="0" t="n">
        <f aca="false">IF($P10="●",SUMIFS(ST_SUM!HS:HS,ST_SUM!$L:$L,$G10,ST_SUM!$M:$M,IF($B10='PART METHOD'!$D$4,"FMCNC1",IF($B10='PART METHOD'!$D$6,"FMCNC2","STD")))/IF($B10='PART METHOD'!$D$4,COUNTIFS($G:$G,$G10,$P:$P,"●",$A:$A,HE$5,$B:$B,'PART METHOD'!$D$4),IF($B10='PART METHOD'!$D$6,COUNTIFS($G:$G,$G10,$P:$P,"●",$A:$A,HE$5,$B:$B,'PART METHOD'!$D$6),COUNTIFS($G:$G,$G10,$P:$P,"●",$A:$A,HE$5,$B:$B,"&lt;&gt;"&amp;'PART METHOD'!$D$4,$B:$B,"&lt;&gt;"&amp;'PART METHOD'!$D$6)))/HE$3,0)/3600/$E10</f>
        <v>0.00546328125</v>
      </c>
      <c r="HF10" s="0" t="n">
        <f aca="false">IF($Q10="●",SUMIFS(ST_SUM!HT:HT,ST_SUM!$L:$L,$G10,ST_SUM!$M:$M,IF($B10='PART METHOD'!$D$4,"FMCNC1",IF($B10='PART METHOD'!$D$6,"FMCNC2","STD")))/IF($B10='PART METHOD'!$D$4,COUNTIFS($G:$G,$G10,$Q:$Q,"●",$A:$A,HF$5,$B:$B,'PART METHOD'!$D$4),IF($B10='PART METHOD'!$D$6,COUNTIFS($G:$G,$G10,$Q:$Q,"●",$A:$A,HF$5,$B:$B,'PART METHOD'!$D$6),COUNTIFS($G:$G,$G10,$Q:$Q,"●",$A:$A,HF$5,$B:$B,"&lt;&gt;"&amp;'PART METHOD'!$D$4,$B:$B,"&lt;&gt;"&amp;'PART METHOD'!$D$6)))/HF$3,0)/3600/$E10</f>
        <v>0.00709730113636364</v>
      </c>
      <c r="HG10" s="0" t="n">
        <f aca="false">IF($R10="●",SUMIFS(ST_SUM!HU:HU,ST_SUM!$L:$L,$G10,ST_SUM!$M:$M,IF($B10='PART METHOD'!$D$4,"FMCNC1",IF($B10='PART METHOD'!$D$6,"FMCNC2","STD")))/IF($B10='PART METHOD'!$D$4,COUNTIFS($G:$G,$G10,$R:$R,"●",$A:$A,HG$5,$B:$B,'PART METHOD'!$D$4),IF($B10='PART METHOD'!$D$6,COUNTIFS($G:$G,$G10,$R:$R,"●",$A:$A,HG$5,$B:$B,'PART METHOD'!$D$6),COUNTIFS($G:$G,$G10,$R:$R,"●",$A:$A,HG$5,$B:$B,"&lt;&gt;"&amp;'PART METHOD'!$D$4,$B:$B,"&lt;&gt;"&amp;'PART METHOD'!$D$6)))/HG$3,0)/3600/$E10</f>
        <v>0.00922161675347222</v>
      </c>
      <c r="HH10" s="0" t="n">
        <f aca="false">IF($S10="●",SUMIFS(ST_SUM!HV:HV,ST_SUM!$L:$L,$G10,ST_SUM!$M:$M,IF($B10='PART METHOD'!$D$4,"FMCNC1",IF($B10='PART METHOD'!$D$6,"FMCNC2","STD")))/IF($B10='PART METHOD'!$D$4,COUNTIFS($G:$G,$G10,$S:$S,"●",$A:$A,HH$5,$B:$B,'PART METHOD'!$D$4),IF($B10='PART METHOD'!$D$6,COUNTIFS($G:$G,$G10,$S:$S,"●",$A:$A,HH$5,$B:$B,'PART METHOD'!$D$6),COUNTIFS($G:$G,$G10,$S:$S,"●",$A:$A,HH$5,$B:$B,"&lt;&gt;"&amp;'PART METHOD'!$D$4,$B:$B,"&lt;&gt;"&amp;'PART METHOD'!$D$6)))/HH$3,0)/3600/$E10</f>
        <v>0.00610820180976431</v>
      </c>
      <c r="HI10" s="0" t="n">
        <f aca="false">IF($T10="●",SUMIFS(ST_SUM!HW:HW,ST_SUM!$L:$L,$G10,ST_SUM!$M:$M,IF($B10='PART METHOD'!$D$4,"FMCNC1",IF($B10='PART METHOD'!$D$6,"FMCNC2","STD")))/IF($B10='PART METHOD'!$D$4,COUNTIFS($G:$G,$G10,$T:$T,"●",$A:$A,HI$5,$B:$B,'PART METHOD'!$D$4),IF($B10='PART METHOD'!$D$6,COUNTIFS($G:$G,$G10,$T:$T,"●",$A:$A,HI$5,$B:$B,'PART METHOD'!$D$6),COUNTIFS($G:$G,$G10,$T:$T,"●",$A:$A,HI$5,$B:$B,"&lt;&gt;"&amp;'PART METHOD'!$D$4,$B:$B,"&lt;&gt;"&amp;'PART METHOD'!$D$6)))/HI$3,0)/3600/$E10</f>
        <v>0.0081607086489899</v>
      </c>
      <c r="HJ10" s="0" t="n">
        <f aca="false">IF($U10="●",SUMIFS(ST_SUM!HX:HX,ST_SUM!$L:$L,$G10,ST_SUM!$M:$M,IF($B10='PART METHOD'!$D$4,"FMCNC1",IF($B10='PART METHOD'!$D$6,"FMCNC2","STD")))/IF($B10='PART METHOD'!$D$4,COUNTIFS($G:$G,$G10,$U:$U,"●",$A:$A,HJ$5,$B:$B,'PART METHOD'!$D$4),IF($B10='PART METHOD'!$D$6,COUNTIFS($G:$G,$G10,$U:$U,"●",$A:$A,HJ$5,$B:$B,'PART METHOD'!$D$6),COUNTIFS($G:$G,$G10,$U:$U,"●",$A:$A,HJ$5,$B:$B,"&lt;&gt;"&amp;'PART METHOD'!$D$4,$B:$B,"&lt;&gt;"&amp;'PART METHOD'!$D$6)))/HJ$3,0)/3600/$E10</f>
        <v>0.00830866030092593</v>
      </c>
      <c r="HK10" s="0" t="n">
        <f aca="false">IF($V10="●",SUMIFS(ST_SUM!HY:HY,ST_SUM!$L:$L,$G10,ST_SUM!$M:$M,IF($B10='PART METHOD'!$D$4,"FMCNC1",IF($B10='PART METHOD'!$D$6,"FMCNC2","STD")))/IF($B10='PART METHOD'!$D$4,COUNTIFS($G:$G,$G10,$V:$V,"●",$A:$A,HK$5,$B:$B,'PART METHOD'!$D$4),IF($B10='PART METHOD'!$D$6,COUNTIFS($G:$G,$G10,$V:$V,"●",$A:$A,HK$5,$B:$B,'PART METHOD'!$D$6),COUNTIFS($G:$G,$G10,$V:$V,"●",$A:$A,HK$5,$B:$B,"&lt;&gt;"&amp;'PART METHOD'!$D$4,$B:$B,"&lt;&gt;"&amp;'PART METHOD'!$D$6)))/HK$3,0)/3600/$E10</f>
        <v>0.0108258838383838</v>
      </c>
      <c r="HL10" s="0" t="n">
        <f aca="false">IF($W10="●",SUMIFS(ST_SUM!HZ:HZ,ST_SUM!$L:$L,$G10,ST_SUM!$N:$N,IF($B10='PART METHOD'!$D$5,"HAND","STD"))/COUNTIFS($G:$G,$G10,$W:$W,"●",$A:$A,HL$5,$B:$B,IF($B10='PART METHOD'!$D$5,'PART METHOD'!$D$5,"&lt;&gt;"&amp;'PART METHOD'!$D$5))/HL$3,0)/3600/$E10</f>
        <v>0</v>
      </c>
      <c r="HM10" s="0" t="n">
        <f aca="false">IF($X10="●",SUMIFS(ST_SUM!IA:IA,ST_SUM!$L:$L,$G10)/COUNTIFS($G:$G,$G10,$X:$X,"●",$A:$A,HM$5)/HM$3,0)/3600/$E10</f>
        <v>0</v>
      </c>
      <c r="HN10" s="0" t="n">
        <f aca="false">IF($Y10="●",SUMIFS(ST_SUM!IB:IB,ST_SUM!$L:$L,$G10)/COUNTIFS($G:$G,$G10,$Y:$Y,"●",$A:$A,HN$5)/HN$3,0)/3600/$E10</f>
        <v>0</v>
      </c>
      <c r="HO10" s="0" t="n">
        <f aca="false">IF($Z10="●",SUMIFS(ST_SUM!IC:IC,ST_SUM!$L:$L,$G10)/COUNTIFS($G:$G,$G10,$Z:$Z,"●",$A:$A,HO$5)/HO$3,0)/3600/$E10</f>
        <v>0</v>
      </c>
      <c r="HP10" s="0" t="n">
        <f aca="false">IF($AA10="●",SUMIFS(ST_SUM!ID:ID,ST_SUM!$L:$L,$G10)/COUNTIFS($G:$G,$G10,$AA:$AA,"●",$A:$A,HP$5)/HP$3,0)/3600/$E10</f>
        <v>0</v>
      </c>
      <c r="HQ10" s="0" t="n">
        <f aca="false">IF($AB10="●",SUMIFS(ST_SUM!IE:IE,ST_SUM!$L:$L,$G10)/COUNTIFS($G:$G,$G10,$AB:$AB,"●",$A:$A,HQ$5)/HQ$3,0)/3600/$E10</f>
        <v>0</v>
      </c>
      <c r="HR10" s="0" t="n">
        <f aca="false">IF($AC10="●",SUMIFS(ST_SUM!IF:IF,ST_SUM!$L:$L,$G10)/COUNTIFS($G:$G,$G10,$AC:$AC,"●",$A:$A,HR$5)/HR$3,0)/3600/$E10</f>
        <v>0</v>
      </c>
      <c r="HS10" s="0" t="n">
        <f aca="false">IF($AD10="●",SUMIFS(ST_SUM!IG:IG,ST_SUM!$L:$L,$G10)/COUNTIFS($G:$G,$G10,$AD:$AD,"●",$A:$A,HS$5)/HS$3,0)/3600/$E10</f>
        <v>0</v>
      </c>
      <c r="HT10" s="0" t="n">
        <f aca="false">IF($AE10="●",SUMIFS(ST_SUM!IH:IH,ST_SUM!$L:$L,$G10)/COUNTIFS($G:$G,$G10,$AE:$AE,"●",$A:$A,HT$5)/HT$3,0)/3600/$E10</f>
        <v>0</v>
      </c>
      <c r="HU10" s="0" t="n">
        <f aca="false">IF($AF10="●",SUMIFS(ST_SUM!II:II,ST_SUM!$L:$L,$G10)/COUNTIFS($G:$G,$G10,$AF:$AF,"●",$A:$A,HU$5)/HU$3,0)/3600/$E10</f>
        <v>0</v>
      </c>
      <c r="HV10" s="0" t="n">
        <f aca="false">IF($AG10="●",SUMIFS(ST_SUM!IJ:IJ,ST_SUM!$L:$L,$G10)/COUNTIFS($G:$G,$G10,$AG:$AG,"●",$A:$A,HV$5)/HV$3,0)/3600/$E10</f>
        <v>0</v>
      </c>
      <c r="HW10" s="0" t="n">
        <f aca="false">IF($AH10="●",SUMIFS(ST_SUM!IK:IK,ST_SUM!$L:$L,$G10)/COUNTIFS($G:$G,$G10,$AH:$AH,"●",$A:$A,HW$5)/HW$3,0)/3600/$E10</f>
        <v>0</v>
      </c>
      <c r="HX10" s="0" t="n">
        <f aca="false">IF($AI10="●",SUMIFS(ST_SUM!IL:IL,ST_SUM!$L:$L,$G10)/COUNTIFS($G:$G,$G10,$AI:$AI,"●",$A:$A,HX$5)/HX$3,0)/3600/$E10</f>
        <v>0</v>
      </c>
      <c r="HY10" s="0" t="n">
        <f aca="false">IF($AJ10="●",SUMIFS(ST_SUM!IM:IM,ST_SUM!$L:$L,$G10)/COUNTIFS($G:$G,$G10,$AJ:$AJ,"●",$A:$A,HY$5)/HY$3,0)/3600/$E10</f>
        <v>0</v>
      </c>
      <c r="HZ10" s="0" t="n">
        <f aca="false">IF($AK10="●",SUMIFS(ST_SUM!IN:IN,ST_SUM!$L:$L,$G10)/COUNTIFS($G:$G,$G10,$AK:$AK,"●",$A:$A,HZ$5)/HZ$3,0)/3600/$E10</f>
        <v>0</v>
      </c>
      <c r="IA10" s="0" t="n">
        <f aca="false">IF($AL10="●",SUMIFS(ST_SUM!IO:IO,ST_SUM!$L:$L,$G10)/COUNTIFS($G:$G,$G10,$AL:$AL,"●",$A:$A,IA$5)/IA$3,0)/3600/$E10</f>
        <v>0</v>
      </c>
      <c r="IB10" s="0" t="n">
        <f aca="false">IF($AM10="●",SUMIFS(ST_SUM!IP:IP,ST_SUM!$L:$L,$G10)/COUNTIFS($G:$G,$G10,$AM:$AM,"●",$A:$A,IB$5)/IB$3,0)/3600/$E10</f>
        <v>0</v>
      </c>
      <c r="IC10" s="0" t="n">
        <f aca="false">IF($AN10="●",SUMIFS(ST_SUM!IQ:IQ,ST_SUM!$L:$L,$G10)/COUNTIFS($G:$G,$G10,$AN:$AN,"●",$A:$A,IC$5)/IC$3,0)/3600/$E10</f>
        <v>0</v>
      </c>
      <c r="ID10" s="0" t="n">
        <f aca="false">IF($AO10="●",SUMIFS(ST_SUM!IR:IR,ST_SUM!$L:$L,$G10)/COUNTIFS($G:$G,$G10,$AO:$AO,"●",$A:$A,ID$5)/ID$3,0)/3600/$E10</f>
        <v>0</v>
      </c>
      <c r="IE10" s="0" t="n">
        <f aca="false">IF($AP10="●",SUMIFS(ST_SUM!IS:IS,ST_SUM!$L:$L,$G10)/COUNTIFS($G:$G,$G10,$AP:$AP,"●",$A:$A,IE$5)/IE$3,0)/3600/$E10</f>
        <v>0</v>
      </c>
      <c r="IF10" s="0" t="n">
        <f aca="false">IF($AQ10="●",SUMIFS(ST_SUM!IT:IT,ST_SUM!$L:$L,$G10)/COUNTIFS($G:$G,$G10,$AQ:$AQ,"●",$A:$A,IF$5)/IF$3,0)/3600/$E10</f>
        <v>0</v>
      </c>
      <c r="IG10" s="0" t="n">
        <f aca="false">IF($AR10="●",SUMIFS(ST_SUM!IU:IU,ST_SUM!$L:$L,$G10)/COUNTIFS($G:$G,$G10,$AR:$AR,"●",$A:$A,IG$5)/IG$3,0)/3600/$E10</f>
        <v>0</v>
      </c>
      <c r="IH10" s="0" t="n">
        <f aca="false">IF($AS10="●",SUMIFS(ST_SUM!IV:IV,ST_SUM!$L:$L,$G10)/COUNTIFS($G:$G,$G10,$AS:$AS,"●",$A:$A,IH$5)/IH$3,0)/3600/$E10</f>
        <v>0</v>
      </c>
      <c r="II10" s="0" t="n">
        <f aca="false">IF($AT10="●",SUMIFS(ST_SUM!IW:IW,ST_SUM!$L:$L,$G10)/COUNTIFS($G:$G,$G10,$AT:$AT,"●",$A:$A,II$5)/II$3,0)/3600/$E10</f>
        <v>0</v>
      </c>
      <c r="IJ10" s="0" t="n">
        <f aca="false">IF($AU10="●",SUMIFS(ST_SUM!IX:IX,ST_SUM!$L:$L,$G10)/COUNTIFS($G:$G,$G10,$AU:$AU,"●",$A:$A,IJ$5)/IJ$3,0)/3600/$E10</f>
        <v>0</v>
      </c>
      <c r="IK10" s="0" t="n">
        <f aca="false">IF($AV10="●",SUMIFS(ST_SUM!IY:IY,ST_SUM!$L:$L,$G10)/COUNTIFS($G:$G,$G10,$AV:$AV,"●",$A:$A,IK$5)/IK$3,0)/3600/$E10</f>
        <v>0</v>
      </c>
      <c r="IL10" s="0" t="n">
        <f aca="false">IF($AW10="●",SUMIFS(ST_SUM!IZ:IZ,ST_SUM!$L:$L,$G10)/COUNTIFS($G:$G,$G10,$AW:$AW,"●",$A:$A,IL$5)/IL$3,0)/3600/$E10</f>
        <v>0</v>
      </c>
      <c r="IM10" s="0" t="n">
        <f aca="false">IF($AX10="●",SUMIFS(ST_SUM!JA:JA,ST_SUM!$L:$L,$G10)/COUNTIFS($G:$G,$G10,$AX:$AX,"●",$A:$A,IM$5)/IM$3,0)/3600/$E10</f>
        <v>0</v>
      </c>
      <c r="IN10" s="0" t="n">
        <f aca="false">IF($AY10="●",SUMIFS(ST_SUM!JB:JB,ST_SUM!$L:$L,$G10)/COUNTIFS($G:$G,$G10,$AY:$AY,"●",$A:$A,IN$5)/IN$3,0)/3600/$E10</f>
        <v>0</v>
      </c>
      <c r="IO10" s="0" t="n">
        <f aca="false">IF($AZ10="●",SUMIFS(ST_SUM!JC:JC,ST_SUM!$L:$L,$G10)/COUNTIFS($G:$G,$G10,$AZ:$AZ,"●",$A:$A,IO$5)/IO$3,0)/3600/$E10</f>
        <v>0</v>
      </c>
      <c r="IP10" s="0" t="n">
        <f aca="false">IF($BA10="●",SUMIFS(ST_SUM!JD:JD,ST_SUM!$L:$L,$G10)/COUNTIFS($G:$G,$G10,$BA:$BA,"●",$A:$A,IP$5)/IP$3,0)/3600/$E10</f>
        <v>0</v>
      </c>
      <c r="IQ10" s="0" t="n">
        <f aca="false">IF($BB10="●",SUMIFS(ST_SUM!JE:JE,ST_SUM!$L:$L,$G10)/COUNTIFS($G:$G,$G10,$BB:$BB,"●",$A:$A,IQ$5)/IQ$3,0)/3600/$E10</f>
        <v>0</v>
      </c>
      <c r="IR10" s="0" t="n">
        <f aca="false">IF($BC10="●",SUMIFS(ST_SUM!JF:JF,ST_SUM!$L:$L,$G10)/COUNTIFS($G:$G,$G10,$BC:$BC,"●",$A:$A,IR$5)/IR$3,0)/3600/$E10</f>
        <v>0</v>
      </c>
      <c r="IS10" s="0" t="n">
        <f aca="false">IF($BD10="●",SUMIFS(ST_SUM!JG:JG,ST_SUM!$L:$L,$G10)/COUNTIFS($G:$G,$G10,$BD:$BD,"●",$A:$A,IS$5)/IS$3,0)/3600/$E10</f>
        <v>0</v>
      </c>
      <c r="IT10" s="0" t="n">
        <f aca="false">IF($BE10="●",SUMIFS(ST_SUM!JH:JH,ST_SUM!$L:$L,$G10)/COUNTIFS($G:$G,$G10,$BE:$BE,"●",$A:$A,IT$5)/IT$3,0)/3600/$E10</f>
        <v>0</v>
      </c>
      <c r="IU10" s="0" t="n">
        <f aca="false">IF($BF10="●",SUMIFS(ST_SUM!JI:JI,ST_SUM!$L:$L,$G10)/COUNTIFS($G:$G,$G10,$BF:$BF,"●",$A:$A,IU$5)/IU$3,0)/3600/$E10</f>
        <v>0</v>
      </c>
      <c r="IV10" s="0" t="n">
        <f aca="false">IF($BG10="●",SUMIFS(ST_SUM!JJ:JJ,ST_SUM!$L:$L,$G10)/COUNTIFS($G:$G,$G10,$BG:$BG,"●",$A:$A,IV$5)/IV$3,0)/3600/$E10</f>
        <v>0</v>
      </c>
      <c r="IW10" s="0" t="n">
        <f aca="false">IF($BH10="●",SUMIFS(ST_SUM!JK:JK,ST_SUM!$L:$L,$G10)/COUNTIFS($G:$G,$G10,$BH:$BH,"●",$A:$A,IW$5)/IW$3,0)/3600/$E10</f>
        <v>0</v>
      </c>
      <c r="IX10" s="0" t="n">
        <f aca="false">IF($BI10="●",SUMIFS(ST_SUM!JL:JL,ST_SUM!$L:$L,$G10)/COUNTIFS($G:$G,$G10,$BI:$BI,"●",$A:$A,IX$5)/IX$3,0)/3600/$E10</f>
        <v>0</v>
      </c>
      <c r="IY10" s="0" t="n">
        <f aca="false">IF($BJ10="●",SUMIFS(ST_SUM!JM:JM,ST_SUM!$L:$L,$G10)/COUNTIFS($G:$G,$G10,$BJ:$BJ,"●",$A:$A,IY$5)/IY$3,0)/3600/$E10</f>
        <v>0</v>
      </c>
      <c r="IZ10" s="0" t="n">
        <f aca="false">IF($BK10="●",SUMIFS(ST_SUM!JN:JN,ST_SUM!$L:$L,$G10)/COUNTIFS($G:$G,$G10,$BK:$BK,"●",$A:$A,IZ$5)/IZ$3,0)/3600/$E10</f>
        <v>0</v>
      </c>
      <c r="JA10" s="0" t="n">
        <f aca="false">IF($BL10="●",SUMIFS(ST_SUM!JO:JO,ST_SUM!$L:$L,$G10)/COUNTIFS($G:$G,$G10,$BL:$BL,"●",$A:$A,JA$5)/JA$3,0)/3600/$E10</f>
        <v>0</v>
      </c>
      <c r="JB10" s="0" t="n">
        <f aca="false">IF($BM10="●",SUMIFS(ST_SUM!JP:JP,ST_SUM!$L:$L,$G10)/COUNTIFS($G:$G,$G10,$BM:$BM,"●",$A:$A,JB$5)/JB$3,0)/3600/$E10</f>
        <v>0</v>
      </c>
      <c r="JC10" s="0" t="n">
        <f aca="false">IF($BN10="●",SUMIFS(ST_SUM!JQ:JQ,ST_SUM!$L:$L,$G10)/COUNTIFS($G:$G,$G10,$BN:$BN,"●",$A:$A,JC$5)/JC$3,0)/3600/$E10</f>
        <v>0</v>
      </c>
      <c r="JD10" s="0" t="n">
        <f aca="false">IF($BO10="●",SUMIFS(ST_SUM!JR:JR,ST_SUM!$L:$L,$G10)/COUNTIFS($G:$G,$G10,$BO:$BO,"●",$A:$A,JD$5)/JD$3,0)/3600/$E10</f>
        <v>0</v>
      </c>
      <c r="JE10" s="0" t="n">
        <f aca="false">IF($BP10="●",SUMIFS(ST_SUM!JS:JS,ST_SUM!$L:$L,$G10)/COUNTIFS($G:$G,$G10,$BP:$BP,"●",$A:$A,JE$5)/JE$3,0)/3600/$E10</f>
        <v>0</v>
      </c>
      <c r="JF10" s="0" t="n">
        <f aca="false">IF($BQ10="●",SUMIFS(ST_SUM!JT:JT,ST_SUM!$L:$L,$G10)/COUNTIFS($G:$G,$G10,$BQ:$BQ,"●",$A:$A,JF$5)/JF$3,0)/3600/$E10</f>
        <v>0</v>
      </c>
      <c r="JG10" s="0" t="n">
        <f aca="false">IF($BR10="●",SUMIFS(ST_SUM!JU:JU,ST_SUM!$L:$L,$G10)/COUNTIFS($G:$G,$G10,$BR:$BR,"●",$A:$A,JG$5)/JG$3,0)/3600/$E10</f>
        <v>0</v>
      </c>
      <c r="JH10" s="0" t="n">
        <f aca="false">IF($BS10="●",SUMIFS(ST_SUM!JV:JV,ST_SUM!$L:$L,$G10)/COUNTIFS($G:$G,$G10,$BS:$BS,"●",$A:$A,JH$5)/JH$3,0)/3600/$E10</f>
        <v>0</v>
      </c>
      <c r="JI10" s="0" t="n">
        <f aca="false">IF($BT10="●",SUMIFS(ST_SUM!JW:JW,ST_SUM!$L:$L,$G10)/COUNTIFS($G:$G,$G10,$BT:$BT,"●",$A:$A,JI$5)/JI$3,0)/3600/$E10</f>
        <v>0</v>
      </c>
      <c r="JJ10" s="0" t="n">
        <f aca="false">SUM(GW10:JI10)</f>
        <v>0.0850830756128999</v>
      </c>
      <c r="JK10" s="0" t="n">
        <f aca="false">IF($H10="●",SUMIFS(ST_SUM!JY:JY,ST_SUM!$L:$L,$G10)/COUNTIFS($G:$G,$G10,$H:$H,"●",$A:$A,JK$5)/JK$3,0)/3600/$E10</f>
        <v>0</v>
      </c>
      <c r="JL10" s="0" t="n">
        <f aca="false">IF($I10="●",SUMIFS(ST_SUM!JZ:JZ,ST_SUM!$L:$L,$G10)/COUNTIFS($G:$G,$G10,$I:$I,"●",$A:$A,JL$5)/JL$3,0)/3600/$E10</f>
        <v>0</v>
      </c>
      <c r="JM10" s="0" t="n">
        <f aca="false">IF($J10="●",SUMIFS(ST_SUM!KA:KA,ST_SUM!$L:$L,$G10)/COUNTIFS($G:$G,$G10,$J:$J,"●",$A:$A,JM$5)/JM$3,0)/3600/$E10</f>
        <v>0</v>
      </c>
      <c r="JN10" s="0" t="n">
        <f aca="false">IF($K10="●",SUMIFS(ST_SUM!KB:KB,ST_SUM!$L:$L,$G10)/COUNTIFS($G:$G,$G10,$K:$K,"●",$A:$A,JN$5)/JN$3,0)/3600/$E10</f>
        <v>0</v>
      </c>
      <c r="JO10" s="0" t="n">
        <f aca="false">IF($L10="●",SUMIFS(ST_SUM!KC:KC,ST_SUM!$L:$L,$G10)/COUNTIFS($G:$G,$G10,$L:$L,"●",$A:$A,JO$5)/JO$3,0)/3600/$E10</f>
        <v>0</v>
      </c>
      <c r="JP10" s="0" t="n">
        <f aca="false">IF($M10="●",SUMIFS(ST_SUM!KD:KD,ST_SUM!$L:$L,$G10)/COUNTIFS($G:$G,$G10,$M:$M,"●",$A:$A,JP$5)/JP$3,0)/3600/$E10</f>
        <v>0</v>
      </c>
      <c r="JQ10" s="0" t="n">
        <f aca="false">IF($N10="●",SUMIFS(ST_SUM!KE:KE,ST_SUM!$L:$L,$G10)/COUNTIFS($G:$G,$G10,$N:$N,"●",$A:$A,JQ$5)/JQ$3,0)/3600/$E10</f>
        <v>0</v>
      </c>
      <c r="JR10" s="0" t="n">
        <f aca="false">IF($O10="●",SUMIFS(ST_SUM!KF:KF,ST_SUM!$L:$L,$G10,ST_SUM!$M:$M,IF($B10='PART METHOD'!$D$4,"FMCNC1",IF($B10='PART METHOD'!$D$6,"FMCNC2","STD")))/IF($B10='PART METHOD'!$D$4,COUNTIFS($G:$G,$G10,$O:$O,"●",$A:$A,JR$5,$B:$B,'PART METHOD'!$D$4),IF($B10='PART METHOD'!$D$6,COUNTIFS($G:$G,$G10,$O:$O,"●",$A:$A,JR$5,$B:$B,'PART METHOD'!$D$6),COUNTIFS($G:$G,$G10,$O:$O,"●",$A:$A,JR$5,$B:$B,"&lt;&gt;"&amp;'PART METHOD'!$D$4,$B:$B,"&lt;&gt;"&amp;'PART METHOD'!$D$6)))/JR$3,0)/3600/$E10</f>
        <v>0.063133828125</v>
      </c>
      <c r="JS10" s="0" t="n">
        <f aca="false">IF($P10="●",SUMIFS(ST_SUM!KG:KG,ST_SUM!$L:$L,$G10,ST_SUM!$M:$M,IF($B10='PART METHOD'!$D$4,"FMCNC1",IF($B10='PART METHOD'!$D$6,"FMCNC2","STD")))/IF($B10='PART METHOD'!$D$4,COUNTIFS($G:$G,$G10,$P:$P,"●",$A:$A,JS$5,$B:$B,'PART METHOD'!$D$4),IF($B10='PART METHOD'!$D$6,COUNTIFS($G:$G,$G10,$P:$P,"●",$A:$A,JS$5,$B:$B,'PART METHOD'!$D$6),COUNTIFS($G:$G,$G10,$P:$P,"●",$A:$A,JS$5,$B:$B,"&lt;&gt;"&amp;'PART METHOD'!$D$4,$B:$B,"&lt;&gt;"&amp;'PART METHOD'!$D$6)))/JS$3,0)/3600/$E10</f>
        <v>0.01037700390625</v>
      </c>
      <c r="JT10" s="0" t="n">
        <f aca="false">IF($Q10="●",SUMIFS(ST_SUM!KH:KH,ST_SUM!$L:$L,$G10,ST_SUM!$M:$M,IF($B10='PART METHOD'!$D$4,"FMCNC1",IF($B10='PART METHOD'!$D$6,"FMCNC2","STD")))/IF($B10='PART METHOD'!$D$4,COUNTIFS($G:$G,$G10,$Q:$Q,"●",$A:$A,JT$5,$B:$B,'PART METHOD'!$D$4),IF($B10='PART METHOD'!$D$6,COUNTIFS($G:$G,$G10,$Q:$Q,"●",$A:$A,JT$5,$B:$B,'PART METHOD'!$D$6),COUNTIFS($G:$G,$G10,$Q:$Q,"●",$A:$A,JT$5,$B:$B,"&lt;&gt;"&amp;'PART METHOD'!$D$4,$B:$B,"&lt;&gt;"&amp;'PART METHOD'!$D$6)))/JT$3,0)/3600/$E10</f>
        <v>0.0126284774305556</v>
      </c>
      <c r="JU10" s="0" t="n">
        <f aca="false">IF($R10="●",SUMIFS(ST_SUM!KI:KI,ST_SUM!$L:$L,$G10,ST_SUM!$M:$M,IF($B10='PART METHOD'!$D$4,"FMCNC1",IF($B10='PART METHOD'!$D$6,"FMCNC2","STD")))/IF($B10='PART METHOD'!$D$4,COUNTIFS($G:$G,$G10,$R:$R,"●",$A:$A,JU$5,$B:$B,'PART METHOD'!$D$4),IF($B10='PART METHOD'!$D$6,COUNTIFS($G:$G,$G10,$R:$R,"●",$A:$A,JU$5,$B:$B,'PART METHOD'!$D$6),COUNTIFS($G:$G,$G10,$R:$R,"●",$A:$A,JU$5,$B:$B,"&lt;&gt;"&amp;'PART METHOD'!$D$4,$B:$B,"&lt;&gt;"&amp;'PART METHOD'!$D$6)))/JU$3,0)/3600/$E10</f>
        <v>0.015140388671875</v>
      </c>
      <c r="JV10" s="0" t="n">
        <f aca="false">IF($S10="●",SUMIFS(ST_SUM!KJ:KJ,ST_SUM!$L:$L,$G10,ST_SUM!$M:$M,IF($B10='PART METHOD'!$D$4,"FMCNC1",IF($B10='PART METHOD'!$D$6,"FMCNC2","STD")))/IF($B10='PART METHOD'!$D$4,COUNTIFS($G:$G,$G10,$S:$S,"●",$A:$A,JV$5,$B:$B,'PART METHOD'!$D$4),IF($B10='PART METHOD'!$D$6,COUNTIFS($G:$G,$G10,$S:$S,"●",$A:$A,JV$5,$B:$B,'PART METHOD'!$D$6),COUNTIFS($G:$G,$G10,$S:$S,"●",$A:$A,JV$5,$B:$B,"&lt;&gt;"&amp;'PART METHOD'!$D$4,$B:$B,"&lt;&gt;"&amp;'PART METHOD'!$D$6)))/JV$3,0)/3600/$E10</f>
        <v>0.0111418431712963</v>
      </c>
      <c r="JW10" s="0" t="n">
        <f aca="false">IF($T10="●",SUMIFS(ST_SUM!KK:KK,ST_SUM!$L:$L,$G10,ST_SUM!$M:$M,IF($B10='PART METHOD'!$D$4,"FMCNC1",IF($B10='PART METHOD'!$D$6,"FMCNC2","STD")))/IF($B10='PART METHOD'!$D$4,COUNTIFS($G:$G,$G10,$T:$T,"●",$A:$A,JW$5,$B:$B,'PART METHOD'!$D$4),IF($B10='PART METHOD'!$D$6,COUNTIFS($G:$G,$G10,$T:$T,"●",$A:$A,JW$5,$B:$B,'PART METHOD'!$D$6),COUNTIFS($G:$G,$G10,$T:$T,"●",$A:$A,JW$5,$B:$B,"&lt;&gt;"&amp;'PART METHOD'!$D$4,$B:$B,"&lt;&gt;"&amp;'PART METHOD'!$D$6)))/JW$3,0)/3600/$E10</f>
        <v>0.0157775</v>
      </c>
      <c r="JX10" s="0" t="n">
        <f aca="false">IF($U10="●",SUMIFS(ST_SUM!KL:KL,ST_SUM!$L:$L,$G10,ST_SUM!$M:$M,IF($B10='PART METHOD'!$D$4,"FMCNC1",IF($B10='PART METHOD'!$D$6,"FMCNC2","STD")))/IF($B10='PART METHOD'!$D$4,COUNTIFS($G:$G,$G10,$U:$U,"●",$A:$A,JX$5,$B:$B,'PART METHOD'!$D$4),IF($B10='PART METHOD'!$D$6,COUNTIFS($G:$G,$G10,$U:$U,"●",$A:$A,JX$5,$B:$B,'PART METHOD'!$D$6),COUNTIFS($G:$G,$G10,$U:$U,"●",$A:$A,JX$5,$B:$B,"&lt;&gt;"&amp;'PART METHOD'!$D$4,$B:$B,"&lt;&gt;"&amp;'PART METHOD'!$D$6)))/JX$3,0)/3600/$E10</f>
        <v>0.0161348206018519</v>
      </c>
      <c r="JY10" s="0" t="n">
        <f aca="false">IF($V10="●",SUMIFS(ST_SUM!KM:KM,ST_SUM!$L:$L,$G10,ST_SUM!$M:$M,IF($B10='PART METHOD'!$D$4,"FMCNC1",IF($B10='PART METHOD'!$D$6,"FMCNC2","STD")))/IF($B10='PART METHOD'!$D$4,COUNTIFS($G:$G,$G10,$V:$V,"●",$A:$A,JY$5,$B:$B,'PART METHOD'!$D$4),IF($B10='PART METHOD'!$D$6,COUNTIFS($G:$G,$G10,$V:$V,"●",$A:$A,JY$5,$B:$B,'PART METHOD'!$D$6),COUNTIFS($G:$G,$G10,$V:$V,"●",$A:$A,JY$5,$B:$B,"&lt;&gt;"&amp;'PART METHOD'!$D$4,$B:$B,"&lt;&gt;"&amp;'PART METHOD'!$D$6)))/JY$3,0)/3600/$E10</f>
        <v>0.0256017100694444</v>
      </c>
      <c r="JZ10" s="0" t="n">
        <f aca="false">IF($W10="●",SUMIFS(ST_SUM!KN:KN,ST_SUM!$L:$L,$G10,ST_SUM!$N:$N,IF($B10='PART METHOD'!$D$5,"HAND","STD"))/COUNTIFS($G:$G,$G10,$W:$W,"●",$A:$A,JZ$5,$B:$B,IF($B10='PART METHOD'!$D$5,'PART METHOD'!$D$5,"&lt;&gt;"&amp;'PART METHOD'!$D$5))/JZ$3,0)/3600/$E10</f>
        <v>0</v>
      </c>
      <c r="KA10" s="0" t="n">
        <f aca="false">IF($X10="●",SUMIFS(ST_SUM!KO:KO,ST_SUM!$L:$L,$G10)/COUNTIFS($G:$G,$G10,$X:$X,"●",$A:$A,KA$5)/KA$3,0)/3600/$E10</f>
        <v>0</v>
      </c>
      <c r="KB10" s="0" t="n">
        <f aca="false">IF($Y10="●",SUMIFS(ST_SUM!KP:KP,ST_SUM!$L:$L,$G10)/COUNTIFS($G:$G,$G10,$Y:$Y,"●",$A:$A,KB$5)/KB$3,0)/3600/$E10</f>
        <v>0</v>
      </c>
      <c r="KC10" s="0" t="n">
        <f aca="false">IF($Z10="●",SUMIFS(ST_SUM!KQ:KQ,ST_SUM!$L:$L,$G10)/COUNTIFS($G:$G,$G10,$Z:$Z,"●",$A:$A,KC$5)/KC$3,0)/3600/$E10</f>
        <v>0</v>
      </c>
      <c r="KD10" s="0" t="n">
        <f aca="false">IF($AA10="●",SUMIFS(ST_SUM!KR:KR,ST_SUM!$L:$L,$G10)/COUNTIFS($G:$G,$G10,$AA:$AA,"●",$A:$A,KD$5)/KD$3,0)/3600/$E10</f>
        <v>0</v>
      </c>
      <c r="KE10" s="0" t="n">
        <f aca="false">IF($AB10="●",SUMIFS(ST_SUM!KS:KS,ST_SUM!$L:$L,$G10)/COUNTIFS($G:$G,$G10,$AB:$AB,"●",$A:$A,KE$5)/KE$3,0)/3600/$E10</f>
        <v>0</v>
      </c>
      <c r="KF10" s="0" t="n">
        <f aca="false">IF($AC10="●",SUMIFS(ST_SUM!KT:KT,ST_SUM!$L:$L,$G10)/COUNTIFS($G:$G,$G10,$AC:$AC,"●",$A:$A,KF$5)/KF$3,0)/3600/$E10</f>
        <v>0</v>
      </c>
      <c r="KG10" s="0" t="n">
        <f aca="false">IF($AD10="●",SUMIFS(ST_SUM!KU:KU,ST_SUM!$L:$L,$G10)/COUNTIFS($G:$G,$G10,$AD:$AD,"●",$A:$A,KG$5)/KG$3,0)/3600/$E10</f>
        <v>0</v>
      </c>
      <c r="KH10" s="0" t="n">
        <f aca="false">IF($AE10="●",SUMIFS(ST_SUM!KV:KV,ST_SUM!$L:$L,$G10)/COUNTIFS($G:$G,$G10,$AE:$AE,"●",$A:$A,KH$5)/KH$3,0)/3600/$E10</f>
        <v>0</v>
      </c>
      <c r="KI10" s="0" t="n">
        <f aca="false">IF($AF10="●",SUMIFS(ST_SUM!KW:KW,ST_SUM!$L:$L,$G10)/COUNTIFS($G:$G,$G10,$AF:$AF,"●",$A:$A,KI$5)/KI$3,0)/3600/$E10</f>
        <v>0</v>
      </c>
      <c r="KJ10" s="0" t="n">
        <f aca="false">IF($AG10="●",SUMIFS(ST_SUM!KX:KX,ST_SUM!$L:$L,$G10)/COUNTIFS($G:$G,$G10,$AG:$AG,"●",$A:$A,KJ$5)/KJ$3,0)/3600/$E10</f>
        <v>0</v>
      </c>
      <c r="KK10" s="0" t="n">
        <f aca="false">IF($AH10="●",SUMIFS(ST_SUM!KY:KY,ST_SUM!$L:$L,$G10)/COUNTIFS($G:$G,$G10,$AH:$AH,"●",$A:$A,KK$5)/KK$3,0)/3600/$E10</f>
        <v>0</v>
      </c>
      <c r="KL10" s="0" t="n">
        <f aca="false">IF($AI10="●",SUMIFS(ST_SUM!KZ:KZ,ST_SUM!$L:$L,$G10)/COUNTIFS($G:$G,$G10,$AI:$AI,"●",$A:$A,KL$5)/KL$3,0)/3600/$E10</f>
        <v>0</v>
      </c>
      <c r="KM10" s="0" t="n">
        <f aca="false">IF($AJ10="●",SUMIFS(ST_SUM!LA:LA,ST_SUM!$L:$L,$G10)/COUNTIFS($G:$G,$G10,$AJ:$AJ,"●",$A:$A,KM$5)/KM$3,0)/3600/$E10</f>
        <v>0</v>
      </c>
      <c r="KN10" s="0" t="n">
        <f aca="false">IF($AK10="●",SUMIFS(ST_SUM!LB:LB,ST_SUM!$L:$L,$G10)/COUNTIFS($G:$G,$G10,$AK:$AK,"●",$A:$A,KN$5)/KN$3,0)/3600/$E10</f>
        <v>0</v>
      </c>
      <c r="KO10" s="0" t="n">
        <f aca="false">IF($AL10="●",SUMIFS(ST_SUM!LC:LC,ST_SUM!$L:$L,$G10)/COUNTIFS($G:$G,$G10,$AL:$AL,"●",$A:$A,KO$5)/KO$3,0)/3600/$E10</f>
        <v>0</v>
      </c>
      <c r="KP10" s="0" t="n">
        <f aca="false">IF($AM10="●",SUMIFS(ST_SUM!LD:LD,ST_SUM!$L:$L,$G10)/COUNTIFS($G:$G,$G10,$AM:$AM,"●",$A:$A,KP$5)/KP$3,0)/3600/$E10</f>
        <v>0</v>
      </c>
      <c r="KQ10" s="0" t="n">
        <f aca="false">IF($AN10="●",SUMIFS(ST_SUM!LE:LE,ST_SUM!$L:$L,$G10)/COUNTIFS($G:$G,$G10,$AN:$AN,"●",$A:$A,KQ$5)/KQ$3,0)/3600/$E10</f>
        <v>0</v>
      </c>
      <c r="KR10" s="0" t="n">
        <f aca="false">IF($AO10="●",SUMIFS(ST_SUM!LF:LF,ST_SUM!$L:$L,$G10)/COUNTIFS($G:$G,$G10,$AO:$AO,"●",$A:$A,KR$5)/KR$3,0)/3600/$E10</f>
        <v>0</v>
      </c>
      <c r="KS10" s="0" t="n">
        <f aca="false">IF($AP10="●",SUMIFS(ST_SUM!LG:LG,ST_SUM!$L:$L,$G10)/COUNTIFS($G:$G,$G10,$AP:$AP,"●",$A:$A,KS$5)/KS$3,0)/3600/$E10</f>
        <v>0</v>
      </c>
      <c r="KT10" s="0" t="n">
        <f aca="false">IF($AQ10="●",SUMIFS(ST_SUM!LH:LH,ST_SUM!$L:$L,$G10)/COUNTIFS($G:$G,$G10,$AQ:$AQ,"●",$A:$A,KT$5)/KT$3,0)/3600/$E10</f>
        <v>0</v>
      </c>
      <c r="KU10" s="0" t="n">
        <f aca="false">IF($AR10="●",SUMIFS(ST_SUM!LI:LI,ST_SUM!$L:$L,$G10)/COUNTIFS($G:$G,$G10,$AR:$AR,"●",$A:$A,KU$5)/KU$3,0)/3600/$E10</f>
        <v>0</v>
      </c>
      <c r="KV10" s="0" t="n">
        <f aca="false">IF($AS10="●",SUMIFS(ST_SUM!LJ:LJ,ST_SUM!$L:$L,$G10)/COUNTIFS($G:$G,$G10,$AS:$AS,"●",$A:$A,KV$5)/KV$3,0)/3600/$E10</f>
        <v>0</v>
      </c>
      <c r="KW10" s="0" t="n">
        <f aca="false">IF($AT10="●",SUMIFS(ST_SUM!LK:LK,ST_SUM!$L:$L,$G10)/COUNTIFS($G:$G,$G10,$AT:$AT,"●",$A:$A,KW$5)/KW$3,0)/3600/$E10</f>
        <v>0</v>
      </c>
      <c r="KX10" s="0" t="n">
        <f aca="false">IF($AU10="●",SUMIFS(ST_SUM!LL:LL,ST_SUM!$L:$L,$G10)/COUNTIFS($G:$G,$G10,$AU:$AU,"●",$A:$A,KX$5)/KX$3,0)/3600/$E10</f>
        <v>0</v>
      </c>
      <c r="KY10" s="0" t="n">
        <f aca="false">IF($AV10="●",SUMIFS(ST_SUM!LM:LM,ST_SUM!$L:$L,$G10)/COUNTIFS($G:$G,$G10,$AV:$AV,"●",$A:$A,KY$5)/KY$3,0)/3600/$E10</f>
        <v>0</v>
      </c>
      <c r="KZ10" s="0" t="n">
        <f aca="false">IF($AW10="●",SUMIFS(ST_SUM!LN:LN,ST_SUM!$L:$L,$G10)/COUNTIFS($G:$G,$G10,$AW:$AW,"●",$A:$A,KZ$5)/KZ$3,0)/3600/$E10</f>
        <v>0</v>
      </c>
      <c r="LA10" s="0" t="n">
        <f aca="false">IF($AX10="●",SUMIFS(ST_SUM!LO:LO,ST_SUM!$L:$L,$G10)/COUNTIFS($G:$G,$G10,$AX:$AX,"●",$A:$A,LA$5)/LA$3,0)/3600/$E10</f>
        <v>0</v>
      </c>
      <c r="LB10" s="0" t="n">
        <f aca="false">IF($AY10="●",SUMIFS(ST_SUM!LP:LP,ST_SUM!$L:$L,$G10)/COUNTIFS($G:$G,$G10,$AY:$AY,"●",$A:$A,LB$5)/LB$3,0)/3600/$E10</f>
        <v>0</v>
      </c>
      <c r="LC10" s="0" t="n">
        <f aca="false">IF($AZ10="●",SUMIFS(ST_SUM!LQ:LQ,ST_SUM!$L:$L,$G10)/COUNTIFS($G:$G,$G10,$AZ:$AZ,"●",$A:$A,LC$5)/LC$3,0)/3600/$E10</f>
        <v>0</v>
      </c>
      <c r="LD10" s="0" t="n">
        <f aca="false">IF($BA10="●",SUMIFS(ST_SUM!LR:LR,ST_SUM!$L:$L,$G10)/COUNTIFS($G:$G,$G10,$BA:$BA,"●",$A:$A,LD$5)/LD$3,0)/3600/$E10</f>
        <v>0</v>
      </c>
      <c r="LE10" s="0" t="n">
        <f aca="false">IF($BB10="●",SUMIFS(ST_SUM!LS:LS,ST_SUM!$L:$L,$G10)/COUNTIFS($G:$G,$G10,$BB:$BB,"●",$A:$A,LE$5)/LE$3,0)/3600/$E10</f>
        <v>0</v>
      </c>
      <c r="LF10" s="0" t="n">
        <f aca="false">IF($BC10="●",SUMIFS(ST_SUM!LT:LT,ST_SUM!$L:$L,$G10)/COUNTIFS($G:$G,$G10,$BC:$BC,"●",$A:$A,LF$5)/LF$3,0)/3600/$E10</f>
        <v>0</v>
      </c>
      <c r="LG10" s="0" t="n">
        <f aca="false">IF($BD10="●",SUMIFS(ST_SUM!LU:LU,ST_SUM!$L:$L,$G10)/COUNTIFS($G:$G,$G10,$BD:$BD,"●",$A:$A,LG$5)/LG$3,0)/3600/$E10</f>
        <v>0</v>
      </c>
      <c r="LH10" s="0" t="n">
        <f aca="false">IF($BE10="●",SUMIFS(ST_SUM!LV:LV,ST_SUM!$L:$L,$G10)/COUNTIFS($G:$G,$G10,$BE:$BE,"●",$A:$A,LH$5)/LH$3,0)/3600/$E10</f>
        <v>0</v>
      </c>
      <c r="LI10" s="0" t="n">
        <f aca="false">IF($BF10="●",SUMIFS(ST_SUM!LW:LW,ST_SUM!$L:$L,$G10)/COUNTIFS($G:$G,$G10,$BF:$BF,"●",$A:$A,LI$5)/LI$3,0)/3600/$E10</f>
        <v>0</v>
      </c>
      <c r="LJ10" s="0" t="n">
        <f aca="false">IF($BG10="●",SUMIFS(ST_SUM!LX:LX,ST_SUM!$L:$L,$G10)/COUNTIFS($G:$G,$G10,$BG:$BG,"●",$A:$A,LJ$5)/LJ$3,0)/3600/$E10</f>
        <v>0</v>
      </c>
      <c r="LK10" s="0" t="n">
        <f aca="false">IF($BH10="●",SUMIFS(ST_SUM!LY:LY,ST_SUM!$L:$L,$G10)/COUNTIFS($G:$G,$G10,$BH:$BH,"●",$A:$A,LK$5)/LK$3,0)/3600/$E10</f>
        <v>0</v>
      </c>
      <c r="LL10" s="0" t="n">
        <f aca="false">IF($BI10="●",SUMIFS(ST_SUM!LZ:LZ,ST_SUM!$L:$L,$G10)/COUNTIFS($G:$G,$G10,$BI:$BI,"●",$A:$A,LL$5)/LL$3,0)/3600/$E10</f>
        <v>0</v>
      </c>
      <c r="LM10" s="0" t="n">
        <f aca="false">IF($BJ10="●",SUMIFS(ST_SUM!MA:MA,ST_SUM!$L:$L,$G10)/COUNTIFS($G:$G,$G10,$BJ:$BJ,"●",$A:$A,LM$5)/LM$3,0)/3600/$E10</f>
        <v>0</v>
      </c>
      <c r="LN10" s="0" t="n">
        <f aca="false">IF($BK10="●",SUMIFS(ST_SUM!MB:MB,ST_SUM!$L:$L,$G10)/COUNTIFS($G:$G,$G10,$BK:$BK,"●",$A:$A,LN$5)/LN$3,0)/3600/$E10</f>
        <v>0</v>
      </c>
      <c r="LO10" s="0" t="n">
        <f aca="false">IF($BL10="●",SUMIFS(ST_SUM!MC:MC,ST_SUM!$L:$L,$G10)/COUNTIFS($G:$G,$G10,$BL:$BL,"●",$A:$A,LO$5)/LO$3,0)/3600/$E10</f>
        <v>0</v>
      </c>
      <c r="LP10" s="0" t="n">
        <f aca="false">IF($BM10="●",SUMIFS(ST_SUM!MD:MD,ST_SUM!$L:$L,$G10)/COUNTIFS($G:$G,$G10,$BM:$BM,"●",$A:$A,LP$5)/LP$3,0)/3600/$E10</f>
        <v>0</v>
      </c>
      <c r="LQ10" s="0" t="n">
        <f aca="false">IF($BN10="●",SUMIFS(ST_SUM!ME:ME,ST_SUM!$L:$L,$G10)/COUNTIFS($G:$G,$G10,$BN:$BN,"●",$A:$A,LQ$5)/LQ$3,0)/3600/$E10</f>
        <v>0</v>
      </c>
      <c r="LR10" s="0" t="n">
        <f aca="false">IF($BO10="●",SUMIFS(ST_SUM!MF:MF,ST_SUM!$L:$L,$G10)/COUNTIFS($G:$G,$G10,$BO:$BO,"●",$A:$A,LR$5)/LR$3,0)/3600/$E10</f>
        <v>0</v>
      </c>
      <c r="LS10" s="0" t="n">
        <f aca="false">IF($BP10="●",SUMIFS(ST_SUM!MG:MG,ST_SUM!$L:$L,$G10)/COUNTIFS($G:$G,$G10,$BP:$BP,"●",$A:$A,LS$5)/LS$3,0)/3600/$E10</f>
        <v>0</v>
      </c>
      <c r="LT10" s="0" t="n">
        <f aca="false">IF($BQ10="●",SUMIFS(ST_SUM!MH:MH,ST_SUM!$L:$L,$G10)/COUNTIFS($G:$G,$G10,$BQ:$BQ,"●",$A:$A,LT$5)/LT$3,0)/3600/$E10</f>
        <v>0</v>
      </c>
      <c r="LU10" s="0" t="n">
        <f aca="false">IF($BR10="●",SUMIFS(ST_SUM!MI:MI,ST_SUM!$L:$L,$G10)/COUNTIFS($G:$G,$G10,$BR:$BR,"●",$A:$A,LU$5)/LU$3,0)/3600/$E10</f>
        <v>0</v>
      </c>
      <c r="LV10" s="0" t="n">
        <f aca="false">IF($BS10="●",SUMIFS(ST_SUM!MJ:MJ,ST_SUM!$L:$L,$G10)/COUNTIFS($G:$G,$G10,$BS:$BS,"●",$A:$A,LV$5)/LV$3,0)/3600/$E10</f>
        <v>0</v>
      </c>
      <c r="LW10" s="0" t="n">
        <f aca="false">IF($BT10="●",SUMIFS(ST_SUM!MK:MK,ST_SUM!$L:$L,$G10)/COUNTIFS($G:$G,$G10,$BT:$BT,"●",$A:$A,LW$5)/LW$3,0)/3600/$E10</f>
        <v>0</v>
      </c>
      <c r="LX10" s="0" t="n">
        <f aca="false">SUM(JK10:LW10)</f>
        <v>0.169935571976273</v>
      </c>
      <c r="LY10" s="0" t="n">
        <f aca="false">IF($H10="●",SUMIFS(ST_SUM!MM:MM,ST_SUM!$L:$L,$G10)/COUNTIFS($G:$G,$G10,$H:$H,"●",$A:$A,LY$5)/LY$3,0)/3600/$E10</f>
        <v>0</v>
      </c>
      <c r="LZ10" s="0" t="n">
        <f aca="false">IF($I10="●",SUMIFS(ST_SUM!MN:MN,ST_SUM!$L:$L,$G10)/COUNTIFS($G:$G,$G10,$I:$I,"●",$A:$A,LZ$5)/LZ$3,0)/3600/$E10</f>
        <v>0</v>
      </c>
      <c r="MA10" s="0" t="n">
        <f aca="false">IF($J10="●",SUMIFS(ST_SUM!MO:MO,ST_SUM!$L:$L,$G10)/COUNTIFS($G:$G,$G10,$J:$J,"●",$A:$A,MA$5)/MA$3,0)/3600/$E10</f>
        <v>0</v>
      </c>
      <c r="MB10" s="0" t="n">
        <f aca="false">IF($K10="●",SUMIFS(ST_SUM!MP:MP,ST_SUM!$L:$L,$G10)/COUNTIFS($G:$G,$G10,$K:$K,"●",$A:$A,MB$5)/MB$3,0)/3600/$E10</f>
        <v>0</v>
      </c>
      <c r="MC10" s="0" t="n">
        <f aca="false">IF($L10="●",SUMIFS(ST_SUM!MQ:MQ,ST_SUM!$L:$L,$G10)/COUNTIFS($G:$G,$G10,$L:$L,"●",$A:$A,MC$5)/MC$3,0)/3600/$E10</f>
        <v>0</v>
      </c>
      <c r="MD10" s="0" t="n">
        <f aca="false">IF($M10="●",SUMIFS(ST_SUM!MR:MR,ST_SUM!$L:$L,$G10)/COUNTIFS($G:$G,$G10,$M:$M,"●",$A:$A,MD$5)/MD$3,0)/3600/$E10</f>
        <v>0</v>
      </c>
      <c r="ME10" s="0" t="n">
        <f aca="false">IF($N10="●",SUMIFS(ST_SUM!MS:MS,ST_SUM!$L:$L,$G10)/COUNTIFS($G:$G,$G10,$N:$N,"●",$A:$A,ME$5)/ME$3,0)/3600/$E10</f>
        <v>0</v>
      </c>
      <c r="MF10" s="0" t="n">
        <f aca="false">IF($O10="●",SUMIFS(ST_SUM!MT:MT,ST_SUM!$L:$L,$G10,ST_SUM!$M:$M,IF($B10='PART METHOD'!$D$4,"FMCNC1",IF($B10='PART METHOD'!$D$6,"FMCNC2","STD")))/IF($B10='PART METHOD'!$D$4,COUNTIFS($G:$G,$G10,$O:$O,"●",$A:$A,MF$5,$B:$B,'PART METHOD'!$D$4),IF($B10='PART METHOD'!$D$6,COUNTIFS($G:$G,$G10,$O:$O,"●",$A:$A,MF$5,$B:$B,'PART METHOD'!$D$6),COUNTIFS($G:$G,$G10,$O:$O,"●",$A:$A,MF$5,$B:$B,"&lt;&gt;"&amp;'PART METHOD'!$D$4,$B:$B,"&lt;&gt;"&amp;'PART METHOD'!$D$6)))/MF$3,0)/3600/$E10</f>
        <v>0.0533840112433863</v>
      </c>
      <c r="MG10" s="0" t="n">
        <f aca="false">IF($P10="●",SUMIFS(ST_SUM!MU:MU,ST_SUM!$L:$L,$G10,ST_SUM!$M:$M,IF($B10='PART METHOD'!$D$4,"FMCNC1",IF($B10='PART METHOD'!$D$6,"FMCNC2","STD")))/IF($B10='PART METHOD'!$D$4,COUNTIFS($G:$G,$G10,$P:$P,"●",$A:$A,MG$5,$B:$B,'PART METHOD'!$D$4),IF($B10='PART METHOD'!$D$6,COUNTIFS($G:$G,$G10,$P:$P,"●",$A:$A,MG$5,$B:$B,'PART METHOD'!$D$6),COUNTIFS($G:$G,$G10,$P:$P,"●",$A:$A,MG$5,$B:$B,"&lt;&gt;"&amp;'PART METHOD'!$D$4,$B:$B,"&lt;&gt;"&amp;'PART METHOD'!$D$6)))/MG$3,0)/3600/$E10</f>
        <v>0.0123852670304233</v>
      </c>
      <c r="MH10" s="0" t="n">
        <f aca="false">IF($Q10="●",SUMIFS(ST_SUM!MV:MV,ST_SUM!$L:$L,$G10,ST_SUM!$M:$M,IF($B10='PART METHOD'!$D$4,"FMCNC1",IF($B10='PART METHOD'!$D$6,"FMCNC2","STD")))/IF($B10='PART METHOD'!$D$4,COUNTIFS($G:$G,$G10,$Q:$Q,"●",$A:$A,MH$5,$B:$B,'PART METHOD'!$D$4),IF($B10='PART METHOD'!$D$6,COUNTIFS($G:$G,$G10,$Q:$Q,"●",$A:$A,MH$5,$B:$B,'PART METHOD'!$D$6),COUNTIFS($G:$G,$G10,$Q:$Q,"●",$A:$A,MH$5,$B:$B,"&lt;&gt;"&amp;'PART METHOD'!$D$4,$B:$B,"&lt;&gt;"&amp;'PART METHOD'!$D$6)))/MH$3,0)/3600/$E10</f>
        <v>0.00975946263227513</v>
      </c>
      <c r="MI10" s="0" t="n">
        <f aca="false">IF($R10="●",SUMIFS(ST_SUM!MW:MW,ST_SUM!$L:$L,$G10,ST_SUM!$M:$M,IF($B10='PART METHOD'!$D$4,"FMCNC1",IF($B10='PART METHOD'!$D$6,"FMCNC2","STD")))/IF($B10='PART METHOD'!$D$4,COUNTIFS($G:$G,$G10,$R:$R,"●",$A:$A,MI$5,$B:$B,'PART METHOD'!$D$4),IF($B10='PART METHOD'!$D$6,COUNTIFS($G:$G,$G10,$R:$R,"●",$A:$A,MI$5,$B:$B,'PART METHOD'!$D$6),COUNTIFS($G:$G,$G10,$R:$R,"●",$A:$A,MI$5,$B:$B,"&lt;&gt;"&amp;'PART METHOD'!$D$4,$B:$B,"&lt;&gt;"&amp;'PART METHOD'!$D$6)))/MI$3,0)/3600/$E10</f>
        <v>0.0150207465277778</v>
      </c>
      <c r="MJ10" s="0" t="n">
        <f aca="false">IF($S10="●",SUMIFS(ST_SUM!MX:MX,ST_SUM!$L:$L,$G10,ST_SUM!$M:$M,IF($B10='PART METHOD'!$D$4,"FMCNC1",IF($B10='PART METHOD'!$D$6,"FMCNC2","STD")))/IF($B10='PART METHOD'!$D$4,COUNTIFS($G:$G,$G10,$S:$S,"●",$A:$A,MJ$5,$B:$B,'PART METHOD'!$D$4),IF($B10='PART METHOD'!$D$6,COUNTIFS($G:$G,$G10,$S:$S,"●",$A:$A,MJ$5,$B:$B,'PART METHOD'!$D$6),COUNTIFS($G:$G,$G10,$S:$S,"●",$A:$A,MJ$5,$B:$B,"&lt;&gt;"&amp;'PART METHOD'!$D$4,$B:$B,"&lt;&gt;"&amp;'PART METHOD'!$D$6)))/MJ$3,0)/3600/$E10</f>
        <v>0.010522798170194</v>
      </c>
      <c r="MK10" s="0" t="n">
        <f aca="false">IF($T10="●",SUMIFS(ST_SUM!MY:MY,ST_SUM!$L:$L,$G10,ST_SUM!$M:$M,IF($B10='PART METHOD'!$D$4,"FMCNC1",IF($B10='PART METHOD'!$D$6,"FMCNC2","STD")))/IF($B10='PART METHOD'!$D$4,COUNTIFS($G:$G,$G10,$T:$T,"●",$A:$A,MK$5,$B:$B,'PART METHOD'!$D$4),IF($B10='PART METHOD'!$D$6,COUNTIFS($G:$G,$G10,$T:$T,"●",$A:$A,MK$5,$B:$B,'PART METHOD'!$D$6),COUNTIFS($G:$G,$G10,$T:$T,"●",$A:$A,MK$5,$B:$B,"&lt;&gt;"&amp;'PART METHOD'!$D$4,$B:$B,"&lt;&gt;"&amp;'PART METHOD'!$D$6)))/MK$3,0)/3600/$E10</f>
        <v>0.0165041074184303</v>
      </c>
      <c r="ML10" s="0" t="n">
        <f aca="false">IF($U10="●",SUMIFS(ST_SUM!MZ:MZ,ST_SUM!$L:$L,$G10,ST_SUM!$M:$M,IF($B10='PART METHOD'!$D$4,"FMCNC1",IF($B10='PART METHOD'!$D$6,"FMCNC2","STD")))/IF($B10='PART METHOD'!$D$4,COUNTIFS($G:$G,$G10,$U:$U,"●",$A:$A,ML$5,$B:$B,'PART METHOD'!$D$4),IF($B10='PART METHOD'!$D$6,COUNTIFS($G:$G,$G10,$U:$U,"●",$A:$A,ML$5,$B:$B,'PART METHOD'!$D$6),COUNTIFS($G:$G,$G10,$U:$U,"●",$A:$A,ML$5,$B:$B,"&lt;&gt;"&amp;'PART METHOD'!$D$4,$B:$B,"&lt;&gt;"&amp;'PART METHOD'!$D$6)))/ML$3,0)/3600/$E10</f>
        <v>0.0148555778769841</v>
      </c>
      <c r="MM10" s="0" t="n">
        <f aca="false">IF($V10="●",SUMIFS(ST_SUM!NA:NA,ST_SUM!$L:$L,$G10,ST_SUM!$M:$M,IF($B10='PART METHOD'!$D$4,"FMCNC1",IF($B10='PART METHOD'!$D$6,"FMCNC2","STD")))/IF($B10='PART METHOD'!$D$4,COUNTIFS($G:$G,$G10,$V:$V,"●",$A:$A,MM$5,$B:$B,'PART METHOD'!$D$4),IF($B10='PART METHOD'!$D$6,COUNTIFS($G:$G,$G10,$V:$V,"●",$A:$A,MM$5,$B:$B,'PART METHOD'!$D$6),COUNTIFS($G:$G,$G10,$V:$V,"●",$A:$A,MM$5,$B:$B,"&lt;&gt;"&amp;'PART METHOD'!$D$4,$B:$B,"&lt;&gt;"&amp;'PART METHOD'!$D$6)))/MM$3,0)/3600/$E10</f>
        <v>0.0228231357473545</v>
      </c>
      <c r="MN10" s="0" t="n">
        <f aca="false">IF($W10="●",SUMIFS(ST_SUM!NB:NB,ST_SUM!$L:$L,$G10,ST_SUM!$N:$N,IF($B10='PART METHOD'!$D$5,"HAND","STD"))/COUNTIFS($G:$G,$G10,$W:$W,"●",$A:$A,MN$5,$B:$B,IF($B10='PART METHOD'!$D$5,'PART METHOD'!$D$5,"&lt;&gt;"&amp;'PART METHOD'!$D$5))/MN$3,0)/3600/$E10</f>
        <v>0</v>
      </c>
      <c r="MO10" s="0" t="n">
        <f aca="false">IF($X10="●",SUMIFS(ST_SUM!NC:NC,ST_SUM!$L:$L,$G10)/COUNTIFS($G:$G,$G10,$X:$X,"●",$A:$A,MO$5)/MO$3,0)/3600/$E10</f>
        <v>0</v>
      </c>
      <c r="MP10" s="0" t="n">
        <f aca="false">IF($Y10="●",SUMIFS(ST_SUM!ND:ND,ST_SUM!$L:$L,$G10)/COUNTIFS($G:$G,$G10,$Y:$Y,"●",$A:$A,MP$5)/MP$3,0)/3600/$E10</f>
        <v>0</v>
      </c>
      <c r="MQ10" s="0" t="n">
        <f aca="false">IF($Z10="●",SUMIFS(ST_SUM!NE:NE,ST_SUM!$L:$L,$G10)/COUNTIFS($G:$G,$G10,$Z:$Z,"●",$A:$A,MQ$5)/MQ$3,0)/3600/$E10</f>
        <v>0</v>
      </c>
      <c r="MR10" s="0" t="n">
        <f aca="false">IF($AA10="●",SUMIFS(ST_SUM!NF:NF,ST_SUM!$L:$L,$G10)/COUNTIFS($G:$G,$G10,$AA:$AA,"●",$A:$A,MR$5)/MR$3,0)/3600/$E10</f>
        <v>0</v>
      </c>
      <c r="MS10" s="0" t="n">
        <f aca="false">IF($AB10="●",SUMIFS(ST_SUM!NG:NG,ST_SUM!$L:$L,$G10)/COUNTIFS($G:$G,$G10,$AB:$AB,"●",$A:$A,MS$5)/MS$3,0)/3600/$E10</f>
        <v>0</v>
      </c>
      <c r="MT10" s="0" t="n">
        <f aca="false">IF($AC10="●",SUMIFS(ST_SUM!NH:NH,ST_SUM!$L:$L,$G10)/COUNTIFS($G:$G,$G10,$AC:$AC,"●",$A:$A,MT$5)/MT$3,0)/3600/$E10</f>
        <v>0</v>
      </c>
      <c r="MU10" s="0" t="n">
        <f aca="false">IF($AD10="●",SUMIFS(ST_SUM!NI:NI,ST_SUM!$L:$L,$G10)/COUNTIFS($G:$G,$G10,$AD:$AD,"●",$A:$A,MU$5)/MU$3,0)/3600/$E10</f>
        <v>0</v>
      </c>
      <c r="MV10" s="0" t="n">
        <f aca="false">IF($AE10="●",SUMIFS(ST_SUM!NJ:NJ,ST_SUM!$L:$L,$G10)/COUNTIFS($G:$G,$G10,$AE:$AE,"●",$A:$A,MV$5)/MV$3,0)/3600/$E10</f>
        <v>0</v>
      </c>
      <c r="MW10" s="0" t="n">
        <f aca="false">IF($AF10="●",SUMIFS(ST_SUM!NK:NK,ST_SUM!$L:$L,$G10)/COUNTIFS($G:$G,$G10,$AF:$AF,"●",$A:$A,MW$5)/MW$3,0)/3600/$E10</f>
        <v>0</v>
      </c>
      <c r="MX10" s="0" t="n">
        <f aca="false">IF($AG10="●",SUMIFS(ST_SUM!NL:NL,ST_SUM!$L:$L,$G10)/COUNTIFS($G:$G,$G10,$AG:$AG,"●",$A:$A,MX$5)/MX$3,0)/3600/$E10</f>
        <v>0</v>
      </c>
      <c r="MY10" s="0" t="n">
        <f aca="false">IF($AH10="●",SUMIFS(ST_SUM!NM:NM,ST_SUM!$L:$L,$G10)/COUNTIFS($G:$G,$G10,$AH:$AH,"●",$A:$A,MY$5)/MY$3,0)/3600/$E10</f>
        <v>0</v>
      </c>
      <c r="MZ10" s="0" t="n">
        <f aca="false">IF($AI10="●",SUMIFS(ST_SUM!NN:NN,ST_SUM!$L:$L,$G10)/COUNTIFS($G:$G,$G10,$AI:$AI,"●",$A:$A,MZ$5)/MZ$3,0)/3600/$E10</f>
        <v>0</v>
      </c>
      <c r="NA10" s="0" t="n">
        <f aca="false">IF($AJ10="●",SUMIFS(ST_SUM!NO:NO,ST_SUM!$L:$L,$G10)/COUNTIFS($G:$G,$G10,$AJ:$AJ,"●",$A:$A,NA$5)/NA$3,0)/3600/$E10</f>
        <v>0</v>
      </c>
      <c r="NB10" s="0" t="n">
        <f aca="false">IF($AK10="●",SUMIFS(ST_SUM!NP:NP,ST_SUM!$L:$L,$G10)/COUNTIFS($G:$G,$G10,$AK:$AK,"●",$A:$A,NB$5)/NB$3,0)/3600/$E10</f>
        <v>0</v>
      </c>
      <c r="NC10" s="0" t="n">
        <f aca="false">IF($AL10="●",SUMIFS(ST_SUM!NQ:NQ,ST_SUM!$L:$L,$G10)/COUNTIFS($G:$G,$G10,$AL:$AL,"●",$A:$A,NC$5)/NC$3,0)/3600/$E10</f>
        <v>0</v>
      </c>
      <c r="ND10" s="0" t="n">
        <f aca="false">IF($AM10="●",SUMIFS(ST_SUM!NR:NR,ST_SUM!$L:$L,$G10)/COUNTIFS($G:$G,$G10,$AM:$AM,"●",$A:$A,ND$5)/ND$3,0)/3600/$E10</f>
        <v>0</v>
      </c>
      <c r="NE10" s="0" t="n">
        <f aca="false">IF($AN10="●",SUMIFS(ST_SUM!NS:NS,ST_SUM!$L:$L,$G10)/COUNTIFS($G:$G,$G10,$AN:$AN,"●",$A:$A,NE$5)/NE$3,0)/3600/$E10</f>
        <v>0</v>
      </c>
      <c r="NF10" s="0" t="n">
        <f aca="false">IF($AO10="●",SUMIFS(ST_SUM!NT:NT,ST_SUM!$L:$L,$G10)/COUNTIFS($G:$G,$G10,$AO:$AO,"●",$A:$A,NF$5)/NF$3,0)/3600/$E10</f>
        <v>0</v>
      </c>
      <c r="NG10" s="0" t="n">
        <f aca="false">IF($AP10="●",SUMIFS(ST_SUM!NU:NU,ST_SUM!$L:$L,$G10)/COUNTIFS($G:$G,$G10,$AP:$AP,"●",$A:$A,NG$5)/NG$3,0)/3600/$E10</f>
        <v>0</v>
      </c>
      <c r="NH10" s="0" t="n">
        <f aca="false">IF($AQ10="●",SUMIFS(ST_SUM!NV:NV,ST_SUM!$L:$L,$G10)/COUNTIFS($G:$G,$G10,$AQ:$AQ,"●",$A:$A,NH$5)/NH$3,0)/3600/$E10</f>
        <v>0</v>
      </c>
      <c r="NI10" s="0" t="n">
        <f aca="false">IF($AR10="●",SUMIFS(ST_SUM!NW:NW,ST_SUM!$L:$L,$G10)/COUNTIFS($G:$G,$G10,$AR:$AR,"●",$A:$A,NI$5)/NI$3,0)/3600/$E10</f>
        <v>0</v>
      </c>
      <c r="NJ10" s="0" t="n">
        <f aca="false">IF($AS10="●",SUMIFS(ST_SUM!NX:NX,ST_SUM!$L:$L,$G10)/COUNTIFS($G:$G,$G10,$AS:$AS,"●",$A:$A,NJ$5)/NJ$3,0)/3600/$E10</f>
        <v>0</v>
      </c>
      <c r="NK10" s="0" t="n">
        <f aca="false">IF($AT10="●",SUMIFS(ST_SUM!NY:NY,ST_SUM!$L:$L,$G10)/COUNTIFS($G:$G,$G10,$AT:$AT,"●",$A:$A,NK$5)/NK$3,0)/3600/$E10</f>
        <v>0</v>
      </c>
      <c r="NL10" s="0" t="n">
        <f aca="false">IF($AU10="●",SUMIFS(ST_SUM!NZ:NZ,ST_SUM!$L:$L,$G10)/COUNTIFS($G:$G,$G10,$AU:$AU,"●",$A:$A,NL$5)/NL$3,0)/3600/$E10</f>
        <v>0</v>
      </c>
      <c r="NM10" s="0" t="n">
        <f aca="false">IF($AV10="●",SUMIFS(ST_SUM!OA:OA,ST_SUM!$L:$L,$G10)/COUNTIFS($G:$G,$G10,$AV:$AV,"●",$A:$A,NM$5)/NM$3,0)/3600/$E10</f>
        <v>0</v>
      </c>
      <c r="NN10" s="0" t="n">
        <f aca="false">IF($AW10="●",SUMIFS(ST_SUM!OB:OB,ST_SUM!$L:$L,$G10)/COUNTIFS($G:$G,$G10,$AW:$AW,"●",$A:$A,NN$5)/NN$3,0)/3600/$E10</f>
        <v>0</v>
      </c>
      <c r="NO10" s="0" t="n">
        <f aca="false">IF($AX10="●",SUMIFS(ST_SUM!OC:OC,ST_SUM!$L:$L,$G10)/COUNTIFS($G:$G,$G10,$AX:$AX,"●",$A:$A,NO$5)/NO$3,0)/3600/$E10</f>
        <v>0</v>
      </c>
      <c r="NP10" s="0" t="n">
        <f aca="false">IF($AY10="●",SUMIFS(ST_SUM!OD:OD,ST_SUM!$L:$L,$G10)/COUNTIFS($G:$G,$G10,$AY:$AY,"●",$A:$A,NP$5)/NP$3,0)/3600/$E10</f>
        <v>0</v>
      </c>
      <c r="NQ10" s="0" t="n">
        <f aca="false">IF($AZ10="●",SUMIFS(ST_SUM!OE:OE,ST_SUM!$L:$L,$G10)/COUNTIFS($G:$G,$G10,$AZ:$AZ,"●",$A:$A,NQ$5)/NQ$3,0)/3600/$E10</f>
        <v>0</v>
      </c>
      <c r="NR10" s="0" t="n">
        <f aca="false">IF($BA10="●",SUMIFS(ST_SUM!OF:OF,ST_SUM!$L:$L,$G10)/COUNTIFS($G:$G,$G10,$BA:$BA,"●",$A:$A,NR$5)/NR$3,0)/3600/$E10</f>
        <v>0</v>
      </c>
      <c r="NS10" s="0" t="n">
        <f aca="false">IF($BB10="●",SUMIFS(ST_SUM!OG:OG,ST_SUM!$L:$L,$G10)/COUNTIFS($G:$G,$G10,$BB:$BB,"●",$A:$A,NS$5)/NS$3,0)/3600/$E10</f>
        <v>0</v>
      </c>
      <c r="NT10" s="0" t="n">
        <f aca="false">IF($BC10="●",SUMIFS(ST_SUM!OH:OH,ST_SUM!$L:$L,$G10)/COUNTIFS($G:$G,$G10,$BC:$BC,"●",$A:$A,NT$5)/NT$3,0)/3600/$E10</f>
        <v>0</v>
      </c>
      <c r="NU10" s="0" t="n">
        <f aca="false">IF($BD10="●",SUMIFS(ST_SUM!OI:OI,ST_SUM!$L:$L,$G10)/COUNTIFS($G:$G,$G10,$BD:$BD,"●",$A:$A,NU$5)/NU$3,0)/3600/$E10</f>
        <v>0</v>
      </c>
      <c r="NV10" s="0" t="n">
        <f aca="false">IF($BE10="●",SUMIFS(ST_SUM!OJ:OJ,ST_SUM!$L:$L,$G10)/COUNTIFS($G:$G,$G10,$BE:$BE,"●",$A:$A,NV$5)/NV$3,0)/3600/$E10</f>
        <v>0</v>
      </c>
      <c r="NW10" s="0" t="n">
        <f aca="false">IF($BF10="●",SUMIFS(ST_SUM!OK:OK,ST_SUM!$L:$L,$G10)/COUNTIFS($G:$G,$G10,$BF:$BF,"●",$A:$A,NW$5)/NW$3,0)/3600/$E10</f>
        <v>0</v>
      </c>
      <c r="NX10" s="0" t="n">
        <f aca="false">IF($BG10="●",SUMIFS(ST_SUM!OL:OL,ST_SUM!$L:$L,$G10)/COUNTIFS($G:$G,$G10,$BG:$BG,"●",$A:$A,NX$5)/NX$3,0)/3600/$E10</f>
        <v>0</v>
      </c>
      <c r="NY10" s="0" t="n">
        <f aca="false">IF($BH10="●",SUMIFS(ST_SUM!OM:OM,ST_SUM!$L:$L,$G10)/COUNTIFS($G:$G,$G10,$BH:$BH,"●",$A:$A,NY$5)/NY$3,0)/3600/$E10</f>
        <v>0</v>
      </c>
      <c r="NZ10" s="0" t="n">
        <f aca="false">IF($BI10="●",SUMIFS(ST_SUM!ON:ON,ST_SUM!$L:$L,$G10)/COUNTIFS($G:$G,$G10,$BI:$BI,"●",$A:$A,NZ$5)/NZ$3,0)/3600/$E10</f>
        <v>0</v>
      </c>
      <c r="OA10" s="0" t="n">
        <f aca="false">IF($BJ10="●",SUMIFS(ST_SUM!OO:OO,ST_SUM!$L:$L,$G10)/COUNTIFS($G:$G,$G10,$BJ:$BJ,"●",$A:$A,OA$5)/OA$3,0)/3600/$E10</f>
        <v>0</v>
      </c>
      <c r="OB10" s="0" t="n">
        <f aca="false">IF($BK10="●",SUMIFS(ST_SUM!OP:OP,ST_SUM!$L:$L,$G10)/COUNTIFS($G:$G,$G10,$BK:$BK,"●",$A:$A,OB$5)/OB$3,0)/3600/$E10</f>
        <v>0</v>
      </c>
      <c r="OC10" s="0" t="n">
        <f aca="false">IF($BL10="●",SUMIFS(ST_SUM!OQ:OQ,ST_SUM!$L:$L,$G10)/COUNTIFS($G:$G,$G10,$BL:$BL,"●",$A:$A,OC$5)/OC$3,0)/3600/$E10</f>
        <v>0</v>
      </c>
      <c r="OD10" s="0" t="n">
        <f aca="false">IF($BM10="●",SUMIFS(ST_SUM!OR:OR,ST_SUM!$L:$L,$G10)/COUNTIFS($G:$G,$G10,$BM:$BM,"●",$A:$A,OD$5)/OD$3,0)/3600/$E10</f>
        <v>0</v>
      </c>
      <c r="OE10" s="0" t="n">
        <f aca="false">IF($BN10="●",SUMIFS(ST_SUM!OS:OS,ST_SUM!$L:$L,$G10)/COUNTIFS($G:$G,$G10,$BN:$BN,"●",$A:$A,OE$5)/OE$3,0)/3600/$E10</f>
        <v>0</v>
      </c>
      <c r="OF10" s="0" t="n">
        <f aca="false">IF($BO10="●",SUMIFS(ST_SUM!OT:OT,ST_SUM!$L:$L,$G10)/COUNTIFS($G:$G,$G10,$BO:$BO,"●",$A:$A,OF$5)/OF$3,0)/3600/$E10</f>
        <v>0</v>
      </c>
      <c r="OG10" s="0" t="n">
        <f aca="false">IF($BP10="●",SUMIFS(ST_SUM!OU:OU,ST_SUM!$L:$L,$G10)/COUNTIFS($G:$G,$G10,$BP:$BP,"●",$A:$A,OG$5)/OG$3,0)/3600/$E10</f>
        <v>0</v>
      </c>
      <c r="OH10" s="0" t="n">
        <f aca="false">IF($BQ10="●",SUMIFS(ST_SUM!OV:OV,ST_SUM!$L:$L,$G10)/COUNTIFS($G:$G,$G10,$BQ:$BQ,"●",$A:$A,OH$5)/OH$3,0)/3600/$E10</f>
        <v>0</v>
      </c>
      <c r="OI10" s="0" t="n">
        <f aca="false">IF($BR10="●",SUMIFS(ST_SUM!OW:OW,ST_SUM!$L:$L,$G10)/COUNTIFS($G:$G,$G10,$BR:$BR,"●",$A:$A,OI$5)/OI$3,0)/3600/$E10</f>
        <v>0</v>
      </c>
      <c r="OJ10" s="0" t="n">
        <f aca="false">IF($BS10="●",SUMIFS(ST_SUM!OX:OX,ST_SUM!$L:$L,$G10)/COUNTIFS($G:$G,$G10,$BS:$BS,"●",$A:$A,OJ$5)/OJ$3,0)/3600/$E10</f>
        <v>0</v>
      </c>
      <c r="OK10" s="0" t="n">
        <f aca="false">IF($BT10="●",SUMIFS(ST_SUM!OY:OY,ST_SUM!$L:$L,$G10)/COUNTIFS($G:$G,$G10,$BT:$BT,"●",$A:$A,OK$5)/OK$3,0)/3600/$E10</f>
        <v>0</v>
      </c>
      <c r="OL10" s="0" t="n">
        <f aca="false">SUM(LY10:OK10)</f>
        <v>0.155255106646825</v>
      </c>
      <c r="OM10" s="0" t="n">
        <f aca="false">IF($H10="●",SUMIFS(ST_SUM!PA:PA,ST_SUM!$L:$L,$G10)/COUNTIFS($G:$G,$G10,$H:$H,"●",$A:$A,OM$5)/OM$3,0)/3600/$E10</f>
        <v>0</v>
      </c>
      <c r="ON10" s="0" t="n">
        <f aca="false">IF($I10="●",SUMIFS(ST_SUM!PB:PB,ST_SUM!$L:$L,$G10)/COUNTIFS($G:$G,$G10,$I:$I,"●",$A:$A,ON$5)/ON$3,0)/3600/$E10</f>
        <v>0</v>
      </c>
      <c r="OO10" s="0" t="n">
        <f aca="false">IF($J10="●",SUMIFS(ST_SUM!PC:PC,ST_SUM!$L:$L,$G10)/COUNTIFS($G:$G,$G10,$J:$J,"●",$A:$A,OO$5)/OO$3,0)/3600/$E10</f>
        <v>0</v>
      </c>
      <c r="OP10" s="0" t="n">
        <f aca="false">IF($K10="●",SUMIFS(ST_SUM!PD:PD,ST_SUM!$L:$L,$G10)/COUNTIFS($G:$G,$G10,$K:$K,"●",$A:$A,OP$5)/OP$3,0)/3600/$E10</f>
        <v>0</v>
      </c>
      <c r="OQ10" s="0" t="n">
        <f aca="false">IF($L10="●",SUMIFS(ST_SUM!PE:PE,ST_SUM!$L:$L,$G10)/COUNTIFS($G:$G,$G10,$L:$L,"●",$A:$A,OQ$5)/OQ$3,0)/3600/$E10</f>
        <v>0</v>
      </c>
      <c r="OR10" s="0" t="n">
        <f aca="false">IF($M10="●",SUMIFS(ST_SUM!PF:PF,ST_SUM!$L:$L,$G10)/COUNTIFS($G:$G,$G10,$M:$M,"●",$A:$A,OR$5)/OR$3,0)/3600/$E10</f>
        <v>0</v>
      </c>
      <c r="OS10" s="0" t="n">
        <f aca="false">IF($N10="●",SUMIFS(ST_SUM!PG:PG,ST_SUM!$L:$L,$G10)/COUNTIFS($G:$G,$G10,$N:$N,"●",$A:$A,OS$5)/OS$3,0)/3600/$E10</f>
        <v>0</v>
      </c>
      <c r="OT10" s="0" t="n">
        <f aca="false">IF($O10="●",SUMIFS(ST_SUM!PH:PH,ST_SUM!$L:$L,$G10,ST_SUM!$M:$M,IF($B10='PART METHOD'!$D$4,"FMCNC1",IF($B10='PART METHOD'!$D$6,"FMCNC2","STD")))/IF($B10='PART METHOD'!$D$4,COUNTIFS($G:$G,$G10,$O:$O,"●",$A:$A,OT$5,$B:$B,'PART METHOD'!$D$4),IF($B10='PART METHOD'!$D$6,COUNTIFS($G:$G,$G10,$O:$O,"●",$A:$A,OT$5,$B:$B,'PART METHOD'!$D$6),COUNTIFS($G:$G,$G10,$O:$O,"●",$A:$A,OT$5,$B:$B,"&lt;&gt;"&amp;'PART METHOD'!$D$4,$B:$B,"&lt;&gt;"&amp;'PART METHOD'!$D$6)))/OT$3,0)/3600/$E10</f>
        <v>0.0499260495580808</v>
      </c>
      <c r="OU10" s="0" t="n">
        <f aca="false">IF($P10="●",SUMIFS(ST_SUM!PI:PI,ST_SUM!$L:$L,$G10,ST_SUM!$M:$M,IF($B10='PART METHOD'!$D$4,"FMCNC1",IF($B10='PART METHOD'!$D$6,"FMCNC2","STD")))/IF($B10='PART METHOD'!$D$4,COUNTIFS($G:$G,$G10,$P:$P,"●",$A:$A,OU$5,$B:$B,'PART METHOD'!$D$4),IF($B10='PART METHOD'!$D$6,COUNTIFS($G:$G,$G10,$P:$P,"●",$A:$A,OU$5,$B:$B,'PART METHOD'!$D$6),COUNTIFS($G:$G,$G10,$P:$P,"●",$A:$A,OU$5,$B:$B,"&lt;&gt;"&amp;'PART METHOD'!$D$4,$B:$B,"&lt;&gt;"&amp;'PART METHOD'!$D$6)))/OU$3,0)/3600/$E10</f>
        <v>0.0112847320864899</v>
      </c>
      <c r="OV10" s="0" t="n">
        <f aca="false">IF($Q10="●",SUMIFS(ST_SUM!PJ:PJ,ST_SUM!$L:$L,$G10,ST_SUM!$M:$M,IF($B10='PART METHOD'!$D$4,"FMCNC1",IF($B10='PART METHOD'!$D$6,"FMCNC2","STD")))/IF($B10='PART METHOD'!$D$4,COUNTIFS($G:$G,$G10,$Q:$Q,"●",$A:$A,OV$5,$B:$B,'PART METHOD'!$D$4),IF($B10='PART METHOD'!$D$6,COUNTIFS($G:$G,$G10,$Q:$Q,"●",$A:$A,OV$5,$B:$B,'PART METHOD'!$D$6),COUNTIFS($G:$G,$G10,$Q:$Q,"●",$A:$A,OV$5,$B:$B,"&lt;&gt;"&amp;'PART METHOD'!$D$4,$B:$B,"&lt;&gt;"&amp;'PART METHOD'!$D$6)))/OV$3,0)/3600/$E10</f>
        <v>0.0124192550505051</v>
      </c>
      <c r="OW10" s="0" t="n">
        <f aca="false">IF($R10="●",SUMIFS(ST_SUM!PK:PK,ST_SUM!$L:$L,$G10,ST_SUM!$M:$M,IF($B10='PART METHOD'!$D$4,"FMCNC1",IF($B10='PART METHOD'!$D$6,"FMCNC2","STD")))/IF($B10='PART METHOD'!$D$4,COUNTIFS($G:$G,$G10,$R:$R,"●",$A:$A,OW$5,$B:$B,'PART METHOD'!$D$4),IF($B10='PART METHOD'!$D$6,COUNTIFS($G:$G,$G10,$R:$R,"●",$A:$A,OW$5,$B:$B,'PART METHOD'!$D$6),COUNTIFS($G:$G,$G10,$R:$R,"●",$A:$A,OW$5,$B:$B,"&lt;&gt;"&amp;'PART METHOD'!$D$4,$B:$B,"&lt;&gt;"&amp;'PART METHOD'!$D$6)))/OW$3,0)/3600/$E10</f>
        <v>0.0149246803977273</v>
      </c>
      <c r="OX10" s="0" t="n">
        <f aca="false">IF($S10="●",SUMIFS(ST_SUM!PL:PL,ST_SUM!$L:$L,$G10,ST_SUM!$M:$M,IF($B10='PART METHOD'!$D$4,"FMCNC1",IF($B10='PART METHOD'!$D$6,"FMCNC2","STD")))/IF($B10='PART METHOD'!$D$4,COUNTIFS($G:$G,$G10,$S:$S,"●",$A:$A,OX$5,$B:$B,'PART METHOD'!$D$4),IF($B10='PART METHOD'!$D$6,COUNTIFS($G:$G,$G10,$S:$S,"●",$A:$A,OX$5,$B:$B,'PART METHOD'!$D$6),COUNTIFS($G:$G,$G10,$S:$S,"●",$A:$A,OX$5,$B:$B,"&lt;&gt;"&amp;'PART METHOD'!$D$4,$B:$B,"&lt;&gt;"&amp;'PART METHOD'!$D$6)))/OX$3,0)/3600/$E10</f>
        <v>0.0123547769360269</v>
      </c>
      <c r="OY10" s="0" t="n">
        <f aca="false">IF($T10="●",SUMIFS(ST_SUM!PM:PM,ST_SUM!$L:$L,$G10,ST_SUM!$M:$M,IF($B10='PART METHOD'!$D$4,"FMCNC1",IF($B10='PART METHOD'!$D$6,"FMCNC2","STD")))/IF($B10='PART METHOD'!$D$4,COUNTIFS($G:$G,$G10,$T:$T,"●",$A:$A,OY$5,$B:$B,'PART METHOD'!$D$4),IF($B10='PART METHOD'!$D$6,COUNTIFS($G:$G,$G10,$T:$T,"●",$A:$A,OY$5,$B:$B,'PART METHOD'!$D$6),COUNTIFS($G:$G,$G10,$T:$T,"●",$A:$A,OY$5,$B:$B,"&lt;&gt;"&amp;'PART METHOD'!$D$4,$B:$B,"&lt;&gt;"&amp;'PART METHOD'!$D$6)))/OY$3,0)/3600/$E10</f>
        <v>0.0145721248947811</v>
      </c>
      <c r="OZ10" s="0" t="n">
        <f aca="false">IF($U10="●",SUMIFS(ST_SUM!PN:PN,ST_SUM!$L:$L,$G10,ST_SUM!$M:$M,IF($B10='PART METHOD'!$D$4,"FMCNC1",IF($B10='PART METHOD'!$D$6,"FMCNC2","STD")))/IF($B10='PART METHOD'!$D$4,COUNTIFS($G:$G,$G10,$U:$U,"●",$A:$A,OZ$5,$B:$B,'PART METHOD'!$D$4),IF($B10='PART METHOD'!$D$6,COUNTIFS($G:$G,$G10,$U:$U,"●",$A:$A,OZ$5,$B:$B,'PART METHOD'!$D$6),COUNTIFS($G:$G,$G10,$U:$U,"●",$A:$A,OZ$5,$B:$B,"&lt;&gt;"&amp;'PART METHOD'!$D$4,$B:$B,"&lt;&gt;"&amp;'PART METHOD'!$D$6)))/OZ$3,0)/3600/$E10</f>
        <v>0.0140629947916667</v>
      </c>
      <c r="PA10" s="0" t="n">
        <f aca="false">IF($V10="●",SUMIFS(ST_SUM!PO:PO,ST_SUM!$L:$L,$G10,ST_SUM!$M:$M,IF($B10='PART METHOD'!$D$4,"FMCNC1",IF($B10='PART METHOD'!$D$6,"FMCNC2","STD")))/IF($B10='PART METHOD'!$D$4,COUNTIFS($G:$G,$G10,$V:$V,"●",$A:$A,PA$5,$B:$B,'PART METHOD'!$D$4),IF($B10='PART METHOD'!$D$6,COUNTIFS($G:$G,$G10,$V:$V,"●",$A:$A,PA$5,$B:$B,'PART METHOD'!$D$6),COUNTIFS($G:$G,$G10,$V:$V,"●",$A:$A,PA$5,$B:$B,"&lt;&gt;"&amp;'PART METHOD'!$D$4,$B:$B,"&lt;&gt;"&amp;'PART METHOD'!$D$6)))/PA$3,0)/3600/$E10</f>
        <v>0.0216559027777778</v>
      </c>
      <c r="PB10" s="0" t="n">
        <f aca="false">IF($W10="●",SUMIFS(ST_SUM!PP:PP,ST_SUM!$L:$L,$G10,ST_SUM!$N:$N,IF($B10='PART METHOD'!$D$5,"HAND","STD"))/COUNTIFS($G:$G,$G10,$W:$W,"●",$A:$A,PB$5,$B:$B,IF($B10='PART METHOD'!$D$5,'PART METHOD'!$D$5,"&lt;&gt;"&amp;'PART METHOD'!$D$5))/PB$3,0)/3600/$E10</f>
        <v>0</v>
      </c>
      <c r="PC10" s="0" t="n">
        <f aca="false">IF($X10="●",SUMIFS(ST_SUM!PQ:PQ,ST_SUM!$L:$L,$G10)/COUNTIFS($G:$G,$G10,$X:$X,"●",$A:$A,PC$5)/PC$3,0)/3600/$E10</f>
        <v>0</v>
      </c>
      <c r="PD10" s="0" t="n">
        <f aca="false">IF($Y10="●",SUMIFS(ST_SUM!PR:PR,ST_SUM!$L:$L,$G10)/COUNTIFS($G:$G,$G10,$Y:$Y,"●",$A:$A,PD$5)/PD$3,0)/3600/$E10</f>
        <v>0</v>
      </c>
      <c r="PE10" s="0" t="n">
        <f aca="false">IF($Z10="●",SUMIFS(ST_SUM!PS:PS,ST_SUM!$L:$L,$G10)/COUNTIFS($G:$G,$G10,$Z:$Z,"●",$A:$A,PE$5)/PE$3,0)/3600/$E10</f>
        <v>0</v>
      </c>
      <c r="PF10" s="0" t="n">
        <f aca="false">IF($AA10="●",SUMIFS(ST_SUM!PT:PT,ST_SUM!$L:$L,$G10)/COUNTIFS($G:$G,$G10,$AA:$AA,"●",$A:$A,PF$5)/PF$3,0)/3600/$E10</f>
        <v>0</v>
      </c>
      <c r="PG10" s="0" t="n">
        <f aca="false">IF($AB10="●",SUMIFS(ST_SUM!PU:PU,ST_SUM!$L:$L,$G10)/COUNTIFS($G:$G,$G10,$AB:$AB,"●",$A:$A,PG$5)/PG$3,0)/3600/$E10</f>
        <v>0</v>
      </c>
      <c r="PH10" s="0" t="n">
        <f aca="false">IF($AC10="●",SUMIFS(ST_SUM!PV:PV,ST_SUM!$L:$L,$G10)/COUNTIFS($G:$G,$G10,$AC:$AC,"●",$A:$A,PH$5)/PH$3,0)/3600/$E10</f>
        <v>0</v>
      </c>
      <c r="PI10" s="0" t="n">
        <f aca="false">IF($AD10="●",SUMIFS(ST_SUM!PW:PW,ST_SUM!$L:$L,$G10)/COUNTIFS($G:$G,$G10,$AD:$AD,"●",$A:$A,PI$5)/PI$3,0)/3600/$E10</f>
        <v>0</v>
      </c>
      <c r="PJ10" s="0" t="n">
        <f aca="false">IF($AE10="●",SUMIFS(ST_SUM!PX:PX,ST_SUM!$L:$L,$G10)/COUNTIFS($G:$G,$G10,$AE:$AE,"●",$A:$A,PJ$5)/PJ$3,0)/3600/$E10</f>
        <v>0</v>
      </c>
      <c r="PK10" s="0" t="n">
        <f aca="false">IF($AF10="●",SUMIFS(ST_SUM!PY:PY,ST_SUM!$L:$L,$G10)/COUNTIFS($G:$G,$G10,$AF:$AF,"●",$A:$A,PK$5)/PK$3,0)/3600/$E10</f>
        <v>0</v>
      </c>
      <c r="PL10" s="0" t="n">
        <f aca="false">IF($AG10="●",SUMIFS(ST_SUM!PZ:PZ,ST_SUM!$L:$L,$G10)/COUNTIFS($G:$G,$G10,$AG:$AG,"●",$A:$A,PL$5)/PL$3,0)/3600/$E10</f>
        <v>0</v>
      </c>
      <c r="PM10" s="0" t="n">
        <f aca="false">IF($AH10="●",SUMIFS(ST_SUM!QA:QA,ST_SUM!$L:$L,$G10)/COUNTIFS($G:$G,$G10,$AH:$AH,"●",$A:$A,PM$5)/PM$3,0)/3600/$E10</f>
        <v>0</v>
      </c>
      <c r="PN10" s="0" t="n">
        <f aca="false">IF($AI10="●",SUMIFS(ST_SUM!QB:QB,ST_SUM!$L:$L,$G10)/COUNTIFS($G:$G,$G10,$AI:$AI,"●",$A:$A,PN$5)/PN$3,0)/3600/$E10</f>
        <v>0</v>
      </c>
      <c r="PO10" s="0" t="n">
        <f aca="false">IF($AJ10="●",SUMIFS(ST_SUM!QC:QC,ST_SUM!$L:$L,$G10)/COUNTIFS($G:$G,$G10,$AJ:$AJ,"●",$A:$A,PO$5)/PO$3,0)/3600/$E10</f>
        <v>0</v>
      </c>
      <c r="PP10" s="0" t="n">
        <f aca="false">IF($AK10="●",SUMIFS(ST_SUM!QD:QD,ST_SUM!$L:$L,$G10)/COUNTIFS($G:$G,$G10,$AK:$AK,"●",$A:$A,PP$5)/PP$3,0)/3600/$E10</f>
        <v>0</v>
      </c>
      <c r="PQ10" s="0" t="n">
        <f aca="false">IF($AL10="●",SUMIFS(ST_SUM!QE:QE,ST_SUM!$L:$L,$G10)/COUNTIFS($G:$G,$G10,$AL:$AL,"●",$A:$A,PQ$5)/PQ$3,0)/3600/$E10</f>
        <v>0</v>
      </c>
      <c r="PR10" s="0" t="n">
        <f aca="false">IF($AM10="●",SUMIFS(ST_SUM!QF:QF,ST_SUM!$L:$L,$G10)/COUNTIFS($G:$G,$G10,$AM:$AM,"●",$A:$A,PR$5)/PR$3,0)/3600/$E10</f>
        <v>0</v>
      </c>
      <c r="PS10" s="0" t="n">
        <f aca="false">IF($AN10="●",SUMIFS(ST_SUM!QG:QG,ST_SUM!$L:$L,$G10)/COUNTIFS($G:$G,$G10,$AN:$AN,"●",$A:$A,PS$5)/PS$3,0)/3600/$E10</f>
        <v>0</v>
      </c>
      <c r="PT10" s="0" t="n">
        <f aca="false">IF($AO10="●",SUMIFS(ST_SUM!QH:QH,ST_SUM!$L:$L,$G10)/COUNTIFS($G:$G,$G10,$AO:$AO,"●",$A:$A,PT$5)/PT$3,0)/3600/$E10</f>
        <v>0</v>
      </c>
      <c r="PU10" s="0" t="n">
        <f aca="false">IF($AP10="●",SUMIFS(ST_SUM!QI:QI,ST_SUM!$L:$L,$G10)/COUNTIFS($G:$G,$G10,$AP:$AP,"●",$A:$A,PU$5)/PU$3,0)/3600/$E10</f>
        <v>0</v>
      </c>
      <c r="PV10" s="0" t="n">
        <f aca="false">IF($AQ10="●",SUMIFS(ST_SUM!QJ:QJ,ST_SUM!$L:$L,$G10)/COUNTIFS($G:$G,$G10,$AQ:$AQ,"●",$A:$A,PV$5)/PV$3,0)/3600/$E10</f>
        <v>0</v>
      </c>
      <c r="PW10" s="0" t="n">
        <f aca="false">IF($AR10="●",SUMIFS(ST_SUM!QK:QK,ST_SUM!$L:$L,$G10)/COUNTIFS($G:$G,$G10,$AR:$AR,"●",$A:$A,PW$5)/PW$3,0)/3600/$E10</f>
        <v>0</v>
      </c>
      <c r="PX10" s="0" t="n">
        <f aca="false">IF($AS10="●",SUMIFS(ST_SUM!QL:QL,ST_SUM!$L:$L,$G10)/COUNTIFS($G:$G,$G10,$AS:$AS,"●",$A:$A,PX$5)/PX$3,0)/3600/$E10</f>
        <v>0</v>
      </c>
      <c r="PY10" s="0" t="n">
        <f aca="false">IF($AT10="●",SUMIFS(ST_SUM!QM:QM,ST_SUM!$L:$L,$G10)/COUNTIFS($G:$G,$G10,$AT:$AT,"●",$A:$A,PY$5)/PY$3,0)/3600/$E10</f>
        <v>0</v>
      </c>
      <c r="PZ10" s="0" t="n">
        <f aca="false">IF($AU10="●",SUMIFS(ST_SUM!QN:QN,ST_SUM!$L:$L,$G10)/COUNTIFS($G:$G,$G10,$AU:$AU,"●",$A:$A,PZ$5)/PZ$3,0)/3600/$E10</f>
        <v>0</v>
      </c>
      <c r="QA10" s="0" t="n">
        <f aca="false">IF($AV10="●",SUMIFS(ST_SUM!QO:QO,ST_SUM!$L:$L,$G10)/COUNTIFS($G:$G,$G10,$AV:$AV,"●",$A:$A,QA$5)/QA$3,0)/3600/$E10</f>
        <v>0</v>
      </c>
      <c r="QB10" s="0" t="n">
        <f aca="false">IF($AW10="●",SUMIFS(ST_SUM!QP:QP,ST_SUM!$L:$L,$G10)/COUNTIFS($G:$G,$G10,$AW:$AW,"●",$A:$A,QB$5)/QB$3,0)/3600/$E10</f>
        <v>0</v>
      </c>
      <c r="QC10" s="0" t="n">
        <f aca="false">IF($AX10="●",SUMIFS(ST_SUM!QQ:QQ,ST_SUM!$L:$L,$G10)/COUNTIFS($G:$G,$G10,$AX:$AX,"●",$A:$A,QC$5)/QC$3,0)/3600/$E10</f>
        <v>0</v>
      </c>
      <c r="QD10" s="0" t="n">
        <f aca="false">IF($AY10="●",SUMIFS(ST_SUM!QR:QR,ST_SUM!$L:$L,$G10)/COUNTIFS($G:$G,$G10,$AY:$AY,"●",$A:$A,QD$5)/QD$3,0)/3600/$E10</f>
        <v>0</v>
      </c>
      <c r="QE10" s="0" t="n">
        <f aca="false">IF($AZ10="●",SUMIFS(ST_SUM!QS:QS,ST_SUM!$L:$L,$G10)/COUNTIFS($G:$G,$G10,$AZ:$AZ,"●",$A:$A,QE$5)/QE$3,0)/3600/$E10</f>
        <v>0</v>
      </c>
      <c r="QF10" s="0" t="n">
        <f aca="false">IF($BA10="●",SUMIFS(ST_SUM!QT:QT,ST_SUM!$L:$L,$G10)/COUNTIFS($G:$G,$G10,$BA:$BA,"●",$A:$A,QF$5)/QF$3,0)/3600/$E10</f>
        <v>0</v>
      </c>
      <c r="QG10" s="0" t="n">
        <f aca="false">IF($BB10="●",SUMIFS(ST_SUM!QU:QU,ST_SUM!$L:$L,$G10)/COUNTIFS($G:$G,$G10,$BB:$BB,"●",$A:$A,QG$5)/QG$3,0)/3600/$E10</f>
        <v>0</v>
      </c>
      <c r="QH10" s="0" t="n">
        <f aca="false">IF($BC10="●",SUMIFS(ST_SUM!QV:QV,ST_SUM!$L:$L,$G10)/COUNTIFS($G:$G,$G10,$BC:$BC,"●",$A:$A,QH$5)/QH$3,0)/3600/$E10</f>
        <v>0</v>
      </c>
      <c r="QI10" s="0" t="n">
        <f aca="false">IF($BD10="●",SUMIFS(ST_SUM!QW:QW,ST_SUM!$L:$L,$G10)/COUNTIFS($G:$G,$G10,$BD:$BD,"●",$A:$A,QI$5)/QI$3,0)/3600/$E10</f>
        <v>0</v>
      </c>
      <c r="QJ10" s="0" t="n">
        <f aca="false">IF($BE10="●",SUMIFS(ST_SUM!QX:QX,ST_SUM!$L:$L,$G10)/COUNTIFS($G:$G,$G10,$BE:$BE,"●",$A:$A,QJ$5)/QJ$3,0)/3600/$E10</f>
        <v>0</v>
      </c>
      <c r="QK10" s="0" t="n">
        <f aca="false">IF($BF10="●",SUMIFS(ST_SUM!QY:QY,ST_SUM!$L:$L,$G10)/COUNTIFS($G:$G,$G10,$BF:$BF,"●",$A:$A,QK$5)/QK$3,0)/3600/$E10</f>
        <v>0</v>
      </c>
      <c r="QL10" s="0" t="n">
        <f aca="false">IF($BG10="●",SUMIFS(ST_SUM!QZ:QZ,ST_SUM!$L:$L,$G10)/COUNTIFS($G:$G,$G10,$BG:$BG,"●",$A:$A,QL$5)/QL$3,0)/3600/$E10</f>
        <v>0</v>
      </c>
      <c r="QM10" s="0" t="n">
        <f aca="false">IF($BH10="●",SUMIFS(ST_SUM!RA:RA,ST_SUM!$L:$L,$G10)/COUNTIFS($G:$G,$G10,$BH:$BH,"●",$A:$A,QM$5)/QM$3,0)/3600/$E10</f>
        <v>0</v>
      </c>
      <c r="QN10" s="0" t="n">
        <f aca="false">IF($BI10="●",SUMIFS(ST_SUM!RB:RB,ST_SUM!$L:$L,$G10)/COUNTIFS($G:$G,$G10,$BI:$BI,"●",$A:$A,QN$5)/QN$3,0)/3600/$E10</f>
        <v>0</v>
      </c>
      <c r="QO10" s="0" t="n">
        <f aca="false">IF($BJ10="●",SUMIFS(ST_SUM!RC:RC,ST_SUM!$L:$L,$G10)/COUNTIFS($G:$G,$G10,$BJ:$BJ,"●",$A:$A,QO$5)/QO$3,0)/3600/$E10</f>
        <v>0</v>
      </c>
      <c r="QP10" s="0" t="n">
        <f aca="false">IF($BK10="●",SUMIFS(ST_SUM!RD:RD,ST_SUM!$L:$L,$G10)/COUNTIFS($G:$G,$G10,$BK:$BK,"●",$A:$A,QP$5)/QP$3,0)/3600/$E10</f>
        <v>0</v>
      </c>
      <c r="QQ10" s="0" t="n">
        <f aca="false">IF($BL10="●",SUMIFS(ST_SUM!RE:RE,ST_SUM!$L:$L,$G10)/COUNTIFS($G:$G,$G10,$BL:$BL,"●",$A:$A,QQ$5)/QQ$3,0)/3600/$E10</f>
        <v>0</v>
      </c>
      <c r="QR10" s="0" t="n">
        <f aca="false">IF($BM10="●",SUMIFS(ST_SUM!RF:RF,ST_SUM!$L:$L,$G10)/COUNTIFS($G:$G,$G10,$BM:$BM,"●",$A:$A,QR$5)/QR$3,0)/3600/$E10</f>
        <v>0</v>
      </c>
      <c r="QS10" s="0" t="n">
        <f aca="false">IF($BN10="●",SUMIFS(ST_SUM!RG:RG,ST_SUM!$L:$L,$G10)/COUNTIFS($G:$G,$G10,$BN:$BN,"●",$A:$A,QS$5)/QS$3,0)/3600/$E10</f>
        <v>0</v>
      </c>
      <c r="QT10" s="0" t="n">
        <f aca="false">IF($BO10="●",SUMIFS(ST_SUM!RH:RH,ST_SUM!$L:$L,$G10)/COUNTIFS($G:$G,$G10,$BO:$BO,"●",$A:$A,QT$5)/QT$3,0)/3600/$E10</f>
        <v>0</v>
      </c>
      <c r="QU10" s="0" t="n">
        <f aca="false">IF($BP10="●",SUMIFS(ST_SUM!RI:RI,ST_SUM!$L:$L,$G10)/COUNTIFS($G:$G,$G10,$BP:$BP,"●",$A:$A,QU$5)/QU$3,0)/3600/$E10</f>
        <v>0</v>
      </c>
      <c r="QV10" s="0" t="n">
        <f aca="false">IF($BQ10="●",SUMIFS(ST_SUM!RJ:RJ,ST_SUM!$L:$L,$G10)/COUNTIFS($G:$G,$G10,$BQ:$BQ,"●",$A:$A,QV$5)/QV$3,0)/3600/$E10</f>
        <v>0</v>
      </c>
      <c r="QW10" s="0" t="n">
        <f aca="false">IF($BR10="●",SUMIFS(ST_SUM!RK:RK,ST_SUM!$L:$L,$G10)/COUNTIFS($G:$G,$G10,$BR:$BR,"●",$A:$A,QW$5)/QW$3,0)/3600/$E10</f>
        <v>0</v>
      </c>
      <c r="QX10" s="0" t="n">
        <f aca="false">IF($BS10="●",SUMIFS(ST_SUM!RL:RL,ST_SUM!$L:$L,$G10)/COUNTIFS($G:$G,$G10,$BS:$BS,"●",$A:$A,QX$5)/QX$3,0)/3600/$E10</f>
        <v>0</v>
      </c>
      <c r="QY10" s="0" t="n">
        <f aca="false">IF($BT10="●",SUMIFS(ST_SUM!RM:RM,ST_SUM!$L:$L,$G10)/COUNTIFS($G:$G,$G10,$BT:$BT,"●",$A:$A,QY$5)/QY$3,0)/3600/$E10</f>
        <v>0</v>
      </c>
      <c r="QZ10" s="0" t="n">
        <f aca="false">SUM(OM10:QY10)</f>
        <v>0.151200516493056</v>
      </c>
      <c r="RA10" s="0" t="n">
        <f aca="false">IF($H10="●",SUMIFS(ST_SUM!RO:RO,ST_SUM!$L:$L,$G10)/COUNTIFS($G:$G,$G10,$H:$H,"●",$A:$A,RA$5)/RA$3,0)/3600/$E10</f>
        <v>0</v>
      </c>
      <c r="RB10" s="0" t="n">
        <f aca="false">IF($I10="●",SUMIFS(ST_SUM!RP:RP,ST_SUM!$L:$L,$G10)/COUNTIFS($G:$G,$G10,$I:$I,"●",$A:$A,RB$5)/RB$3,0)/3600/$E10</f>
        <v>0</v>
      </c>
      <c r="RC10" s="0" t="n">
        <f aca="false">IF($J10="●",SUMIFS(ST_SUM!RQ:RQ,ST_SUM!$L:$L,$G10)/COUNTIFS($G:$G,$G10,$J:$J,"●",$A:$A,RC$5)/RC$3,0)/3600/$E10</f>
        <v>0</v>
      </c>
      <c r="RD10" s="0" t="n">
        <f aca="false">IF($K10="●",SUMIFS(ST_SUM!RR:RR,ST_SUM!$L:$L,$G10)/COUNTIFS($G:$G,$G10,$K:$K,"●",$A:$A,RD$5)/RD$3,0)/3600/$E10</f>
        <v>0</v>
      </c>
      <c r="RE10" s="0" t="n">
        <f aca="false">IF($L10="●",SUMIFS(ST_SUM!RS:RS,ST_SUM!$L:$L,$G10)/COUNTIFS($G:$G,$G10,$L:$L,"●",$A:$A,RE$5)/RE$3,0)/3600/$E10</f>
        <v>0</v>
      </c>
      <c r="RF10" s="0" t="n">
        <f aca="false">IF($M10="●",SUMIFS(ST_SUM!RT:RT,ST_SUM!$L:$L,$G10)/COUNTIFS($G:$G,$G10,$M:$M,"●",$A:$A,RF$5)/RF$3,0)/3600/$E10</f>
        <v>0</v>
      </c>
      <c r="RG10" s="0" t="n">
        <f aca="false">IF($N10="●",SUMIFS(ST_SUM!RU:RU,ST_SUM!$L:$L,$G10)/COUNTIFS($G:$G,$G10,$N:$N,"●",$A:$A,RG$5)/RG$3,0)/3600/$E10</f>
        <v>0</v>
      </c>
      <c r="RH10" s="0" t="n">
        <f aca="false">IF($O10="●",SUMIFS(ST_SUM!RV:RV,ST_SUM!$L:$L,$G10,ST_SUM!$M:$M,IF($B10='PART METHOD'!$D$4,"FMCNC1",IF($B10='PART METHOD'!$D$6,"FMCNC2","STD")))/IF($B10='PART METHOD'!$D$4,COUNTIFS($G:$G,$G10,$O:$O,"●",$A:$A,RH$5,$B:$B,'PART METHOD'!$D$4),IF($B10='PART METHOD'!$D$6,COUNTIFS($G:$G,$G10,$O:$O,"●",$A:$A,RH$5,$B:$B,'PART METHOD'!$D$6),COUNTIFS($G:$G,$G10,$O:$O,"●",$A:$A,RH$5,$B:$B,"&lt;&gt;"&amp;'PART METHOD'!$D$4,$B:$B,"&lt;&gt;"&amp;'PART METHOD'!$D$6)))/RH$3,0)/3600/$E10</f>
        <v>0.0413632552083333</v>
      </c>
      <c r="RI10" s="0" t="n">
        <f aca="false">IF($P10="●",SUMIFS(ST_SUM!RW:RW,ST_SUM!$L:$L,$G10,ST_SUM!$M:$M,IF($B10='PART METHOD'!$D$4,"FMCNC1",IF($B10='PART METHOD'!$D$6,"FMCNC2","STD")))/IF($B10='PART METHOD'!$D$4,COUNTIFS($G:$G,$G10,$P:$P,"●",$A:$A,RI$5,$B:$B,'PART METHOD'!$D$4),IF($B10='PART METHOD'!$D$6,COUNTIFS($G:$G,$G10,$P:$P,"●",$A:$A,RI$5,$B:$B,'PART METHOD'!$D$6),COUNTIFS($G:$G,$G10,$P:$P,"●",$A:$A,RI$5,$B:$B,"&lt;&gt;"&amp;'PART METHOD'!$D$4,$B:$B,"&lt;&gt;"&amp;'PART METHOD'!$D$6)))/RI$3,0)/3600/$E10</f>
        <v>0.004528689453125</v>
      </c>
      <c r="RJ10" s="0" t="n">
        <f aca="false">IF($Q10="●",SUMIFS(ST_SUM!RX:RX,ST_SUM!$L:$L,$G10,ST_SUM!$M:$M,IF($B10='PART METHOD'!$D$4,"FMCNC1",IF($B10='PART METHOD'!$D$6,"FMCNC2","STD")))/IF($B10='PART METHOD'!$D$4,COUNTIFS($G:$G,$G10,$Q:$Q,"●",$A:$A,RJ$5,$B:$B,'PART METHOD'!$D$4),IF($B10='PART METHOD'!$D$6,COUNTIFS($G:$G,$G10,$Q:$Q,"●",$A:$A,RJ$5,$B:$B,'PART METHOD'!$D$6),COUNTIFS($G:$G,$G10,$Q:$Q,"●",$A:$A,RJ$5,$B:$B,"&lt;&gt;"&amp;'PART METHOD'!$D$4,$B:$B,"&lt;&gt;"&amp;'PART METHOD'!$D$6)))/RJ$3,0)/3600/$E10</f>
        <v>0.0038228125</v>
      </c>
      <c r="RK10" s="0" t="n">
        <f aca="false">IF($R10="●",SUMIFS(ST_SUM!RY:RY,ST_SUM!$L:$L,$G10,ST_SUM!$M:$M,IF($B10='PART METHOD'!$D$4,"FMCNC1",IF($B10='PART METHOD'!$D$6,"FMCNC2","STD")))/IF($B10='PART METHOD'!$D$4,COUNTIFS($G:$G,$G10,$R:$R,"●",$A:$A,RK$5,$B:$B,'PART METHOD'!$D$4),IF($B10='PART METHOD'!$D$6,COUNTIFS($G:$G,$G10,$R:$R,"●",$A:$A,RK$5,$B:$B,'PART METHOD'!$D$6),COUNTIFS($G:$G,$G10,$R:$R,"●",$A:$A,RK$5,$B:$B,"&lt;&gt;"&amp;'PART METHOD'!$D$4,$B:$B,"&lt;&gt;"&amp;'PART METHOD'!$D$6)))/RK$3,0)/3600/$E10</f>
        <v>0.00886779513888889</v>
      </c>
      <c r="RL10" s="0" t="n">
        <f aca="false">IF($S10="●",SUMIFS(ST_SUM!RZ:RZ,ST_SUM!$L:$L,$G10,ST_SUM!$M:$M,IF($B10='PART METHOD'!$D$4,"FMCNC1",IF($B10='PART METHOD'!$D$6,"FMCNC2","STD")))/IF($B10='PART METHOD'!$D$4,COUNTIFS($G:$G,$G10,$S:$S,"●",$A:$A,RL$5,$B:$B,'PART METHOD'!$D$4),IF($B10='PART METHOD'!$D$6,COUNTIFS($G:$G,$G10,$S:$S,"●",$A:$A,RL$5,$B:$B,'PART METHOD'!$D$6),COUNTIFS($G:$G,$G10,$S:$S,"●",$A:$A,RL$5,$B:$B,"&lt;&gt;"&amp;'PART METHOD'!$D$4,$B:$B,"&lt;&gt;"&amp;'PART METHOD'!$D$6)))/RL$3,0)/3600/$E10</f>
        <v>0.00254304976851852</v>
      </c>
      <c r="RM10" s="0" t="n">
        <f aca="false">IF($T10="●",SUMIFS(ST_SUM!SA:SA,ST_SUM!$L:$L,$G10,ST_SUM!$M:$M,IF($B10='PART METHOD'!$D$4,"FMCNC1",IF($B10='PART METHOD'!$D$6,"FMCNC2","STD")))/IF($B10='PART METHOD'!$D$4,COUNTIFS($G:$G,$G10,$T:$T,"●",$A:$A,RM$5,$B:$B,'PART METHOD'!$D$4),IF($B10='PART METHOD'!$D$6,COUNTIFS($G:$G,$G10,$T:$T,"●",$A:$A,RM$5,$B:$B,'PART METHOD'!$D$6),COUNTIFS($G:$G,$G10,$T:$T,"●",$A:$A,RM$5,$B:$B,"&lt;&gt;"&amp;'PART METHOD'!$D$4,$B:$B,"&lt;&gt;"&amp;'PART METHOD'!$D$6)))/RM$3,0)/3600/$E10</f>
        <v>0.00995841145833333</v>
      </c>
      <c r="RN10" s="0" t="n">
        <f aca="false">IF($U10="●",SUMIFS(ST_SUM!SB:SB,ST_SUM!$L:$L,$G10,ST_SUM!$M:$M,IF($B10='PART METHOD'!$D$4,"FMCNC1",IF($B10='PART METHOD'!$D$6,"FMCNC2","STD")))/IF($B10='PART METHOD'!$D$4,COUNTIFS($G:$G,$G10,$U:$U,"●",$A:$A,RN$5,$B:$B,'PART METHOD'!$D$4),IF($B10='PART METHOD'!$D$6,COUNTIFS($G:$G,$G10,$U:$U,"●",$A:$A,RN$5,$B:$B,'PART METHOD'!$D$6),COUNTIFS($G:$G,$G10,$U:$U,"●",$A:$A,RN$5,$B:$B,"&lt;&gt;"&amp;'PART METHOD'!$D$4,$B:$B,"&lt;&gt;"&amp;'PART METHOD'!$D$6)))/RN$3,0)/3600/$E10</f>
        <v>0.00655845196759259</v>
      </c>
      <c r="RO10" s="0" t="n">
        <f aca="false">IF($V10="●",SUMIFS(ST_SUM!SC:SC,ST_SUM!$L:$L,$G10,ST_SUM!$M:$M,IF($B10='PART METHOD'!$D$4,"FMCNC1",IF($B10='PART METHOD'!$D$6,"FMCNC2","STD")))/IF($B10='PART METHOD'!$D$4,COUNTIFS($G:$G,$G10,$V:$V,"●",$A:$A,RO$5,$B:$B,'PART METHOD'!$D$4),IF($B10='PART METHOD'!$D$6,COUNTIFS($G:$G,$G10,$V:$V,"●",$A:$A,RO$5,$B:$B,'PART METHOD'!$D$6),COUNTIFS($G:$G,$G10,$V:$V,"●",$A:$A,RO$5,$B:$B,"&lt;&gt;"&amp;'PART METHOD'!$D$4,$B:$B,"&lt;&gt;"&amp;'PART METHOD'!$D$6)))/RO$3,0)/3600/$E10</f>
        <v>0.0181652395833333</v>
      </c>
      <c r="RP10" s="0" t="n">
        <f aca="false">IF($W10="●",SUMIFS(ST_SUM!SD:SD,ST_SUM!$L:$L,$G10,ST_SUM!$N:$N,IF($B10='PART METHOD'!$D$5,"HAND","STD"))/COUNTIFS($G:$G,$G10,$W:$W,"●",$A:$A,RP$5,$B:$B,IF($B10='PART METHOD'!$D$5,'PART METHOD'!$D$5,"&lt;&gt;"&amp;'PART METHOD'!$D$5))/RP$3,0)/3600/$E10</f>
        <v>0</v>
      </c>
      <c r="RQ10" s="0" t="n">
        <f aca="false">IF($X10="●",SUMIFS(ST_SUM!SE:SE,ST_SUM!$L:$L,$G10)/COUNTIFS($G:$G,$G10,$X:$X,"●",$A:$A,RQ$5)/RQ$3,0)/3600/$E10</f>
        <v>0</v>
      </c>
      <c r="RR10" s="0" t="n">
        <f aca="false">IF($Y10="●",SUMIFS(ST_SUM!SF:SF,ST_SUM!$L:$L,$G10)/COUNTIFS($G:$G,$G10,$Y:$Y,"●",$A:$A,RR$5)/RR$3,0)/3600/$E10</f>
        <v>0</v>
      </c>
      <c r="RS10" s="0" t="n">
        <f aca="false">IF($Z10="●",SUMIFS(ST_SUM!SG:SG,ST_SUM!$L:$L,$G10)/COUNTIFS($G:$G,$G10,$Z:$Z,"●",$A:$A,RS$5)/RS$3,0)/3600/$E10</f>
        <v>0</v>
      </c>
      <c r="RT10" s="0" t="n">
        <f aca="false">IF($AA10="●",SUMIFS(ST_SUM!SH:SH,ST_SUM!$L:$L,$G10)/COUNTIFS($G:$G,$G10,$AA:$AA,"●",$A:$A,RT$5)/RT$3,0)/3600/$E10</f>
        <v>0</v>
      </c>
      <c r="RU10" s="0" t="n">
        <f aca="false">IF($AB10="●",SUMIFS(ST_SUM!SI:SI,ST_SUM!$L:$L,$G10)/COUNTIFS($G:$G,$G10,$AB:$AB,"●",$A:$A,RU$5)/RU$3,0)/3600/$E10</f>
        <v>0</v>
      </c>
      <c r="RV10" s="0" t="n">
        <f aca="false">IF($AC10="●",SUMIFS(ST_SUM!SJ:SJ,ST_SUM!$L:$L,$G10)/COUNTIFS($G:$G,$G10,$AC:$AC,"●",$A:$A,RV$5)/RV$3,0)/3600/$E10</f>
        <v>0</v>
      </c>
      <c r="RW10" s="0" t="n">
        <f aca="false">IF($AD10="●",SUMIFS(ST_SUM!SK:SK,ST_SUM!$L:$L,$G10)/COUNTIFS($G:$G,$G10,$AD:$AD,"●",$A:$A,RW$5)/RW$3,0)/3600/$E10</f>
        <v>0</v>
      </c>
      <c r="RX10" s="0" t="n">
        <f aca="false">IF($AE10="●",SUMIFS(ST_SUM!SL:SL,ST_SUM!$L:$L,$G10)/COUNTIFS($G:$G,$G10,$AE:$AE,"●",$A:$A,RX$5)/RX$3,0)/3600/$E10</f>
        <v>0</v>
      </c>
      <c r="RY10" s="0" t="n">
        <f aca="false">IF($AF10="●",SUMIFS(ST_SUM!SM:SM,ST_SUM!$L:$L,$G10)/COUNTIFS($G:$G,$G10,$AF:$AF,"●",$A:$A,RY$5)/RY$3,0)/3600/$E10</f>
        <v>0</v>
      </c>
      <c r="RZ10" s="0" t="n">
        <f aca="false">IF($AG10="●",SUMIFS(ST_SUM!SN:SN,ST_SUM!$L:$L,$G10)/COUNTIFS($G:$G,$G10,$AG:$AG,"●",$A:$A,RZ$5)/RZ$3,0)/3600/$E10</f>
        <v>0</v>
      </c>
      <c r="SA10" s="0" t="n">
        <f aca="false">IF($AH10="●",SUMIFS(ST_SUM!SO:SO,ST_SUM!$L:$L,$G10)/COUNTIFS($G:$G,$G10,$AH:$AH,"●",$A:$A,SA$5)/SA$3,0)/3600/$E10</f>
        <v>0</v>
      </c>
      <c r="SB10" s="0" t="n">
        <f aca="false">IF($AI10="●",SUMIFS(ST_SUM!SP:SP,ST_SUM!$L:$L,$G10)/COUNTIFS($G:$G,$G10,$AI:$AI,"●",$A:$A,SB$5)/SB$3,0)/3600/$E10</f>
        <v>0</v>
      </c>
      <c r="SC10" s="0" t="n">
        <f aca="false">IF($AJ10="●",SUMIFS(ST_SUM!SQ:SQ,ST_SUM!$L:$L,$G10)/COUNTIFS($G:$G,$G10,$AJ:$AJ,"●",$A:$A,SC$5)/SC$3,0)/3600/$E10</f>
        <v>0</v>
      </c>
      <c r="SD10" s="0" t="n">
        <f aca="false">IF($AK10="●",SUMIFS(ST_SUM!SR:SR,ST_SUM!$L:$L,$G10)/COUNTIFS($G:$G,$G10,$AK:$AK,"●",$A:$A,SD$5)/SD$3,0)/3600/$E10</f>
        <v>0</v>
      </c>
      <c r="SE10" s="0" t="n">
        <f aca="false">IF($AL10="●",SUMIFS(ST_SUM!SS:SS,ST_SUM!$L:$L,$G10)/COUNTIFS($G:$G,$G10,$AL:$AL,"●",$A:$A,SE$5)/SE$3,0)/3600/$E10</f>
        <v>0</v>
      </c>
      <c r="SF10" s="0" t="n">
        <f aca="false">IF($AM10="●",SUMIFS(ST_SUM!ST:ST,ST_SUM!$L:$L,$G10)/COUNTIFS($G:$G,$G10,$AM:$AM,"●",$A:$A,SF$5)/SF$3,0)/3600/$E10</f>
        <v>0</v>
      </c>
      <c r="SG10" s="0" t="n">
        <f aca="false">IF($AN10="●",SUMIFS(ST_SUM!SU:SU,ST_SUM!$L:$L,$G10)/COUNTIFS($G:$G,$G10,$AN:$AN,"●",$A:$A,SG$5)/SG$3,0)/3600/$E10</f>
        <v>0</v>
      </c>
      <c r="SH10" s="0" t="n">
        <f aca="false">IF($AO10="●",SUMIFS(ST_SUM!SV:SV,ST_SUM!$L:$L,$G10)/COUNTIFS($G:$G,$G10,$AO:$AO,"●",$A:$A,SH$5)/SH$3,0)/3600/$E10</f>
        <v>0</v>
      </c>
      <c r="SI10" s="0" t="n">
        <f aca="false">IF($AP10="●",SUMIFS(ST_SUM!SW:SW,ST_SUM!$L:$L,$G10)/COUNTIFS($G:$G,$G10,$AP:$AP,"●",$A:$A,SI$5)/SI$3,0)/3600/$E10</f>
        <v>0</v>
      </c>
      <c r="SJ10" s="0" t="n">
        <f aca="false">IF($AQ10="●",SUMIFS(ST_SUM!SX:SX,ST_SUM!$L:$L,$G10)/COUNTIFS($G:$G,$G10,$AQ:$AQ,"●",$A:$A,SJ$5)/SJ$3,0)/3600/$E10</f>
        <v>0</v>
      </c>
      <c r="SK10" s="0" t="n">
        <f aca="false">IF($AR10="●",SUMIFS(ST_SUM!SY:SY,ST_SUM!$L:$L,$G10)/COUNTIFS($G:$G,$G10,$AR:$AR,"●",$A:$A,SK$5)/SK$3,0)/3600/$E10</f>
        <v>0</v>
      </c>
      <c r="SL10" s="0" t="n">
        <f aca="false">IF($AS10="●",SUMIFS(ST_SUM!SZ:SZ,ST_SUM!$L:$L,$G10)/COUNTIFS($G:$G,$G10,$AS:$AS,"●",$A:$A,SL$5)/SL$3,0)/3600/$E10</f>
        <v>0</v>
      </c>
      <c r="SM10" s="0" t="n">
        <f aca="false">IF($AT10="●",SUMIFS(ST_SUM!TA:TA,ST_SUM!$L:$L,$G10)/COUNTIFS($G:$G,$G10,$AT:$AT,"●",$A:$A,SM$5)/SM$3,0)/3600/$E10</f>
        <v>0</v>
      </c>
      <c r="SN10" s="0" t="n">
        <f aca="false">IF($AU10="●",SUMIFS(ST_SUM!TB:TB,ST_SUM!$L:$L,$G10)/COUNTIFS($G:$G,$G10,$AU:$AU,"●",$A:$A,SN$5)/SN$3,0)/3600/$E10</f>
        <v>0</v>
      </c>
      <c r="SO10" s="0" t="n">
        <f aca="false">IF($AV10="●",SUMIFS(ST_SUM!TC:TC,ST_SUM!$L:$L,$G10)/COUNTIFS($G:$G,$G10,$AV:$AV,"●",$A:$A,SO$5)/SO$3,0)/3600/$E10</f>
        <v>0</v>
      </c>
      <c r="SP10" s="0" t="n">
        <f aca="false">IF($AW10="●",SUMIFS(ST_SUM!TD:TD,ST_SUM!$L:$L,$G10)/COUNTIFS($G:$G,$G10,$AW:$AW,"●",$A:$A,SP$5)/SP$3,0)/3600/$E10</f>
        <v>0</v>
      </c>
      <c r="SQ10" s="0" t="n">
        <f aca="false">IF($AX10="●",SUMIFS(ST_SUM!TE:TE,ST_SUM!$L:$L,$G10)/COUNTIFS($G:$G,$G10,$AX:$AX,"●",$A:$A,SQ$5)/SQ$3,0)/3600/$E10</f>
        <v>0</v>
      </c>
      <c r="SR10" s="0" t="n">
        <f aca="false">IF($AY10="●",SUMIFS(ST_SUM!TF:TF,ST_SUM!$L:$L,$G10)/COUNTIFS($G:$G,$G10,$AY:$AY,"●",$A:$A,SR$5)/SR$3,0)/3600/$E10</f>
        <v>0</v>
      </c>
      <c r="SS10" s="0" t="n">
        <f aca="false">IF($AZ10="●",SUMIFS(ST_SUM!TG:TG,ST_SUM!$L:$L,$G10)/COUNTIFS($G:$G,$G10,$AZ:$AZ,"●",$A:$A,SS$5)/SS$3,0)/3600/$E10</f>
        <v>0</v>
      </c>
      <c r="ST10" s="0" t="n">
        <f aca="false">IF($BA10="●",SUMIFS(ST_SUM!TH:TH,ST_SUM!$L:$L,$G10)/COUNTIFS($G:$G,$G10,$BA:$BA,"●",$A:$A,ST$5)/ST$3,0)/3600/$E10</f>
        <v>0</v>
      </c>
      <c r="SU10" s="0" t="n">
        <f aca="false">IF($BB10="●",SUMIFS(ST_SUM!TI:TI,ST_SUM!$L:$L,$G10)/COUNTIFS($G:$G,$G10,$BB:$BB,"●",$A:$A,SU$5)/SU$3,0)/3600/$E10</f>
        <v>0</v>
      </c>
      <c r="SV10" s="0" t="n">
        <f aca="false">IF($BC10="●",SUMIFS(ST_SUM!TJ:TJ,ST_SUM!$L:$L,$G10)/COUNTIFS($G:$G,$G10,$BC:$BC,"●",$A:$A,SV$5)/SV$3,0)/3600/$E10</f>
        <v>0</v>
      </c>
      <c r="SW10" s="0" t="n">
        <f aca="false">IF($BD10="●",SUMIFS(ST_SUM!TK:TK,ST_SUM!$L:$L,$G10)/COUNTIFS($G:$G,$G10,$BD:$BD,"●",$A:$A,SW$5)/SW$3,0)/3600/$E10</f>
        <v>0</v>
      </c>
      <c r="SX10" s="0" t="n">
        <f aca="false">IF($BE10="●",SUMIFS(ST_SUM!TL:TL,ST_SUM!$L:$L,$G10)/COUNTIFS($G:$G,$G10,$BE:$BE,"●",$A:$A,SX$5)/SX$3,0)/3600/$E10</f>
        <v>0</v>
      </c>
      <c r="SY10" s="0" t="n">
        <f aca="false">IF($BF10="●",SUMIFS(ST_SUM!TM:TM,ST_SUM!$L:$L,$G10)/COUNTIFS($G:$G,$G10,$BF:$BF,"●",$A:$A,SY$5)/SY$3,0)/3600/$E10</f>
        <v>0</v>
      </c>
      <c r="SZ10" s="0" t="n">
        <f aca="false">IF($BG10="●",SUMIFS(ST_SUM!TN:TN,ST_SUM!$L:$L,$G10)/COUNTIFS($G:$G,$G10,$BG:$BG,"●",$A:$A,SZ$5)/SZ$3,0)/3600/$E10</f>
        <v>0</v>
      </c>
      <c r="TA10" s="0" t="n">
        <f aca="false">IF($BH10="●",SUMIFS(ST_SUM!TO:TO,ST_SUM!$L:$L,$G10)/COUNTIFS($G:$G,$G10,$BH:$BH,"●",$A:$A,TA$5)/TA$3,0)/3600/$E10</f>
        <v>0</v>
      </c>
      <c r="TB10" s="0" t="n">
        <f aca="false">IF($BI10="●",SUMIFS(ST_SUM!TP:TP,ST_SUM!$L:$L,$G10)/COUNTIFS($G:$G,$G10,$BI:$BI,"●",$A:$A,TB$5)/TB$3,0)/3600/$E10</f>
        <v>0</v>
      </c>
      <c r="TC10" s="0" t="n">
        <f aca="false">IF($BJ10="●",SUMIFS(ST_SUM!TQ:TQ,ST_SUM!$L:$L,$G10)/COUNTIFS($G:$G,$G10,$BJ:$BJ,"●",$A:$A,TC$5)/TC$3,0)/3600/$E10</f>
        <v>0</v>
      </c>
      <c r="TD10" s="0" t="n">
        <f aca="false">IF($BK10="●",SUMIFS(ST_SUM!TR:TR,ST_SUM!$L:$L,$G10)/COUNTIFS($G:$G,$G10,$BK:$BK,"●",$A:$A,TD$5)/TD$3,0)/3600/$E10</f>
        <v>0</v>
      </c>
      <c r="TE10" s="0" t="n">
        <f aca="false">IF($BL10="●",SUMIFS(ST_SUM!TS:TS,ST_SUM!$L:$L,$G10)/COUNTIFS($G:$G,$G10,$BL:$BL,"●",$A:$A,TE$5)/TE$3,0)/3600/$E10</f>
        <v>0</v>
      </c>
      <c r="TF10" s="0" t="n">
        <f aca="false">IF($BM10="●",SUMIFS(ST_SUM!TT:TT,ST_SUM!$L:$L,$G10)/COUNTIFS($G:$G,$G10,$BM:$BM,"●",$A:$A,TF$5)/TF$3,0)/3600/$E10</f>
        <v>0</v>
      </c>
      <c r="TG10" s="0" t="n">
        <f aca="false">IF($BN10="●",SUMIFS(ST_SUM!TU:TU,ST_SUM!$L:$L,$G10)/COUNTIFS($G:$G,$G10,$BN:$BN,"●",$A:$A,TG$5)/TG$3,0)/3600/$E10</f>
        <v>0</v>
      </c>
      <c r="TH10" s="0" t="n">
        <f aca="false">IF($BO10="●",SUMIFS(ST_SUM!TV:TV,ST_SUM!$L:$L,$G10)/COUNTIFS($G:$G,$G10,$BO:$BO,"●",$A:$A,TH$5)/TH$3,0)/3600/$E10</f>
        <v>0</v>
      </c>
      <c r="TI10" s="0" t="n">
        <f aca="false">IF($BP10="●",SUMIFS(ST_SUM!TW:TW,ST_SUM!$L:$L,$G10)/COUNTIFS($G:$G,$G10,$BP:$BP,"●",$A:$A,TI$5)/TI$3,0)/3600/$E10</f>
        <v>0</v>
      </c>
      <c r="TJ10" s="0" t="n">
        <f aca="false">IF($BQ10="●",SUMIFS(ST_SUM!TX:TX,ST_SUM!$L:$L,$G10)/COUNTIFS($G:$G,$G10,$BQ:$BQ,"●",$A:$A,TJ$5)/TJ$3,0)/3600/$E10</f>
        <v>0</v>
      </c>
      <c r="TK10" s="0" t="n">
        <f aca="false">IF($BR10="●",SUMIFS(ST_SUM!TY:TY,ST_SUM!$L:$L,$G10)/COUNTIFS($G:$G,$G10,$BR:$BR,"●",$A:$A,TK$5)/TK$3,0)/3600/$E10</f>
        <v>0</v>
      </c>
      <c r="TL10" s="0" t="n">
        <f aca="false">IF($BS10="●",SUMIFS(ST_SUM!TZ:TZ,ST_SUM!$L:$L,$G10)/COUNTIFS($G:$G,$G10,$BS:$BS,"●",$A:$A,TL$5)/TL$3,0)/3600/$E10</f>
        <v>0</v>
      </c>
      <c r="TM10" s="0" t="n">
        <f aca="false">IF($BT10="●",SUMIFS(ST_SUM!UA:UA,ST_SUM!$L:$L,$G10)/COUNTIFS($G:$G,$G10,$BT:$BT,"●",$A:$A,TM$5)/TM$3,0)/3600/$E10</f>
        <v>0</v>
      </c>
      <c r="TN10" s="0" t="n">
        <f aca="false">SUM(RA10:TM10)</f>
        <v>0.095807705078125</v>
      </c>
      <c r="TO10" s="0" t="n">
        <f aca="false">IF($H10="●",SUMIFS(ST_SUM!UC:UC,ST_SUM!$L:$L,$G10)/COUNTIFS($G:$G,$G10,$H:$H,"●",$A:$A,TO$5)/TO$3,0)/3600/$E10</f>
        <v>0</v>
      </c>
      <c r="TP10" s="0" t="n">
        <f aca="false">IF($I10="●",SUMIFS(ST_SUM!UD:UD,ST_SUM!$L:$L,$G10)/COUNTIFS($G:$G,$G10,$I:$I,"●",$A:$A,TP$5)/TP$3,0)/3600/$E10</f>
        <v>0</v>
      </c>
      <c r="TQ10" s="0" t="n">
        <f aca="false">IF($J10="●",SUMIFS(ST_SUM!UE:UE,ST_SUM!$L:$L,$G10)/COUNTIFS($G:$G,$G10,$J:$J,"●",$A:$A,TQ$5)/TQ$3,0)/3600/$E10</f>
        <v>0</v>
      </c>
      <c r="TR10" s="0" t="n">
        <f aca="false">IF($K10="●",SUMIFS(ST_SUM!UF:UF,ST_SUM!$L:$L,$G10)/COUNTIFS($G:$G,$G10,$K:$K,"●",$A:$A,TR$5)/TR$3,0)/3600/$E10</f>
        <v>0</v>
      </c>
      <c r="TS10" s="0" t="n">
        <f aca="false">IF($L10="●",SUMIFS(ST_SUM!UG:UG,ST_SUM!$L:$L,$G10)/COUNTIFS($G:$G,$G10,$L:$L,"●",$A:$A,TS$5)/TS$3,0)/3600/$E10</f>
        <v>0</v>
      </c>
      <c r="TT10" s="0" t="n">
        <f aca="false">IF($M10="●",SUMIFS(ST_SUM!UH:UH,ST_SUM!$L:$L,$G10)/COUNTIFS($G:$G,$G10,$M:$M,"●",$A:$A,TT$5)/TT$3,0)/3600/$E10</f>
        <v>0</v>
      </c>
      <c r="TU10" s="0" t="n">
        <f aca="false">IF($N10="●",SUMIFS(ST_SUM!UI:UI,ST_SUM!$L:$L,$G10)/COUNTIFS($G:$G,$G10,$N:$N,"●",$A:$A,TU$5)/TU$3,0)/3600/$E10</f>
        <v>0</v>
      </c>
      <c r="TV10" s="0" t="n">
        <f aca="false">IF($O10="●",SUMIFS(ST_SUM!UJ:UJ,ST_SUM!$L:$L,$G10,ST_SUM!$M:$M,IF($B10='PART METHOD'!$D$4,"FMCNC1",IF($B10='PART METHOD'!$D$6,"FMCNC2","STD")))/IF($B10='PART METHOD'!$D$4,COUNTIFS($G:$G,$G10,$O:$O,"●",$A:$A,TV$5,$B:$B,'PART METHOD'!$D$4),IF($B10='PART METHOD'!$D$6,COUNTIFS($G:$G,$G10,$O:$O,"●",$A:$A,TV$5,$B:$B,'PART METHOD'!$D$6),COUNTIFS($G:$G,$G10,$O:$O,"●",$A:$A,TV$5,$B:$B,"&lt;&gt;"&amp;'PART METHOD'!$D$4,$B:$B,"&lt;&gt;"&amp;'PART METHOD'!$D$6)))/TV$3,0)/3600/$E10</f>
        <v>0.0401330580357143</v>
      </c>
      <c r="TW10" s="0" t="n">
        <f aca="false">IF($P10="●",SUMIFS(ST_SUM!UK:UK,ST_SUM!$L:$L,$G10,ST_SUM!$M:$M,IF($B10='PART METHOD'!$D$4,"FMCNC1",IF($B10='PART METHOD'!$D$6,"FMCNC2","STD")))/IF($B10='PART METHOD'!$D$4,COUNTIFS($G:$G,$G10,$P:$P,"●",$A:$A,TW$5,$B:$B,'PART METHOD'!$D$4),IF($B10='PART METHOD'!$D$6,COUNTIFS($G:$G,$G10,$P:$P,"●",$A:$A,TW$5,$B:$B,'PART METHOD'!$D$6),COUNTIFS($G:$G,$G10,$P:$P,"●",$A:$A,TW$5,$B:$B,"&lt;&gt;"&amp;'PART METHOD'!$D$4,$B:$B,"&lt;&gt;"&amp;'PART METHOD'!$D$6)))/TW$3,0)/3600/$E10</f>
        <v>0.0077293857473545</v>
      </c>
      <c r="TX10" s="0" t="n">
        <f aca="false">IF($Q10="●",SUMIFS(ST_SUM!UL:UL,ST_SUM!$L:$L,$G10,ST_SUM!$M:$M,IF($B10='PART METHOD'!$D$4,"FMCNC1",IF($B10='PART METHOD'!$D$6,"FMCNC2","STD")))/IF($B10='PART METHOD'!$D$4,COUNTIFS($G:$G,$G10,$Q:$Q,"●",$A:$A,TX$5,$B:$B,'PART METHOD'!$D$4),IF($B10='PART METHOD'!$D$6,COUNTIFS($G:$G,$G10,$Q:$Q,"●",$A:$A,TX$5,$B:$B,'PART METHOD'!$D$6),COUNTIFS($G:$G,$G10,$Q:$Q,"●",$A:$A,TX$5,$B:$B,"&lt;&gt;"&amp;'PART METHOD'!$D$4,$B:$B,"&lt;&gt;"&amp;'PART METHOD'!$D$6)))/TX$3,0)/3600/$E10</f>
        <v>0.00333162863756614</v>
      </c>
      <c r="TY10" s="0" t="n">
        <f aca="false">IF($R10="●",SUMIFS(ST_SUM!UM:UM,ST_SUM!$L:$L,$G10,ST_SUM!$M:$M,IF($B10='PART METHOD'!$D$4,"FMCNC1",IF($B10='PART METHOD'!$D$6,"FMCNC2","STD")))/IF($B10='PART METHOD'!$D$4,COUNTIFS($G:$G,$G10,$R:$R,"●",$A:$A,TY$5,$B:$B,'PART METHOD'!$D$4),IF($B10='PART METHOD'!$D$6,COUNTIFS($G:$G,$G10,$R:$R,"●",$A:$A,TY$5,$B:$B,'PART METHOD'!$D$6),COUNTIFS($G:$G,$G10,$R:$R,"●",$A:$A,TY$5,$B:$B,"&lt;&gt;"&amp;'PART METHOD'!$D$4,$B:$B,"&lt;&gt;"&amp;'PART METHOD'!$D$6)))/TY$3,0)/3600/$E10</f>
        <v>0.0101198040674603</v>
      </c>
      <c r="TZ10" s="0" t="n">
        <f aca="false">IF($S10="●",SUMIFS(ST_SUM!UN:UN,ST_SUM!$L:$L,$G10,ST_SUM!$M:$M,IF($B10='PART METHOD'!$D$4,"FMCNC1",IF($B10='PART METHOD'!$D$6,"FMCNC2","STD")))/IF($B10='PART METHOD'!$D$4,COUNTIFS($G:$G,$G10,$S:$S,"●",$A:$A,TZ$5,$B:$B,'PART METHOD'!$D$4),IF($B10='PART METHOD'!$D$6,COUNTIFS($G:$G,$G10,$S:$S,"●",$A:$A,TZ$5,$B:$B,'PART METHOD'!$D$6),COUNTIFS($G:$G,$G10,$S:$S,"●",$A:$A,TZ$5,$B:$B,"&lt;&gt;"&amp;'PART METHOD'!$D$4,$B:$B,"&lt;&gt;"&amp;'PART METHOD'!$D$6)))/TZ$3,0)/3600/$E10</f>
        <v>0.00595417493386243</v>
      </c>
      <c r="UA10" s="0" t="n">
        <f aca="false">IF($T10="●",SUMIFS(ST_SUM!UO:UO,ST_SUM!$L:$L,$G10,ST_SUM!$M:$M,IF($B10='PART METHOD'!$D$4,"FMCNC1",IF($B10='PART METHOD'!$D$6,"FMCNC2","STD")))/IF($B10='PART METHOD'!$D$4,COUNTIFS($G:$G,$G10,$T:$T,"●",$A:$A,UA$5,$B:$B,'PART METHOD'!$D$4),IF($B10='PART METHOD'!$D$6,COUNTIFS($G:$G,$G10,$T:$T,"●",$A:$A,UA$5,$B:$B,'PART METHOD'!$D$6),COUNTIFS($G:$G,$G10,$T:$T,"●",$A:$A,UA$5,$B:$B,"&lt;&gt;"&amp;'PART METHOD'!$D$4,$B:$B,"&lt;&gt;"&amp;'PART METHOD'!$D$6)))/UA$3,0)/3600/$E10</f>
        <v>0.0105980406746032</v>
      </c>
      <c r="UB10" s="0" t="n">
        <f aca="false">IF($U10="●",SUMIFS(ST_SUM!UP:UP,ST_SUM!$L:$L,$G10,ST_SUM!$M:$M,IF($B10='PART METHOD'!$D$4,"FMCNC1",IF($B10='PART METHOD'!$D$6,"FMCNC2","STD")))/IF($B10='PART METHOD'!$D$4,COUNTIFS($G:$G,$G10,$U:$U,"●",$A:$A,UB$5,$B:$B,'PART METHOD'!$D$4),IF($B10='PART METHOD'!$D$6,COUNTIFS($G:$G,$G10,$U:$U,"●",$A:$A,UB$5,$B:$B,'PART METHOD'!$D$6),COUNTIFS($G:$G,$G10,$U:$U,"●",$A:$A,UB$5,$B:$B,"&lt;&gt;"&amp;'PART METHOD'!$D$4,$B:$B,"&lt;&gt;"&amp;'PART METHOD'!$D$6)))/UB$3,0)/3600/$E10</f>
        <v>0.0120481371252205</v>
      </c>
      <c r="UC10" s="0" t="n">
        <f aca="false">IF($V10="●",SUMIFS(ST_SUM!UQ:UQ,ST_SUM!$L:$L,$G10,ST_SUM!$M:$M,IF($B10='PART METHOD'!$D$4,"FMCNC1",IF($B10='PART METHOD'!$D$6,"FMCNC2","STD")))/IF($B10='PART METHOD'!$D$4,COUNTIFS($G:$G,$G10,$V:$V,"●",$A:$A,UC$5,$B:$B,'PART METHOD'!$D$4),IF($B10='PART METHOD'!$D$6,COUNTIFS($G:$G,$G10,$V:$V,"●",$A:$A,UC$5,$B:$B,'PART METHOD'!$D$6),COUNTIFS($G:$G,$G10,$V:$V,"●",$A:$A,UC$5,$B:$B,"&lt;&gt;"&amp;'PART METHOD'!$D$4,$B:$B,"&lt;&gt;"&amp;'PART METHOD'!$D$6)))/UC$3,0)/3600/$E10</f>
        <v>0.0156871589781746</v>
      </c>
      <c r="UD10" s="0" t="n">
        <f aca="false">IF($W10="●",SUMIFS(ST_SUM!UR:UR,ST_SUM!$L:$L,$G10,ST_SUM!$N:$N,IF($B10='PART METHOD'!$D$5,"HAND","STD"))/COUNTIFS($G:$G,$G10,$W:$W,"●",$A:$A,UD$5,$B:$B,IF($B10='PART METHOD'!$D$5,'PART METHOD'!$D$5,"&lt;&gt;"&amp;'PART METHOD'!$D$5))/UD$3,0)/3600/$E10</f>
        <v>0</v>
      </c>
      <c r="UE10" s="0" t="n">
        <f aca="false">IF($X10="●",SUMIFS(ST_SUM!US:US,ST_SUM!$L:$L,$G10)/COUNTIFS($G:$G,$G10,$X:$X,"●",$A:$A,UE$5)/UE$3,0)/3600/$E10</f>
        <v>0</v>
      </c>
      <c r="UF10" s="0" t="n">
        <f aca="false">IF($Y10="●",SUMIFS(ST_SUM!UT:UT,ST_SUM!$L:$L,$G10)/COUNTIFS($G:$G,$G10,$Y:$Y,"●",$A:$A,UF$5)/UF$3,0)/3600/$E10</f>
        <v>0</v>
      </c>
      <c r="UG10" s="0" t="n">
        <f aca="false">IF($Z10="●",SUMIFS(ST_SUM!UU:UU,ST_SUM!$L:$L,$G10)/COUNTIFS($G:$G,$G10,$Z:$Z,"●",$A:$A,UG$5)/UG$3,0)/3600/$E10</f>
        <v>0</v>
      </c>
      <c r="UH10" s="0" t="n">
        <f aca="false">IF($AA10="●",SUMIFS(ST_SUM!UV:UV,ST_SUM!$L:$L,$G10)/COUNTIFS($G:$G,$G10,$AA:$AA,"●",$A:$A,UH$5)/UH$3,0)/3600/$E10</f>
        <v>0</v>
      </c>
      <c r="UI10" s="0" t="n">
        <f aca="false">IF($AB10="●",SUMIFS(ST_SUM!UW:UW,ST_SUM!$L:$L,$G10)/COUNTIFS($G:$G,$G10,$AB:$AB,"●",$A:$A,UI$5)/UI$3,0)/3600/$E10</f>
        <v>0</v>
      </c>
      <c r="UJ10" s="0" t="n">
        <f aca="false">IF($AC10="●",SUMIFS(ST_SUM!UX:UX,ST_SUM!$L:$L,$G10)/COUNTIFS($G:$G,$G10,$AC:$AC,"●",$A:$A,UJ$5)/UJ$3,0)/3600/$E10</f>
        <v>0</v>
      </c>
      <c r="UK10" s="0" t="n">
        <f aca="false">IF($AD10="●",SUMIFS(ST_SUM!UY:UY,ST_SUM!$L:$L,$G10)/COUNTIFS($G:$G,$G10,$AD:$AD,"●",$A:$A,UK$5)/UK$3,0)/3600/$E10</f>
        <v>0</v>
      </c>
      <c r="UL10" s="0" t="n">
        <f aca="false">IF($AE10="●",SUMIFS(ST_SUM!UZ:UZ,ST_SUM!$L:$L,$G10)/COUNTIFS($G:$G,$G10,$AE:$AE,"●",$A:$A,UL$5)/UL$3,0)/3600/$E10</f>
        <v>0</v>
      </c>
      <c r="UM10" s="0" t="n">
        <f aca="false">IF($AF10="●",SUMIFS(ST_SUM!VA:VA,ST_SUM!$L:$L,$G10)/COUNTIFS($G:$G,$G10,$AF:$AF,"●",$A:$A,UM$5)/UM$3,0)/3600/$E10</f>
        <v>0</v>
      </c>
      <c r="UN10" s="0" t="n">
        <f aca="false">IF($AG10="●",SUMIFS(ST_SUM!VB:VB,ST_SUM!$L:$L,$G10)/COUNTIFS($G:$G,$G10,$AG:$AG,"●",$A:$A,UN$5)/UN$3,0)/3600/$E10</f>
        <v>0</v>
      </c>
      <c r="UO10" s="0" t="n">
        <f aca="false">IF($AH10="●",SUMIFS(ST_SUM!VC:VC,ST_SUM!$L:$L,$G10)/COUNTIFS($G:$G,$G10,$AH:$AH,"●",$A:$A,UO$5)/UO$3,0)/3600/$E10</f>
        <v>0</v>
      </c>
      <c r="UP10" s="0" t="n">
        <f aca="false">IF($AI10="●",SUMIFS(ST_SUM!VD:VD,ST_SUM!$L:$L,$G10)/COUNTIFS($G:$G,$G10,$AI:$AI,"●",$A:$A,UP$5)/UP$3,0)/3600/$E10</f>
        <v>0</v>
      </c>
      <c r="UQ10" s="0" t="n">
        <f aca="false">IF($AJ10="●",SUMIFS(ST_SUM!VE:VE,ST_SUM!$L:$L,$G10)/COUNTIFS($G:$G,$G10,$AJ:$AJ,"●",$A:$A,UQ$5)/UQ$3,0)/3600/$E10</f>
        <v>0</v>
      </c>
      <c r="UR10" s="0" t="n">
        <f aca="false">IF($AK10="●",SUMIFS(ST_SUM!VF:VF,ST_SUM!$L:$L,$G10)/COUNTIFS($G:$G,$G10,$AK:$AK,"●",$A:$A,UR$5)/UR$3,0)/3600/$E10</f>
        <v>0</v>
      </c>
      <c r="US10" s="0" t="n">
        <f aca="false">IF($AL10="●",SUMIFS(ST_SUM!VG:VG,ST_SUM!$L:$L,$G10)/COUNTIFS($G:$G,$G10,$AL:$AL,"●",$A:$A,US$5)/US$3,0)/3600/$E10</f>
        <v>0</v>
      </c>
      <c r="UT10" s="0" t="n">
        <f aca="false">IF($AM10="●",SUMIFS(ST_SUM!VH:VH,ST_SUM!$L:$L,$G10)/COUNTIFS($G:$G,$G10,$AM:$AM,"●",$A:$A,UT$5)/UT$3,0)/3600/$E10</f>
        <v>0</v>
      </c>
      <c r="UU10" s="0" t="n">
        <f aca="false">IF($AN10="●",SUMIFS(ST_SUM!VI:VI,ST_SUM!$L:$L,$G10)/COUNTIFS($G:$G,$G10,$AN:$AN,"●",$A:$A,UU$5)/UU$3,0)/3600/$E10</f>
        <v>0</v>
      </c>
      <c r="UV10" s="0" t="n">
        <f aca="false">IF($AO10="●",SUMIFS(ST_SUM!VJ:VJ,ST_SUM!$L:$L,$G10)/COUNTIFS($G:$G,$G10,$AO:$AO,"●",$A:$A,UV$5)/UV$3,0)/3600/$E10</f>
        <v>0</v>
      </c>
      <c r="UW10" s="0" t="n">
        <f aca="false">IF($AP10="●",SUMIFS(ST_SUM!VK:VK,ST_SUM!$L:$L,$G10)/COUNTIFS($G:$G,$G10,$AP:$AP,"●",$A:$A,UW$5)/UW$3,0)/3600/$E10</f>
        <v>0</v>
      </c>
      <c r="UX10" s="0" t="n">
        <f aca="false">IF($AQ10="●",SUMIFS(ST_SUM!VL:VL,ST_SUM!$L:$L,$G10)/COUNTIFS($G:$G,$G10,$AQ:$AQ,"●",$A:$A,UX$5)/UX$3,0)/3600/$E10</f>
        <v>0</v>
      </c>
      <c r="UY10" s="0" t="n">
        <f aca="false">IF($AR10="●",SUMIFS(ST_SUM!VM:VM,ST_SUM!$L:$L,$G10)/COUNTIFS($G:$G,$G10,$AR:$AR,"●",$A:$A,UY$5)/UY$3,0)/3600/$E10</f>
        <v>0</v>
      </c>
      <c r="UZ10" s="0" t="n">
        <f aca="false">IF($AS10="●",SUMIFS(ST_SUM!VN:VN,ST_SUM!$L:$L,$G10)/COUNTIFS($G:$G,$G10,$AS:$AS,"●",$A:$A,UZ$5)/UZ$3,0)/3600/$E10</f>
        <v>0</v>
      </c>
      <c r="VA10" s="0" t="n">
        <f aca="false">IF($AT10="●",SUMIFS(ST_SUM!VO:VO,ST_SUM!$L:$L,$G10)/COUNTIFS($G:$G,$G10,$AT:$AT,"●",$A:$A,VA$5)/VA$3,0)/3600/$E10</f>
        <v>0</v>
      </c>
      <c r="VB10" s="0" t="n">
        <f aca="false">IF($AU10="●",SUMIFS(ST_SUM!VP:VP,ST_SUM!$L:$L,$G10)/COUNTIFS($G:$G,$G10,$AU:$AU,"●",$A:$A,VB$5)/VB$3,0)/3600/$E10</f>
        <v>0</v>
      </c>
      <c r="VC10" s="0" t="n">
        <f aca="false">IF($AV10="●",SUMIFS(ST_SUM!VQ:VQ,ST_SUM!$L:$L,$G10)/COUNTIFS($G:$G,$G10,$AV:$AV,"●",$A:$A,VC$5)/VC$3,0)/3600/$E10</f>
        <v>0</v>
      </c>
      <c r="VD10" s="0" t="n">
        <f aca="false">IF($AW10="●",SUMIFS(ST_SUM!VR:VR,ST_SUM!$L:$L,$G10)/COUNTIFS($G:$G,$G10,$AW:$AW,"●",$A:$A,VD$5)/VD$3,0)/3600/$E10</f>
        <v>0</v>
      </c>
      <c r="VE10" s="0" t="n">
        <f aca="false">IF($AX10="●",SUMIFS(ST_SUM!VS:VS,ST_SUM!$L:$L,$G10)/COUNTIFS($G:$G,$G10,$AX:$AX,"●",$A:$A,VE$5)/VE$3,0)/3600/$E10</f>
        <v>0</v>
      </c>
      <c r="VF10" s="0" t="n">
        <f aca="false">IF($AY10="●",SUMIFS(ST_SUM!VT:VT,ST_SUM!$L:$L,$G10)/COUNTIFS($G:$G,$G10,$AY:$AY,"●",$A:$A,VF$5)/VF$3,0)/3600/$E10</f>
        <v>0</v>
      </c>
      <c r="VG10" s="0" t="n">
        <f aca="false">IF($AZ10="●",SUMIFS(ST_SUM!VU:VU,ST_SUM!$L:$L,$G10)/COUNTIFS($G:$G,$G10,$AZ:$AZ,"●",$A:$A,VG$5)/VG$3,0)/3600/$E10</f>
        <v>0</v>
      </c>
      <c r="VH10" s="0" t="n">
        <f aca="false">IF($BA10="●",SUMIFS(ST_SUM!VV:VV,ST_SUM!$L:$L,$G10)/COUNTIFS($G:$G,$G10,$BA:$BA,"●",$A:$A,VH$5)/VH$3,0)/3600/$E10</f>
        <v>0</v>
      </c>
      <c r="VI10" s="0" t="n">
        <f aca="false">IF($BB10="●",SUMIFS(ST_SUM!VW:VW,ST_SUM!$L:$L,$G10)/COUNTIFS($G:$G,$G10,$BB:$BB,"●",$A:$A,VI$5)/VI$3,0)/3600/$E10</f>
        <v>0</v>
      </c>
      <c r="VJ10" s="0" t="n">
        <f aca="false">IF($BC10="●",SUMIFS(ST_SUM!VX:VX,ST_SUM!$L:$L,$G10)/COUNTIFS($G:$G,$G10,$BC:$BC,"●",$A:$A,VJ$5)/VJ$3,0)/3600/$E10</f>
        <v>0</v>
      </c>
      <c r="VK10" s="0" t="n">
        <f aca="false">IF($BD10="●",SUMIFS(ST_SUM!VY:VY,ST_SUM!$L:$L,$G10)/COUNTIFS($G:$G,$G10,$BD:$BD,"●",$A:$A,VK$5)/VK$3,0)/3600/$E10</f>
        <v>0</v>
      </c>
      <c r="VL10" s="0" t="n">
        <f aca="false">IF($BE10="●",SUMIFS(ST_SUM!VZ:VZ,ST_SUM!$L:$L,$G10)/COUNTIFS($G:$G,$G10,$BE:$BE,"●",$A:$A,VL$5)/VL$3,0)/3600/$E10</f>
        <v>0</v>
      </c>
      <c r="VM10" s="0" t="n">
        <f aca="false">IF($BF10="●",SUMIFS(ST_SUM!WA:WA,ST_SUM!$L:$L,$G10)/COUNTIFS($G:$G,$G10,$BF:$BF,"●",$A:$A,VM$5)/VM$3,0)/3600/$E10</f>
        <v>0</v>
      </c>
      <c r="VN10" s="0" t="n">
        <f aca="false">IF($BG10="●",SUMIFS(ST_SUM!WB:WB,ST_SUM!$L:$L,$G10)/COUNTIFS($G:$G,$G10,$BG:$BG,"●",$A:$A,VN$5)/VN$3,0)/3600/$E10</f>
        <v>0</v>
      </c>
      <c r="VO10" s="0" t="n">
        <f aca="false">IF($BH10="●",SUMIFS(ST_SUM!WC:WC,ST_SUM!$L:$L,$G10)/COUNTIFS($G:$G,$G10,$BH:$BH,"●",$A:$A,VO$5)/VO$3,0)/3600/$E10</f>
        <v>0</v>
      </c>
      <c r="VP10" s="0" t="n">
        <f aca="false">IF($BI10="●",SUMIFS(ST_SUM!WD:WD,ST_SUM!$L:$L,$G10)/COUNTIFS($G:$G,$G10,$BI:$BI,"●",$A:$A,VP$5)/VP$3,0)/3600/$E10</f>
        <v>0</v>
      </c>
      <c r="VQ10" s="0" t="n">
        <f aca="false">IF($BJ10="●",SUMIFS(ST_SUM!WE:WE,ST_SUM!$L:$L,$G10)/COUNTIFS($G:$G,$G10,$BJ:$BJ,"●",$A:$A,VQ$5)/VQ$3,0)/3600/$E10</f>
        <v>0</v>
      </c>
      <c r="VR10" s="0" t="n">
        <f aca="false">IF($BK10="●",SUMIFS(ST_SUM!WF:WF,ST_SUM!$L:$L,$G10)/COUNTIFS($G:$G,$G10,$BK:$BK,"●",$A:$A,VR$5)/VR$3,0)/3600/$E10</f>
        <v>0</v>
      </c>
      <c r="VS10" s="0" t="n">
        <f aca="false">IF($BL10="●",SUMIFS(ST_SUM!WG:WG,ST_SUM!$L:$L,$G10)/COUNTIFS($G:$G,$G10,$BL:$BL,"●",$A:$A,VS$5)/VS$3,0)/3600/$E10</f>
        <v>0</v>
      </c>
      <c r="VT10" s="0" t="n">
        <f aca="false">IF($BM10="●",SUMIFS(ST_SUM!WH:WH,ST_SUM!$L:$L,$G10)/COUNTIFS($G:$G,$G10,$BM:$BM,"●",$A:$A,VT$5)/VT$3,0)/3600/$E10</f>
        <v>0</v>
      </c>
      <c r="VU10" s="0" t="n">
        <f aca="false">IF($BN10="●",SUMIFS(ST_SUM!WI:WI,ST_SUM!$L:$L,$G10)/COUNTIFS($G:$G,$G10,$BN:$BN,"●",$A:$A,VU$5)/VU$3,0)/3600/$E10</f>
        <v>0</v>
      </c>
      <c r="VV10" s="0" t="n">
        <f aca="false">IF($BO10="●",SUMIFS(ST_SUM!WJ:WJ,ST_SUM!$L:$L,$G10)/COUNTIFS($G:$G,$G10,$BO:$BO,"●",$A:$A,VV$5)/VV$3,0)/3600/$E10</f>
        <v>0</v>
      </c>
      <c r="VW10" s="0" t="n">
        <f aca="false">IF($BP10="●",SUMIFS(ST_SUM!WK:WK,ST_SUM!$L:$L,$G10)/COUNTIFS($G:$G,$G10,$BP:$BP,"●",$A:$A,VW$5)/VW$3,0)/3600/$E10</f>
        <v>0</v>
      </c>
      <c r="VX10" s="0" t="n">
        <f aca="false">IF($BQ10="●",SUMIFS(ST_SUM!WL:WL,ST_SUM!$L:$L,$G10)/COUNTIFS($G:$G,$G10,$BQ:$BQ,"●",$A:$A,VX$5)/VX$3,0)/3600/$E10</f>
        <v>0</v>
      </c>
      <c r="VY10" s="0" t="n">
        <f aca="false">IF($BR10="●",SUMIFS(ST_SUM!WM:WM,ST_SUM!$L:$L,$G10)/COUNTIFS($G:$G,$G10,$BR:$BR,"●",$A:$A,VY$5)/VY$3,0)/3600/$E10</f>
        <v>0</v>
      </c>
      <c r="VZ10" s="0" t="n">
        <f aca="false">IF($BS10="●",SUMIFS(ST_SUM!WN:WN,ST_SUM!$L:$L,$G10)/COUNTIFS($G:$G,$G10,$BS:$BS,"●",$A:$A,VZ$5)/VZ$3,0)/3600/$E10</f>
        <v>0</v>
      </c>
      <c r="WA10" s="0" t="n">
        <f aca="false">IF($BT10="●",SUMIFS(ST_SUM!WO:WO,ST_SUM!$L:$L,$G10)/COUNTIFS($G:$G,$G10,$BT:$BT,"●",$A:$A,WA$5)/WA$3,0)/3600/$E10</f>
        <v>0</v>
      </c>
      <c r="WB10" s="0" t="n">
        <f aca="false">SUM(TO10:WA10)</f>
        <v>0.105601388199956</v>
      </c>
      <c r="WC10" s="0" t="n">
        <f aca="false">IF($H10="●",SUMIFS(ST_SUM!WQ:WQ,ST_SUM!$L:$L,$G10)/COUNTIFS($G:$G,$G10,$H:$H,"●",$A:$A,WC$5)/WC$3,0)/3600/$E10</f>
        <v>0</v>
      </c>
      <c r="WD10" s="0" t="n">
        <f aca="false">IF($I10="●",SUMIFS(ST_SUM!WR:WR,ST_SUM!$L:$L,$G10)/COUNTIFS($G:$G,$G10,$I:$I,"●",$A:$A,WD$5)/WD$3,0)/3600/$E10</f>
        <v>0</v>
      </c>
      <c r="WE10" s="0" t="n">
        <f aca="false">IF($J10="●",SUMIFS(ST_SUM!WS:WS,ST_SUM!$L:$L,$G10)/COUNTIFS($G:$G,$G10,$J:$J,"●",$A:$A,WE$5)/WE$3,0)/3600/$E10</f>
        <v>0</v>
      </c>
      <c r="WF10" s="0" t="n">
        <f aca="false">IF($K10="●",SUMIFS(ST_SUM!WT:WT,ST_SUM!$L:$L,$G10)/COUNTIFS($G:$G,$G10,$K:$K,"●",$A:$A,WF$5)/WF$3,0)/3600/$E10</f>
        <v>0</v>
      </c>
      <c r="WG10" s="0" t="n">
        <f aca="false">IF($L10="●",SUMIFS(ST_SUM!WU:WU,ST_SUM!$L:$L,$G10)/COUNTIFS($G:$G,$G10,$L:$L,"●",$A:$A,WG$5)/WG$3,0)/3600/$E10</f>
        <v>0</v>
      </c>
      <c r="WH10" s="0" t="n">
        <f aca="false">IF($M10="●",SUMIFS(ST_SUM!WV:WV,ST_SUM!$L:$L,$G10)/COUNTIFS($G:$G,$G10,$M:$M,"●",$A:$A,WH$5)/WH$3,0)/3600/$E10</f>
        <v>0</v>
      </c>
      <c r="WI10" s="0" t="n">
        <f aca="false">IF($N10="●",SUMIFS(ST_SUM!WW:WW,ST_SUM!$L:$L,$G10)/COUNTIFS($G:$G,$G10,$N:$N,"●",$A:$A,WI$5)/WI$3,0)/3600/$E10</f>
        <v>0</v>
      </c>
      <c r="WJ10" s="0" t="n">
        <f aca="false">IF($O10="●",SUMIFS(ST_SUM!WX:WX,ST_SUM!$L:$L,$G10,ST_SUM!$M:$M,IF($B10='PART METHOD'!$D$4,"FMCNC1",IF($B10='PART METHOD'!$D$6,"FMCNC2","STD")))/IF($B10='PART METHOD'!$D$4,COUNTIFS($G:$G,$G10,$O:$O,"●",$A:$A,WJ$5,$B:$B,'PART METHOD'!$D$4),IF($B10='PART METHOD'!$D$6,COUNTIFS($G:$G,$G10,$O:$O,"●",$A:$A,WJ$5,$B:$B,'PART METHOD'!$D$6),COUNTIFS($G:$G,$G10,$O:$O,"●",$A:$A,WJ$5,$B:$B,"&lt;&gt;"&amp;'PART METHOD'!$D$4,$B:$B,"&lt;&gt;"&amp;'PART METHOD'!$D$6)))/WJ$3,0)/3600/$E10</f>
        <v>0.0433762784090909</v>
      </c>
      <c r="WK10" s="0" t="n">
        <f aca="false">IF($P10="●",SUMIFS(ST_SUM!WY:WY,ST_SUM!$L:$L,$G10,ST_SUM!$M:$M,IF($B10='PART METHOD'!$D$4,"FMCNC1",IF($B10='PART METHOD'!$D$6,"FMCNC2","STD")))/IF($B10='PART METHOD'!$D$4,COUNTIFS($G:$G,$G10,$P:$P,"●",$A:$A,WK$5,$B:$B,'PART METHOD'!$D$4),IF($B10='PART METHOD'!$D$6,COUNTIFS($G:$G,$G10,$P:$P,"●",$A:$A,WK$5,$B:$B,'PART METHOD'!$D$6),COUNTIFS($G:$G,$G10,$P:$P,"●",$A:$A,WK$5,$B:$B,"&lt;&gt;"&amp;'PART METHOD'!$D$4,$B:$B,"&lt;&gt;"&amp;'PART METHOD'!$D$6)))/WK$3,0)/3600/$E10</f>
        <v>0.00905200836489899</v>
      </c>
      <c r="WL10" s="0" t="n">
        <f aca="false">IF($Q10="●",SUMIFS(ST_SUM!WZ:WZ,ST_SUM!$L:$L,$G10,ST_SUM!$M:$M,IF($B10='PART METHOD'!$D$4,"FMCNC1",IF($B10='PART METHOD'!$D$6,"FMCNC2","STD")))/IF($B10='PART METHOD'!$D$4,COUNTIFS($G:$G,$G10,$Q:$Q,"●",$A:$A,WL$5,$B:$B,'PART METHOD'!$D$4),IF($B10='PART METHOD'!$D$6,COUNTIFS($G:$G,$G10,$Q:$Q,"●",$A:$A,WL$5,$B:$B,'PART METHOD'!$D$6),COUNTIFS($G:$G,$G10,$Q:$Q,"●",$A:$A,WL$5,$B:$B,"&lt;&gt;"&amp;'PART METHOD'!$D$4,$B:$B,"&lt;&gt;"&amp;'PART METHOD'!$D$6)))/WL$3,0)/3600/$E10</f>
        <v>0.00793380681818182</v>
      </c>
      <c r="WM10" s="0" t="n">
        <f aca="false">IF($R10="●",SUMIFS(ST_SUM!XA:XA,ST_SUM!$L:$L,$G10,ST_SUM!$M:$M,IF($B10='PART METHOD'!$D$4,"FMCNC1",IF($B10='PART METHOD'!$D$6,"FMCNC2","STD")))/IF($B10='PART METHOD'!$D$4,COUNTIFS($G:$G,$G10,$R:$R,"●",$A:$A,WM$5,$B:$B,'PART METHOD'!$D$4),IF($B10='PART METHOD'!$D$6,COUNTIFS($G:$G,$G10,$R:$R,"●",$A:$A,WM$5,$B:$B,'PART METHOD'!$D$6),COUNTIFS($G:$G,$G10,$R:$R,"●",$A:$A,WM$5,$B:$B,"&lt;&gt;"&amp;'PART METHOD'!$D$4,$B:$B,"&lt;&gt;"&amp;'PART METHOD'!$D$6)))/WM$3,0)/3600/$E10</f>
        <v>0.0116317885890152</v>
      </c>
      <c r="WN10" s="0" t="n">
        <f aca="false">IF($S10="●",SUMIFS(ST_SUM!XB:XB,ST_SUM!$L:$L,$G10,ST_SUM!$M:$M,IF($B10='PART METHOD'!$D$4,"FMCNC1",IF($B10='PART METHOD'!$D$6,"FMCNC2","STD")))/IF($B10='PART METHOD'!$D$4,COUNTIFS($G:$G,$G10,$S:$S,"●",$A:$A,WN$5,$B:$B,'PART METHOD'!$D$4),IF($B10='PART METHOD'!$D$6,COUNTIFS($G:$G,$G10,$S:$S,"●",$A:$A,WN$5,$B:$B,'PART METHOD'!$D$6),COUNTIFS($G:$G,$G10,$S:$S,"●",$A:$A,WN$5,$B:$B,"&lt;&gt;"&amp;'PART METHOD'!$D$4,$B:$B,"&lt;&gt;"&amp;'PART METHOD'!$D$6)))/WN$3,0)/3600/$E10</f>
        <v>0.00943224168771044</v>
      </c>
      <c r="WO10" s="0" t="n">
        <f aca="false">IF($T10="●",SUMIFS(ST_SUM!XC:XC,ST_SUM!$L:$L,$G10,ST_SUM!$M:$M,IF($B10='PART METHOD'!$D$4,"FMCNC1",IF($B10='PART METHOD'!$D$6,"FMCNC2","STD")))/IF($B10='PART METHOD'!$D$4,COUNTIFS($G:$G,$G10,$T:$T,"●",$A:$A,WO$5,$B:$B,'PART METHOD'!$D$4),IF($B10='PART METHOD'!$D$6,COUNTIFS($G:$G,$G10,$T:$T,"●",$A:$A,WO$5,$B:$B,'PART METHOD'!$D$6),COUNTIFS($G:$G,$G10,$T:$T,"●",$A:$A,WO$5,$B:$B,"&lt;&gt;"&amp;'PART METHOD'!$D$4,$B:$B,"&lt;&gt;"&amp;'PART METHOD'!$D$6)))/WO$3,0)/3600/$E10</f>
        <v>0.0140052320075758</v>
      </c>
      <c r="WP10" s="0" t="n">
        <f aca="false">IF($U10="●",SUMIFS(ST_SUM!XD:XD,ST_SUM!$L:$L,$G10,ST_SUM!$M:$M,IF($B10='PART METHOD'!$D$4,"FMCNC1",IF($B10='PART METHOD'!$D$6,"FMCNC2","STD")))/IF($B10='PART METHOD'!$D$4,COUNTIFS($G:$G,$G10,$U:$U,"●",$A:$A,WP$5,$B:$B,'PART METHOD'!$D$4),IF($B10='PART METHOD'!$D$6,COUNTIFS($G:$G,$G10,$U:$U,"●",$A:$A,WP$5,$B:$B,'PART METHOD'!$D$6),COUNTIFS($G:$G,$G10,$U:$U,"●",$A:$A,WP$5,$B:$B,"&lt;&gt;"&amp;'PART METHOD'!$D$4,$B:$B,"&lt;&gt;"&amp;'PART METHOD'!$D$6)))/WP$3,0)/3600/$E10</f>
        <v>0.0131392387415825</v>
      </c>
      <c r="WQ10" s="0" t="n">
        <f aca="false">IF($V10="●",SUMIFS(ST_SUM!XE:XE,ST_SUM!$L:$L,$G10,ST_SUM!$M:$M,IF($B10='PART METHOD'!$D$4,"FMCNC1",IF($B10='PART METHOD'!$D$6,"FMCNC2","STD")))/IF($B10='PART METHOD'!$D$4,COUNTIFS($G:$G,$G10,$V:$V,"●",$A:$A,WQ$5,$B:$B,'PART METHOD'!$D$4),IF($B10='PART METHOD'!$D$6,COUNTIFS($G:$G,$G10,$V:$V,"●",$A:$A,WQ$5,$B:$B,'PART METHOD'!$D$6),COUNTIFS($G:$G,$G10,$V:$V,"●",$A:$A,WQ$5,$B:$B,"&lt;&gt;"&amp;'PART METHOD'!$D$4,$B:$B,"&lt;&gt;"&amp;'PART METHOD'!$D$6)))/WQ$3,0)/3600/$E10</f>
        <v>0.0180848484848485</v>
      </c>
      <c r="WR10" s="0" t="n">
        <f aca="false">IF($W10="●",SUMIFS(ST_SUM!XF:XF,ST_SUM!$L:$L,$G10,ST_SUM!$N:$N,IF($B10='PART METHOD'!$D$5,"HAND","STD"))/COUNTIFS($G:$G,$G10,$W:$W,"●",$A:$A,WR$5,$B:$B,IF($B10='PART METHOD'!$D$5,'PART METHOD'!$D$5,"&lt;&gt;"&amp;'PART METHOD'!$D$5))/WR$3,0)/3600/$E10</f>
        <v>0</v>
      </c>
      <c r="WS10" s="0" t="n">
        <f aca="false">IF($X10="●",SUMIFS(ST_SUM!XG:XG,ST_SUM!$L:$L,$G10)/COUNTIFS($G:$G,$G10,$X:$X,"●",$A:$A,WS$5)/WS$3,0)/3600/$E10</f>
        <v>0</v>
      </c>
      <c r="WT10" s="0" t="n">
        <f aca="false">IF($Y10="●",SUMIFS(ST_SUM!XH:XH,ST_SUM!$L:$L,$G10)/COUNTIFS($G:$G,$G10,$Y:$Y,"●",$A:$A,WT$5)/WT$3,0)/3600/$E10</f>
        <v>0</v>
      </c>
      <c r="WU10" s="0" t="n">
        <f aca="false">IF($Z10="●",SUMIFS(ST_SUM!XI:XI,ST_SUM!$L:$L,$G10)/COUNTIFS($G:$G,$G10,$Z:$Z,"●",$A:$A,WU$5)/WU$3,0)/3600/$E10</f>
        <v>0</v>
      </c>
      <c r="WV10" s="0" t="n">
        <f aca="false">IF($AA10="●",SUMIFS(ST_SUM!XJ:XJ,ST_SUM!$L:$L,$G10)/COUNTIFS($G:$G,$G10,$AA:$AA,"●",$A:$A,WV$5)/WV$3,0)/3600/$E10</f>
        <v>0</v>
      </c>
      <c r="WW10" s="0" t="n">
        <f aca="false">IF($AB10="●",SUMIFS(ST_SUM!XK:XK,ST_SUM!$L:$L,$G10)/COUNTIFS($G:$G,$G10,$AB:$AB,"●",$A:$A,WW$5)/WW$3,0)/3600/$E10</f>
        <v>0</v>
      </c>
      <c r="WX10" s="0" t="n">
        <f aca="false">IF($AC10="●",SUMIFS(ST_SUM!XL:XL,ST_SUM!$L:$L,$G10)/COUNTIFS($G:$G,$G10,$AC:$AC,"●",$A:$A,WX$5)/WX$3,0)/3600/$E10</f>
        <v>0</v>
      </c>
      <c r="WY10" s="0" t="n">
        <f aca="false">IF($AD10="●",SUMIFS(ST_SUM!XM:XM,ST_SUM!$L:$L,$G10)/COUNTIFS($G:$G,$G10,$AD:$AD,"●",$A:$A,WY$5)/WY$3,0)/3600/$E10</f>
        <v>0</v>
      </c>
      <c r="WZ10" s="0" t="n">
        <f aca="false">IF($AE10="●",SUMIFS(ST_SUM!XN:XN,ST_SUM!$L:$L,$G10)/COUNTIFS($G:$G,$G10,$AE:$AE,"●",$A:$A,WZ$5)/WZ$3,0)/3600/$E10</f>
        <v>0</v>
      </c>
      <c r="XA10" s="0" t="n">
        <f aca="false">IF($AF10="●",SUMIFS(ST_SUM!XO:XO,ST_SUM!$L:$L,$G10)/COUNTIFS($G:$G,$G10,$AF:$AF,"●",$A:$A,XA$5)/XA$3,0)/3600/$E10</f>
        <v>0</v>
      </c>
      <c r="XB10" s="0" t="n">
        <f aca="false">IF($AG10="●",SUMIFS(ST_SUM!XP:XP,ST_SUM!$L:$L,$G10)/COUNTIFS($G:$G,$G10,$AG:$AG,"●",$A:$A,XB$5)/XB$3,0)/3600/$E10</f>
        <v>0</v>
      </c>
      <c r="XC10" s="0" t="n">
        <f aca="false">IF($AH10="●",SUMIFS(ST_SUM!XQ:XQ,ST_SUM!$L:$L,$G10)/COUNTIFS($G:$G,$G10,$AH:$AH,"●",$A:$A,XC$5)/XC$3,0)/3600/$E10</f>
        <v>0</v>
      </c>
      <c r="XD10" s="0" t="n">
        <f aca="false">IF($AI10="●",SUMIFS(ST_SUM!XR:XR,ST_SUM!$L:$L,$G10)/COUNTIFS($G:$G,$G10,$AI:$AI,"●",$A:$A,XD$5)/XD$3,0)/3600/$E10</f>
        <v>0</v>
      </c>
      <c r="XE10" s="0" t="n">
        <f aca="false">IF($AJ10="●",SUMIFS(ST_SUM!XS:XS,ST_SUM!$L:$L,$G10)/COUNTIFS($G:$G,$G10,$AJ:$AJ,"●",$A:$A,XE$5)/XE$3,0)/3600/$E10</f>
        <v>0</v>
      </c>
      <c r="XF10" s="0" t="n">
        <f aca="false">IF($AK10="●",SUMIFS(ST_SUM!XT:XT,ST_SUM!$L:$L,$G10)/COUNTIFS($G:$G,$G10,$AK:$AK,"●",$A:$A,XF$5)/XF$3,0)/3600/$E10</f>
        <v>0</v>
      </c>
      <c r="XG10" s="0" t="n">
        <f aca="false">IF($AL10="●",SUMIFS(ST_SUM!XU:XU,ST_SUM!$L:$L,$G10)/COUNTIFS($G:$G,$G10,$AL:$AL,"●",$A:$A,XG$5)/XG$3,0)/3600/$E10</f>
        <v>0</v>
      </c>
      <c r="XH10" s="0" t="n">
        <f aca="false">IF($AM10="●",SUMIFS(ST_SUM!XV:XV,ST_SUM!$L:$L,$G10)/COUNTIFS($G:$G,$G10,$AM:$AM,"●",$A:$A,XH$5)/XH$3,0)/3600/$E10</f>
        <v>0</v>
      </c>
      <c r="XI10" s="0" t="n">
        <f aca="false">IF($AN10="●",SUMIFS(ST_SUM!XW:XW,ST_SUM!$L:$L,$G10)/COUNTIFS($G:$G,$G10,$AN:$AN,"●",$A:$A,XI$5)/XI$3,0)/3600/$E10</f>
        <v>0</v>
      </c>
      <c r="XJ10" s="0" t="n">
        <f aca="false">IF($AO10="●",SUMIFS(ST_SUM!XX:XX,ST_SUM!$L:$L,$G10)/COUNTIFS($G:$G,$G10,$AO:$AO,"●",$A:$A,XJ$5)/XJ$3,0)/3600/$E10</f>
        <v>0</v>
      </c>
      <c r="XK10" s="0" t="n">
        <f aca="false">IF($AP10="●",SUMIFS(ST_SUM!XY:XY,ST_SUM!$L:$L,$G10)/COUNTIFS($G:$G,$G10,$AP:$AP,"●",$A:$A,XK$5)/XK$3,0)/3600/$E10</f>
        <v>0</v>
      </c>
      <c r="XL10" s="0" t="n">
        <f aca="false">IF($AQ10="●",SUMIFS(ST_SUM!XZ:XZ,ST_SUM!$L:$L,$G10)/COUNTIFS($G:$G,$G10,$AQ:$AQ,"●",$A:$A,XL$5)/XL$3,0)/3600/$E10</f>
        <v>0</v>
      </c>
      <c r="XM10" s="0" t="n">
        <f aca="false">IF($AR10="●",SUMIFS(ST_SUM!YA:YA,ST_SUM!$L:$L,$G10)/COUNTIFS($G:$G,$G10,$AR:$AR,"●",$A:$A,XM$5)/XM$3,0)/3600/$E10</f>
        <v>0</v>
      </c>
      <c r="XN10" s="0" t="n">
        <f aca="false">IF($AS10="●",SUMIFS(ST_SUM!YB:YB,ST_SUM!$L:$L,$G10)/COUNTIFS($G:$G,$G10,$AS:$AS,"●",$A:$A,XN$5)/XN$3,0)/3600/$E10</f>
        <v>0</v>
      </c>
      <c r="XO10" s="0" t="n">
        <f aca="false">IF($AT10="●",SUMIFS(ST_SUM!YC:YC,ST_SUM!$L:$L,$G10)/COUNTIFS($G:$G,$G10,$AT:$AT,"●",$A:$A,XO$5)/XO$3,0)/3600/$E10</f>
        <v>0</v>
      </c>
      <c r="XP10" s="0" t="n">
        <f aca="false">IF($AU10="●",SUMIFS(ST_SUM!YD:YD,ST_SUM!$L:$L,$G10)/COUNTIFS($G:$G,$G10,$AU:$AU,"●",$A:$A,XP$5)/XP$3,0)/3600/$E10</f>
        <v>0</v>
      </c>
      <c r="XQ10" s="0" t="n">
        <f aca="false">IF($AV10="●",SUMIFS(ST_SUM!YE:YE,ST_SUM!$L:$L,$G10)/COUNTIFS($G:$G,$G10,$AV:$AV,"●",$A:$A,XQ$5)/XQ$3,0)/3600/$E10</f>
        <v>0</v>
      </c>
      <c r="XR10" s="0" t="n">
        <f aca="false">IF($AW10="●",SUMIFS(ST_SUM!YF:YF,ST_SUM!$L:$L,$G10)/COUNTIFS($G:$G,$G10,$AW:$AW,"●",$A:$A,XR$5)/XR$3,0)/3600/$E10</f>
        <v>0</v>
      </c>
      <c r="XS10" s="0" t="n">
        <f aca="false">IF($AX10="●",SUMIFS(ST_SUM!YG:YG,ST_SUM!$L:$L,$G10)/COUNTIFS($G:$G,$G10,$AX:$AX,"●",$A:$A,XS$5)/XS$3,0)/3600/$E10</f>
        <v>0</v>
      </c>
      <c r="XT10" s="0" t="n">
        <f aca="false">IF($AY10="●",SUMIFS(ST_SUM!YH:YH,ST_SUM!$L:$L,$G10)/COUNTIFS($G:$G,$G10,$AY:$AY,"●",$A:$A,XT$5)/XT$3,0)/3600/$E10</f>
        <v>0</v>
      </c>
      <c r="XU10" s="0" t="n">
        <f aca="false">IF($AZ10="●",SUMIFS(ST_SUM!YI:YI,ST_SUM!$L:$L,$G10)/COUNTIFS($G:$G,$G10,$AZ:$AZ,"●",$A:$A,XU$5)/XU$3,0)/3600/$E10</f>
        <v>0</v>
      </c>
      <c r="XV10" s="0" t="n">
        <f aca="false">IF($BA10="●",SUMIFS(ST_SUM!YJ:YJ,ST_SUM!$L:$L,$G10)/COUNTIFS($G:$G,$G10,$BA:$BA,"●",$A:$A,XV$5)/XV$3,0)/3600/$E10</f>
        <v>0</v>
      </c>
      <c r="XW10" s="0" t="n">
        <f aca="false">IF($BB10="●",SUMIFS(ST_SUM!YK:YK,ST_SUM!$L:$L,$G10)/COUNTIFS($G:$G,$G10,$BB:$BB,"●",$A:$A,XW$5)/XW$3,0)/3600/$E10</f>
        <v>0</v>
      </c>
      <c r="XX10" s="0" t="n">
        <f aca="false">IF($BC10="●",SUMIFS(ST_SUM!YL:YL,ST_SUM!$L:$L,$G10)/COUNTIFS($G:$G,$G10,$BC:$BC,"●",$A:$A,XX$5)/XX$3,0)/3600/$E10</f>
        <v>0</v>
      </c>
      <c r="XY10" s="0" t="n">
        <f aca="false">IF($BD10="●",SUMIFS(ST_SUM!YM:YM,ST_SUM!$L:$L,$G10)/COUNTIFS($G:$G,$G10,$BD:$BD,"●",$A:$A,XY$5)/XY$3,0)/3600/$E10</f>
        <v>0</v>
      </c>
      <c r="XZ10" s="0" t="n">
        <f aca="false">IF($BE10="●",SUMIFS(ST_SUM!YN:YN,ST_SUM!$L:$L,$G10)/COUNTIFS($G:$G,$G10,$BE:$BE,"●",$A:$A,XZ$5)/XZ$3,0)/3600/$E10</f>
        <v>0</v>
      </c>
      <c r="YA10" s="0" t="n">
        <f aca="false">IF($BF10="●",SUMIFS(ST_SUM!YO:YO,ST_SUM!$L:$L,$G10)/COUNTIFS($G:$G,$G10,$BF:$BF,"●",$A:$A,YA$5)/YA$3,0)/3600/$E10</f>
        <v>0</v>
      </c>
      <c r="YB10" s="0" t="n">
        <f aca="false">IF($BG10="●",SUMIFS(ST_SUM!YP:YP,ST_SUM!$L:$L,$G10)/COUNTIFS($G:$G,$G10,$BG:$BG,"●",$A:$A,YB$5)/YB$3,0)/3600/$E10</f>
        <v>0</v>
      </c>
      <c r="YC10" s="0" t="n">
        <f aca="false">IF($BH10="●",SUMIFS(ST_SUM!YQ:YQ,ST_SUM!$L:$L,$G10)/COUNTIFS($G:$G,$G10,$BH:$BH,"●",$A:$A,YC$5)/YC$3,0)/3600/$E10</f>
        <v>0</v>
      </c>
      <c r="YD10" s="0" t="n">
        <f aca="false">IF($BI10="●",SUMIFS(ST_SUM!YR:YR,ST_SUM!$L:$L,$G10)/COUNTIFS($G:$G,$G10,$BI:$BI,"●",$A:$A,YD$5)/YD$3,0)/3600/$E10</f>
        <v>0</v>
      </c>
      <c r="YE10" s="0" t="n">
        <f aca="false">IF($BJ10="●",SUMIFS(ST_SUM!YS:YS,ST_SUM!$L:$L,$G10)/COUNTIFS($G:$G,$G10,$BJ:$BJ,"●",$A:$A,YE$5)/YE$3,0)/3600/$E10</f>
        <v>0</v>
      </c>
      <c r="YF10" s="0" t="n">
        <f aca="false">IF($BK10="●",SUMIFS(ST_SUM!YT:YT,ST_SUM!$L:$L,$G10)/COUNTIFS($G:$G,$G10,$BK:$BK,"●",$A:$A,YF$5)/YF$3,0)/3600/$E10</f>
        <v>0</v>
      </c>
      <c r="YG10" s="0" t="n">
        <f aca="false">IF($BL10="●",SUMIFS(ST_SUM!YU:YU,ST_SUM!$L:$L,$G10)/COUNTIFS($G:$G,$G10,$BL:$BL,"●",$A:$A,YG$5)/YG$3,0)/3600/$E10</f>
        <v>0</v>
      </c>
      <c r="YH10" s="0" t="n">
        <f aca="false">IF($BM10="●",SUMIFS(ST_SUM!YV:YV,ST_SUM!$L:$L,$G10)/COUNTIFS($G:$G,$G10,$BM:$BM,"●",$A:$A,YH$5)/YH$3,0)/3600/$E10</f>
        <v>0</v>
      </c>
      <c r="YI10" s="0" t="n">
        <f aca="false">IF($BN10="●",SUMIFS(ST_SUM!YW:YW,ST_SUM!$L:$L,$G10)/COUNTIFS($G:$G,$G10,$BN:$BN,"●",$A:$A,YI$5)/YI$3,0)/3600/$E10</f>
        <v>0</v>
      </c>
      <c r="YJ10" s="0" t="n">
        <f aca="false">IF($BO10="●",SUMIFS(ST_SUM!YX:YX,ST_SUM!$L:$L,$G10)/COUNTIFS($G:$G,$G10,$BO:$BO,"●",$A:$A,YJ$5)/YJ$3,0)/3600/$E10</f>
        <v>0</v>
      </c>
      <c r="YK10" s="0" t="n">
        <f aca="false">IF($BP10="●",SUMIFS(ST_SUM!YY:YY,ST_SUM!$L:$L,$G10)/COUNTIFS($G:$G,$G10,$BP:$BP,"●",$A:$A,YK$5)/YK$3,0)/3600/$E10</f>
        <v>0</v>
      </c>
      <c r="YL10" s="0" t="n">
        <f aca="false">IF($BQ10="●",SUMIFS(ST_SUM!YZ:YZ,ST_SUM!$L:$L,$G10)/COUNTIFS($G:$G,$G10,$BQ:$BQ,"●",$A:$A,YL$5)/YL$3,0)/3600/$E10</f>
        <v>0</v>
      </c>
      <c r="YM10" s="0" t="n">
        <f aca="false">IF($BR10="●",SUMIFS(ST_SUM!ZA:ZA,ST_SUM!$L:$L,$G10)/COUNTIFS($G:$G,$G10,$BR:$BR,"●",$A:$A,YM$5)/YM$3,0)/3600/$E10</f>
        <v>0</v>
      </c>
      <c r="YN10" s="0" t="n">
        <f aca="false">IF($BS10="●",SUMIFS(ST_SUM!ZB:ZB,ST_SUM!$L:$L,$G10)/COUNTIFS($G:$G,$G10,$BS:$BS,"●",$A:$A,YN$5)/YN$3,0)/3600/$E10</f>
        <v>0</v>
      </c>
      <c r="YO10" s="0" t="n">
        <f aca="false">IF($BT10="●",SUMIFS(ST_SUM!ZC:ZC,ST_SUM!$L:$L,$G10)/COUNTIFS($G:$G,$G10,$BT:$BT,"●",$A:$A,YO$5)/YO$3,0)/3600/$E10</f>
        <v>0</v>
      </c>
      <c r="YP10" s="0" t="n">
        <f aca="false">SUM(WC10:YO10)</f>
        <v>0.126655443102904</v>
      </c>
      <c r="YQ10" s="0" t="n">
        <f aca="false">IF($H10="●",SUMIFS(ST_SUM!ZE:ZE,ST_SUM!$L:$L,$G10)/COUNTIFS($G:$G,$G10,$H:$H,"●",$A:$A,YQ$5)/YQ$3,0)/3600/$E10</f>
        <v>0</v>
      </c>
      <c r="YR10" s="0" t="n">
        <f aca="false">IF($I10="●",SUMIFS(ST_SUM!ZF:ZF,ST_SUM!$L:$L,$G10)/COUNTIFS($G:$G,$G10,$I:$I,"●",$A:$A,YR$5)/YR$3,0)/3600/$E10</f>
        <v>0</v>
      </c>
      <c r="YS10" s="0" t="n">
        <f aca="false">IF($J10="●",SUMIFS(ST_SUM!ZG:ZG,ST_SUM!$L:$L,$G10)/COUNTIFS($G:$G,$G10,$J:$J,"●",$A:$A,YS$5)/YS$3,0)/3600/$E10</f>
        <v>0</v>
      </c>
      <c r="YT10" s="0" t="n">
        <f aca="false">IF($K10="●",SUMIFS(ST_SUM!ZH:ZH,ST_SUM!$L:$L,$G10)/COUNTIFS($G:$G,$G10,$K:$K,"●",$A:$A,YT$5)/YT$3,0)/3600/$E10</f>
        <v>0</v>
      </c>
      <c r="YU10" s="0" t="n">
        <f aca="false">IF($L10="●",SUMIFS(ST_SUM!ZI:ZI,ST_SUM!$L:$L,$G10)/COUNTIFS($G:$G,$G10,$L:$L,"●",$A:$A,YU$5)/YU$3,0)/3600/$E10</f>
        <v>0</v>
      </c>
      <c r="YV10" s="0" t="n">
        <f aca="false">IF($M10="●",SUMIFS(ST_SUM!ZJ:ZJ,ST_SUM!$L:$L,$G10)/COUNTIFS($G:$G,$G10,$M:$M,"●",$A:$A,YV$5)/YV$3,0)/3600/$E10</f>
        <v>0</v>
      </c>
      <c r="YW10" s="0" t="n">
        <f aca="false">IF($N10="●",SUMIFS(ST_SUM!ZK:ZK,ST_SUM!$L:$L,$G10)/COUNTIFS($G:$G,$G10,$N:$N,"●",$A:$A,YW$5)/YW$3,0)/3600/$E10</f>
        <v>0</v>
      </c>
      <c r="YX10" s="0" t="n">
        <f aca="false">IF($O10="●",SUMIFS(ST_SUM!ZL:ZL,ST_SUM!$L:$L,$G10,ST_SUM!$M:$M,IF($B10='PART METHOD'!$D$4,"FMCNC1",IF($B10='PART METHOD'!$D$6,"FMCNC2","STD")))/IF($B10='PART METHOD'!$D$4,COUNTIFS($G:$G,$G10,$O:$O,"●",$A:$A,YX$5,$B:$B,'PART METHOD'!$D$4),IF($B10='PART METHOD'!$D$6,COUNTIFS($G:$G,$G10,$O:$O,"●",$A:$A,YX$5,$B:$B,'PART METHOD'!$D$6),COUNTIFS($G:$G,$G10,$O:$O,"●",$A:$A,YX$5,$B:$B,"&lt;&gt;"&amp;'PART METHOD'!$D$4,$B:$B,"&lt;&gt;"&amp;'PART METHOD'!$D$6)))/YX$3,0)/3600/$E10</f>
        <v>0.0325685269097222</v>
      </c>
      <c r="YY10" s="0" t="n">
        <f aca="false">IF($P10="●",SUMIFS(ST_SUM!ZM:ZM,ST_SUM!$L:$L,$G10,ST_SUM!$M:$M,IF($B10='PART METHOD'!$D$4,"FMCNC1",IF($B10='PART METHOD'!$D$6,"FMCNC2","STD")))/IF($B10='PART METHOD'!$D$4,COUNTIFS($G:$G,$G10,$P:$P,"●",$A:$A,YY$5,$B:$B,'PART METHOD'!$D$4),IF($B10='PART METHOD'!$D$6,COUNTIFS($G:$G,$G10,$P:$P,"●",$A:$A,YY$5,$B:$B,'PART METHOD'!$D$6),COUNTIFS($G:$G,$G10,$P:$P,"●",$A:$A,YY$5,$B:$B,"&lt;&gt;"&amp;'PART METHOD'!$D$4,$B:$B,"&lt;&gt;"&amp;'PART METHOD'!$D$6)))/YY$3,0)/3600/$E10</f>
        <v>0.00668434027777778</v>
      </c>
      <c r="YZ10" s="0" t="n">
        <f aca="false">IF($Q10="●",SUMIFS(ST_SUM!ZN:ZN,ST_SUM!$L:$L,$G10,ST_SUM!$M:$M,IF($B10='PART METHOD'!$D$4,"FMCNC1",IF($B10='PART METHOD'!$D$6,"FMCNC2","STD")))/IF($B10='PART METHOD'!$D$4,COUNTIFS($G:$G,$G10,$Q:$Q,"●",$A:$A,YZ$5,$B:$B,'PART METHOD'!$D$4),IF($B10='PART METHOD'!$D$6,COUNTIFS($G:$G,$G10,$Q:$Q,"●",$A:$A,YZ$5,$B:$B,'PART METHOD'!$D$6),COUNTIFS($G:$G,$G10,$Q:$Q,"●",$A:$A,YZ$5,$B:$B,"&lt;&gt;"&amp;'PART METHOD'!$D$4,$B:$B,"&lt;&gt;"&amp;'PART METHOD'!$D$6)))/YZ$3,0)/3600/$E10</f>
        <v>0.00853019097222222</v>
      </c>
      <c r="ZA10" s="0" t="n">
        <f aca="false">IF($R10="●",SUMIFS(ST_SUM!ZO:ZO,ST_SUM!$L:$L,$G10,ST_SUM!$M:$M,IF($B10='PART METHOD'!$D$4,"FMCNC1",IF($B10='PART METHOD'!$D$6,"FMCNC2","STD")))/IF($B10='PART METHOD'!$D$4,COUNTIFS($G:$G,$G10,$R:$R,"●",$A:$A,ZA$5,$B:$B,'PART METHOD'!$D$4),IF($B10='PART METHOD'!$D$6,COUNTIFS($G:$G,$G10,$R:$R,"●",$A:$A,ZA$5,$B:$B,'PART METHOD'!$D$6),COUNTIFS($G:$G,$G10,$R:$R,"●",$A:$A,ZA$5,$B:$B,"&lt;&gt;"&amp;'PART METHOD'!$D$4,$B:$B,"&lt;&gt;"&amp;'PART METHOD'!$D$6)))/ZA$3,0)/3600/$E10</f>
        <v>0.008988046875</v>
      </c>
      <c r="ZB10" s="0" t="n">
        <f aca="false">IF($S10="●",SUMIFS(ST_SUM!ZP:ZP,ST_SUM!$L:$L,$G10,ST_SUM!$M:$M,IF($B10='PART METHOD'!$D$4,"FMCNC1",IF($B10='PART METHOD'!$D$6,"FMCNC2","STD")))/IF($B10='PART METHOD'!$D$4,COUNTIFS($G:$G,$G10,$S:$S,"●",$A:$A,ZB$5,$B:$B,'PART METHOD'!$D$4),IF($B10='PART METHOD'!$D$6,COUNTIFS($G:$G,$G10,$S:$S,"●",$A:$A,ZB$5,$B:$B,'PART METHOD'!$D$6),COUNTIFS($G:$G,$G10,$S:$S,"●",$A:$A,ZB$5,$B:$B,"&lt;&gt;"&amp;'PART METHOD'!$D$4,$B:$B,"&lt;&gt;"&amp;'PART METHOD'!$D$6)))/ZB$3,0)/3600/$E10</f>
        <v>0.00802409143518518</v>
      </c>
      <c r="ZC10" s="0" t="n">
        <f aca="false">IF($T10="●",SUMIFS(ST_SUM!ZQ:ZQ,ST_SUM!$L:$L,$G10,ST_SUM!$M:$M,IF($B10='PART METHOD'!$D$4,"FMCNC1",IF($B10='PART METHOD'!$D$6,"FMCNC2","STD")))/IF($B10='PART METHOD'!$D$4,COUNTIFS($G:$G,$G10,$T:$T,"●",$A:$A,ZC$5,$B:$B,'PART METHOD'!$D$4),IF($B10='PART METHOD'!$D$6,COUNTIFS($G:$G,$G10,$T:$T,"●",$A:$A,ZC$5,$B:$B,'PART METHOD'!$D$6),COUNTIFS($G:$G,$G10,$T:$T,"●",$A:$A,ZC$5,$B:$B,"&lt;&gt;"&amp;'PART METHOD'!$D$4,$B:$B,"&lt;&gt;"&amp;'PART METHOD'!$D$6)))/ZC$3,0)/3600/$E10</f>
        <v>0.0101183738425926</v>
      </c>
      <c r="ZD10" s="0" t="n">
        <f aca="false">IF($U10="●",SUMIFS(ST_SUM!ZR:ZR,ST_SUM!$L:$L,$G10,ST_SUM!$M:$M,IF($B10='PART METHOD'!$D$4,"FMCNC1",IF($B10='PART METHOD'!$D$6,"FMCNC2","STD")))/IF($B10='PART METHOD'!$D$4,COUNTIFS($G:$G,$G10,$U:$U,"●",$A:$A,ZD$5,$B:$B,'PART METHOD'!$D$4),IF($B10='PART METHOD'!$D$6,COUNTIFS($G:$G,$G10,$U:$U,"●",$A:$A,ZD$5,$B:$B,'PART METHOD'!$D$6),COUNTIFS($G:$G,$G10,$U:$U,"●",$A:$A,ZD$5,$B:$B,"&lt;&gt;"&amp;'PART METHOD'!$D$4,$B:$B,"&lt;&gt;"&amp;'PART METHOD'!$D$6)))/ZD$3,0)/3600/$E10</f>
        <v>0.00917015625</v>
      </c>
      <c r="ZE10" s="0" t="n">
        <f aca="false">IF($V10="●",SUMIFS(ST_SUM!ZS:ZS,ST_SUM!$L:$L,$G10,ST_SUM!$M:$M,IF($B10='PART METHOD'!$D$4,"FMCNC1",IF($B10='PART METHOD'!$D$6,"FMCNC2","STD")))/IF($B10='PART METHOD'!$D$4,COUNTIFS($G:$G,$G10,$V:$V,"●",$A:$A,ZE$5,$B:$B,'PART METHOD'!$D$4),IF($B10='PART METHOD'!$D$6,COUNTIFS($G:$G,$G10,$V:$V,"●",$A:$A,ZE$5,$B:$B,'PART METHOD'!$D$6),COUNTIFS($G:$G,$G10,$V:$V,"●",$A:$A,ZE$5,$B:$B,"&lt;&gt;"&amp;'PART METHOD'!$D$4,$B:$B,"&lt;&gt;"&amp;'PART METHOD'!$D$6)))/ZE$3,0)/3600/$E10</f>
        <v>0.0130926996527778</v>
      </c>
      <c r="ZF10" s="0" t="n">
        <f aca="false">IF($W10="●",SUMIFS(ST_SUM!ZT:ZT,ST_SUM!$L:$L,$G10,ST_SUM!$N:$N,IF($B10='PART METHOD'!$D$5,"HAND","STD"))/COUNTIFS($G:$G,$G10,$W:$W,"●",$A:$A,ZF$5,$B:$B,IF($B10='PART METHOD'!$D$5,'PART METHOD'!$D$5,"&lt;&gt;"&amp;'PART METHOD'!$D$5))/ZF$3,0)/3600/$E10</f>
        <v>0</v>
      </c>
      <c r="ZG10" s="0" t="n">
        <f aca="false">IF($X10="●",SUMIFS(ST_SUM!ZU:ZU,ST_SUM!$L:$L,$G10)/COUNTIFS($G:$G,$G10,$X:$X,"●",$A:$A,ZG$5)/ZG$3,0)/3600/$E10</f>
        <v>0</v>
      </c>
      <c r="ZH10" s="0" t="n">
        <f aca="false">IF($Y10="●",SUMIFS(ST_SUM!ZV:ZV,ST_SUM!$L:$L,$G10)/COUNTIFS($G:$G,$G10,$Y:$Y,"●",$A:$A,ZH$5)/ZH$3,0)/3600/$E10</f>
        <v>0</v>
      </c>
      <c r="ZI10" s="0" t="n">
        <f aca="false">IF($Z10="●",SUMIFS(ST_SUM!ZW:ZW,ST_SUM!$L:$L,$G10)/COUNTIFS($G:$G,$G10,$Z:$Z,"●",$A:$A,ZI$5)/ZI$3,0)/3600/$E10</f>
        <v>0</v>
      </c>
      <c r="ZJ10" s="0" t="n">
        <f aca="false">IF($AA10="●",SUMIFS(ST_SUM!ZX:ZX,ST_SUM!$L:$L,$G10)/COUNTIFS($G:$G,$G10,$AA:$AA,"●",$A:$A,ZJ$5)/ZJ$3,0)/3600/$E10</f>
        <v>0</v>
      </c>
      <c r="ZK10" s="0" t="n">
        <f aca="false">IF($AB10="●",SUMIFS(ST_SUM!ZY:ZY,ST_SUM!$L:$L,$G10)/COUNTIFS($G:$G,$G10,$AB:$AB,"●",$A:$A,ZK$5)/ZK$3,0)/3600/$E10</f>
        <v>0</v>
      </c>
      <c r="ZL10" s="0" t="n">
        <f aca="false">IF($AC10="●",SUMIFS(ST_SUM!ZZ:ZZ,ST_SUM!$L:$L,$G10)/COUNTIFS($G:$G,$G10,$AC:$AC,"●",$A:$A,ZL$5)/ZL$3,0)/3600/$E10</f>
        <v>0</v>
      </c>
      <c r="ZM10" s="0" t="n">
        <f aca="false">IF($AD10="●",SUMIFS(ST_SUM!AAA:AAA,ST_SUM!$L:$L,$G10)/COUNTIFS($G:$G,$G10,$AD:$AD,"●",$A:$A,ZM$5)/ZM$3,0)/3600/$E10</f>
        <v>0</v>
      </c>
      <c r="ZN10" s="0" t="n">
        <f aca="false">IF($AE10="●",SUMIFS(ST_SUM!AAB:AAB,ST_SUM!$L:$L,$G10)/COUNTIFS($G:$G,$G10,$AE:$AE,"●",$A:$A,ZN$5)/ZN$3,0)/3600/$E10</f>
        <v>0</v>
      </c>
      <c r="ZO10" s="0" t="n">
        <f aca="false">IF($AF10="●",SUMIFS(ST_SUM!AAC:AAC,ST_SUM!$L:$L,$G10)/COUNTIFS($G:$G,$G10,$AF:$AF,"●",$A:$A,ZO$5)/ZO$3,0)/3600/$E10</f>
        <v>0</v>
      </c>
      <c r="ZP10" s="0" t="n">
        <f aca="false">IF($AG10="●",SUMIFS(ST_SUM!AAD:AAD,ST_SUM!$L:$L,$G10)/COUNTIFS($G:$G,$G10,$AG:$AG,"●",$A:$A,ZP$5)/ZP$3,0)/3600/$E10</f>
        <v>0</v>
      </c>
      <c r="ZQ10" s="0" t="n">
        <f aca="false">IF($AH10="●",SUMIFS(ST_SUM!AAE:AAE,ST_SUM!$L:$L,$G10)/COUNTIFS($G:$G,$G10,$AH:$AH,"●",$A:$A,ZQ$5)/ZQ$3,0)/3600/$E10</f>
        <v>0</v>
      </c>
      <c r="ZR10" s="0" t="n">
        <f aca="false">IF($AI10="●",SUMIFS(ST_SUM!AAF:AAF,ST_SUM!$L:$L,$G10)/COUNTIFS($G:$G,$G10,$AI:$AI,"●",$A:$A,ZR$5)/ZR$3,0)/3600/$E10</f>
        <v>0</v>
      </c>
      <c r="ZS10" s="0" t="n">
        <f aca="false">IF($AJ10="●",SUMIFS(ST_SUM!AAG:AAG,ST_SUM!$L:$L,$G10)/COUNTIFS($G:$G,$G10,$AJ:$AJ,"●",$A:$A,ZS$5)/ZS$3,0)/3600/$E10</f>
        <v>0</v>
      </c>
      <c r="ZT10" s="0" t="n">
        <f aca="false">IF($AK10="●",SUMIFS(ST_SUM!AAH:AAH,ST_SUM!$L:$L,$G10)/COUNTIFS($G:$G,$G10,$AK:$AK,"●",$A:$A,ZT$5)/ZT$3,0)/3600/$E10</f>
        <v>0</v>
      </c>
      <c r="ZU10" s="0" t="n">
        <f aca="false">IF($AL10="●",SUMIFS(ST_SUM!AAI:AAI,ST_SUM!$L:$L,$G10)/COUNTIFS($G:$G,$G10,$AL:$AL,"●",$A:$A,ZU$5)/ZU$3,0)/3600/$E10</f>
        <v>0</v>
      </c>
      <c r="ZV10" s="0" t="n">
        <f aca="false">IF($AM10="●",SUMIFS(ST_SUM!AAJ:AAJ,ST_SUM!$L:$L,$G10)/COUNTIFS($G:$G,$G10,$AM:$AM,"●",$A:$A,ZV$5)/ZV$3,0)/3600/$E10</f>
        <v>0</v>
      </c>
      <c r="ZW10" s="0" t="n">
        <f aca="false">IF($AN10="●",SUMIFS(ST_SUM!AAK:AAK,ST_SUM!$L:$L,$G10)/COUNTIFS($G:$G,$G10,$AN:$AN,"●",$A:$A,ZW$5)/ZW$3,0)/3600/$E10</f>
        <v>0</v>
      </c>
      <c r="ZX10" s="0" t="n">
        <f aca="false">IF($AO10="●",SUMIFS(ST_SUM!AAL:AAL,ST_SUM!$L:$L,$G10)/COUNTIFS($G:$G,$G10,$AO:$AO,"●",$A:$A,ZX$5)/ZX$3,0)/3600/$E10</f>
        <v>0</v>
      </c>
      <c r="ZY10" s="0" t="n">
        <f aca="false">IF($AP10="●",SUMIFS(ST_SUM!AAM:AAM,ST_SUM!$L:$L,$G10)/COUNTIFS($G:$G,$G10,$AP:$AP,"●",$A:$A,ZY$5)/ZY$3,0)/3600/$E10</f>
        <v>0</v>
      </c>
      <c r="ZZ10" s="0" t="n">
        <f aca="false">IF($AQ10="●",SUMIFS(ST_SUM!AAN:AAN,ST_SUM!$L:$L,$G10)/COUNTIFS($G:$G,$G10,$AQ:$AQ,"●",$A:$A,ZZ$5)/ZZ$3,0)/3600/$E10</f>
        <v>0</v>
      </c>
      <c r="AAA10" s="0" t="n">
        <f aca="false">IF($AR10="●",SUMIFS(ST_SUM!AAO:AAO,ST_SUM!$L:$L,$G10)/COUNTIFS($G:$G,$G10,$AR:$AR,"●",$A:$A,AAA$5)/AAA$3,0)/3600/$E10</f>
        <v>0</v>
      </c>
      <c r="AAB10" s="0" t="n">
        <f aca="false">IF($AS10="●",SUMIFS(ST_SUM!AAP:AAP,ST_SUM!$L:$L,$G10)/COUNTIFS($G:$G,$G10,$AS:$AS,"●",$A:$A,AAB$5)/AAB$3,0)/3600/$E10</f>
        <v>0</v>
      </c>
      <c r="AAC10" s="0" t="n">
        <f aca="false">IF($AT10="●",SUMIFS(ST_SUM!AAQ:AAQ,ST_SUM!$L:$L,$G10)/COUNTIFS($G:$G,$G10,$AT:$AT,"●",$A:$A,AAC$5)/AAC$3,0)/3600/$E10</f>
        <v>0</v>
      </c>
      <c r="AAD10" s="0" t="n">
        <f aca="false">IF($AU10="●",SUMIFS(ST_SUM!AAR:AAR,ST_SUM!$L:$L,$G10)/COUNTIFS($G:$G,$G10,$AU:$AU,"●",$A:$A,AAD$5)/AAD$3,0)/3600/$E10</f>
        <v>0</v>
      </c>
      <c r="AAE10" s="0" t="n">
        <f aca="false">IF($AV10="●",SUMIFS(ST_SUM!AAS:AAS,ST_SUM!$L:$L,$G10)/COUNTIFS($G:$G,$G10,$AV:$AV,"●",$A:$A,AAE$5)/AAE$3,0)/3600/$E10</f>
        <v>0</v>
      </c>
      <c r="AAF10" s="0" t="n">
        <f aca="false">IF($AW10="●",SUMIFS(ST_SUM!AAT:AAT,ST_SUM!$L:$L,$G10)/COUNTIFS($G:$G,$G10,$AW:$AW,"●",$A:$A,AAF$5)/AAF$3,0)/3600/$E10</f>
        <v>0</v>
      </c>
      <c r="AAG10" s="0" t="n">
        <f aca="false">IF($AX10="●",SUMIFS(ST_SUM!AAU:AAU,ST_SUM!$L:$L,$G10)/COUNTIFS($G:$G,$G10,$AX:$AX,"●",$A:$A,AAG$5)/AAG$3,0)/3600/$E10</f>
        <v>0</v>
      </c>
      <c r="AAH10" s="0" t="n">
        <f aca="false">IF($AY10="●",SUMIFS(ST_SUM!AAV:AAV,ST_SUM!$L:$L,$G10)/COUNTIFS($G:$G,$G10,$AY:$AY,"●",$A:$A,AAH$5)/AAH$3,0)/3600/$E10</f>
        <v>0</v>
      </c>
      <c r="AAI10" s="0" t="n">
        <f aca="false">IF($AZ10="●",SUMIFS(ST_SUM!AAW:AAW,ST_SUM!$L:$L,$G10)/COUNTIFS($G:$G,$G10,$AZ:$AZ,"●",$A:$A,AAI$5)/AAI$3,0)/3600/$E10</f>
        <v>0</v>
      </c>
      <c r="AAJ10" s="0" t="n">
        <f aca="false">IF($BA10="●",SUMIFS(ST_SUM!AAX:AAX,ST_SUM!$L:$L,$G10)/COUNTIFS($G:$G,$G10,$BA:$BA,"●",$A:$A,AAJ$5)/AAJ$3,0)/3600/$E10</f>
        <v>0</v>
      </c>
      <c r="AAK10" s="0" t="n">
        <f aca="false">IF($BB10="●",SUMIFS(ST_SUM!AAY:AAY,ST_SUM!$L:$L,$G10)/COUNTIFS($G:$G,$G10,$BB:$BB,"●",$A:$A,AAK$5)/AAK$3,0)/3600/$E10</f>
        <v>0</v>
      </c>
      <c r="AAL10" s="0" t="n">
        <f aca="false">IF($BC10="●",SUMIFS(ST_SUM!AAZ:AAZ,ST_SUM!$L:$L,$G10)/COUNTIFS($G:$G,$G10,$BC:$BC,"●",$A:$A,AAL$5)/AAL$3,0)/3600/$E10</f>
        <v>0</v>
      </c>
      <c r="AAM10" s="0" t="n">
        <f aca="false">IF($BD10="●",SUMIFS(ST_SUM!ABA:ABA,ST_SUM!$L:$L,$G10)/COUNTIFS($G:$G,$G10,$BD:$BD,"●",$A:$A,AAM$5)/AAM$3,0)/3600/$E10</f>
        <v>0</v>
      </c>
      <c r="AAN10" s="0" t="n">
        <f aca="false">IF($BE10="●",SUMIFS(ST_SUM!ABB:ABB,ST_SUM!$L:$L,$G10)/COUNTIFS($G:$G,$G10,$BE:$BE,"●",$A:$A,AAN$5)/AAN$3,0)/3600/$E10</f>
        <v>0</v>
      </c>
      <c r="AAO10" s="0" t="n">
        <f aca="false">IF($BF10="●",SUMIFS(ST_SUM!ABC:ABC,ST_SUM!$L:$L,$G10)/COUNTIFS($G:$G,$G10,$BF:$BF,"●",$A:$A,AAO$5)/AAO$3,0)/3600/$E10</f>
        <v>0</v>
      </c>
      <c r="AAP10" s="0" t="n">
        <f aca="false">IF($BG10="●",SUMIFS(ST_SUM!ABD:ABD,ST_SUM!$L:$L,$G10)/COUNTIFS($G:$G,$G10,$BG:$BG,"●",$A:$A,AAP$5)/AAP$3,0)/3600/$E10</f>
        <v>0</v>
      </c>
      <c r="AAQ10" s="0" t="n">
        <f aca="false">IF($BH10="●",SUMIFS(ST_SUM!ABE:ABE,ST_SUM!$L:$L,$G10)/COUNTIFS($G:$G,$G10,$BH:$BH,"●",$A:$A,AAQ$5)/AAQ$3,0)/3600/$E10</f>
        <v>0</v>
      </c>
      <c r="AAR10" s="0" t="n">
        <f aca="false">IF($BI10="●",SUMIFS(ST_SUM!ABF:ABF,ST_SUM!$L:$L,$G10)/COUNTIFS($G:$G,$G10,$BI:$BI,"●",$A:$A,AAR$5)/AAR$3,0)/3600/$E10</f>
        <v>0</v>
      </c>
      <c r="AAS10" s="0" t="n">
        <f aca="false">IF($BJ10="●",SUMIFS(ST_SUM!ABG:ABG,ST_SUM!$L:$L,$G10)/COUNTIFS($G:$G,$G10,$BJ:$BJ,"●",$A:$A,AAS$5)/AAS$3,0)/3600/$E10</f>
        <v>0</v>
      </c>
      <c r="AAT10" s="0" t="n">
        <f aca="false">IF($BK10="●",SUMIFS(ST_SUM!ABH:ABH,ST_SUM!$L:$L,$G10)/COUNTIFS($G:$G,$G10,$BK:$BK,"●",$A:$A,AAT$5)/AAT$3,0)/3600/$E10</f>
        <v>0</v>
      </c>
      <c r="AAU10" s="0" t="n">
        <f aca="false">IF($BL10="●",SUMIFS(ST_SUM!ABI:ABI,ST_SUM!$L:$L,$G10)/COUNTIFS($G:$G,$G10,$BL:$BL,"●",$A:$A,AAU$5)/AAU$3,0)/3600/$E10</f>
        <v>0</v>
      </c>
      <c r="AAV10" s="0" t="n">
        <f aca="false">IF($BM10="●",SUMIFS(ST_SUM!ABJ:ABJ,ST_SUM!$L:$L,$G10)/COUNTIFS($G:$G,$G10,$BM:$BM,"●",$A:$A,AAV$5)/AAV$3,0)/3600/$E10</f>
        <v>0</v>
      </c>
      <c r="AAW10" s="0" t="n">
        <f aca="false">IF($BN10="●",SUMIFS(ST_SUM!ABK:ABK,ST_SUM!$L:$L,$G10)/COUNTIFS($G:$G,$G10,$BN:$BN,"●",$A:$A,AAW$5)/AAW$3,0)/3600/$E10</f>
        <v>0</v>
      </c>
      <c r="AAX10" s="0" t="n">
        <f aca="false">IF($BO10="●",SUMIFS(ST_SUM!ABL:ABL,ST_SUM!$L:$L,$G10)/COUNTIFS($G:$G,$G10,$BO:$BO,"●",$A:$A,AAX$5)/AAX$3,0)/3600/$E10</f>
        <v>0</v>
      </c>
      <c r="AAY10" s="0" t="n">
        <f aca="false">IF($BP10="●",SUMIFS(ST_SUM!ABM:ABM,ST_SUM!$L:$L,$G10)/COUNTIFS($G:$G,$G10,$BP:$BP,"●",$A:$A,AAY$5)/AAY$3,0)/3600/$E10</f>
        <v>0</v>
      </c>
      <c r="AAZ10" s="0" t="n">
        <f aca="false">IF($BQ10="●",SUMIFS(ST_SUM!ABN:ABN,ST_SUM!$L:$L,$G10)/COUNTIFS($G:$G,$G10,$BQ:$BQ,"●",$A:$A,AAZ$5)/AAZ$3,0)/3600/$E10</f>
        <v>0</v>
      </c>
      <c r="ABA10" s="0" t="n">
        <f aca="false">IF($BR10="●",SUMIFS(ST_SUM!ABO:ABO,ST_SUM!$L:$L,$G10)/COUNTIFS($G:$G,$G10,$BR:$BR,"●",$A:$A,ABA$5)/ABA$3,0)/3600/$E10</f>
        <v>0</v>
      </c>
      <c r="ABB10" s="0" t="n">
        <f aca="false">IF($BS10="●",SUMIFS(ST_SUM!ABP:ABP,ST_SUM!$L:$L,$G10)/COUNTIFS($G:$G,$G10,$BS:$BS,"●",$A:$A,ABB$5)/ABB$3,0)/3600/$E10</f>
        <v>0</v>
      </c>
      <c r="ABC10" s="0" t="n">
        <f aca="false">IF($BT10="●",SUMIFS(ST_SUM!ABQ:ABQ,ST_SUM!$L:$L,$G10)/COUNTIFS($G:$G,$G10,$BT:$BT,"●",$A:$A,ABC$5)/ABC$3,0)/3600/$E10</f>
        <v>0</v>
      </c>
      <c r="ABD10" s="0" t="n">
        <f aca="false">SUM(YQ10:ABC10)</f>
        <v>0.0971764262152778</v>
      </c>
      <c r="ABE10" s="0" t="n">
        <f aca="false">IF($H10="●",SUMIFS(ST_SUM!ABS:ABS,ST_SUM!$L:$L,$G10)/COUNTIFS($G:$G,$G10,$H:$H,"●",$A:$A,ABE$5)/ABE$3,0)/3600/$E10</f>
        <v>0</v>
      </c>
      <c r="ABF10" s="0" t="n">
        <f aca="false">IF($I10="●",SUMIFS(ST_SUM!ABT:ABT,ST_SUM!$L:$L,$G10)/COUNTIFS($G:$G,$G10,$I:$I,"●",$A:$A,ABF$5)/ABF$3,0)/3600/$E10</f>
        <v>0</v>
      </c>
      <c r="ABG10" s="0" t="n">
        <f aca="false">IF($J10="●",SUMIFS(ST_SUM!ABU:ABU,ST_SUM!$L:$L,$G10)/COUNTIFS($G:$G,$G10,$J:$J,"●",$A:$A,ABG$5)/ABG$3,0)/3600/$E10</f>
        <v>0</v>
      </c>
      <c r="ABH10" s="0" t="n">
        <f aca="false">IF($K10="●",SUMIFS(ST_SUM!ABV:ABV,ST_SUM!$L:$L,$G10)/COUNTIFS($G:$G,$G10,$K:$K,"●",$A:$A,ABH$5)/ABH$3,0)/3600/$E10</f>
        <v>0</v>
      </c>
      <c r="ABI10" s="0" t="n">
        <f aca="false">IF($L10="●",SUMIFS(ST_SUM!ABW:ABW,ST_SUM!$L:$L,$G10)/COUNTIFS($G:$G,$G10,$L:$L,"●",$A:$A,ABI$5)/ABI$3,0)/3600/$E10</f>
        <v>0</v>
      </c>
      <c r="ABJ10" s="0" t="n">
        <f aca="false">IF($M10="●",SUMIFS(ST_SUM!ABX:ABX,ST_SUM!$L:$L,$G10)/COUNTIFS($G:$G,$G10,$M:$M,"●",$A:$A,ABJ$5)/ABJ$3,0)/3600/$E10</f>
        <v>0</v>
      </c>
      <c r="ABK10" s="0" t="n">
        <f aca="false">IF($N10="●",SUMIFS(ST_SUM!ABY:ABY,ST_SUM!$L:$L,$G10)/COUNTIFS($G:$G,$G10,$N:$N,"●",$A:$A,ABK$5)/ABK$3,0)/3600/$E10</f>
        <v>0</v>
      </c>
      <c r="ABL10" s="0" t="n">
        <f aca="false">IF($O10="●",SUMIFS(ST_SUM!ABZ:ABZ,ST_SUM!$L:$L,$G10,ST_SUM!$M:$M,IF($B10='PART METHOD'!$D$4,"FMCNC1",IF($B10='PART METHOD'!$D$6,"FMCNC2","STD")))/IF($B10='PART METHOD'!$D$4,COUNTIFS($G:$G,$G10,$O:$O,"●",$A:$A,ABL$5,$B:$B,'PART METHOD'!$D$4),IF($B10='PART METHOD'!$D$6,COUNTIFS($G:$G,$G10,$O:$O,"●",$A:$A,ABL$5,$B:$B,'PART METHOD'!$D$6),COUNTIFS($G:$G,$G10,$O:$O,"●",$A:$A,ABL$5,$B:$B,"&lt;&gt;"&amp;'PART METHOD'!$D$4,$B:$B,"&lt;&gt;"&amp;'PART METHOD'!$D$6)))/ABL$3,0)/3600/$E10</f>
        <v>0.0416570767195767</v>
      </c>
      <c r="ABM10" s="0" t="n">
        <f aca="false">IF($P10="●",SUMIFS(ST_SUM!ACA:ACA,ST_SUM!$L:$L,$G10,ST_SUM!$M:$M,IF($B10='PART METHOD'!$D$4,"FMCNC1",IF($B10='PART METHOD'!$D$6,"FMCNC2","STD")))/IF($B10='PART METHOD'!$D$4,COUNTIFS($G:$G,$G10,$P:$P,"●",$A:$A,ABM$5,$B:$B,'PART METHOD'!$D$4),IF($B10='PART METHOD'!$D$6,COUNTIFS($G:$G,$G10,$P:$P,"●",$A:$A,ABM$5,$B:$B,'PART METHOD'!$D$6),COUNTIFS($G:$G,$G10,$P:$P,"●",$A:$A,ABM$5,$B:$B,"&lt;&gt;"&amp;'PART METHOD'!$D$4,$B:$B,"&lt;&gt;"&amp;'PART METHOD'!$D$6)))/ABM$3,0)/3600/$E10</f>
        <v>0.0108252211474868</v>
      </c>
      <c r="ABN10" s="0" t="n">
        <f aca="false">IF($Q10="●",SUMIFS(ST_SUM!ACB:ACB,ST_SUM!$L:$L,$G10,ST_SUM!$M:$M,IF($B10='PART METHOD'!$D$4,"FMCNC1",IF($B10='PART METHOD'!$D$6,"FMCNC2","STD")))/IF($B10='PART METHOD'!$D$4,COUNTIFS($G:$G,$G10,$Q:$Q,"●",$A:$A,ABN$5,$B:$B,'PART METHOD'!$D$4),IF($B10='PART METHOD'!$D$6,COUNTIFS($G:$G,$G10,$Q:$Q,"●",$A:$A,ABN$5,$B:$B,'PART METHOD'!$D$6),COUNTIFS($G:$G,$G10,$Q:$Q,"●",$A:$A,ABN$5,$B:$B,"&lt;&gt;"&amp;'PART METHOD'!$D$4,$B:$B,"&lt;&gt;"&amp;'PART METHOD'!$D$6)))/ABN$3,0)/3600/$E10</f>
        <v>0.007088458994709</v>
      </c>
      <c r="ABO10" s="0" t="n">
        <f aca="false">IF($R10="●",SUMIFS(ST_SUM!ACC:ACC,ST_SUM!$L:$L,$G10,ST_SUM!$M:$M,IF($B10='PART METHOD'!$D$4,"FMCNC1",IF($B10='PART METHOD'!$D$6,"FMCNC2","STD")))/IF($B10='PART METHOD'!$D$4,COUNTIFS($G:$G,$G10,$R:$R,"●",$A:$A,ABO$5,$B:$B,'PART METHOD'!$D$4),IF($B10='PART METHOD'!$D$6,COUNTIFS($G:$G,$G10,$R:$R,"●",$A:$A,ABO$5,$B:$B,'PART METHOD'!$D$6),COUNTIFS($G:$G,$G10,$R:$R,"●",$A:$A,ABO$5,$B:$B,"&lt;&gt;"&amp;'PART METHOD'!$D$4,$B:$B,"&lt;&gt;"&amp;'PART METHOD'!$D$6)))/ABO$3,0)/3600/$E10</f>
        <v>0.0129118070023148</v>
      </c>
      <c r="ABP10" s="0" t="n">
        <f aca="false">IF($S10="●",SUMIFS(ST_SUM!ACD:ACD,ST_SUM!$L:$L,$G10,ST_SUM!$M:$M,IF($B10='PART METHOD'!$D$4,"FMCNC1",IF($B10='PART METHOD'!$D$6,"FMCNC2","STD")))/IF($B10='PART METHOD'!$D$4,COUNTIFS($G:$G,$G10,$S:$S,"●",$A:$A,ABP$5,$B:$B,'PART METHOD'!$D$4),IF($B10='PART METHOD'!$D$6,COUNTIFS($G:$G,$G10,$S:$S,"●",$A:$A,ABP$5,$B:$B,'PART METHOD'!$D$6),COUNTIFS($G:$G,$G10,$S:$S,"●",$A:$A,ABP$5,$B:$B,"&lt;&gt;"&amp;'PART METHOD'!$D$4,$B:$B,"&lt;&gt;"&amp;'PART METHOD'!$D$6)))/ABP$3,0)/3600/$E10</f>
        <v>0.0103884810405644</v>
      </c>
      <c r="ABQ10" s="0" t="n">
        <f aca="false">IF($T10="●",SUMIFS(ST_SUM!ACE:ACE,ST_SUM!$L:$L,$G10,ST_SUM!$M:$M,IF($B10='PART METHOD'!$D$4,"FMCNC1",IF($B10='PART METHOD'!$D$6,"FMCNC2","STD")))/IF($B10='PART METHOD'!$D$4,COUNTIFS($G:$G,$G10,$T:$T,"●",$A:$A,ABQ$5,$B:$B,'PART METHOD'!$D$4),IF($B10='PART METHOD'!$D$6,COUNTIFS($G:$G,$G10,$T:$T,"●",$A:$A,ABQ$5,$B:$B,'PART METHOD'!$D$6),COUNTIFS($G:$G,$G10,$T:$T,"●",$A:$A,ABQ$5,$B:$B,"&lt;&gt;"&amp;'PART METHOD'!$D$4,$B:$B,"&lt;&gt;"&amp;'PART METHOD'!$D$6)))/ABQ$3,0)/3600/$E10</f>
        <v>0.0156785356040564</v>
      </c>
      <c r="ABR10" s="0" t="n">
        <f aca="false">IF($U10="●",SUMIFS(ST_SUM!ACF:ACF,ST_SUM!$L:$L,$G10,ST_SUM!$M:$M,IF($B10='PART METHOD'!$D$4,"FMCNC1",IF($B10='PART METHOD'!$D$6,"FMCNC2","STD")))/IF($B10='PART METHOD'!$D$4,COUNTIFS($G:$G,$G10,$U:$U,"●",$A:$A,ABR$5,$B:$B,'PART METHOD'!$D$4),IF($B10='PART METHOD'!$D$6,COUNTIFS($G:$G,$G10,$U:$U,"●",$A:$A,ABR$5,$B:$B,'PART METHOD'!$D$6),COUNTIFS($G:$G,$G10,$U:$U,"●",$A:$A,ABR$5,$B:$B,"&lt;&gt;"&amp;'PART METHOD'!$D$4,$B:$B,"&lt;&gt;"&amp;'PART METHOD'!$D$6)))/ABR$3,0)/3600/$E10</f>
        <v>0.018618644593254</v>
      </c>
      <c r="ABS10" s="0" t="n">
        <f aca="false">IF($V10="●",SUMIFS(ST_SUM!ACG:ACG,ST_SUM!$L:$L,$G10,ST_SUM!$M:$M,IF($B10='PART METHOD'!$D$4,"FMCNC1",IF($B10='PART METHOD'!$D$6,"FMCNC2","STD")))/IF($B10='PART METHOD'!$D$4,COUNTIFS($G:$G,$G10,$V:$V,"●",$A:$A,ABS$5,$B:$B,'PART METHOD'!$D$4),IF($B10='PART METHOD'!$D$6,COUNTIFS($G:$G,$G10,$V:$V,"●",$A:$A,ABS$5,$B:$B,'PART METHOD'!$D$6),COUNTIFS($G:$G,$G10,$V:$V,"●",$A:$A,ABS$5,$B:$B,"&lt;&gt;"&amp;'PART METHOD'!$D$4,$B:$B,"&lt;&gt;"&amp;'PART METHOD'!$D$6)))/ABS$3,0)/3600/$E10</f>
        <v>0.0199734953703704</v>
      </c>
      <c r="ABT10" s="0" t="n">
        <f aca="false">IF($W10="●",SUMIFS(ST_SUM!ACH:ACH,ST_SUM!$L:$L,$G10,ST_SUM!$N:$N,IF($B10='PART METHOD'!$D$5,"HAND","STD"))/COUNTIFS($G:$G,$G10,$W:$W,"●",$A:$A,ABT$5,$B:$B,IF($B10='PART METHOD'!$D$5,'PART METHOD'!$D$5,"&lt;&gt;"&amp;'PART METHOD'!$D$5))/ABT$3,0)/3600/$E10</f>
        <v>0</v>
      </c>
      <c r="ABU10" s="0" t="n">
        <f aca="false">IF($X10="●",SUMIFS(ST_SUM!ACI:ACI,ST_SUM!$L:$L,$G10)/COUNTIFS($G:$G,$G10,$X:$X,"●",$A:$A,ABU$5)/ABU$3,0)/3600/$E10</f>
        <v>0</v>
      </c>
      <c r="ABV10" s="0" t="n">
        <f aca="false">IF($Y10="●",SUMIFS(ST_SUM!ACJ:ACJ,ST_SUM!$L:$L,$G10)/COUNTIFS($G:$G,$G10,$Y:$Y,"●",$A:$A,ABV$5)/ABV$3,0)/3600/$E10</f>
        <v>0</v>
      </c>
      <c r="ABW10" s="0" t="n">
        <f aca="false">IF($Z10="●",SUMIFS(ST_SUM!ACK:ACK,ST_SUM!$L:$L,$G10)/COUNTIFS($G:$G,$G10,$Z:$Z,"●",$A:$A,ABW$5)/ABW$3,0)/3600/$E10</f>
        <v>0</v>
      </c>
      <c r="ABX10" s="0" t="n">
        <f aca="false">IF($AA10="●",SUMIFS(ST_SUM!ACL:ACL,ST_SUM!$L:$L,$G10)/COUNTIFS($G:$G,$G10,$AA:$AA,"●",$A:$A,ABX$5)/ABX$3,0)/3600/$E10</f>
        <v>0</v>
      </c>
      <c r="ABY10" s="0" t="n">
        <f aca="false">IF($AB10="●",SUMIFS(ST_SUM!ACM:ACM,ST_SUM!$L:$L,$G10)/COUNTIFS($G:$G,$G10,$AB:$AB,"●",$A:$A,ABY$5)/ABY$3,0)/3600/$E10</f>
        <v>0</v>
      </c>
      <c r="ABZ10" s="0" t="n">
        <f aca="false">IF($AC10="●",SUMIFS(ST_SUM!ACN:ACN,ST_SUM!$L:$L,$G10)/COUNTIFS($G:$G,$G10,$AC:$AC,"●",$A:$A,ABZ$5)/ABZ$3,0)/3600/$E10</f>
        <v>0</v>
      </c>
      <c r="ACA10" s="0" t="n">
        <f aca="false">IF($AD10="●",SUMIFS(ST_SUM!ACO:ACO,ST_SUM!$L:$L,$G10)/COUNTIFS($G:$G,$G10,$AD:$AD,"●",$A:$A,ACA$5)/ACA$3,0)/3600/$E10</f>
        <v>0</v>
      </c>
      <c r="ACB10" s="0" t="n">
        <f aca="false">IF($AE10="●",SUMIFS(ST_SUM!ACP:ACP,ST_SUM!$L:$L,$G10)/COUNTIFS($G:$G,$G10,$AE:$AE,"●",$A:$A,ACB$5)/ACB$3,0)/3600/$E10</f>
        <v>0</v>
      </c>
      <c r="ACC10" s="0" t="n">
        <f aca="false">IF($AF10="●",SUMIFS(ST_SUM!ACQ:ACQ,ST_SUM!$L:$L,$G10)/COUNTIFS($G:$G,$G10,$AF:$AF,"●",$A:$A,ACC$5)/ACC$3,0)/3600/$E10</f>
        <v>0</v>
      </c>
      <c r="ACD10" s="0" t="n">
        <f aca="false">IF($AG10="●",SUMIFS(ST_SUM!ACR:ACR,ST_SUM!$L:$L,$G10)/COUNTIFS($G:$G,$G10,$AG:$AG,"●",$A:$A,ACD$5)/ACD$3,0)/3600/$E10</f>
        <v>0</v>
      </c>
      <c r="ACE10" s="0" t="n">
        <f aca="false">IF($AH10="●",SUMIFS(ST_SUM!ACS:ACS,ST_SUM!$L:$L,$G10)/COUNTIFS($G:$G,$G10,$AH:$AH,"●",$A:$A,ACE$5)/ACE$3,0)/3600/$E10</f>
        <v>0</v>
      </c>
      <c r="ACF10" s="0" t="n">
        <f aca="false">IF($AI10="●",SUMIFS(ST_SUM!ACT:ACT,ST_SUM!$L:$L,$G10)/COUNTIFS($G:$G,$G10,$AI:$AI,"●",$A:$A,ACF$5)/ACF$3,0)/3600/$E10</f>
        <v>0</v>
      </c>
      <c r="ACG10" s="0" t="n">
        <f aca="false">IF($AJ10="●",SUMIFS(ST_SUM!ACU:ACU,ST_SUM!$L:$L,$G10)/COUNTIFS($G:$G,$G10,$AJ:$AJ,"●",$A:$A,ACG$5)/ACG$3,0)/3600/$E10</f>
        <v>0</v>
      </c>
      <c r="ACH10" s="0" t="n">
        <f aca="false">IF($AK10="●",SUMIFS(ST_SUM!ACV:ACV,ST_SUM!$L:$L,$G10)/COUNTIFS($G:$G,$G10,$AK:$AK,"●",$A:$A,ACH$5)/ACH$3,0)/3600/$E10</f>
        <v>0</v>
      </c>
      <c r="ACI10" s="0" t="n">
        <f aca="false">IF($AL10="●",SUMIFS(ST_SUM!ACW:ACW,ST_SUM!$L:$L,$G10)/COUNTIFS($G:$G,$G10,$AL:$AL,"●",$A:$A,ACI$5)/ACI$3,0)/3600/$E10</f>
        <v>0</v>
      </c>
      <c r="ACJ10" s="0" t="n">
        <f aca="false">IF($AM10="●",SUMIFS(ST_SUM!ACX:ACX,ST_SUM!$L:$L,$G10)/COUNTIFS($G:$G,$G10,$AM:$AM,"●",$A:$A,ACJ$5)/ACJ$3,0)/3600/$E10</f>
        <v>0</v>
      </c>
      <c r="ACK10" s="0" t="n">
        <f aca="false">IF($AN10="●",SUMIFS(ST_SUM!ACY:ACY,ST_SUM!$L:$L,$G10)/COUNTIFS($G:$G,$G10,$AN:$AN,"●",$A:$A,ACK$5)/ACK$3,0)/3600/$E10</f>
        <v>0</v>
      </c>
      <c r="ACL10" s="0" t="n">
        <f aca="false">IF($AO10="●",SUMIFS(ST_SUM!ACZ:ACZ,ST_SUM!$L:$L,$G10)/COUNTIFS($G:$G,$G10,$AO:$AO,"●",$A:$A,ACL$5)/ACL$3,0)/3600/$E10</f>
        <v>0</v>
      </c>
      <c r="ACM10" s="0" t="n">
        <f aca="false">IF($AP10="●",SUMIFS(ST_SUM!ADA:ADA,ST_SUM!$L:$L,$G10)/COUNTIFS($G:$G,$G10,$AP:$AP,"●",$A:$A,ACM$5)/ACM$3,0)/3600/$E10</f>
        <v>0</v>
      </c>
      <c r="ACN10" s="0" t="n">
        <f aca="false">IF($AQ10="●",SUMIFS(ST_SUM!ADB:ADB,ST_SUM!$L:$L,$G10)/COUNTIFS($G:$G,$G10,$AQ:$AQ,"●",$A:$A,ACN$5)/ACN$3,0)/3600/$E10</f>
        <v>0</v>
      </c>
      <c r="ACO10" s="0" t="n">
        <f aca="false">IF($AR10="●",SUMIFS(ST_SUM!ADC:ADC,ST_SUM!$L:$L,$G10)/COUNTIFS($G:$G,$G10,$AR:$AR,"●",$A:$A,ACO$5)/ACO$3,0)/3600/$E10</f>
        <v>0</v>
      </c>
      <c r="ACP10" s="0" t="n">
        <f aca="false">IF($AS10="●",SUMIFS(ST_SUM!ADD:ADD,ST_SUM!$L:$L,$G10)/COUNTIFS($G:$G,$G10,$AS:$AS,"●",$A:$A,ACP$5)/ACP$3,0)/3600/$E10</f>
        <v>0</v>
      </c>
      <c r="ACQ10" s="0" t="n">
        <f aca="false">IF($AT10="●",SUMIFS(ST_SUM!ADE:ADE,ST_SUM!$L:$L,$G10)/COUNTIFS($G:$G,$G10,$AT:$AT,"●",$A:$A,ACQ$5)/ACQ$3,0)/3600/$E10</f>
        <v>0</v>
      </c>
      <c r="ACR10" s="0" t="n">
        <f aca="false">IF($AU10="●",SUMIFS(ST_SUM!ADF:ADF,ST_SUM!$L:$L,$G10)/COUNTIFS($G:$G,$G10,$AU:$AU,"●",$A:$A,ACR$5)/ACR$3,0)/3600/$E10</f>
        <v>0</v>
      </c>
      <c r="ACS10" s="0" t="n">
        <f aca="false">IF($AV10="●",SUMIFS(ST_SUM!ADG:ADG,ST_SUM!$L:$L,$G10)/COUNTIFS($G:$G,$G10,$AV:$AV,"●",$A:$A,ACS$5)/ACS$3,0)/3600/$E10</f>
        <v>0</v>
      </c>
      <c r="ACT10" s="0" t="n">
        <f aca="false">IF($AW10="●",SUMIFS(ST_SUM!ADH:ADH,ST_SUM!$L:$L,$G10)/COUNTIFS($G:$G,$G10,$AW:$AW,"●",$A:$A,ACT$5)/ACT$3,0)/3600/$E10</f>
        <v>0</v>
      </c>
      <c r="ACU10" s="0" t="n">
        <f aca="false">IF($AX10="●",SUMIFS(ST_SUM!ADI:ADI,ST_SUM!$L:$L,$G10)/COUNTIFS($G:$G,$G10,$AX:$AX,"●",$A:$A,ACU$5)/ACU$3,0)/3600/$E10</f>
        <v>0</v>
      </c>
      <c r="ACV10" s="0" t="n">
        <f aca="false">IF($AY10="●",SUMIFS(ST_SUM!ADJ:ADJ,ST_SUM!$L:$L,$G10)/COUNTIFS($G:$G,$G10,$AY:$AY,"●",$A:$A,ACV$5)/ACV$3,0)/3600/$E10</f>
        <v>0</v>
      </c>
      <c r="ACW10" s="0" t="n">
        <f aca="false">IF($AZ10="●",SUMIFS(ST_SUM!ADK:ADK,ST_SUM!$L:$L,$G10)/COUNTIFS($G:$G,$G10,$AZ:$AZ,"●",$A:$A,ACW$5)/ACW$3,0)/3600/$E10</f>
        <v>0</v>
      </c>
      <c r="ACX10" s="0" t="n">
        <f aca="false">IF($BA10="●",SUMIFS(ST_SUM!ADL:ADL,ST_SUM!$L:$L,$G10)/COUNTIFS($G:$G,$G10,$BA:$BA,"●",$A:$A,ACX$5)/ACX$3,0)/3600/$E10</f>
        <v>0</v>
      </c>
      <c r="ACY10" s="0" t="n">
        <f aca="false">IF($BB10="●",SUMIFS(ST_SUM!ADM:ADM,ST_SUM!$L:$L,$G10)/COUNTIFS($G:$G,$G10,$BB:$BB,"●",$A:$A,ACY$5)/ACY$3,0)/3600/$E10</f>
        <v>0</v>
      </c>
      <c r="ACZ10" s="0" t="n">
        <f aca="false">IF($BC10="●",SUMIFS(ST_SUM!ADN:ADN,ST_SUM!$L:$L,$G10)/COUNTIFS($G:$G,$G10,$BC:$BC,"●",$A:$A,ACZ$5)/ACZ$3,0)/3600/$E10</f>
        <v>0</v>
      </c>
      <c r="ADA10" s="0" t="n">
        <f aca="false">IF($BD10="●",SUMIFS(ST_SUM!ADO:ADO,ST_SUM!$L:$L,$G10)/COUNTIFS($G:$G,$G10,$BD:$BD,"●",$A:$A,ADA$5)/ADA$3,0)/3600/$E10</f>
        <v>0</v>
      </c>
      <c r="ADB10" s="0" t="n">
        <f aca="false">IF($BE10="●",SUMIFS(ST_SUM!ADP:ADP,ST_SUM!$L:$L,$G10)/COUNTIFS($G:$G,$G10,$BE:$BE,"●",$A:$A,ADB$5)/ADB$3,0)/3600/$E10</f>
        <v>0</v>
      </c>
      <c r="ADC10" s="0" t="n">
        <f aca="false">IF($BF10="●",SUMIFS(ST_SUM!ADQ:ADQ,ST_SUM!$L:$L,$G10)/COUNTIFS($G:$G,$G10,$BF:$BF,"●",$A:$A,ADC$5)/ADC$3,0)/3600/$E10</f>
        <v>0</v>
      </c>
      <c r="ADD10" s="0" t="n">
        <f aca="false">IF($BG10="●",SUMIFS(ST_SUM!ADR:ADR,ST_SUM!$L:$L,$G10)/COUNTIFS($G:$G,$G10,$BG:$BG,"●",$A:$A,ADD$5)/ADD$3,0)/3600/$E10</f>
        <v>0</v>
      </c>
      <c r="ADE10" s="0" t="n">
        <f aca="false">IF($BH10="●",SUMIFS(ST_SUM!ADS:ADS,ST_SUM!$L:$L,$G10)/COUNTIFS($G:$G,$G10,$BH:$BH,"●",$A:$A,ADE$5)/ADE$3,0)/3600/$E10</f>
        <v>0</v>
      </c>
      <c r="ADF10" s="0" t="n">
        <f aca="false">IF($BI10="●",SUMIFS(ST_SUM!ADT:ADT,ST_SUM!$L:$L,$G10)/COUNTIFS($G:$G,$G10,$BI:$BI,"●",$A:$A,ADF$5)/ADF$3,0)/3600/$E10</f>
        <v>0</v>
      </c>
      <c r="ADG10" s="0" t="n">
        <f aca="false">IF($BJ10="●",SUMIFS(ST_SUM!ADU:ADU,ST_SUM!$L:$L,$G10)/COUNTIFS($G:$G,$G10,$BJ:$BJ,"●",$A:$A,ADG$5)/ADG$3,0)/3600/$E10</f>
        <v>0</v>
      </c>
      <c r="ADH10" s="0" t="n">
        <f aca="false">IF($BK10="●",SUMIFS(ST_SUM!ADV:ADV,ST_SUM!$L:$L,$G10)/COUNTIFS($G:$G,$G10,$BK:$BK,"●",$A:$A,ADH$5)/ADH$3,0)/3600/$E10</f>
        <v>0</v>
      </c>
      <c r="ADI10" s="0" t="n">
        <f aca="false">IF($BL10="●",SUMIFS(ST_SUM!ADW:ADW,ST_SUM!$L:$L,$G10)/COUNTIFS($G:$G,$G10,$BL:$BL,"●",$A:$A,ADI$5)/ADI$3,0)/3600/$E10</f>
        <v>0</v>
      </c>
      <c r="ADJ10" s="0" t="n">
        <f aca="false">IF($BM10="●",SUMIFS(ST_SUM!ADX:ADX,ST_SUM!$L:$L,$G10)/COUNTIFS($G:$G,$G10,$BM:$BM,"●",$A:$A,ADJ$5)/ADJ$3,0)/3600/$E10</f>
        <v>0</v>
      </c>
      <c r="ADK10" s="0" t="n">
        <f aca="false">IF($BN10="●",SUMIFS(ST_SUM!ADY:ADY,ST_SUM!$L:$L,$G10)/COUNTIFS($G:$G,$G10,$BN:$BN,"●",$A:$A,ADK$5)/ADK$3,0)/3600/$E10</f>
        <v>0</v>
      </c>
      <c r="ADL10" s="0" t="n">
        <f aca="false">IF($BO10="●",SUMIFS(ST_SUM!ADZ:ADZ,ST_SUM!$L:$L,$G10)/COUNTIFS($G:$G,$G10,$BO:$BO,"●",$A:$A,ADL$5)/ADL$3,0)/3600/$E10</f>
        <v>0</v>
      </c>
      <c r="ADM10" s="0" t="n">
        <f aca="false">IF($BP10="●",SUMIFS(ST_SUM!AEA:AEA,ST_SUM!$L:$L,$G10)/COUNTIFS($G:$G,$G10,$BP:$BP,"●",$A:$A,ADM$5)/ADM$3,0)/3600/$E10</f>
        <v>0</v>
      </c>
      <c r="ADN10" s="0" t="n">
        <f aca="false">IF($BQ10="●",SUMIFS(ST_SUM!AEB:AEB,ST_SUM!$L:$L,$G10)/COUNTIFS($G:$G,$G10,$BQ:$BQ,"●",$A:$A,ADN$5)/ADN$3,0)/3600/$E10</f>
        <v>0</v>
      </c>
      <c r="ADO10" s="0" t="n">
        <f aca="false">IF($BR10="●",SUMIFS(ST_SUM!AEC:AEC,ST_SUM!$L:$L,$G10)/COUNTIFS($G:$G,$G10,$BR:$BR,"●",$A:$A,ADO$5)/ADO$3,0)/3600/$E10</f>
        <v>0</v>
      </c>
      <c r="ADP10" s="0" t="n">
        <f aca="false">IF($BS10="●",SUMIFS(ST_SUM!AED:AED,ST_SUM!$L:$L,$G10)/COUNTIFS($G:$G,$G10,$BS:$BS,"●",$A:$A,ADP$5)/ADP$3,0)/3600/$E10</f>
        <v>0</v>
      </c>
      <c r="ADQ10" s="0" t="n">
        <f aca="false">IF($BT10="●",SUMIFS(ST_SUM!AEE:AEE,ST_SUM!$L:$L,$G10)/COUNTIFS($G:$G,$G10,$BT:$BT,"●",$A:$A,ADQ$5)/ADQ$3,0)/3600/$E10</f>
        <v>0</v>
      </c>
      <c r="ADR10" s="0" t="n">
        <f aca="false">SUM(ABE10:ADQ10)</f>
        <v>0.137141720472332</v>
      </c>
      <c r="ADS10" s="0" t="n">
        <f aca="false">IF($H10="●",SUMIFS(ST_SUM!AEG:AEG,ST_SUM!$L:$L,$G10)/COUNTIFS($G:$G,$G10,$H:$H,"●",$A:$A,ADS$5)/ADS$3,0)/3600/$E10</f>
        <v>0</v>
      </c>
      <c r="ADT10" s="0" t="n">
        <f aca="false">IF($I10="●",SUMIFS(ST_SUM!AEH:AEH,ST_SUM!$L:$L,$G10)/COUNTIFS($G:$G,$G10,$I:$I,"●",$A:$A,ADT$5)/ADT$3,0)/3600/$E10</f>
        <v>0</v>
      </c>
      <c r="ADU10" s="0" t="n">
        <f aca="false">IF($J10="●",SUMIFS(ST_SUM!AEI:AEI,ST_SUM!$L:$L,$G10)/COUNTIFS($G:$G,$G10,$J:$J,"●",$A:$A,ADU$5)/ADU$3,0)/3600/$E10</f>
        <v>0</v>
      </c>
      <c r="ADV10" s="0" t="n">
        <f aca="false">IF($K10="●",SUMIFS(ST_SUM!AEJ:AEJ,ST_SUM!$L:$L,$G10)/COUNTIFS($G:$G,$G10,$K:$K,"●",$A:$A,ADV$5)/ADV$3,0)/3600/$E10</f>
        <v>0</v>
      </c>
      <c r="ADW10" s="0" t="n">
        <f aca="false">IF($L10="●",SUMIFS(ST_SUM!AEK:AEK,ST_SUM!$L:$L,$G10)/COUNTIFS($G:$G,$G10,$L:$L,"●",$A:$A,ADW$5)/ADW$3,0)/3600/$E10</f>
        <v>0</v>
      </c>
      <c r="ADX10" s="0" t="n">
        <f aca="false">IF($M10="●",SUMIFS(ST_SUM!AEL:AEL,ST_SUM!$L:$L,$G10)/COUNTIFS($G:$G,$G10,$M:$M,"●",$A:$A,ADX$5)/ADX$3,0)/3600/$E10</f>
        <v>0</v>
      </c>
      <c r="ADY10" s="0" t="n">
        <f aca="false">IF($N10="●",SUMIFS(ST_SUM!AEM:AEM,ST_SUM!$L:$L,$G10)/COUNTIFS($G:$G,$G10,$N:$N,"●",$A:$A,ADY$5)/ADY$3,0)/3600/$E10</f>
        <v>0</v>
      </c>
      <c r="ADZ10" s="0" t="n">
        <f aca="false">IF($O10="●",SUMIFS(ST_SUM!AEN:AEN,ST_SUM!$L:$L,$G10,ST_SUM!$M:$M,IF($B10='PART METHOD'!$D$4,"FMCNC1",IF($B10='PART METHOD'!$D$6,"FMCNC2","STD")))/IF($B10='PART METHOD'!$D$4,COUNTIFS($G:$G,$G10,$O:$O,"●",$A:$A,ADZ$5,$B:$B,'PART METHOD'!$D$4),IF($B10='PART METHOD'!$D$6,COUNTIFS($G:$G,$G10,$O:$O,"●",$A:$A,ADZ$5,$B:$B,'PART METHOD'!$D$6),COUNTIFS($G:$G,$G10,$O:$O,"●",$A:$A,ADZ$5,$B:$B,"&lt;&gt;"&amp;'PART METHOD'!$D$4,$B:$B,"&lt;&gt;"&amp;'PART METHOD'!$D$6)))/ADZ$3,0)/3600/$E10</f>
        <v>0.0321260258838384</v>
      </c>
      <c r="AEA10" s="0" t="n">
        <f aca="false">IF($P10="●",SUMIFS(ST_SUM!AEO:AEO,ST_SUM!$L:$L,$G10,ST_SUM!$M:$M,IF($B10='PART METHOD'!$D$4,"FMCNC1",IF($B10='PART METHOD'!$D$6,"FMCNC2","STD")))/IF($B10='PART METHOD'!$D$4,COUNTIFS($G:$G,$G10,$P:$P,"●",$A:$A,AEA$5,$B:$B,'PART METHOD'!$D$4),IF($B10='PART METHOD'!$D$6,COUNTIFS($G:$G,$G10,$P:$P,"●",$A:$A,AEA$5,$B:$B,'PART METHOD'!$D$6),COUNTIFS($G:$G,$G10,$P:$P,"●",$A:$A,AEA$5,$B:$B,"&lt;&gt;"&amp;'PART METHOD'!$D$4,$B:$B,"&lt;&gt;"&amp;'PART METHOD'!$D$6)))/AEA$3,0)/3600/$E10</f>
        <v>0.00646773595328283</v>
      </c>
      <c r="AEB10" s="0" t="n">
        <f aca="false">IF($Q10="●",SUMIFS(ST_SUM!AEP:AEP,ST_SUM!$L:$L,$G10,ST_SUM!$M:$M,IF($B10='PART METHOD'!$D$4,"FMCNC1",IF($B10='PART METHOD'!$D$6,"FMCNC2","STD")))/IF($B10='PART METHOD'!$D$4,COUNTIFS($G:$G,$G10,$Q:$Q,"●",$A:$A,AEB$5,$B:$B,'PART METHOD'!$D$4),IF($B10='PART METHOD'!$D$6,COUNTIFS($G:$G,$G10,$Q:$Q,"●",$A:$A,AEB$5,$B:$B,'PART METHOD'!$D$6),COUNTIFS($G:$G,$G10,$Q:$Q,"●",$A:$A,AEB$5,$B:$B,"&lt;&gt;"&amp;'PART METHOD'!$D$4,$B:$B,"&lt;&gt;"&amp;'PART METHOD'!$D$6)))/AEB$3,0)/3600/$E10</f>
        <v>0.00556255208333333</v>
      </c>
      <c r="AEC10" s="0" t="n">
        <f aca="false">IF($R10="●",SUMIFS(ST_SUM!AEQ:AEQ,ST_SUM!$L:$L,$G10,ST_SUM!$M:$M,IF($B10='PART METHOD'!$D$4,"FMCNC1",IF($B10='PART METHOD'!$D$6,"FMCNC2","STD")))/IF($B10='PART METHOD'!$D$4,COUNTIFS($G:$G,$G10,$R:$R,"●",$A:$A,AEC$5,$B:$B,'PART METHOD'!$D$4),IF($B10='PART METHOD'!$D$6,COUNTIFS($G:$G,$G10,$R:$R,"●",$A:$A,AEC$5,$B:$B,'PART METHOD'!$D$6),COUNTIFS($G:$G,$G10,$R:$R,"●",$A:$A,AEC$5,$B:$B,"&lt;&gt;"&amp;'PART METHOD'!$D$4,$B:$B,"&lt;&gt;"&amp;'PART METHOD'!$D$6)))/AEC$3,0)/3600/$E10</f>
        <v>0.0102239171006944</v>
      </c>
      <c r="AED10" s="0" t="n">
        <f aca="false">IF($S10="●",SUMIFS(ST_SUM!AER:AER,ST_SUM!$L:$L,$G10,ST_SUM!$M:$M,IF($B10='PART METHOD'!$D$4,"FMCNC1",IF($B10='PART METHOD'!$D$6,"FMCNC2","STD")))/IF($B10='PART METHOD'!$D$4,COUNTIFS($G:$G,$G10,$S:$S,"●",$A:$A,AED$5,$B:$B,'PART METHOD'!$D$4),IF($B10='PART METHOD'!$D$6,COUNTIFS($G:$G,$G10,$S:$S,"●",$A:$A,AED$5,$B:$B,'PART METHOD'!$D$6),COUNTIFS($G:$G,$G10,$S:$S,"●",$A:$A,AED$5,$B:$B,"&lt;&gt;"&amp;'PART METHOD'!$D$4,$B:$B,"&lt;&gt;"&amp;'PART METHOD'!$D$6)))/AED$3,0)/3600/$E10</f>
        <v>0.00452894504945286</v>
      </c>
      <c r="AEE10" s="0" t="n">
        <f aca="false">IF($T10="●",SUMIFS(ST_SUM!AES:AES,ST_SUM!$L:$L,$G10,ST_SUM!$M:$M,IF($B10='PART METHOD'!$D$4,"FMCNC1",IF($B10='PART METHOD'!$D$6,"FMCNC2","STD")))/IF($B10='PART METHOD'!$D$4,COUNTIFS($G:$G,$G10,$T:$T,"●",$A:$A,AEE$5,$B:$B,'PART METHOD'!$D$4),IF($B10='PART METHOD'!$D$6,COUNTIFS($G:$G,$G10,$T:$T,"●",$A:$A,AEE$5,$B:$B,'PART METHOD'!$D$6),COUNTIFS($G:$G,$G10,$T:$T,"●",$A:$A,AEE$5,$B:$B,"&lt;&gt;"&amp;'PART METHOD'!$D$4,$B:$B,"&lt;&gt;"&amp;'PART METHOD'!$D$6)))/AEE$3,0)/3600/$E10</f>
        <v>0.00950995633417509</v>
      </c>
      <c r="AEF10" s="0" t="n">
        <f aca="false">IF($U10="●",SUMIFS(ST_SUM!AET:AET,ST_SUM!$L:$L,$G10,ST_SUM!$M:$M,IF($B10='PART METHOD'!$D$4,"FMCNC1",IF($B10='PART METHOD'!$D$6,"FMCNC2","STD")))/IF($B10='PART METHOD'!$D$4,COUNTIFS($G:$G,$G10,$U:$U,"●",$A:$A,AEF$5,$B:$B,'PART METHOD'!$D$4),IF($B10='PART METHOD'!$D$6,COUNTIFS($G:$G,$G10,$U:$U,"●",$A:$A,AEF$5,$B:$B,'PART METHOD'!$D$6),COUNTIFS($G:$G,$G10,$U:$U,"●",$A:$A,AEF$5,$B:$B,"&lt;&gt;"&amp;'PART METHOD'!$D$4,$B:$B,"&lt;&gt;"&amp;'PART METHOD'!$D$6)))/AEF$3,0)/3600/$E10</f>
        <v>0.00939824547558923</v>
      </c>
      <c r="AEG10" s="0" t="n">
        <f aca="false">IF($V10="●",SUMIFS(ST_SUM!AEU:AEU,ST_SUM!$L:$L,$G10,ST_SUM!$M:$M,IF($B10='PART METHOD'!$D$4,"FMCNC1",IF($B10='PART METHOD'!$D$6,"FMCNC2","STD")))/IF($B10='PART METHOD'!$D$4,COUNTIFS($G:$G,$G10,$V:$V,"●",$A:$A,AEG$5,$B:$B,'PART METHOD'!$D$4),IF($B10='PART METHOD'!$D$6,COUNTIFS($G:$G,$G10,$V:$V,"●",$A:$A,AEG$5,$B:$B,'PART METHOD'!$D$6),COUNTIFS($G:$G,$G10,$V:$V,"●",$A:$A,AEG$5,$B:$B,"&lt;&gt;"&amp;'PART METHOD'!$D$4,$B:$B,"&lt;&gt;"&amp;'PART METHOD'!$D$6)))/AEG$3,0)/3600/$E10</f>
        <v>0.0110652541035354</v>
      </c>
      <c r="AEH10" s="0" t="n">
        <f aca="false">IF($W10="●",SUMIFS(ST_SUM!AEV:AEV,ST_SUM!$L:$L,$G10,ST_SUM!$N:$N,IF($B10='PART METHOD'!$D$5,"HAND","STD"))/COUNTIFS($G:$G,$G10,$W:$W,"●",$A:$A,AEH$5,$B:$B,IF($B10='PART METHOD'!$D$5,'PART METHOD'!$D$5,"&lt;&gt;"&amp;'PART METHOD'!$D$5))/AEH$3,0)/3600/$E10</f>
        <v>0</v>
      </c>
      <c r="AEI10" s="0" t="n">
        <f aca="false">IF($X10="●",SUMIFS(ST_SUM!AEW:AEW,ST_SUM!$L:$L,$G10)/COUNTIFS($G:$G,$G10,$X:$X,"●",$A:$A,AEI$5)/AEI$3,0)/3600/$E10</f>
        <v>0</v>
      </c>
      <c r="AEJ10" s="0" t="n">
        <f aca="false">IF($Y10="●",SUMIFS(ST_SUM!AEX:AEX,ST_SUM!$L:$L,$G10)/COUNTIFS($G:$G,$G10,$Y:$Y,"●",$A:$A,AEJ$5)/AEJ$3,0)/3600/$E10</f>
        <v>0</v>
      </c>
      <c r="AEK10" s="0" t="n">
        <f aca="false">IF($Z10="●",SUMIFS(ST_SUM!AEY:AEY,ST_SUM!$L:$L,$G10)/COUNTIFS($G:$G,$G10,$Z:$Z,"●",$A:$A,AEK$5)/AEK$3,0)/3600/$E10</f>
        <v>0</v>
      </c>
      <c r="AEL10" s="0" t="n">
        <f aca="false">IF($AA10="●",SUMIFS(ST_SUM!AEZ:AEZ,ST_SUM!$L:$L,$G10)/COUNTIFS($G:$G,$G10,$AA:$AA,"●",$A:$A,AEL$5)/AEL$3,0)/3600/$E10</f>
        <v>0</v>
      </c>
      <c r="AEM10" s="0" t="n">
        <f aca="false">IF($AB10="●",SUMIFS(ST_SUM!AFA:AFA,ST_SUM!$L:$L,$G10)/COUNTIFS($G:$G,$G10,$AB:$AB,"●",$A:$A,AEM$5)/AEM$3,0)/3600/$E10</f>
        <v>0</v>
      </c>
      <c r="AEN10" s="0" t="n">
        <f aca="false">IF($AC10="●",SUMIFS(ST_SUM!AFB:AFB,ST_SUM!$L:$L,$G10)/COUNTIFS($G:$G,$G10,$AC:$AC,"●",$A:$A,AEN$5)/AEN$3,0)/3600/$E10</f>
        <v>0</v>
      </c>
      <c r="AEO10" s="0" t="n">
        <f aca="false">IF($AD10="●",SUMIFS(ST_SUM!AFC:AFC,ST_SUM!$L:$L,$G10)/COUNTIFS($G:$G,$G10,$AD:$AD,"●",$A:$A,AEO$5)/AEO$3,0)/3600/$E10</f>
        <v>0</v>
      </c>
      <c r="AEP10" s="0" t="n">
        <f aca="false">IF($AE10="●",SUMIFS(ST_SUM!AFD:AFD,ST_SUM!$L:$L,$G10)/COUNTIFS($G:$G,$G10,$AE:$AE,"●",$A:$A,AEP$5)/AEP$3,0)/3600/$E10</f>
        <v>0</v>
      </c>
      <c r="AEQ10" s="0" t="n">
        <f aca="false">IF($AF10="●",SUMIFS(ST_SUM!AFE:AFE,ST_SUM!$L:$L,$G10)/COUNTIFS($G:$G,$G10,$AF:$AF,"●",$A:$A,AEQ$5)/AEQ$3,0)/3600/$E10</f>
        <v>0</v>
      </c>
      <c r="AER10" s="0" t="n">
        <f aca="false">IF($AG10="●",SUMIFS(ST_SUM!AFF:AFF,ST_SUM!$L:$L,$G10)/COUNTIFS($G:$G,$G10,$AG:$AG,"●",$A:$A,AER$5)/AER$3,0)/3600/$E10</f>
        <v>0</v>
      </c>
      <c r="AES10" s="0" t="n">
        <f aca="false">IF($AH10="●",SUMIFS(ST_SUM!AFG:AFG,ST_SUM!$L:$L,$G10)/COUNTIFS($G:$G,$G10,$AH:$AH,"●",$A:$A,AES$5)/AES$3,0)/3600/$E10</f>
        <v>0</v>
      </c>
      <c r="AET10" s="0" t="n">
        <f aca="false">IF($AI10="●",SUMIFS(ST_SUM!AFH:AFH,ST_SUM!$L:$L,$G10)/COUNTIFS($G:$G,$G10,$AI:$AI,"●",$A:$A,AET$5)/AET$3,0)/3600/$E10</f>
        <v>0</v>
      </c>
      <c r="AEU10" s="0" t="n">
        <f aca="false">IF($AJ10="●",SUMIFS(ST_SUM!AFI:AFI,ST_SUM!$L:$L,$G10)/COUNTIFS($G:$G,$G10,$AJ:$AJ,"●",$A:$A,AEU$5)/AEU$3,0)/3600/$E10</f>
        <v>0</v>
      </c>
      <c r="AEV10" s="0" t="n">
        <f aca="false">IF($AK10="●",SUMIFS(ST_SUM!AFJ:AFJ,ST_SUM!$L:$L,$G10)/COUNTIFS($G:$G,$G10,$AK:$AK,"●",$A:$A,AEV$5)/AEV$3,0)/3600/$E10</f>
        <v>0</v>
      </c>
      <c r="AEW10" s="0" t="n">
        <f aca="false">IF($AL10="●",SUMIFS(ST_SUM!AFK:AFK,ST_SUM!$L:$L,$G10)/COUNTIFS($G:$G,$G10,$AL:$AL,"●",$A:$A,AEW$5)/AEW$3,0)/3600/$E10</f>
        <v>0</v>
      </c>
      <c r="AEX10" s="0" t="n">
        <f aca="false">IF($AM10="●",SUMIFS(ST_SUM!AFL:AFL,ST_SUM!$L:$L,$G10)/COUNTIFS($G:$G,$G10,$AM:$AM,"●",$A:$A,AEX$5)/AEX$3,0)/3600/$E10</f>
        <v>0</v>
      </c>
      <c r="AEY10" s="0" t="n">
        <f aca="false">IF($AN10="●",SUMIFS(ST_SUM!AFM:AFM,ST_SUM!$L:$L,$G10)/COUNTIFS($G:$G,$G10,$AN:$AN,"●",$A:$A,AEY$5)/AEY$3,0)/3600/$E10</f>
        <v>0</v>
      </c>
      <c r="AEZ10" s="0" t="n">
        <f aca="false">IF($AO10="●",SUMIFS(ST_SUM!AFN:AFN,ST_SUM!$L:$L,$G10)/COUNTIFS($G:$G,$G10,$AO:$AO,"●",$A:$A,AEZ$5)/AEZ$3,0)/3600/$E10</f>
        <v>0</v>
      </c>
      <c r="AFA10" s="0" t="n">
        <f aca="false">IF($AP10="●",SUMIFS(ST_SUM!AFO:AFO,ST_SUM!$L:$L,$G10)/COUNTIFS($G:$G,$G10,$AP:$AP,"●",$A:$A,AFA$5)/AFA$3,0)/3600/$E10</f>
        <v>0</v>
      </c>
      <c r="AFB10" s="0" t="n">
        <f aca="false">IF($AQ10="●",SUMIFS(ST_SUM!AFP:AFP,ST_SUM!$L:$L,$G10)/COUNTIFS($G:$G,$G10,$AQ:$AQ,"●",$A:$A,AFB$5)/AFB$3,0)/3600/$E10</f>
        <v>0</v>
      </c>
      <c r="AFC10" s="0" t="n">
        <f aca="false">IF($AR10="●",SUMIFS(ST_SUM!AFQ:AFQ,ST_SUM!$L:$L,$G10)/COUNTIFS($G:$G,$G10,$AR:$AR,"●",$A:$A,AFC$5)/AFC$3,0)/3600/$E10</f>
        <v>0</v>
      </c>
      <c r="AFD10" s="0" t="n">
        <f aca="false">IF($AS10="●",SUMIFS(ST_SUM!AFR:AFR,ST_SUM!$L:$L,$G10)/COUNTIFS($G:$G,$G10,$AS:$AS,"●",$A:$A,AFD$5)/AFD$3,0)/3600/$E10</f>
        <v>0</v>
      </c>
      <c r="AFE10" s="0" t="n">
        <f aca="false">IF($AT10="●",SUMIFS(ST_SUM!AFS:AFS,ST_SUM!$L:$L,$G10)/COUNTIFS($G:$G,$G10,$AT:$AT,"●",$A:$A,AFE$5)/AFE$3,0)/3600/$E10</f>
        <v>0</v>
      </c>
      <c r="AFF10" s="0" t="n">
        <f aca="false">IF($AU10="●",SUMIFS(ST_SUM!AFT:AFT,ST_SUM!$L:$L,$G10)/COUNTIFS($G:$G,$G10,$AU:$AU,"●",$A:$A,AFF$5)/AFF$3,0)/3600/$E10</f>
        <v>0</v>
      </c>
      <c r="AFG10" s="0" t="n">
        <f aca="false">IF($AV10="●",SUMIFS(ST_SUM!AFU:AFU,ST_SUM!$L:$L,$G10)/COUNTIFS($G:$G,$G10,$AV:$AV,"●",$A:$A,AFG$5)/AFG$3,0)/3600/$E10</f>
        <v>0</v>
      </c>
      <c r="AFH10" s="0" t="n">
        <f aca="false">IF($AW10="●",SUMIFS(ST_SUM!AFV:AFV,ST_SUM!$L:$L,$G10)/COUNTIFS($G:$G,$G10,$AW:$AW,"●",$A:$A,AFH$5)/AFH$3,0)/3600/$E10</f>
        <v>0</v>
      </c>
      <c r="AFI10" s="0" t="n">
        <f aca="false">IF($AX10="●",SUMIFS(ST_SUM!AFW:AFW,ST_SUM!$L:$L,$G10)/COUNTIFS($G:$G,$G10,$AX:$AX,"●",$A:$A,AFI$5)/AFI$3,0)/3600/$E10</f>
        <v>0</v>
      </c>
      <c r="AFJ10" s="0" t="n">
        <f aca="false">IF($AY10="●",SUMIFS(ST_SUM!AFX:AFX,ST_SUM!$L:$L,$G10)/COUNTIFS($G:$G,$G10,$AY:$AY,"●",$A:$A,AFJ$5)/AFJ$3,0)/3600/$E10</f>
        <v>0</v>
      </c>
      <c r="AFK10" s="0" t="n">
        <f aca="false">IF($AZ10="●",SUMIFS(ST_SUM!AFY:AFY,ST_SUM!$L:$L,$G10)/COUNTIFS($G:$G,$G10,$AZ:$AZ,"●",$A:$A,AFK$5)/AFK$3,0)/3600/$E10</f>
        <v>0</v>
      </c>
      <c r="AFL10" s="0" t="n">
        <f aca="false">IF($BA10="●",SUMIFS(ST_SUM!AFZ:AFZ,ST_SUM!$L:$L,$G10)/COUNTIFS($G:$G,$G10,$BA:$BA,"●",$A:$A,AFL$5)/AFL$3,0)/3600/$E10</f>
        <v>0</v>
      </c>
      <c r="AFM10" s="0" t="n">
        <f aca="false">IF($BB10="●",SUMIFS(ST_SUM!AGA:AGA,ST_SUM!$L:$L,$G10)/COUNTIFS($G:$G,$G10,$BB:$BB,"●",$A:$A,AFM$5)/AFM$3,0)/3600/$E10</f>
        <v>0</v>
      </c>
      <c r="AFN10" s="0" t="n">
        <f aca="false">IF($BC10="●",SUMIFS(ST_SUM!AGB:AGB,ST_SUM!$L:$L,$G10)/COUNTIFS($G:$G,$G10,$BC:$BC,"●",$A:$A,AFN$5)/AFN$3,0)/3600/$E10</f>
        <v>0</v>
      </c>
      <c r="AFO10" s="0" t="n">
        <f aca="false">IF($BD10="●",SUMIFS(ST_SUM!AGC:AGC,ST_SUM!$L:$L,$G10)/COUNTIFS($G:$G,$G10,$BD:$BD,"●",$A:$A,AFO$5)/AFO$3,0)/3600/$E10</f>
        <v>0</v>
      </c>
      <c r="AFP10" s="0" t="n">
        <f aca="false">IF($BE10="●",SUMIFS(ST_SUM!AGD:AGD,ST_SUM!$L:$L,$G10)/COUNTIFS($G:$G,$G10,$BE:$BE,"●",$A:$A,AFP$5)/AFP$3,0)/3600/$E10</f>
        <v>0</v>
      </c>
      <c r="AFQ10" s="0" t="n">
        <f aca="false">IF($BF10="●",SUMIFS(ST_SUM!AGE:AGE,ST_SUM!$L:$L,$G10)/COUNTIFS($G:$G,$G10,$BF:$BF,"●",$A:$A,AFQ$5)/AFQ$3,0)/3600/$E10</f>
        <v>0</v>
      </c>
      <c r="AFR10" s="0" t="n">
        <f aca="false">IF($BG10="●",SUMIFS(ST_SUM!AGF:AGF,ST_SUM!$L:$L,$G10)/COUNTIFS($G:$G,$G10,$BG:$BG,"●",$A:$A,AFR$5)/AFR$3,0)/3600/$E10</f>
        <v>0</v>
      </c>
      <c r="AFS10" s="0" t="n">
        <f aca="false">IF($BH10="●",SUMIFS(ST_SUM!AGG:AGG,ST_SUM!$L:$L,$G10)/COUNTIFS($G:$G,$G10,$BH:$BH,"●",$A:$A,AFS$5)/AFS$3,0)/3600/$E10</f>
        <v>0</v>
      </c>
      <c r="AFT10" s="0" t="n">
        <f aca="false">IF($BI10="●",SUMIFS(ST_SUM!AGH:AGH,ST_SUM!$L:$L,$G10)/COUNTIFS($G:$G,$G10,$BI:$BI,"●",$A:$A,AFT$5)/AFT$3,0)/3600/$E10</f>
        <v>0</v>
      </c>
      <c r="AFU10" s="0" t="n">
        <f aca="false">IF($BJ10="●",SUMIFS(ST_SUM!AGI:AGI,ST_SUM!$L:$L,$G10)/COUNTIFS($G:$G,$G10,$BJ:$BJ,"●",$A:$A,AFU$5)/AFU$3,0)/3600/$E10</f>
        <v>0</v>
      </c>
      <c r="AFV10" s="0" t="n">
        <f aca="false">IF($BK10="●",SUMIFS(ST_SUM!AGJ:AGJ,ST_SUM!$L:$L,$G10)/COUNTIFS($G:$G,$G10,$BK:$BK,"●",$A:$A,AFV$5)/AFV$3,0)/3600/$E10</f>
        <v>0</v>
      </c>
      <c r="AFW10" s="0" t="n">
        <f aca="false">IF($BL10="●",SUMIFS(ST_SUM!AGK:AGK,ST_SUM!$L:$L,$G10)/COUNTIFS($G:$G,$G10,$BL:$BL,"●",$A:$A,AFW$5)/AFW$3,0)/3600/$E10</f>
        <v>0</v>
      </c>
      <c r="AFX10" s="0" t="n">
        <f aca="false">IF($BM10="●",SUMIFS(ST_SUM!AGL:AGL,ST_SUM!$L:$L,$G10)/COUNTIFS($G:$G,$G10,$BM:$BM,"●",$A:$A,AFX$5)/AFX$3,0)/3600/$E10</f>
        <v>0</v>
      </c>
      <c r="AFY10" s="0" t="n">
        <f aca="false">IF($BN10="●",SUMIFS(ST_SUM!AGM:AGM,ST_SUM!$L:$L,$G10)/COUNTIFS($G:$G,$G10,$BN:$BN,"●",$A:$A,AFY$5)/AFY$3,0)/3600/$E10</f>
        <v>0</v>
      </c>
      <c r="AFZ10" s="0" t="n">
        <f aca="false">IF($BO10="●",SUMIFS(ST_SUM!AGN:AGN,ST_SUM!$L:$L,$G10)/COUNTIFS($G:$G,$G10,$BO:$BO,"●",$A:$A,AFZ$5)/AFZ$3,0)/3600/$E10</f>
        <v>0</v>
      </c>
      <c r="AGA10" s="0" t="n">
        <f aca="false">IF($BP10="●",SUMIFS(ST_SUM!AGO:AGO,ST_SUM!$L:$L,$G10)/COUNTIFS($G:$G,$G10,$BP:$BP,"●",$A:$A,AGA$5)/AGA$3,0)/3600/$E10</f>
        <v>0</v>
      </c>
      <c r="AGB10" s="0" t="n">
        <f aca="false">IF($BQ10="●",SUMIFS(ST_SUM!AGP:AGP,ST_SUM!$L:$L,$G10)/COUNTIFS($G:$G,$G10,$BQ:$BQ,"●",$A:$A,AGB$5)/AGB$3,0)/3600/$E10</f>
        <v>0</v>
      </c>
      <c r="AGC10" s="0" t="n">
        <f aca="false">IF($BR10="●",SUMIFS(ST_SUM!AGQ:AGQ,ST_SUM!$L:$L,$G10)/COUNTIFS($G:$G,$G10,$BR:$BR,"●",$A:$A,AGC$5)/AGC$3,0)/3600/$E10</f>
        <v>0</v>
      </c>
      <c r="AGD10" s="0" t="n">
        <f aca="false">IF($BS10="●",SUMIFS(ST_SUM!AGR:AGR,ST_SUM!$L:$L,$G10)/COUNTIFS($G:$G,$G10,$BS:$BS,"●",$A:$A,AGD$5)/AGD$3,0)/3600/$E10</f>
        <v>0</v>
      </c>
      <c r="AGE10" s="0" t="n">
        <f aca="false">IF($BT10="●",SUMIFS(ST_SUM!AGS:AGS,ST_SUM!$L:$L,$G10)/COUNTIFS($G:$G,$G10,$BT:$BT,"●",$A:$A,AGE$5)/AGE$3,0)/3600/$E10</f>
        <v>0</v>
      </c>
      <c r="AGF10" s="0" t="n">
        <f aca="false">SUM(ADS10:AGE10)</f>
        <v>0.0888826319839015</v>
      </c>
    </row>
    <row r="11" customFormat="false" ht="15" hidden="false" customHeight="false" outlineLevel="0" collapsed="false">
      <c r="A11" s="0" t="s">
        <v>310</v>
      </c>
      <c r="B11" s="0" t="s">
        <v>50</v>
      </c>
      <c r="C11" s="0" t="s">
        <v>318</v>
      </c>
      <c r="E11" s="0" t="n">
        <v>8</v>
      </c>
      <c r="G11" s="0" t="n">
        <v>6.35</v>
      </c>
      <c r="W11" s="0" t="s">
        <v>313</v>
      </c>
      <c r="BU11" s="0" t="n">
        <f aca="false">IF($H11="●",SUMIFS(ST_SUM!CI:CI,ST_SUM!$L:$L,$G11)/COUNTIFS($G:$G,$G11,$H:$H,"●",$A:$A,BU$5)/BU$3,0)/3600/$E11</f>
        <v>0</v>
      </c>
      <c r="BV11" s="0" t="n">
        <f aca="false">IF($I11="●",SUMIFS(ST_SUM!CJ:CJ,ST_SUM!$L:$L,$G11)/COUNTIFS($G:$G,$G11,$I:$I,"●",$A:$A,BV$5)/BV$3,0)/3600/$E11</f>
        <v>0</v>
      </c>
      <c r="BW11" s="0" t="n">
        <f aca="false">IF($J11="●",SUMIFS(ST_SUM!CK:CK,ST_SUM!$L:$L,$G11)/COUNTIFS($G:$G,$G11,$J:$J,"●",$A:$A,BW$5)/BW$3,0)/3600/$E11</f>
        <v>0</v>
      </c>
      <c r="BX11" s="0" t="n">
        <f aca="false">IF($K11="●",SUMIFS(ST_SUM!CL:CL,ST_SUM!$L:$L,$G11)/COUNTIFS($G:$G,$G11,$K:$K,"●",$A:$A,BX$5)/BX$3,0)/3600/$E11</f>
        <v>0</v>
      </c>
      <c r="BY11" s="0" t="n">
        <f aca="false">IF($L11="●",SUMIFS(ST_SUM!CM:CM,ST_SUM!$L:$L,$G11)/COUNTIFS($G:$G,$G11,$L:$L,"●",$A:$A,BY$5)/BY$3,0)/3600/$E11</f>
        <v>0</v>
      </c>
      <c r="BZ11" s="0" t="n">
        <f aca="false">IF($M11="●",SUMIFS(ST_SUM!CN:CN,ST_SUM!$L:$L,$G11)/COUNTIFS($G:$G,$G11,$M:$M,"●",$A:$A,BZ$5)/BZ$3,0)/3600/$E11</f>
        <v>0</v>
      </c>
      <c r="CA11" s="0" t="n">
        <f aca="false">IF($N11="●",SUMIFS(ST_SUM!CO:CO,ST_SUM!$L:$L,$G11)/COUNTIFS($G:$G,$G11,$N:$N,"●",$A:$A,CA$5)/CA$3,0)/3600/$E11</f>
        <v>0</v>
      </c>
      <c r="CB11" s="0" t="n">
        <f aca="false">IF($O11="●",SUMIFS(ST_SUM!CP:CP,ST_SUM!$L:$L,$G11,ST_SUM!$M:$M,IF($B11='PART METHOD'!$D$4,"FMCNC1",IF($B11='PART METHOD'!$D$6,"FMCNC2","STD")))/IF($B11='PART METHOD'!$D$4,COUNTIFS($G:$G,$G11,$O:$O,"●",$A:$A,CB$5,$B:$B,'PART METHOD'!$D$4),IF($B11='PART METHOD'!$D$6,COUNTIFS($G:$G,$G11,$O:$O,"●",$A:$A,CB$5,$B:$B,'PART METHOD'!$D$6),COUNTIFS($G:$G,$G11,$O:$O,"●",$A:$A,CB$5,$B:$B,"&lt;&gt;"&amp;'PART METHOD'!$D$4,$B:$B,"&lt;&gt;"&amp;'PART METHOD'!$D$6)))/CB$3,0)/3600/$E11</f>
        <v>0</v>
      </c>
      <c r="CC11" s="0" t="n">
        <f aca="false">IF($P11="●",SUMIFS(ST_SUM!CQ:CQ,ST_SUM!$L:$L,$G11,ST_SUM!$M:$M,IF($B11='PART METHOD'!$D$4,"FMCNC1",IF($B11='PART METHOD'!$D$6,"FMCNC2","STD")))/IF($B11='PART METHOD'!$D$4,COUNTIFS($G:$G,$G11,$P:$P,"●",$A:$A,CC$5,$B:$B,'PART METHOD'!$D$4),IF($B11='PART METHOD'!$D$6,COUNTIFS($G:$G,$G11,$P:$P,"●",$A:$A,CC$5,$B:$B,'PART METHOD'!$D$6),COUNTIFS($G:$G,$G11,$P:$P,"●",$A:$A,CC$5,$B:$B,"&lt;&gt;"&amp;'PART METHOD'!$D$4,$B:$B,"&lt;&gt;"&amp;'PART METHOD'!$D$6)))/CC$3,0)/3600/$E11</f>
        <v>0</v>
      </c>
      <c r="CD11" s="0" t="n">
        <f aca="false">IF($Q11="●",SUMIFS(ST_SUM!CR:CR,ST_SUM!$L:$L,$G11,ST_SUM!$M:$M,IF($B11='PART METHOD'!$D$4,"FMCNC1",IF($B11='PART METHOD'!$D$6,"FMCNC2","STD")))/IF($B11='PART METHOD'!$D$4,COUNTIFS($G:$G,$G11,$Q:$Q,"●",$A:$A,CD$5,$B:$B,'PART METHOD'!$D$4),IF($B11='PART METHOD'!$D$6,COUNTIFS($G:$G,$G11,$Q:$Q,"●",$A:$A,CD$5,$B:$B,'PART METHOD'!$D$6),COUNTIFS($G:$G,$G11,$Q:$Q,"●",$A:$A,CD$5,$B:$B,"&lt;&gt;"&amp;'PART METHOD'!$D$4,$B:$B,"&lt;&gt;"&amp;'PART METHOD'!$D$6)))/CD$3,0)/3600/$E11</f>
        <v>0</v>
      </c>
      <c r="CE11" s="0" t="n">
        <f aca="false">IF($R11="●",SUMIFS(ST_SUM!CS:CS,ST_SUM!$L:$L,$G11,ST_SUM!$M:$M,IF($B11='PART METHOD'!$D$4,"FMCNC1",IF($B11='PART METHOD'!$D$6,"FMCNC2","STD")))/IF($B11='PART METHOD'!$D$4,COUNTIFS($G:$G,$G11,$R:$R,"●",$A:$A,CE$5,$B:$B,'PART METHOD'!$D$4),IF($B11='PART METHOD'!$D$6,COUNTIFS($G:$G,$G11,$R:$R,"●",$A:$A,CE$5,$B:$B,'PART METHOD'!$D$6),COUNTIFS($G:$G,$G11,$R:$R,"●",$A:$A,CE$5,$B:$B,"&lt;&gt;"&amp;'PART METHOD'!$D$4,$B:$B,"&lt;&gt;"&amp;'PART METHOD'!$D$6)))/CE$3,0)/3600/$E11</f>
        <v>0</v>
      </c>
      <c r="CF11" s="0" t="n">
        <f aca="false">IF($S11="●",SUMIFS(ST_SUM!CT:CT,ST_SUM!$L:$L,$G11,ST_SUM!$M:$M,IF($B11='PART METHOD'!$D$4,"FMCNC1",IF($B11='PART METHOD'!$D$6,"FMCNC2","STD")))/IF($B11='PART METHOD'!$D$4,COUNTIFS($G:$G,$G11,$S:$S,"●",$A:$A,CF$5,$B:$B,'PART METHOD'!$D$4),IF($B11='PART METHOD'!$D$6,COUNTIFS($G:$G,$G11,$S:$S,"●",$A:$A,CF$5,$B:$B,'PART METHOD'!$D$6),COUNTIFS($G:$G,$G11,$S:$S,"●",$A:$A,CF$5,$B:$B,"&lt;&gt;"&amp;'PART METHOD'!$D$4,$B:$B,"&lt;&gt;"&amp;'PART METHOD'!$D$6)))/CF$3,0)/3600/$E11</f>
        <v>0</v>
      </c>
      <c r="CG11" s="0" t="n">
        <f aca="false">IF($T11="●",SUMIFS(ST_SUM!CU:CU,ST_SUM!$L:$L,$G11,ST_SUM!$M:$M,IF($B11='PART METHOD'!$D$4,"FMCNC1",IF($B11='PART METHOD'!$D$6,"FMCNC2","STD")))/IF($B11='PART METHOD'!$D$4,COUNTIFS($G:$G,$G11,$T:$T,"●",$A:$A,CG$5,$B:$B,'PART METHOD'!$D$4),IF($B11='PART METHOD'!$D$6,COUNTIFS($G:$G,$G11,$T:$T,"●",$A:$A,CG$5,$B:$B,'PART METHOD'!$D$6),COUNTIFS($G:$G,$G11,$T:$T,"●",$A:$A,CG$5,$B:$B,"&lt;&gt;"&amp;'PART METHOD'!$D$4,$B:$B,"&lt;&gt;"&amp;'PART METHOD'!$D$6)))/CG$3,0)/3600/$E11</f>
        <v>0</v>
      </c>
      <c r="CH11" s="0" t="n">
        <f aca="false">IF($U11="●",SUMIFS(ST_SUM!CV:CV,ST_SUM!$L:$L,$G11,ST_SUM!$M:$M,IF($B11='PART METHOD'!$D$4,"FMCNC1",IF($B11='PART METHOD'!$D$6,"FMCNC2","STD")))/IF($B11='PART METHOD'!$D$4,COUNTIFS($G:$G,$G11,$U:$U,"●",$A:$A,CH$5,$B:$B,'PART METHOD'!$D$4),IF($B11='PART METHOD'!$D$6,COUNTIFS($G:$G,$G11,$U:$U,"●",$A:$A,CH$5,$B:$B,'PART METHOD'!$D$6),COUNTIFS($G:$G,$G11,$U:$U,"●",$A:$A,CH$5,$B:$B,"&lt;&gt;"&amp;'PART METHOD'!$D$4,$B:$B,"&lt;&gt;"&amp;'PART METHOD'!$D$6)))/CH$3,0)/3600/$E11</f>
        <v>0</v>
      </c>
      <c r="CI11" s="0" t="n">
        <f aca="false">IF($V11="●",SUMIFS(ST_SUM!CW:CW,ST_SUM!$L:$L,$G11,ST_SUM!$M:$M,IF($B11='PART METHOD'!$D$4,"FMCNC1",IF($B11='PART METHOD'!$D$6,"FMCNC2","STD")))/IF($B11='PART METHOD'!$D$4,COUNTIFS($G:$G,$G11,$V:$V,"●",$A:$A,CI$5,$B:$B,'PART METHOD'!$D$4),IF($B11='PART METHOD'!$D$6,COUNTIFS($G:$G,$G11,$V:$V,"●",$A:$A,CI$5,$B:$B,'PART METHOD'!$D$6),COUNTIFS($G:$G,$G11,$V:$V,"●",$A:$A,CI$5,$B:$B,"&lt;&gt;"&amp;'PART METHOD'!$D$4,$B:$B,"&lt;&gt;"&amp;'PART METHOD'!$D$6)))/CI$3,0)/3600/$E11</f>
        <v>0</v>
      </c>
      <c r="CJ11" s="0" t="n">
        <f aca="false">IF($W11="●",SUMIFS(ST_SUM!CX:CX,ST_SUM!$L:$L,$G11,ST_SUM!$N:$N,IF($B11='PART METHOD'!$D$5,"HAND","STD"))/COUNTIFS($G:$G,$G11,$W:$W,"●",$A:$A,CJ$5,$B:$B,IF($B11='PART METHOD'!$D$5,'PART METHOD'!$D$5,"&lt;&gt;"&amp;'PART METHOD'!$D$5))/CJ$3,0)/3600/$E11</f>
        <v>0</v>
      </c>
      <c r="CK11" s="0" t="n">
        <f aca="false">IF($X11="●",SUMIFS(ST_SUM!CY:CY,ST_SUM!$L:$L,$G11)/COUNTIFS($G:$G,$G11,$X:$X,"●",$A:$A,CK$5)/CK$3,0)/3600/$E11</f>
        <v>0</v>
      </c>
      <c r="CL11" s="0" t="n">
        <f aca="false">IF($Y11="●",SUMIFS(ST_SUM!CZ:CZ,ST_SUM!$L:$L,$G11)/COUNTIFS($G:$G,$G11,$Y:$Y,"●",$A:$A,CL$5)/CL$3,0)/3600/$E11</f>
        <v>0</v>
      </c>
      <c r="CM11" s="0" t="n">
        <f aca="false">IF($Z11="●",SUMIFS(ST_SUM!DA:DA,ST_SUM!$L:$L,$G11)/COUNTIFS($G:$G,$G11,$Z:$Z,"●",$A:$A,CM$5)/CM$3,0)/3600/$E11</f>
        <v>0</v>
      </c>
      <c r="CN11" s="0" t="n">
        <f aca="false">IF($AA11="●",SUMIFS(ST_SUM!DB:DB,ST_SUM!$L:$L,$G11)/COUNTIFS($G:$G,$G11,$AA:$AA,"●",$A:$A,CN$5)/CN$3,0)/3600/$E11</f>
        <v>0</v>
      </c>
      <c r="CO11" s="0" t="n">
        <f aca="false">IF($AB11="●",SUMIFS(ST_SUM!DC:DC,ST_SUM!$L:$L,$G11)/COUNTIFS($G:$G,$G11,$AB:$AB,"●",$A:$A,CO$5)/CO$3,0)/3600/$E11</f>
        <v>0</v>
      </c>
      <c r="CP11" s="0" t="n">
        <f aca="false">IF($AC11="●",SUMIFS(ST_SUM!DD:DD,ST_SUM!$L:$L,$G11)/COUNTIFS($G:$G,$G11,$AC:$AC,"●",$A:$A,CP$5)/CP$3,0)/3600/$E11</f>
        <v>0</v>
      </c>
      <c r="CQ11" s="0" t="n">
        <f aca="false">IF($AD11="●",SUMIFS(ST_SUM!DE:DE,ST_SUM!$L:$L,$G11)/COUNTIFS($G:$G,$G11,$AD:$AD,"●",$A:$A,CQ$5)/CQ$3,0)/3600/$E11</f>
        <v>0</v>
      </c>
      <c r="CR11" s="0" t="n">
        <f aca="false">IF($AE11="●",SUMIFS(ST_SUM!DF:DF,ST_SUM!$L:$L,$G11)/COUNTIFS($G:$G,$G11,$AE:$AE,"●",$A:$A,CR$5)/CR$3,0)/3600/$E11</f>
        <v>0</v>
      </c>
      <c r="CS11" s="0" t="n">
        <f aca="false">IF($AF11="●",SUMIFS(ST_SUM!DG:DG,ST_SUM!$L:$L,$G11)/COUNTIFS($G:$G,$G11,$AF:$AF,"●",$A:$A,CS$5)/CS$3,0)/3600/$E11</f>
        <v>0</v>
      </c>
      <c r="CT11" s="0" t="n">
        <f aca="false">IF($AG11="●",SUMIFS(ST_SUM!DH:DH,ST_SUM!$L:$L,$G11)/COUNTIFS($G:$G,$G11,$AG:$AG,"●",$A:$A,CT$5)/CT$3,0)/3600/$E11</f>
        <v>0</v>
      </c>
      <c r="CU11" s="0" t="n">
        <f aca="false">IF($AH11="●",SUMIFS(ST_SUM!DI:DI,ST_SUM!$L:$L,$G11)/COUNTIFS($G:$G,$G11,$AH:$AH,"●",$A:$A,CU$5)/CU$3,0)/3600/$E11</f>
        <v>0</v>
      </c>
      <c r="CV11" s="0" t="n">
        <f aca="false">IF($AI11="●",SUMIFS(ST_SUM!DJ:DJ,ST_SUM!$L:$L,$G11)/COUNTIFS($G:$G,$G11,$AI:$AI,"●",$A:$A,CV$5)/CV$3,0)/3600/$E11</f>
        <v>0</v>
      </c>
      <c r="CW11" s="0" t="n">
        <f aca="false">IF($AJ11="●",SUMIFS(ST_SUM!DK:DK,ST_SUM!$L:$L,$G11)/COUNTIFS($G:$G,$G11,$AJ:$AJ,"●",$A:$A,CW$5)/CW$3,0)/3600/$E11</f>
        <v>0</v>
      </c>
      <c r="CX11" s="0" t="n">
        <f aca="false">IF($AK11="●",SUMIFS(ST_SUM!DL:DL,ST_SUM!$L:$L,$G11)/COUNTIFS($G:$G,$G11,$AK:$AK,"●",$A:$A,CX$5)/CX$3,0)/3600/$E11</f>
        <v>0</v>
      </c>
      <c r="CY11" s="0" t="n">
        <f aca="false">IF($AL11="●",SUMIFS(ST_SUM!DM:DM,ST_SUM!$L:$L,$G11)/COUNTIFS($G:$G,$G11,$AL:$AL,"●",$A:$A,CY$5)/CY$3,0)/3600/$E11</f>
        <v>0</v>
      </c>
      <c r="CZ11" s="0" t="n">
        <f aca="false">IF($AM11="●",SUMIFS(ST_SUM!DN:DN,ST_SUM!$L:$L,$G11)/COUNTIFS($G:$G,$G11,$AM:$AM,"●",$A:$A,CZ$5)/CZ$3,0)/3600/$E11</f>
        <v>0</v>
      </c>
      <c r="DA11" s="0" t="n">
        <f aca="false">IF($AN11="●",SUMIFS(ST_SUM!DO:DO,ST_SUM!$L:$L,$G11)/COUNTIFS($G:$G,$G11,$AN:$AN,"●",$A:$A,DA$5)/DA$3,0)/3600/$E11</f>
        <v>0</v>
      </c>
      <c r="DB11" s="0" t="n">
        <f aca="false">IF($AO11="●",SUMIFS(ST_SUM!DP:DP,ST_SUM!$L:$L,$G11)/COUNTIFS($G:$G,$G11,$AO:$AO,"●",$A:$A,DB$5)/DB$3,0)/3600/$E11</f>
        <v>0</v>
      </c>
      <c r="DC11" s="0" t="n">
        <f aca="false">IF($AP11="●",SUMIFS(ST_SUM!DQ:DQ,ST_SUM!$L:$L,$G11)/COUNTIFS($G:$G,$G11,$AP:$AP,"●",$A:$A,DC$5)/DC$3,0)/3600/$E11</f>
        <v>0</v>
      </c>
      <c r="DD11" s="0" t="n">
        <f aca="false">IF($AQ11="●",SUMIFS(ST_SUM!DR:DR,ST_SUM!$L:$L,$G11)/COUNTIFS($G:$G,$G11,$AQ:$AQ,"●",$A:$A,DD$5)/DD$3,0)/3600/$E11</f>
        <v>0</v>
      </c>
      <c r="DE11" s="0" t="n">
        <f aca="false">IF($AR11="●",SUMIFS(ST_SUM!DS:DS,ST_SUM!$L:$L,$G11)/COUNTIFS($G:$G,$G11,$AR:$AR,"●",$A:$A,DE$5)/DE$3,0)/3600/$E11</f>
        <v>0</v>
      </c>
      <c r="DF11" s="0" t="n">
        <f aca="false">IF($AS11="●",SUMIFS(ST_SUM!DT:DT,ST_SUM!$L:$L,$G11)/COUNTIFS($G:$G,$G11,$AS:$AS,"●",$A:$A,DF$5)/DF$3,0)/3600/$E11</f>
        <v>0</v>
      </c>
      <c r="DG11" s="0" t="n">
        <f aca="false">IF($AT11="●",SUMIFS(ST_SUM!DU:DU,ST_SUM!$L:$L,$G11)/COUNTIFS($G:$G,$G11,$AT:$AT,"●",$A:$A,DG$5)/DG$3,0)/3600/$E11</f>
        <v>0</v>
      </c>
      <c r="DH11" s="0" t="n">
        <f aca="false">IF($AU11="●",SUMIFS(ST_SUM!DV:DV,ST_SUM!$L:$L,$G11)/COUNTIFS($G:$G,$G11,$AU:$AU,"●",$A:$A,DH$5)/DH$3,0)/3600/$E11</f>
        <v>0</v>
      </c>
      <c r="DI11" s="0" t="n">
        <f aca="false">IF($AV11="●",SUMIFS(ST_SUM!DW:DW,ST_SUM!$L:$L,$G11)/COUNTIFS($G:$G,$G11,$AV:$AV,"●",$A:$A,DI$5)/DI$3,0)/3600/$E11</f>
        <v>0</v>
      </c>
      <c r="DJ11" s="0" t="n">
        <f aca="false">IF($AW11="●",SUMIFS(ST_SUM!DX:DX,ST_SUM!$L:$L,$G11)/COUNTIFS($G:$G,$G11,$AW:$AW,"●",$A:$A,DJ$5)/DJ$3,0)/3600/$E11</f>
        <v>0</v>
      </c>
      <c r="DK11" s="0" t="n">
        <f aca="false">IF($AX11="●",SUMIFS(ST_SUM!DY:DY,ST_SUM!$L:$L,$G11)/COUNTIFS($G:$G,$G11,$AX:$AX,"●",$A:$A,DK$5)/DK$3,0)/3600/$E11</f>
        <v>0</v>
      </c>
      <c r="DL11" s="0" t="n">
        <f aca="false">IF($AY11="●",SUMIFS(ST_SUM!DZ:DZ,ST_SUM!$L:$L,$G11)/COUNTIFS($G:$G,$G11,$AY:$AY,"●",$A:$A,DL$5)/DL$3,0)/3600/$E11</f>
        <v>0</v>
      </c>
      <c r="DM11" s="0" t="n">
        <f aca="false">IF($AZ11="●",SUMIFS(ST_SUM!EA:EA,ST_SUM!$L:$L,$G11)/COUNTIFS($G:$G,$G11,$AZ:$AZ,"●",$A:$A,DM$5)/DM$3,0)/3600/$E11</f>
        <v>0</v>
      </c>
      <c r="DN11" s="0" t="n">
        <f aca="false">IF($BA11="●",SUMIFS(ST_SUM!EB:EB,ST_SUM!$L:$L,$G11)/COUNTIFS($G:$G,$G11,$BA:$BA,"●",$A:$A,DN$5)/DN$3,0)/3600/$E11</f>
        <v>0</v>
      </c>
      <c r="DO11" s="0" t="n">
        <f aca="false">IF($BB11="●",SUMIFS(ST_SUM!EC:EC,ST_SUM!$L:$L,$G11)/COUNTIFS($G:$G,$G11,$BB:$BB,"●",$A:$A,DO$5)/DO$3,0)/3600/$E11</f>
        <v>0</v>
      </c>
      <c r="DP11" s="0" t="n">
        <f aca="false">IF($BC11="●",SUMIFS(ST_SUM!ED:ED,ST_SUM!$L:$L,$G11)/COUNTIFS($G:$G,$G11,$BC:$BC,"●",$A:$A,DP$5)/DP$3,0)/3600/$E11</f>
        <v>0</v>
      </c>
      <c r="DQ11" s="0" t="n">
        <f aca="false">IF($BD11="●",SUMIFS(ST_SUM!EE:EE,ST_SUM!$L:$L,$G11)/COUNTIFS($G:$G,$G11,$BD:$BD,"●",$A:$A,DQ$5)/DQ$3,0)/3600/$E11</f>
        <v>0</v>
      </c>
      <c r="DR11" s="0" t="n">
        <f aca="false">IF($BE11="●",SUMIFS(ST_SUM!EF:EF,ST_SUM!$L:$L,$G11)/COUNTIFS($G:$G,$G11,$BE:$BE,"●",$A:$A,DR$5)/DR$3,0)/3600/$E11</f>
        <v>0</v>
      </c>
      <c r="DS11" s="0" t="n">
        <f aca="false">IF($BF11="●",SUMIFS(ST_SUM!EG:EG,ST_SUM!$L:$L,$G11)/COUNTIFS($G:$G,$G11,$BF:$BF,"●",$A:$A,DS$5)/DS$3,0)/3600/$E11</f>
        <v>0</v>
      </c>
      <c r="DT11" s="0" t="n">
        <f aca="false">IF($BG11="●",SUMIFS(ST_SUM!EH:EH,ST_SUM!$L:$L,$G11)/COUNTIFS($G:$G,$G11,$BG:$BG,"●",$A:$A,DT$5)/DT$3,0)/3600/$E11</f>
        <v>0</v>
      </c>
      <c r="DU11" s="0" t="n">
        <f aca="false">IF($BH11="●",SUMIFS(ST_SUM!EI:EI,ST_SUM!$L:$L,$G11)/COUNTIFS($G:$G,$G11,$BH:$BH,"●",$A:$A,DU$5)/DU$3,0)/3600/$E11</f>
        <v>0</v>
      </c>
      <c r="DV11" s="0" t="n">
        <f aca="false">IF($BI11="●",SUMIFS(ST_SUM!EJ:EJ,ST_SUM!$L:$L,$G11)/COUNTIFS($G:$G,$G11,$BI:$BI,"●",$A:$A,DV$5)/DV$3,0)/3600/$E11</f>
        <v>0</v>
      </c>
      <c r="DW11" s="0" t="n">
        <f aca="false">IF($BJ11="●",SUMIFS(ST_SUM!EK:EK,ST_SUM!$L:$L,$G11)/COUNTIFS($G:$G,$G11,$BJ:$BJ,"●",$A:$A,DW$5)/DW$3,0)/3600/$E11</f>
        <v>0</v>
      </c>
      <c r="DX11" s="0" t="n">
        <f aca="false">IF($BK11="●",SUMIFS(ST_SUM!EL:EL,ST_SUM!$L:$L,$G11)/COUNTIFS($G:$G,$G11,$BK:$BK,"●",$A:$A,DX$5)/DX$3,0)/3600/$E11</f>
        <v>0</v>
      </c>
      <c r="DY11" s="0" t="n">
        <f aca="false">IF($BL11="●",SUMIFS(ST_SUM!EM:EM,ST_SUM!$L:$L,$G11)/COUNTIFS($G:$G,$G11,$BL:$BL,"●",$A:$A,DY$5)/DY$3,0)/3600/$E11</f>
        <v>0</v>
      </c>
      <c r="DZ11" s="0" t="n">
        <f aca="false">IF($BM11="●",SUMIFS(ST_SUM!EN:EN,ST_SUM!$L:$L,$G11)/COUNTIFS($G:$G,$G11,$BM:$BM,"●",$A:$A,DZ$5)/DZ$3,0)/3600/$E11</f>
        <v>0</v>
      </c>
      <c r="EA11" s="0" t="n">
        <f aca="false">IF($BN11="●",SUMIFS(ST_SUM!EO:EO,ST_SUM!$L:$L,$G11)/COUNTIFS($G:$G,$G11,$BN:$BN,"●",$A:$A,EA$5)/EA$3,0)/3600/$E11</f>
        <v>0</v>
      </c>
      <c r="EB11" s="0" t="n">
        <f aca="false">IF($BO11="●",SUMIFS(ST_SUM!EP:EP,ST_SUM!$L:$L,$G11)/COUNTIFS($G:$G,$G11,$BO:$BO,"●",$A:$A,EB$5)/EB$3,0)/3600/$E11</f>
        <v>0</v>
      </c>
      <c r="EC11" s="0" t="n">
        <f aca="false">IF($BP11="●",SUMIFS(ST_SUM!EQ:EQ,ST_SUM!$L:$L,$G11)/COUNTIFS($G:$G,$G11,$BP:$BP,"●",$A:$A,EC$5)/EC$3,0)/3600/$E11</f>
        <v>0</v>
      </c>
      <c r="ED11" s="0" t="n">
        <f aca="false">IF($BQ11="●",SUMIFS(ST_SUM!ER:ER,ST_SUM!$L:$L,$G11)/COUNTIFS($G:$G,$G11,$BQ:$BQ,"●",$A:$A,ED$5)/ED$3,0)/3600/$E11</f>
        <v>0</v>
      </c>
      <c r="EE11" s="0" t="n">
        <f aca="false">IF($BR11="●",SUMIFS(ST_SUM!ES:ES,ST_SUM!$L:$L,$G11)/COUNTIFS($G:$G,$G11,$BR:$BR,"●",$A:$A,EE$5)/EE$3,0)/3600/$E11</f>
        <v>0</v>
      </c>
      <c r="EF11" s="0" t="n">
        <f aca="false">IF($BS11="●",SUMIFS(ST_SUM!ET:ET,ST_SUM!$L:$L,$G11)/COUNTIFS($G:$G,$G11,$BS:$BS,"●",$A:$A,EF$5)/EF$3,0)/3600/$E11</f>
        <v>0</v>
      </c>
      <c r="EG11" s="0" t="n">
        <f aca="false">IF($BT11="●",SUMIFS(ST_SUM!EU:EU,ST_SUM!$L:$L,$G11)/COUNTIFS($G:$G,$G11,$BT:$BT,"●",$A:$A,EG$5)/EG$3,0)/3600/$E11</f>
        <v>0</v>
      </c>
      <c r="EH11" s="0" t="n">
        <f aca="false">SUM(BU11:EG11)</f>
        <v>0</v>
      </c>
      <c r="EI11" s="0" t="n">
        <f aca="false">IF($H11="●",SUMIFS(ST_SUM!EW:EW,ST_SUM!$L:$L,$G11)/COUNTIFS($G:$G,$G11,$H:$H,"●",$A:$A,EI$5)/EI$3,0)/3600/$E11</f>
        <v>0</v>
      </c>
      <c r="EJ11" s="0" t="n">
        <f aca="false">IF($I11="●",SUMIFS(ST_SUM!EX:EX,ST_SUM!$L:$L,$G11)/COUNTIFS($G:$G,$G11,$I:$I,"●",$A:$A,EJ$5)/EJ$3,0)/3600/$E11</f>
        <v>0</v>
      </c>
      <c r="EK11" s="0" t="n">
        <f aca="false">IF($J11="●",SUMIFS(ST_SUM!EY:EY,ST_SUM!$L:$L,$G11)/COUNTIFS($G:$G,$G11,$J:$J,"●",$A:$A,EK$5)/EK$3,0)/3600/$E11</f>
        <v>0</v>
      </c>
      <c r="EL11" s="0" t="n">
        <f aca="false">IF($K11="●",SUMIFS(ST_SUM!EZ:EZ,ST_SUM!$L:$L,$G11)/COUNTIFS($G:$G,$G11,$K:$K,"●",$A:$A,EL$5)/EL$3,0)/3600/$E11</f>
        <v>0</v>
      </c>
      <c r="EM11" s="0" t="n">
        <f aca="false">IF($L11="●",SUMIFS(ST_SUM!FA:FA,ST_SUM!$L:$L,$G11)/COUNTIFS($G:$G,$G11,$L:$L,"●",$A:$A,EM$5)/EM$3,0)/3600/$E11</f>
        <v>0</v>
      </c>
      <c r="EN11" s="0" t="n">
        <f aca="false">IF($M11="●",SUMIFS(ST_SUM!FB:FB,ST_SUM!$L:$L,$G11)/COUNTIFS($G:$G,$G11,$M:$M,"●",$A:$A,EN$5)/EN$3,0)/3600/$E11</f>
        <v>0</v>
      </c>
      <c r="EO11" s="0" t="n">
        <f aca="false">IF($N11="●",SUMIFS(ST_SUM!FC:FC,ST_SUM!$L:$L,$G11)/COUNTIFS($G:$G,$G11,$N:$N,"●",$A:$A,EO$5)/EO$3,0)/3600/$E11</f>
        <v>0</v>
      </c>
      <c r="EP11" s="0" t="n">
        <f aca="false">IF($O11="●",SUMIFS(ST_SUM!FD:FD,ST_SUM!$L:$L,$G11,ST_SUM!$M:$M,IF($B11='PART METHOD'!$D$4,"FMCNC1",IF($B11='PART METHOD'!$D$6,"FMCNC2","STD")))/IF($B11='PART METHOD'!$D$4,COUNTIFS($G:$G,$G11,$O:$O,"●",$A:$A,EP$5,$B:$B,'PART METHOD'!$D$4),IF($B11='PART METHOD'!$D$6,COUNTIFS($G:$G,$G11,$O:$O,"●",$A:$A,EP$5,$B:$B,'PART METHOD'!$D$6),COUNTIFS($G:$G,$G11,$O:$O,"●",$A:$A,EP$5,$B:$B,"&lt;&gt;"&amp;'PART METHOD'!$D$4,$B:$B,"&lt;&gt;"&amp;'PART METHOD'!$D$6)))/EP$3,0)/3600/$E11</f>
        <v>0</v>
      </c>
      <c r="EQ11" s="0" t="n">
        <f aca="false">IF($P11="●",SUMIFS(ST_SUM!FE:FE,ST_SUM!$L:$L,$G11,ST_SUM!$M:$M,IF($B11='PART METHOD'!$D$4,"FMCNC1",IF($B11='PART METHOD'!$D$6,"FMCNC2","STD")))/IF($B11='PART METHOD'!$D$4,COUNTIFS($G:$G,$G11,$P:$P,"●",$A:$A,EQ$5,$B:$B,'PART METHOD'!$D$4),IF($B11='PART METHOD'!$D$6,COUNTIFS($G:$G,$G11,$P:$P,"●",$A:$A,EQ$5,$B:$B,'PART METHOD'!$D$6),COUNTIFS($G:$G,$G11,$P:$P,"●",$A:$A,EQ$5,$B:$B,"&lt;&gt;"&amp;'PART METHOD'!$D$4,$B:$B,"&lt;&gt;"&amp;'PART METHOD'!$D$6)))/EQ$3,0)/3600/$E11</f>
        <v>0</v>
      </c>
      <c r="ER11" s="0" t="n">
        <f aca="false">IF($Q11="●",SUMIFS(ST_SUM!FF:FF,ST_SUM!$L:$L,$G11,ST_SUM!$M:$M,IF($B11='PART METHOD'!$D$4,"FMCNC1",IF($B11='PART METHOD'!$D$6,"FMCNC2","STD")))/IF($B11='PART METHOD'!$D$4,COUNTIFS($G:$G,$G11,$Q:$Q,"●",$A:$A,ER$5,$B:$B,'PART METHOD'!$D$4),IF($B11='PART METHOD'!$D$6,COUNTIFS($G:$G,$G11,$Q:$Q,"●",$A:$A,ER$5,$B:$B,'PART METHOD'!$D$6),COUNTIFS($G:$G,$G11,$Q:$Q,"●",$A:$A,ER$5,$B:$B,"&lt;&gt;"&amp;'PART METHOD'!$D$4,$B:$B,"&lt;&gt;"&amp;'PART METHOD'!$D$6)))/ER$3,0)/3600/$E11</f>
        <v>0</v>
      </c>
      <c r="ES11" s="0" t="n">
        <f aca="false">IF($R11="●",SUMIFS(ST_SUM!FG:FG,ST_SUM!$L:$L,$G11,ST_SUM!$M:$M,IF($B11='PART METHOD'!$D$4,"FMCNC1",IF($B11='PART METHOD'!$D$6,"FMCNC2","STD")))/IF($B11='PART METHOD'!$D$4,COUNTIFS($G:$G,$G11,$R:$R,"●",$A:$A,ES$5,$B:$B,'PART METHOD'!$D$4),IF($B11='PART METHOD'!$D$6,COUNTIFS($G:$G,$G11,$R:$R,"●",$A:$A,ES$5,$B:$B,'PART METHOD'!$D$6),COUNTIFS($G:$G,$G11,$R:$R,"●",$A:$A,ES$5,$B:$B,"&lt;&gt;"&amp;'PART METHOD'!$D$4,$B:$B,"&lt;&gt;"&amp;'PART METHOD'!$D$6)))/ES$3,0)/3600/$E11</f>
        <v>0</v>
      </c>
      <c r="ET11" s="0" t="n">
        <f aca="false">IF($S11="●",SUMIFS(ST_SUM!FH:FH,ST_SUM!$L:$L,$G11,ST_SUM!$M:$M,IF($B11='PART METHOD'!$D$4,"FMCNC1",IF($B11='PART METHOD'!$D$6,"FMCNC2","STD")))/IF($B11='PART METHOD'!$D$4,COUNTIFS($G:$G,$G11,$S:$S,"●",$A:$A,ET$5,$B:$B,'PART METHOD'!$D$4),IF($B11='PART METHOD'!$D$6,COUNTIFS($G:$G,$G11,$S:$S,"●",$A:$A,ET$5,$B:$B,'PART METHOD'!$D$6),COUNTIFS($G:$G,$G11,$S:$S,"●",$A:$A,ET$5,$B:$B,"&lt;&gt;"&amp;'PART METHOD'!$D$4,$B:$B,"&lt;&gt;"&amp;'PART METHOD'!$D$6)))/ET$3,0)/3600/$E11</f>
        <v>0</v>
      </c>
      <c r="EU11" s="0" t="n">
        <f aca="false">IF($T11="●",SUMIFS(ST_SUM!FI:FI,ST_SUM!$L:$L,$G11,ST_SUM!$M:$M,IF($B11='PART METHOD'!$D$4,"FMCNC1",IF($B11='PART METHOD'!$D$6,"FMCNC2","STD")))/IF($B11='PART METHOD'!$D$4,COUNTIFS($G:$G,$G11,$T:$T,"●",$A:$A,EU$5,$B:$B,'PART METHOD'!$D$4),IF($B11='PART METHOD'!$D$6,COUNTIFS($G:$G,$G11,$T:$T,"●",$A:$A,EU$5,$B:$B,'PART METHOD'!$D$6),COUNTIFS($G:$G,$G11,$T:$T,"●",$A:$A,EU$5,$B:$B,"&lt;&gt;"&amp;'PART METHOD'!$D$4,$B:$B,"&lt;&gt;"&amp;'PART METHOD'!$D$6)))/EU$3,0)/3600/$E11</f>
        <v>0</v>
      </c>
      <c r="EV11" s="0" t="n">
        <f aca="false">IF($U11="●",SUMIFS(ST_SUM!FJ:FJ,ST_SUM!$L:$L,$G11,ST_SUM!$M:$M,IF($B11='PART METHOD'!$D$4,"FMCNC1",IF($B11='PART METHOD'!$D$6,"FMCNC2","STD")))/IF($B11='PART METHOD'!$D$4,COUNTIFS($G:$G,$G11,$U:$U,"●",$A:$A,EV$5,$B:$B,'PART METHOD'!$D$4),IF($B11='PART METHOD'!$D$6,COUNTIFS($G:$G,$G11,$U:$U,"●",$A:$A,EV$5,$B:$B,'PART METHOD'!$D$6),COUNTIFS($G:$G,$G11,$U:$U,"●",$A:$A,EV$5,$B:$B,"&lt;&gt;"&amp;'PART METHOD'!$D$4,$B:$B,"&lt;&gt;"&amp;'PART METHOD'!$D$6)))/EV$3,0)/3600/$E11</f>
        <v>0</v>
      </c>
      <c r="EW11" s="0" t="n">
        <f aca="false">IF($V11="●",SUMIFS(ST_SUM!FK:FK,ST_SUM!$L:$L,$G11,ST_SUM!$M:$M,IF($B11='PART METHOD'!$D$4,"FMCNC1",IF($B11='PART METHOD'!$D$6,"FMCNC2","STD")))/IF($B11='PART METHOD'!$D$4,COUNTIFS($G:$G,$G11,$V:$V,"●",$A:$A,EW$5,$B:$B,'PART METHOD'!$D$4),IF($B11='PART METHOD'!$D$6,COUNTIFS($G:$G,$G11,$V:$V,"●",$A:$A,EW$5,$B:$B,'PART METHOD'!$D$6),COUNTIFS($G:$G,$G11,$V:$V,"●",$A:$A,EW$5,$B:$B,"&lt;&gt;"&amp;'PART METHOD'!$D$4,$B:$B,"&lt;&gt;"&amp;'PART METHOD'!$D$6)))/EW$3,0)/3600/$E11</f>
        <v>0</v>
      </c>
      <c r="EX11" s="0" t="n">
        <f aca="false">IF($W11="●",SUMIFS(ST_SUM!FL:FL,ST_SUM!$L:$L,$G11,ST_SUM!$N:$N,IF($B11='PART METHOD'!$D$5,"HAND","STD"))/COUNTIFS($G:$G,$G11,$W:$W,"●",$A:$A,EX$5,$B:$B,IF($B11='PART METHOD'!$D$5,'PART METHOD'!$D$5,"&lt;&gt;"&amp;'PART METHOD'!$D$5))/EX$3,0)/3600/$E11</f>
        <v>0</v>
      </c>
      <c r="EY11" s="0" t="n">
        <f aca="false">IF($X11="●",SUMIFS(ST_SUM!FM:FM,ST_SUM!$L:$L,$G11)/COUNTIFS($G:$G,$G11,$X:$X,"●",$A:$A,EY$5)/EY$3,0)/3600/$E11</f>
        <v>0</v>
      </c>
      <c r="EZ11" s="0" t="n">
        <f aca="false">IF($Y11="●",SUMIFS(ST_SUM!FN:FN,ST_SUM!$L:$L,$G11)/COUNTIFS($G:$G,$G11,$Y:$Y,"●",$A:$A,EZ$5)/EZ$3,0)/3600/$E11</f>
        <v>0</v>
      </c>
      <c r="FA11" s="0" t="n">
        <f aca="false">IF($Z11="●",SUMIFS(ST_SUM!FO:FO,ST_SUM!$L:$L,$G11)/COUNTIFS($G:$G,$G11,$Z:$Z,"●",$A:$A,FA$5)/FA$3,0)/3600/$E11</f>
        <v>0</v>
      </c>
      <c r="FB11" s="0" t="n">
        <f aca="false">IF($AA11="●",SUMIFS(ST_SUM!FP:FP,ST_SUM!$L:$L,$G11)/COUNTIFS($G:$G,$G11,$AA:$AA,"●",$A:$A,FB$5)/FB$3,0)/3600/$E11</f>
        <v>0</v>
      </c>
      <c r="FC11" s="0" t="n">
        <f aca="false">IF($AB11="●",SUMIFS(ST_SUM!FQ:FQ,ST_SUM!$L:$L,$G11)/COUNTIFS($G:$G,$G11,$AB:$AB,"●",$A:$A,FC$5)/FC$3,0)/3600/$E11</f>
        <v>0</v>
      </c>
      <c r="FD11" s="0" t="n">
        <f aca="false">IF($AC11="●",SUMIFS(ST_SUM!FR:FR,ST_SUM!$L:$L,$G11)/COUNTIFS($G:$G,$G11,$AC:$AC,"●",$A:$A,FD$5)/FD$3,0)/3600/$E11</f>
        <v>0</v>
      </c>
      <c r="FE11" s="0" t="n">
        <f aca="false">IF($AD11="●",SUMIFS(ST_SUM!FS:FS,ST_SUM!$L:$L,$G11)/COUNTIFS($G:$G,$G11,$AD:$AD,"●",$A:$A,FE$5)/FE$3,0)/3600/$E11</f>
        <v>0</v>
      </c>
      <c r="FF11" s="0" t="n">
        <f aca="false">IF($AE11="●",SUMIFS(ST_SUM!FT:FT,ST_SUM!$L:$L,$G11)/COUNTIFS($G:$G,$G11,$AE:$AE,"●",$A:$A,FF$5)/FF$3,0)/3600/$E11</f>
        <v>0</v>
      </c>
      <c r="FG11" s="0" t="n">
        <f aca="false">IF($AF11="●",SUMIFS(ST_SUM!FU:FU,ST_SUM!$L:$L,$G11)/COUNTIFS($G:$G,$G11,$AF:$AF,"●",$A:$A,FG$5)/FG$3,0)/3600/$E11</f>
        <v>0</v>
      </c>
      <c r="FH11" s="0" t="n">
        <f aca="false">IF($AG11="●",SUMIFS(ST_SUM!FV:FV,ST_SUM!$L:$L,$G11)/COUNTIFS($G:$G,$G11,$AG:$AG,"●",$A:$A,FH$5)/FH$3,0)/3600/$E11</f>
        <v>0</v>
      </c>
      <c r="FI11" s="0" t="n">
        <f aca="false">IF($AH11="●",SUMIFS(ST_SUM!FW:FW,ST_SUM!$L:$L,$G11)/COUNTIFS($G:$G,$G11,$AH:$AH,"●",$A:$A,FI$5)/FI$3,0)/3600/$E11</f>
        <v>0</v>
      </c>
      <c r="FJ11" s="0" t="n">
        <f aca="false">IF($AI11="●",SUMIFS(ST_SUM!FX:FX,ST_SUM!$L:$L,$G11)/COUNTIFS($G:$G,$G11,$AI:$AI,"●",$A:$A,FJ$5)/FJ$3,0)/3600/$E11</f>
        <v>0</v>
      </c>
      <c r="FK11" s="0" t="n">
        <f aca="false">IF($AJ11="●",SUMIFS(ST_SUM!FY:FY,ST_SUM!$L:$L,$G11)/COUNTIFS($G:$G,$G11,$AJ:$AJ,"●",$A:$A,FK$5)/FK$3,0)/3600/$E11</f>
        <v>0</v>
      </c>
      <c r="FL11" s="0" t="n">
        <f aca="false">IF($AK11="●",SUMIFS(ST_SUM!FZ:FZ,ST_SUM!$L:$L,$G11)/COUNTIFS($G:$G,$G11,$AK:$AK,"●",$A:$A,FL$5)/FL$3,0)/3600/$E11</f>
        <v>0</v>
      </c>
      <c r="FM11" s="0" t="n">
        <f aca="false">IF($AL11="●",SUMIFS(ST_SUM!GA:GA,ST_SUM!$L:$L,$G11)/COUNTIFS($G:$G,$G11,$AL:$AL,"●",$A:$A,FM$5)/FM$3,0)/3600/$E11</f>
        <v>0</v>
      </c>
      <c r="FN11" s="0" t="n">
        <f aca="false">IF($AM11="●",SUMIFS(ST_SUM!GB:GB,ST_SUM!$L:$L,$G11)/COUNTIFS($G:$G,$G11,$AM:$AM,"●",$A:$A,FN$5)/FN$3,0)/3600/$E11</f>
        <v>0</v>
      </c>
      <c r="FO11" s="0" t="n">
        <f aca="false">IF($AN11="●",SUMIFS(ST_SUM!GC:GC,ST_SUM!$L:$L,$G11)/COUNTIFS($G:$G,$G11,$AN:$AN,"●",$A:$A,FO$5)/FO$3,0)/3600/$E11</f>
        <v>0</v>
      </c>
      <c r="FP11" s="0" t="n">
        <f aca="false">IF($AO11="●",SUMIFS(ST_SUM!GD:GD,ST_SUM!$L:$L,$G11)/COUNTIFS($G:$G,$G11,$AO:$AO,"●",$A:$A,FP$5)/FP$3,0)/3600/$E11</f>
        <v>0</v>
      </c>
      <c r="FQ11" s="0" t="n">
        <f aca="false">IF($AP11="●",SUMIFS(ST_SUM!GE:GE,ST_SUM!$L:$L,$G11)/COUNTIFS($G:$G,$G11,$AP:$AP,"●",$A:$A,FQ$5)/FQ$3,0)/3600/$E11</f>
        <v>0</v>
      </c>
      <c r="FR11" s="0" t="n">
        <f aca="false">IF($AQ11="●",SUMIFS(ST_SUM!GF:GF,ST_SUM!$L:$L,$G11)/COUNTIFS($G:$G,$G11,$AQ:$AQ,"●",$A:$A,FR$5)/FR$3,0)/3600/$E11</f>
        <v>0</v>
      </c>
      <c r="FS11" s="0" t="n">
        <f aca="false">IF($AR11="●",SUMIFS(ST_SUM!GG:GG,ST_SUM!$L:$L,$G11)/COUNTIFS($G:$G,$G11,$AR:$AR,"●",$A:$A,FS$5)/FS$3,0)/3600/$E11</f>
        <v>0</v>
      </c>
      <c r="FT11" s="0" t="n">
        <f aca="false">IF($AS11="●",SUMIFS(ST_SUM!GH:GH,ST_SUM!$L:$L,$G11)/COUNTIFS($G:$G,$G11,$AS:$AS,"●",$A:$A,FT$5)/FT$3,0)/3600/$E11</f>
        <v>0</v>
      </c>
      <c r="FU11" s="0" t="n">
        <f aca="false">IF($AT11="●",SUMIFS(ST_SUM!GI:GI,ST_SUM!$L:$L,$G11)/COUNTIFS($G:$G,$G11,$AT:$AT,"●",$A:$A,FU$5)/FU$3,0)/3600/$E11</f>
        <v>0</v>
      </c>
      <c r="FV11" s="0" t="n">
        <f aca="false">IF($AU11="●",SUMIFS(ST_SUM!GJ:GJ,ST_SUM!$L:$L,$G11)/COUNTIFS($G:$G,$G11,$AU:$AU,"●",$A:$A,FV$5)/FV$3,0)/3600/$E11</f>
        <v>0</v>
      </c>
      <c r="FW11" s="0" t="n">
        <f aca="false">IF($AV11="●",SUMIFS(ST_SUM!GK:GK,ST_SUM!$L:$L,$G11)/COUNTIFS($G:$G,$G11,$AV:$AV,"●",$A:$A,FW$5)/FW$3,0)/3600/$E11</f>
        <v>0</v>
      </c>
      <c r="FX11" s="0" t="n">
        <f aca="false">IF($AW11="●",SUMIFS(ST_SUM!GL:GL,ST_SUM!$L:$L,$G11)/COUNTIFS($G:$G,$G11,$AW:$AW,"●",$A:$A,FX$5)/FX$3,0)/3600/$E11</f>
        <v>0</v>
      </c>
      <c r="FY11" s="0" t="n">
        <f aca="false">IF($AX11="●",SUMIFS(ST_SUM!GM:GM,ST_SUM!$L:$L,$G11)/COUNTIFS($G:$G,$G11,$AX:$AX,"●",$A:$A,FY$5)/FY$3,0)/3600/$E11</f>
        <v>0</v>
      </c>
      <c r="FZ11" s="0" t="n">
        <f aca="false">IF($AY11="●",SUMIFS(ST_SUM!GN:GN,ST_SUM!$L:$L,$G11)/COUNTIFS($G:$G,$G11,$AY:$AY,"●",$A:$A,FZ$5)/FZ$3,0)/3600/$E11</f>
        <v>0</v>
      </c>
      <c r="GA11" s="0" t="n">
        <f aca="false">IF($AZ11="●",SUMIFS(ST_SUM!GO:GO,ST_SUM!$L:$L,$G11)/COUNTIFS($G:$G,$G11,$AZ:$AZ,"●",$A:$A,GA$5)/GA$3,0)/3600/$E11</f>
        <v>0</v>
      </c>
      <c r="GB11" s="0" t="n">
        <f aca="false">IF($BA11="●",SUMIFS(ST_SUM!GP:GP,ST_SUM!$L:$L,$G11)/COUNTIFS($G:$G,$G11,$BA:$BA,"●",$A:$A,GB$5)/GB$3,0)/3600/$E11</f>
        <v>0</v>
      </c>
      <c r="GC11" s="0" t="n">
        <f aca="false">IF($BB11="●",SUMIFS(ST_SUM!GQ:GQ,ST_SUM!$L:$L,$G11)/COUNTIFS($G:$G,$G11,$BB:$BB,"●",$A:$A,GC$5)/GC$3,0)/3600/$E11</f>
        <v>0</v>
      </c>
      <c r="GD11" s="0" t="n">
        <f aca="false">IF($BC11="●",SUMIFS(ST_SUM!GR:GR,ST_SUM!$L:$L,$G11)/COUNTIFS($G:$G,$G11,$BC:$BC,"●",$A:$A,GD$5)/GD$3,0)/3600/$E11</f>
        <v>0</v>
      </c>
      <c r="GE11" s="0" t="n">
        <f aca="false">IF($BD11="●",SUMIFS(ST_SUM!GS:GS,ST_SUM!$L:$L,$G11)/COUNTIFS($G:$G,$G11,$BD:$BD,"●",$A:$A,GE$5)/GE$3,0)/3600/$E11</f>
        <v>0</v>
      </c>
      <c r="GF11" s="0" t="n">
        <f aca="false">IF($BE11="●",SUMIFS(ST_SUM!GT:GT,ST_SUM!$L:$L,$G11)/COUNTIFS($G:$G,$G11,$BE:$BE,"●",$A:$A,GF$5)/GF$3,0)/3600/$E11</f>
        <v>0</v>
      </c>
      <c r="GG11" s="0" t="n">
        <f aca="false">IF($BF11="●",SUMIFS(ST_SUM!GU:GU,ST_SUM!$L:$L,$G11)/COUNTIFS($G:$G,$G11,$BF:$BF,"●",$A:$A,GG$5)/GG$3,0)/3600/$E11</f>
        <v>0</v>
      </c>
      <c r="GH11" s="0" t="n">
        <f aca="false">IF($BG11="●",SUMIFS(ST_SUM!GV:GV,ST_SUM!$L:$L,$G11)/COUNTIFS($G:$G,$G11,$BG:$BG,"●",$A:$A,GH$5)/GH$3,0)/3600/$E11</f>
        <v>0</v>
      </c>
      <c r="GI11" s="0" t="n">
        <f aca="false">IF($BH11="●",SUMIFS(ST_SUM!GW:GW,ST_SUM!$L:$L,$G11)/COUNTIFS($G:$G,$G11,$BH:$BH,"●",$A:$A,GI$5)/GI$3,0)/3600/$E11</f>
        <v>0</v>
      </c>
      <c r="GJ11" s="0" t="n">
        <f aca="false">IF($BI11="●",SUMIFS(ST_SUM!GX:GX,ST_SUM!$L:$L,$G11)/COUNTIFS($G:$G,$G11,$BI:$BI,"●",$A:$A,GJ$5)/GJ$3,0)/3600/$E11</f>
        <v>0</v>
      </c>
      <c r="GK11" s="0" t="n">
        <f aca="false">IF($BJ11="●",SUMIFS(ST_SUM!GY:GY,ST_SUM!$L:$L,$G11)/COUNTIFS($G:$G,$G11,$BJ:$BJ,"●",$A:$A,GK$5)/GK$3,0)/3600/$E11</f>
        <v>0</v>
      </c>
      <c r="GL11" s="0" t="n">
        <f aca="false">IF($BK11="●",SUMIFS(ST_SUM!GZ:GZ,ST_SUM!$L:$L,$G11)/COUNTIFS($G:$G,$G11,$BK:$BK,"●",$A:$A,GL$5)/GL$3,0)/3600/$E11</f>
        <v>0</v>
      </c>
      <c r="GM11" s="0" t="n">
        <f aca="false">IF($BL11="●",SUMIFS(ST_SUM!HA:HA,ST_SUM!$L:$L,$G11)/COUNTIFS($G:$G,$G11,$BL:$BL,"●",$A:$A,GM$5)/GM$3,0)/3600/$E11</f>
        <v>0</v>
      </c>
      <c r="GN11" s="0" t="n">
        <f aca="false">IF($BM11="●",SUMIFS(ST_SUM!HB:HB,ST_SUM!$L:$L,$G11)/COUNTIFS($G:$G,$G11,$BM:$BM,"●",$A:$A,GN$5)/GN$3,0)/3600/$E11</f>
        <v>0</v>
      </c>
      <c r="GO11" s="0" t="n">
        <f aca="false">IF($BN11="●",SUMIFS(ST_SUM!HC:HC,ST_SUM!$L:$L,$G11)/COUNTIFS($G:$G,$G11,$BN:$BN,"●",$A:$A,GO$5)/GO$3,0)/3600/$E11</f>
        <v>0</v>
      </c>
      <c r="GP11" s="0" t="n">
        <f aca="false">IF($BO11="●",SUMIFS(ST_SUM!HD:HD,ST_SUM!$L:$L,$G11)/COUNTIFS($G:$G,$G11,$BO:$BO,"●",$A:$A,GP$5)/GP$3,0)/3600/$E11</f>
        <v>0</v>
      </c>
      <c r="GQ11" s="0" t="n">
        <f aca="false">IF($BP11="●",SUMIFS(ST_SUM!HE:HE,ST_SUM!$L:$L,$G11)/COUNTIFS($G:$G,$G11,$BP:$BP,"●",$A:$A,GQ$5)/GQ$3,0)/3600/$E11</f>
        <v>0</v>
      </c>
      <c r="GR11" s="0" t="n">
        <f aca="false">IF($BQ11="●",SUMIFS(ST_SUM!HF:HF,ST_SUM!$L:$L,$G11)/COUNTIFS($G:$G,$G11,$BQ:$BQ,"●",$A:$A,GR$5)/GR$3,0)/3600/$E11</f>
        <v>0</v>
      </c>
      <c r="GS11" s="0" t="n">
        <f aca="false">IF($BR11="●",SUMIFS(ST_SUM!HG:HG,ST_SUM!$L:$L,$G11)/COUNTIFS($G:$G,$G11,$BR:$BR,"●",$A:$A,GS$5)/GS$3,0)/3600/$E11</f>
        <v>0</v>
      </c>
      <c r="GT11" s="0" t="n">
        <f aca="false">IF($BS11="●",SUMIFS(ST_SUM!HH:HH,ST_SUM!$L:$L,$G11)/COUNTIFS($G:$G,$G11,$BS:$BS,"●",$A:$A,GT$5)/GT$3,0)/3600/$E11</f>
        <v>0</v>
      </c>
      <c r="GU11" s="0" t="n">
        <f aca="false">IF($BT11="●",SUMIFS(ST_SUM!HI:HI,ST_SUM!$L:$L,$G11)/COUNTIFS($G:$G,$G11,$BT:$BT,"●",$A:$A,GU$5)/GU$3,0)/3600/$E11</f>
        <v>0</v>
      </c>
      <c r="GV11" s="0" t="n">
        <f aca="false">SUM(EI11:GU11)</f>
        <v>0</v>
      </c>
      <c r="GW11" s="0" t="n">
        <f aca="false">IF($H11="●",SUMIFS(ST_SUM!HK:HK,ST_SUM!$L:$L,$G11)/COUNTIFS($G:$G,$G11,$H:$H,"●",$A:$A,GW$5)/GW$3,0)/3600/$E11</f>
        <v>0</v>
      </c>
      <c r="GX11" s="0" t="n">
        <f aca="false">IF($I11="●",SUMIFS(ST_SUM!HL:HL,ST_SUM!$L:$L,$G11)/COUNTIFS($G:$G,$G11,$I:$I,"●",$A:$A,GX$5)/GX$3,0)/3600/$E11</f>
        <v>0</v>
      </c>
      <c r="GY11" s="0" t="n">
        <f aca="false">IF($J11="●",SUMIFS(ST_SUM!HM:HM,ST_SUM!$L:$L,$G11)/COUNTIFS($G:$G,$G11,$J:$J,"●",$A:$A,GY$5)/GY$3,0)/3600/$E11</f>
        <v>0</v>
      </c>
      <c r="GZ11" s="0" t="n">
        <f aca="false">IF($K11="●",SUMIFS(ST_SUM!HN:HN,ST_SUM!$L:$L,$G11)/COUNTIFS($G:$G,$G11,$K:$K,"●",$A:$A,GZ$5)/GZ$3,0)/3600/$E11</f>
        <v>0</v>
      </c>
      <c r="HA11" s="0" t="n">
        <f aca="false">IF($L11="●",SUMIFS(ST_SUM!HO:HO,ST_SUM!$L:$L,$G11)/COUNTIFS($G:$G,$G11,$L:$L,"●",$A:$A,HA$5)/HA$3,0)/3600/$E11</f>
        <v>0</v>
      </c>
      <c r="HB11" s="0" t="n">
        <f aca="false">IF($M11="●",SUMIFS(ST_SUM!HP:HP,ST_SUM!$L:$L,$G11)/COUNTIFS($G:$G,$G11,$M:$M,"●",$A:$A,HB$5)/HB$3,0)/3600/$E11</f>
        <v>0</v>
      </c>
      <c r="HC11" s="0" t="n">
        <f aca="false">IF($N11="●",SUMIFS(ST_SUM!HQ:HQ,ST_SUM!$L:$L,$G11)/COUNTIFS($G:$G,$G11,$N:$N,"●",$A:$A,HC$5)/HC$3,0)/3600/$E11</f>
        <v>0</v>
      </c>
      <c r="HD11" s="0" t="n">
        <f aca="false">IF($O11="●",SUMIFS(ST_SUM!HR:HR,ST_SUM!$L:$L,$G11,ST_SUM!$M:$M,IF($B11='PART METHOD'!$D$4,"FMCNC1",IF($B11='PART METHOD'!$D$6,"FMCNC2","STD")))/IF($B11='PART METHOD'!$D$4,COUNTIFS($G:$G,$G11,$O:$O,"●",$A:$A,HD$5,$B:$B,'PART METHOD'!$D$4),IF($B11='PART METHOD'!$D$6,COUNTIFS($G:$G,$G11,$O:$O,"●",$A:$A,HD$5,$B:$B,'PART METHOD'!$D$6),COUNTIFS($G:$G,$G11,$O:$O,"●",$A:$A,HD$5,$B:$B,"&lt;&gt;"&amp;'PART METHOD'!$D$4,$B:$B,"&lt;&gt;"&amp;'PART METHOD'!$D$6)))/HD$3,0)/3600/$E11</f>
        <v>0</v>
      </c>
      <c r="HE11" s="0" t="n">
        <f aca="false">IF($P11="●",SUMIFS(ST_SUM!HS:HS,ST_SUM!$L:$L,$G11,ST_SUM!$M:$M,IF($B11='PART METHOD'!$D$4,"FMCNC1",IF($B11='PART METHOD'!$D$6,"FMCNC2","STD")))/IF($B11='PART METHOD'!$D$4,COUNTIFS($G:$G,$G11,$P:$P,"●",$A:$A,HE$5,$B:$B,'PART METHOD'!$D$4),IF($B11='PART METHOD'!$D$6,COUNTIFS($G:$G,$G11,$P:$P,"●",$A:$A,HE$5,$B:$B,'PART METHOD'!$D$6),COUNTIFS($G:$G,$G11,$P:$P,"●",$A:$A,HE$5,$B:$B,"&lt;&gt;"&amp;'PART METHOD'!$D$4,$B:$B,"&lt;&gt;"&amp;'PART METHOD'!$D$6)))/HE$3,0)/3600/$E11</f>
        <v>0</v>
      </c>
      <c r="HF11" s="0" t="n">
        <f aca="false">IF($Q11="●",SUMIFS(ST_SUM!HT:HT,ST_SUM!$L:$L,$G11,ST_SUM!$M:$M,IF($B11='PART METHOD'!$D$4,"FMCNC1",IF($B11='PART METHOD'!$D$6,"FMCNC2","STD")))/IF($B11='PART METHOD'!$D$4,COUNTIFS($G:$G,$G11,$Q:$Q,"●",$A:$A,HF$5,$B:$B,'PART METHOD'!$D$4),IF($B11='PART METHOD'!$D$6,COUNTIFS($G:$G,$G11,$Q:$Q,"●",$A:$A,HF$5,$B:$B,'PART METHOD'!$D$6),COUNTIFS($G:$G,$G11,$Q:$Q,"●",$A:$A,HF$5,$B:$B,"&lt;&gt;"&amp;'PART METHOD'!$D$4,$B:$B,"&lt;&gt;"&amp;'PART METHOD'!$D$6)))/HF$3,0)/3600/$E11</f>
        <v>0</v>
      </c>
      <c r="HG11" s="0" t="n">
        <f aca="false">IF($R11="●",SUMIFS(ST_SUM!HU:HU,ST_SUM!$L:$L,$G11,ST_SUM!$M:$M,IF($B11='PART METHOD'!$D$4,"FMCNC1",IF($B11='PART METHOD'!$D$6,"FMCNC2","STD")))/IF($B11='PART METHOD'!$D$4,COUNTIFS($G:$G,$G11,$R:$R,"●",$A:$A,HG$5,$B:$B,'PART METHOD'!$D$4),IF($B11='PART METHOD'!$D$6,COUNTIFS($G:$G,$G11,$R:$R,"●",$A:$A,HG$5,$B:$B,'PART METHOD'!$D$6),COUNTIFS($G:$G,$G11,$R:$R,"●",$A:$A,HG$5,$B:$B,"&lt;&gt;"&amp;'PART METHOD'!$D$4,$B:$B,"&lt;&gt;"&amp;'PART METHOD'!$D$6)))/HG$3,0)/3600/$E11</f>
        <v>0</v>
      </c>
      <c r="HH11" s="0" t="n">
        <f aca="false">IF($S11="●",SUMIFS(ST_SUM!HV:HV,ST_SUM!$L:$L,$G11,ST_SUM!$M:$M,IF($B11='PART METHOD'!$D$4,"FMCNC1",IF($B11='PART METHOD'!$D$6,"FMCNC2","STD")))/IF($B11='PART METHOD'!$D$4,COUNTIFS($G:$G,$G11,$S:$S,"●",$A:$A,HH$5,$B:$B,'PART METHOD'!$D$4),IF($B11='PART METHOD'!$D$6,COUNTIFS($G:$G,$G11,$S:$S,"●",$A:$A,HH$5,$B:$B,'PART METHOD'!$D$6),COUNTIFS($G:$G,$G11,$S:$S,"●",$A:$A,HH$5,$B:$B,"&lt;&gt;"&amp;'PART METHOD'!$D$4,$B:$B,"&lt;&gt;"&amp;'PART METHOD'!$D$6)))/HH$3,0)/3600/$E11</f>
        <v>0</v>
      </c>
      <c r="HI11" s="0" t="n">
        <f aca="false">IF($T11="●",SUMIFS(ST_SUM!HW:HW,ST_SUM!$L:$L,$G11,ST_SUM!$M:$M,IF($B11='PART METHOD'!$D$4,"FMCNC1",IF($B11='PART METHOD'!$D$6,"FMCNC2","STD")))/IF($B11='PART METHOD'!$D$4,COUNTIFS($G:$G,$G11,$T:$T,"●",$A:$A,HI$5,$B:$B,'PART METHOD'!$D$4),IF($B11='PART METHOD'!$D$6,COUNTIFS($G:$G,$G11,$T:$T,"●",$A:$A,HI$5,$B:$B,'PART METHOD'!$D$6),COUNTIFS($G:$G,$G11,$T:$T,"●",$A:$A,HI$5,$B:$B,"&lt;&gt;"&amp;'PART METHOD'!$D$4,$B:$B,"&lt;&gt;"&amp;'PART METHOD'!$D$6)))/HI$3,0)/3600/$E11</f>
        <v>0</v>
      </c>
      <c r="HJ11" s="0" t="n">
        <f aca="false">IF($U11="●",SUMIFS(ST_SUM!HX:HX,ST_SUM!$L:$L,$G11,ST_SUM!$M:$M,IF($B11='PART METHOD'!$D$4,"FMCNC1",IF($B11='PART METHOD'!$D$6,"FMCNC2","STD")))/IF($B11='PART METHOD'!$D$4,COUNTIFS($G:$G,$G11,$U:$U,"●",$A:$A,HJ$5,$B:$B,'PART METHOD'!$D$4),IF($B11='PART METHOD'!$D$6,COUNTIFS($G:$G,$G11,$U:$U,"●",$A:$A,HJ$5,$B:$B,'PART METHOD'!$D$6),COUNTIFS($G:$G,$G11,$U:$U,"●",$A:$A,HJ$5,$B:$B,"&lt;&gt;"&amp;'PART METHOD'!$D$4,$B:$B,"&lt;&gt;"&amp;'PART METHOD'!$D$6)))/HJ$3,0)/3600/$E11</f>
        <v>0</v>
      </c>
      <c r="HK11" s="0" t="n">
        <f aca="false">IF($V11="●",SUMIFS(ST_SUM!HY:HY,ST_SUM!$L:$L,$G11,ST_SUM!$M:$M,IF($B11='PART METHOD'!$D$4,"FMCNC1",IF($B11='PART METHOD'!$D$6,"FMCNC2","STD")))/IF($B11='PART METHOD'!$D$4,COUNTIFS($G:$G,$G11,$V:$V,"●",$A:$A,HK$5,$B:$B,'PART METHOD'!$D$4),IF($B11='PART METHOD'!$D$6,COUNTIFS($G:$G,$G11,$V:$V,"●",$A:$A,HK$5,$B:$B,'PART METHOD'!$D$6),COUNTIFS($G:$G,$G11,$V:$V,"●",$A:$A,HK$5,$B:$B,"&lt;&gt;"&amp;'PART METHOD'!$D$4,$B:$B,"&lt;&gt;"&amp;'PART METHOD'!$D$6)))/HK$3,0)/3600/$E11</f>
        <v>0</v>
      </c>
      <c r="HL11" s="0" t="n">
        <f aca="false">IF($W11="●",SUMIFS(ST_SUM!HZ:HZ,ST_SUM!$L:$L,$G11,ST_SUM!$N:$N,IF($B11='PART METHOD'!$D$5,"HAND","STD"))/COUNTIFS($G:$G,$G11,$W:$W,"●",$A:$A,HL$5,$B:$B,IF($B11='PART METHOD'!$D$5,'PART METHOD'!$D$5,"&lt;&gt;"&amp;'PART METHOD'!$D$5))/HL$3,0)/3600/$E11</f>
        <v>0</v>
      </c>
      <c r="HM11" s="0" t="n">
        <f aca="false">IF($X11="●",SUMIFS(ST_SUM!IA:IA,ST_SUM!$L:$L,$G11)/COUNTIFS($G:$G,$G11,$X:$X,"●",$A:$A,HM$5)/HM$3,0)/3600/$E11</f>
        <v>0</v>
      </c>
      <c r="HN11" s="0" t="n">
        <f aca="false">IF($Y11="●",SUMIFS(ST_SUM!IB:IB,ST_SUM!$L:$L,$G11)/COUNTIFS($G:$G,$G11,$Y:$Y,"●",$A:$A,HN$5)/HN$3,0)/3600/$E11</f>
        <v>0</v>
      </c>
      <c r="HO11" s="0" t="n">
        <f aca="false">IF($Z11="●",SUMIFS(ST_SUM!IC:IC,ST_SUM!$L:$L,$G11)/COUNTIFS($G:$G,$G11,$Z:$Z,"●",$A:$A,HO$5)/HO$3,0)/3600/$E11</f>
        <v>0</v>
      </c>
      <c r="HP11" s="0" t="n">
        <f aca="false">IF($AA11="●",SUMIFS(ST_SUM!ID:ID,ST_SUM!$L:$L,$G11)/COUNTIFS($G:$G,$G11,$AA:$AA,"●",$A:$A,HP$5)/HP$3,0)/3600/$E11</f>
        <v>0</v>
      </c>
      <c r="HQ11" s="0" t="n">
        <f aca="false">IF($AB11="●",SUMIFS(ST_SUM!IE:IE,ST_SUM!$L:$L,$G11)/COUNTIFS($G:$G,$G11,$AB:$AB,"●",$A:$A,HQ$5)/HQ$3,0)/3600/$E11</f>
        <v>0</v>
      </c>
      <c r="HR11" s="0" t="n">
        <f aca="false">IF($AC11="●",SUMIFS(ST_SUM!IF:IF,ST_SUM!$L:$L,$G11)/COUNTIFS($G:$G,$G11,$AC:$AC,"●",$A:$A,HR$5)/HR$3,0)/3600/$E11</f>
        <v>0</v>
      </c>
      <c r="HS11" s="0" t="n">
        <f aca="false">IF($AD11="●",SUMIFS(ST_SUM!IG:IG,ST_SUM!$L:$L,$G11)/COUNTIFS($G:$G,$G11,$AD:$AD,"●",$A:$A,HS$5)/HS$3,0)/3600/$E11</f>
        <v>0</v>
      </c>
      <c r="HT11" s="0" t="n">
        <f aca="false">IF($AE11="●",SUMIFS(ST_SUM!IH:IH,ST_SUM!$L:$L,$G11)/COUNTIFS($G:$G,$G11,$AE:$AE,"●",$A:$A,HT$5)/HT$3,0)/3600/$E11</f>
        <v>0</v>
      </c>
      <c r="HU11" s="0" t="n">
        <f aca="false">IF($AF11="●",SUMIFS(ST_SUM!II:II,ST_SUM!$L:$L,$G11)/COUNTIFS($G:$G,$G11,$AF:$AF,"●",$A:$A,HU$5)/HU$3,0)/3600/$E11</f>
        <v>0</v>
      </c>
      <c r="HV11" s="0" t="n">
        <f aca="false">IF($AG11="●",SUMIFS(ST_SUM!IJ:IJ,ST_SUM!$L:$L,$G11)/COUNTIFS($G:$G,$G11,$AG:$AG,"●",$A:$A,HV$5)/HV$3,0)/3600/$E11</f>
        <v>0</v>
      </c>
      <c r="HW11" s="0" t="n">
        <f aca="false">IF($AH11="●",SUMIFS(ST_SUM!IK:IK,ST_SUM!$L:$L,$G11)/COUNTIFS($G:$G,$G11,$AH:$AH,"●",$A:$A,HW$5)/HW$3,0)/3600/$E11</f>
        <v>0</v>
      </c>
      <c r="HX11" s="0" t="n">
        <f aca="false">IF($AI11="●",SUMIFS(ST_SUM!IL:IL,ST_SUM!$L:$L,$G11)/COUNTIFS($G:$G,$G11,$AI:$AI,"●",$A:$A,HX$5)/HX$3,0)/3600/$E11</f>
        <v>0</v>
      </c>
      <c r="HY11" s="0" t="n">
        <f aca="false">IF($AJ11="●",SUMIFS(ST_SUM!IM:IM,ST_SUM!$L:$L,$G11)/COUNTIFS($G:$G,$G11,$AJ:$AJ,"●",$A:$A,HY$5)/HY$3,0)/3600/$E11</f>
        <v>0</v>
      </c>
      <c r="HZ11" s="0" t="n">
        <f aca="false">IF($AK11="●",SUMIFS(ST_SUM!IN:IN,ST_SUM!$L:$L,$G11)/COUNTIFS($G:$G,$G11,$AK:$AK,"●",$A:$A,HZ$5)/HZ$3,0)/3600/$E11</f>
        <v>0</v>
      </c>
      <c r="IA11" s="0" t="n">
        <f aca="false">IF($AL11="●",SUMIFS(ST_SUM!IO:IO,ST_SUM!$L:$L,$G11)/COUNTIFS($G:$G,$G11,$AL:$AL,"●",$A:$A,IA$5)/IA$3,0)/3600/$E11</f>
        <v>0</v>
      </c>
      <c r="IB11" s="0" t="n">
        <f aca="false">IF($AM11="●",SUMIFS(ST_SUM!IP:IP,ST_SUM!$L:$L,$G11)/COUNTIFS($G:$G,$G11,$AM:$AM,"●",$A:$A,IB$5)/IB$3,0)/3600/$E11</f>
        <v>0</v>
      </c>
      <c r="IC11" s="0" t="n">
        <f aca="false">IF($AN11="●",SUMIFS(ST_SUM!IQ:IQ,ST_SUM!$L:$L,$G11)/COUNTIFS($G:$G,$G11,$AN:$AN,"●",$A:$A,IC$5)/IC$3,0)/3600/$E11</f>
        <v>0</v>
      </c>
      <c r="ID11" s="0" t="n">
        <f aca="false">IF($AO11="●",SUMIFS(ST_SUM!IR:IR,ST_SUM!$L:$L,$G11)/COUNTIFS($G:$G,$G11,$AO:$AO,"●",$A:$A,ID$5)/ID$3,0)/3600/$E11</f>
        <v>0</v>
      </c>
      <c r="IE11" s="0" t="n">
        <f aca="false">IF($AP11="●",SUMIFS(ST_SUM!IS:IS,ST_SUM!$L:$L,$G11)/COUNTIFS($G:$G,$G11,$AP:$AP,"●",$A:$A,IE$5)/IE$3,0)/3600/$E11</f>
        <v>0</v>
      </c>
      <c r="IF11" s="0" t="n">
        <f aca="false">IF($AQ11="●",SUMIFS(ST_SUM!IT:IT,ST_SUM!$L:$L,$G11)/COUNTIFS($G:$G,$G11,$AQ:$AQ,"●",$A:$A,IF$5)/IF$3,0)/3600/$E11</f>
        <v>0</v>
      </c>
      <c r="IG11" s="0" t="n">
        <f aca="false">IF($AR11="●",SUMIFS(ST_SUM!IU:IU,ST_SUM!$L:$L,$G11)/COUNTIFS($G:$G,$G11,$AR:$AR,"●",$A:$A,IG$5)/IG$3,0)/3600/$E11</f>
        <v>0</v>
      </c>
      <c r="IH11" s="0" t="n">
        <f aca="false">IF($AS11="●",SUMIFS(ST_SUM!IV:IV,ST_SUM!$L:$L,$G11)/COUNTIFS($G:$G,$G11,$AS:$AS,"●",$A:$A,IH$5)/IH$3,0)/3600/$E11</f>
        <v>0</v>
      </c>
      <c r="II11" s="0" t="n">
        <f aca="false">IF($AT11="●",SUMIFS(ST_SUM!IW:IW,ST_SUM!$L:$L,$G11)/COUNTIFS($G:$G,$G11,$AT:$AT,"●",$A:$A,II$5)/II$3,0)/3600/$E11</f>
        <v>0</v>
      </c>
      <c r="IJ11" s="0" t="n">
        <f aca="false">IF($AU11="●",SUMIFS(ST_SUM!IX:IX,ST_SUM!$L:$L,$G11)/COUNTIFS($G:$G,$G11,$AU:$AU,"●",$A:$A,IJ$5)/IJ$3,0)/3600/$E11</f>
        <v>0</v>
      </c>
      <c r="IK11" s="0" t="n">
        <f aca="false">IF($AV11="●",SUMIFS(ST_SUM!IY:IY,ST_SUM!$L:$L,$G11)/COUNTIFS($G:$G,$G11,$AV:$AV,"●",$A:$A,IK$5)/IK$3,0)/3600/$E11</f>
        <v>0</v>
      </c>
      <c r="IL11" s="0" t="n">
        <f aca="false">IF($AW11="●",SUMIFS(ST_SUM!IZ:IZ,ST_SUM!$L:$L,$G11)/COUNTIFS($G:$G,$G11,$AW:$AW,"●",$A:$A,IL$5)/IL$3,0)/3600/$E11</f>
        <v>0</v>
      </c>
      <c r="IM11" s="0" t="n">
        <f aca="false">IF($AX11="●",SUMIFS(ST_SUM!JA:JA,ST_SUM!$L:$L,$G11)/COUNTIFS($G:$G,$G11,$AX:$AX,"●",$A:$A,IM$5)/IM$3,0)/3600/$E11</f>
        <v>0</v>
      </c>
      <c r="IN11" s="0" t="n">
        <f aca="false">IF($AY11="●",SUMIFS(ST_SUM!JB:JB,ST_SUM!$L:$L,$G11)/COUNTIFS($G:$G,$G11,$AY:$AY,"●",$A:$A,IN$5)/IN$3,0)/3600/$E11</f>
        <v>0</v>
      </c>
      <c r="IO11" s="0" t="n">
        <f aca="false">IF($AZ11="●",SUMIFS(ST_SUM!JC:JC,ST_SUM!$L:$L,$G11)/COUNTIFS($G:$G,$G11,$AZ:$AZ,"●",$A:$A,IO$5)/IO$3,0)/3600/$E11</f>
        <v>0</v>
      </c>
      <c r="IP11" s="0" t="n">
        <f aca="false">IF($BA11="●",SUMIFS(ST_SUM!JD:JD,ST_SUM!$L:$L,$G11)/COUNTIFS($G:$G,$G11,$BA:$BA,"●",$A:$A,IP$5)/IP$3,0)/3600/$E11</f>
        <v>0</v>
      </c>
      <c r="IQ11" s="0" t="n">
        <f aca="false">IF($BB11="●",SUMIFS(ST_SUM!JE:JE,ST_SUM!$L:$L,$G11)/COUNTIFS($G:$G,$G11,$BB:$BB,"●",$A:$A,IQ$5)/IQ$3,0)/3600/$E11</f>
        <v>0</v>
      </c>
      <c r="IR11" s="0" t="n">
        <f aca="false">IF($BC11="●",SUMIFS(ST_SUM!JF:JF,ST_SUM!$L:$L,$G11)/COUNTIFS($G:$G,$G11,$BC:$BC,"●",$A:$A,IR$5)/IR$3,0)/3600/$E11</f>
        <v>0</v>
      </c>
      <c r="IS11" s="0" t="n">
        <f aca="false">IF($BD11="●",SUMIFS(ST_SUM!JG:JG,ST_SUM!$L:$L,$G11)/COUNTIFS($G:$G,$G11,$BD:$BD,"●",$A:$A,IS$5)/IS$3,0)/3600/$E11</f>
        <v>0</v>
      </c>
      <c r="IT11" s="0" t="n">
        <f aca="false">IF($BE11="●",SUMIFS(ST_SUM!JH:JH,ST_SUM!$L:$L,$G11)/COUNTIFS($G:$G,$G11,$BE:$BE,"●",$A:$A,IT$5)/IT$3,0)/3600/$E11</f>
        <v>0</v>
      </c>
      <c r="IU11" s="0" t="n">
        <f aca="false">IF($BF11="●",SUMIFS(ST_SUM!JI:JI,ST_SUM!$L:$L,$G11)/COUNTIFS($G:$G,$G11,$BF:$BF,"●",$A:$A,IU$5)/IU$3,0)/3600/$E11</f>
        <v>0</v>
      </c>
      <c r="IV11" s="0" t="n">
        <f aca="false">IF($BG11="●",SUMIFS(ST_SUM!JJ:JJ,ST_SUM!$L:$L,$G11)/COUNTIFS($G:$G,$G11,$BG:$BG,"●",$A:$A,IV$5)/IV$3,0)/3600/$E11</f>
        <v>0</v>
      </c>
      <c r="IW11" s="0" t="n">
        <f aca="false">IF($BH11="●",SUMIFS(ST_SUM!JK:JK,ST_SUM!$L:$L,$G11)/COUNTIFS($G:$G,$G11,$BH:$BH,"●",$A:$A,IW$5)/IW$3,0)/3600/$E11</f>
        <v>0</v>
      </c>
      <c r="IX11" s="0" t="n">
        <f aca="false">IF($BI11="●",SUMIFS(ST_SUM!JL:JL,ST_SUM!$L:$L,$G11)/COUNTIFS($G:$G,$G11,$BI:$BI,"●",$A:$A,IX$5)/IX$3,0)/3600/$E11</f>
        <v>0</v>
      </c>
      <c r="IY11" s="0" t="n">
        <f aca="false">IF($BJ11="●",SUMIFS(ST_SUM!JM:JM,ST_SUM!$L:$L,$G11)/COUNTIFS($G:$G,$G11,$BJ:$BJ,"●",$A:$A,IY$5)/IY$3,0)/3600/$E11</f>
        <v>0</v>
      </c>
      <c r="IZ11" s="0" t="n">
        <f aca="false">IF($BK11="●",SUMIFS(ST_SUM!JN:JN,ST_SUM!$L:$L,$G11)/COUNTIFS($G:$G,$G11,$BK:$BK,"●",$A:$A,IZ$5)/IZ$3,0)/3600/$E11</f>
        <v>0</v>
      </c>
      <c r="JA11" s="0" t="n">
        <f aca="false">IF($BL11="●",SUMIFS(ST_SUM!JO:JO,ST_SUM!$L:$L,$G11)/COUNTIFS($G:$G,$G11,$BL:$BL,"●",$A:$A,JA$5)/JA$3,0)/3600/$E11</f>
        <v>0</v>
      </c>
      <c r="JB11" s="0" t="n">
        <f aca="false">IF($BM11="●",SUMIFS(ST_SUM!JP:JP,ST_SUM!$L:$L,$G11)/COUNTIFS($G:$G,$G11,$BM:$BM,"●",$A:$A,JB$5)/JB$3,0)/3600/$E11</f>
        <v>0</v>
      </c>
      <c r="JC11" s="0" t="n">
        <f aca="false">IF($BN11="●",SUMIFS(ST_SUM!JQ:JQ,ST_SUM!$L:$L,$G11)/COUNTIFS($G:$G,$G11,$BN:$BN,"●",$A:$A,JC$5)/JC$3,0)/3600/$E11</f>
        <v>0</v>
      </c>
      <c r="JD11" s="0" t="n">
        <f aca="false">IF($BO11="●",SUMIFS(ST_SUM!JR:JR,ST_SUM!$L:$L,$G11)/COUNTIFS($G:$G,$G11,$BO:$BO,"●",$A:$A,JD$5)/JD$3,0)/3600/$E11</f>
        <v>0</v>
      </c>
      <c r="JE11" s="0" t="n">
        <f aca="false">IF($BP11="●",SUMIFS(ST_SUM!JS:JS,ST_SUM!$L:$L,$G11)/COUNTIFS($G:$G,$G11,$BP:$BP,"●",$A:$A,JE$5)/JE$3,0)/3600/$E11</f>
        <v>0</v>
      </c>
      <c r="JF11" s="0" t="n">
        <f aca="false">IF($BQ11="●",SUMIFS(ST_SUM!JT:JT,ST_SUM!$L:$L,$G11)/COUNTIFS($G:$G,$G11,$BQ:$BQ,"●",$A:$A,JF$5)/JF$3,0)/3600/$E11</f>
        <v>0</v>
      </c>
      <c r="JG11" s="0" t="n">
        <f aca="false">IF($BR11="●",SUMIFS(ST_SUM!JU:JU,ST_SUM!$L:$L,$G11)/COUNTIFS($G:$G,$G11,$BR:$BR,"●",$A:$A,JG$5)/JG$3,0)/3600/$E11</f>
        <v>0</v>
      </c>
      <c r="JH11" s="0" t="n">
        <f aca="false">IF($BS11="●",SUMIFS(ST_SUM!JV:JV,ST_SUM!$L:$L,$G11)/COUNTIFS($G:$G,$G11,$BS:$BS,"●",$A:$A,JH$5)/JH$3,0)/3600/$E11</f>
        <v>0</v>
      </c>
      <c r="JI11" s="0" t="n">
        <f aca="false">IF($BT11="●",SUMIFS(ST_SUM!JW:JW,ST_SUM!$L:$L,$G11)/COUNTIFS($G:$G,$G11,$BT:$BT,"●",$A:$A,JI$5)/JI$3,0)/3600/$E11</f>
        <v>0</v>
      </c>
      <c r="JJ11" s="0" t="n">
        <f aca="false">SUM(GW11:JI11)</f>
        <v>0</v>
      </c>
      <c r="JK11" s="0" t="n">
        <f aca="false">IF($H11="●",SUMIFS(ST_SUM!JY:JY,ST_SUM!$L:$L,$G11)/COUNTIFS($G:$G,$G11,$H:$H,"●",$A:$A,JK$5)/JK$3,0)/3600/$E11</f>
        <v>0</v>
      </c>
      <c r="JL11" s="0" t="n">
        <f aca="false">IF($I11="●",SUMIFS(ST_SUM!JZ:JZ,ST_SUM!$L:$L,$G11)/COUNTIFS($G:$G,$G11,$I:$I,"●",$A:$A,JL$5)/JL$3,0)/3600/$E11</f>
        <v>0</v>
      </c>
      <c r="JM11" s="0" t="n">
        <f aca="false">IF($J11="●",SUMIFS(ST_SUM!KA:KA,ST_SUM!$L:$L,$G11)/COUNTIFS($G:$G,$G11,$J:$J,"●",$A:$A,JM$5)/JM$3,0)/3600/$E11</f>
        <v>0</v>
      </c>
      <c r="JN11" s="0" t="n">
        <f aca="false">IF($K11="●",SUMIFS(ST_SUM!KB:KB,ST_SUM!$L:$L,$G11)/COUNTIFS($G:$G,$G11,$K:$K,"●",$A:$A,JN$5)/JN$3,0)/3600/$E11</f>
        <v>0</v>
      </c>
      <c r="JO11" s="0" t="n">
        <f aca="false">IF($L11="●",SUMIFS(ST_SUM!KC:KC,ST_SUM!$L:$L,$G11)/COUNTIFS($G:$G,$G11,$L:$L,"●",$A:$A,JO$5)/JO$3,0)/3600/$E11</f>
        <v>0</v>
      </c>
      <c r="JP11" s="0" t="n">
        <f aca="false">IF($M11="●",SUMIFS(ST_SUM!KD:KD,ST_SUM!$L:$L,$G11)/COUNTIFS($G:$G,$G11,$M:$M,"●",$A:$A,JP$5)/JP$3,0)/3600/$E11</f>
        <v>0</v>
      </c>
      <c r="JQ11" s="0" t="n">
        <f aca="false">IF($N11="●",SUMIFS(ST_SUM!KE:KE,ST_SUM!$L:$L,$G11)/COUNTIFS($G:$G,$G11,$N:$N,"●",$A:$A,JQ$5)/JQ$3,0)/3600/$E11</f>
        <v>0</v>
      </c>
      <c r="JR11" s="0" t="n">
        <f aca="false">IF($O11="●",SUMIFS(ST_SUM!KF:KF,ST_SUM!$L:$L,$G11,ST_SUM!$M:$M,IF($B11='PART METHOD'!$D$4,"FMCNC1",IF($B11='PART METHOD'!$D$6,"FMCNC2","STD")))/IF($B11='PART METHOD'!$D$4,COUNTIFS($G:$G,$G11,$O:$O,"●",$A:$A,JR$5,$B:$B,'PART METHOD'!$D$4),IF($B11='PART METHOD'!$D$6,COUNTIFS($G:$G,$G11,$O:$O,"●",$A:$A,JR$5,$B:$B,'PART METHOD'!$D$6),COUNTIFS($G:$G,$G11,$O:$O,"●",$A:$A,JR$5,$B:$B,"&lt;&gt;"&amp;'PART METHOD'!$D$4,$B:$B,"&lt;&gt;"&amp;'PART METHOD'!$D$6)))/JR$3,0)/3600/$E11</f>
        <v>0</v>
      </c>
      <c r="JS11" s="0" t="n">
        <f aca="false">IF($P11="●",SUMIFS(ST_SUM!KG:KG,ST_SUM!$L:$L,$G11,ST_SUM!$M:$M,IF($B11='PART METHOD'!$D$4,"FMCNC1",IF($B11='PART METHOD'!$D$6,"FMCNC2","STD")))/IF($B11='PART METHOD'!$D$4,COUNTIFS($G:$G,$G11,$P:$P,"●",$A:$A,JS$5,$B:$B,'PART METHOD'!$D$4),IF($B11='PART METHOD'!$D$6,COUNTIFS($G:$G,$G11,$P:$P,"●",$A:$A,JS$5,$B:$B,'PART METHOD'!$D$6),COUNTIFS($G:$G,$G11,$P:$P,"●",$A:$A,JS$5,$B:$B,"&lt;&gt;"&amp;'PART METHOD'!$D$4,$B:$B,"&lt;&gt;"&amp;'PART METHOD'!$D$6)))/JS$3,0)/3600/$E11</f>
        <v>0</v>
      </c>
      <c r="JT11" s="0" t="n">
        <f aca="false">IF($Q11="●",SUMIFS(ST_SUM!KH:KH,ST_SUM!$L:$L,$G11,ST_SUM!$M:$M,IF($B11='PART METHOD'!$D$4,"FMCNC1",IF($B11='PART METHOD'!$D$6,"FMCNC2","STD")))/IF($B11='PART METHOD'!$D$4,COUNTIFS($G:$G,$G11,$Q:$Q,"●",$A:$A,JT$5,$B:$B,'PART METHOD'!$D$4),IF($B11='PART METHOD'!$D$6,COUNTIFS($G:$G,$G11,$Q:$Q,"●",$A:$A,JT$5,$B:$B,'PART METHOD'!$D$6),COUNTIFS($G:$G,$G11,$Q:$Q,"●",$A:$A,JT$5,$B:$B,"&lt;&gt;"&amp;'PART METHOD'!$D$4,$B:$B,"&lt;&gt;"&amp;'PART METHOD'!$D$6)))/JT$3,0)/3600/$E11</f>
        <v>0</v>
      </c>
      <c r="JU11" s="0" t="n">
        <f aca="false">IF($R11="●",SUMIFS(ST_SUM!KI:KI,ST_SUM!$L:$L,$G11,ST_SUM!$M:$M,IF($B11='PART METHOD'!$D$4,"FMCNC1",IF($B11='PART METHOD'!$D$6,"FMCNC2","STD")))/IF($B11='PART METHOD'!$D$4,COUNTIFS($G:$G,$G11,$R:$R,"●",$A:$A,JU$5,$B:$B,'PART METHOD'!$D$4),IF($B11='PART METHOD'!$D$6,COUNTIFS($G:$G,$G11,$R:$R,"●",$A:$A,JU$5,$B:$B,'PART METHOD'!$D$6),COUNTIFS($G:$G,$G11,$R:$R,"●",$A:$A,JU$5,$B:$B,"&lt;&gt;"&amp;'PART METHOD'!$D$4,$B:$B,"&lt;&gt;"&amp;'PART METHOD'!$D$6)))/JU$3,0)/3600/$E11</f>
        <v>0</v>
      </c>
      <c r="JV11" s="0" t="n">
        <f aca="false">IF($S11="●",SUMIFS(ST_SUM!KJ:KJ,ST_SUM!$L:$L,$G11,ST_SUM!$M:$M,IF($B11='PART METHOD'!$D$4,"FMCNC1",IF($B11='PART METHOD'!$D$6,"FMCNC2","STD")))/IF($B11='PART METHOD'!$D$4,COUNTIFS($G:$G,$G11,$S:$S,"●",$A:$A,JV$5,$B:$B,'PART METHOD'!$D$4),IF($B11='PART METHOD'!$D$6,COUNTIFS($G:$G,$G11,$S:$S,"●",$A:$A,JV$5,$B:$B,'PART METHOD'!$D$6),COUNTIFS($G:$G,$G11,$S:$S,"●",$A:$A,JV$5,$B:$B,"&lt;&gt;"&amp;'PART METHOD'!$D$4,$B:$B,"&lt;&gt;"&amp;'PART METHOD'!$D$6)))/JV$3,0)/3600/$E11</f>
        <v>0</v>
      </c>
      <c r="JW11" s="0" t="n">
        <f aca="false">IF($T11="●",SUMIFS(ST_SUM!KK:KK,ST_SUM!$L:$L,$G11,ST_SUM!$M:$M,IF($B11='PART METHOD'!$D$4,"FMCNC1",IF($B11='PART METHOD'!$D$6,"FMCNC2","STD")))/IF($B11='PART METHOD'!$D$4,COUNTIFS($G:$G,$G11,$T:$T,"●",$A:$A,JW$5,$B:$B,'PART METHOD'!$D$4),IF($B11='PART METHOD'!$D$6,COUNTIFS($G:$G,$G11,$T:$T,"●",$A:$A,JW$5,$B:$B,'PART METHOD'!$D$6),COUNTIFS($G:$G,$G11,$T:$T,"●",$A:$A,JW$5,$B:$B,"&lt;&gt;"&amp;'PART METHOD'!$D$4,$B:$B,"&lt;&gt;"&amp;'PART METHOD'!$D$6)))/JW$3,0)/3600/$E11</f>
        <v>0</v>
      </c>
      <c r="JX11" s="0" t="n">
        <f aca="false">IF($U11="●",SUMIFS(ST_SUM!KL:KL,ST_SUM!$L:$L,$G11,ST_SUM!$M:$M,IF($B11='PART METHOD'!$D$4,"FMCNC1",IF($B11='PART METHOD'!$D$6,"FMCNC2","STD")))/IF($B11='PART METHOD'!$D$4,COUNTIFS($G:$G,$G11,$U:$U,"●",$A:$A,JX$5,$B:$B,'PART METHOD'!$D$4),IF($B11='PART METHOD'!$D$6,COUNTIFS($G:$G,$G11,$U:$U,"●",$A:$A,JX$5,$B:$B,'PART METHOD'!$D$6),COUNTIFS($G:$G,$G11,$U:$U,"●",$A:$A,JX$5,$B:$B,"&lt;&gt;"&amp;'PART METHOD'!$D$4,$B:$B,"&lt;&gt;"&amp;'PART METHOD'!$D$6)))/JX$3,0)/3600/$E11</f>
        <v>0</v>
      </c>
      <c r="JY11" s="0" t="n">
        <f aca="false">IF($V11="●",SUMIFS(ST_SUM!KM:KM,ST_SUM!$L:$L,$G11,ST_SUM!$M:$M,IF($B11='PART METHOD'!$D$4,"FMCNC1",IF($B11='PART METHOD'!$D$6,"FMCNC2","STD")))/IF($B11='PART METHOD'!$D$4,COUNTIFS($G:$G,$G11,$V:$V,"●",$A:$A,JY$5,$B:$B,'PART METHOD'!$D$4),IF($B11='PART METHOD'!$D$6,COUNTIFS($G:$G,$G11,$V:$V,"●",$A:$A,JY$5,$B:$B,'PART METHOD'!$D$6),COUNTIFS($G:$G,$G11,$V:$V,"●",$A:$A,JY$5,$B:$B,"&lt;&gt;"&amp;'PART METHOD'!$D$4,$B:$B,"&lt;&gt;"&amp;'PART METHOD'!$D$6)))/JY$3,0)/3600/$E11</f>
        <v>0</v>
      </c>
      <c r="JZ11" s="0" t="n">
        <f aca="false">IF($W11="●",SUMIFS(ST_SUM!KN:KN,ST_SUM!$L:$L,$G11,ST_SUM!$N:$N,IF($B11='PART METHOD'!$D$5,"HAND","STD"))/COUNTIFS($G:$G,$G11,$W:$W,"●",$A:$A,JZ$5,$B:$B,IF($B11='PART METHOD'!$D$5,'PART METHOD'!$D$5,"&lt;&gt;"&amp;'PART METHOD'!$D$5))/JZ$3,0)/3600/$E11</f>
        <v>0</v>
      </c>
      <c r="KA11" s="0" t="n">
        <f aca="false">IF($X11="●",SUMIFS(ST_SUM!KO:KO,ST_SUM!$L:$L,$G11)/COUNTIFS($G:$G,$G11,$X:$X,"●",$A:$A,KA$5)/KA$3,0)/3600/$E11</f>
        <v>0</v>
      </c>
      <c r="KB11" s="0" t="n">
        <f aca="false">IF($Y11="●",SUMIFS(ST_SUM!KP:KP,ST_SUM!$L:$L,$G11)/COUNTIFS($G:$G,$G11,$Y:$Y,"●",$A:$A,KB$5)/KB$3,0)/3600/$E11</f>
        <v>0</v>
      </c>
      <c r="KC11" s="0" t="n">
        <f aca="false">IF($Z11="●",SUMIFS(ST_SUM!KQ:KQ,ST_SUM!$L:$L,$G11)/COUNTIFS($G:$G,$G11,$Z:$Z,"●",$A:$A,KC$5)/KC$3,0)/3600/$E11</f>
        <v>0</v>
      </c>
      <c r="KD11" s="0" t="n">
        <f aca="false">IF($AA11="●",SUMIFS(ST_SUM!KR:KR,ST_SUM!$L:$L,$G11)/COUNTIFS($G:$G,$G11,$AA:$AA,"●",$A:$A,KD$5)/KD$3,0)/3600/$E11</f>
        <v>0</v>
      </c>
      <c r="KE11" s="0" t="n">
        <f aca="false">IF($AB11="●",SUMIFS(ST_SUM!KS:KS,ST_SUM!$L:$L,$G11)/COUNTIFS($G:$G,$G11,$AB:$AB,"●",$A:$A,KE$5)/KE$3,0)/3600/$E11</f>
        <v>0</v>
      </c>
      <c r="KF11" s="0" t="n">
        <f aca="false">IF($AC11="●",SUMIFS(ST_SUM!KT:KT,ST_SUM!$L:$L,$G11)/COUNTIFS($G:$G,$G11,$AC:$AC,"●",$A:$A,KF$5)/KF$3,0)/3600/$E11</f>
        <v>0</v>
      </c>
      <c r="KG11" s="0" t="n">
        <f aca="false">IF($AD11="●",SUMIFS(ST_SUM!KU:KU,ST_SUM!$L:$L,$G11)/COUNTIFS($G:$G,$G11,$AD:$AD,"●",$A:$A,KG$5)/KG$3,0)/3600/$E11</f>
        <v>0</v>
      </c>
      <c r="KH11" s="0" t="n">
        <f aca="false">IF($AE11="●",SUMIFS(ST_SUM!KV:KV,ST_SUM!$L:$L,$G11)/COUNTIFS($G:$G,$G11,$AE:$AE,"●",$A:$A,KH$5)/KH$3,0)/3600/$E11</f>
        <v>0</v>
      </c>
      <c r="KI11" s="0" t="n">
        <f aca="false">IF($AF11="●",SUMIFS(ST_SUM!KW:KW,ST_SUM!$L:$L,$G11)/COUNTIFS($G:$G,$G11,$AF:$AF,"●",$A:$A,KI$5)/KI$3,0)/3600/$E11</f>
        <v>0</v>
      </c>
      <c r="KJ11" s="0" t="n">
        <f aca="false">IF($AG11="●",SUMIFS(ST_SUM!KX:KX,ST_SUM!$L:$L,$G11)/COUNTIFS($G:$G,$G11,$AG:$AG,"●",$A:$A,KJ$5)/KJ$3,0)/3600/$E11</f>
        <v>0</v>
      </c>
      <c r="KK11" s="0" t="n">
        <f aca="false">IF($AH11="●",SUMIFS(ST_SUM!KY:KY,ST_SUM!$L:$L,$G11)/COUNTIFS($G:$G,$G11,$AH:$AH,"●",$A:$A,KK$5)/KK$3,0)/3600/$E11</f>
        <v>0</v>
      </c>
      <c r="KL11" s="0" t="n">
        <f aca="false">IF($AI11="●",SUMIFS(ST_SUM!KZ:KZ,ST_SUM!$L:$L,$G11)/COUNTIFS($G:$G,$G11,$AI:$AI,"●",$A:$A,KL$5)/KL$3,0)/3600/$E11</f>
        <v>0</v>
      </c>
      <c r="KM11" s="0" t="n">
        <f aca="false">IF($AJ11="●",SUMIFS(ST_SUM!LA:LA,ST_SUM!$L:$L,$G11)/COUNTIFS($G:$G,$G11,$AJ:$AJ,"●",$A:$A,KM$5)/KM$3,0)/3600/$E11</f>
        <v>0</v>
      </c>
      <c r="KN11" s="0" t="n">
        <f aca="false">IF($AK11="●",SUMIFS(ST_SUM!LB:LB,ST_SUM!$L:$L,$G11)/COUNTIFS($G:$G,$G11,$AK:$AK,"●",$A:$A,KN$5)/KN$3,0)/3600/$E11</f>
        <v>0</v>
      </c>
      <c r="KO11" s="0" t="n">
        <f aca="false">IF($AL11="●",SUMIFS(ST_SUM!LC:LC,ST_SUM!$L:$L,$G11)/COUNTIFS($G:$G,$G11,$AL:$AL,"●",$A:$A,KO$5)/KO$3,0)/3600/$E11</f>
        <v>0</v>
      </c>
      <c r="KP11" s="0" t="n">
        <f aca="false">IF($AM11="●",SUMIFS(ST_SUM!LD:LD,ST_SUM!$L:$L,$G11)/COUNTIFS($G:$G,$G11,$AM:$AM,"●",$A:$A,KP$5)/KP$3,0)/3600/$E11</f>
        <v>0</v>
      </c>
      <c r="KQ11" s="0" t="n">
        <f aca="false">IF($AN11="●",SUMIFS(ST_SUM!LE:LE,ST_SUM!$L:$L,$G11)/COUNTIFS($G:$G,$G11,$AN:$AN,"●",$A:$A,KQ$5)/KQ$3,0)/3600/$E11</f>
        <v>0</v>
      </c>
      <c r="KR11" s="0" t="n">
        <f aca="false">IF($AO11="●",SUMIFS(ST_SUM!LF:LF,ST_SUM!$L:$L,$G11)/COUNTIFS($G:$G,$G11,$AO:$AO,"●",$A:$A,KR$5)/KR$3,0)/3600/$E11</f>
        <v>0</v>
      </c>
      <c r="KS11" s="0" t="n">
        <f aca="false">IF($AP11="●",SUMIFS(ST_SUM!LG:LG,ST_SUM!$L:$L,$G11)/COUNTIFS($G:$G,$G11,$AP:$AP,"●",$A:$A,KS$5)/KS$3,0)/3600/$E11</f>
        <v>0</v>
      </c>
      <c r="KT11" s="0" t="n">
        <f aca="false">IF($AQ11="●",SUMIFS(ST_SUM!LH:LH,ST_SUM!$L:$L,$G11)/COUNTIFS($G:$G,$G11,$AQ:$AQ,"●",$A:$A,KT$5)/KT$3,0)/3600/$E11</f>
        <v>0</v>
      </c>
      <c r="KU11" s="0" t="n">
        <f aca="false">IF($AR11="●",SUMIFS(ST_SUM!LI:LI,ST_SUM!$L:$L,$G11)/COUNTIFS($G:$G,$G11,$AR:$AR,"●",$A:$A,KU$5)/KU$3,0)/3600/$E11</f>
        <v>0</v>
      </c>
      <c r="KV11" s="0" t="n">
        <f aca="false">IF($AS11="●",SUMIFS(ST_SUM!LJ:LJ,ST_SUM!$L:$L,$G11)/COUNTIFS($G:$G,$G11,$AS:$AS,"●",$A:$A,KV$5)/KV$3,0)/3600/$E11</f>
        <v>0</v>
      </c>
      <c r="KW11" s="0" t="n">
        <f aca="false">IF($AT11="●",SUMIFS(ST_SUM!LK:LK,ST_SUM!$L:$L,$G11)/COUNTIFS($G:$G,$G11,$AT:$AT,"●",$A:$A,KW$5)/KW$3,0)/3600/$E11</f>
        <v>0</v>
      </c>
      <c r="KX11" s="0" t="n">
        <f aca="false">IF($AU11="●",SUMIFS(ST_SUM!LL:LL,ST_SUM!$L:$L,$G11)/COUNTIFS($G:$G,$G11,$AU:$AU,"●",$A:$A,KX$5)/KX$3,0)/3600/$E11</f>
        <v>0</v>
      </c>
      <c r="KY11" s="0" t="n">
        <f aca="false">IF($AV11="●",SUMIFS(ST_SUM!LM:LM,ST_SUM!$L:$L,$G11)/COUNTIFS($G:$G,$G11,$AV:$AV,"●",$A:$A,KY$5)/KY$3,0)/3600/$E11</f>
        <v>0</v>
      </c>
      <c r="KZ11" s="0" t="n">
        <f aca="false">IF($AW11="●",SUMIFS(ST_SUM!LN:LN,ST_SUM!$L:$L,$G11)/COUNTIFS($G:$G,$G11,$AW:$AW,"●",$A:$A,KZ$5)/KZ$3,0)/3600/$E11</f>
        <v>0</v>
      </c>
      <c r="LA11" s="0" t="n">
        <f aca="false">IF($AX11="●",SUMIFS(ST_SUM!LO:LO,ST_SUM!$L:$L,$G11)/COUNTIFS($G:$G,$G11,$AX:$AX,"●",$A:$A,LA$5)/LA$3,0)/3600/$E11</f>
        <v>0</v>
      </c>
      <c r="LB11" s="0" t="n">
        <f aca="false">IF($AY11="●",SUMIFS(ST_SUM!LP:LP,ST_SUM!$L:$L,$G11)/COUNTIFS($G:$G,$G11,$AY:$AY,"●",$A:$A,LB$5)/LB$3,0)/3600/$E11</f>
        <v>0</v>
      </c>
      <c r="LC11" s="0" t="n">
        <f aca="false">IF($AZ11="●",SUMIFS(ST_SUM!LQ:LQ,ST_SUM!$L:$L,$G11)/COUNTIFS($G:$G,$G11,$AZ:$AZ,"●",$A:$A,LC$5)/LC$3,0)/3600/$E11</f>
        <v>0</v>
      </c>
      <c r="LD11" s="0" t="n">
        <f aca="false">IF($BA11="●",SUMIFS(ST_SUM!LR:LR,ST_SUM!$L:$L,$G11)/COUNTIFS($G:$G,$G11,$BA:$BA,"●",$A:$A,LD$5)/LD$3,0)/3600/$E11</f>
        <v>0</v>
      </c>
      <c r="LE11" s="0" t="n">
        <f aca="false">IF($BB11="●",SUMIFS(ST_SUM!LS:LS,ST_SUM!$L:$L,$G11)/COUNTIFS($G:$G,$G11,$BB:$BB,"●",$A:$A,LE$5)/LE$3,0)/3600/$E11</f>
        <v>0</v>
      </c>
      <c r="LF11" s="0" t="n">
        <f aca="false">IF($BC11="●",SUMIFS(ST_SUM!LT:LT,ST_SUM!$L:$L,$G11)/COUNTIFS($G:$G,$G11,$BC:$BC,"●",$A:$A,LF$5)/LF$3,0)/3600/$E11</f>
        <v>0</v>
      </c>
      <c r="LG11" s="0" t="n">
        <f aca="false">IF($BD11="●",SUMIFS(ST_SUM!LU:LU,ST_SUM!$L:$L,$G11)/COUNTIFS($G:$G,$G11,$BD:$BD,"●",$A:$A,LG$5)/LG$3,0)/3600/$E11</f>
        <v>0</v>
      </c>
      <c r="LH11" s="0" t="n">
        <f aca="false">IF($BE11="●",SUMIFS(ST_SUM!LV:LV,ST_SUM!$L:$L,$G11)/COUNTIFS($G:$G,$G11,$BE:$BE,"●",$A:$A,LH$5)/LH$3,0)/3600/$E11</f>
        <v>0</v>
      </c>
      <c r="LI11" s="0" t="n">
        <f aca="false">IF($BF11="●",SUMIFS(ST_SUM!LW:LW,ST_SUM!$L:$L,$G11)/COUNTIFS($G:$G,$G11,$BF:$BF,"●",$A:$A,LI$5)/LI$3,0)/3600/$E11</f>
        <v>0</v>
      </c>
      <c r="LJ11" s="0" t="n">
        <f aca="false">IF($BG11="●",SUMIFS(ST_SUM!LX:LX,ST_SUM!$L:$L,$G11)/COUNTIFS($G:$G,$G11,$BG:$BG,"●",$A:$A,LJ$5)/LJ$3,0)/3600/$E11</f>
        <v>0</v>
      </c>
      <c r="LK11" s="0" t="n">
        <f aca="false">IF($BH11="●",SUMIFS(ST_SUM!LY:LY,ST_SUM!$L:$L,$G11)/COUNTIFS($G:$G,$G11,$BH:$BH,"●",$A:$A,LK$5)/LK$3,0)/3600/$E11</f>
        <v>0</v>
      </c>
      <c r="LL11" s="0" t="n">
        <f aca="false">IF($BI11="●",SUMIFS(ST_SUM!LZ:LZ,ST_SUM!$L:$L,$G11)/COUNTIFS($G:$G,$G11,$BI:$BI,"●",$A:$A,LL$5)/LL$3,0)/3600/$E11</f>
        <v>0</v>
      </c>
      <c r="LM11" s="0" t="n">
        <f aca="false">IF($BJ11="●",SUMIFS(ST_SUM!MA:MA,ST_SUM!$L:$L,$G11)/COUNTIFS($G:$G,$G11,$BJ:$BJ,"●",$A:$A,LM$5)/LM$3,0)/3600/$E11</f>
        <v>0</v>
      </c>
      <c r="LN11" s="0" t="n">
        <f aca="false">IF($BK11="●",SUMIFS(ST_SUM!MB:MB,ST_SUM!$L:$L,$G11)/COUNTIFS($G:$G,$G11,$BK:$BK,"●",$A:$A,LN$5)/LN$3,0)/3600/$E11</f>
        <v>0</v>
      </c>
      <c r="LO11" s="0" t="n">
        <f aca="false">IF($BL11="●",SUMIFS(ST_SUM!MC:MC,ST_SUM!$L:$L,$G11)/COUNTIFS($G:$G,$G11,$BL:$BL,"●",$A:$A,LO$5)/LO$3,0)/3600/$E11</f>
        <v>0</v>
      </c>
      <c r="LP11" s="0" t="n">
        <f aca="false">IF($BM11="●",SUMIFS(ST_SUM!MD:MD,ST_SUM!$L:$L,$G11)/COUNTIFS($G:$G,$G11,$BM:$BM,"●",$A:$A,LP$5)/LP$3,0)/3600/$E11</f>
        <v>0</v>
      </c>
      <c r="LQ11" s="0" t="n">
        <f aca="false">IF($BN11="●",SUMIFS(ST_SUM!ME:ME,ST_SUM!$L:$L,$G11)/COUNTIFS($G:$G,$G11,$BN:$BN,"●",$A:$A,LQ$5)/LQ$3,0)/3600/$E11</f>
        <v>0</v>
      </c>
      <c r="LR11" s="0" t="n">
        <f aca="false">IF($BO11="●",SUMIFS(ST_SUM!MF:MF,ST_SUM!$L:$L,$G11)/COUNTIFS($G:$G,$G11,$BO:$BO,"●",$A:$A,LR$5)/LR$3,0)/3600/$E11</f>
        <v>0</v>
      </c>
      <c r="LS11" s="0" t="n">
        <f aca="false">IF($BP11="●",SUMIFS(ST_SUM!MG:MG,ST_SUM!$L:$L,$G11)/COUNTIFS($G:$G,$G11,$BP:$BP,"●",$A:$A,LS$5)/LS$3,0)/3600/$E11</f>
        <v>0</v>
      </c>
      <c r="LT11" s="0" t="n">
        <f aca="false">IF($BQ11="●",SUMIFS(ST_SUM!MH:MH,ST_SUM!$L:$L,$G11)/COUNTIFS($G:$G,$G11,$BQ:$BQ,"●",$A:$A,LT$5)/LT$3,0)/3600/$E11</f>
        <v>0</v>
      </c>
      <c r="LU11" s="0" t="n">
        <f aca="false">IF($BR11="●",SUMIFS(ST_SUM!MI:MI,ST_SUM!$L:$L,$G11)/COUNTIFS($G:$G,$G11,$BR:$BR,"●",$A:$A,LU$5)/LU$3,0)/3600/$E11</f>
        <v>0</v>
      </c>
      <c r="LV11" s="0" t="n">
        <f aca="false">IF($BS11="●",SUMIFS(ST_SUM!MJ:MJ,ST_SUM!$L:$L,$G11)/COUNTIFS($G:$G,$G11,$BS:$BS,"●",$A:$A,LV$5)/LV$3,0)/3600/$E11</f>
        <v>0</v>
      </c>
      <c r="LW11" s="0" t="n">
        <f aca="false">IF($BT11="●",SUMIFS(ST_SUM!MK:MK,ST_SUM!$L:$L,$G11)/COUNTIFS($G:$G,$G11,$BT:$BT,"●",$A:$A,LW$5)/LW$3,0)/3600/$E11</f>
        <v>0</v>
      </c>
      <c r="LX11" s="0" t="n">
        <f aca="false">SUM(JK11:LW11)</f>
        <v>0</v>
      </c>
      <c r="LY11" s="0" t="n">
        <f aca="false">IF($H11="●",SUMIFS(ST_SUM!MM:MM,ST_SUM!$L:$L,$G11)/COUNTIFS($G:$G,$G11,$H:$H,"●",$A:$A,LY$5)/LY$3,0)/3600/$E11</f>
        <v>0</v>
      </c>
      <c r="LZ11" s="0" t="n">
        <f aca="false">IF($I11="●",SUMIFS(ST_SUM!MN:MN,ST_SUM!$L:$L,$G11)/COUNTIFS($G:$G,$G11,$I:$I,"●",$A:$A,LZ$5)/LZ$3,0)/3600/$E11</f>
        <v>0</v>
      </c>
      <c r="MA11" s="0" t="n">
        <f aca="false">IF($J11="●",SUMIFS(ST_SUM!MO:MO,ST_SUM!$L:$L,$G11)/COUNTIFS($G:$G,$G11,$J:$J,"●",$A:$A,MA$5)/MA$3,0)/3600/$E11</f>
        <v>0</v>
      </c>
      <c r="MB11" s="0" t="n">
        <f aca="false">IF($K11="●",SUMIFS(ST_SUM!MP:MP,ST_SUM!$L:$L,$G11)/COUNTIFS($G:$G,$G11,$K:$K,"●",$A:$A,MB$5)/MB$3,0)/3600/$E11</f>
        <v>0</v>
      </c>
      <c r="MC11" s="0" t="n">
        <f aca="false">IF($L11="●",SUMIFS(ST_SUM!MQ:MQ,ST_SUM!$L:$L,$G11)/COUNTIFS($G:$G,$G11,$L:$L,"●",$A:$A,MC$5)/MC$3,0)/3600/$E11</f>
        <v>0</v>
      </c>
      <c r="MD11" s="0" t="n">
        <f aca="false">IF($M11="●",SUMIFS(ST_SUM!MR:MR,ST_SUM!$L:$L,$G11)/COUNTIFS($G:$G,$G11,$M:$M,"●",$A:$A,MD$5)/MD$3,0)/3600/$E11</f>
        <v>0</v>
      </c>
      <c r="ME11" s="0" t="n">
        <f aca="false">IF($N11="●",SUMIFS(ST_SUM!MS:MS,ST_SUM!$L:$L,$G11)/COUNTIFS($G:$G,$G11,$N:$N,"●",$A:$A,ME$5)/ME$3,0)/3600/$E11</f>
        <v>0</v>
      </c>
      <c r="MF11" s="0" t="n">
        <f aca="false">IF($O11="●",SUMIFS(ST_SUM!MT:MT,ST_SUM!$L:$L,$G11,ST_SUM!$M:$M,IF($B11='PART METHOD'!$D$4,"FMCNC1",IF($B11='PART METHOD'!$D$6,"FMCNC2","STD")))/IF($B11='PART METHOD'!$D$4,COUNTIFS($G:$G,$G11,$O:$O,"●",$A:$A,MF$5,$B:$B,'PART METHOD'!$D$4),IF($B11='PART METHOD'!$D$6,COUNTIFS($G:$G,$G11,$O:$O,"●",$A:$A,MF$5,$B:$B,'PART METHOD'!$D$6),COUNTIFS($G:$G,$G11,$O:$O,"●",$A:$A,MF$5,$B:$B,"&lt;&gt;"&amp;'PART METHOD'!$D$4,$B:$B,"&lt;&gt;"&amp;'PART METHOD'!$D$6)))/MF$3,0)/3600/$E11</f>
        <v>0</v>
      </c>
      <c r="MG11" s="0" t="n">
        <f aca="false">IF($P11="●",SUMIFS(ST_SUM!MU:MU,ST_SUM!$L:$L,$G11,ST_SUM!$M:$M,IF($B11='PART METHOD'!$D$4,"FMCNC1",IF($B11='PART METHOD'!$D$6,"FMCNC2","STD")))/IF($B11='PART METHOD'!$D$4,COUNTIFS($G:$G,$G11,$P:$P,"●",$A:$A,MG$5,$B:$B,'PART METHOD'!$D$4),IF($B11='PART METHOD'!$D$6,COUNTIFS($G:$G,$G11,$P:$P,"●",$A:$A,MG$5,$B:$B,'PART METHOD'!$D$6),COUNTIFS($G:$G,$G11,$P:$P,"●",$A:$A,MG$5,$B:$B,"&lt;&gt;"&amp;'PART METHOD'!$D$4,$B:$B,"&lt;&gt;"&amp;'PART METHOD'!$D$6)))/MG$3,0)/3600/$E11</f>
        <v>0</v>
      </c>
      <c r="MH11" s="0" t="n">
        <f aca="false">IF($Q11="●",SUMIFS(ST_SUM!MV:MV,ST_SUM!$L:$L,$G11,ST_SUM!$M:$M,IF($B11='PART METHOD'!$D$4,"FMCNC1",IF($B11='PART METHOD'!$D$6,"FMCNC2","STD")))/IF($B11='PART METHOD'!$D$4,COUNTIFS($G:$G,$G11,$Q:$Q,"●",$A:$A,MH$5,$B:$B,'PART METHOD'!$D$4),IF($B11='PART METHOD'!$D$6,COUNTIFS($G:$G,$G11,$Q:$Q,"●",$A:$A,MH$5,$B:$B,'PART METHOD'!$D$6),COUNTIFS($G:$G,$G11,$Q:$Q,"●",$A:$A,MH$5,$B:$B,"&lt;&gt;"&amp;'PART METHOD'!$D$4,$B:$B,"&lt;&gt;"&amp;'PART METHOD'!$D$6)))/MH$3,0)/3600/$E11</f>
        <v>0</v>
      </c>
      <c r="MI11" s="0" t="n">
        <f aca="false">IF($R11="●",SUMIFS(ST_SUM!MW:MW,ST_SUM!$L:$L,$G11,ST_SUM!$M:$M,IF($B11='PART METHOD'!$D$4,"FMCNC1",IF($B11='PART METHOD'!$D$6,"FMCNC2","STD")))/IF($B11='PART METHOD'!$D$4,COUNTIFS($G:$G,$G11,$R:$R,"●",$A:$A,MI$5,$B:$B,'PART METHOD'!$D$4),IF($B11='PART METHOD'!$D$6,COUNTIFS($G:$G,$G11,$R:$R,"●",$A:$A,MI$5,$B:$B,'PART METHOD'!$D$6),COUNTIFS($G:$G,$G11,$R:$R,"●",$A:$A,MI$5,$B:$B,"&lt;&gt;"&amp;'PART METHOD'!$D$4,$B:$B,"&lt;&gt;"&amp;'PART METHOD'!$D$6)))/MI$3,0)/3600/$E11</f>
        <v>0</v>
      </c>
      <c r="MJ11" s="0" t="n">
        <f aca="false">IF($S11="●",SUMIFS(ST_SUM!MX:MX,ST_SUM!$L:$L,$G11,ST_SUM!$M:$M,IF($B11='PART METHOD'!$D$4,"FMCNC1",IF($B11='PART METHOD'!$D$6,"FMCNC2","STD")))/IF($B11='PART METHOD'!$D$4,COUNTIFS($G:$G,$G11,$S:$S,"●",$A:$A,MJ$5,$B:$B,'PART METHOD'!$D$4),IF($B11='PART METHOD'!$D$6,COUNTIFS($G:$G,$G11,$S:$S,"●",$A:$A,MJ$5,$B:$B,'PART METHOD'!$D$6),COUNTIFS($G:$G,$G11,$S:$S,"●",$A:$A,MJ$5,$B:$B,"&lt;&gt;"&amp;'PART METHOD'!$D$4,$B:$B,"&lt;&gt;"&amp;'PART METHOD'!$D$6)))/MJ$3,0)/3600/$E11</f>
        <v>0</v>
      </c>
      <c r="MK11" s="0" t="n">
        <f aca="false">IF($T11="●",SUMIFS(ST_SUM!MY:MY,ST_SUM!$L:$L,$G11,ST_SUM!$M:$M,IF($B11='PART METHOD'!$D$4,"FMCNC1",IF($B11='PART METHOD'!$D$6,"FMCNC2","STD")))/IF($B11='PART METHOD'!$D$4,COUNTIFS($G:$G,$G11,$T:$T,"●",$A:$A,MK$5,$B:$B,'PART METHOD'!$D$4),IF($B11='PART METHOD'!$D$6,COUNTIFS($G:$G,$G11,$T:$T,"●",$A:$A,MK$5,$B:$B,'PART METHOD'!$D$6),COUNTIFS($G:$G,$G11,$T:$T,"●",$A:$A,MK$5,$B:$B,"&lt;&gt;"&amp;'PART METHOD'!$D$4,$B:$B,"&lt;&gt;"&amp;'PART METHOD'!$D$6)))/MK$3,0)/3600/$E11</f>
        <v>0</v>
      </c>
      <c r="ML11" s="0" t="n">
        <f aca="false">IF($U11="●",SUMIFS(ST_SUM!MZ:MZ,ST_SUM!$L:$L,$G11,ST_SUM!$M:$M,IF($B11='PART METHOD'!$D$4,"FMCNC1",IF($B11='PART METHOD'!$D$6,"FMCNC2","STD")))/IF($B11='PART METHOD'!$D$4,COUNTIFS($G:$G,$G11,$U:$U,"●",$A:$A,ML$5,$B:$B,'PART METHOD'!$D$4),IF($B11='PART METHOD'!$D$6,COUNTIFS($G:$G,$G11,$U:$U,"●",$A:$A,ML$5,$B:$B,'PART METHOD'!$D$6),COUNTIFS($G:$G,$G11,$U:$U,"●",$A:$A,ML$5,$B:$B,"&lt;&gt;"&amp;'PART METHOD'!$D$4,$B:$B,"&lt;&gt;"&amp;'PART METHOD'!$D$6)))/ML$3,0)/3600/$E11</f>
        <v>0</v>
      </c>
      <c r="MM11" s="0" t="n">
        <f aca="false">IF($V11="●",SUMIFS(ST_SUM!NA:NA,ST_SUM!$L:$L,$G11,ST_SUM!$M:$M,IF($B11='PART METHOD'!$D$4,"FMCNC1",IF($B11='PART METHOD'!$D$6,"FMCNC2","STD")))/IF($B11='PART METHOD'!$D$4,COUNTIFS($G:$G,$G11,$V:$V,"●",$A:$A,MM$5,$B:$B,'PART METHOD'!$D$4),IF($B11='PART METHOD'!$D$6,COUNTIFS($G:$G,$G11,$V:$V,"●",$A:$A,MM$5,$B:$B,'PART METHOD'!$D$6),COUNTIFS($G:$G,$G11,$V:$V,"●",$A:$A,MM$5,$B:$B,"&lt;&gt;"&amp;'PART METHOD'!$D$4,$B:$B,"&lt;&gt;"&amp;'PART METHOD'!$D$6)))/MM$3,0)/3600/$E11</f>
        <v>0</v>
      </c>
      <c r="MN11" s="0" t="n">
        <f aca="false">IF($W11="●",SUMIFS(ST_SUM!NB:NB,ST_SUM!$L:$L,$G11,ST_SUM!$N:$N,IF($B11='PART METHOD'!$D$5,"HAND","STD"))/COUNTIFS($G:$G,$G11,$W:$W,"●",$A:$A,MN$5,$B:$B,IF($B11='PART METHOD'!$D$5,'PART METHOD'!$D$5,"&lt;&gt;"&amp;'PART METHOD'!$D$5))/MN$3,0)/3600/$E11</f>
        <v>0</v>
      </c>
      <c r="MO11" s="0" t="n">
        <f aca="false">IF($X11="●",SUMIFS(ST_SUM!NC:NC,ST_SUM!$L:$L,$G11)/COUNTIFS($G:$G,$G11,$X:$X,"●",$A:$A,MO$5)/MO$3,0)/3600/$E11</f>
        <v>0</v>
      </c>
      <c r="MP11" s="0" t="n">
        <f aca="false">IF($Y11="●",SUMIFS(ST_SUM!ND:ND,ST_SUM!$L:$L,$G11)/COUNTIFS($G:$G,$G11,$Y:$Y,"●",$A:$A,MP$5)/MP$3,0)/3600/$E11</f>
        <v>0</v>
      </c>
      <c r="MQ11" s="0" t="n">
        <f aca="false">IF($Z11="●",SUMIFS(ST_SUM!NE:NE,ST_SUM!$L:$L,$G11)/COUNTIFS($G:$G,$G11,$Z:$Z,"●",$A:$A,MQ$5)/MQ$3,0)/3600/$E11</f>
        <v>0</v>
      </c>
      <c r="MR11" s="0" t="n">
        <f aca="false">IF($AA11="●",SUMIFS(ST_SUM!NF:NF,ST_SUM!$L:$L,$G11)/COUNTIFS($G:$G,$G11,$AA:$AA,"●",$A:$A,MR$5)/MR$3,0)/3600/$E11</f>
        <v>0</v>
      </c>
      <c r="MS11" s="0" t="n">
        <f aca="false">IF($AB11="●",SUMIFS(ST_SUM!NG:NG,ST_SUM!$L:$L,$G11)/COUNTIFS($G:$G,$G11,$AB:$AB,"●",$A:$A,MS$5)/MS$3,0)/3600/$E11</f>
        <v>0</v>
      </c>
      <c r="MT11" s="0" t="n">
        <f aca="false">IF($AC11="●",SUMIFS(ST_SUM!NH:NH,ST_SUM!$L:$L,$G11)/COUNTIFS($G:$G,$G11,$AC:$AC,"●",$A:$A,MT$5)/MT$3,0)/3600/$E11</f>
        <v>0</v>
      </c>
      <c r="MU11" s="0" t="n">
        <f aca="false">IF($AD11="●",SUMIFS(ST_SUM!NI:NI,ST_SUM!$L:$L,$G11)/COUNTIFS($G:$G,$G11,$AD:$AD,"●",$A:$A,MU$5)/MU$3,0)/3600/$E11</f>
        <v>0</v>
      </c>
      <c r="MV11" s="0" t="n">
        <f aca="false">IF($AE11="●",SUMIFS(ST_SUM!NJ:NJ,ST_SUM!$L:$L,$G11)/COUNTIFS($G:$G,$G11,$AE:$AE,"●",$A:$A,MV$5)/MV$3,0)/3600/$E11</f>
        <v>0</v>
      </c>
      <c r="MW11" s="0" t="n">
        <f aca="false">IF($AF11="●",SUMIFS(ST_SUM!NK:NK,ST_SUM!$L:$L,$G11)/COUNTIFS($G:$G,$G11,$AF:$AF,"●",$A:$A,MW$5)/MW$3,0)/3600/$E11</f>
        <v>0</v>
      </c>
      <c r="MX11" s="0" t="n">
        <f aca="false">IF($AG11="●",SUMIFS(ST_SUM!NL:NL,ST_SUM!$L:$L,$G11)/COUNTIFS($G:$G,$G11,$AG:$AG,"●",$A:$A,MX$5)/MX$3,0)/3600/$E11</f>
        <v>0</v>
      </c>
      <c r="MY11" s="0" t="n">
        <f aca="false">IF($AH11="●",SUMIFS(ST_SUM!NM:NM,ST_SUM!$L:$L,$G11)/COUNTIFS($G:$G,$G11,$AH:$AH,"●",$A:$A,MY$5)/MY$3,0)/3600/$E11</f>
        <v>0</v>
      </c>
      <c r="MZ11" s="0" t="n">
        <f aca="false">IF($AI11="●",SUMIFS(ST_SUM!NN:NN,ST_SUM!$L:$L,$G11)/COUNTIFS($G:$G,$G11,$AI:$AI,"●",$A:$A,MZ$5)/MZ$3,0)/3600/$E11</f>
        <v>0</v>
      </c>
      <c r="NA11" s="0" t="n">
        <f aca="false">IF($AJ11="●",SUMIFS(ST_SUM!NO:NO,ST_SUM!$L:$L,$G11)/COUNTIFS($G:$G,$G11,$AJ:$AJ,"●",$A:$A,NA$5)/NA$3,0)/3600/$E11</f>
        <v>0</v>
      </c>
      <c r="NB11" s="0" t="n">
        <f aca="false">IF($AK11="●",SUMIFS(ST_SUM!NP:NP,ST_SUM!$L:$L,$G11)/COUNTIFS($G:$G,$G11,$AK:$AK,"●",$A:$A,NB$5)/NB$3,0)/3600/$E11</f>
        <v>0</v>
      </c>
      <c r="NC11" s="0" t="n">
        <f aca="false">IF($AL11="●",SUMIFS(ST_SUM!NQ:NQ,ST_SUM!$L:$L,$G11)/COUNTIFS($G:$G,$G11,$AL:$AL,"●",$A:$A,NC$5)/NC$3,0)/3600/$E11</f>
        <v>0</v>
      </c>
      <c r="ND11" s="0" t="n">
        <f aca="false">IF($AM11="●",SUMIFS(ST_SUM!NR:NR,ST_SUM!$L:$L,$G11)/COUNTIFS($G:$G,$G11,$AM:$AM,"●",$A:$A,ND$5)/ND$3,0)/3600/$E11</f>
        <v>0</v>
      </c>
      <c r="NE11" s="0" t="n">
        <f aca="false">IF($AN11="●",SUMIFS(ST_SUM!NS:NS,ST_SUM!$L:$L,$G11)/COUNTIFS($G:$G,$G11,$AN:$AN,"●",$A:$A,NE$5)/NE$3,0)/3600/$E11</f>
        <v>0</v>
      </c>
      <c r="NF11" s="0" t="n">
        <f aca="false">IF($AO11="●",SUMIFS(ST_SUM!NT:NT,ST_SUM!$L:$L,$G11)/COUNTIFS($G:$G,$G11,$AO:$AO,"●",$A:$A,NF$5)/NF$3,0)/3600/$E11</f>
        <v>0</v>
      </c>
      <c r="NG11" s="0" t="n">
        <f aca="false">IF($AP11="●",SUMIFS(ST_SUM!NU:NU,ST_SUM!$L:$L,$G11)/COUNTIFS($G:$G,$G11,$AP:$AP,"●",$A:$A,NG$5)/NG$3,0)/3600/$E11</f>
        <v>0</v>
      </c>
      <c r="NH11" s="0" t="n">
        <f aca="false">IF($AQ11="●",SUMIFS(ST_SUM!NV:NV,ST_SUM!$L:$L,$G11)/COUNTIFS($G:$G,$G11,$AQ:$AQ,"●",$A:$A,NH$5)/NH$3,0)/3600/$E11</f>
        <v>0</v>
      </c>
      <c r="NI11" s="0" t="n">
        <f aca="false">IF($AR11="●",SUMIFS(ST_SUM!NW:NW,ST_SUM!$L:$L,$G11)/COUNTIFS($G:$G,$G11,$AR:$AR,"●",$A:$A,NI$5)/NI$3,0)/3600/$E11</f>
        <v>0</v>
      </c>
      <c r="NJ11" s="0" t="n">
        <f aca="false">IF($AS11="●",SUMIFS(ST_SUM!NX:NX,ST_SUM!$L:$L,$G11)/COUNTIFS($G:$G,$G11,$AS:$AS,"●",$A:$A,NJ$5)/NJ$3,0)/3600/$E11</f>
        <v>0</v>
      </c>
      <c r="NK11" s="0" t="n">
        <f aca="false">IF($AT11="●",SUMIFS(ST_SUM!NY:NY,ST_SUM!$L:$L,$G11)/COUNTIFS($G:$G,$G11,$AT:$AT,"●",$A:$A,NK$5)/NK$3,0)/3600/$E11</f>
        <v>0</v>
      </c>
      <c r="NL11" s="0" t="n">
        <f aca="false">IF($AU11="●",SUMIFS(ST_SUM!NZ:NZ,ST_SUM!$L:$L,$G11)/COUNTIFS($G:$G,$G11,$AU:$AU,"●",$A:$A,NL$5)/NL$3,0)/3600/$E11</f>
        <v>0</v>
      </c>
      <c r="NM11" s="0" t="n">
        <f aca="false">IF($AV11="●",SUMIFS(ST_SUM!OA:OA,ST_SUM!$L:$L,$G11)/COUNTIFS($G:$G,$G11,$AV:$AV,"●",$A:$A,NM$5)/NM$3,0)/3600/$E11</f>
        <v>0</v>
      </c>
      <c r="NN11" s="0" t="n">
        <f aca="false">IF($AW11="●",SUMIFS(ST_SUM!OB:OB,ST_SUM!$L:$L,$G11)/COUNTIFS($G:$G,$G11,$AW:$AW,"●",$A:$A,NN$5)/NN$3,0)/3600/$E11</f>
        <v>0</v>
      </c>
      <c r="NO11" s="0" t="n">
        <f aca="false">IF($AX11="●",SUMIFS(ST_SUM!OC:OC,ST_SUM!$L:$L,$G11)/COUNTIFS($G:$G,$G11,$AX:$AX,"●",$A:$A,NO$5)/NO$3,0)/3600/$E11</f>
        <v>0</v>
      </c>
      <c r="NP11" s="0" t="n">
        <f aca="false">IF($AY11="●",SUMIFS(ST_SUM!OD:OD,ST_SUM!$L:$L,$G11)/COUNTIFS($G:$G,$G11,$AY:$AY,"●",$A:$A,NP$5)/NP$3,0)/3600/$E11</f>
        <v>0</v>
      </c>
      <c r="NQ11" s="0" t="n">
        <f aca="false">IF($AZ11="●",SUMIFS(ST_SUM!OE:OE,ST_SUM!$L:$L,$G11)/COUNTIFS($G:$G,$G11,$AZ:$AZ,"●",$A:$A,NQ$5)/NQ$3,0)/3600/$E11</f>
        <v>0</v>
      </c>
      <c r="NR11" s="0" t="n">
        <f aca="false">IF($BA11="●",SUMIFS(ST_SUM!OF:OF,ST_SUM!$L:$L,$G11)/COUNTIFS($G:$G,$G11,$BA:$BA,"●",$A:$A,NR$5)/NR$3,0)/3600/$E11</f>
        <v>0</v>
      </c>
      <c r="NS11" s="0" t="n">
        <f aca="false">IF($BB11="●",SUMIFS(ST_SUM!OG:OG,ST_SUM!$L:$L,$G11)/COUNTIFS($G:$G,$G11,$BB:$BB,"●",$A:$A,NS$5)/NS$3,0)/3600/$E11</f>
        <v>0</v>
      </c>
      <c r="NT11" s="0" t="n">
        <f aca="false">IF($BC11="●",SUMIFS(ST_SUM!OH:OH,ST_SUM!$L:$L,$G11)/COUNTIFS($G:$G,$G11,$BC:$BC,"●",$A:$A,NT$5)/NT$3,0)/3600/$E11</f>
        <v>0</v>
      </c>
      <c r="NU11" s="0" t="n">
        <f aca="false">IF($BD11="●",SUMIFS(ST_SUM!OI:OI,ST_SUM!$L:$L,$G11)/COUNTIFS($G:$G,$G11,$BD:$BD,"●",$A:$A,NU$5)/NU$3,0)/3600/$E11</f>
        <v>0</v>
      </c>
      <c r="NV11" s="0" t="n">
        <f aca="false">IF($BE11="●",SUMIFS(ST_SUM!OJ:OJ,ST_SUM!$L:$L,$G11)/COUNTIFS($G:$G,$G11,$BE:$BE,"●",$A:$A,NV$5)/NV$3,0)/3600/$E11</f>
        <v>0</v>
      </c>
      <c r="NW11" s="0" t="n">
        <f aca="false">IF($BF11="●",SUMIFS(ST_SUM!OK:OK,ST_SUM!$L:$L,$G11)/COUNTIFS($G:$G,$G11,$BF:$BF,"●",$A:$A,NW$5)/NW$3,0)/3600/$E11</f>
        <v>0</v>
      </c>
      <c r="NX11" s="0" t="n">
        <f aca="false">IF($BG11="●",SUMIFS(ST_SUM!OL:OL,ST_SUM!$L:$L,$G11)/COUNTIFS($G:$G,$G11,$BG:$BG,"●",$A:$A,NX$5)/NX$3,0)/3600/$E11</f>
        <v>0</v>
      </c>
      <c r="NY11" s="0" t="n">
        <f aca="false">IF($BH11="●",SUMIFS(ST_SUM!OM:OM,ST_SUM!$L:$L,$G11)/COUNTIFS($G:$G,$G11,$BH:$BH,"●",$A:$A,NY$5)/NY$3,0)/3600/$E11</f>
        <v>0</v>
      </c>
      <c r="NZ11" s="0" t="n">
        <f aca="false">IF($BI11="●",SUMIFS(ST_SUM!ON:ON,ST_SUM!$L:$L,$G11)/COUNTIFS($G:$G,$G11,$BI:$BI,"●",$A:$A,NZ$5)/NZ$3,0)/3600/$E11</f>
        <v>0</v>
      </c>
      <c r="OA11" s="0" t="n">
        <f aca="false">IF($BJ11="●",SUMIFS(ST_SUM!OO:OO,ST_SUM!$L:$L,$G11)/COUNTIFS($G:$G,$G11,$BJ:$BJ,"●",$A:$A,OA$5)/OA$3,0)/3600/$E11</f>
        <v>0</v>
      </c>
      <c r="OB11" s="0" t="n">
        <f aca="false">IF($BK11="●",SUMIFS(ST_SUM!OP:OP,ST_SUM!$L:$L,$G11)/COUNTIFS($G:$G,$G11,$BK:$BK,"●",$A:$A,OB$5)/OB$3,0)/3600/$E11</f>
        <v>0</v>
      </c>
      <c r="OC11" s="0" t="n">
        <f aca="false">IF($BL11="●",SUMIFS(ST_SUM!OQ:OQ,ST_SUM!$L:$L,$G11)/COUNTIFS($G:$G,$G11,$BL:$BL,"●",$A:$A,OC$5)/OC$3,0)/3600/$E11</f>
        <v>0</v>
      </c>
      <c r="OD11" s="0" t="n">
        <f aca="false">IF($BM11="●",SUMIFS(ST_SUM!OR:OR,ST_SUM!$L:$L,$G11)/COUNTIFS($G:$G,$G11,$BM:$BM,"●",$A:$A,OD$5)/OD$3,0)/3600/$E11</f>
        <v>0</v>
      </c>
      <c r="OE11" s="0" t="n">
        <f aca="false">IF($BN11="●",SUMIFS(ST_SUM!OS:OS,ST_SUM!$L:$L,$G11)/COUNTIFS($G:$G,$G11,$BN:$BN,"●",$A:$A,OE$5)/OE$3,0)/3600/$E11</f>
        <v>0</v>
      </c>
      <c r="OF11" s="0" t="n">
        <f aca="false">IF($BO11="●",SUMIFS(ST_SUM!OT:OT,ST_SUM!$L:$L,$G11)/COUNTIFS($G:$G,$G11,$BO:$BO,"●",$A:$A,OF$5)/OF$3,0)/3600/$E11</f>
        <v>0</v>
      </c>
      <c r="OG11" s="0" t="n">
        <f aca="false">IF($BP11="●",SUMIFS(ST_SUM!OU:OU,ST_SUM!$L:$L,$G11)/COUNTIFS($G:$G,$G11,$BP:$BP,"●",$A:$A,OG$5)/OG$3,0)/3600/$E11</f>
        <v>0</v>
      </c>
      <c r="OH11" s="0" t="n">
        <f aca="false">IF($BQ11="●",SUMIFS(ST_SUM!OV:OV,ST_SUM!$L:$L,$G11)/COUNTIFS($G:$G,$G11,$BQ:$BQ,"●",$A:$A,OH$5)/OH$3,0)/3600/$E11</f>
        <v>0</v>
      </c>
      <c r="OI11" s="0" t="n">
        <f aca="false">IF($BR11="●",SUMIFS(ST_SUM!OW:OW,ST_SUM!$L:$L,$G11)/COUNTIFS($G:$G,$G11,$BR:$BR,"●",$A:$A,OI$5)/OI$3,0)/3600/$E11</f>
        <v>0</v>
      </c>
      <c r="OJ11" s="0" t="n">
        <f aca="false">IF($BS11="●",SUMIFS(ST_SUM!OX:OX,ST_SUM!$L:$L,$G11)/COUNTIFS($G:$G,$G11,$BS:$BS,"●",$A:$A,OJ$5)/OJ$3,0)/3600/$E11</f>
        <v>0</v>
      </c>
      <c r="OK11" s="0" t="n">
        <f aca="false">IF($BT11="●",SUMIFS(ST_SUM!OY:OY,ST_SUM!$L:$L,$G11)/COUNTIFS($G:$G,$G11,$BT:$BT,"●",$A:$A,OK$5)/OK$3,0)/3600/$E11</f>
        <v>0</v>
      </c>
      <c r="OL11" s="0" t="n">
        <f aca="false">SUM(LY11:OK11)</f>
        <v>0</v>
      </c>
      <c r="OM11" s="0" t="n">
        <f aca="false">IF($H11="●",SUMIFS(ST_SUM!PA:PA,ST_SUM!$L:$L,$G11)/COUNTIFS($G:$G,$G11,$H:$H,"●",$A:$A,OM$5)/OM$3,0)/3600/$E11</f>
        <v>0</v>
      </c>
      <c r="ON11" s="0" t="n">
        <f aca="false">IF($I11="●",SUMIFS(ST_SUM!PB:PB,ST_SUM!$L:$L,$G11)/COUNTIFS($G:$G,$G11,$I:$I,"●",$A:$A,ON$5)/ON$3,0)/3600/$E11</f>
        <v>0</v>
      </c>
      <c r="OO11" s="0" t="n">
        <f aca="false">IF($J11="●",SUMIFS(ST_SUM!PC:PC,ST_SUM!$L:$L,$G11)/COUNTIFS($G:$G,$G11,$J:$J,"●",$A:$A,OO$5)/OO$3,0)/3600/$E11</f>
        <v>0</v>
      </c>
      <c r="OP11" s="0" t="n">
        <f aca="false">IF($K11="●",SUMIFS(ST_SUM!PD:PD,ST_SUM!$L:$L,$G11)/COUNTIFS($G:$G,$G11,$K:$K,"●",$A:$A,OP$5)/OP$3,0)/3600/$E11</f>
        <v>0</v>
      </c>
      <c r="OQ11" s="0" t="n">
        <f aca="false">IF($L11="●",SUMIFS(ST_SUM!PE:PE,ST_SUM!$L:$L,$G11)/COUNTIFS($G:$G,$G11,$L:$L,"●",$A:$A,OQ$5)/OQ$3,0)/3600/$E11</f>
        <v>0</v>
      </c>
      <c r="OR11" s="0" t="n">
        <f aca="false">IF($M11="●",SUMIFS(ST_SUM!PF:PF,ST_SUM!$L:$L,$G11)/COUNTIFS($G:$G,$G11,$M:$M,"●",$A:$A,OR$5)/OR$3,0)/3600/$E11</f>
        <v>0</v>
      </c>
      <c r="OS11" s="0" t="n">
        <f aca="false">IF($N11="●",SUMIFS(ST_SUM!PG:PG,ST_SUM!$L:$L,$G11)/COUNTIFS($G:$G,$G11,$N:$N,"●",$A:$A,OS$5)/OS$3,0)/3600/$E11</f>
        <v>0</v>
      </c>
      <c r="OT11" s="0" t="n">
        <f aca="false">IF($O11="●",SUMIFS(ST_SUM!PH:PH,ST_SUM!$L:$L,$G11,ST_SUM!$M:$M,IF($B11='PART METHOD'!$D$4,"FMCNC1",IF($B11='PART METHOD'!$D$6,"FMCNC2","STD")))/IF($B11='PART METHOD'!$D$4,COUNTIFS($G:$G,$G11,$O:$O,"●",$A:$A,OT$5,$B:$B,'PART METHOD'!$D$4),IF($B11='PART METHOD'!$D$6,COUNTIFS($G:$G,$G11,$O:$O,"●",$A:$A,OT$5,$B:$B,'PART METHOD'!$D$6),COUNTIFS($G:$G,$G11,$O:$O,"●",$A:$A,OT$5,$B:$B,"&lt;&gt;"&amp;'PART METHOD'!$D$4,$B:$B,"&lt;&gt;"&amp;'PART METHOD'!$D$6)))/OT$3,0)/3600/$E11</f>
        <v>0</v>
      </c>
      <c r="OU11" s="0" t="n">
        <f aca="false">IF($P11="●",SUMIFS(ST_SUM!PI:PI,ST_SUM!$L:$L,$G11,ST_SUM!$M:$M,IF($B11='PART METHOD'!$D$4,"FMCNC1",IF($B11='PART METHOD'!$D$6,"FMCNC2","STD")))/IF($B11='PART METHOD'!$D$4,COUNTIFS($G:$G,$G11,$P:$P,"●",$A:$A,OU$5,$B:$B,'PART METHOD'!$D$4),IF($B11='PART METHOD'!$D$6,COUNTIFS($G:$G,$G11,$P:$P,"●",$A:$A,OU$5,$B:$B,'PART METHOD'!$D$6),COUNTIFS($G:$G,$G11,$P:$P,"●",$A:$A,OU$5,$B:$B,"&lt;&gt;"&amp;'PART METHOD'!$D$4,$B:$B,"&lt;&gt;"&amp;'PART METHOD'!$D$6)))/OU$3,0)/3600/$E11</f>
        <v>0</v>
      </c>
      <c r="OV11" s="0" t="n">
        <f aca="false">IF($Q11="●",SUMIFS(ST_SUM!PJ:PJ,ST_SUM!$L:$L,$G11,ST_SUM!$M:$M,IF($B11='PART METHOD'!$D$4,"FMCNC1",IF($B11='PART METHOD'!$D$6,"FMCNC2","STD")))/IF($B11='PART METHOD'!$D$4,COUNTIFS($G:$G,$G11,$Q:$Q,"●",$A:$A,OV$5,$B:$B,'PART METHOD'!$D$4),IF($B11='PART METHOD'!$D$6,COUNTIFS($G:$G,$G11,$Q:$Q,"●",$A:$A,OV$5,$B:$B,'PART METHOD'!$D$6),COUNTIFS($G:$G,$G11,$Q:$Q,"●",$A:$A,OV$5,$B:$B,"&lt;&gt;"&amp;'PART METHOD'!$D$4,$B:$B,"&lt;&gt;"&amp;'PART METHOD'!$D$6)))/OV$3,0)/3600/$E11</f>
        <v>0</v>
      </c>
      <c r="OW11" s="0" t="n">
        <f aca="false">IF($R11="●",SUMIFS(ST_SUM!PK:PK,ST_SUM!$L:$L,$G11,ST_SUM!$M:$M,IF($B11='PART METHOD'!$D$4,"FMCNC1",IF($B11='PART METHOD'!$D$6,"FMCNC2","STD")))/IF($B11='PART METHOD'!$D$4,COUNTIFS($G:$G,$G11,$R:$R,"●",$A:$A,OW$5,$B:$B,'PART METHOD'!$D$4),IF($B11='PART METHOD'!$D$6,COUNTIFS($G:$G,$G11,$R:$R,"●",$A:$A,OW$5,$B:$B,'PART METHOD'!$D$6),COUNTIFS($G:$G,$G11,$R:$R,"●",$A:$A,OW$5,$B:$B,"&lt;&gt;"&amp;'PART METHOD'!$D$4,$B:$B,"&lt;&gt;"&amp;'PART METHOD'!$D$6)))/OW$3,0)/3600/$E11</f>
        <v>0</v>
      </c>
      <c r="OX11" s="0" t="n">
        <f aca="false">IF($S11="●",SUMIFS(ST_SUM!PL:PL,ST_SUM!$L:$L,$G11,ST_SUM!$M:$M,IF($B11='PART METHOD'!$D$4,"FMCNC1",IF($B11='PART METHOD'!$D$6,"FMCNC2","STD")))/IF($B11='PART METHOD'!$D$4,COUNTIFS($G:$G,$G11,$S:$S,"●",$A:$A,OX$5,$B:$B,'PART METHOD'!$D$4),IF($B11='PART METHOD'!$D$6,COUNTIFS($G:$G,$G11,$S:$S,"●",$A:$A,OX$5,$B:$B,'PART METHOD'!$D$6),COUNTIFS($G:$G,$G11,$S:$S,"●",$A:$A,OX$5,$B:$B,"&lt;&gt;"&amp;'PART METHOD'!$D$4,$B:$B,"&lt;&gt;"&amp;'PART METHOD'!$D$6)))/OX$3,0)/3600/$E11</f>
        <v>0</v>
      </c>
      <c r="OY11" s="0" t="n">
        <f aca="false">IF($T11="●",SUMIFS(ST_SUM!PM:PM,ST_SUM!$L:$L,$G11,ST_SUM!$M:$M,IF($B11='PART METHOD'!$D$4,"FMCNC1",IF($B11='PART METHOD'!$D$6,"FMCNC2","STD")))/IF($B11='PART METHOD'!$D$4,COUNTIFS($G:$G,$G11,$T:$T,"●",$A:$A,OY$5,$B:$B,'PART METHOD'!$D$4),IF($B11='PART METHOD'!$D$6,COUNTIFS($G:$G,$G11,$T:$T,"●",$A:$A,OY$5,$B:$B,'PART METHOD'!$D$6),COUNTIFS($G:$G,$G11,$T:$T,"●",$A:$A,OY$5,$B:$B,"&lt;&gt;"&amp;'PART METHOD'!$D$4,$B:$B,"&lt;&gt;"&amp;'PART METHOD'!$D$6)))/OY$3,0)/3600/$E11</f>
        <v>0</v>
      </c>
      <c r="OZ11" s="0" t="n">
        <f aca="false">IF($U11="●",SUMIFS(ST_SUM!PN:PN,ST_SUM!$L:$L,$G11,ST_SUM!$M:$M,IF($B11='PART METHOD'!$D$4,"FMCNC1",IF($B11='PART METHOD'!$D$6,"FMCNC2","STD")))/IF($B11='PART METHOD'!$D$4,COUNTIFS($G:$G,$G11,$U:$U,"●",$A:$A,OZ$5,$B:$B,'PART METHOD'!$D$4),IF($B11='PART METHOD'!$D$6,COUNTIFS($G:$G,$G11,$U:$U,"●",$A:$A,OZ$5,$B:$B,'PART METHOD'!$D$6),COUNTIFS($G:$G,$G11,$U:$U,"●",$A:$A,OZ$5,$B:$B,"&lt;&gt;"&amp;'PART METHOD'!$D$4,$B:$B,"&lt;&gt;"&amp;'PART METHOD'!$D$6)))/OZ$3,0)/3600/$E11</f>
        <v>0</v>
      </c>
      <c r="PA11" s="0" t="n">
        <f aca="false">IF($V11="●",SUMIFS(ST_SUM!PO:PO,ST_SUM!$L:$L,$G11,ST_SUM!$M:$M,IF($B11='PART METHOD'!$D$4,"FMCNC1",IF($B11='PART METHOD'!$D$6,"FMCNC2","STD")))/IF($B11='PART METHOD'!$D$4,COUNTIFS($G:$G,$G11,$V:$V,"●",$A:$A,PA$5,$B:$B,'PART METHOD'!$D$4),IF($B11='PART METHOD'!$D$6,COUNTIFS($G:$G,$G11,$V:$V,"●",$A:$A,PA$5,$B:$B,'PART METHOD'!$D$6),COUNTIFS($G:$G,$G11,$V:$V,"●",$A:$A,PA$5,$B:$B,"&lt;&gt;"&amp;'PART METHOD'!$D$4,$B:$B,"&lt;&gt;"&amp;'PART METHOD'!$D$6)))/PA$3,0)/3600/$E11</f>
        <v>0</v>
      </c>
      <c r="PB11" s="0" t="n">
        <f aca="false">IF($W11="●",SUMIFS(ST_SUM!PP:PP,ST_SUM!$L:$L,$G11,ST_SUM!$N:$N,IF($B11='PART METHOD'!$D$5,"HAND","STD"))/COUNTIFS($G:$G,$G11,$W:$W,"●",$A:$A,PB$5,$B:$B,IF($B11='PART METHOD'!$D$5,'PART METHOD'!$D$5,"&lt;&gt;"&amp;'PART METHOD'!$D$5))/PB$3,0)/3600/$E11</f>
        <v>0</v>
      </c>
      <c r="PC11" s="0" t="n">
        <f aca="false">IF($X11="●",SUMIFS(ST_SUM!PQ:PQ,ST_SUM!$L:$L,$G11)/COUNTIFS($G:$G,$G11,$X:$X,"●",$A:$A,PC$5)/PC$3,0)/3600/$E11</f>
        <v>0</v>
      </c>
      <c r="PD11" s="0" t="n">
        <f aca="false">IF($Y11="●",SUMIFS(ST_SUM!PR:PR,ST_SUM!$L:$L,$G11)/COUNTIFS($G:$G,$G11,$Y:$Y,"●",$A:$A,PD$5)/PD$3,0)/3600/$E11</f>
        <v>0</v>
      </c>
      <c r="PE11" s="0" t="n">
        <f aca="false">IF($Z11="●",SUMIFS(ST_SUM!PS:PS,ST_SUM!$L:$L,$G11)/COUNTIFS($G:$G,$G11,$Z:$Z,"●",$A:$A,PE$5)/PE$3,0)/3600/$E11</f>
        <v>0</v>
      </c>
      <c r="PF11" s="0" t="n">
        <f aca="false">IF($AA11="●",SUMIFS(ST_SUM!PT:PT,ST_SUM!$L:$L,$G11)/COUNTIFS($G:$G,$G11,$AA:$AA,"●",$A:$A,PF$5)/PF$3,0)/3600/$E11</f>
        <v>0</v>
      </c>
      <c r="PG11" s="0" t="n">
        <f aca="false">IF($AB11="●",SUMIFS(ST_SUM!PU:PU,ST_SUM!$L:$L,$G11)/COUNTIFS($G:$G,$G11,$AB:$AB,"●",$A:$A,PG$5)/PG$3,0)/3600/$E11</f>
        <v>0</v>
      </c>
      <c r="PH11" s="0" t="n">
        <f aca="false">IF($AC11="●",SUMIFS(ST_SUM!PV:PV,ST_SUM!$L:$L,$G11)/COUNTIFS($G:$G,$G11,$AC:$AC,"●",$A:$A,PH$5)/PH$3,0)/3600/$E11</f>
        <v>0</v>
      </c>
      <c r="PI11" s="0" t="n">
        <f aca="false">IF($AD11="●",SUMIFS(ST_SUM!PW:PW,ST_SUM!$L:$L,$G11)/COUNTIFS($G:$G,$G11,$AD:$AD,"●",$A:$A,PI$5)/PI$3,0)/3600/$E11</f>
        <v>0</v>
      </c>
      <c r="PJ11" s="0" t="n">
        <f aca="false">IF($AE11="●",SUMIFS(ST_SUM!PX:PX,ST_SUM!$L:$L,$G11)/COUNTIFS($G:$G,$G11,$AE:$AE,"●",$A:$A,PJ$5)/PJ$3,0)/3600/$E11</f>
        <v>0</v>
      </c>
      <c r="PK11" s="0" t="n">
        <f aca="false">IF($AF11="●",SUMIFS(ST_SUM!PY:PY,ST_SUM!$L:$L,$G11)/COUNTIFS($G:$G,$G11,$AF:$AF,"●",$A:$A,PK$5)/PK$3,0)/3600/$E11</f>
        <v>0</v>
      </c>
      <c r="PL11" s="0" t="n">
        <f aca="false">IF($AG11="●",SUMIFS(ST_SUM!PZ:PZ,ST_SUM!$L:$L,$G11)/COUNTIFS($G:$G,$G11,$AG:$AG,"●",$A:$A,PL$5)/PL$3,0)/3600/$E11</f>
        <v>0</v>
      </c>
      <c r="PM11" s="0" t="n">
        <f aca="false">IF($AH11="●",SUMIFS(ST_SUM!QA:QA,ST_SUM!$L:$L,$G11)/COUNTIFS($G:$G,$G11,$AH:$AH,"●",$A:$A,PM$5)/PM$3,0)/3600/$E11</f>
        <v>0</v>
      </c>
      <c r="PN11" s="0" t="n">
        <f aca="false">IF($AI11="●",SUMIFS(ST_SUM!QB:QB,ST_SUM!$L:$L,$G11)/COUNTIFS($G:$G,$G11,$AI:$AI,"●",$A:$A,PN$5)/PN$3,0)/3600/$E11</f>
        <v>0</v>
      </c>
      <c r="PO11" s="0" t="n">
        <f aca="false">IF($AJ11="●",SUMIFS(ST_SUM!QC:QC,ST_SUM!$L:$L,$G11)/COUNTIFS($G:$G,$G11,$AJ:$AJ,"●",$A:$A,PO$5)/PO$3,0)/3600/$E11</f>
        <v>0</v>
      </c>
      <c r="PP11" s="0" t="n">
        <f aca="false">IF($AK11="●",SUMIFS(ST_SUM!QD:QD,ST_SUM!$L:$L,$G11)/COUNTIFS($G:$G,$G11,$AK:$AK,"●",$A:$A,PP$5)/PP$3,0)/3600/$E11</f>
        <v>0</v>
      </c>
      <c r="PQ11" s="0" t="n">
        <f aca="false">IF($AL11="●",SUMIFS(ST_SUM!QE:QE,ST_SUM!$L:$L,$G11)/COUNTIFS($G:$G,$G11,$AL:$AL,"●",$A:$A,PQ$5)/PQ$3,0)/3600/$E11</f>
        <v>0</v>
      </c>
      <c r="PR11" s="0" t="n">
        <f aca="false">IF($AM11="●",SUMIFS(ST_SUM!QF:QF,ST_SUM!$L:$L,$G11)/COUNTIFS($G:$G,$G11,$AM:$AM,"●",$A:$A,PR$5)/PR$3,0)/3600/$E11</f>
        <v>0</v>
      </c>
      <c r="PS11" s="0" t="n">
        <f aca="false">IF($AN11="●",SUMIFS(ST_SUM!QG:QG,ST_SUM!$L:$L,$G11)/COUNTIFS($G:$G,$G11,$AN:$AN,"●",$A:$A,PS$5)/PS$3,0)/3600/$E11</f>
        <v>0</v>
      </c>
      <c r="PT11" s="0" t="n">
        <f aca="false">IF($AO11="●",SUMIFS(ST_SUM!QH:QH,ST_SUM!$L:$L,$G11)/COUNTIFS($G:$G,$G11,$AO:$AO,"●",$A:$A,PT$5)/PT$3,0)/3600/$E11</f>
        <v>0</v>
      </c>
      <c r="PU11" s="0" t="n">
        <f aca="false">IF($AP11="●",SUMIFS(ST_SUM!QI:QI,ST_SUM!$L:$L,$G11)/COUNTIFS($G:$G,$G11,$AP:$AP,"●",$A:$A,PU$5)/PU$3,0)/3600/$E11</f>
        <v>0</v>
      </c>
      <c r="PV11" s="0" t="n">
        <f aca="false">IF($AQ11="●",SUMIFS(ST_SUM!QJ:QJ,ST_SUM!$L:$L,$G11)/COUNTIFS($G:$G,$G11,$AQ:$AQ,"●",$A:$A,PV$5)/PV$3,0)/3600/$E11</f>
        <v>0</v>
      </c>
      <c r="PW11" s="0" t="n">
        <f aca="false">IF($AR11="●",SUMIFS(ST_SUM!QK:QK,ST_SUM!$L:$L,$G11)/COUNTIFS($G:$G,$G11,$AR:$AR,"●",$A:$A,PW$5)/PW$3,0)/3600/$E11</f>
        <v>0</v>
      </c>
      <c r="PX11" s="0" t="n">
        <f aca="false">IF($AS11="●",SUMIFS(ST_SUM!QL:QL,ST_SUM!$L:$L,$G11)/COUNTIFS($G:$G,$G11,$AS:$AS,"●",$A:$A,PX$5)/PX$3,0)/3600/$E11</f>
        <v>0</v>
      </c>
      <c r="PY11" s="0" t="n">
        <f aca="false">IF($AT11="●",SUMIFS(ST_SUM!QM:QM,ST_SUM!$L:$L,$G11)/COUNTIFS($G:$G,$G11,$AT:$AT,"●",$A:$A,PY$5)/PY$3,0)/3600/$E11</f>
        <v>0</v>
      </c>
      <c r="PZ11" s="0" t="n">
        <f aca="false">IF($AU11="●",SUMIFS(ST_SUM!QN:QN,ST_SUM!$L:$L,$G11)/COUNTIFS($G:$G,$G11,$AU:$AU,"●",$A:$A,PZ$5)/PZ$3,0)/3600/$E11</f>
        <v>0</v>
      </c>
      <c r="QA11" s="0" t="n">
        <f aca="false">IF($AV11="●",SUMIFS(ST_SUM!QO:QO,ST_SUM!$L:$L,$G11)/COUNTIFS($G:$G,$G11,$AV:$AV,"●",$A:$A,QA$5)/QA$3,0)/3600/$E11</f>
        <v>0</v>
      </c>
      <c r="QB11" s="0" t="n">
        <f aca="false">IF($AW11="●",SUMIFS(ST_SUM!QP:QP,ST_SUM!$L:$L,$G11)/COUNTIFS($G:$G,$G11,$AW:$AW,"●",$A:$A,QB$5)/QB$3,0)/3600/$E11</f>
        <v>0</v>
      </c>
      <c r="QC11" s="0" t="n">
        <f aca="false">IF($AX11="●",SUMIFS(ST_SUM!QQ:QQ,ST_SUM!$L:$L,$G11)/COUNTIFS($G:$G,$G11,$AX:$AX,"●",$A:$A,QC$5)/QC$3,0)/3600/$E11</f>
        <v>0</v>
      </c>
      <c r="QD11" s="0" t="n">
        <f aca="false">IF($AY11="●",SUMIFS(ST_SUM!QR:QR,ST_SUM!$L:$L,$G11)/COUNTIFS($G:$G,$G11,$AY:$AY,"●",$A:$A,QD$5)/QD$3,0)/3600/$E11</f>
        <v>0</v>
      </c>
      <c r="QE11" s="0" t="n">
        <f aca="false">IF($AZ11="●",SUMIFS(ST_SUM!QS:QS,ST_SUM!$L:$L,$G11)/COUNTIFS($G:$G,$G11,$AZ:$AZ,"●",$A:$A,QE$5)/QE$3,0)/3600/$E11</f>
        <v>0</v>
      </c>
      <c r="QF11" s="0" t="n">
        <f aca="false">IF($BA11="●",SUMIFS(ST_SUM!QT:QT,ST_SUM!$L:$L,$G11)/COUNTIFS($G:$G,$G11,$BA:$BA,"●",$A:$A,QF$5)/QF$3,0)/3600/$E11</f>
        <v>0</v>
      </c>
      <c r="QG11" s="0" t="n">
        <f aca="false">IF($BB11="●",SUMIFS(ST_SUM!QU:QU,ST_SUM!$L:$L,$G11)/COUNTIFS($G:$G,$G11,$BB:$BB,"●",$A:$A,QG$5)/QG$3,0)/3600/$E11</f>
        <v>0</v>
      </c>
      <c r="QH11" s="0" t="n">
        <f aca="false">IF($BC11="●",SUMIFS(ST_SUM!QV:QV,ST_SUM!$L:$L,$G11)/COUNTIFS($G:$G,$G11,$BC:$BC,"●",$A:$A,QH$5)/QH$3,0)/3600/$E11</f>
        <v>0</v>
      </c>
      <c r="QI11" s="0" t="n">
        <f aca="false">IF($BD11="●",SUMIFS(ST_SUM!QW:QW,ST_SUM!$L:$L,$G11)/COUNTIFS($G:$G,$G11,$BD:$BD,"●",$A:$A,QI$5)/QI$3,0)/3600/$E11</f>
        <v>0</v>
      </c>
      <c r="QJ11" s="0" t="n">
        <f aca="false">IF($BE11="●",SUMIFS(ST_SUM!QX:QX,ST_SUM!$L:$L,$G11)/COUNTIFS($G:$G,$G11,$BE:$BE,"●",$A:$A,QJ$5)/QJ$3,0)/3600/$E11</f>
        <v>0</v>
      </c>
      <c r="QK11" s="0" t="n">
        <f aca="false">IF($BF11="●",SUMIFS(ST_SUM!QY:QY,ST_SUM!$L:$L,$G11)/COUNTIFS($G:$G,$G11,$BF:$BF,"●",$A:$A,QK$5)/QK$3,0)/3600/$E11</f>
        <v>0</v>
      </c>
      <c r="QL11" s="0" t="n">
        <f aca="false">IF($BG11="●",SUMIFS(ST_SUM!QZ:QZ,ST_SUM!$L:$L,$G11)/COUNTIFS($G:$G,$G11,$BG:$BG,"●",$A:$A,QL$5)/QL$3,0)/3600/$E11</f>
        <v>0</v>
      </c>
      <c r="QM11" s="0" t="n">
        <f aca="false">IF($BH11="●",SUMIFS(ST_SUM!RA:RA,ST_SUM!$L:$L,$G11)/COUNTIFS($G:$G,$G11,$BH:$BH,"●",$A:$A,QM$5)/QM$3,0)/3600/$E11</f>
        <v>0</v>
      </c>
      <c r="QN11" s="0" t="n">
        <f aca="false">IF($BI11="●",SUMIFS(ST_SUM!RB:RB,ST_SUM!$L:$L,$G11)/COUNTIFS($G:$G,$G11,$BI:$BI,"●",$A:$A,QN$5)/QN$3,0)/3600/$E11</f>
        <v>0</v>
      </c>
      <c r="QO11" s="0" t="n">
        <f aca="false">IF($BJ11="●",SUMIFS(ST_SUM!RC:RC,ST_SUM!$L:$L,$G11)/COUNTIFS($G:$G,$G11,$BJ:$BJ,"●",$A:$A,QO$5)/QO$3,0)/3600/$E11</f>
        <v>0</v>
      </c>
      <c r="QP11" s="0" t="n">
        <f aca="false">IF($BK11="●",SUMIFS(ST_SUM!RD:RD,ST_SUM!$L:$L,$G11)/COUNTIFS($G:$G,$G11,$BK:$BK,"●",$A:$A,QP$5)/QP$3,0)/3600/$E11</f>
        <v>0</v>
      </c>
      <c r="QQ11" s="0" t="n">
        <f aca="false">IF($BL11="●",SUMIFS(ST_SUM!RE:RE,ST_SUM!$L:$L,$G11)/COUNTIFS($G:$G,$G11,$BL:$BL,"●",$A:$A,QQ$5)/QQ$3,0)/3600/$E11</f>
        <v>0</v>
      </c>
      <c r="QR11" s="0" t="n">
        <f aca="false">IF($BM11="●",SUMIFS(ST_SUM!RF:RF,ST_SUM!$L:$L,$G11)/COUNTIFS($G:$G,$G11,$BM:$BM,"●",$A:$A,QR$5)/QR$3,0)/3600/$E11</f>
        <v>0</v>
      </c>
      <c r="QS11" s="0" t="n">
        <f aca="false">IF($BN11="●",SUMIFS(ST_SUM!RG:RG,ST_SUM!$L:$L,$G11)/COUNTIFS($G:$G,$G11,$BN:$BN,"●",$A:$A,QS$5)/QS$3,0)/3600/$E11</f>
        <v>0</v>
      </c>
      <c r="QT11" s="0" t="n">
        <f aca="false">IF($BO11="●",SUMIFS(ST_SUM!RH:RH,ST_SUM!$L:$L,$G11)/COUNTIFS($G:$G,$G11,$BO:$BO,"●",$A:$A,QT$5)/QT$3,0)/3600/$E11</f>
        <v>0</v>
      </c>
      <c r="QU11" s="0" t="n">
        <f aca="false">IF($BP11="●",SUMIFS(ST_SUM!RI:RI,ST_SUM!$L:$L,$G11)/COUNTIFS($G:$G,$G11,$BP:$BP,"●",$A:$A,QU$5)/QU$3,0)/3600/$E11</f>
        <v>0</v>
      </c>
      <c r="QV11" s="0" t="n">
        <f aca="false">IF($BQ11="●",SUMIFS(ST_SUM!RJ:RJ,ST_SUM!$L:$L,$G11)/COUNTIFS($G:$G,$G11,$BQ:$BQ,"●",$A:$A,QV$5)/QV$3,0)/3600/$E11</f>
        <v>0</v>
      </c>
      <c r="QW11" s="0" t="n">
        <f aca="false">IF($BR11="●",SUMIFS(ST_SUM!RK:RK,ST_SUM!$L:$L,$G11)/COUNTIFS($G:$G,$G11,$BR:$BR,"●",$A:$A,QW$5)/QW$3,0)/3600/$E11</f>
        <v>0</v>
      </c>
      <c r="QX11" s="0" t="n">
        <f aca="false">IF($BS11="●",SUMIFS(ST_SUM!RL:RL,ST_SUM!$L:$L,$G11)/COUNTIFS($G:$G,$G11,$BS:$BS,"●",$A:$A,QX$5)/QX$3,0)/3600/$E11</f>
        <v>0</v>
      </c>
      <c r="QY11" s="0" t="n">
        <f aca="false">IF($BT11="●",SUMIFS(ST_SUM!RM:RM,ST_SUM!$L:$L,$G11)/COUNTIFS($G:$G,$G11,$BT:$BT,"●",$A:$A,QY$5)/QY$3,0)/3600/$E11</f>
        <v>0</v>
      </c>
      <c r="QZ11" s="0" t="n">
        <f aca="false">SUM(OM11:QY11)</f>
        <v>0</v>
      </c>
      <c r="RA11" s="0" t="n">
        <f aca="false">IF($H11="●",SUMIFS(ST_SUM!RO:RO,ST_SUM!$L:$L,$G11)/COUNTIFS($G:$G,$G11,$H:$H,"●",$A:$A,RA$5)/RA$3,0)/3600/$E11</f>
        <v>0</v>
      </c>
      <c r="RB11" s="0" t="n">
        <f aca="false">IF($I11="●",SUMIFS(ST_SUM!RP:RP,ST_SUM!$L:$L,$G11)/COUNTIFS($G:$G,$G11,$I:$I,"●",$A:$A,RB$5)/RB$3,0)/3600/$E11</f>
        <v>0</v>
      </c>
      <c r="RC11" s="0" t="n">
        <f aca="false">IF($J11="●",SUMIFS(ST_SUM!RQ:RQ,ST_SUM!$L:$L,$G11)/COUNTIFS($G:$G,$G11,$J:$J,"●",$A:$A,RC$5)/RC$3,0)/3600/$E11</f>
        <v>0</v>
      </c>
      <c r="RD11" s="0" t="n">
        <f aca="false">IF($K11="●",SUMIFS(ST_SUM!RR:RR,ST_SUM!$L:$L,$G11)/COUNTIFS($G:$G,$G11,$K:$K,"●",$A:$A,RD$5)/RD$3,0)/3600/$E11</f>
        <v>0</v>
      </c>
      <c r="RE11" s="0" t="n">
        <f aca="false">IF($L11="●",SUMIFS(ST_SUM!RS:RS,ST_SUM!$L:$L,$G11)/COUNTIFS($G:$G,$G11,$L:$L,"●",$A:$A,RE$5)/RE$3,0)/3600/$E11</f>
        <v>0</v>
      </c>
      <c r="RF11" s="0" t="n">
        <f aca="false">IF($M11="●",SUMIFS(ST_SUM!RT:RT,ST_SUM!$L:$L,$G11)/COUNTIFS($G:$G,$G11,$M:$M,"●",$A:$A,RF$5)/RF$3,0)/3600/$E11</f>
        <v>0</v>
      </c>
      <c r="RG11" s="0" t="n">
        <f aca="false">IF($N11="●",SUMIFS(ST_SUM!RU:RU,ST_SUM!$L:$L,$G11)/COUNTIFS($G:$G,$G11,$N:$N,"●",$A:$A,RG$5)/RG$3,0)/3600/$E11</f>
        <v>0</v>
      </c>
      <c r="RH11" s="0" t="n">
        <f aca="false">IF($O11="●",SUMIFS(ST_SUM!RV:RV,ST_SUM!$L:$L,$G11,ST_SUM!$M:$M,IF($B11='PART METHOD'!$D$4,"FMCNC1",IF($B11='PART METHOD'!$D$6,"FMCNC2","STD")))/IF($B11='PART METHOD'!$D$4,COUNTIFS($G:$G,$G11,$O:$O,"●",$A:$A,RH$5,$B:$B,'PART METHOD'!$D$4),IF($B11='PART METHOD'!$D$6,COUNTIFS($G:$G,$G11,$O:$O,"●",$A:$A,RH$5,$B:$B,'PART METHOD'!$D$6),COUNTIFS($G:$G,$G11,$O:$O,"●",$A:$A,RH$5,$B:$B,"&lt;&gt;"&amp;'PART METHOD'!$D$4,$B:$B,"&lt;&gt;"&amp;'PART METHOD'!$D$6)))/RH$3,0)/3600/$E11</f>
        <v>0</v>
      </c>
      <c r="RI11" s="0" t="n">
        <f aca="false">IF($P11="●",SUMIFS(ST_SUM!RW:RW,ST_SUM!$L:$L,$G11,ST_SUM!$M:$M,IF($B11='PART METHOD'!$D$4,"FMCNC1",IF($B11='PART METHOD'!$D$6,"FMCNC2","STD")))/IF($B11='PART METHOD'!$D$4,COUNTIFS($G:$G,$G11,$P:$P,"●",$A:$A,RI$5,$B:$B,'PART METHOD'!$D$4),IF($B11='PART METHOD'!$D$6,COUNTIFS($G:$G,$G11,$P:$P,"●",$A:$A,RI$5,$B:$B,'PART METHOD'!$D$6),COUNTIFS($G:$G,$G11,$P:$P,"●",$A:$A,RI$5,$B:$B,"&lt;&gt;"&amp;'PART METHOD'!$D$4,$B:$B,"&lt;&gt;"&amp;'PART METHOD'!$D$6)))/RI$3,0)/3600/$E11</f>
        <v>0</v>
      </c>
      <c r="RJ11" s="0" t="n">
        <f aca="false">IF($Q11="●",SUMIFS(ST_SUM!RX:RX,ST_SUM!$L:$L,$G11,ST_SUM!$M:$M,IF($B11='PART METHOD'!$D$4,"FMCNC1",IF($B11='PART METHOD'!$D$6,"FMCNC2","STD")))/IF($B11='PART METHOD'!$D$4,COUNTIFS($G:$G,$G11,$Q:$Q,"●",$A:$A,RJ$5,$B:$B,'PART METHOD'!$D$4),IF($B11='PART METHOD'!$D$6,COUNTIFS($G:$G,$G11,$Q:$Q,"●",$A:$A,RJ$5,$B:$B,'PART METHOD'!$D$6),COUNTIFS($G:$G,$G11,$Q:$Q,"●",$A:$A,RJ$5,$B:$B,"&lt;&gt;"&amp;'PART METHOD'!$D$4,$B:$B,"&lt;&gt;"&amp;'PART METHOD'!$D$6)))/RJ$3,0)/3600/$E11</f>
        <v>0</v>
      </c>
      <c r="RK11" s="0" t="n">
        <f aca="false">IF($R11="●",SUMIFS(ST_SUM!RY:RY,ST_SUM!$L:$L,$G11,ST_SUM!$M:$M,IF($B11='PART METHOD'!$D$4,"FMCNC1",IF($B11='PART METHOD'!$D$6,"FMCNC2","STD")))/IF($B11='PART METHOD'!$D$4,COUNTIFS($G:$G,$G11,$R:$R,"●",$A:$A,RK$5,$B:$B,'PART METHOD'!$D$4),IF($B11='PART METHOD'!$D$6,COUNTIFS($G:$G,$G11,$R:$R,"●",$A:$A,RK$5,$B:$B,'PART METHOD'!$D$6),COUNTIFS($G:$G,$G11,$R:$R,"●",$A:$A,RK$5,$B:$B,"&lt;&gt;"&amp;'PART METHOD'!$D$4,$B:$B,"&lt;&gt;"&amp;'PART METHOD'!$D$6)))/RK$3,0)/3600/$E11</f>
        <v>0</v>
      </c>
      <c r="RL11" s="0" t="n">
        <f aca="false">IF($S11="●",SUMIFS(ST_SUM!RZ:RZ,ST_SUM!$L:$L,$G11,ST_SUM!$M:$M,IF($B11='PART METHOD'!$D$4,"FMCNC1",IF($B11='PART METHOD'!$D$6,"FMCNC2","STD")))/IF($B11='PART METHOD'!$D$4,COUNTIFS($G:$G,$G11,$S:$S,"●",$A:$A,RL$5,$B:$B,'PART METHOD'!$D$4),IF($B11='PART METHOD'!$D$6,COUNTIFS($G:$G,$G11,$S:$S,"●",$A:$A,RL$5,$B:$B,'PART METHOD'!$D$6),COUNTIFS($G:$G,$G11,$S:$S,"●",$A:$A,RL$5,$B:$B,"&lt;&gt;"&amp;'PART METHOD'!$D$4,$B:$B,"&lt;&gt;"&amp;'PART METHOD'!$D$6)))/RL$3,0)/3600/$E11</f>
        <v>0</v>
      </c>
      <c r="RM11" s="0" t="n">
        <f aca="false">IF($T11="●",SUMIFS(ST_SUM!SA:SA,ST_SUM!$L:$L,$G11,ST_SUM!$M:$M,IF($B11='PART METHOD'!$D$4,"FMCNC1",IF($B11='PART METHOD'!$D$6,"FMCNC2","STD")))/IF($B11='PART METHOD'!$D$4,COUNTIFS($G:$G,$G11,$T:$T,"●",$A:$A,RM$5,$B:$B,'PART METHOD'!$D$4),IF($B11='PART METHOD'!$D$6,COUNTIFS($G:$G,$G11,$T:$T,"●",$A:$A,RM$5,$B:$B,'PART METHOD'!$D$6),COUNTIFS($G:$G,$G11,$T:$T,"●",$A:$A,RM$5,$B:$B,"&lt;&gt;"&amp;'PART METHOD'!$D$4,$B:$B,"&lt;&gt;"&amp;'PART METHOD'!$D$6)))/RM$3,0)/3600/$E11</f>
        <v>0</v>
      </c>
      <c r="RN11" s="0" t="n">
        <f aca="false">IF($U11="●",SUMIFS(ST_SUM!SB:SB,ST_SUM!$L:$L,$G11,ST_SUM!$M:$M,IF($B11='PART METHOD'!$D$4,"FMCNC1",IF($B11='PART METHOD'!$D$6,"FMCNC2","STD")))/IF($B11='PART METHOD'!$D$4,COUNTIFS($G:$G,$G11,$U:$U,"●",$A:$A,RN$5,$B:$B,'PART METHOD'!$D$4),IF($B11='PART METHOD'!$D$6,COUNTIFS($G:$G,$G11,$U:$U,"●",$A:$A,RN$5,$B:$B,'PART METHOD'!$D$6),COUNTIFS($G:$G,$G11,$U:$U,"●",$A:$A,RN$5,$B:$B,"&lt;&gt;"&amp;'PART METHOD'!$D$4,$B:$B,"&lt;&gt;"&amp;'PART METHOD'!$D$6)))/RN$3,0)/3600/$E11</f>
        <v>0</v>
      </c>
      <c r="RO11" s="0" t="n">
        <f aca="false">IF($V11="●",SUMIFS(ST_SUM!SC:SC,ST_SUM!$L:$L,$G11,ST_SUM!$M:$M,IF($B11='PART METHOD'!$D$4,"FMCNC1",IF($B11='PART METHOD'!$D$6,"FMCNC2","STD")))/IF($B11='PART METHOD'!$D$4,COUNTIFS($G:$G,$G11,$V:$V,"●",$A:$A,RO$5,$B:$B,'PART METHOD'!$D$4),IF($B11='PART METHOD'!$D$6,COUNTIFS($G:$G,$G11,$V:$V,"●",$A:$A,RO$5,$B:$B,'PART METHOD'!$D$6),COUNTIFS($G:$G,$G11,$V:$V,"●",$A:$A,RO$5,$B:$B,"&lt;&gt;"&amp;'PART METHOD'!$D$4,$B:$B,"&lt;&gt;"&amp;'PART METHOD'!$D$6)))/RO$3,0)/3600/$E11</f>
        <v>0</v>
      </c>
      <c r="RP11" s="0" t="n">
        <f aca="false">IF($W11="●",SUMIFS(ST_SUM!SD:SD,ST_SUM!$L:$L,$G11,ST_SUM!$N:$N,IF($B11='PART METHOD'!$D$5,"HAND","STD"))/COUNTIFS($G:$G,$G11,$W:$W,"●",$A:$A,RP$5,$B:$B,IF($B11='PART METHOD'!$D$5,'PART METHOD'!$D$5,"&lt;&gt;"&amp;'PART METHOD'!$D$5))/RP$3,0)/3600/$E11</f>
        <v>0</v>
      </c>
      <c r="RQ11" s="0" t="n">
        <f aca="false">IF($X11="●",SUMIFS(ST_SUM!SE:SE,ST_SUM!$L:$L,$G11)/COUNTIFS($G:$G,$G11,$X:$X,"●",$A:$A,RQ$5)/RQ$3,0)/3600/$E11</f>
        <v>0</v>
      </c>
      <c r="RR11" s="0" t="n">
        <f aca="false">IF($Y11="●",SUMIFS(ST_SUM!SF:SF,ST_SUM!$L:$L,$G11)/COUNTIFS($G:$G,$G11,$Y:$Y,"●",$A:$A,RR$5)/RR$3,0)/3600/$E11</f>
        <v>0</v>
      </c>
      <c r="RS11" s="0" t="n">
        <f aca="false">IF($Z11="●",SUMIFS(ST_SUM!SG:SG,ST_SUM!$L:$L,$G11)/COUNTIFS($G:$G,$G11,$Z:$Z,"●",$A:$A,RS$5)/RS$3,0)/3600/$E11</f>
        <v>0</v>
      </c>
      <c r="RT11" s="0" t="n">
        <f aca="false">IF($AA11="●",SUMIFS(ST_SUM!SH:SH,ST_SUM!$L:$L,$G11)/COUNTIFS($G:$G,$G11,$AA:$AA,"●",$A:$A,RT$5)/RT$3,0)/3600/$E11</f>
        <v>0</v>
      </c>
      <c r="RU11" s="0" t="n">
        <f aca="false">IF($AB11="●",SUMIFS(ST_SUM!SI:SI,ST_SUM!$L:$L,$G11)/COUNTIFS($G:$G,$G11,$AB:$AB,"●",$A:$A,RU$5)/RU$3,0)/3600/$E11</f>
        <v>0</v>
      </c>
      <c r="RV11" s="0" t="n">
        <f aca="false">IF($AC11="●",SUMIFS(ST_SUM!SJ:SJ,ST_SUM!$L:$L,$G11)/COUNTIFS($G:$G,$G11,$AC:$AC,"●",$A:$A,RV$5)/RV$3,0)/3600/$E11</f>
        <v>0</v>
      </c>
      <c r="RW11" s="0" t="n">
        <f aca="false">IF($AD11="●",SUMIFS(ST_SUM!SK:SK,ST_SUM!$L:$L,$G11)/COUNTIFS($G:$G,$G11,$AD:$AD,"●",$A:$A,RW$5)/RW$3,0)/3600/$E11</f>
        <v>0</v>
      </c>
      <c r="RX11" s="0" t="n">
        <f aca="false">IF($AE11="●",SUMIFS(ST_SUM!SL:SL,ST_SUM!$L:$L,$G11)/COUNTIFS($G:$G,$G11,$AE:$AE,"●",$A:$A,RX$5)/RX$3,0)/3600/$E11</f>
        <v>0</v>
      </c>
      <c r="RY11" s="0" t="n">
        <f aca="false">IF($AF11="●",SUMIFS(ST_SUM!SM:SM,ST_SUM!$L:$L,$G11)/COUNTIFS($G:$G,$G11,$AF:$AF,"●",$A:$A,RY$5)/RY$3,0)/3600/$E11</f>
        <v>0</v>
      </c>
      <c r="RZ11" s="0" t="n">
        <f aca="false">IF($AG11="●",SUMIFS(ST_SUM!SN:SN,ST_SUM!$L:$L,$G11)/COUNTIFS($G:$G,$G11,$AG:$AG,"●",$A:$A,RZ$5)/RZ$3,0)/3600/$E11</f>
        <v>0</v>
      </c>
      <c r="SA11" s="0" t="n">
        <f aca="false">IF($AH11="●",SUMIFS(ST_SUM!SO:SO,ST_SUM!$L:$L,$G11)/COUNTIFS($G:$G,$G11,$AH:$AH,"●",$A:$A,SA$5)/SA$3,0)/3600/$E11</f>
        <v>0</v>
      </c>
      <c r="SB11" s="0" t="n">
        <f aca="false">IF($AI11="●",SUMIFS(ST_SUM!SP:SP,ST_SUM!$L:$L,$G11)/COUNTIFS($G:$G,$G11,$AI:$AI,"●",$A:$A,SB$5)/SB$3,0)/3600/$E11</f>
        <v>0</v>
      </c>
      <c r="SC11" s="0" t="n">
        <f aca="false">IF($AJ11="●",SUMIFS(ST_SUM!SQ:SQ,ST_SUM!$L:$L,$G11)/COUNTIFS($G:$G,$G11,$AJ:$AJ,"●",$A:$A,SC$5)/SC$3,0)/3600/$E11</f>
        <v>0</v>
      </c>
      <c r="SD11" s="0" t="n">
        <f aca="false">IF($AK11="●",SUMIFS(ST_SUM!SR:SR,ST_SUM!$L:$L,$G11)/COUNTIFS($G:$G,$G11,$AK:$AK,"●",$A:$A,SD$5)/SD$3,0)/3600/$E11</f>
        <v>0</v>
      </c>
      <c r="SE11" s="0" t="n">
        <f aca="false">IF($AL11="●",SUMIFS(ST_SUM!SS:SS,ST_SUM!$L:$L,$G11)/COUNTIFS($G:$G,$G11,$AL:$AL,"●",$A:$A,SE$5)/SE$3,0)/3600/$E11</f>
        <v>0</v>
      </c>
      <c r="SF11" s="0" t="n">
        <f aca="false">IF($AM11="●",SUMIFS(ST_SUM!ST:ST,ST_SUM!$L:$L,$G11)/COUNTIFS($G:$G,$G11,$AM:$AM,"●",$A:$A,SF$5)/SF$3,0)/3600/$E11</f>
        <v>0</v>
      </c>
      <c r="SG11" s="0" t="n">
        <f aca="false">IF($AN11="●",SUMIFS(ST_SUM!SU:SU,ST_SUM!$L:$L,$G11)/COUNTIFS($G:$G,$G11,$AN:$AN,"●",$A:$A,SG$5)/SG$3,0)/3600/$E11</f>
        <v>0</v>
      </c>
      <c r="SH11" s="0" t="n">
        <f aca="false">IF($AO11="●",SUMIFS(ST_SUM!SV:SV,ST_SUM!$L:$L,$G11)/COUNTIFS($G:$G,$G11,$AO:$AO,"●",$A:$A,SH$5)/SH$3,0)/3600/$E11</f>
        <v>0</v>
      </c>
      <c r="SI11" s="0" t="n">
        <f aca="false">IF($AP11="●",SUMIFS(ST_SUM!SW:SW,ST_SUM!$L:$L,$G11)/COUNTIFS($G:$G,$G11,$AP:$AP,"●",$A:$A,SI$5)/SI$3,0)/3600/$E11</f>
        <v>0</v>
      </c>
      <c r="SJ11" s="0" t="n">
        <f aca="false">IF($AQ11="●",SUMIFS(ST_SUM!SX:SX,ST_SUM!$L:$L,$G11)/COUNTIFS($G:$G,$G11,$AQ:$AQ,"●",$A:$A,SJ$5)/SJ$3,0)/3600/$E11</f>
        <v>0</v>
      </c>
      <c r="SK11" s="0" t="n">
        <f aca="false">IF($AR11="●",SUMIFS(ST_SUM!SY:SY,ST_SUM!$L:$L,$G11)/COUNTIFS($G:$G,$G11,$AR:$AR,"●",$A:$A,SK$5)/SK$3,0)/3600/$E11</f>
        <v>0</v>
      </c>
      <c r="SL11" s="0" t="n">
        <f aca="false">IF($AS11="●",SUMIFS(ST_SUM!SZ:SZ,ST_SUM!$L:$L,$G11)/COUNTIFS($G:$G,$G11,$AS:$AS,"●",$A:$A,SL$5)/SL$3,0)/3600/$E11</f>
        <v>0</v>
      </c>
      <c r="SM11" s="0" t="n">
        <f aca="false">IF($AT11="●",SUMIFS(ST_SUM!TA:TA,ST_SUM!$L:$L,$G11)/COUNTIFS($G:$G,$G11,$AT:$AT,"●",$A:$A,SM$5)/SM$3,0)/3600/$E11</f>
        <v>0</v>
      </c>
      <c r="SN11" s="0" t="n">
        <f aca="false">IF($AU11="●",SUMIFS(ST_SUM!TB:TB,ST_SUM!$L:$L,$G11)/COUNTIFS($G:$G,$G11,$AU:$AU,"●",$A:$A,SN$5)/SN$3,0)/3600/$E11</f>
        <v>0</v>
      </c>
      <c r="SO11" s="0" t="n">
        <f aca="false">IF($AV11="●",SUMIFS(ST_SUM!TC:TC,ST_SUM!$L:$L,$G11)/COUNTIFS($G:$G,$G11,$AV:$AV,"●",$A:$A,SO$5)/SO$3,0)/3600/$E11</f>
        <v>0</v>
      </c>
      <c r="SP11" s="0" t="n">
        <f aca="false">IF($AW11="●",SUMIFS(ST_SUM!TD:TD,ST_SUM!$L:$L,$G11)/COUNTIFS($G:$G,$G11,$AW:$AW,"●",$A:$A,SP$5)/SP$3,0)/3600/$E11</f>
        <v>0</v>
      </c>
      <c r="SQ11" s="0" t="n">
        <f aca="false">IF($AX11="●",SUMIFS(ST_SUM!TE:TE,ST_SUM!$L:$L,$G11)/COUNTIFS($G:$G,$G11,$AX:$AX,"●",$A:$A,SQ$5)/SQ$3,0)/3600/$E11</f>
        <v>0</v>
      </c>
      <c r="SR11" s="0" t="n">
        <f aca="false">IF($AY11="●",SUMIFS(ST_SUM!TF:TF,ST_SUM!$L:$L,$G11)/COUNTIFS($G:$G,$G11,$AY:$AY,"●",$A:$A,SR$5)/SR$3,0)/3600/$E11</f>
        <v>0</v>
      </c>
      <c r="SS11" s="0" t="n">
        <f aca="false">IF($AZ11="●",SUMIFS(ST_SUM!TG:TG,ST_SUM!$L:$L,$G11)/COUNTIFS($G:$G,$G11,$AZ:$AZ,"●",$A:$A,SS$5)/SS$3,0)/3600/$E11</f>
        <v>0</v>
      </c>
      <c r="ST11" s="0" t="n">
        <f aca="false">IF($BA11="●",SUMIFS(ST_SUM!TH:TH,ST_SUM!$L:$L,$G11)/COUNTIFS($G:$G,$G11,$BA:$BA,"●",$A:$A,ST$5)/ST$3,0)/3600/$E11</f>
        <v>0</v>
      </c>
      <c r="SU11" s="0" t="n">
        <f aca="false">IF($BB11="●",SUMIFS(ST_SUM!TI:TI,ST_SUM!$L:$L,$G11)/COUNTIFS($G:$G,$G11,$BB:$BB,"●",$A:$A,SU$5)/SU$3,0)/3600/$E11</f>
        <v>0</v>
      </c>
      <c r="SV11" s="0" t="n">
        <f aca="false">IF($BC11="●",SUMIFS(ST_SUM!TJ:TJ,ST_SUM!$L:$L,$G11)/COUNTIFS($G:$G,$G11,$BC:$BC,"●",$A:$A,SV$5)/SV$3,0)/3600/$E11</f>
        <v>0</v>
      </c>
      <c r="SW11" s="0" t="n">
        <f aca="false">IF($BD11="●",SUMIFS(ST_SUM!TK:TK,ST_SUM!$L:$L,$G11)/COUNTIFS($G:$G,$G11,$BD:$BD,"●",$A:$A,SW$5)/SW$3,0)/3600/$E11</f>
        <v>0</v>
      </c>
      <c r="SX11" s="0" t="n">
        <f aca="false">IF($BE11="●",SUMIFS(ST_SUM!TL:TL,ST_SUM!$L:$L,$G11)/COUNTIFS($G:$G,$G11,$BE:$BE,"●",$A:$A,SX$5)/SX$3,0)/3600/$E11</f>
        <v>0</v>
      </c>
      <c r="SY11" s="0" t="n">
        <f aca="false">IF($BF11="●",SUMIFS(ST_SUM!TM:TM,ST_SUM!$L:$L,$G11)/COUNTIFS($G:$G,$G11,$BF:$BF,"●",$A:$A,SY$5)/SY$3,0)/3600/$E11</f>
        <v>0</v>
      </c>
      <c r="SZ11" s="0" t="n">
        <f aca="false">IF($BG11="●",SUMIFS(ST_SUM!TN:TN,ST_SUM!$L:$L,$G11)/COUNTIFS($G:$G,$G11,$BG:$BG,"●",$A:$A,SZ$5)/SZ$3,0)/3600/$E11</f>
        <v>0</v>
      </c>
      <c r="TA11" s="0" t="n">
        <f aca="false">IF($BH11="●",SUMIFS(ST_SUM!TO:TO,ST_SUM!$L:$L,$G11)/COUNTIFS($G:$G,$G11,$BH:$BH,"●",$A:$A,TA$5)/TA$3,0)/3600/$E11</f>
        <v>0</v>
      </c>
      <c r="TB11" s="0" t="n">
        <f aca="false">IF($BI11="●",SUMIFS(ST_SUM!TP:TP,ST_SUM!$L:$L,$G11)/COUNTIFS($G:$G,$G11,$BI:$BI,"●",$A:$A,TB$5)/TB$3,0)/3600/$E11</f>
        <v>0</v>
      </c>
      <c r="TC11" s="0" t="n">
        <f aca="false">IF($BJ11="●",SUMIFS(ST_SUM!TQ:TQ,ST_SUM!$L:$L,$G11)/COUNTIFS($G:$G,$G11,$BJ:$BJ,"●",$A:$A,TC$5)/TC$3,0)/3600/$E11</f>
        <v>0</v>
      </c>
      <c r="TD11" s="0" t="n">
        <f aca="false">IF($BK11="●",SUMIFS(ST_SUM!TR:TR,ST_SUM!$L:$L,$G11)/COUNTIFS($G:$G,$G11,$BK:$BK,"●",$A:$A,TD$5)/TD$3,0)/3600/$E11</f>
        <v>0</v>
      </c>
      <c r="TE11" s="0" t="n">
        <f aca="false">IF($BL11="●",SUMIFS(ST_SUM!TS:TS,ST_SUM!$L:$L,$G11)/COUNTIFS($G:$G,$G11,$BL:$BL,"●",$A:$A,TE$5)/TE$3,0)/3600/$E11</f>
        <v>0</v>
      </c>
      <c r="TF11" s="0" t="n">
        <f aca="false">IF($BM11="●",SUMIFS(ST_SUM!TT:TT,ST_SUM!$L:$L,$G11)/COUNTIFS($G:$G,$G11,$BM:$BM,"●",$A:$A,TF$5)/TF$3,0)/3600/$E11</f>
        <v>0</v>
      </c>
      <c r="TG11" s="0" t="n">
        <f aca="false">IF($BN11="●",SUMIFS(ST_SUM!TU:TU,ST_SUM!$L:$L,$G11)/COUNTIFS($G:$G,$G11,$BN:$BN,"●",$A:$A,TG$5)/TG$3,0)/3600/$E11</f>
        <v>0</v>
      </c>
      <c r="TH11" s="0" t="n">
        <f aca="false">IF($BO11="●",SUMIFS(ST_SUM!TV:TV,ST_SUM!$L:$L,$G11)/COUNTIFS($G:$G,$G11,$BO:$BO,"●",$A:$A,TH$5)/TH$3,0)/3600/$E11</f>
        <v>0</v>
      </c>
      <c r="TI11" s="0" t="n">
        <f aca="false">IF($BP11="●",SUMIFS(ST_SUM!TW:TW,ST_SUM!$L:$L,$G11)/COUNTIFS($G:$G,$G11,$BP:$BP,"●",$A:$A,TI$5)/TI$3,0)/3600/$E11</f>
        <v>0</v>
      </c>
      <c r="TJ11" s="0" t="n">
        <f aca="false">IF($BQ11="●",SUMIFS(ST_SUM!TX:TX,ST_SUM!$L:$L,$G11)/COUNTIFS($G:$G,$G11,$BQ:$BQ,"●",$A:$A,TJ$5)/TJ$3,0)/3600/$E11</f>
        <v>0</v>
      </c>
      <c r="TK11" s="0" t="n">
        <f aca="false">IF($BR11="●",SUMIFS(ST_SUM!TY:TY,ST_SUM!$L:$L,$G11)/COUNTIFS($G:$G,$G11,$BR:$BR,"●",$A:$A,TK$5)/TK$3,0)/3600/$E11</f>
        <v>0</v>
      </c>
      <c r="TL11" s="0" t="n">
        <f aca="false">IF($BS11="●",SUMIFS(ST_SUM!TZ:TZ,ST_SUM!$L:$L,$G11)/COUNTIFS($G:$G,$G11,$BS:$BS,"●",$A:$A,TL$5)/TL$3,0)/3600/$E11</f>
        <v>0</v>
      </c>
      <c r="TM11" s="0" t="n">
        <f aca="false">IF($BT11="●",SUMIFS(ST_SUM!UA:UA,ST_SUM!$L:$L,$G11)/COUNTIFS($G:$G,$G11,$BT:$BT,"●",$A:$A,TM$5)/TM$3,0)/3600/$E11</f>
        <v>0</v>
      </c>
      <c r="TN11" s="0" t="n">
        <f aca="false">SUM(RA11:TM11)</f>
        <v>0</v>
      </c>
      <c r="TO11" s="0" t="n">
        <f aca="false">IF($H11="●",SUMIFS(ST_SUM!UC:UC,ST_SUM!$L:$L,$G11)/COUNTIFS($G:$G,$G11,$H:$H,"●",$A:$A,TO$5)/TO$3,0)/3600/$E11</f>
        <v>0</v>
      </c>
      <c r="TP11" s="0" t="n">
        <f aca="false">IF($I11="●",SUMIFS(ST_SUM!UD:UD,ST_SUM!$L:$L,$G11)/COUNTIFS($G:$G,$G11,$I:$I,"●",$A:$A,TP$5)/TP$3,0)/3600/$E11</f>
        <v>0</v>
      </c>
      <c r="TQ11" s="0" t="n">
        <f aca="false">IF($J11="●",SUMIFS(ST_SUM!UE:UE,ST_SUM!$L:$L,$G11)/COUNTIFS($G:$G,$G11,$J:$J,"●",$A:$A,TQ$5)/TQ$3,0)/3600/$E11</f>
        <v>0</v>
      </c>
      <c r="TR11" s="0" t="n">
        <f aca="false">IF($K11="●",SUMIFS(ST_SUM!UF:UF,ST_SUM!$L:$L,$G11)/COUNTIFS($G:$G,$G11,$K:$K,"●",$A:$A,TR$5)/TR$3,0)/3600/$E11</f>
        <v>0</v>
      </c>
      <c r="TS11" s="0" t="n">
        <f aca="false">IF($L11="●",SUMIFS(ST_SUM!UG:UG,ST_SUM!$L:$L,$G11)/COUNTIFS($G:$G,$G11,$L:$L,"●",$A:$A,TS$5)/TS$3,0)/3600/$E11</f>
        <v>0</v>
      </c>
      <c r="TT11" s="0" t="n">
        <f aca="false">IF($M11="●",SUMIFS(ST_SUM!UH:UH,ST_SUM!$L:$L,$G11)/COUNTIFS($G:$G,$G11,$M:$M,"●",$A:$A,TT$5)/TT$3,0)/3600/$E11</f>
        <v>0</v>
      </c>
      <c r="TU11" s="0" t="n">
        <f aca="false">IF($N11="●",SUMIFS(ST_SUM!UI:UI,ST_SUM!$L:$L,$G11)/COUNTIFS($G:$G,$G11,$N:$N,"●",$A:$A,TU$5)/TU$3,0)/3600/$E11</f>
        <v>0</v>
      </c>
      <c r="TV11" s="0" t="n">
        <f aca="false">IF($O11="●",SUMIFS(ST_SUM!UJ:UJ,ST_SUM!$L:$L,$G11,ST_SUM!$M:$M,IF($B11='PART METHOD'!$D$4,"FMCNC1",IF($B11='PART METHOD'!$D$6,"FMCNC2","STD")))/IF($B11='PART METHOD'!$D$4,COUNTIFS($G:$G,$G11,$O:$O,"●",$A:$A,TV$5,$B:$B,'PART METHOD'!$D$4),IF($B11='PART METHOD'!$D$6,COUNTIFS($G:$G,$G11,$O:$O,"●",$A:$A,TV$5,$B:$B,'PART METHOD'!$D$6),COUNTIFS($G:$G,$G11,$O:$O,"●",$A:$A,TV$5,$B:$B,"&lt;&gt;"&amp;'PART METHOD'!$D$4,$B:$B,"&lt;&gt;"&amp;'PART METHOD'!$D$6)))/TV$3,0)/3600/$E11</f>
        <v>0</v>
      </c>
      <c r="TW11" s="0" t="n">
        <f aca="false">IF($P11="●",SUMIFS(ST_SUM!UK:UK,ST_SUM!$L:$L,$G11,ST_SUM!$M:$M,IF($B11='PART METHOD'!$D$4,"FMCNC1",IF($B11='PART METHOD'!$D$6,"FMCNC2","STD")))/IF($B11='PART METHOD'!$D$4,COUNTIFS($G:$G,$G11,$P:$P,"●",$A:$A,TW$5,$B:$B,'PART METHOD'!$D$4),IF($B11='PART METHOD'!$D$6,COUNTIFS($G:$G,$G11,$P:$P,"●",$A:$A,TW$5,$B:$B,'PART METHOD'!$D$6),COUNTIFS($G:$G,$G11,$P:$P,"●",$A:$A,TW$5,$B:$B,"&lt;&gt;"&amp;'PART METHOD'!$D$4,$B:$B,"&lt;&gt;"&amp;'PART METHOD'!$D$6)))/TW$3,0)/3600/$E11</f>
        <v>0</v>
      </c>
      <c r="TX11" s="0" t="n">
        <f aca="false">IF($Q11="●",SUMIFS(ST_SUM!UL:UL,ST_SUM!$L:$L,$G11,ST_SUM!$M:$M,IF($B11='PART METHOD'!$D$4,"FMCNC1",IF($B11='PART METHOD'!$D$6,"FMCNC2","STD")))/IF($B11='PART METHOD'!$D$4,COUNTIFS($G:$G,$G11,$Q:$Q,"●",$A:$A,TX$5,$B:$B,'PART METHOD'!$D$4),IF($B11='PART METHOD'!$D$6,COUNTIFS($G:$G,$G11,$Q:$Q,"●",$A:$A,TX$5,$B:$B,'PART METHOD'!$D$6),COUNTIFS($G:$G,$G11,$Q:$Q,"●",$A:$A,TX$5,$B:$B,"&lt;&gt;"&amp;'PART METHOD'!$D$4,$B:$B,"&lt;&gt;"&amp;'PART METHOD'!$D$6)))/TX$3,0)/3600/$E11</f>
        <v>0</v>
      </c>
      <c r="TY11" s="0" t="n">
        <f aca="false">IF($R11="●",SUMIFS(ST_SUM!UM:UM,ST_SUM!$L:$L,$G11,ST_SUM!$M:$M,IF($B11='PART METHOD'!$D$4,"FMCNC1",IF($B11='PART METHOD'!$D$6,"FMCNC2","STD")))/IF($B11='PART METHOD'!$D$4,COUNTIFS($G:$G,$G11,$R:$R,"●",$A:$A,TY$5,$B:$B,'PART METHOD'!$D$4),IF($B11='PART METHOD'!$D$6,COUNTIFS($G:$G,$G11,$R:$R,"●",$A:$A,TY$5,$B:$B,'PART METHOD'!$D$6),COUNTIFS($G:$G,$G11,$R:$R,"●",$A:$A,TY$5,$B:$B,"&lt;&gt;"&amp;'PART METHOD'!$D$4,$B:$B,"&lt;&gt;"&amp;'PART METHOD'!$D$6)))/TY$3,0)/3600/$E11</f>
        <v>0</v>
      </c>
      <c r="TZ11" s="0" t="n">
        <f aca="false">IF($S11="●",SUMIFS(ST_SUM!UN:UN,ST_SUM!$L:$L,$G11,ST_SUM!$M:$M,IF($B11='PART METHOD'!$D$4,"FMCNC1",IF($B11='PART METHOD'!$D$6,"FMCNC2","STD")))/IF($B11='PART METHOD'!$D$4,COUNTIFS($G:$G,$G11,$S:$S,"●",$A:$A,TZ$5,$B:$B,'PART METHOD'!$D$4),IF($B11='PART METHOD'!$D$6,COUNTIFS($G:$G,$G11,$S:$S,"●",$A:$A,TZ$5,$B:$B,'PART METHOD'!$D$6),COUNTIFS($G:$G,$G11,$S:$S,"●",$A:$A,TZ$5,$B:$B,"&lt;&gt;"&amp;'PART METHOD'!$D$4,$B:$B,"&lt;&gt;"&amp;'PART METHOD'!$D$6)))/TZ$3,0)/3600/$E11</f>
        <v>0</v>
      </c>
      <c r="UA11" s="0" t="n">
        <f aca="false">IF($T11="●",SUMIFS(ST_SUM!UO:UO,ST_SUM!$L:$L,$G11,ST_SUM!$M:$M,IF($B11='PART METHOD'!$D$4,"FMCNC1",IF($B11='PART METHOD'!$D$6,"FMCNC2","STD")))/IF($B11='PART METHOD'!$D$4,COUNTIFS($G:$G,$G11,$T:$T,"●",$A:$A,UA$5,$B:$B,'PART METHOD'!$D$4),IF($B11='PART METHOD'!$D$6,COUNTIFS($G:$G,$G11,$T:$T,"●",$A:$A,UA$5,$B:$B,'PART METHOD'!$D$6),COUNTIFS($G:$G,$G11,$T:$T,"●",$A:$A,UA$5,$B:$B,"&lt;&gt;"&amp;'PART METHOD'!$D$4,$B:$B,"&lt;&gt;"&amp;'PART METHOD'!$D$6)))/UA$3,0)/3600/$E11</f>
        <v>0</v>
      </c>
      <c r="UB11" s="0" t="n">
        <f aca="false">IF($U11="●",SUMIFS(ST_SUM!UP:UP,ST_SUM!$L:$L,$G11,ST_SUM!$M:$M,IF($B11='PART METHOD'!$D$4,"FMCNC1",IF($B11='PART METHOD'!$D$6,"FMCNC2","STD")))/IF($B11='PART METHOD'!$D$4,COUNTIFS($G:$G,$G11,$U:$U,"●",$A:$A,UB$5,$B:$B,'PART METHOD'!$D$4),IF($B11='PART METHOD'!$D$6,COUNTIFS($G:$G,$G11,$U:$U,"●",$A:$A,UB$5,$B:$B,'PART METHOD'!$D$6),COUNTIFS($G:$G,$G11,$U:$U,"●",$A:$A,UB$5,$B:$B,"&lt;&gt;"&amp;'PART METHOD'!$D$4,$B:$B,"&lt;&gt;"&amp;'PART METHOD'!$D$6)))/UB$3,0)/3600/$E11</f>
        <v>0</v>
      </c>
      <c r="UC11" s="0" t="n">
        <f aca="false">IF($V11="●",SUMIFS(ST_SUM!UQ:UQ,ST_SUM!$L:$L,$G11,ST_SUM!$M:$M,IF($B11='PART METHOD'!$D$4,"FMCNC1",IF($B11='PART METHOD'!$D$6,"FMCNC2","STD")))/IF($B11='PART METHOD'!$D$4,COUNTIFS($G:$G,$G11,$V:$V,"●",$A:$A,UC$5,$B:$B,'PART METHOD'!$D$4),IF($B11='PART METHOD'!$D$6,COUNTIFS($G:$G,$G11,$V:$V,"●",$A:$A,UC$5,$B:$B,'PART METHOD'!$D$6),COUNTIFS($G:$G,$G11,$V:$V,"●",$A:$A,UC$5,$B:$B,"&lt;&gt;"&amp;'PART METHOD'!$D$4,$B:$B,"&lt;&gt;"&amp;'PART METHOD'!$D$6)))/UC$3,0)/3600/$E11</f>
        <v>0</v>
      </c>
      <c r="UD11" s="0" t="n">
        <f aca="false">IF($W11="●",SUMIFS(ST_SUM!UR:UR,ST_SUM!$L:$L,$G11,ST_SUM!$N:$N,IF($B11='PART METHOD'!$D$5,"HAND","STD"))/COUNTIFS($G:$G,$G11,$W:$W,"●",$A:$A,UD$5,$B:$B,IF($B11='PART METHOD'!$D$5,'PART METHOD'!$D$5,"&lt;&gt;"&amp;'PART METHOD'!$D$5))/UD$3,0)/3600/$E11</f>
        <v>0</v>
      </c>
      <c r="UE11" s="0" t="n">
        <f aca="false">IF($X11="●",SUMIFS(ST_SUM!US:US,ST_SUM!$L:$L,$G11)/COUNTIFS($G:$G,$G11,$X:$X,"●",$A:$A,UE$5)/UE$3,0)/3600/$E11</f>
        <v>0</v>
      </c>
      <c r="UF11" s="0" t="n">
        <f aca="false">IF($Y11="●",SUMIFS(ST_SUM!UT:UT,ST_SUM!$L:$L,$G11)/COUNTIFS($G:$G,$G11,$Y:$Y,"●",$A:$A,UF$5)/UF$3,0)/3600/$E11</f>
        <v>0</v>
      </c>
      <c r="UG11" s="0" t="n">
        <f aca="false">IF($Z11="●",SUMIFS(ST_SUM!UU:UU,ST_SUM!$L:$L,$G11)/COUNTIFS($G:$G,$G11,$Z:$Z,"●",$A:$A,UG$5)/UG$3,0)/3600/$E11</f>
        <v>0</v>
      </c>
      <c r="UH11" s="0" t="n">
        <f aca="false">IF($AA11="●",SUMIFS(ST_SUM!UV:UV,ST_SUM!$L:$L,$G11)/COUNTIFS($G:$G,$G11,$AA:$AA,"●",$A:$A,UH$5)/UH$3,0)/3600/$E11</f>
        <v>0</v>
      </c>
      <c r="UI11" s="0" t="n">
        <f aca="false">IF($AB11="●",SUMIFS(ST_SUM!UW:UW,ST_SUM!$L:$L,$G11)/COUNTIFS($G:$G,$G11,$AB:$AB,"●",$A:$A,UI$5)/UI$3,0)/3600/$E11</f>
        <v>0</v>
      </c>
      <c r="UJ11" s="0" t="n">
        <f aca="false">IF($AC11="●",SUMIFS(ST_SUM!UX:UX,ST_SUM!$L:$L,$G11)/COUNTIFS($G:$G,$G11,$AC:$AC,"●",$A:$A,UJ$5)/UJ$3,0)/3600/$E11</f>
        <v>0</v>
      </c>
      <c r="UK11" s="0" t="n">
        <f aca="false">IF($AD11="●",SUMIFS(ST_SUM!UY:UY,ST_SUM!$L:$L,$G11)/COUNTIFS($G:$G,$G11,$AD:$AD,"●",$A:$A,UK$5)/UK$3,0)/3600/$E11</f>
        <v>0</v>
      </c>
      <c r="UL11" s="0" t="n">
        <f aca="false">IF($AE11="●",SUMIFS(ST_SUM!UZ:UZ,ST_SUM!$L:$L,$G11)/COUNTIFS($G:$G,$G11,$AE:$AE,"●",$A:$A,UL$5)/UL$3,0)/3600/$E11</f>
        <v>0</v>
      </c>
      <c r="UM11" s="0" t="n">
        <f aca="false">IF($AF11="●",SUMIFS(ST_SUM!VA:VA,ST_SUM!$L:$L,$G11)/COUNTIFS($G:$G,$G11,$AF:$AF,"●",$A:$A,UM$5)/UM$3,0)/3600/$E11</f>
        <v>0</v>
      </c>
      <c r="UN11" s="0" t="n">
        <f aca="false">IF($AG11="●",SUMIFS(ST_SUM!VB:VB,ST_SUM!$L:$L,$G11)/COUNTIFS($G:$G,$G11,$AG:$AG,"●",$A:$A,UN$5)/UN$3,0)/3600/$E11</f>
        <v>0</v>
      </c>
      <c r="UO11" s="0" t="n">
        <f aca="false">IF($AH11="●",SUMIFS(ST_SUM!VC:VC,ST_SUM!$L:$L,$G11)/COUNTIFS($G:$G,$G11,$AH:$AH,"●",$A:$A,UO$5)/UO$3,0)/3600/$E11</f>
        <v>0</v>
      </c>
      <c r="UP11" s="0" t="n">
        <f aca="false">IF($AI11="●",SUMIFS(ST_SUM!VD:VD,ST_SUM!$L:$L,$G11)/COUNTIFS($G:$G,$G11,$AI:$AI,"●",$A:$A,UP$5)/UP$3,0)/3600/$E11</f>
        <v>0</v>
      </c>
      <c r="UQ11" s="0" t="n">
        <f aca="false">IF($AJ11="●",SUMIFS(ST_SUM!VE:VE,ST_SUM!$L:$L,$G11)/COUNTIFS($G:$G,$G11,$AJ:$AJ,"●",$A:$A,UQ$5)/UQ$3,0)/3600/$E11</f>
        <v>0</v>
      </c>
      <c r="UR11" s="0" t="n">
        <f aca="false">IF($AK11="●",SUMIFS(ST_SUM!VF:VF,ST_SUM!$L:$L,$G11)/COUNTIFS($G:$G,$G11,$AK:$AK,"●",$A:$A,UR$5)/UR$3,0)/3600/$E11</f>
        <v>0</v>
      </c>
      <c r="US11" s="0" t="n">
        <f aca="false">IF($AL11="●",SUMIFS(ST_SUM!VG:VG,ST_SUM!$L:$L,$G11)/COUNTIFS($G:$G,$G11,$AL:$AL,"●",$A:$A,US$5)/US$3,0)/3600/$E11</f>
        <v>0</v>
      </c>
      <c r="UT11" s="0" t="n">
        <f aca="false">IF($AM11="●",SUMIFS(ST_SUM!VH:VH,ST_SUM!$L:$L,$G11)/COUNTIFS($G:$G,$G11,$AM:$AM,"●",$A:$A,UT$5)/UT$3,0)/3600/$E11</f>
        <v>0</v>
      </c>
      <c r="UU11" s="0" t="n">
        <f aca="false">IF($AN11="●",SUMIFS(ST_SUM!VI:VI,ST_SUM!$L:$L,$G11)/COUNTIFS($G:$G,$G11,$AN:$AN,"●",$A:$A,UU$5)/UU$3,0)/3600/$E11</f>
        <v>0</v>
      </c>
      <c r="UV11" s="0" t="n">
        <f aca="false">IF($AO11="●",SUMIFS(ST_SUM!VJ:VJ,ST_SUM!$L:$L,$G11)/COUNTIFS($G:$G,$G11,$AO:$AO,"●",$A:$A,UV$5)/UV$3,0)/3600/$E11</f>
        <v>0</v>
      </c>
      <c r="UW11" s="0" t="n">
        <f aca="false">IF($AP11="●",SUMIFS(ST_SUM!VK:VK,ST_SUM!$L:$L,$G11)/COUNTIFS($G:$G,$G11,$AP:$AP,"●",$A:$A,UW$5)/UW$3,0)/3600/$E11</f>
        <v>0</v>
      </c>
      <c r="UX11" s="0" t="n">
        <f aca="false">IF($AQ11="●",SUMIFS(ST_SUM!VL:VL,ST_SUM!$L:$L,$G11)/COUNTIFS($G:$G,$G11,$AQ:$AQ,"●",$A:$A,UX$5)/UX$3,0)/3600/$E11</f>
        <v>0</v>
      </c>
      <c r="UY11" s="0" t="n">
        <f aca="false">IF($AR11="●",SUMIFS(ST_SUM!VM:VM,ST_SUM!$L:$L,$G11)/COUNTIFS($G:$G,$G11,$AR:$AR,"●",$A:$A,UY$5)/UY$3,0)/3600/$E11</f>
        <v>0</v>
      </c>
      <c r="UZ11" s="0" t="n">
        <f aca="false">IF($AS11="●",SUMIFS(ST_SUM!VN:VN,ST_SUM!$L:$L,$G11)/COUNTIFS($G:$G,$G11,$AS:$AS,"●",$A:$A,UZ$5)/UZ$3,0)/3600/$E11</f>
        <v>0</v>
      </c>
      <c r="VA11" s="0" t="n">
        <f aca="false">IF($AT11="●",SUMIFS(ST_SUM!VO:VO,ST_SUM!$L:$L,$G11)/COUNTIFS($G:$G,$G11,$AT:$AT,"●",$A:$A,VA$5)/VA$3,0)/3600/$E11</f>
        <v>0</v>
      </c>
      <c r="VB11" s="0" t="n">
        <f aca="false">IF($AU11="●",SUMIFS(ST_SUM!VP:VP,ST_SUM!$L:$L,$G11)/COUNTIFS($G:$G,$G11,$AU:$AU,"●",$A:$A,VB$5)/VB$3,0)/3600/$E11</f>
        <v>0</v>
      </c>
      <c r="VC11" s="0" t="n">
        <f aca="false">IF($AV11="●",SUMIFS(ST_SUM!VQ:VQ,ST_SUM!$L:$L,$G11)/COUNTIFS($G:$G,$G11,$AV:$AV,"●",$A:$A,VC$5)/VC$3,0)/3600/$E11</f>
        <v>0</v>
      </c>
      <c r="VD11" s="0" t="n">
        <f aca="false">IF($AW11="●",SUMIFS(ST_SUM!VR:VR,ST_SUM!$L:$L,$G11)/COUNTIFS($G:$G,$G11,$AW:$AW,"●",$A:$A,VD$5)/VD$3,0)/3600/$E11</f>
        <v>0</v>
      </c>
      <c r="VE11" s="0" t="n">
        <f aca="false">IF($AX11="●",SUMIFS(ST_SUM!VS:VS,ST_SUM!$L:$L,$G11)/COUNTIFS($G:$G,$G11,$AX:$AX,"●",$A:$A,VE$5)/VE$3,0)/3600/$E11</f>
        <v>0</v>
      </c>
      <c r="VF11" s="0" t="n">
        <f aca="false">IF($AY11="●",SUMIFS(ST_SUM!VT:VT,ST_SUM!$L:$L,$G11)/COUNTIFS($G:$G,$G11,$AY:$AY,"●",$A:$A,VF$5)/VF$3,0)/3600/$E11</f>
        <v>0</v>
      </c>
      <c r="VG11" s="0" t="n">
        <f aca="false">IF($AZ11="●",SUMIFS(ST_SUM!VU:VU,ST_SUM!$L:$L,$G11)/COUNTIFS($G:$G,$G11,$AZ:$AZ,"●",$A:$A,VG$5)/VG$3,0)/3600/$E11</f>
        <v>0</v>
      </c>
      <c r="VH11" s="0" t="n">
        <f aca="false">IF($BA11="●",SUMIFS(ST_SUM!VV:VV,ST_SUM!$L:$L,$G11)/COUNTIFS($G:$G,$G11,$BA:$BA,"●",$A:$A,VH$5)/VH$3,0)/3600/$E11</f>
        <v>0</v>
      </c>
      <c r="VI11" s="0" t="n">
        <f aca="false">IF($BB11="●",SUMIFS(ST_SUM!VW:VW,ST_SUM!$L:$L,$G11)/COUNTIFS($G:$G,$G11,$BB:$BB,"●",$A:$A,VI$5)/VI$3,0)/3600/$E11</f>
        <v>0</v>
      </c>
      <c r="VJ11" s="0" t="n">
        <f aca="false">IF($BC11="●",SUMIFS(ST_SUM!VX:VX,ST_SUM!$L:$L,$G11)/COUNTIFS($G:$G,$G11,$BC:$BC,"●",$A:$A,VJ$5)/VJ$3,0)/3600/$E11</f>
        <v>0</v>
      </c>
      <c r="VK11" s="0" t="n">
        <f aca="false">IF($BD11="●",SUMIFS(ST_SUM!VY:VY,ST_SUM!$L:$L,$G11)/COUNTIFS($G:$G,$G11,$BD:$BD,"●",$A:$A,VK$5)/VK$3,0)/3600/$E11</f>
        <v>0</v>
      </c>
      <c r="VL11" s="0" t="n">
        <f aca="false">IF($BE11="●",SUMIFS(ST_SUM!VZ:VZ,ST_SUM!$L:$L,$G11)/COUNTIFS($G:$G,$G11,$BE:$BE,"●",$A:$A,VL$5)/VL$3,0)/3600/$E11</f>
        <v>0</v>
      </c>
      <c r="VM11" s="0" t="n">
        <f aca="false">IF($BF11="●",SUMIFS(ST_SUM!WA:WA,ST_SUM!$L:$L,$G11)/COUNTIFS($G:$G,$G11,$BF:$BF,"●",$A:$A,VM$5)/VM$3,0)/3600/$E11</f>
        <v>0</v>
      </c>
      <c r="VN11" s="0" t="n">
        <f aca="false">IF($BG11="●",SUMIFS(ST_SUM!WB:WB,ST_SUM!$L:$L,$G11)/COUNTIFS($G:$G,$G11,$BG:$BG,"●",$A:$A,VN$5)/VN$3,0)/3600/$E11</f>
        <v>0</v>
      </c>
      <c r="VO11" s="0" t="n">
        <f aca="false">IF($BH11="●",SUMIFS(ST_SUM!WC:WC,ST_SUM!$L:$L,$G11)/COUNTIFS($G:$G,$G11,$BH:$BH,"●",$A:$A,VO$5)/VO$3,0)/3600/$E11</f>
        <v>0</v>
      </c>
      <c r="VP11" s="0" t="n">
        <f aca="false">IF($BI11="●",SUMIFS(ST_SUM!WD:WD,ST_SUM!$L:$L,$G11)/COUNTIFS($G:$G,$G11,$BI:$BI,"●",$A:$A,VP$5)/VP$3,0)/3600/$E11</f>
        <v>0</v>
      </c>
      <c r="VQ11" s="0" t="n">
        <f aca="false">IF($BJ11="●",SUMIFS(ST_SUM!WE:WE,ST_SUM!$L:$L,$G11)/COUNTIFS($G:$G,$G11,$BJ:$BJ,"●",$A:$A,VQ$5)/VQ$3,0)/3600/$E11</f>
        <v>0</v>
      </c>
      <c r="VR11" s="0" t="n">
        <f aca="false">IF($BK11="●",SUMIFS(ST_SUM!WF:WF,ST_SUM!$L:$L,$G11)/COUNTIFS($G:$G,$G11,$BK:$BK,"●",$A:$A,VR$5)/VR$3,0)/3600/$E11</f>
        <v>0</v>
      </c>
      <c r="VS11" s="0" t="n">
        <f aca="false">IF($BL11="●",SUMIFS(ST_SUM!WG:WG,ST_SUM!$L:$L,$G11)/COUNTIFS($G:$G,$G11,$BL:$BL,"●",$A:$A,VS$5)/VS$3,0)/3600/$E11</f>
        <v>0</v>
      </c>
      <c r="VT11" s="0" t="n">
        <f aca="false">IF($BM11="●",SUMIFS(ST_SUM!WH:WH,ST_SUM!$L:$L,$G11)/COUNTIFS($G:$G,$G11,$BM:$BM,"●",$A:$A,VT$5)/VT$3,0)/3600/$E11</f>
        <v>0</v>
      </c>
      <c r="VU11" s="0" t="n">
        <f aca="false">IF($BN11="●",SUMIFS(ST_SUM!WI:WI,ST_SUM!$L:$L,$G11)/COUNTIFS($G:$G,$G11,$BN:$BN,"●",$A:$A,VU$5)/VU$3,0)/3600/$E11</f>
        <v>0</v>
      </c>
      <c r="VV11" s="0" t="n">
        <f aca="false">IF($BO11="●",SUMIFS(ST_SUM!WJ:WJ,ST_SUM!$L:$L,$G11)/COUNTIFS($G:$G,$G11,$BO:$BO,"●",$A:$A,VV$5)/VV$3,0)/3600/$E11</f>
        <v>0</v>
      </c>
      <c r="VW11" s="0" t="n">
        <f aca="false">IF($BP11="●",SUMIFS(ST_SUM!WK:WK,ST_SUM!$L:$L,$G11)/COUNTIFS($G:$G,$G11,$BP:$BP,"●",$A:$A,VW$5)/VW$3,0)/3600/$E11</f>
        <v>0</v>
      </c>
      <c r="VX11" s="0" t="n">
        <f aca="false">IF($BQ11="●",SUMIFS(ST_SUM!WL:WL,ST_SUM!$L:$L,$G11)/COUNTIFS($G:$G,$G11,$BQ:$BQ,"●",$A:$A,VX$5)/VX$3,0)/3600/$E11</f>
        <v>0</v>
      </c>
      <c r="VY11" s="0" t="n">
        <f aca="false">IF($BR11="●",SUMIFS(ST_SUM!WM:WM,ST_SUM!$L:$L,$G11)/COUNTIFS($G:$G,$G11,$BR:$BR,"●",$A:$A,VY$5)/VY$3,0)/3600/$E11</f>
        <v>0</v>
      </c>
      <c r="VZ11" s="0" t="n">
        <f aca="false">IF($BS11="●",SUMIFS(ST_SUM!WN:WN,ST_SUM!$L:$L,$G11)/COUNTIFS($G:$G,$G11,$BS:$BS,"●",$A:$A,VZ$5)/VZ$3,0)/3600/$E11</f>
        <v>0</v>
      </c>
      <c r="WA11" s="0" t="n">
        <f aca="false">IF($BT11="●",SUMIFS(ST_SUM!WO:WO,ST_SUM!$L:$L,$G11)/COUNTIFS($G:$G,$G11,$BT:$BT,"●",$A:$A,WA$5)/WA$3,0)/3600/$E11</f>
        <v>0</v>
      </c>
      <c r="WB11" s="0" t="n">
        <f aca="false">SUM(TO11:WA11)</f>
        <v>0</v>
      </c>
      <c r="WC11" s="0" t="n">
        <f aca="false">IF($H11="●",SUMIFS(ST_SUM!WQ:WQ,ST_SUM!$L:$L,$G11)/COUNTIFS($G:$G,$G11,$H:$H,"●",$A:$A,WC$5)/WC$3,0)/3600/$E11</f>
        <v>0</v>
      </c>
      <c r="WD11" s="0" t="n">
        <f aca="false">IF($I11="●",SUMIFS(ST_SUM!WR:WR,ST_SUM!$L:$L,$G11)/COUNTIFS($G:$G,$G11,$I:$I,"●",$A:$A,WD$5)/WD$3,0)/3600/$E11</f>
        <v>0</v>
      </c>
      <c r="WE11" s="0" t="n">
        <f aca="false">IF($J11="●",SUMIFS(ST_SUM!WS:WS,ST_SUM!$L:$L,$G11)/COUNTIFS($G:$G,$G11,$J:$J,"●",$A:$A,WE$5)/WE$3,0)/3600/$E11</f>
        <v>0</v>
      </c>
      <c r="WF11" s="0" t="n">
        <f aca="false">IF($K11="●",SUMIFS(ST_SUM!WT:WT,ST_SUM!$L:$L,$G11)/COUNTIFS($G:$G,$G11,$K:$K,"●",$A:$A,WF$5)/WF$3,0)/3600/$E11</f>
        <v>0</v>
      </c>
      <c r="WG11" s="0" t="n">
        <f aca="false">IF($L11="●",SUMIFS(ST_SUM!WU:WU,ST_SUM!$L:$L,$G11)/COUNTIFS($G:$G,$G11,$L:$L,"●",$A:$A,WG$5)/WG$3,0)/3600/$E11</f>
        <v>0</v>
      </c>
      <c r="WH11" s="0" t="n">
        <f aca="false">IF($M11="●",SUMIFS(ST_SUM!WV:WV,ST_SUM!$L:$L,$G11)/COUNTIFS($G:$G,$G11,$M:$M,"●",$A:$A,WH$5)/WH$3,0)/3600/$E11</f>
        <v>0</v>
      </c>
      <c r="WI11" s="0" t="n">
        <f aca="false">IF($N11="●",SUMIFS(ST_SUM!WW:WW,ST_SUM!$L:$L,$G11)/COUNTIFS($G:$G,$G11,$N:$N,"●",$A:$A,WI$5)/WI$3,0)/3600/$E11</f>
        <v>0</v>
      </c>
      <c r="WJ11" s="0" t="n">
        <f aca="false">IF($O11="●",SUMIFS(ST_SUM!WX:WX,ST_SUM!$L:$L,$G11,ST_SUM!$M:$M,IF($B11='PART METHOD'!$D$4,"FMCNC1",IF($B11='PART METHOD'!$D$6,"FMCNC2","STD")))/IF($B11='PART METHOD'!$D$4,COUNTIFS($G:$G,$G11,$O:$O,"●",$A:$A,WJ$5,$B:$B,'PART METHOD'!$D$4),IF($B11='PART METHOD'!$D$6,COUNTIFS($G:$G,$G11,$O:$O,"●",$A:$A,WJ$5,$B:$B,'PART METHOD'!$D$6),COUNTIFS($G:$G,$G11,$O:$O,"●",$A:$A,WJ$5,$B:$B,"&lt;&gt;"&amp;'PART METHOD'!$D$4,$B:$B,"&lt;&gt;"&amp;'PART METHOD'!$D$6)))/WJ$3,0)/3600/$E11</f>
        <v>0</v>
      </c>
      <c r="WK11" s="0" t="n">
        <f aca="false">IF($P11="●",SUMIFS(ST_SUM!WY:WY,ST_SUM!$L:$L,$G11,ST_SUM!$M:$M,IF($B11='PART METHOD'!$D$4,"FMCNC1",IF($B11='PART METHOD'!$D$6,"FMCNC2","STD")))/IF($B11='PART METHOD'!$D$4,COUNTIFS($G:$G,$G11,$P:$P,"●",$A:$A,WK$5,$B:$B,'PART METHOD'!$D$4),IF($B11='PART METHOD'!$D$6,COUNTIFS($G:$G,$G11,$P:$P,"●",$A:$A,WK$5,$B:$B,'PART METHOD'!$D$6),COUNTIFS($G:$G,$G11,$P:$P,"●",$A:$A,WK$5,$B:$B,"&lt;&gt;"&amp;'PART METHOD'!$D$4,$B:$B,"&lt;&gt;"&amp;'PART METHOD'!$D$6)))/WK$3,0)/3600/$E11</f>
        <v>0</v>
      </c>
      <c r="WL11" s="0" t="n">
        <f aca="false">IF($Q11="●",SUMIFS(ST_SUM!WZ:WZ,ST_SUM!$L:$L,$G11,ST_SUM!$M:$M,IF($B11='PART METHOD'!$D$4,"FMCNC1",IF($B11='PART METHOD'!$D$6,"FMCNC2","STD")))/IF($B11='PART METHOD'!$D$4,COUNTIFS($G:$G,$G11,$Q:$Q,"●",$A:$A,WL$5,$B:$B,'PART METHOD'!$D$4),IF($B11='PART METHOD'!$D$6,COUNTIFS($G:$G,$G11,$Q:$Q,"●",$A:$A,WL$5,$B:$B,'PART METHOD'!$D$6),COUNTIFS($G:$G,$G11,$Q:$Q,"●",$A:$A,WL$5,$B:$B,"&lt;&gt;"&amp;'PART METHOD'!$D$4,$B:$B,"&lt;&gt;"&amp;'PART METHOD'!$D$6)))/WL$3,0)/3600/$E11</f>
        <v>0</v>
      </c>
      <c r="WM11" s="0" t="n">
        <f aca="false">IF($R11="●",SUMIFS(ST_SUM!XA:XA,ST_SUM!$L:$L,$G11,ST_SUM!$M:$M,IF($B11='PART METHOD'!$D$4,"FMCNC1",IF($B11='PART METHOD'!$D$6,"FMCNC2","STD")))/IF($B11='PART METHOD'!$D$4,COUNTIFS($G:$G,$G11,$R:$R,"●",$A:$A,WM$5,$B:$B,'PART METHOD'!$D$4),IF($B11='PART METHOD'!$D$6,COUNTIFS($G:$G,$G11,$R:$R,"●",$A:$A,WM$5,$B:$B,'PART METHOD'!$D$6),COUNTIFS($G:$G,$G11,$R:$R,"●",$A:$A,WM$5,$B:$B,"&lt;&gt;"&amp;'PART METHOD'!$D$4,$B:$B,"&lt;&gt;"&amp;'PART METHOD'!$D$6)))/WM$3,0)/3600/$E11</f>
        <v>0</v>
      </c>
      <c r="WN11" s="0" t="n">
        <f aca="false">IF($S11="●",SUMIFS(ST_SUM!XB:XB,ST_SUM!$L:$L,$G11,ST_SUM!$M:$M,IF($B11='PART METHOD'!$D$4,"FMCNC1",IF($B11='PART METHOD'!$D$6,"FMCNC2","STD")))/IF($B11='PART METHOD'!$D$4,COUNTIFS($G:$G,$G11,$S:$S,"●",$A:$A,WN$5,$B:$B,'PART METHOD'!$D$4),IF($B11='PART METHOD'!$D$6,COUNTIFS($G:$G,$G11,$S:$S,"●",$A:$A,WN$5,$B:$B,'PART METHOD'!$D$6),COUNTIFS($G:$G,$G11,$S:$S,"●",$A:$A,WN$5,$B:$B,"&lt;&gt;"&amp;'PART METHOD'!$D$4,$B:$B,"&lt;&gt;"&amp;'PART METHOD'!$D$6)))/WN$3,0)/3600/$E11</f>
        <v>0</v>
      </c>
      <c r="WO11" s="0" t="n">
        <f aca="false">IF($T11="●",SUMIFS(ST_SUM!XC:XC,ST_SUM!$L:$L,$G11,ST_SUM!$M:$M,IF($B11='PART METHOD'!$D$4,"FMCNC1",IF($B11='PART METHOD'!$D$6,"FMCNC2","STD")))/IF($B11='PART METHOD'!$D$4,COUNTIFS($G:$G,$G11,$T:$T,"●",$A:$A,WO$5,$B:$B,'PART METHOD'!$D$4),IF($B11='PART METHOD'!$D$6,COUNTIFS($G:$G,$G11,$T:$T,"●",$A:$A,WO$5,$B:$B,'PART METHOD'!$D$6),COUNTIFS($G:$G,$G11,$T:$T,"●",$A:$A,WO$5,$B:$B,"&lt;&gt;"&amp;'PART METHOD'!$D$4,$B:$B,"&lt;&gt;"&amp;'PART METHOD'!$D$6)))/WO$3,0)/3600/$E11</f>
        <v>0</v>
      </c>
      <c r="WP11" s="0" t="n">
        <f aca="false">IF($U11="●",SUMIFS(ST_SUM!XD:XD,ST_SUM!$L:$L,$G11,ST_SUM!$M:$M,IF($B11='PART METHOD'!$D$4,"FMCNC1",IF($B11='PART METHOD'!$D$6,"FMCNC2","STD")))/IF($B11='PART METHOD'!$D$4,COUNTIFS($G:$G,$G11,$U:$U,"●",$A:$A,WP$5,$B:$B,'PART METHOD'!$D$4),IF($B11='PART METHOD'!$D$6,COUNTIFS($G:$G,$G11,$U:$U,"●",$A:$A,WP$5,$B:$B,'PART METHOD'!$D$6),COUNTIFS($G:$G,$G11,$U:$U,"●",$A:$A,WP$5,$B:$B,"&lt;&gt;"&amp;'PART METHOD'!$D$4,$B:$B,"&lt;&gt;"&amp;'PART METHOD'!$D$6)))/WP$3,0)/3600/$E11</f>
        <v>0</v>
      </c>
      <c r="WQ11" s="0" t="n">
        <f aca="false">IF($V11="●",SUMIFS(ST_SUM!XE:XE,ST_SUM!$L:$L,$G11,ST_SUM!$M:$M,IF($B11='PART METHOD'!$D$4,"FMCNC1",IF($B11='PART METHOD'!$D$6,"FMCNC2","STD")))/IF($B11='PART METHOD'!$D$4,COUNTIFS($G:$G,$G11,$V:$V,"●",$A:$A,WQ$5,$B:$B,'PART METHOD'!$D$4),IF($B11='PART METHOD'!$D$6,COUNTIFS($G:$G,$G11,$V:$V,"●",$A:$A,WQ$5,$B:$B,'PART METHOD'!$D$6),COUNTIFS($G:$G,$G11,$V:$V,"●",$A:$A,WQ$5,$B:$B,"&lt;&gt;"&amp;'PART METHOD'!$D$4,$B:$B,"&lt;&gt;"&amp;'PART METHOD'!$D$6)))/WQ$3,0)/3600/$E11</f>
        <v>0</v>
      </c>
      <c r="WR11" s="0" t="n">
        <f aca="false">IF($W11="●",SUMIFS(ST_SUM!XF:XF,ST_SUM!$L:$L,$G11,ST_SUM!$N:$N,IF($B11='PART METHOD'!$D$5,"HAND","STD"))/COUNTIFS($G:$G,$G11,$W:$W,"●",$A:$A,WR$5,$B:$B,IF($B11='PART METHOD'!$D$5,'PART METHOD'!$D$5,"&lt;&gt;"&amp;'PART METHOD'!$D$5))/WR$3,0)/3600/$E11</f>
        <v>0</v>
      </c>
      <c r="WS11" s="0" t="n">
        <f aca="false">IF($X11="●",SUMIFS(ST_SUM!XG:XG,ST_SUM!$L:$L,$G11)/COUNTIFS($G:$G,$G11,$X:$X,"●",$A:$A,WS$5)/WS$3,0)/3600/$E11</f>
        <v>0</v>
      </c>
      <c r="WT11" s="0" t="n">
        <f aca="false">IF($Y11="●",SUMIFS(ST_SUM!XH:XH,ST_SUM!$L:$L,$G11)/COUNTIFS($G:$G,$G11,$Y:$Y,"●",$A:$A,WT$5)/WT$3,0)/3600/$E11</f>
        <v>0</v>
      </c>
      <c r="WU11" s="0" t="n">
        <f aca="false">IF($Z11="●",SUMIFS(ST_SUM!XI:XI,ST_SUM!$L:$L,$G11)/COUNTIFS($G:$G,$G11,$Z:$Z,"●",$A:$A,WU$5)/WU$3,0)/3600/$E11</f>
        <v>0</v>
      </c>
      <c r="WV11" s="0" t="n">
        <f aca="false">IF($AA11="●",SUMIFS(ST_SUM!XJ:XJ,ST_SUM!$L:$L,$G11)/COUNTIFS($G:$G,$G11,$AA:$AA,"●",$A:$A,WV$5)/WV$3,0)/3600/$E11</f>
        <v>0</v>
      </c>
      <c r="WW11" s="0" t="n">
        <f aca="false">IF($AB11="●",SUMIFS(ST_SUM!XK:XK,ST_SUM!$L:$L,$G11)/COUNTIFS($G:$G,$G11,$AB:$AB,"●",$A:$A,WW$5)/WW$3,0)/3600/$E11</f>
        <v>0</v>
      </c>
      <c r="WX11" s="0" t="n">
        <f aca="false">IF($AC11="●",SUMIFS(ST_SUM!XL:XL,ST_SUM!$L:$L,$G11)/COUNTIFS($G:$G,$G11,$AC:$AC,"●",$A:$A,WX$5)/WX$3,0)/3600/$E11</f>
        <v>0</v>
      </c>
      <c r="WY11" s="0" t="n">
        <f aca="false">IF($AD11="●",SUMIFS(ST_SUM!XM:XM,ST_SUM!$L:$L,$G11)/COUNTIFS($G:$G,$G11,$AD:$AD,"●",$A:$A,WY$5)/WY$3,0)/3600/$E11</f>
        <v>0</v>
      </c>
      <c r="WZ11" s="0" t="n">
        <f aca="false">IF($AE11="●",SUMIFS(ST_SUM!XN:XN,ST_SUM!$L:$L,$G11)/COUNTIFS($G:$G,$G11,$AE:$AE,"●",$A:$A,WZ$5)/WZ$3,0)/3600/$E11</f>
        <v>0</v>
      </c>
      <c r="XA11" s="0" t="n">
        <f aca="false">IF($AF11="●",SUMIFS(ST_SUM!XO:XO,ST_SUM!$L:$L,$G11)/COUNTIFS($G:$G,$G11,$AF:$AF,"●",$A:$A,XA$5)/XA$3,0)/3600/$E11</f>
        <v>0</v>
      </c>
      <c r="XB11" s="0" t="n">
        <f aca="false">IF($AG11="●",SUMIFS(ST_SUM!XP:XP,ST_SUM!$L:$L,$G11)/COUNTIFS($G:$G,$G11,$AG:$AG,"●",$A:$A,XB$5)/XB$3,0)/3600/$E11</f>
        <v>0</v>
      </c>
      <c r="XC11" s="0" t="n">
        <f aca="false">IF($AH11="●",SUMIFS(ST_SUM!XQ:XQ,ST_SUM!$L:$L,$G11)/COUNTIFS($G:$G,$G11,$AH:$AH,"●",$A:$A,XC$5)/XC$3,0)/3600/$E11</f>
        <v>0</v>
      </c>
      <c r="XD11" s="0" t="n">
        <f aca="false">IF($AI11="●",SUMIFS(ST_SUM!XR:XR,ST_SUM!$L:$L,$G11)/COUNTIFS($G:$G,$G11,$AI:$AI,"●",$A:$A,XD$5)/XD$3,0)/3600/$E11</f>
        <v>0</v>
      </c>
      <c r="XE11" s="0" t="n">
        <f aca="false">IF($AJ11="●",SUMIFS(ST_SUM!XS:XS,ST_SUM!$L:$L,$G11)/COUNTIFS($G:$G,$G11,$AJ:$AJ,"●",$A:$A,XE$5)/XE$3,0)/3600/$E11</f>
        <v>0</v>
      </c>
      <c r="XF11" s="0" t="n">
        <f aca="false">IF($AK11="●",SUMIFS(ST_SUM!XT:XT,ST_SUM!$L:$L,$G11)/COUNTIFS($G:$G,$G11,$AK:$AK,"●",$A:$A,XF$5)/XF$3,0)/3600/$E11</f>
        <v>0</v>
      </c>
      <c r="XG11" s="0" t="n">
        <f aca="false">IF($AL11="●",SUMIFS(ST_SUM!XU:XU,ST_SUM!$L:$L,$G11)/COUNTIFS($G:$G,$G11,$AL:$AL,"●",$A:$A,XG$5)/XG$3,0)/3600/$E11</f>
        <v>0</v>
      </c>
      <c r="XH11" s="0" t="n">
        <f aca="false">IF($AM11="●",SUMIFS(ST_SUM!XV:XV,ST_SUM!$L:$L,$G11)/COUNTIFS($G:$G,$G11,$AM:$AM,"●",$A:$A,XH$5)/XH$3,0)/3600/$E11</f>
        <v>0</v>
      </c>
      <c r="XI11" s="0" t="n">
        <f aca="false">IF($AN11="●",SUMIFS(ST_SUM!XW:XW,ST_SUM!$L:$L,$G11)/COUNTIFS($G:$G,$G11,$AN:$AN,"●",$A:$A,XI$5)/XI$3,0)/3600/$E11</f>
        <v>0</v>
      </c>
      <c r="XJ11" s="0" t="n">
        <f aca="false">IF($AO11="●",SUMIFS(ST_SUM!XX:XX,ST_SUM!$L:$L,$G11)/COUNTIFS($G:$G,$G11,$AO:$AO,"●",$A:$A,XJ$5)/XJ$3,0)/3600/$E11</f>
        <v>0</v>
      </c>
      <c r="XK11" s="0" t="n">
        <f aca="false">IF($AP11="●",SUMIFS(ST_SUM!XY:XY,ST_SUM!$L:$L,$G11)/COUNTIFS($G:$G,$G11,$AP:$AP,"●",$A:$A,XK$5)/XK$3,0)/3600/$E11</f>
        <v>0</v>
      </c>
      <c r="XL11" s="0" t="n">
        <f aca="false">IF($AQ11="●",SUMIFS(ST_SUM!XZ:XZ,ST_SUM!$L:$L,$G11)/COUNTIFS($G:$G,$G11,$AQ:$AQ,"●",$A:$A,XL$5)/XL$3,0)/3600/$E11</f>
        <v>0</v>
      </c>
      <c r="XM11" s="0" t="n">
        <f aca="false">IF($AR11="●",SUMIFS(ST_SUM!YA:YA,ST_SUM!$L:$L,$G11)/COUNTIFS($G:$G,$G11,$AR:$AR,"●",$A:$A,XM$5)/XM$3,0)/3600/$E11</f>
        <v>0</v>
      </c>
      <c r="XN11" s="0" t="n">
        <f aca="false">IF($AS11="●",SUMIFS(ST_SUM!YB:YB,ST_SUM!$L:$L,$G11)/COUNTIFS($G:$G,$G11,$AS:$AS,"●",$A:$A,XN$5)/XN$3,0)/3600/$E11</f>
        <v>0</v>
      </c>
      <c r="XO11" s="0" t="n">
        <f aca="false">IF($AT11="●",SUMIFS(ST_SUM!YC:YC,ST_SUM!$L:$L,$G11)/COUNTIFS($G:$G,$G11,$AT:$AT,"●",$A:$A,XO$5)/XO$3,0)/3600/$E11</f>
        <v>0</v>
      </c>
      <c r="XP11" s="0" t="n">
        <f aca="false">IF($AU11="●",SUMIFS(ST_SUM!YD:YD,ST_SUM!$L:$L,$G11)/COUNTIFS($G:$G,$G11,$AU:$AU,"●",$A:$A,XP$5)/XP$3,0)/3600/$E11</f>
        <v>0</v>
      </c>
      <c r="XQ11" s="0" t="n">
        <f aca="false">IF($AV11="●",SUMIFS(ST_SUM!YE:YE,ST_SUM!$L:$L,$G11)/COUNTIFS($G:$G,$G11,$AV:$AV,"●",$A:$A,XQ$5)/XQ$3,0)/3600/$E11</f>
        <v>0</v>
      </c>
      <c r="XR11" s="0" t="n">
        <f aca="false">IF($AW11="●",SUMIFS(ST_SUM!YF:YF,ST_SUM!$L:$L,$G11)/COUNTIFS($G:$G,$G11,$AW:$AW,"●",$A:$A,XR$5)/XR$3,0)/3600/$E11</f>
        <v>0</v>
      </c>
      <c r="XS11" s="0" t="n">
        <f aca="false">IF($AX11="●",SUMIFS(ST_SUM!YG:YG,ST_SUM!$L:$L,$G11)/COUNTIFS($G:$G,$G11,$AX:$AX,"●",$A:$A,XS$5)/XS$3,0)/3600/$E11</f>
        <v>0</v>
      </c>
      <c r="XT11" s="0" t="n">
        <f aca="false">IF($AY11="●",SUMIFS(ST_SUM!YH:YH,ST_SUM!$L:$L,$G11)/COUNTIFS($G:$G,$G11,$AY:$AY,"●",$A:$A,XT$5)/XT$3,0)/3600/$E11</f>
        <v>0</v>
      </c>
      <c r="XU11" s="0" t="n">
        <f aca="false">IF($AZ11="●",SUMIFS(ST_SUM!YI:YI,ST_SUM!$L:$L,$G11)/COUNTIFS($G:$G,$G11,$AZ:$AZ,"●",$A:$A,XU$5)/XU$3,0)/3600/$E11</f>
        <v>0</v>
      </c>
      <c r="XV11" s="0" t="n">
        <f aca="false">IF($BA11="●",SUMIFS(ST_SUM!YJ:YJ,ST_SUM!$L:$L,$G11)/COUNTIFS($G:$G,$G11,$BA:$BA,"●",$A:$A,XV$5)/XV$3,0)/3600/$E11</f>
        <v>0</v>
      </c>
      <c r="XW11" s="0" t="n">
        <f aca="false">IF($BB11="●",SUMIFS(ST_SUM!YK:YK,ST_SUM!$L:$L,$G11)/COUNTIFS($G:$G,$G11,$BB:$BB,"●",$A:$A,XW$5)/XW$3,0)/3600/$E11</f>
        <v>0</v>
      </c>
      <c r="XX11" s="0" t="n">
        <f aca="false">IF($BC11="●",SUMIFS(ST_SUM!YL:YL,ST_SUM!$L:$L,$G11)/COUNTIFS($G:$G,$G11,$BC:$BC,"●",$A:$A,XX$5)/XX$3,0)/3600/$E11</f>
        <v>0</v>
      </c>
      <c r="XY11" s="0" t="n">
        <f aca="false">IF($BD11="●",SUMIFS(ST_SUM!YM:YM,ST_SUM!$L:$L,$G11)/COUNTIFS($G:$G,$G11,$BD:$BD,"●",$A:$A,XY$5)/XY$3,0)/3600/$E11</f>
        <v>0</v>
      </c>
      <c r="XZ11" s="0" t="n">
        <f aca="false">IF($BE11="●",SUMIFS(ST_SUM!YN:YN,ST_SUM!$L:$L,$G11)/COUNTIFS($G:$G,$G11,$BE:$BE,"●",$A:$A,XZ$5)/XZ$3,0)/3600/$E11</f>
        <v>0</v>
      </c>
      <c r="YA11" s="0" t="n">
        <f aca="false">IF($BF11="●",SUMIFS(ST_SUM!YO:YO,ST_SUM!$L:$L,$G11)/COUNTIFS($G:$G,$G11,$BF:$BF,"●",$A:$A,YA$5)/YA$3,0)/3600/$E11</f>
        <v>0</v>
      </c>
      <c r="YB11" s="0" t="n">
        <f aca="false">IF($BG11="●",SUMIFS(ST_SUM!YP:YP,ST_SUM!$L:$L,$G11)/COUNTIFS($G:$G,$G11,$BG:$BG,"●",$A:$A,YB$5)/YB$3,0)/3600/$E11</f>
        <v>0</v>
      </c>
      <c r="YC11" s="0" t="n">
        <f aca="false">IF($BH11="●",SUMIFS(ST_SUM!YQ:YQ,ST_SUM!$L:$L,$G11)/COUNTIFS($G:$G,$G11,$BH:$BH,"●",$A:$A,YC$5)/YC$3,0)/3600/$E11</f>
        <v>0</v>
      </c>
      <c r="YD11" s="0" t="n">
        <f aca="false">IF($BI11="●",SUMIFS(ST_SUM!YR:YR,ST_SUM!$L:$L,$G11)/COUNTIFS($G:$G,$G11,$BI:$BI,"●",$A:$A,YD$5)/YD$3,0)/3600/$E11</f>
        <v>0</v>
      </c>
      <c r="YE11" s="0" t="n">
        <f aca="false">IF($BJ11="●",SUMIFS(ST_SUM!YS:YS,ST_SUM!$L:$L,$G11)/COUNTIFS($G:$G,$G11,$BJ:$BJ,"●",$A:$A,YE$5)/YE$3,0)/3600/$E11</f>
        <v>0</v>
      </c>
      <c r="YF11" s="0" t="n">
        <f aca="false">IF($BK11="●",SUMIFS(ST_SUM!YT:YT,ST_SUM!$L:$L,$G11)/COUNTIFS($G:$G,$G11,$BK:$BK,"●",$A:$A,YF$5)/YF$3,0)/3600/$E11</f>
        <v>0</v>
      </c>
      <c r="YG11" s="0" t="n">
        <f aca="false">IF($BL11="●",SUMIFS(ST_SUM!YU:YU,ST_SUM!$L:$L,$G11)/COUNTIFS($G:$G,$G11,$BL:$BL,"●",$A:$A,YG$5)/YG$3,0)/3600/$E11</f>
        <v>0</v>
      </c>
      <c r="YH11" s="0" t="n">
        <f aca="false">IF($BM11="●",SUMIFS(ST_SUM!YV:YV,ST_SUM!$L:$L,$G11)/COUNTIFS($G:$G,$G11,$BM:$BM,"●",$A:$A,YH$5)/YH$3,0)/3600/$E11</f>
        <v>0</v>
      </c>
      <c r="YI11" s="0" t="n">
        <f aca="false">IF($BN11="●",SUMIFS(ST_SUM!YW:YW,ST_SUM!$L:$L,$G11)/COUNTIFS($G:$G,$G11,$BN:$BN,"●",$A:$A,YI$5)/YI$3,0)/3600/$E11</f>
        <v>0</v>
      </c>
      <c r="YJ11" s="0" t="n">
        <f aca="false">IF($BO11="●",SUMIFS(ST_SUM!YX:YX,ST_SUM!$L:$L,$G11)/COUNTIFS($G:$G,$G11,$BO:$BO,"●",$A:$A,YJ$5)/YJ$3,0)/3600/$E11</f>
        <v>0</v>
      </c>
      <c r="YK11" s="0" t="n">
        <f aca="false">IF($BP11="●",SUMIFS(ST_SUM!YY:YY,ST_SUM!$L:$L,$G11)/COUNTIFS($G:$G,$G11,$BP:$BP,"●",$A:$A,YK$5)/YK$3,0)/3600/$E11</f>
        <v>0</v>
      </c>
      <c r="YL11" s="0" t="n">
        <f aca="false">IF($BQ11="●",SUMIFS(ST_SUM!YZ:YZ,ST_SUM!$L:$L,$G11)/COUNTIFS($G:$G,$G11,$BQ:$BQ,"●",$A:$A,YL$5)/YL$3,0)/3600/$E11</f>
        <v>0</v>
      </c>
      <c r="YM11" s="0" t="n">
        <f aca="false">IF($BR11="●",SUMIFS(ST_SUM!ZA:ZA,ST_SUM!$L:$L,$G11)/COUNTIFS($G:$G,$G11,$BR:$BR,"●",$A:$A,YM$5)/YM$3,0)/3600/$E11</f>
        <v>0</v>
      </c>
      <c r="YN11" s="0" t="n">
        <f aca="false">IF($BS11="●",SUMIFS(ST_SUM!ZB:ZB,ST_SUM!$L:$L,$G11)/COUNTIFS($G:$G,$G11,$BS:$BS,"●",$A:$A,YN$5)/YN$3,0)/3600/$E11</f>
        <v>0</v>
      </c>
      <c r="YO11" s="0" t="n">
        <f aca="false">IF($BT11="●",SUMIFS(ST_SUM!ZC:ZC,ST_SUM!$L:$L,$G11)/COUNTIFS($G:$G,$G11,$BT:$BT,"●",$A:$A,YO$5)/YO$3,0)/3600/$E11</f>
        <v>0</v>
      </c>
      <c r="YP11" s="0" t="n">
        <f aca="false">SUM(WC11:YO11)</f>
        <v>0</v>
      </c>
      <c r="YQ11" s="0" t="n">
        <f aca="false">IF($H11="●",SUMIFS(ST_SUM!ZE:ZE,ST_SUM!$L:$L,$G11)/COUNTIFS($G:$G,$G11,$H:$H,"●",$A:$A,YQ$5)/YQ$3,0)/3600/$E11</f>
        <v>0</v>
      </c>
      <c r="YR11" s="0" t="n">
        <f aca="false">IF($I11="●",SUMIFS(ST_SUM!ZF:ZF,ST_SUM!$L:$L,$G11)/COUNTIFS($G:$G,$G11,$I:$I,"●",$A:$A,YR$5)/YR$3,0)/3600/$E11</f>
        <v>0</v>
      </c>
      <c r="YS11" s="0" t="n">
        <f aca="false">IF($J11="●",SUMIFS(ST_SUM!ZG:ZG,ST_SUM!$L:$L,$G11)/COUNTIFS($G:$G,$G11,$J:$J,"●",$A:$A,YS$5)/YS$3,0)/3600/$E11</f>
        <v>0</v>
      </c>
      <c r="YT11" s="0" t="n">
        <f aca="false">IF($K11="●",SUMIFS(ST_SUM!ZH:ZH,ST_SUM!$L:$L,$G11)/COUNTIFS($G:$G,$G11,$K:$K,"●",$A:$A,YT$5)/YT$3,0)/3600/$E11</f>
        <v>0</v>
      </c>
      <c r="YU11" s="0" t="n">
        <f aca="false">IF($L11="●",SUMIFS(ST_SUM!ZI:ZI,ST_SUM!$L:$L,$G11)/COUNTIFS($G:$G,$G11,$L:$L,"●",$A:$A,YU$5)/YU$3,0)/3600/$E11</f>
        <v>0</v>
      </c>
      <c r="YV11" s="0" t="n">
        <f aca="false">IF($M11="●",SUMIFS(ST_SUM!ZJ:ZJ,ST_SUM!$L:$L,$G11)/COUNTIFS($G:$G,$G11,$M:$M,"●",$A:$A,YV$5)/YV$3,0)/3600/$E11</f>
        <v>0</v>
      </c>
      <c r="YW11" s="0" t="n">
        <f aca="false">IF($N11="●",SUMIFS(ST_SUM!ZK:ZK,ST_SUM!$L:$L,$G11)/COUNTIFS($G:$G,$G11,$N:$N,"●",$A:$A,YW$5)/YW$3,0)/3600/$E11</f>
        <v>0</v>
      </c>
      <c r="YX11" s="0" t="n">
        <f aca="false">IF($O11="●",SUMIFS(ST_SUM!ZL:ZL,ST_SUM!$L:$L,$G11,ST_SUM!$M:$M,IF($B11='PART METHOD'!$D$4,"FMCNC1",IF($B11='PART METHOD'!$D$6,"FMCNC2","STD")))/IF($B11='PART METHOD'!$D$4,COUNTIFS($G:$G,$G11,$O:$O,"●",$A:$A,YX$5,$B:$B,'PART METHOD'!$D$4),IF($B11='PART METHOD'!$D$6,COUNTIFS($G:$G,$G11,$O:$O,"●",$A:$A,YX$5,$B:$B,'PART METHOD'!$D$6),COUNTIFS($G:$G,$G11,$O:$O,"●",$A:$A,YX$5,$B:$B,"&lt;&gt;"&amp;'PART METHOD'!$D$4,$B:$B,"&lt;&gt;"&amp;'PART METHOD'!$D$6)))/YX$3,0)/3600/$E11</f>
        <v>0</v>
      </c>
      <c r="YY11" s="0" t="n">
        <f aca="false">IF($P11="●",SUMIFS(ST_SUM!ZM:ZM,ST_SUM!$L:$L,$G11,ST_SUM!$M:$M,IF($B11='PART METHOD'!$D$4,"FMCNC1",IF($B11='PART METHOD'!$D$6,"FMCNC2","STD")))/IF($B11='PART METHOD'!$D$4,COUNTIFS($G:$G,$G11,$P:$P,"●",$A:$A,YY$5,$B:$B,'PART METHOD'!$D$4),IF($B11='PART METHOD'!$D$6,COUNTIFS($G:$G,$G11,$P:$P,"●",$A:$A,YY$5,$B:$B,'PART METHOD'!$D$6),COUNTIFS($G:$G,$G11,$P:$P,"●",$A:$A,YY$5,$B:$B,"&lt;&gt;"&amp;'PART METHOD'!$D$4,$B:$B,"&lt;&gt;"&amp;'PART METHOD'!$D$6)))/YY$3,0)/3600/$E11</f>
        <v>0</v>
      </c>
      <c r="YZ11" s="0" t="n">
        <f aca="false">IF($Q11="●",SUMIFS(ST_SUM!ZN:ZN,ST_SUM!$L:$L,$G11,ST_SUM!$M:$M,IF($B11='PART METHOD'!$D$4,"FMCNC1",IF($B11='PART METHOD'!$D$6,"FMCNC2","STD")))/IF($B11='PART METHOD'!$D$4,COUNTIFS($G:$G,$G11,$Q:$Q,"●",$A:$A,YZ$5,$B:$B,'PART METHOD'!$D$4),IF($B11='PART METHOD'!$D$6,COUNTIFS($G:$G,$G11,$Q:$Q,"●",$A:$A,YZ$5,$B:$B,'PART METHOD'!$D$6),COUNTIFS($G:$G,$G11,$Q:$Q,"●",$A:$A,YZ$5,$B:$B,"&lt;&gt;"&amp;'PART METHOD'!$D$4,$B:$B,"&lt;&gt;"&amp;'PART METHOD'!$D$6)))/YZ$3,0)/3600/$E11</f>
        <v>0</v>
      </c>
      <c r="ZA11" s="0" t="n">
        <f aca="false">IF($R11="●",SUMIFS(ST_SUM!ZO:ZO,ST_SUM!$L:$L,$G11,ST_SUM!$M:$M,IF($B11='PART METHOD'!$D$4,"FMCNC1",IF($B11='PART METHOD'!$D$6,"FMCNC2","STD")))/IF($B11='PART METHOD'!$D$4,COUNTIFS($G:$G,$G11,$R:$R,"●",$A:$A,ZA$5,$B:$B,'PART METHOD'!$D$4),IF($B11='PART METHOD'!$D$6,COUNTIFS($G:$G,$G11,$R:$R,"●",$A:$A,ZA$5,$B:$B,'PART METHOD'!$D$6),COUNTIFS($G:$G,$G11,$R:$R,"●",$A:$A,ZA$5,$B:$B,"&lt;&gt;"&amp;'PART METHOD'!$D$4,$B:$B,"&lt;&gt;"&amp;'PART METHOD'!$D$6)))/ZA$3,0)/3600/$E11</f>
        <v>0</v>
      </c>
      <c r="ZB11" s="0" t="n">
        <f aca="false">IF($S11="●",SUMIFS(ST_SUM!ZP:ZP,ST_SUM!$L:$L,$G11,ST_SUM!$M:$M,IF($B11='PART METHOD'!$D$4,"FMCNC1",IF($B11='PART METHOD'!$D$6,"FMCNC2","STD")))/IF($B11='PART METHOD'!$D$4,COUNTIFS($G:$G,$G11,$S:$S,"●",$A:$A,ZB$5,$B:$B,'PART METHOD'!$D$4),IF($B11='PART METHOD'!$D$6,COUNTIFS($G:$G,$G11,$S:$S,"●",$A:$A,ZB$5,$B:$B,'PART METHOD'!$D$6),COUNTIFS($G:$G,$G11,$S:$S,"●",$A:$A,ZB$5,$B:$B,"&lt;&gt;"&amp;'PART METHOD'!$D$4,$B:$B,"&lt;&gt;"&amp;'PART METHOD'!$D$6)))/ZB$3,0)/3600/$E11</f>
        <v>0</v>
      </c>
      <c r="ZC11" s="0" t="n">
        <f aca="false">IF($T11="●",SUMIFS(ST_SUM!ZQ:ZQ,ST_SUM!$L:$L,$G11,ST_SUM!$M:$M,IF($B11='PART METHOD'!$D$4,"FMCNC1",IF($B11='PART METHOD'!$D$6,"FMCNC2","STD")))/IF($B11='PART METHOD'!$D$4,COUNTIFS($G:$G,$G11,$T:$T,"●",$A:$A,ZC$5,$B:$B,'PART METHOD'!$D$4),IF($B11='PART METHOD'!$D$6,COUNTIFS($G:$G,$G11,$T:$T,"●",$A:$A,ZC$5,$B:$B,'PART METHOD'!$D$6),COUNTIFS($G:$G,$G11,$T:$T,"●",$A:$A,ZC$5,$B:$B,"&lt;&gt;"&amp;'PART METHOD'!$D$4,$B:$B,"&lt;&gt;"&amp;'PART METHOD'!$D$6)))/ZC$3,0)/3600/$E11</f>
        <v>0</v>
      </c>
      <c r="ZD11" s="0" t="n">
        <f aca="false">IF($U11="●",SUMIFS(ST_SUM!ZR:ZR,ST_SUM!$L:$L,$G11,ST_SUM!$M:$M,IF($B11='PART METHOD'!$D$4,"FMCNC1",IF($B11='PART METHOD'!$D$6,"FMCNC2","STD")))/IF($B11='PART METHOD'!$D$4,COUNTIFS($G:$G,$G11,$U:$U,"●",$A:$A,ZD$5,$B:$B,'PART METHOD'!$D$4),IF($B11='PART METHOD'!$D$6,COUNTIFS($G:$G,$G11,$U:$U,"●",$A:$A,ZD$5,$B:$B,'PART METHOD'!$D$6),COUNTIFS($G:$G,$G11,$U:$U,"●",$A:$A,ZD$5,$B:$B,"&lt;&gt;"&amp;'PART METHOD'!$D$4,$B:$B,"&lt;&gt;"&amp;'PART METHOD'!$D$6)))/ZD$3,0)/3600/$E11</f>
        <v>0</v>
      </c>
      <c r="ZE11" s="0" t="n">
        <f aca="false">IF($V11="●",SUMIFS(ST_SUM!ZS:ZS,ST_SUM!$L:$L,$G11,ST_SUM!$M:$M,IF($B11='PART METHOD'!$D$4,"FMCNC1",IF($B11='PART METHOD'!$D$6,"FMCNC2","STD")))/IF($B11='PART METHOD'!$D$4,COUNTIFS($G:$G,$G11,$V:$V,"●",$A:$A,ZE$5,$B:$B,'PART METHOD'!$D$4),IF($B11='PART METHOD'!$D$6,COUNTIFS($G:$G,$G11,$V:$V,"●",$A:$A,ZE$5,$B:$B,'PART METHOD'!$D$6),COUNTIFS($G:$G,$G11,$V:$V,"●",$A:$A,ZE$5,$B:$B,"&lt;&gt;"&amp;'PART METHOD'!$D$4,$B:$B,"&lt;&gt;"&amp;'PART METHOD'!$D$6)))/ZE$3,0)/3600/$E11</f>
        <v>0</v>
      </c>
      <c r="ZF11" s="0" t="n">
        <f aca="false">IF($W11="●",SUMIFS(ST_SUM!ZT:ZT,ST_SUM!$L:$L,$G11,ST_SUM!$N:$N,IF($B11='PART METHOD'!$D$5,"HAND","STD"))/COUNTIFS($G:$G,$G11,$W:$W,"●",$A:$A,ZF$5,$B:$B,IF($B11='PART METHOD'!$D$5,'PART METHOD'!$D$5,"&lt;&gt;"&amp;'PART METHOD'!$D$5))/ZF$3,0)/3600/$E11</f>
        <v>0</v>
      </c>
      <c r="ZG11" s="0" t="n">
        <f aca="false">IF($X11="●",SUMIFS(ST_SUM!ZU:ZU,ST_SUM!$L:$L,$G11)/COUNTIFS($G:$G,$G11,$X:$X,"●",$A:$A,ZG$5)/ZG$3,0)/3600/$E11</f>
        <v>0</v>
      </c>
      <c r="ZH11" s="0" t="n">
        <f aca="false">IF($Y11="●",SUMIFS(ST_SUM!ZV:ZV,ST_SUM!$L:$L,$G11)/COUNTIFS($G:$G,$G11,$Y:$Y,"●",$A:$A,ZH$5)/ZH$3,0)/3600/$E11</f>
        <v>0</v>
      </c>
      <c r="ZI11" s="0" t="n">
        <f aca="false">IF($Z11="●",SUMIFS(ST_SUM!ZW:ZW,ST_SUM!$L:$L,$G11)/COUNTIFS($G:$G,$G11,$Z:$Z,"●",$A:$A,ZI$5)/ZI$3,0)/3600/$E11</f>
        <v>0</v>
      </c>
      <c r="ZJ11" s="0" t="n">
        <f aca="false">IF($AA11="●",SUMIFS(ST_SUM!ZX:ZX,ST_SUM!$L:$L,$G11)/COUNTIFS($G:$G,$G11,$AA:$AA,"●",$A:$A,ZJ$5)/ZJ$3,0)/3600/$E11</f>
        <v>0</v>
      </c>
      <c r="ZK11" s="0" t="n">
        <f aca="false">IF($AB11="●",SUMIFS(ST_SUM!ZY:ZY,ST_SUM!$L:$L,$G11)/COUNTIFS($G:$G,$G11,$AB:$AB,"●",$A:$A,ZK$5)/ZK$3,0)/3600/$E11</f>
        <v>0</v>
      </c>
      <c r="ZL11" s="0" t="n">
        <f aca="false">IF($AC11="●",SUMIFS(ST_SUM!ZZ:ZZ,ST_SUM!$L:$L,$G11)/COUNTIFS($G:$G,$G11,$AC:$AC,"●",$A:$A,ZL$5)/ZL$3,0)/3600/$E11</f>
        <v>0</v>
      </c>
      <c r="ZM11" s="0" t="n">
        <f aca="false">IF($AD11="●",SUMIFS(ST_SUM!AAA:AAA,ST_SUM!$L:$L,$G11)/COUNTIFS($G:$G,$G11,$AD:$AD,"●",$A:$A,ZM$5)/ZM$3,0)/3600/$E11</f>
        <v>0</v>
      </c>
      <c r="ZN11" s="0" t="n">
        <f aca="false">IF($AE11="●",SUMIFS(ST_SUM!AAB:AAB,ST_SUM!$L:$L,$G11)/COUNTIFS($G:$G,$G11,$AE:$AE,"●",$A:$A,ZN$5)/ZN$3,0)/3600/$E11</f>
        <v>0</v>
      </c>
      <c r="ZO11" s="0" t="n">
        <f aca="false">IF($AF11="●",SUMIFS(ST_SUM!AAC:AAC,ST_SUM!$L:$L,$G11)/COUNTIFS($G:$G,$G11,$AF:$AF,"●",$A:$A,ZO$5)/ZO$3,0)/3600/$E11</f>
        <v>0</v>
      </c>
      <c r="ZP11" s="0" t="n">
        <f aca="false">IF($AG11="●",SUMIFS(ST_SUM!AAD:AAD,ST_SUM!$L:$L,$G11)/COUNTIFS($G:$G,$G11,$AG:$AG,"●",$A:$A,ZP$5)/ZP$3,0)/3600/$E11</f>
        <v>0</v>
      </c>
      <c r="ZQ11" s="0" t="n">
        <f aca="false">IF($AH11="●",SUMIFS(ST_SUM!AAE:AAE,ST_SUM!$L:$L,$G11)/COUNTIFS($G:$G,$G11,$AH:$AH,"●",$A:$A,ZQ$5)/ZQ$3,0)/3600/$E11</f>
        <v>0</v>
      </c>
      <c r="ZR11" s="0" t="n">
        <f aca="false">IF($AI11="●",SUMIFS(ST_SUM!AAF:AAF,ST_SUM!$L:$L,$G11)/COUNTIFS($G:$G,$G11,$AI:$AI,"●",$A:$A,ZR$5)/ZR$3,0)/3600/$E11</f>
        <v>0</v>
      </c>
      <c r="ZS11" s="0" t="n">
        <f aca="false">IF($AJ11="●",SUMIFS(ST_SUM!AAG:AAG,ST_SUM!$L:$L,$G11)/COUNTIFS($G:$G,$G11,$AJ:$AJ,"●",$A:$A,ZS$5)/ZS$3,0)/3600/$E11</f>
        <v>0</v>
      </c>
      <c r="ZT11" s="0" t="n">
        <f aca="false">IF($AK11="●",SUMIFS(ST_SUM!AAH:AAH,ST_SUM!$L:$L,$G11)/COUNTIFS($G:$G,$G11,$AK:$AK,"●",$A:$A,ZT$5)/ZT$3,0)/3600/$E11</f>
        <v>0</v>
      </c>
      <c r="ZU11" s="0" t="n">
        <f aca="false">IF($AL11="●",SUMIFS(ST_SUM!AAI:AAI,ST_SUM!$L:$L,$G11)/COUNTIFS($G:$G,$G11,$AL:$AL,"●",$A:$A,ZU$5)/ZU$3,0)/3600/$E11</f>
        <v>0</v>
      </c>
      <c r="ZV11" s="0" t="n">
        <f aca="false">IF($AM11="●",SUMIFS(ST_SUM!AAJ:AAJ,ST_SUM!$L:$L,$G11)/COUNTIFS($G:$G,$G11,$AM:$AM,"●",$A:$A,ZV$5)/ZV$3,0)/3600/$E11</f>
        <v>0</v>
      </c>
      <c r="ZW11" s="0" t="n">
        <f aca="false">IF($AN11="●",SUMIFS(ST_SUM!AAK:AAK,ST_SUM!$L:$L,$G11)/COUNTIFS($G:$G,$G11,$AN:$AN,"●",$A:$A,ZW$5)/ZW$3,0)/3600/$E11</f>
        <v>0</v>
      </c>
      <c r="ZX11" s="0" t="n">
        <f aca="false">IF($AO11="●",SUMIFS(ST_SUM!AAL:AAL,ST_SUM!$L:$L,$G11)/COUNTIFS($G:$G,$G11,$AO:$AO,"●",$A:$A,ZX$5)/ZX$3,0)/3600/$E11</f>
        <v>0</v>
      </c>
      <c r="ZY11" s="0" t="n">
        <f aca="false">IF($AP11="●",SUMIFS(ST_SUM!AAM:AAM,ST_SUM!$L:$L,$G11)/COUNTIFS($G:$G,$G11,$AP:$AP,"●",$A:$A,ZY$5)/ZY$3,0)/3600/$E11</f>
        <v>0</v>
      </c>
      <c r="ZZ11" s="0" t="n">
        <f aca="false">IF($AQ11="●",SUMIFS(ST_SUM!AAN:AAN,ST_SUM!$L:$L,$G11)/COUNTIFS($G:$G,$G11,$AQ:$AQ,"●",$A:$A,ZZ$5)/ZZ$3,0)/3600/$E11</f>
        <v>0</v>
      </c>
      <c r="AAA11" s="0" t="n">
        <f aca="false">IF($AR11="●",SUMIFS(ST_SUM!AAO:AAO,ST_SUM!$L:$L,$G11)/COUNTIFS($G:$G,$G11,$AR:$AR,"●",$A:$A,AAA$5)/AAA$3,0)/3600/$E11</f>
        <v>0</v>
      </c>
      <c r="AAB11" s="0" t="n">
        <f aca="false">IF($AS11="●",SUMIFS(ST_SUM!AAP:AAP,ST_SUM!$L:$L,$G11)/COUNTIFS($G:$G,$G11,$AS:$AS,"●",$A:$A,AAB$5)/AAB$3,0)/3600/$E11</f>
        <v>0</v>
      </c>
      <c r="AAC11" s="0" t="n">
        <f aca="false">IF($AT11="●",SUMIFS(ST_SUM!AAQ:AAQ,ST_SUM!$L:$L,$G11)/COUNTIFS($G:$G,$G11,$AT:$AT,"●",$A:$A,AAC$5)/AAC$3,0)/3600/$E11</f>
        <v>0</v>
      </c>
      <c r="AAD11" s="0" t="n">
        <f aca="false">IF($AU11="●",SUMIFS(ST_SUM!AAR:AAR,ST_SUM!$L:$L,$G11)/COUNTIFS($G:$G,$G11,$AU:$AU,"●",$A:$A,AAD$5)/AAD$3,0)/3600/$E11</f>
        <v>0</v>
      </c>
      <c r="AAE11" s="0" t="n">
        <f aca="false">IF($AV11="●",SUMIFS(ST_SUM!AAS:AAS,ST_SUM!$L:$L,$G11)/COUNTIFS($G:$G,$G11,$AV:$AV,"●",$A:$A,AAE$5)/AAE$3,0)/3600/$E11</f>
        <v>0</v>
      </c>
      <c r="AAF11" s="0" t="n">
        <f aca="false">IF($AW11="●",SUMIFS(ST_SUM!AAT:AAT,ST_SUM!$L:$L,$G11)/COUNTIFS($G:$G,$G11,$AW:$AW,"●",$A:$A,AAF$5)/AAF$3,0)/3600/$E11</f>
        <v>0</v>
      </c>
      <c r="AAG11" s="0" t="n">
        <f aca="false">IF($AX11="●",SUMIFS(ST_SUM!AAU:AAU,ST_SUM!$L:$L,$G11)/COUNTIFS($G:$G,$G11,$AX:$AX,"●",$A:$A,AAG$5)/AAG$3,0)/3600/$E11</f>
        <v>0</v>
      </c>
      <c r="AAH11" s="0" t="n">
        <f aca="false">IF($AY11="●",SUMIFS(ST_SUM!AAV:AAV,ST_SUM!$L:$L,$G11)/COUNTIFS($G:$G,$G11,$AY:$AY,"●",$A:$A,AAH$5)/AAH$3,0)/3600/$E11</f>
        <v>0</v>
      </c>
      <c r="AAI11" s="0" t="n">
        <f aca="false">IF($AZ11="●",SUMIFS(ST_SUM!AAW:AAW,ST_SUM!$L:$L,$G11)/COUNTIFS($G:$G,$G11,$AZ:$AZ,"●",$A:$A,AAI$5)/AAI$3,0)/3600/$E11</f>
        <v>0</v>
      </c>
      <c r="AAJ11" s="0" t="n">
        <f aca="false">IF($BA11="●",SUMIFS(ST_SUM!AAX:AAX,ST_SUM!$L:$L,$G11)/COUNTIFS($G:$G,$G11,$BA:$BA,"●",$A:$A,AAJ$5)/AAJ$3,0)/3600/$E11</f>
        <v>0</v>
      </c>
      <c r="AAK11" s="0" t="n">
        <f aca="false">IF($BB11="●",SUMIFS(ST_SUM!AAY:AAY,ST_SUM!$L:$L,$G11)/COUNTIFS($G:$G,$G11,$BB:$BB,"●",$A:$A,AAK$5)/AAK$3,0)/3600/$E11</f>
        <v>0</v>
      </c>
      <c r="AAL11" s="0" t="n">
        <f aca="false">IF($BC11="●",SUMIFS(ST_SUM!AAZ:AAZ,ST_SUM!$L:$L,$G11)/COUNTIFS($G:$G,$G11,$BC:$BC,"●",$A:$A,AAL$5)/AAL$3,0)/3600/$E11</f>
        <v>0</v>
      </c>
      <c r="AAM11" s="0" t="n">
        <f aca="false">IF($BD11="●",SUMIFS(ST_SUM!ABA:ABA,ST_SUM!$L:$L,$G11)/COUNTIFS($G:$G,$G11,$BD:$BD,"●",$A:$A,AAM$5)/AAM$3,0)/3600/$E11</f>
        <v>0</v>
      </c>
      <c r="AAN11" s="0" t="n">
        <f aca="false">IF($BE11="●",SUMIFS(ST_SUM!ABB:ABB,ST_SUM!$L:$L,$G11)/COUNTIFS($G:$G,$G11,$BE:$BE,"●",$A:$A,AAN$5)/AAN$3,0)/3600/$E11</f>
        <v>0</v>
      </c>
      <c r="AAO11" s="0" t="n">
        <f aca="false">IF($BF11="●",SUMIFS(ST_SUM!ABC:ABC,ST_SUM!$L:$L,$G11)/COUNTIFS($G:$G,$G11,$BF:$BF,"●",$A:$A,AAO$5)/AAO$3,0)/3600/$E11</f>
        <v>0</v>
      </c>
      <c r="AAP11" s="0" t="n">
        <f aca="false">IF($BG11="●",SUMIFS(ST_SUM!ABD:ABD,ST_SUM!$L:$L,$G11)/COUNTIFS($G:$G,$G11,$BG:$BG,"●",$A:$A,AAP$5)/AAP$3,0)/3600/$E11</f>
        <v>0</v>
      </c>
      <c r="AAQ11" s="0" t="n">
        <f aca="false">IF($BH11="●",SUMIFS(ST_SUM!ABE:ABE,ST_SUM!$L:$L,$G11)/COUNTIFS($G:$G,$G11,$BH:$BH,"●",$A:$A,AAQ$5)/AAQ$3,0)/3600/$E11</f>
        <v>0</v>
      </c>
      <c r="AAR11" s="0" t="n">
        <f aca="false">IF($BI11="●",SUMIFS(ST_SUM!ABF:ABF,ST_SUM!$L:$L,$G11)/COUNTIFS($G:$G,$G11,$BI:$BI,"●",$A:$A,AAR$5)/AAR$3,0)/3600/$E11</f>
        <v>0</v>
      </c>
      <c r="AAS11" s="0" t="n">
        <f aca="false">IF($BJ11="●",SUMIFS(ST_SUM!ABG:ABG,ST_SUM!$L:$L,$G11)/COUNTIFS($G:$G,$G11,$BJ:$BJ,"●",$A:$A,AAS$5)/AAS$3,0)/3600/$E11</f>
        <v>0</v>
      </c>
      <c r="AAT11" s="0" t="n">
        <f aca="false">IF($BK11="●",SUMIFS(ST_SUM!ABH:ABH,ST_SUM!$L:$L,$G11)/COUNTIFS($G:$G,$G11,$BK:$BK,"●",$A:$A,AAT$5)/AAT$3,0)/3600/$E11</f>
        <v>0</v>
      </c>
      <c r="AAU11" s="0" t="n">
        <f aca="false">IF($BL11="●",SUMIFS(ST_SUM!ABI:ABI,ST_SUM!$L:$L,$G11)/COUNTIFS($G:$G,$G11,$BL:$BL,"●",$A:$A,AAU$5)/AAU$3,0)/3600/$E11</f>
        <v>0</v>
      </c>
      <c r="AAV11" s="0" t="n">
        <f aca="false">IF($BM11="●",SUMIFS(ST_SUM!ABJ:ABJ,ST_SUM!$L:$L,$G11)/COUNTIFS($G:$G,$G11,$BM:$BM,"●",$A:$A,AAV$5)/AAV$3,0)/3600/$E11</f>
        <v>0</v>
      </c>
      <c r="AAW11" s="0" t="n">
        <f aca="false">IF($BN11="●",SUMIFS(ST_SUM!ABK:ABK,ST_SUM!$L:$L,$G11)/COUNTIFS($G:$G,$G11,$BN:$BN,"●",$A:$A,AAW$5)/AAW$3,0)/3600/$E11</f>
        <v>0</v>
      </c>
      <c r="AAX11" s="0" t="n">
        <f aca="false">IF($BO11="●",SUMIFS(ST_SUM!ABL:ABL,ST_SUM!$L:$L,$G11)/COUNTIFS($G:$G,$G11,$BO:$BO,"●",$A:$A,AAX$5)/AAX$3,0)/3600/$E11</f>
        <v>0</v>
      </c>
      <c r="AAY11" s="0" t="n">
        <f aca="false">IF($BP11="●",SUMIFS(ST_SUM!ABM:ABM,ST_SUM!$L:$L,$G11)/COUNTIFS($G:$G,$G11,$BP:$BP,"●",$A:$A,AAY$5)/AAY$3,0)/3600/$E11</f>
        <v>0</v>
      </c>
      <c r="AAZ11" s="0" t="n">
        <f aca="false">IF($BQ11="●",SUMIFS(ST_SUM!ABN:ABN,ST_SUM!$L:$L,$G11)/COUNTIFS($G:$G,$G11,$BQ:$BQ,"●",$A:$A,AAZ$5)/AAZ$3,0)/3600/$E11</f>
        <v>0</v>
      </c>
      <c r="ABA11" s="0" t="n">
        <f aca="false">IF($BR11="●",SUMIFS(ST_SUM!ABO:ABO,ST_SUM!$L:$L,$G11)/COUNTIFS($G:$G,$G11,$BR:$BR,"●",$A:$A,ABA$5)/ABA$3,0)/3600/$E11</f>
        <v>0</v>
      </c>
      <c r="ABB11" s="0" t="n">
        <f aca="false">IF($BS11="●",SUMIFS(ST_SUM!ABP:ABP,ST_SUM!$L:$L,$G11)/COUNTIFS($G:$G,$G11,$BS:$BS,"●",$A:$A,ABB$5)/ABB$3,0)/3600/$E11</f>
        <v>0</v>
      </c>
      <c r="ABC11" s="0" t="n">
        <f aca="false">IF($BT11="●",SUMIFS(ST_SUM!ABQ:ABQ,ST_SUM!$L:$L,$G11)/COUNTIFS($G:$G,$G11,$BT:$BT,"●",$A:$A,ABC$5)/ABC$3,0)/3600/$E11</f>
        <v>0</v>
      </c>
      <c r="ABD11" s="0" t="n">
        <f aca="false">SUM(YQ11:ABC11)</f>
        <v>0</v>
      </c>
      <c r="ABE11" s="0" t="n">
        <f aca="false">IF($H11="●",SUMIFS(ST_SUM!ABS:ABS,ST_SUM!$L:$L,$G11)/COUNTIFS($G:$G,$G11,$H:$H,"●",$A:$A,ABE$5)/ABE$3,0)/3600/$E11</f>
        <v>0</v>
      </c>
      <c r="ABF11" s="0" t="n">
        <f aca="false">IF($I11="●",SUMIFS(ST_SUM!ABT:ABT,ST_SUM!$L:$L,$G11)/COUNTIFS($G:$G,$G11,$I:$I,"●",$A:$A,ABF$5)/ABF$3,0)/3600/$E11</f>
        <v>0</v>
      </c>
      <c r="ABG11" s="0" t="n">
        <f aca="false">IF($J11="●",SUMIFS(ST_SUM!ABU:ABU,ST_SUM!$L:$L,$G11)/COUNTIFS($G:$G,$G11,$J:$J,"●",$A:$A,ABG$5)/ABG$3,0)/3600/$E11</f>
        <v>0</v>
      </c>
      <c r="ABH11" s="0" t="n">
        <f aca="false">IF($K11="●",SUMIFS(ST_SUM!ABV:ABV,ST_SUM!$L:$L,$G11)/COUNTIFS($G:$G,$G11,$K:$K,"●",$A:$A,ABH$5)/ABH$3,0)/3600/$E11</f>
        <v>0</v>
      </c>
      <c r="ABI11" s="0" t="n">
        <f aca="false">IF($L11="●",SUMIFS(ST_SUM!ABW:ABW,ST_SUM!$L:$L,$G11)/COUNTIFS($G:$G,$G11,$L:$L,"●",$A:$A,ABI$5)/ABI$3,0)/3600/$E11</f>
        <v>0</v>
      </c>
      <c r="ABJ11" s="0" t="n">
        <f aca="false">IF($M11="●",SUMIFS(ST_SUM!ABX:ABX,ST_SUM!$L:$L,$G11)/COUNTIFS($G:$G,$G11,$M:$M,"●",$A:$A,ABJ$5)/ABJ$3,0)/3600/$E11</f>
        <v>0</v>
      </c>
      <c r="ABK11" s="0" t="n">
        <f aca="false">IF($N11="●",SUMIFS(ST_SUM!ABY:ABY,ST_SUM!$L:$L,$G11)/COUNTIFS($G:$G,$G11,$N:$N,"●",$A:$A,ABK$5)/ABK$3,0)/3600/$E11</f>
        <v>0</v>
      </c>
      <c r="ABL11" s="0" t="n">
        <f aca="false">IF($O11="●",SUMIFS(ST_SUM!ABZ:ABZ,ST_SUM!$L:$L,$G11,ST_SUM!$M:$M,IF($B11='PART METHOD'!$D$4,"FMCNC1",IF($B11='PART METHOD'!$D$6,"FMCNC2","STD")))/IF($B11='PART METHOD'!$D$4,COUNTIFS($G:$G,$G11,$O:$O,"●",$A:$A,ABL$5,$B:$B,'PART METHOD'!$D$4),IF($B11='PART METHOD'!$D$6,COUNTIFS($G:$G,$G11,$O:$O,"●",$A:$A,ABL$5,$B:$B,'PART METHOD'!$D$6),COUNTIFS($G:$G,$G11,$O:$O,"●",$A:$A,ABL$5,$B:$B,"&lt;&gt;"&amp;'PART METHOD'!$D$4,$B:$B,"&lt;&gt;"&amp;'PART METHOD'!$D$6)))/ABL$3,0)/3600/$E11</f>
        <v>0</v>
      </c>
      <c r="ABM11" s="0" t="n">
        <f aca="false">IF($P11="●",SUMIFS(ST_SUM!ACA:ACA,ST_SUM!$L:$L,$G11,ST_SUM!$M:$M,IF($B11='PART METHOD'!$D$4,"FMCNC1",IF($B11='PART METHOD'!$D$6,"FMCNC2","STD")))/IF($B11='PART METHOD'!$D$4,COUNTIFS($G:$G,$G11,$P:$P,"●",$A:$A,ABM$5,$B:$B,'PART METHOD'!$D$4),IF($B11='PART METHOD'!$D$6,COUNTIFS($G:$G,$G11,$P:$P,"●",$A:$A,ABM$5,$B:$B,'PART METHOD'!$D$6),COUNTIFS($G:$G,$G11,$P:$P,"●",$A:$A,ABM$5,$B:$B,"&lt;&gt;"&amp;'PART METHOD'!$D$4,$B:$B,"&lt;&gt;"&amp;'PART METHOD'!$D$6)))/ABM$3,0)/3600/$E11</f>
        <v>0</v>
      </c>
      <c r="ABN11" s="0" t="n">
        <f aca="false">IF($Q11="●",SUMIFS(ST_SUM!ACB:ACB,ST_SUM!$L:$L,$G11,ST_SUM!$M:$M,IF($B11='PART METHOD'!$D$4,"FMCNC1",IF($B11='PART METHOD'!$D$6,"FMCNC2","STD")))/IF($B11='PART METHOD'!$D$4,COUNTIFS($G:$G,$G11,$Q:$Q,"●",$A:$A,ABN$5,$B:$B,'PART METHOD'!$D$4),IF($B11='PART METHOD'!$D$6,COUNTIFS($G:$G,$G11,$Q:$Q,"●",$A:$A,ABN$5,$B:$B,'PART METHOD'!$D$6),COUNTIFS($G:$G,$G11,$Q:$Q,"●",$A:$A,ABN$5,$B:$B,"&lt;&gt;"&amp;'PART METHOD'!$D$4,$B:$B,"&lt;&gt;"&amp;'PART METHOD'!$D$6)))/ABN$3,0)/3600/$E11</f>
        <v>0</v>
      </c>
      <c r="ABO11" s="0" t="n">
        <f aca="false">IF($R11="●",SUMIFS(ST_SUM!ACC:ACC,ST_SUM!$L:$L,$G11,ST_SUM!$M:$M,IF($B11='PART METHOD'!$D$4,"FMCNC1",IF($B11='PART METHOD'!$D$6,"FMCNC2","STD")))/IF($B11='PART METHOD'!$D$4,COUNTIFS($G:$G,$G11,$R:$R,"●",$A:$A,ABO$5,$B:$B,'PART METHOD'!$D$4),IF($B11='PART METHOD'!$D$6,COUNTIFS($G:$G,$G11,$R:$R,"●",$A:$A,ABO$5,$B:$B,'PART METHOD'!$D$6),COUNTIFS($G:$G,$G11,$R:$R,"●",$A:$A,ABO$5,$B:$B,"&lt;&gt;"&amp;'PART METHOD'!$D$4,$B:$B,"&lt;&gt;"&amp;'PART METHOD'!$D$6)))/ABO$3,0)/3600/$E11</f>
        <v>0</v>
      </c>
      <c r="ABP11" s="0" t="n">
        <f aca="false">IF($S11="●",SUMIFS(ST_SUM!ACD:ACD,ST_SUM!$L:$L,$G11,ST_SUM!$M:$M,IF($B11='PART METHOD'!$D$4,"FMCNC1",IF($B11='PART METHOD'!$D$6,"FMCNC2","STD")))/IF($B11='PART METHOD'!$D$4,COUNTIFS($G:$G,$G11,$S:$S,"●",$A:$A,ABP$5,$B:$B,'PART METHOD'!$D$4),IF($B11='PART METHOD'!$D$6,COUNTIFS($G:$G,$G11,$S:$S,"●",$A:$A,ABP$5,$B:$B,'PART METHOD'!$D$6),COUNTIFS($G:$G,$G11,$S:$S,"●",$A:$A,ABP$5,$B:$B,"&lt;&gt;"&amp;'PART METHOD'!$D$4,$B:$B,"&lt;&gt;"&amp;'PART METHOD'!$D$6)))/ABP$3,0)/3600/$E11</f>
        <v>0</v>
      </c>
      <c r="ABQ11" s="0" t="n">
        <f aca="false">IF($T11="●",SUMIFS(ST_SUM!ACE:ACE,ST_SUM!$L:$L,$G11,ST_SUM!$M:$M,IF($B11='PART METHOD'!$D$4,"FMCNC1",IF($B11='PART METHOD'!$D$6,"FMCNC2","STD")))/IF($B11='PART METHOD'!$D$4,COUNTIFS($G:$G,$G11,$T:$T,"●",$A:$A,ABQ$5,$B:$B,'PART METHOD'!$D$4),IF($B11='PART METHOD'!$D$6,COUNTIFS($G:$G,$G11,$T:$T,"●",$A:$A,ABQ$5,$B:$B,'PART METHOD'!$D$6),COUNTIFS($G:$G,$G11,$T:$T,"●",$A:$A,ABQ$5,$B:$B,"&lt;&gt;"&amp;'PART METHOD'!$D$4,$B:$B,"&lt;&gt;"&amp;'PART METHOD'!$D$6)))/ABQ$3,0)/3600/$E11</f>
        <v>0</v>
      </c>
      <c r="ABR11" s="0" t="n">
        <f aca="false">IF($U11="●",SUMIFS(ST_SUM!ACF:ACF,ST_SUM!$L:$L,$G11,ST_SUM!$M:$M,IF($B11='PART METHOD'!$D$4,"FMCNC1",IF($B11='PART METHOD'!$D$6,"FMCNC2","STD")))/IF($B11='PART METHOD'!$D$4,COUNTIFS($G:$G,$G11,$U:$U,"●",$A:$A,ABR$5,$B:$B,'PART METHOD'!$D$4),IF($B11='PART METHOD'!$D$6,COUNTIFS($G:$G,$G11,$U:$U,"●",$A:$A,ABR$5,$B:$B,'PART METHOD'!$D$6),COUNTIFS($G:$G,$G11,$U:$U,"●",$A:$A,ABR$5,$B:$B,"&lt;&gt;"&amp;'PART METHOD'!$D$4,$B:$B,"&lt;&gt;"&amp;'PART METHOD'!$D$6)))/ABR$3,0)/3600/$E11</f>
        <v>0</v>
      </c>
      <c r="ABS11" s="0" t="n">
        <f aca="false">IF($V11="●",SUMIFS(ST_SUM!ACG:ACG,ST_SUM!$L:$L,$G11,ST_SUM!$M:$M,IF($B11='PART METHOD'!$D$4,"FMCNC1",IF($B11='PART METHOD'!$D$6,"FMCNC2","STD")))/IF($B11='PART METHOD'!$D$4,COUNTIFS($G:$G,$G11,$V:$V,"●",$A:$A,ABS$5,$B:$B,'PART METHOD'!$D$4),IF($B11='PART METHOD'!$D$6,COUNTIFS($G:$G,$G11,$V:$V,"●",$A:$A,ABS$5,$B:$B,'PART METHOD'!$D$6),COUNTIFS($G:$G,$G11,$V:$V,"●",$A:$A,ABS$5,$B:$B,"&lt;&gt;"&amp;'PART METHOD'!$D$4,$B:$B,"&lt;&gt;"&amp;'PART METHOD'!$D$6)))/ABS$3,0)/3600/$E11</f>
        <v>0</v>
      </c>
      <c r="ABT11" s="0" t="n">
        <f aca="false">IF($W11="●",SUMIFS(ST_SUM!ACH:ACH,ST_SUM!$L:$L,$G11,ST_SUM!$N:$N,IF($B11='PART METHOD'!$D$5,"HAND","STD"))/COUNTIFS($G:$G,$G11,$W:$W,"●",$A:$A,ABT$5,$B:$B,IF($B11='PART METHOD'!$D$5,'PART METHOD'!$D$5,"&lt;&gt;"&amp;'PART METHOD'!$D$5))/ABT$3,0)/3600/$E11</f>
        <v>0</v>
      </c>
      <c r="ABU11" s="0" t="n">
        <f aca="false">IF($X11="●",SUMIFS(ST_SUM!ACI:ACI,ST_SUM!$L:$L,$G11)/COUNTIFS($G:$G,$G11,$X:$X,"●",$A:$A,ABU$5)/ABU$3,0)/3600/$E11</f>
        <v>0</v>
      </c>
      <c r="ABV11" s="0" t="n">
        <f aca="false">IF($Y11="●",SUMIFS(ST_SUM!ACJ:ACJ,ST_SUM!$L:$L,$G11)/COUNTIFS($G:$G,$G11,$Y:$Y,"●",$A:$A,ABV$5)/ABV$3,0)/3600/$E11</f>
        <v>0</v>
      </c>
      <c r="ABW11" s="0" t="n">
        <f aca="false">IF($Z11="●",SUMIFS(ST_SUM!ACK:ACK,ST_SUM!$L:$L,$G11)/COUNTIFS($G:$G,$G11,$Z:$Z,"●",$A:$A,ABW$5)/ABW$3,0)/3600/$E11</f>
        <v>0</v>
      </c>
      <c r="ABX11" s="0" t="n">
        <f aca="false">IF($AA11="●",SUMIFS(ST_SUM!ACL:ACL,ST_SUM!$L:$L,$G11)/COUNTIFS($G:$G,$G11,$AA:$AA,"●",$A:$A,ABX$5)/ABX$3,0)/3600/$E11</f>
        <v>0</v>
      </c>
      <c r="ABY11" s="0" t="n">
        <f aca="false">IF($AB11="●",SUMIFS(ST_SUM!ACM:ACM,ST_SUM!$L:$L,$G11)/COUNTIFS($G:$G,$G11,$AB:$AB,"●",$A:$A,ABY$5)/ABY$3,0)/3600/$E11</f>
        <v>0</v>
      </c>
      <c r="ABZ11" s="0" t="n">
        <f aca="false">IF($AC11="●",SUMIFS(ST_SUM!ACN:ACN,ST_SUM!$L:$L,$G11)/COUNTIFS($G:$G,$G11,$AC:$AC,"●",$A:$A,ABZ$5)/ABZ$3,0)/3600/$E11</f>
        <v>0</v>
      </c>
      <c r="ACA11" s="0" t="n">
        <f aca="false">IF($AD11="●",SUMIFS(ST_SUM!ACO:ACO,ST_SUM!$L:$L,$G11)/COUNTIFS($G:$G,$G11,$AD:$AD,"●",$A:$A,ACA$5)/ACA$3,0)/3600/$E11</f>
        <v>0</v>
      </c>
      <c r="ACB11" s="0" t="n">
        <f aca="false">IF($AE11="●",SUMIFS(ST_SUM!ACP:ACP,ST_SUM!$L:$L,$G11)/COUNTIFS($G:$G,$G11,$AE:$AE,"●",$A:$A,ACB$5)/ACB$3,0)/3600/$E11</f>
        <v>0</v>
      </c>
      <c r="ACC11" s="0" t="n">
        <f aca="false">IF($AF11="●",SUMIFS(ST_SUM!ACQ:ACQ,ST_SUM!$L:$L,$G11)/COUNTIFS($G:$G,$G11,$AF:$AF,"●",$A:$A,ACC$5)/ACC$3,0)/3600/$E11</f>
        <v>0</v>
      </c>
      <c r="ACD11" s="0" t="n">
        <f aca="false">IF($AG11="●",SUMIFS(ST_SUM!ACR:ACR,ST_SUM!$L:$L,$G11)/COUNTIFS($G:$G,$G11,$AG:$AG,"●",$A:$A,ACD$5)/ACD$3,0)/3600/$E11</f>
        <v>0</v>
      </c>
      <c r="ACE11" s="0" t="n">
        <f aca="false">IF($AH11="●",SUMIFS(ST_SUM!ACS:ACS,ST_SUM!$L:$L,$G11)/COUNTIFS($G:$G,$G11,$AH:$AH,"●",$A:$A,ACE$5)/ACE$3,0)/3600/$E11</f>
        <v>0</v>
      </c>
      <c r="ACF11" s="0" t="n">
        <f aca="false">IF($AI11="●",SUMIFS(ST_SUM!ACT:ACT,ST_SUM!$L:$L,$G11)/COUNTIFS($G:$G,$G11,$AI:$AI,"●",$A:$A,ACF$5)/ACF$3,0)/3600/$E11</f>
        <v>0</v>
      </c>
      <c r="ACG11" s="0" t="n">
        <f aca="false">IF($AJ11="●",SUMIFS(ST_SUM!ACU:ACU,ST_SUM!$L:$L,$G11)/COUNTIFS($G:$G,$G11,$AJ:$AJ,"●",$A:$A,ACG$5)/ACG$3,0)/3600/$E11</f>
        <v>0</v>
      </c>
      <c r="ACH11" s="0" t="n">
        <f aca="false">IF($AK11="●",SUMIFS(ST_SUM!ACV:ACV,ST_SUM!$L:$L,$G11)/COUNTIFS($G:$G,$G11,$AK:$AK,"●",$A:$A,ACH$5)/ACH$3,0)/3600/$E11</f>
        <v>0</v>
      </c>
      <c r="ACI11" s="0" t="n">
        <f aca="false">IF($AL11="●",SUMIFS(ST_SUM!ACW:ACW,ST_SUM!$L:$L,$G11)/COUNTIFS($G:$G,$G11,$AL:$AL,"●",$A:$A,ACI$5)/ACI$3,0)/3600/$E11</f>
        <v>0</v>
      </c>
      <c r="ACJ11" s="0" t="n">
        <f aca="false">IF($AM11="●",SUMIFS(ST_SUM!ACX:ACX,ST_SUM!$L:$L,$G11)/COUNTIFS($G:$G,$G11,$AM:$AM,"●",$A:$A,ACJ$5)/ACJ$3,0)/3600/$E11</f>
        <v>0</v>
      </c>
      <c r="ACK11" s="0" t="n">
        <f aca="false">IF($AN11="●",SUMIFS(ST_SUM!ACY:ACY,ST_SUM!$L:$L,$G11)/COUNTIFS($G:$G,$G11,$AN:$AN,"●",$A:$A,ACK$5)/ACK$3,0)/3600/$E11</f>
        <v>0</v>
      </c>
      <c r="ACL11" s="0" t="n">
        <f aca="false">IF($AO11="●",SUMIFS(ST_SUM!ACZ:ACZ,ST_SUM!$L:$L,$G11)/COUNTIFS($G:$G,$G11,$AO:$AO,"●",$A:$A,ACL$5)/ACL$3,0)/3600/$E11</f>
        <v>0</v>
      </c>
      <c r="ACM11" s="0" t="n">
        <f aca="false">IF($AP11="●",SUMIFS(ST_SUM!ADA:ADA,ST_SUM!$L:$L,$G11)/COUNTIFS($G:$G,$G11,$AP:$AP,"●",$A:$A,ACM$5)/ACM$3,0)/3600/$E11</f>
        <v>0</v>
      </c>
      <c r="ACN11" s="0" t="n">
        <f aca="false">IF($AQ11="●",SUMIFS(ST_SUM!ADB:ADB,ST_SUM!$L:$L,$G11)/COUNTIFS($G:$G,$G11,$AQ:$AQ,"●",$A:$A,ACN$5)/ACN$3,0)/3600/$E11</f>
        <v>0</v>
      </c>
      <c r="ACO11" s="0" t="n">
        <f aca="false">IF($AR11="●",SUMIFS(ST_SUM!ADC:ADC,ST_SUM!$L:$L,$G11)/COUNTIFS($G:$G,$G11,$AR:$AR,"●",$A:$A,ACO$5)/ACO$3,0)/3600/$E11</f>
        <v>0</v>
      </c>
      <c r="ACP11" s="0" t="n">
        <f aca="false">IF($AS11="●",SUMIFS(ST_SUM!ADD:ADD,ST_SUM!$L:$L,$G11)/COUNTIFS($G:$G,$G11,$AS:$AS,"●",$A:$A,ACP$5)/ACP$3,0)/3600/$E11</f>
        <v>0</v>
      </c>
      <c r="ACQ11" s="0" t="n">
        <f aca="false">IF($AT11="●",SUMIFS(ST_SUM!ADE:ADE,ST_SUM!$L:$L,$G11)/COUNTIFS($G:$G,$G11,$AT:$AT,"●",$A:$A,ACQ$5)/ACQ$3,0)/3600/$E11</f>
        <v>0</v>
      </c>
      <c r="ACR11" s="0" t="n">
        <f aca="false">IF($AU11="●",SUMIFS(ST_SUM!ADF:ADF,ST_SUM!$L:$L,$G11)/COUNTIFS($G:$G,$G11,$AU:$AU,"●",$A:$A,ACR$5)/ACR$3,0)/3600/$E11</f>
        <v>0</v>
      </c>
      <c r="ACS11" s="0" t="n">
        <f aca="false">IF($AV11="●",SUMIFS(ST_SUM!ADG:ADG,ST_SUM!$L:$L,$G11)/COUNTIFS($G:$G,$G11,$AV:$AV,"●",$A:$A,ACS$5)/ACS$3,0)/3600/$E11</f>
        <v>0</v>
      </c>
      <c r="ACT11" s="0" t="n">
        <f aca="false">IF($AW11="●",SUMIFS(ST_SUM!ADH:ADH,ST_SUM!$L:$L,$G11)/COUNTIFS($G:$G,$G11,$AW:$AW,"●",$A:$A,ACT$5)/ACT$3,0)/3600/$E11</f>
        <v>0</v>
      </c>
      <c r="ACU11" s="0" t="n">
        <f aca="false">IF($AX11="●",SUMIFS(ST_SUM!ADI:ADI,ST_SUM!$L:$L,$G11)/COUNTIFS($G:$G,$G11,$AX:$AX,"●",$A:$A,ACU$5)/ACU$3,0)/3600/$E11</f>
        <v>0</v>
      </c>
      <c r="ACV11" s="0" t="n">
        <f aca="false">IF($AY11="●",SUMIFS(ST_SUM!ADJ:ADJ,ST_SUM!$L:$L,$G11)/COUNTIFS($G:$G,$G11,$AY:$AY,"●",$A:$A,ACV$5)/ACV$3,0)/3600/$E11</f>
        <v>0</v>
      </c>
      <c r="ACW11" s="0" t="n">
        <f aca="false">IF($AZ11="●",SUMIFS(ST_SUM!ADK:ADK,ST_SUM!$L:$L,$G11)/COUNTIFS($G:$G,$G11,$AZ:$AZ,"●",$A:$A,ACW$5)/ACW$3,0)/3600/$E11</f>
        <v>0</v>
      </c>
      <c r="ACX11" s="0" t="n">
        <f aca="false">IF($BA11="●",SUMIFS(ST_SUM!ADL:ADL,ST_SUM!$L:$L,$G11)/COUNTIFS($G:$G,$G11,$BA:$BA,"●",$A:$A,ACX$5)/ACX$3,0)/3600/$E11</f>
        <v>0</v>
      </c>
      <c r="ACY11" s="0" t="n">
        <f aca="false">IF($BB11="●",SUMIFS(ST_SUM!ADM:ADM,ST_SUM!$L:$L,$G11)/COUNTIFS($G:$G,$G11,$BB:$BB,"●",$A:$A,ACY$5)/ACY$3,0)/3600/$E11</f>
        <v>0</v>
      </c>
      <c r="ACZ11" s="0" t="n">
        <f aca="false">IF($BC11="●",SUMIFS(ST_SUM!ADN:ADN,ST_SUM!$L:$L,$G11)/COUNTIFS($G:$G,$G11,$BC:$BC,"●",$A:$A,ACZ$5)/ACZ$3,0)/3600/$E11</f>
        <v>0</v>
      </c>
      <c r="ADA11" s="0" t="n">
        <f aca="false">IF($BD11="●",SUMIFS(ST_SUM!ADO:ADO,ST_SUM!$L:$L,$G11)/COUNTIFS($G:$G,$G11,$BD:$BD,"●",$A:$A,ADA$5)/ADA$3,0)/3600/$E11</f>
        <v>0</v>
      </c>
      <c r="ADB11" s="0" t="n">
        <f aca="false">IF($BE11="●",SUMIFS(ST_SUM!ADP:ADP,ST_SUM!$L:$L,$G11)/COUNTIFS($G:$G,$G11,$BE:$BE,"●",$A:$A,ADB$5)/ADB$3,0)/3600/$E11</f>
        <v>0</v>
      </c>
      <c r="ADC11" s="0" t="n">
        <f aca="false">IF($BF11="●",SUMIFS(ST_SUM!ADQ:ADQ,ST_SUM!$L:$L,$G11)/COUNTIFS($G:$G,$G11,$BF:$BF,"●",$A:$A,ADC$5)/ADC$3,0)/3600/$E11</f>
        <v>0</v>
      </c>
      <c r="ADD11" s="0" t="n">
        <f aca="false">IF($BG11="●",SUMIFS(ST_SUM!ADR:ADR,ST_SUM!$L:$L,$G11)/COUNTIFS($G:$G,$G11,$BG:$BG,"●",$A:$A,ADD$5)/ADD$3,0)/3600/$E11</f>
        <v>0</v>
      </c>
      <c r="ADE11" s="0" t="n">
        <f aca="false">IF($BH11="●",SUMIFS(ST_SUM!ADS:ADS,ST_SUM!$L:$L,$G11)/COUNTIFS($G:$G,$G11,$BH:$BH,"●",$A:$A,ADE$5)/ADE$3,0)/3600/$E11</f>
        <v>0</v>
      </c>
      <c r="ADF11" s="0" t="n">
        <f aca="false">IF($BI11="●",SUMIFS(ST_SUM!ADT:ADT,ST_SUM!$L:$L,$G11)/COUNTIFS($G:$G,$G11,$BI:$BI,"●",$A:$A,ADF$5)/ADF$3,0)/3600/$E11</f>
        <v>0</v>
      </c>
      <c r="ADG11" s="0" t="n">
        <f aca="false">IF($BJ11="●",SUMIFS(ST_SUM!ADU:ADU,ST_SUM!$L:$L,$G11)/COUNTIFS($G:$G,$G11,$BJ:$BJ,"●",$A:$A,ADG$5)/ADG$3,0)/3600/$E11</f>
        <v>0</v>
      </c>
      <c r="ADH11" s="0" t="n">
        <f aca="false">IF($BK11="●",SUMIFS(ST_SUM!ADV:ADV,ST_SUM!$L:$L,$G11)/COUNTIFS($G:$G,$G11,$BK:$BK,"●",$A:$A,ADH$5)/ADH$3,0)/3600/$E11</f>
        <v>0</v>
      </c>
      <c r="ADI11" s="0" t="n">
        <f aca="false">IF($BL11="●",SUMIFS(ST_SUM!ADW:ADW,ST_SUM!$L:$L,$G11)/COUNTIFS($G:$G,$G11,$BL:$BL,"●",$A:$A,ADI$5)/ADI$3,0)/3600/$E11</f>
        <v>0</v>
      </c>
      <c r="ADJ11" s="0" t="n">
        <f aca="false">IF($BM11="●",SUMIFS(ST_SUM!ADX:ADX,ST_SUM!$L:$L,$G11)/COUNTIFS($G:$G,$G11,$BM:$BM,"●",$A:$A,ADJ$5)/ADJ$3,0)/3600/$E11</f>
        <v>0</v>
      </c>
      <c r="ADK11" s="0" t="n">
        <f aca="false">IF($BN11="●",SUMIFS(ST_SUM!ADY:ADY,ST_SUM!$L:$L,$G11)/COUNTIFS($G:$G,$G11,$BN:$BN,"●",$A:$A,ADK$5)/ADK$3,0)/3600/$E11</f>
        <v>0</v>
      </c>
      <c r="ADL11" s="0" t="n">
        <f aca="false">IF($BO11="●",SUMIFS(ST_SUM!ADZ:ADZ,ST_SUM!$L:$L,$G11)/COUNTIFS($G:$G,$G11,$BO:$BO,"●",$A:$A,ADL$5)/ADL$3,0)/3600/$E11</f>
        <v>0</v>
      </c>
      <c r="ADM11" s="0" t="n">
        <f aca="false">IF($BP11="●",SUMIFS(ST_SUM!AEA:AEA,ST_SUM!$L:$L,$G11)/COUNTIFS($G:$G,$G11,$BP:$BP,"●",$A:$A,ADM$5)/ADM$3,0)/3600/$E11</f>
        <v>0</v>
      </c>
      <c r="ADN11" s="0" t="n">
        <f aca="false">IF($BQ11="●",SUMIFS(ST_SUM!AEB:AEB,ST_SUM!$L:$L,$G11)/COUNTIFS($G:$G,$G11,$BQ:$BQ,"●",$A:$A,ADN$5)/ADN$3,0)/3600/$E11</f>
        <v>0</v>
      </c>
      <c r="ADO11" s="0" t="n">
        <f aca="false">IF($BR11="●",SUMIFS(ST_SUM!AEC:AEC,ST_SUM!$L:$L,$G11)/COUNTIFS($G:$G,$G11,$BR:$BR,"●",$A:$A,ADO$5)/ADO$3,0)/3600/$E11</f>
        <v>0</v>
      </c>
      <c r="ADP11" s="0" t="n">
        <f aca="false">IF($BS11="●",SUMIFS(ST_SUM!AED:AED,ST_SUM!$L:$L,$G11)/COUNTIFS($G:$G,$G11,$BS:$BS,"●",$A:$A,ADP$5)/ADP$3,0)/3600/$E11</f>
        <v>0</v>
      </c>
      <c r="ADQ11" s="0" t="n">
        <f aca="false">IF($BT11="●",SUMIFS(ST_SUM!AEE:AEE,ST_SUM!$L:$L,$G11)/COUNTIFS($G:$G,$G11,$BT:$BT,"●",$A:$A,ADQ$5)/ADQ$3,0)/3600/$E11</f>
        <v>0</v>
      </c>
      <c r="ADR11" s="0" t="n">
        <f aca="false">SUM(ABE11:ADQ11)</f>
        <v>0</v>
      </c>
      <c r="ADS11" s="0" t="n">
        <f aca="false">IF($H11="●",SUMIFS(ST_SUM!AEG:AEG,ST_SUM!$L:$L,$G11)/COUNTIFS($G:$G,$G11,$H:$H,"●",$A:$A,ADS$5)/ADS$3,0)/3600/$E11</f>
        <v>0</v>
      </c>
      <c r="ADT11" s="0" t="n">
        <f aca="false">IF($I11="●",SUMIFS(ST_SUM!AEH:AEH,ST_SUM!$L:$L,$G11)/COUNTIFS($G:$G,$G11,$I:$I,"●",$A:$A,ADT$5)/ADT$3,0)/3600/$E11</f>
        <v>0</v>
      </c>
      <c r="ADU11" s="0" t="n">
        <f aca="false">IF($J11="●",SUMIFS(ST_SUM!AEI:AEI,ST_SUM!$L:$L,$G11)/COUNTIFS($G:$G,$G11,$J:$J,"●",$A:$A,ADU$5)/ADU$3,0)/3600/$E11</f>
        <v>0</v>
      </c>
      <c r="ADV11" s="0" t="n">
        <f aca="false">IF($K11="●",SUMIFS(ST_SUM!AEJ:AEJ,ST_SUM!$L:$L,$G11)/COUNTIFS($G:$G,$G11,$K:$K,"●",$A:$A,ADV$5)/ADV$3,0)/3600/$E11</f>
        <v>0</v>
      </c>
      <c r="ADW11" s="0" t="n">
        <f aca="false">IF($L11="●",SUMIFS(ST_SUM!AEK:AEK,ST_SUM!$L:$L,$G11)/COUNTIFS($G:$G,$G11,$L:$L,"●",$A:$A,ADW$5)/ADW$3,0)/3600/$E11</f>
        <v>0</v>
      </c>
      <c r="ADX11" s="0" t="n">
        <f aca="false">IF($M11="●",SUMIFS(ST_SUM!AEL:AEL,ST_SUM!$L:$L,$G11)/COUNTIFS($G:$G,$G11,$M:$M,"●",$A:$A,ADX$5)/ADX$3,0)/3600/$E11</f>
        <v>0</v>
      </c>
      <c r="ADY11" s="0" t="n">
        <f aca="false">IF($N11="●",SUMIFS(ST_SUM!AEM:AEM,ST_SUM!$L:$L,$G11)/COUNTIFS($G:$G,$G11,$N:$N,"●",$A:$A,ADY$5)/ADY$3,0)/3600/$E11</f>
        <v>0</v>
      </c>
      <c r="ADZ11" s="0" t="n">
        <f aca="false">IF($O11="●",SUMIFS(ST_SUM!AEN:AEN,ST_SUM!$L:$L,$G11,ST_SUM!$M:$M,IF($B11='PART METHOD'!$D$4,"FMCNC1",IF($B11='PART METHOD'!$D$6,"FMCNC2","STD")))/IF($B11='PART METHOD'!$D$4,COUNTIFS($G:$G,$G11,$O:$O,"●",$A:$A,ADZ$5,$B:$B,'PART METHOD'!$D$4),IF($B11='PART METHOD'!$D$6,COUNTIFS($G:$G,$G11,$O:$O,"●",$A:$A,ADZ$5,$B:$B,'PART METHOD'!$D$6),COUNTIFS($G:$G,$G11,$O:$O,"●",$A:$A,ADZ$5,$B:$B,"&lt;&gt;"&amp;'PART METHOD'!$D$4,$B:$B,"&lt;&gt;"&amp;'PART METHOD'!$D$6)))/ADZ$3,0)/3600/$E11</f>
        <v>0</v>
      </c>
      <c r="AEA11" s="0" t="n">
        <f aca="false">IF($P11="●",SUMIFS(ST_SUM!AEO:AEO,ST_SUM!$L:$L,$G11,ST_SUM!$M:$M,IF($B11='PART METHOD'!$D$4,"FMCNC1",IF($B11='PART METHOD'!$D$6,"FMCNC2","STD")))/IF($B11='PART METHOD'!$D$4,COUNTIFS($G:$G,$G11,$P:$P,"●",$A:$A,AEA$5,$B:$B,'PART METHOD'!$D$4),IF($B11='PART METHOD'!$D$6,COUNTIFS($G:$G,$G11,$P:$P,"●",$A:$A,AEA$5,$B:$B,'PART METHOD'!$D$6),COUNTIFS($G:$G,$G11,$P:$P,"●",$A:$A,AEA$5,$B:$B,"&lt;&gt;"&amp;'PART METHOD'!$D$4,$B:$B,"&lt;&gt;"&amp;'PART METHOD'!$D$6)))/AEA$3,0)/3600/$E11</f>
        <v>0</v>
      </c>
      <c r="AEB11" s="0" t="n">
        <f aca="false">IF($Q11="●",SUMIFS(ST_SUM!AEP:AEP,ST_SUM!$L:$L,$G11,ST_SUM!$M:$M,IF($B11='PART METHOD'!$D$4,"FMCNC1",IF($B11='PART METHOD'!$D$6,"FMCNC2","STD")))/IF($B11='PART METHOD'!$D$4,COUNTIFS($G:$G,$G11,$Q:$Q,"●",$A:$A,AEB$5,$B:$B,'PART METHOD'!$D$4),IF($B11='PART METHOD'!$D$6,COUNTIFS($G:$G,$G11,$Q:$Q,"●",$A:$A,AEB$5,$B:$B,'PART METHOD'!$D$6),COUNTIFS($G:$G,$G11,$Q:$Q,"●",$A:$A,AEB$5,$B:$B,"&lt;&gt;"&amp;'PART METHOD'!$D$4,$B:$B,"&lt;&gt;"&amp;'PART METHOD'!$D$6)))/AEB$3,0)/3600/$E11</f>
        <v>0</v>
      </c>
      <c r="AEC11" s="0" t="n">
        <f aca="false">IF($R11="●",SUMIFS(ST_SUM!AEQ:AEQ,ST_SUM!$L:$L,$G11,ST_SUM!$M:$M,IF($B11='PART METHOD'!$D$4,"FMCNC1",IF($B11='PART METHOD'!$D$6,"FMCNC2","STD")))/IF($B11='PART METHOD'!$D$4,COUNTIFS($G:$G,$G11,$R:$R,"●",$A:$A,AEC$5,$B:$B,'PART METHOD'!$D$4),IF($B11='PART METHOD'!$D$6,COUNTIFS($G:$G,$G11,$R:$R,"●",$A:$A,AEC$5,$B:$B,'PART METHOD'!$D$6),COUNTIFS($G:$G,$G11,$R:$R,"●",$A:$A,AEC$5,$B:$B,"&lt;&gt;"&amp;'PART METHOD'!$D$4,$B:$B,"&lt;&gt;"&amp;'PART METHOD'!$D$6)))/AEC$3,0)/3600/$E11</f>
        <v>0</v>
      </c>
      <c r="AED11" s="0" t="n">
        <f aca="false">IF($S11="●",SUMIFS(ST_SUM!AER:AER,ST_SUM!$L:$L,$G11,ST_SUM!$M:$M,IF($B11='PART METHOD'!$D$4,"FMCNC1",IF($B11='PART METHOD'!$D$6,"FMCNC2","STD")))/IF($B11='PART METHOD'!$D$4,COUNTIFS($G:$G,$G11,$S:$S,"●",$A:$A,AED$5,$B:$B,'PART METHOD'!$D$4),IF($B11='PART METHOD'!$D$6,COUNTIFS($G:$G,$G11,$S:$S,"●",$A:$A,AED$5,$B:$B,'PART METHOD'!$D$6),COUNTIFS($G:$G,$G11,$S:$S,"●",$A:$A,AED$5,$B:$B,"&lt;&gt;"&amp;'PART METHOD'!$D$4,$B:$B,"&lt;&gt;"&amp;'PART METHOD'!$D$6)))/AED$3,0)/3600/$E11</f>
        <v>0</v>
      </c>
      <c r="AEE11" s="0" t="n">
        <f aca="false">IF($T11="●",SUMIFS(ST_SUM!AES:AES,ST_SUM!$L:$L,$G11,ST_SUM!$M:$M,IF($B11='PART METHOD'!$D$4,"FMCNC1",IF($B11='PART METHOD'!$D$6,"FMCNC2","STD")))/IF($B11='PART METHOD'!$D$4,COUNTIFS($G:$G,$G11,$T:$T,"●",$A:$A,AEE$5,$B:$B,'PART METHOD'!$D$4),IF($B11='PART METHOD'!$D$6,COUNTIFS($G:$G,$G11,$T:$T,"●",$A:$A,AEE$5,$B:$B,'PART METHOD'!$D$6),COUNTIFS($G:$G,$G11,$T:$T,"●",$A:$A,AEE$5,$B:$B,"&lt;&gt;"&amp;'PART METHOD'!$D$4,$B:$B,"&lt;&gt;"&amp;'PART METHOD'!$D$6)))/AEE$3,0)/3600/$E11</f>
        <v>0</v>
      </c>
      <c r="AEF11" s="0" t="n">
        <f aca="false">IF($U11="●",SUMIFS(ST_SUM!AET:AET,ST_SUM!$L:$L,$G11,ST_SUM!$M:$M,IF($B11='PART METHOD'!$D$4,"FMCNC1",IF($B11='PART METHOD'!$D$6,"FMCNC2","STD")))/IF($B11='PART METHOD'!$D$4,COUNTIFS($G:$G,$G11,$U:$U,"●",$A:$A,AEF$5,$B:$B,'PART METHOD'!$D$4),IF($B11='PART METHOD'!$D$6,COUNTIFS($G:$G,$G11,$U:$U,"●",$A:$A,AEF$5,$B:$B,'PART METHOD'!$D$6),COUNTIFS($G:$G,$G11,$U:$U,"●",$A:$A,AEF$5,$B:$B,"&lt;&gt;"&amp;'PART METHOD'!$D$4,$B:$B,"&lt;&gt;"&amp;'PART METHOD'!$D$6)))/AEF$3,0)/3600/$E11</f>
        <v>0</v>
      </c>
      <c r="AEG11" s="0" t="n">
        <f aca="false">IF($V11="●",SUMIFS(ST_SUM!AEU:AEU,ST_SUM!$L:$L,$G11,ST_SUM!$M:$M,IF($B11='PART METHOD'!$D$4,"FMCNC1",IF($B11='PART METHOD'!$D$6,"FMCNC2","STD")))/IF($B11='PART METHOD'!$D$4,COUNTIFS($G:$G,$G11,$V:$V,"●",$A:$A,AEG$5,$B:$B,'PART METHOD'!$D$4),IF($B11='PART METHOD'!$D$6,COUNTIFS($G:$G,$G11,$V:$V,"●",$A:$A,AEG$5,$B:$B,'PART METHOD'!$D$6),COUNTIFS($G:$G,$G11,$V:$V,"●",$A:$A,AEG$5,$B:$B,"&lt;&gt;"&amp;'PART METHOD'!$D$4,$B:$B,"&lt;&gt;"&amp;'PART METHOD'!$D$6)))/AEG$3,0)/3600/$E11</f>
        <v>0</v>
      </c>
      <c r="AEH11" s="0" t="n">
        <f aca="false">IF($W11="●",SUMIFS(ST_SUM!AEV:AEV,ST_SUM!$L:$L,$G11,ST_SUM!$N:$N,IF($B11='PART METHOD'!$D$5,"HAND","STD"))/COUNTIFS($G:$G,$G11,$W:$W,"●",$A:$A,AEH$5,$B:$B,IF($B11='PART METHOD'!$D$5,'PART METHOD'!$D$5,"&lt;&gt;"&amp;'PART METHOD'!$D$5))/AEH$3,0)/3600/$E11</f>
        <v>0</v>
      </c>
      <c r="AEI11" s="0" t="n">
        <f aca="false">IF($X11="●",SUMIFS(ST_SUM!AEW:AEW,ST_SUM!$L:$L,$G11)/COUNTIFS($G:$G,$G11,$X:$X,"●",$A:$A,AEI$5)/AEI$3,0)/3600/$E11</f>
        <v>0</v>
      </c>
      <c r="AEJ11" s="0" t="n">
        <f aca="false">IF($Y11="●",SUMIFS(ST_SUM!AEX:AEX,ST_SUM!$L:$L,$G11)/COUNTIFS($G:$G,$G11,$Y:$Y,"●",$A:$A,AEJ$5)/AEJ$3,0)/3600/$E11</f>
        <v>0</v>
      </c>
      <c r="AEK11" s="0" t="n">
        <f aca="false">IF($Z11="●",SUMIFS(ST_SUM!AEY:AEY,ST_SUM!$L:$L,$G11)/COUNTIFS($G:$G,$G11,$Z:$Z,"●",$A:$A,AEK$5)/AEK$3,0)/3600/$E11</f>
        <v>0</v>
      </c>
      <c r="AEL11" s="0" t="n">
        <f aca="false">IF($AA11="●",SUMIFS(ST_SUM!AEZ:AEZ,ST_SUM!$L:$L,$G11)/COUNTIFS($G:$G,$G11,$AA:$AA,"●",$A:$A,AEL$5)/AEL$3,0)/3600/$E11</f>
        <v>0</v>
      </c>
      <c r="AEM11" s="0" t="n">
        <f aca="false">IF($AB11="●",SUMIFS(ST_SUM!AFA:AFA,ST_SUM!$L:$L,$G11)/COUNTIFS($G:$G,$G11,$AB:$AB,"●",$A:$A,AEM$5)/AEM$3,0)/3600/$E11</f>
        <v>0</v>
      </c>
      <c r="AEN11" s="0" t="n">
        <f aca="false">IF($AC11="●",SUMIFS(ST_SUM!AFB:AFB,ST_SUM!$L:$L,$G11)/COUNTIFS($G:$G,$G11,$AC:$AC,"●",$A:$A,AEN$5)/AEN$3,0)/3600/$E11</f>
        <v>0</v>
      </c>
      <c r="AEO11" s="0" t="n">
        <f aca="false">IF($AD11="●",SUMIFS(ST_SUM!AFC:AFC,ST_SUM!$L:$L,$G11)/COUNTIFS($G:$G,$G11,$AD:$AD,"●",$A:$A,AEO$5)/AEO$3,0)/3600/$E11</f>
        <v>0</v>
      </c>
      <c r="AEP11" s="0" t="n">
        <f aca="false">IF($AE11="●",SUMIFS(ST_SUM!AFD:AFD,ST_SUM!$L:$L,$G11)/COUNTIFS($G:$G,$G11,$AE:$AE,"●",$A:$A,AEP$5)/AEP$3,0)/3600/$E11</f>
        <v>0</v>
      </c>
      <c r="AEQ11" s="0" t="n">
        <f aca="false">IF($AF11="●",SUMIFS(ST_SUM!AFE:AFE,ST_SUM!$L:$L,$G11)/COUNTIFS($G:$G,$G11,$AF:$AF,"●",$A:$A,AEQ$5)/AEQ$3,0)/3600/$E11</f>
        <v>0</v>
      </c>
      <c r="AER11" s="0" t="n">
        <f aca="false">IF($AG11="●",SUMIFS(ST_SUM!AFF:AFF,ST_SUM!$L:$L,$G11)/COUNTIFS($G:$G,$G11,$AG:$AG,"●",$A:$A,AER$5)/AER$3,0)/3600/$E11</f>
        <v>0</v>
      </c>
      <c r="AES11" s="0" t="n">
        <f aca="false">IF($AH11="●",SUMIFS(ST_SUM!AFG:AFG,ST_SUM!$L:$L,$G11)/COUNTIFS($G:$G,$G11,$AH:$AH,"●",$A:$A,AES$5)/AES$3,0)/3600/$E11</f>
        <v>0</v>
      </c>
      <c r="AET11" s="0" t="n">
        <f aca="false">IF($AI11="●",SUMIFS(ST_SUM!AFH:AFH,ST_SUM!$L:$L,$G11)/COUNTIFS($G:$G,$G11,$AI:$AI,"●",$A:$A,AET$5)/AET$3,0)/3600/$E11</f>
        <v>0</v>
      </c>
      <c r="AEU11" s="0" t="n">
        <f aca="false">IF($AJ11="●",SUMIFS(ST_SUM!AFI:AFI,ST_SUM!$L:$L,$G11)/COUNTIFS($G:$G,$G11,$AJ:$AJ,"●",$A:$A,AEU$5)/AEU$3,0)/3600/$E11</f>
        <v>0</v>
      </c>
      <c r="AEV11" s="0" t="n">
        <f aca="false">IF($AK11="●",SUMIFS(ST_SUM!AFJ:AFJ,ST_SUM!$L:$L,$G11)/COUNTIFS($G:$G,$G11,$AK:$AK,"●",$A:$A,AEV$5)/AEV$3,0)/3600/$E11</f>
        <v>0</v>
      </c>
      <c r="AEW11" s="0" t="n">
        <f aca="false">IF($AL11="●",SUMIFS(ST_SUM!AFK:AFK,ST_SUM!$L:$L,$G11)/COUNTIFS($G:$G,$G11,$AL:$AL,"●",$A:$A,AEW$5)/AEW$3,0)/3600/$E11</f>
        <v>0</v>
      </c>
      <c r="AEX11" s="0" t="n">
        <f aca="false">IF($AM11="●",SUMIFS(ST_SUM!AFL:AFL,ST_SUM!$L:$L,$G11)/COUNTIFS($G:$G,$G11,$AM:$AM,"●",$A:$A,AEX$5)/AEX$3,0)/3600/$E11</f>
        <v>0</v>
      </c>
      <c r="AEY11" s="0" t="n">
        <f aca="false">IF($AN11="●",SUMIFS(ST_SUM!AFM:AFM,ST_SUM!$L:$L,$G11)/COUNTIFS($G:$G,$G11,$AN:$AN,"●",$A:$A,AEY$5)/AEY$3,0)/3600/$E11</f>
        <v>0</v>
      </c>
      <c r="AEZ11" s="0" t="n">
        <f aca="false">IF($AO11="●",SUMIFS(ST_SUM!AFN:AFN,ST_SUM!$L:$L,$G11)/COUNTIFS($G:$G,$G11,$AO:$AO,"●",$A:$A,AEZ$5)/AEZ$3,0)/3600/$E11</f>
        <v>0</v>
      </c>
      <c r="AFA11" s="0" t="n">
        <f aca="false">IF($AP11="●",SUMIFS(ST_SUM!AFO:AFO,ST_SUM!$L:$L,$G11)/COUNTIFS($G:$G,$G11,$AP:$AP,"●",$A:$A,AFA$5)/AFA$3,0)/3600/$E11</f>
        <v>0</v>
      </c>
      <c r="AFB11" s="0" t="n">
        <f aca="false">IF($AQ11="●",SUMIFS(ST_SUM!AFP:AFP,ST_SUM!$L:$L,$G11)/COUNTIFS($G:$G,$G11,$AQ:$AQ,"●",$A:$A,AFB$5)/AFB$3,0)/3600/$E11</f>
        <v>0</v>
      </c>
      <c r="AFC11" s="0" t="n">
        <f aca="false">IF($AR11="●",SUMIFS(ST_SUM!AFQ:AFQ,ST_SUM!$L:$L,$G11)/COUNTIFS($G:$G,$G11,$AR:$AR,"●",$A:$A,AFC$5)/AFC$3,0)/3600/$E11</f>
        <v>0</v>
      </c>
      <c r="AFD11" s="0" t="n">
        <f aca="false">IF($AS11="●",SUMIFS(ST_SUM!AFR:AFR,ST_SUM!$L:$L,$G11)/COUNTIFS($G:$G,$G11,$AS:$AS,"●",$A:$A,AFD$5)/AFD$3,0)/3600/$E11</f>
        <v>0</v>
      </c>
      <c r="AFE11" s="0" t="n">
        <f aca="false">IF($AT11="●",SUMIFS(ST_SUM!AFS:AFS,ST_SUM!$L:$L,$G11)/COUNTIFS($G:$G,$G11,$AT:$AT,"●",$A:$A,AFE$5)/AFE$3,0)/3600/$E11</f>
        <v>0</v>
      </c>
      <c r="AFF11" s="0" t="n">
        <f aca="false">IF($AU11="●",SUMIFS(ST_SUM!AFT:AFT,ST_SUM!$L:$L,$G11)/COUNTIFS($G:$G,$G11,$AU:$AU,"●",$A:$A,AFF$5)/AFF$3,0)/3600/$E11</f>
        <v>0</v>
      </c>
      <c r="AFG11" s="0" t="n">
        <f aca="false">IF($AV11="●",SUMIFS(ST_SUM!AFU:AFU,ST_SUM!$L:$L,$G11)/COUNTIFS($G:$G,$G11,$AV:$AV,"●",$A:$A,AFG$5)/AFG$3,0)/3600/$E11</f>
        <v>0</v>
      </c>
      <c r="AFH11" s="0" t="n">
        <f aca="false">IF($AW11="●",SUMIFS(ST_SUM!AFV:AFV,ST_SUM!$L:$L,$G11)/COUNTIFS($G:$G,$G11,$AW:$AW,"●",$A:$A,AFH$5)/AFH$3,0)/3600/$E11</f>
        <v>0</v>
      </c>
      <c r="AFI11" s="0" t="n">
        <f aca="false">IF($AX11="●",SUMIFS(ST_SUM!AFW:AFW,ST_SUM!$L:$L,$G11)/COUNTIFS($G:$G,$G11,$AX:$AX,"●",$A:$A,AFI$5)/AFI$3,0)/3600/$E11</f>
        <v>0</v>
      </c>
      <c r="AFJ11" s="0" t="n">
        <f aca="false">IF($AY11="●",SUMIFS(ST_SUM!AFX:AFX,ST_SUM!$L:$L,$G11)/COUNTIFS($G:$G,$G11,$AY:$AY,"●",$A:$A,AFJ$5)/AFJ$3,0)/3600/$E11</f>
        <v>0</v>
      </c>
      <c r="AFK11" s="0" t="n">
        <f aca="false">IF($AZ11="●",SUMIFS(ST_SUM!AFY:AFY,ST_SUM!$L:$L,$G11)/COUNTIFS($G:$G,$G11,$AZ:$AZ,"●",$A:$A,AFK$5)/AFK$3,0)/3600/$E11</f>
        <v>0</v>
      </c>
      <c r="AFL11" s="0" t="n">
        <f aca="false">IF($BA11="●",SUMIFS(ST_SUM!AFZ:AFZ,ST_SUM!$L:$L,$G11)/COUNTIFS($G:$G,$G11,$BA:$BA,"●",$A:$A,AFL$5)/AFL$3,0)/3600/$E11</f>
        <v>0</v>
      </c>
      <c r="AFM11" s="0" t="n">
        <f aca="false">IF($BB11="●",SUMIFS(ST_SUM!AGA:AGA,ST_SUM!$L:$L,$G11)/COUNTIFS($G:$G,$G11,$BB:$BB,"●",$A:$A,AFM$5)/AFM$3,0)/3600/$E11</f>
        <v>0</v>
      </c>
      <c r="AFN11" s="0" t="n">
        <f aca="false">IF($BC11="●",SUMIFS(ST_SUM!AGB:AGB,ST_SUM!$L:$L,$G11)/COUNTIFS($G:$G,$G11,$BC:$BC,"●",$A:$A,AFN$5)/AFN$3,0)/3600/$E11</f>
        <v>0</v>
      </c>
      <c r="AFO11" s="0" t="n">
        <f aca="false">IF($BD11="●",SUMIFS(ST_SUM!AGC:AGC,ST_SUM!$L:$L,$G11)/COUNTIFS($G:$G,$G11,$BD:$BD,"●",$A:$A,AFO$5)/AFO$3,0)/3600/$E11</f>
        <v>0</v>
      </c>
      <c r="AFP11" s="0" t="n">
        <f aca="false">IF($BE11="●",SUMIFS(ST_SUM!AGD:AGD,ST_SUM!$L:$L,$G11)/COUNTIFS($G:$G,$G11,$BE:$BE,"●",$A:$A,AFP$5)/AFP$3,0)/3600/$E11</f>
        <v>0</v>
      </c>
      <c r="AFQ11" s="0" t="n">
        <f aca="false">IF($BF11="●",SUMIFS(ST_SUM!AGE:AGE,ST_SUM!$L:$L,$G11)/COUNTIFS($G:$G,$G11,$BF:$BF,"●",$A:$A,AFQ$5)/AFQ$3,0)/3600/$E11</f>
        <v>0</v>
      </c>
      <c r="AFR11" s="0" t="n">
        <f aca="false">IF($BG11="●",SUMIFS(ST_SUM!AGF:AGF,ST_SUM!$L:$L,$G11)/COUNTIFS($G:$G,$G11,$BG:$BG,"●",$A:$A,AFR$5)/AFR$3,0)/3600/$E11</f>
        <v>0</v>
      </c>
      <c r="AFS11" s="0" t="n">
        <f aca="false">IF($BH11="●",SUMIFS(ST_SUM!AGG:AGG,ST_SUM!$L:$L,$G11)/COUNTIFS($G:$G,$G11,$BH:$BH,"●",$A:$A,AFS$5)/AFS$3,0)/3600/$E11</f>
        <v>0</v>
      </c>
      <c r="AFT11" s="0" t="n">
        <f aca="false">IF($BI11="●",SUMIFS(ST_SUM!AGH:AGH,ST_SUM!$L:$L,$G11)/COUNTIFS($G:$G,$G11,$BI:$BI,"●",$A:$A,AFT$5)/AFT$3,0)/3600/$E11</f>
        <v>0</v>
      </c>
      <c r="AFU11" s="0" t="n">
        <f aca="false">IF($BJ11="●",SUMIFS(ST_SUM!AGI:AGI,ST_SUM!$L:$L,$G11)/COUNTIFS($G:$G,$G11,$BJ:$BJ,"●",$A:$A,AFU$5)/AFU$3,0)/3600/$E11</f>
        <v>0</v>
      </c>
      <c r="AFV11" s="0" t="n">
        <f aca="false">IF($BK11="●",SUMIFS(ST_SUM!AGJ:AGJ,ST_SUM!$L:$L,$G11)/COUNTIFS($G:$G,$G11,$BK:$BK,"●",$A:$A,AFV$5)/AFV$3,0)/3600/$E11</f>
        <v>0</v>
      </c>
      <c r="AFW11" s="0" t="n">
        <f aca="false">IF($BL11="●",SUMIFS(ST_SUM!AGK:AGK,ST_SUM!$L:$L,$G11)/COUNTIFS($G:$G,$G11,$BL:$BL,"●",$A:$A,AFW$5)/AFW$3,0)/3600/$E11</f>
        <v>0</v>
      </c>
      <c r="AFX11" s="0" t="n">
        <f aca="false">IF($BM11="●",SUMIFS(ST_SUM!AGL:AGL,ST_SUM!$L:$L,$G11)/COUNTIFS($G:$G,$G11,$BM:$BM,"●",$A:$A,AFX$5)/AFX$3,0)/3600/$E11</f>
        <v>0</v>
      </c>
      <c r="AFY11" s="0" t="n">
        <f aca="false">IF($BN11="●",SUMIFS(ST_SUM!AGM:AGM,ST_SUM!$L:$L,$G11)/COUNTIFS($G:$G,$G11,$BN:$BN,"●",$A:$A,AFY$5)/AFY$3,0)/3600/$E11</f>
        <v>0</v>
      </c>
      <c r="AFZ11" s="0" t="n">
        <f aca="false">IF($BO11="●",SUMIFS(ST_SUM!AGN:AGN,ST_SUM!$L:$L,$G11)/COUNTIFS($G:$G,$G11,$BO:$BO,"●",$A:$A,AFZ$5)/AFZ$3,0)/3600/$E11</f>
        <v>0</v>
      </c>
      <c r="AGA11" s="0" t="n">
        <f aca="false">IF($BP11="●",SUMIFS(ST_SUM!AGO:AGO,ST_SUM!$L:$L,$G11)/COUNTIFS($G:$G,$G11,$BP:$BP,"●",$A:$A,AGA$5)/AGA$3,0)/3600/$E11</f>
        <v>0</v>
      </c>
      <c r="AGB11" s="0" t="n">
        <f aca="false">IF($BQ11="●",SUMIFS(ST_SUM!AGP:AGP,ST_SUM!$L:$L,$G11)/COUNTIFS($G:$G,$G11,$BQ:$BQ,"●",$A:$A,AGB$5)/AGB$3,0)/3600/$E11</f>
        <v>0</v>
      </c>
      <c r="AGC11" s="0" t="n">
        <f aca="false">IF($BR11="●",SUMIFS(ST_SUM!AGQ:AGQ,ST_SUM!$L:$L,$G11)/COUNTIFS($G:$G,$G11,$BR:$BR,"●",$A:$A,AGC$5)/AGC$3,0)/3600/$E11</f>
        <v>0</v>
      </c>
      <c r="AGD11" s="0" t="n">
        <f aca="false">IF($BS11="●",SUMIFS(ST_SUM!AGR:AGR,ST_SUM!$L:$L,$G11)/COUNTIFS($G:$G,$G11,$BS:$BS,"●",$A:$A,AGD$5)/AGD$3,0)/3600/$E11</f>
        <v>0</v>
      </c>
      <c r="AGE11" s="0" t="n">
        <f aca="false">IF($BT11="●",SUMIFS(ST_SUM!AGS:AGS,ST_SUM!$L:$L,$G11)/COUNTIFS($G:$G,$G11,$BT:$BT,"●",$A:$A,AGE$5)/AGE$3,0)/3600/$E11</f>
        <v>0</v>
      </c>
      <c r="AGF11" s="0" t="n">
        <f aca="false">SUM(ADS11:AGE11)</f>
        <v>0</v>
      </c>
    </row>
    <row r="12" customFormat="false" ht="15" hidden="false" customHeight="false" outlineLevel="0" collapsed="false">
      <c r="A12" s="0" t="s">
        <v>310</v>
      </c>
      <c r="B12" s="0" t="s">
        <v>319</v>
      </c>
      <c r="C12" s="0" t="s">
        <v>320</v>
      </c>
      <c r="E12" s="0" t="n">
        <v>16</v>
      </c>
      <c r="G12" s="0" t="n">
        <v>6.35</v>
      </c>
      <c r="K12" s="0" t="s">
        <v>313</v>
      </c>
      <c r="L12" s="0" t="s">
        <v>313</v>
      </c>
      <c r="P12" s="0" t="s">
        <v>313</v>
      </c>
      <c r="R12" s="0" t="s">
        <v>313</v>
      </c>
      <c r="S12" s="0" t="s">
        <v>313</v>
      </c>
      <c r="U12" s="0" t="s">
        <v>313</v>
      </c>
      <c r="X12" s="0" t="s">
        <v>313</v>
      </c>
      <c r="AD12" s="0" t="s">
        <v>313</v>
      </c>
      <c r="AH12" s="0" t="s">
        <v>313</v>
      </c>
      <c r="AI12" s="0" t="s">
        <v>313</v>
      </c>
      <c r="AK12" s="0" t="s">
        <v>313</v>
      </c>
      <c r="AL12" s="0" t="s">
        <v>313</v>
      </c>
      <c r="AM12" s="0" t="s">
        <v>313</v>
      </c>
      <c r="AN12" s="0" t="s">
        <v>313</v>
      </c>
      <c r="AO12" s="0" t="s">
        <v>313</v>
      </c>
      <c r="AP12" s="0" t="s">
        <v>313</v>
      </c>
      <c r="AR12" s="0" t="s">
        <v>313</v>
      </c>
      <c r="AT12" s="0" t="s">
        <v>313</v>
      </c>
      <c r="AW12" s="0" t="s">
        <v>313</v>
      </c>
      <c r="AY12" s="0" t="s">
        <v>313</v>
      </c>
      <c r="BA12" s="0" t="s">
        <v>313</v>
      </c>
      <c r="BB12" s="0" t="s">
        <v>313</v>
      </c>
      <c r="BE12" s="0" t="s">
        <v>313</v>
      </c>
      <c r="BF12" s="0" t="s">
        <v>313</v>
      </c>
      <c r="BH12" s="0" t="s">
        <v>313</v>
      </c>
      <c r="BI12" s="0" t="s">
        <v>313</v>
      </c>
      <c r="BJ12" s="0" t="s">
        <v>313</v>
      </c>
      <c r="BK12" s="0" t="s">
        <v>313</v>
      </c>
      <c r="BL12" s="0" t="s">
        <v>313</v>
      </c>
      <c r="BM12" s="0" t="s">
        <v>313</v>
      </c>
      <c r="BO12" s="0" t="s">
        <v>313</v>
      </c>
      <c r="BP12" s="0" t="s">
        <v>313</v>
      </c>
      <c r="BQ12" s="0" t="s">
        <v>313</v>
      </c>
      <c r="BR12" s="0" t="s">
        <v>313</v>
      </c>
      <c r="BS12" s="0" t="s">
        <v>313</v>
      </c>
      <c r="BU12" s="0" t="n">
        <f aca="false">IF($H12="●",SUMIFS(ST_SUM!CI:CI,ST_SUM!$L:$L,$G12)/COUNTIFS($G:$G,$G12,$H:$H,"●",$A:$A,BU$5)/BU$3,0)/3600/$E12</f>
        <v>0</v>
      </c>
      <c r="BV12" s="0" t="n">
        <f aca="false">IF($I12="●",SUMIFS(ST_SUM!CJ:CJ,ST_SUM!$L:$L,$G12)/COUNTIFS($G:$G,$G12,$I:$I,"●",$A:$A,BV$5)/BV$3,0)/3600/$E12</f>
        <v>0</v>
      </c>
      <c r="BW12" s="0" t="n">
        <f aca="false">IF($J12="●",SUMIFS(ST_SUM!CK:CK,ST_SUM!$L:$L,$G12)/COUNTIFS($G:$G,$G12,$J:$J,"●",$A:$A,BW$5)/BW$3,0)/3600/$E12</f>
        <v>0</v>
      </c>
      <c r="BX12" s="0" t="n">
        <f aca="false">IF($K12="●",SUMIFS(ST_SUM!CL:CL,ST_SUM!$L:$L,$G12)/COUNTIFS($G:$G,$G12,$K:$K,"●",$A:$A,BX$5)/BX$3,0)/3600/$E12</f>
        <v>0.0247715190972222</v>
      </c>
      <c r="BY12" s="0" t="n">
        <f aca="false">IF($L12="●",SUMIFS(ST_SUM!CM:CM,ST_SUM!$L:$L,$G12)/COUNTIFS($G:$G,$G12,$L:$L,"●",$A:$A,BY$5)/BY$3,0)/3600/$E12</f>
        <v>0.010555734375</v>
      </c>
      <c r="BZ12" s="0" t="n">
        <f aca="false">IF($M12="●",SUMIFS(ST_SUM!CN:CN,ST_SUM!$L:$L,$G12)/COUNTIFS($G:$G,$G12,$M:$M,"●",$A:$A,BZ$5)/BZ$3,0)/3600/$E12</f>
        <v>0</v>
      </c>
      <c r="CA12" s="0" t="n">
        <f aca="false">IF($N12="●",SUMIFS(ST_SUM!CO:CO,ST_SUM!$L:$L,$G12)/COUNTIFS($G:$G,$G12,$N:$N,"●",$A:$A,CA$5)/CA$3,0)/3600/$E12</f>
        <v>0</v>
      </c>
      <c r="CB12" s="0" t="n">
        <f aca="false">IF($O12="●",SUMIFS(ST_SUM!CP:CP,ST_SUM!$L:$L,$G12,ST_SUM!$M:$M,IF($B12='PART METHOD'!$D$4,"FMCNC1",IF($B12='PART METHOD'!$D$6,"FMCNC2","STD")))/IF($B12='PART METHOD'!$D$4,COUNTIFS($G:$G,$G12,$O:$O,"●",$A:$A,CB$5,$B:$B,'PART METHOD'!$D$4),IF($B12='PART METHOD'!$D$6,COUNTIFS($G:$G,$G12,$O:$O,"●",$A:$A,CB$5,$B:$B,'PART METHOD'!$D$6),COUNTIFS($G:$G,$G12,$O:$O,"●",$A:$A,CB$5,$B:$B,"&lt;&gt;"&amp;'PART METHOD'!$D$4,$B:$B,"&lt;&gt;"&amp;'PART METHOD'!$D$6)))/CB$3,0)/3600/$E12</f>
        <v>0</v>
      </c>
      <c r="CC12" s="0" t="n">
        <f aca="false">IF($P12="●",SUMIFS(ST_SUM!CQ:CQ,ST_SUM!$L:$L,$G12,ST_SUM!$M:$M,IF($B12='PART METHOD'!$D$4,"FMCNC1",IF($B12='PART METHOD'!$D$6,"FMCNC2","STD")))/IF($B12='PART METHOD'!$D$4,COUNTIFS($G:$G,$G12,$P:$P,"●",$A:$A,CC$5,$B:$B,'PART METHOD'!$D$4),IF($B12='PART METHOD'!$D$6,COUNTIFS($G:$G,$G12,$P:$P,"●",$A:$A,CC$5,$B:$B,'PART METHOD'!$D$6),COUNTIFS($G:$G,$G12,$P:$P,"●",$A:$A,CC$5,$B:$B,"&lt;&gt;"&amp;'PART METHOD'!$D$4,$B:$B,"&lt;&gt;"&amp;'PART METHOD'!$D$6)))/CC$3,0)/3600/$E12</f>
        <v>0.0112071857638889</v>
      </c>
      <c r="CD12" s="0" t="n">
        <f aca="false">IF($Q12="●",SUMIFS(ST_SUM!CR:CR,ST_SUM!$L:$L,$G12,ST_SUM!$M:$M,IF($B12='PART METHOD'!$D$4,"FMCNC1",IF($B12='PART METHOD'!$D$6,"FMCNC2","STD")))/IF($B12='PART METHOD'!$D$4,COUNTIFS($G:$G,$G12,$Q:$Q,"●",$A:$A,CD$5,$B:$B,'PART METHOD'!$D$4),IF($B12='PART METHOD'!$D$6,COUNTIFS($G:$G,$G12,$Q:$Q,"●",$A:$A,CD$5,$B:$B,'PART METHOD'!$D$6),COUNTIFS($G:$G,$G12,$Q:$Q,"●",$A:$A,CD$5,$B:$B,"&lt;&gt;"&amp;'PART METHOD'!$D$4,$B:$B,"&lt;&gt;"&amp;'PART METHOD'!$D$6)))/CD$3,0)/3600/$E12</f>
        <v>0</v>
      </c>
      <c r="CE12" s="0" t="n">
        <f aca="false">IF($R12="●",SUMIFS(ST_SUM!CS:CS,ST_SUM!$L:$L,$G12,ST_SUM!$M:$M,IF($B12='PART METHOD'!$D$4,"FMCNC1",IF($B12='PART METHOD'!$D$6,"FMCNC2","STD")))/IF($B12='PART METHOD'!$D$4,COUNTIFS($G:$G,$G12,$R:$R,"●",$A:$A,CE$5,$B:$B,'PART METHOD'!$D$4),IF($B12='PART METHOD'!$D$6,COUNTIFS($G:$G,$G12,$R:$R,"●",$A:$A,CE$5,$B:$B,'PART METHOD'!$D$6),COUNTIFS($G:$G,$G12,$R:$R,"●",$A:$A,CE$5,$B:$B,"&lt;&gt;"&amp;'PART METHOD'!$D$4,$B:$B,"&lt;&gt;"&amp;'PART METHOD'!$D$6)))/CE$3,0)/3600/$E12</f>
        <v>0.0144216319444444</v>
      </c>
      <c r="CF12" s="0" t="n">
        <f aca="false">IF($S12="●",SUMIFS(ST_SUM!CT:CT,ST_SUM!$L:$L,$G12,ST_SUM!$M:$M,IF($B12='PART METHOD'!$D$4,"FMCNC1",IF($B12='PART METHOD'!$D$6,"FMCNC2","STD")))/IF($B12='PART METHOD'!$D$4,COUNTIFS($G:$G,$G12,$S:$S,"●",$A:$A,CF$5,$B:$B,'PART METHOD'!$D$4),IF($B12='PART METHOD'!$D$6,COUNTIFS($G:$G,$G12,$S:$S,"●",$A:$A,CF$5,$B:$B,'PART METHOD'!$D$6),COUNTIFS($G:$G,$G12,$S:$S,"●",$A:$A,CF$5,$B:$B,"&lt;&gt;"&amp;'PART METHOD'!$D$4,$B:$B,"&lt;&gt;"&amp;'PART METHOD'!$D$6)))/CF$3,0)/3600/$E12</f>
        <v>0.00931923466435185</v>
      </c>
      <c r="CG12" s="0" t="n">
        <f aca="false">IF($T12="●",SUMIFS(ST_SUM!CU:CU,ST_SUM!$L:$L,$G12,ST_SUM!$M:$M,IF($B12='PART METHOD'!$D$4,"FMCNC1",IF($B12='PART METHOD'!$D$6,"FMCNC2","STD")))/IF($B12='PART METHOD'!$D$4,COUNTIFS($G:$G,$G12,$T:$T,"●",$A:$A,CG$5,$B:$B,'PART METHOD'!$D$4),IF($B12='PART METHOD'!$D$6,COUNTIFS($G:$G,$G12,$T:$T,"●",$A:$A,CG$5,$B:$B,'PART METHOD'!$D$6),COUNTIFS($G:$G,$G12,$T:$T,"●",$A:$A,CG$5,$B:$B,"&lt;&gt;"&amp;'PART METHOD'!$D$4,$B:$B,"&lt;&gt;"&amp;'PART METHOD'!$D$6)))/CG$3,0)/3600/$E12</f>
        <v>0</v>
      </c>
      <c r="CH12" s="0" t="n">
        <f aca="false">IF($U12="●",SUMIFS(ST_SUM!CV:CV,ST_SUM!$L:$L,$G12,ST_SUM!$M:$M,IF($B12='PART METHOD'!$D$4,"FMCNC1",IF($B12='PART METHOD'!$D$6,"FMCNC2","STD")))/IF($B12='PART METHOD'!$D$4,COUNTIFS($G:$G,$G12,$U:$U,"●",$A:$A,CH$5,$B:$B,'PART METHOD'!$D$4),IF($B12='PART METHOD'!$D$6,COUNTIFS($G:$G,$G12,$U:$U,"●",$A:$A,CH$5,$B:$B,'PART METHOD'!$D$6),COUNTIFS($G:$G,$G12,$U:$U,"●",$A:$A,CH$5,$B:$B,"&lt;&gt;"&amp;'PART METHOD'!$D$4,$B:$B,"&lt;&gt;"&amp;'PART METHOD'!$D$6)))/CH$3,0)/3600/$E12</f>
        <v>0.0135317650462963</v>
      </c>
      <c r="CI12" s="0" t="n">
        <f aca="false">IF($V12="●",SUMIFS(ST_SUM!CW:CW,ST_SUM!$L:$L,$G12,ST_SUM!$M:$M,IF($B12='PART METHOD'!$D$4,"FMCNC1",IF($B12='PART METHOD'!$D$6,"FMCNC2","STD")))/IF($B12='PART METHOD'!$D$4,COUNTIFS($G:$G,$G12,$V:$V,"●",$A:$A,CI$5,$B:$B,'PART METHOD'!$D$4),IF($B12='PART METHOD'!$D$6,COUNTIFS($G:$G,$G12,$V:$V,"●",$A:$A,CI$5,$B:$B,'PART METHOD'!$D$6),COUNTIFS($G:$G,$G12,$V:$V,"●",$A:$A,CI$5,$B:$B,"&lt;&gt;"&amp;'PART METHOD'!$D$4,$B:$B,"&lt;&gt;"&amp;'PART METHOD'!$D$6)))/CI$3,0)/3600/$E12</f>
        <v>0</v>
      </c>
      <c r="CJ12" s="0" t="n">
        <f aca="false">IF($W12="●",SUMIFS(ST_SUM!CX:CX,ST_SUM!$L:$L,$G12,ST_SUM!$N:$N,IF($B12='PART METHOD'!$D$5,"HAND","STD"))/COUNTIFS($G:$G,$G12,$W:$W,"●",$A:$A,CJ$5,$B:$B,IF($B12='PART METHOD'!$D$5,'PART METHOD'!$D$5,"&lt;&gt;"&amp;'PART METHOD'!$D$5))/CJ$3,0)/3600/$E12</f>
        <v>0</v>
      </c>
      <c r="CK12" s="0" t="n">
        <f aca="false">IF($X12="●",SUMIFS(ST_SUM!CY:CY,ST_SUM!$L:$L,$G12)/COUNTIFS($G:$G,$G12,$X:$X,"●",$A:$A,CK$5)/CK$3,0)/3600/$E12</f>
        <v>0.0161438715277778</v>
      </c>
      <c r="CL12" s="0" t="n">
        <f aca="false">IF($Y12="●",SUMIFS(ST_SUM!CZ:CZ,ST_SUM!$L:$L,$G12)/COUNTIFS($G:$G,$G12,$Y:$Y,"●",$A:$A,CL$5)/CL$3,0)/3600/$E12</f>
        <v>0</v>
      </c>
      <c r="CM12" s="0" t="n">
        <f aca="false">IF($Z12="●",SUMIFS(ST_SUM!DA:DA,ST_SUM!$L:$L,$G12)/COUNTIFS($G:$G,$G12,$Z:$Z,"●",$A:$A,CM$5)/CM$3,0)/3600/$E12</f>
        <v>0</v>
      </c>
      <c r="CN12" s="0" t="n">
        <f aca="false">IF($AA12="●",SUMIFS(ST_SUM!DB:DB,ST_SUM!$L:$L,$G12)/COUNTIFS($G:$G,$G12,$AA:$AA,"●",$A:$A,CN$5)/CN$3,0)/3600/$E12</f>
        <v>0</v>
      </c>
      <c r="CO12" s="0" t="n">
        <f aca="false">IF($AB12="●",SUMIFS(ST_SUM!DC:DC,ST_SUM!$L:$L,$G12)/COUNTIFS($G:$G,$G12,$AB:$AB,"●",$A:$A,CO$5)/CO$3,0)/3600/$E12</f>
        <v>0</v>
      </c>
      <c r="CP12" s="0" t="n">
        <f aca="false">IF($AC12="●",SUMIFS(ST_SUM!DD:DD,ST_SUM!$L:$L,$G12)/COUNTIFS($G:$G,$G12,$AC:$AC,"●",$A:$A,CP$5)/CP$3,0)/3600/$E12</f>
        <v>0</v>
      </c>
      <c r="CQ12" s="0" t="n">
        <f aca="false">IF($AD12="●",SUMIFS(ST_SUM!DE:DE,ST_SUM!$L:$L,$G12)/COUNTIFS($G:$G,$G12,$AD:$AD,"●",$A:$A,CQ$5)/CQ$3,0)/3600/$E12</f>
        <v>0.00519381365740741</v>
      </c>
      <c r="CR12" s="0" t="n">
        <f aca="false">IF($AE12="●",SUMIFS(ST_SUM!DF:DF,ST_SUM!$L:$L,$G12)/COUNTIFS($G:$G,$G12,$AE:$AE,"●",$A:$A,CR$5)/CR$3,0)/3600/$E12</f>
        <v>0</v>
      </c>
      <c r="CS12" s="0" t="n">
        <f aca="false">IF($AF12="●",SUMIFS(ST_SUM!DG:DG,ST_SUM!$L:$L,$G12)/COUNTIFS($G:$G,$G12,$AF:$AF,"●",$A:$A,CS$5)/CS$3,0)/3600/$E12</f>
        <v>0</v>
      </c>
      <c r="CT12" s="0" t="n">
        <f aca="false">IF($AG12="●",SUMIFS(ST_SUM!DH:DH,ST_SUM!$L:$L,$G12)/COUNTIFS($G:$G,$G12,$AG:$AG,"●",$A:$A,CT$5)/CT$3,0)/3600/$E12</f>
        <v>0</v>
      </c>
      <c r="CU12" s="0" t="n">
        <f aca="false">IF($AH12="●",SUMIFS(ST_SUM!DI:DI,ST_SUM!$L:$L,$G12)/COUNTIFS($G:$G,$G12,$AH:$AH,"●",$A:$A,CU$5)/CU$3,0)/3600/$E12</f>
        <v>0.00262855324074074</v>
      </c>
      <c r="CV12" s="0" t="n">
        <f aca="false">IF($AI12="●",SUMIFS(ST_SUM!DJ:DJ,ST_SUM!$L:$L,$G12)/COUNTIFS($G:$G,$G12,$AI:$AI,"●",$A:$A,CV$5)/CV$3,0)/3600/$E12</f>
        <v>0.00184795283564815</v>
      </c>
      <c r="CW12" s="0" t="n">
        <f aca="false">IF($AJ12="●",SUMIFS(ST_SUM!DK:DK,ST_SUM!$L:$L,$G12)/COUNTIFS($G:$G,$G12,$AJ:$AJ,"●",$A:$A,CW$5)/CW$3,0)/3600/$E12</f>
        <v>0</v>
      </c>
      <c r="CX12" s="0" t="n">
        <f aca="false">IF($AK12="●",SUMIFS(ST_SUM!DL:DL,ST_SUM!$L:$L,$G12)/COUNTIFS($G:$G,$G12,$AK:$AK,"●",$A:$A,CX$5)/CX$3,0)/3600/$E12</f>
        <v>0.0162667465277778</v>
      </c>
      <c r="CY12" s="0" t="n">
        <f aca="false">IF($AL12="●",SUMIFS(ST_SUM!DM:DM,ST_SUM!$L:$L,$G12)/COUNTIFS($G:$G,$G12,$AL:$AL,"●",$A:$A,CY$5)/CY$3,0)/3600/$E12</f>
        <v>0.00932746527777778</v>
      </c>
      <c r="CZ12" s="0" t="n">
        <f aca="false">IF($AM12="●",SUMIFS(ST_SUM!DN:DN,ST_SUM!$L:$L,$G12)/COUNTIFS($G:$G,$G12,$AM:$AM,"●",$A:$A,CZ$5)/CZ$3,0)/3600/$E12</f>
        <v>0.00551376157407408</v>
      </c>
      <c r="DA12" s="0" t="n">
        <f aca="false">IF($AN12="●",SUMIFS(ST_SUM!DO:DO,ST_SUM!$L:$L,$G12)/COUNTIFS($G:$G,$G12,$AN:$AN,"●",$A:$A,DA$5)/DA$3,0)/3600/$E12</f>
        <v>0.017941833912037</v>
      </c>
      <c r="DB12" s="0" t="n">
        <f aca="false">IF($AO12="●",SUMIFS(ST_SUM!DP:DP,ST_SUM!$L:$L,$G12)/COUNTIFS($G:$G,$G12,$AO:$AO,"●",$A:$A,DB$5)/DB$3,0)/3600/$E12</f>
        <v>0.00851155381944445</v>
      </c>
      <c r="DC12" s="0" t="n">
        <f aca="false">IF($AP12="●",SUMIFS(ST_SUM!DQ:DQ,ST_SUM!$L:$L,$G12)/COUNTIFS($G:$G,$G12,$AP:$AP,"●",$A:$A,DC$5)/DC$3,0)/3600/$E12</f>
        <v>0.00411818287037037</v>
      </c>
      <c r="DD12" s="0" t="n">
        <f aca="false">IF($AQ12="●",SUMIFS(ST_SUM!DR:DR,ST_SUM!$L:$L,$G12)/COUNTIFS($G:$G,$G12,$AQ:$AQ,"●",$A:$A,DD$5)/DD$3,0)/3600/$E12</f>
        <v>0</v>
      </c>
      <c r="DE12" s="0" t="n">
        <f aca="false">IF($AR12="●",SUMIFS(ST_SUM!DS:DS,ST_SUM!$L:$L,$G12)/COUNTIFS($G:$G,$G12,$AR:$AR,"●",$A:$A,DE$5)/DE$3,0)/3600/$E12</f>
        <v>0.0153053472222222</v>
      </c>
      <c r="DF12" s="0" t="n">
        <f aca="false">IF($AS12="●",SUMIFS(ST_SUM!DT:DT,ST_SUM!$L:$L,$G12)/COUNTIFS($G:$G,$G12,$AS:$AS,"●",$A:$A,DF$5)/DF$3,0)/3600/$E12</f>
        <v>0</v>
      </c>
      <c r="DG12" s="0" t="n">
        <f aca="false">IF($AT12="●",SUMIFS(ST_SUM!DU:DU,ST_SUM!$L:$L,$G12)/COUNTIFS($G:$G,$G12,$AT:$AT,"●",$A:$A,DG$5)/DG$3,0)/3600/$E12</f>
        <v>0.00668766203703704</v>
      </c>
      <c r="DH12" s="0" t="n">
        <f aca="false">IF($AU12="●",SUMIFS(ST_SUM!DV:DV,ST_SUM!$L:$L,$G12)/COUNTIFS($G:$G,$G12,$AU:$AU,"●",$A:$A,DH$5)/DH$3,0)/3600/$E12</f>
        <v>0</v>
      </c>
      <c r="DI12" s="0" t="n">
        <f aca="false">IF($AV12="●",SUMIFS(ST_SUM!DW:DW,ST_SUM!$L:$L,$G12)/COUNTIFS($G:$G,$G12,$AV:$AV,"●",$A:$A,DI$5)/DI$3,0)/3600/$E12</f>
        <v>0</v>
      </c>
      <c r="DJ12" s="0" t="n">
        <f aca="false">IF($AW12="●",SUMIFS(ST_SUM!DX:DX,ST_SUM!$L:$L,$G12)/COUNTIFS($G:$G,$G12,$AW:$AW,"●",$A:$A,DJ$5)/DJ$3,0)/3600/$E12</f>
        <v>0.0160919184027778</v>
      </c>
      <c r="DK12" s="0" t="n">
        <f aca="false">IF($AX12="●",SUMIFS(ST_SUM!DY:DY,ST_SUM!$L:$L,$G12)/COUNTIFS($G:$G,$G12,$AX:$AX,"●",$A:$A,DK$5)/DK$3,0)/3600/$E12</f>
        <v>0</v>
      </c>
      <c r="DL12" s="0" t="n">
        <f aca="false">IF($AY12="●",SUMIFS(ST_SUM!DZ:DZ,ST_SUM!$L:$L,$G12)/COUNTIFS($G:$G,$G12,$AY:$AY,"●",$A:$A,DL$5)/DL$3,0)/3600/$E12</f>
        <v>0.0205610243055556</v>
      </c>
      <c r="DM12" s="0" t="n">
        <f aca="false">IF($AZ12="●",SUMIFS(ST_SUM!EA:EA,ST_SUM!$L:$L,$G12)/COUNTIFS($G:$G,$G12,$AZ:$AZ,"●",$A:$A,DM$5)/DM$3,0)/3600/$E12</f>
        <v>0</v>
      </c>
      <c r="DN12" s="0" t="n">
        <f aca="false">IF($BA12="●",SUMIFS(ST_SUM!EB:EB,ST_SUM!$L:$L,$G12)/COUNTIFS($G:$G,$G12,$BA:$BA,"●",$A:$A,DN$5)/DN$3,0)/3600/$E12</f>
        <v>0.00655153356481481</v>
      </c>
      <c r="DO12" s="0" t="n">
        <f aca="false">IF($BB12="●",SUMIFS(ST_SUM!EC:EC,ST_SUM!$L:$L,$G12)/COUNTIFS($G:$G,$G12,$BB:$BB,"●",$A:$A,DO$5)/DO$3,0)/3600/$E12</f>
        <v>0.00991762731481481</v>
      </c>
      <c r="DP12" s="0" t="n">
        <f aca="false">IF($BC12="●",SUMIFS(ST_SUM!ED:ED,ST_SUM!$L:$L,$G12)/COUNTIFS($G:$G,$G12,$BC:$BC,"●",$A:$A,DP$5)/DP$3,0)/3600/$E12</f>
        <v>0</v>
      </c>
      <c r="DQ12" s="0" t="n">
        <f aca="false">IF($BD12="●",SUMIFS(ST_SUM!EE:EE,ST_SUM!$L:$L,$G12)/COUNTIFS($G:$G,$G12,$BD:$BD,"●",$A:$A,DQ$5)/DQ$3,0)/3600/$E12</f>
        <v>0</v>
      </c>
      <c r="DR12" s="0" t="n">
        <f aca="false">IF($BE12="●",SUMIFS(ST_SUM!EF:EF,ST_SUM!$L:$L,$G12)/COUNTIFS($G:$G,$G12,$BE:$BE,"●",$A:$A,DR$5)/DR$3,0)/3600/$E12</f>
        <v>0.0126719045138889</v>
      </c>
      <c r="DS12" s="0" t="n">
        <f aca="false">IF($BF12="●",SUMIFS(ST_SUM!EG:EG,ST_SUM!$L:$L,$G12)/COUNTIFS($G:$G,$G12,$BF:$BF,"●",$A:$A,DS$5)/DS$3,0)/3600/$E12</f>
        <v>0.0124124739583333</v>
      </c>
      <c r="DT12" s="0" t="n">
        <f aca="false">IF($BG12="●",SUMIFS(ST_SUM!EH:EH,ST_SUM!$L:$L,$G12)/COUNTIFS($G:$G,$G12,$BG:$BG,"●",$A:$A,DT$5)/DT$3,0)/3600/$E12</f>
        <v>0</v>
      </c>
      <c r="DU12" s="0" t="n">
        <f aca="false">IF($BH12="●",SUMIFS(ST_SUM!EI:EI,ST_SUM!$L:$L,$G12)/COUNTIFS($G:$G,$G12,$BH:$BH,"●",$A:$A,DU$5)/DU$3,0)/3600/$E12</f>
        <v>0.00727583333333333</v>
      </c>
      <c r="DV12" s="0" t="n">
        <f aca="false">IF($BI12="●",SUMIFS(ST_SUM!EJ:EJ,ST_SUM!$L:$L,$G12)/COUNTIFS($G:$G,$G12,$BI:$BI,"●",$A:$A,DV$5)/DV$3,0)/3600/$E12</f>
        <v>0.003609375</v>
      </c>
      <c r="DW12" s="0" t="n">
        <f aca="false">IF($BJ12="●",SUMIFS(ST_SUM!EK:EK,ST_SUM!$L:$L,$G12)/COUNTIFS($G:$G,$G12,$BJ:$BJ,"●",$A:$A,DW$5)/DW$3,0)/3600/$E12</f>
        <v>0.0181916666666667</v>
      </c>
      <c r="DX12" s="0" t="n">
        <f aca="false">IF($BK12="●",SUMIFS(ST_SUM!EL:EL,ST_SUM!$L:$L,$G12)/COUNTIFS($G:$G,$G12,$BK:$BK,"●",$A:$A,DX$5)/DX$3,0)/3600/$E12</f>
        <v>0.0356987152777778</v>
      </c>
      <c r="DY12" s="0" t="n">
        <f aca="false">IF($BL12="●",SUMIFS(ST_SUM!EM:EM,ST_SUM!$L:$L,$G12)/COUNTIFS($G:$G,$G12,$BL:$BL,"●",$A:$A,DY$5)/DY$3,0)/3600/$E12</f>
        <v>0.0201852430555556</v>
      </c>
      <c r="DZ12" s="0" t="n">
        <f aca="false">IF($BM12="●",SUMIFS(ST_SUM!EN:EN,ST_SUM!$L:$L,$G12)/COUNTIFS($G:$G,$G12,$BM:$BM,"●",$A:$A,DZ$5)/DZ$3,0)/3600/$E12</f>
        <v>0.00355431423611111</v>
      </c>
      <c r="EA12" s="0" t="n">
        <f aca="false">IF($BN12="●",SUMIFS(ST_SUM!EO:EO,ST_SUM!$L:$L,$G12)/COUNTIFS($G:$G,$G12,$BN:$BN,"●",$A:$A,EA$5)/EA$3,0)/3600/$E12</f>
        <v>0</v>
      </c>
      <c r="EB12" s="0" t="n">
        <f aca="false">IF($BO12="●",SUMIFS(ST_SUM!EP:EP,ST_SUM!$L:$L,$G12)/COUNTIFS($G:$G,$G12,$BO:$BO,"●",$A:$A,EB$5)/EB$3,0)/3600/$E12</f>
        <v>0.0170046875</v>
      </c>
      <c r="EC12" s="0" t="n">
        <f aca="false">IF($BP12="●",SUMIFS(ST_SUM!EQ:EQ,ST_SUM!$L:$L,$G12)/COUNTIFS($G:$G,$G12,$BP:$BP,"●",$A:$A,EC$5)/EC$3,0)/3600/$E12</f>
        <v>0.017168203125</v>
      </c>
      <c r="ED12" s="0" t="n">
        <f aca="false">IF($BQ12="●",SUMIFS(ST_SUM!ER:ER,ST_SUM!$L:$L,$G12)/COUNTIFS($G:$G,$G12,$BQ:$BQ,"●",$A:$A,ED$5)/ED$3,0)/3600/$E12</f>
        <v>0.0306194444444444</v>
      </c>
      <c r="EE12" s="0" t="n">
        <f aca="false">IF($BR12="●",SUMIFS(ST_SUM!ES:ES,ST_SUM!$L:$L,$G12)/COUNTIFS($G:$G,$G12,$BR:$BR,"●",$A:$A,EE$5)/EE$3,0)/3600/$E12</f>
        <v>0.00498549768518519</v>
      </c>
      <c r="EF12" s="0" t="n">
        <f aca="false">IF($BS12="●",SUMIFS(ST_SUM!ET:ET,ST_SUM!$L:$L,$G12)/COUNTIFS($G:$G,$G12,$BS:$BS,"●",$A:$A,EF$5)/EF$3,0)/3600/$E12</f>
        <v>0.0183243923611111</v>
      </c>
      <c r="EG12" s="0" t="n">
        <f aca="false">IF($BT12="●",SUMIFS(ST_SUM!EU:EU,ST_SUM!$L:$L,$G12)/COUNTIFS($G:$G,$G12,$BT:$BT,"●",$A:$A,EG$5)/EG$3,0)/3600/$E12</f>
        <v>0</v>
      </c>
      <c r="EH12" s="0" t="n">
        <f aca="false">SUM(BU12:EG12)</f>
        <v>0.448117670138889</v>
      </c>
      <c r="EI12" s="0" t="n">
        <f aca="false">IF($H12="●",SUMIFS(ST_SUM!EW:EW,ST_SUM!$L:$L,$G12)/COUNTIFS($G:$G,$G12,$H:$H,"●",$A:$A,EI$5)/EI$3,0)/3600/$E12</f>
        <v>0</v>
      </c>
      <c r="EJ12" s="0" t="n">
        <f aca="false">IF($I12="●",SUMIFS(ST_SUM!EX:EX,ST_SUM!$L:$L,$G12)/COUNTIFS($G:$G,$G12,$I:$I,"●",$A:$A,EJ$5)/EJ$3,0)/3600/$E12</f>
        <v>0</v>
      </c>
      <c r="EK12" s="0" t="n">
        <f aca="false">IF($J12="●",SUMIFS(ST_SUM!EY:EY,ST_SUM!$L:$L,$G12)/COUNTIFS($G:$G,$G12,$J:$J,"●",$A:$A,EK$5)/EK$3,0)/3600/$E12</f>
        <v>0</v>
      </c>
      <c r="EL12" s="0" t="n">
        <f aca="false">IF($K12="●",SUMIFS(ST_SUM!EZ:EZ,ST_SUM!$L:$L,$G12)/COUNTIFS($G:$G,$G12,$K:$K,"●",$A:$A,EL$5)/EL$3,0)/3600/$E12</f>
        <v>0.0220787161044974</v>
      </c>
      <c r="EM12" s="0" t="n">
        <f aca="false">IF($L12="●",SUMIFS(ST_SUM!FA:FA,ST_SUM!$L:$L,$G12)/COUNTIFS($G:$G,$G12,$L:$L,"●",$A:$A,EM$5)/EM$3,0)/3600/$E12</f>
        <v>0.0071927841159612</v>
      </c>
      <c r="EN12" s="0" t="n">
        <f aca="false">IF($M12="●",SUMIFS(ST_SUM!FB:FB,ST_SUM!$L:$L,$G12)/COUNTIFS($G:$G,$G12,$M:$M,"●",$A:$A,EN$5)/EN$3,0)/3600/$E12</f>
        <v>0</v>
      </c>
      <c r="EO12" s="0" t="n">
        <f aca="false">IF($N12="●",SUMIFS(ST_SUM!FC:FC,ST_SUM!$L:$L,$G12)/COUNTIFS($G:$G,$G12,$N:$N,"●",$A:$A,EO$5)/EO$3,0)/3600/$E12</f>
        <v>0</v>
      </c>
      <c r="EP12" s="0" t="n">
        <f aca="false">IF($O12="●",SUMIFS(ST_SUM!FD:FD,ST_SUM!$L:$L,$G12,ST_SUM!$M:$M,IF($B12='PART METHOD'!$D$4,"FMCNC1",IF($B12='PART METHOD'!$D$6,"FMCNC2","STD")))/IF($B12='PART METHOD'!$D$4,COUNTIFS($G:$G,$G12,$O:$O,"●",$A:$A,EP$5,$B:$B,'PART METHOD'!$D$4),IF($B12='PART METHOD'!$D$6,COUNTIFS($G:$G,$G12,$O:$O,"●",$A:$A,EP$5,$B:$B,'PART METHOD'!$D$6),COUNTIFS($G:$G,$G12,$O:$O,"●",$A:$A,EP$5,$B:$B,"&lt;&gt;"&amp;'PART METHOD'!$D$4,$B:$B,"&lt;&gt;"&amp;'PART METHOD'!$D$6)))/EP$3,0)/3600/$E12</f>
        <v>0</v>
      </c>
      <c r="EQ12" s="0" t="n">
        <f aca="false">IF($P12="●",SUMIFS(ST_SUM!FE:FE,ST_SUM!$L:$L,$G12,ST_SUM!$M:$M,IF($B12='PART METHOD'!$D$4,"FMCNC1",IF($B12='PART METHOD'!$D$6,"FMCNC2","STD")))/IF($B12='PART METHOD'!$D$4,COUNTIFS($G:$G,$G12,$P:$P,"●",$A:$A,EQ$5,$B:$B,'PART METHOD'!$D$4),IF($B12='PART METHOD'!$D$6,COUNTIFS($G:$G,$G12,$P:$P,"●",$A:$A,EQ$5,$B:$B,'PART METHOD'!$D$6),COUNTIFS($G:$G,$G12,$P:$P,"●",$A:$A,EQ$5,$B:$B,"&lt;&gt;"&amp;'PART METHOD'!$D$4,$B:$B,"&lt;&gt;"&amp;'PART METHOD'!$D$6)))/EQ$3,0)/3600/$E12</f>
        <v>0.00675817522321429</v>
      </c>
      <c r="ER12" s="0" t="n">
        <f aca="false">IF($Q12="●",SUMIFS(ST_SUM!FF:FF,ST_SUM!$L:$L,$G12,ST_SUM!$M:$M,IF($B12='PART METHOD'!$D$4,"FMCNC1",IF($B12='PART METHOD'!$D$6,"FMCNC2","STD")))/IF($B12='PART METHOD'!$D$4,COUNTIFS($G:$G,$G12,$Q:$Q,"●",$A:$A,ER$5,$B:$B,'PART METHOD'!$D$4),IF($B12='PART METHOD'!$D$6,COUNTIFS($G:$G,$G12,$Q:$Q,"●",$A:$A,ER$5,$B:$B,'PART METHOD'!$D$6),COUNTIFS($G:$G,$G12,$Q:$Q,"●",$A:$A,ER$5,$B:$B,"&lt;&gt;"&amp;'PART METHOD'!$D$4,$B:$B,"&lt;&gt;"&amp;'PART METHOD'!$D$6)))/ER$3,0)/3600/$E12</f>
        <v>0</v>
      </c>
      <c r="ES12" s="0" t="n">
        <f aca="false">IF($R12="●",SUMIFS(ST_SUM!FG:FG,ST_SUM!$L:$L,$G12,ST_SUM!$M:$M,IF($B12='PART METHOD'!$D$4,"FMCNC1",IF($B12='PART METHOD'!$D$6,"FMCNC2","STD")))/IF($B12='PART METHOD'!$D$4,COUNTIFS($G:$G,$G12,$R:$R,"●",$A:$A,ES$5,$B:$B,'PART METHOD'!$D$4),IF($B12='PART METHOD'!$D$6,COUNTIFS($G:$G,$G12,$R:$R,"●",$A:$A,ES$5,$B:$B,'PART METHOD'!$D$6),COUNTIFS($G:$G,$G12,$R:$R,"●",$A:$A,ES$5,$B:$B,"&lt;&gt;"&amp;'PART METHOD'!$D$4,$B:$B,"&lt;&gt;"&amp;'PART METHOD'!$D$6)))/ES$3,0)/3600/$E12</f>
        <v>0.0101644303902116</v>
      </c>
      <c r="ET12" s="0" t="n">
        <f aca="false">IF($S12="●",SUMIFS(ST_SUM!FH:FH,ST_SUM!$L:$L,$G12,ST_SUM!$M:$M,IF($B12='PART METHOD'!$D$4,"FMCNC1",IF($B12='PART METHOD'!$D$6,"FMCNC2","STD")))/IF($B12='PART METHOD'!$D$4,COUNTIFS($G:$G,$G12,$S:$S,"●",$A:$A,ET$5,$B:$B,'PART METHOD'!$D$4),IF($B12='PART METHOD'!$D$6,COUNTIFS($G:$G,$G12,$S:$S,"●",$A:$A,ET$5,$B:$B,'PART METHOD'!$D$6),COUNTIFS($G:$G,$G12,$S:$S,"●",$A:$A,ET$5,$B:$B,"&lt;&gt;"&amp;'PART METHOD'!$D$4,$B:$B,"&lt;&gt;"&amp;'PART METHOD'!$D$6)))/ET$3,0)/3600/$E12</f>
        <v>0.00684944058641975</v>
      </c>
      <c r="EU12" s="0" t="n">
        <f aca="false">IF($T12="●",SUMIFS(ST_SUM!FI:FI,ST_SUM!$L:$L,$G12,ST_SUM!$M:$M,IF($B12='PART METHOD'!$D$4,"FMCNC1",IF($B12='PART METHOD'!$D$6,"FMCNC2","STD")))/IF($B12='PART METHOD'!$D$4,COUNTIFS($G:$G,$G12,$T:$T,"●",$A:$A,EU$5,$B:$B,'PART METHOD'!$D$4),IF($B12='PART METHOD'!$D$6,COUNTIFS($G:$G,$G12,$T:$T,"●",$A:$A,EU$5,$B:$B,'PART METHOD'!$D$6),COUNTIFS($G:$G,$G12,$T:$T,"●",$A:$A,EU$5,$B:$B,"&lt;&gt;"&amp;'PART METHOD'!$D$4,$B:$B,"&lt;&gt;"&amp;'PART METHOD'!$D$6)))/EU$3,0)/3600/$E12</f>
        <v>0</v>
      </c>
      <c r="EV12" s="0" t="n">
        <f aca="false">IF($U12="●",SUMIFS(ST_SUM!FJ:FJ,ST_SUM!$L:$L,$G12,ST_SUM!$M:$M,IF($B12='PART METHOD'!$D$4,"FMCNC1",IF($B12='PART METHOD'!$D$6,"FMCNC2","STD")))/IF($B12='PART METHOD'!$D$4,COUNTIFS($G:$G,$G12,$U:$U,"●",$A:$A,EV$5,$B:$B,'PART METHOD'!$D$4),IF($B12='PART METHOD'!$D$6,COUNTIFS($G:$G,$G12,$U:$U,"●",$A:$A,EV$5,$B:$B,'PART METHOD'!$D$6),COUNTIFS($G:$G,$G12,$U:$U,"●",$A:$A,EV$5,$B:$B,"&lt;&gt;"&amp;'PART METHOD'!$D$4,$B:$B,"&lt;&gt;"&amp;'PART METHOD'!$D$6)))/EV$3,0)/3600/$E12</f>
        <v>0.0122138034611993</v>
      </c>
      <c r="EW12" s="0" t="n">
        <f aca="false">IF($V12="●",SUMIFS(ST_SUM!FK:FK,ST_SUM!$L:$L,$G12,ST_SUM!$M:$M,IF($B12='PART METHOD'!$D$4,"FMCNC1",IF($B12='PART METHOD'!$D$6,"FMCNC2","STD")))/IF($B12='PART METHOD'!$D$4,COUNTIFS($G:$G,$G12,$V:$V,"●",$A:$A,EW$5,$B:$B,'PART METHOD'!$D$4),IF($B12='PART METHOD'!$D$6,COUNTIFS($G:$G,$G12,$V:$V,"●",$A:$A,EW$5,$B:$B,'PART METHOD'!$D$6),COUNTIFS($G:$G,$G12,$V:$V,"●",$A:$A,EW$5,$B:$B,"&lt;&gt;"&amp;'PART METHOD'!$D$4,$B:$B,"&lt;&gt;"&amp;'PART METHOD'!$D$6)))/EW$3,0)/3600/$E12</f>
        <v>0</v>
      </c>
      <c r="EX12" s="0" t="n">
        <f aca="false">IF($W12="●",SUMIFS(ST_SUM!FL:FL,ST_SUM!$L:$L,$G12,ST_SUM!$N:$N,IF($B12='PART METHOD'!$D$5,"HAND","STD"))/COUNTIFS($G:$G,$G12,$W:$W,"●",$A:$A,EX$5,$B:$B,IF($B12='PART METHOD'!$D$5,'PART METHOD'!$D$5,"&lt;&gt;"&amp;'PART METHOD'!$D$5))/EX$3,0)/3600/$E12</f>
        <v>0</v>
      </c>
      <c r="EY12" s="0" t="n">
        <f aca="false">IF($X12="●",SUMIFS(ST_SUM!FM:FM,ST_SUM!$L:$L,$G12)/COUNTIFS($G:$G,$G12,$X:$X,"●",$A:$A,EY$5)/EY$3,0)/3600/$E12</f>
        <v>0.0129169477513228</v>
      </c>
      <c r="EZ12" s="0" t="n">
        <f aca="false">IF($Y12="●",SUMIFS(ST_SUM!FN:FN,ST_SUM!$L:$L,$G12)/COUNTIFS($G:$G,$G12,$Y:$Y,"●",$A:$A,EZ$5)/EZ$3,0)/3600/$E12</f>
        <v>0</v>
      </c>
      <c r="FA12" s="0" t="n">
        <f aca="false">IF($Z12="●",SUMIFS(ST_SUM!FO:FO,ST_SUM!$L:$L,$G12)/COUNTIFS($G:$G,$G12,$Z:$Z,"●",$A:$A,FA$5)/FA$3,0)/3600/$E12</f>
        <v>0</v>
      </c>
      <c r="FB12" s="0" t="n">
        <f aca="false">IF($AA12="●",SUMIFS(ST_SUM!FP:FP,ST_SUM!$L:$L,$G12)/COUNTIFS($G:$G,$G12,$AA:$AA,"●",$A:$A,FB$5)/FB$3,0)/3600/$E12</f>
        <v>0</v>
      </c>
      <c r="FC12" s="0" t="n">
        <f aca="false">IF($AB12="●",SUMIFS(ST_SUM!FQ:FQ,ST_SUM!$L:$L,$G12)/COUNTIFS($G:$G,$G12,$AB:$AB,"●",$A:$A,FC$5)/FC$3,0)/3600/$E12</f>
        <v>0</v>
      </c>
      <c r="FD12" s="0" t="n">
        <f aca="false">IF($AC12="●",SUMIFS(ST_SUM!FR:FR,ST_SUM!$L:$L,$G12)/COUNTIFS($G:$G,$G12,$AC:$AC,"●",$A:$A,FD$5)/FD$3,0)/3600/$E12</f>
        <v>0</v>
      </c>
      <c r="FE12" s="0" t="n">
        <f aca="false">IF($AD12="●",SUMIFS(ST_SUM!FS:FS,ST_SUM!$L:$L,$G12)/COUNTIFS($G:$G,$G12,$AD:$AD,"●",$A:$A,FE$5)/FE$3,0)/3600/$E12</f>
        <v>0.00858302675815697</v>
      </c>
      <c r="FF12" s="0" t="n">
        <f aca="false">IF($AE12="●",SUMIFS(ST_SUM!FT:FT,ST_SUM!$L:$L,$G12)/COUNTIFS($G:$G,$G12,$AE:$AE,"●",$A:$A,FF$5)/FF$3,0)/3600/$E12</f>
        <v>0</v>
      </c>
      <c r="FG12" s="0" t="n">
        <f aca="false">IF($AF12="●",SUMIFS(ST_SUM!FU:FU,ST_SUM!$L:$L,$G12)/COUNTIFS($G:$G,$G12,$AF:$AF,"●",$A:$A,FG$5)/FG$3,0)/3600/$E12</f>
        <v>0</v>
      </c>
      <c r="FH12" s="0" t="n">
        <f aca="false">IF($AG12="●",SUMIFS(ST_SUM!FV:FV,ST_SUM!$L:$L,$G12)/COUNTIFS($G:$G,$G12,$AG:$AG,"●",$A:$A,FH$5)/FH$3,0)/3600/$E12</f>
        <v>0</v>
      </c>
      <c r="FI12" s="0" t="n">
        <f aca="false">IF($AH12="●",SUMIFS(ST_SUM!FW:FW,ST_SUM!$L:$L,$G12)/COUNTIFS($G:$G,$G12,$AH:$AH,"●",$A:$A,FI$5)/FI$3,0)/3600/$E12</f>
        <v>0.00443282076719577</v>
      </c>
      <c r="FJ12" s="0" t="n">
        <f aca="false">IF($AI12="●",SUMIFS(ST_SUM!FX:FX,ST_SUM!$L:$L,$G12)/COUNTIFS($G:$G,$G12,$AI:$AI,"●",$A:$A,FJ$5)/FJ$3,0)/3600/$E12</f>
        <v>0.00204237103174603</v>
      </c>
      <c r="FK12" s="0" t="n">
        <f aca="false">IF($AJ12="●",SUMIFS(ST_SUM!FY:FY,ST_SUM!$L:$L,$G12)/COUNTIFS($G:$G,$G12,$AJ:$AJ,"●",$A:$A,FK$5)/FK$3,0)/3600/$E12</f>
        <v>0</v>
      </c>
      <c r="FL12" s="0" t="n">
        <f aca="false">IF($AK12="●",SUMIFS(ST_SUM!FZ:FZ,ST_SUM!$L:$L,$G12)/COUNTIFS($G:$G,$G12,$AK:$AK,"●",$A:$A,FL$5)/FL$3,0)/3600/$E12</f>
        <v>0.0100673462301587</v>
      </c>
      <c r="FM12" s="0" t="n">
        <f aca="false">IF($AL12="●",SUMIFS(ST_SUM!GA:GA,ST_SUM!$L:$L,$G12)/COUNTIFS($G:$G,$G12,$AL:$AL,"●",$A:$A,FM$5)/FM$3,0)/3600/$E12</f>
        <v>0.0100781861772487</v>
      </c>
      <c r="FN12" s="0" t="n">
        <f aca="false">IF($AM12="●",SUMIFS(ST_SUM!GB:GB,ST_SUM!$L:$L,$G12)/COUNTIFS($G:$G,$G12,$AM:$AM,"●",$A:$A,FN$5)/FN$3,0)/3600/$E12</f>
        <v>0.000684055335097002</v>
      </c>
      <c r="FO12" s="0" t="n">
        <f aca="false">IF($AN12="●",SUMIFS(ST_SUM!GC:GC,ST_SUM!$L:$L,$G12)/COUNTIFS($G:$G,$G12,$AN:$AN,"●",$A:$A,FO$5)/FO$3,0)/3600/$E12</f>
        <v>0.00951514825837743</v>
      </c>
      <c r="FP12" s="0" t="n">
        <f aca="false">IF($AO12="●",SUMIFS(ST_SUM!GD:GD,ST_SUM!$L:$L,$G12)/COUNTIFS($G:$G,$G12,$AO:$AO,"●",$A:$A,FP$5)/FP$3,0)/3600/$E12</f>
        <v>0.00211092509920635</v>
      </c>
      <c r="FQ12" s="0" t="n">
        <f aca="false">IF($AP12="●",SUMIFS(ST_SUM!GE:GE,ST_SUM!$L:$L,$G12)/COUNTIFS($G:$G,$G12,$AP:$AP,"●",$A:$A,FQ$5)/FQ$3,0)/3600/$E12</f>
        <v>0.00372557043650794</v>
      </c>
      <c r="FR12" s="0" t="n">
        <f aca="false">IF($AQ12="●",SUMIFS(ST_SUM!GF:GF,ST_SUM!$L:$L,$G12)/COUNTIFS($G:$G,$G12,$AQ:$AQ,"●",$A:$A,FR$5)/FR$3,0)/3600/$E12</f>
        <v>0</v>
      </c>
      <c r="FS12" s="0" t="n">
        <f aca="false">IF($AR12="●",SUMIFS(ST_SUM!GG:GG,ST_SUM!$L:$L,$G12)/COUNTIFS($G:$G,$G12,$AR:$AR,"●",$A:$A,FS$5)/FS$3,0)/3600/$E12</f>
        <v>0.00457335896164021</v>
      </c>
      <c r="FT12" s="0" t="n">
        <f aca="false">IF($AS12="●",SUMIFS(ST_SUM!GH:GH,ST_SUM!$L:$L,$G12)/COUNTIFS($G:$G,$G12,$AS:$AS,"●",$A:$A,FT$5)/FT$3,0)/3600/$E12</f>
        <v>0</v>
      </c>
      <c r="FU12" s="0" t="n">
        <f aca="false">IF($AT12="●",SUMIFS(ST_SUM!GI:GI,ST_SUM!$L:$L,$G12)/COUNTIFS($G:$G,$G12,$AT:$AT,"●",$A:$A,FU$5)/FU$3,0)/3600/$E12</f>
        <v>0.00646381172839506</v>
      </c>
      <c r="FV12" s="0" t="n">
        <f aca="false">IF($AU12="●",SUMIFS(ST_SUM!GJ:GJ,ST_SUM!$L:$L,$G12)/COUNTIFS($G:$G,$G12,$AU:$AU,"●",$A:$A,FV$5)/FV$3,0)/3600/$E12</f>
        <v>0</v>
      </c>
      <c r="FW12" s="0" t="n">
        <f aca="false">IF($AV12="●",SUMIFS(ST_SUM!GK:GK,ST_SUM!$L:$L,$G12)/COUNTIFS($G:$G,$G12,$AV:$AV,"●",$A:$A,FW$5)/FW$3,0)/3600/$E12</f>
        <v>0</v>
      </c>
      <c r="FX12" s="0" t="n">
        <f aca="false">IF($AW12="●",SUMIFS(ST_SUM!GL:GL,ST_SUM!$L:$L,$G12)/COUNTIFS($G:$G,$G12,$AW:$AW,"●",$A:$A,FX$5)/FX$3,0)/3600/$E12</f>
        <v>0.00756570353835979</v>
      </c>
      <c r="FY12" s="0" t="n">
        <f aca="false">IF($AX12="●",SUMIFS(ST_SUM!GM:GM,ST_SUM!$L:$L,$G12)/COUNTIFS($G:$G,$G12,$AX:$AX,"●",$A:$A,FY$5)/FY$3,0)/3600/$E12</f>
        <v>0</v>
      </c>
      <c r="FZ12" s="0" t="n">
        <f aca="false">IF($AY12="●",SUMIFS(ST_SUM!GN:GN,ST_SUM!$L:$L,$G12)/COUNTIFS($G:$G,$G12,$AY:$AY,"●",$A:$A,FZ$5)/FZ$3,0)/3600/$E12</f>
        <v>0.0227323185350529</v>
      </c>
      <c r="GA12" s="0" t="n">
        <f aca="false">IF($AZ12="●",SUMIFS(ST_SUM!GO:GO,ST_SUM!$L:$L,$G12)/COUNTIFS($G:$G,$G12,$AZ:$AZ,"●",$A:$A,GA$5)/GA$3,0)/3600/$E12</f>
        <v>0</v>
      </c>
      <c r="GB12" s="0" t="n">
        <f aca="false">IF($BA12="●",SUMIFS(ST_SUM!GP:GP,ST_SUM!$L:$L,$G12)/COUNTIFS($G:$G,$G12,$BA:$BA,"●",$A:$A,GB$5)/GB$3,0)/3600/$E12</f>
        <v>0.00427139384920635</v>
      </c>
      <c r="GC12" s="0" t="n">
        <f aca="false">IF($BB12="●",SUMIFS(ST_SUM!GQ:GQ,ST_SUM!$L:$L,$G12)/COUNTIFS($G:$G,$G12,$BB:$BB,"●",$A:$A,GC$5)/GC$3,0)/3600/$E12</f>
        <v>0.00610967537477954</v>
      </c>
      <c r="GD12" s="0" t="n">
        <f aca="false">IF($BC12="●",SUMIFS(ST_SUM!GR:GR,ST_SUM!$L:$L,$G12)/COUNTIFS($G:$G,$G12,$BC:$BC,"●",$A:$A,GD$5)/GD$3,0)/3600/$E12</f>
        <v>0</v>
      </c>
      <c r="GE12" s="0" t="n">
        <f aca="false">IF($BD12="●",SUMIFS(ST_SUM!GS:GS,ST_SUM!$L:$L,$G12)/COUNTIFS($G:$G,$G12,$BD:$BD,"●",$A:$A,GE$5)/GE$3,0)/3600/$E12</f>
        <v>0</v>
      </c>
      <c r="GF12" s="0" t="n">
        <f aca="false">IF($BE12="●",SUMIFS(ST_SUM!GT:GT,ST_SUM!$L:$L,$G12)/COUNTIFS($G:$G,$G12,$BE:$BE,"●",$A:$A,GF$5)/GF$3,0)/3600/$E12</f>
        <v>0.00922457837301587</v>
      </c>
      <c r="GG12" s="0" t="n">
        <f aca="false">IF($BF12="●",SUMIFS(ST_SUM!GU:GU,ST_SUM!$L:$L,$G12)/COUNTIFS($G:$G,$G12,$BF:$BF,"●",$A:$A,GG$5)/GG$3,0)/3600/$E12</f>
        <v>0.00706464533730159</v>
      </c>
      <c r="GH12" s="0" t="n">
        <f aca="false">IF($BG12="●",SUMIFS(ST_SUM!GV:GV,ST_SUM!$L:$L,$G12)/COUNTIFS($G:$G,$G12,$BG:$BG,"●",$A:$A,GH$5)/GH$3,0)/3600/$E12</f>
        <v>0</v>
      </c>
      <c r="GI12" s="0" t="n">
        <f aca="false">IF($BH12="●",SUMIFS(ST_SUM!GW:GW,ST_SUM!$L:$L,$G12)/COUNTIFS($G:$G,$G12,$BH:$BH,"●",$A:$A,GI$5)/GI$3,0)/3600/$E12</f>
        <v>0.00824669312169312</v>
      </c>
      <c r="GJ12" s="0" t="n">
        <f aca="false">IF($BI12="●",SUMIFS(ST_SUM!GX:GX,ST_SUM!$L:$L,$G12)/COUNTIFS($G:$G,$G12,$BI:$BI,"●",$A:$A,GJ$5)/GJ$3,0)/3600/$E12</f>
        <v>0.000270089285714286</v>
      </c>
      <c r="GK12" s="0" t="n">
        <f aca="false">IF($BJ12="●",SUMIFS(ST_SUM!GY:GY,ST_SUM!$L:$L,$G12)/COUNTIFS($G:$G,$G12,$BJ:$BJ,"●",$A:$A,GK$5)/GK$3,0)/3600/$E12</f>
        <v>0.00775389384920635</v>
      </c>
      <c r="GL12" s="0" t="n">
        <f aca="false">IF($BK12="●",SUMIFS(ST_SUM!GZ:GZ,ST_SUM!$L:$L,$G12)/COUNTIFS($G:$G,$G12,$BK:$BK,"●",$A:$A,GL$5)/GL$3,0)/3600/$E12</f>
        <v>0.0173805720899471</v>
      </c>
      <c r="GM12" s="0" t="n">
        <f aca="false">IF($BL12="●",SUMIFS(ST_SUM!HA:HA,ST_SUM!$L:$L,$G12)/COUNTIFS($G:$G,$G12,$BL:$BL,"●",$A:$A,GM$5)/GM$3,0)/3600/$E12</f>
        <v>0.0156213095238095</v>
      </c>
      <c r="GN12" s="0" t="n">
        <f aca="false">IF($BM12="●",SUMIFS(ST_SUM!HB:HB,ST_SUM!$L:$L,$G12)/COUNTIFS($G:$G,$G12,$BM:$BM,"●",$A:$A,GN$5)/GN$3,0)/3600/$E12</f>
        <v>0.000386031539351852</v>
      </c>
      <c r="GO12" s="0" t="n">
        <f aca="false">IF($BN12="●",SUMIFS(ST_SUM!HC:HC,ST_SUM!$L:$L,$G12)/COUNTIFS($G:$G,$G12,$BN:$BN,"●",$A:$A,GO$5)/GO$3,0)/3600/$E12</f>
        <v>0</v>
      </c>
      <c r="GP12" s="0" t="n">
        <f aca="false">IF($BO12="●",SUMIFS(ST_SUM!HD:HD,ST_SUM!$L:$L,$G12)/COUNTIFS($G:$G,$G12,$BO:$BO,"●",$A:$A,GP$5)/GP$3,0)/3600/$E12</f>
        <v>0.00962462797619048</v>
      </c>
      <c r="GQ12" s="0" t="n">
        <f aca="false">IF($BP12="●",SUMIFS(ST_SUM!HE:HE,ST_SUM!$L:$L,$G12)/COUNTIFS($G:$G,$G12,$BP:$BP,"●",$A:$A,GQ$5)/GQ$3,0)/3600/$E12</f>
        <v>0.00877566550925926</v>
      </c>
      <c r="GR12" s="0" t="n">
        <f aca="false">IF($BQ12="●",SUMIFS(ST_SUM!HF:HF,ST_SUM!$L:$L,$G12)/COUNTIFS($G:$G,$G12,$BQ:$BQ,"●",$A:$A,GR$5)/GR$3,0)/3600/$E12</f>
        <v>0.0213885892030423</v>
      </c>
      <c r="GS12" s="0" t="n">
        <f aca="false">IF($BR12="●",SUMIFS(ST_SUM!HG:HG,ST_SUM!$L:$L,$G12)/COUNTIFS($G:$G,$G12,$BR:$BR,"●",$A:$A,GS$5)/GS$3,0)/3600/$E12</f>
        <v>0.00324728835978836</v>
      </c>
      <c r="GT12" s="0" t="n">
        <f aca="false">IF($BS12="●",SUMIFS(ST_SUM!HH:HH,ST_SUM!$L:$L,$G12)/COUNTIFS($G:$G,$G12,$BS:$BS,"●",$A:$A,GT$5)/GT$3,0)/3600/$E12</f>
        <v>0.0117615451388889</v>
      </c>
      <c r="GU12" s="0" t="n">
        <f aca="false">IF($BT12="●",SUMIFS(ST_SUM!HI:HI,ST_SUM!$L:$L,$G12)/COUNTIFS($G:$G,$G12,$BT:$BT,"●",$A:$A,GU$5)/GU$3,0)/3600/$E12</f>
        <v>0</v>
      </c>
      <c r="GV12" s="0" t="n">
        <f aca="false">SUM(EI12:GU12)</f>
        <v>0.301875539021164</v>
      </c>
      <c r="GW12" s="0" t="n">
        <f aca="false">IF($H12="●",SUMIFS(ST_SUM!HK:HK,ST_SUM!$L:$L,$G12)/COUNTIFS($G:$G,$G12,$H:$H,"●",$A:$A,GW$5)/GW$3,0)/3600/$E12</f>
        <v>0</v>
      </c>
      <c r="GX12" s="0" t="n">
        <f aca="false">IF($I12="●",SUMIFS(ST_SUM!HL:HL,ST_SUM!$L:$L,$G12)/COUNTIFS($G:$G,$G12,$I:$I,"●",$A:$A,GX$5)/GX$3,0)/3600/$E12</f>
        <v>0</v>
      </c>
      <c r="GY12" s="0" t="n">
        <f aca="false">IF($J12="●",SUMIFS(ST_SUM!HM:HM,ST_SUM!$L:$L,$G12)/COUNTIFS($G:$G,$G12,$J:$J,"●",$A:$A,GY$5)/GY$3,0)/3600/$E12</f>
        <v>0</v>
      </c>
      <c r="GZ12" s="0" t="n">
        <f aca="false">IF($K12="●",SUMIFS(ST_SUM!HN:HN,ST_SUM!$L:$L,$G12)/COUNTIFS($G:$G,$G12,$K:$K,"●",$A:$A,GZ$5)/GZ$3,0)/3600/$E12</f>
        <v>0.0120735321969697</v>
      </c>
      <c r="HA12" s="0" t="n">
        <f aca="false">IF($L12="●",SUMIFS(ST_SUM!HO:HO,ST_SUM!$L:$L,$G12)/COUNTIFS($G:$G,$G12,$L:$L,"●",$A:$A,HA$5)/HA$3,0)/3600/$E12</f>
        <v>0.0113945785984849</v>
      </c>
      <c r="HB12" s="0" t="n">
        <f aca="false">IF($M12="●",SUMIFS(ST_SUM!HP:HP,ST_SUM!$L:$L,$G12)/COUNTIFS($G:$G,$G12,$M:$M,"●",$A:$A,HB$5)/HB$3,0)/3600/$E12</f>
        <v>0</v>
      </c>
      <c r="HC12" s="0" t="n">
        <f aca="false">IF($N12="●",SUMIFS(ST_SUM!HQ:HQ,ST_SUM!$L:$L,$G12)/COUNTIFS($G:$G,$G12,$N:$N,"●",$A:$A,HC$5)/HC$3,0)/3600/$E12</f>
        <v>0</v>
      </c>
      <c r="HD12" s="0" t="n">
        <f aca="false">IF($O12="●",SUMIFS(ST_SUM!HR:HR,ST_SUM!$L:$L,$G12,ST_SUM!$M:$M,IF($B12='PART METHOD'!$D$4,"FMCNC1",IF($B12='PART METHOD'!$D$6,"FMCNC2","STD")))/IF($B12='PART METHOD'!$D$4,COUNTIFS($G:$G,$G12,$O:$O,"●",$A:$A,HD$5,$B:$B,'PART METHOD'!$D$4),IF($B12='PART METHOD'!$D$6,COUNTIFS($G:$G,$G12,$O:$O,"●",$A:$A,HD$5,$B:$B,'PART METHOD'!$D$6),COUNTIFS($G:$G,$G12,$O:$O,"●",$A:$A,HD$5,$B:$B,"&lt;&gt;"&amp;'PART METHOD'!$D$4,$B:$B,"&lt;&gt;"&amp;'PART METHOD'!$D$6)))/HD$3,0)/3600/$E12</f>
        <v>0</v>
      </c>
      <c r="HE12" s="0" t="n">
        <f aca="false">IF($P12="●",SUMIFS(ST_SUM!HS:HS,ST_SUM!$L:$L,$G12,ST_SUM!$M:$M,IF($B12='PART METHOD'!$D$4,"FMCNC1",IF($B12='PART METHOD'!$D$6,"FMCNC2","STD")))/IF($B12='PART METHOD'!$D$4,COUNTIFS($G:$G,$G12,$P:$P,"●",$A:$A,HE$5,$B:$B,'PART METHOD'!$D$4),IF($B12='PART METHOD'!$D$6,COUNTIFS($G:$G,$G12,$P:$P,"●",$A:$A,HE$5,$B:$B,'PART METHOD'!$D$6),COUNTIFS($G:$G,$G12,$P:$P,"●",$A:$A,HE$5,$B:$B,"&lt;&gt;"&amp;'PART METHOD'!$D$4,$B:$B,"&lt;&gt;"&amp;'PART METHOD'!$D$6)))/HE$3,0)/3600/$E12</f>
        <v>0.00546328125</v>
      </c>
      <c r="HF12" s="0" t="n">
        <f aca="false">IF($Q12="●",SUMIFS(ST_SUM!HT:HT,ST_SUM!$L:$L,$G12,ST_SUM!$M:$M,IF($B12='PART METHOD'!$D$4,"FMCNC1",IF($B12='PART METHOD'!$D$6,"FMCNC2","STD")))/IF($B12='PART METHOD'!$D$4,COUNTIFS($G:$G,$G12,$Q:$Q,"●",$A:$A,HF$5,$B:$B,'PART METHOD'!$D$4),IF($B12='PART METHOD'!$D$6,COUNTIFS($G:$G,$G12,$Q:$Q,"●",$A:$A,HF$5,$B:$B,'PART METHOD'!$D$6),COUNTIFS($G:$G,$G12,$Q:$Q,"●",$A:$A,HF$5,$B:$B,"&lt;&gt;"&amp;'PART METHOD'!$D$4,$B:$B,"&lt;&gt;"&amp;'PART METHOD'!$D$6)))/HF$3,0)/3600/$E12</f>
        <v>0</v>
      </c>
      <c r="HG12" s="0" t="n">
        <f aca="false">IF($R12="●",SUMIFS(ST_SUM!HU:HU,ST_SUM!$L:$L,$G12,ST_SUM!$M:$M,IF($B12='PART METHOD'!$D$4,"FMCNC1",IF($B12='PART METHOD'!$D$6,"FMCNC2","STD")))/IF($B12='PART METHOD'!$D$4,COUNTIFS($G:$G,$G12,$R:$R,"●",$A:$A,HG$5,$B:$B,'PART METHOD'!$D$4),IF($B12='PART METHOD'!$D$6,COUNTIFS($G:$G,$G12,$R:$R,"●",$A:$A,HG$5,$B:$B,'PART METHOD'!$D$6),COUNTIFS($G:$G,$G12,$R:$R,"●",$A:$A,HG$5,$B:$B,"&lt;&gt;"&amp;'PART METHOD'!$D$4,$B:$B,"&lt;&gt;"&amp;'PART METHOD'!$D$6)))/HG$3,0)/3600/$E12</f>
        <v>0.00922161675347222</v>
      </c>
      <c r="HH12" s="0" t="n">
        <f aca="false">IF($S12="●",SUMIFS(ST_SUM!HV:HV,ST_SUM!$L:$L,$G12,ST_SUM!$M:$M,IF($B12='PART METHOD'!$D$4,"FMCNC1",IF($B12='PART METHOD'!$D$6,"FMCNC2","STD")))/IF($B12='PART METHOD'!$D$4,COUNTIFS($G:$G,$G12,$S:$S,"●",$A:$A,HH$5,$B:$B,'PART METHOD'!$D$4),IF($B12='PART METHOD'!$D$6,COUNTIFS($G:$G,$G12,$S:$S,"●",$A:$A,HH$5,$B:$B,'PART METHOD'!$D$6),COUNTIFS($G:$G,$G12,$S:$S,"●",$A:$A,HH$5,$B:$B,"&lt;&gt;"&amp;'PART METHOD'!$D$4,$B:$B,"&lt;&gt;"&amp;'PART METHOD'!$D$6)))/HH$3,0)/3600/$E12</f>
        <v>0.00610820180976431</v>
      </c>
      <c r="HI12" s="0" t="n">
        <f aca="false">IF($T12="●",SUMIFS(ST_SUM!HW:HW,ST_SUM!$L:$L,$G12,ST_SUM!$M:$M,IF($B12='PART METHOD'!$D$4,"FMCNC1",IF($B12='PART METHOD'!$D$6,"FMCNC2","STD")))/IF($B12='PART METHOD'!$D$4,COUNTIFS($G:$G,$G12,$T:$T,"●",$A:$A,HI$5,$B:$B,'PART METHOD'!$D$4),IF($B12='PART METHOD'!$D$6,COUNTIFS($G:$G,$G12,$T:$T,"●",$A:$A,HI$5,$B:$B,'PART METHOD'!$D$6),COUNTIFS($G:$G,$G12,$T:$T,"●",$A:$A,HI$5,$B:$B,"&lt;&gt;"&amp;'PART METHOD'!$D$4,$B:$B,"&lt;&gt;"&amp;'PART METHOD'!$D$6)))/HI$3,0)/3600/$E12</f>
        <v>0</v>
      </c>
      <c r="HJ12" s="0" t="n">
        <f aca="false">IF($U12="●",SUMIFS(ST_SUM!HX:HX,ST_SUM!$L:$L,$G12,ST_SUM!$M:$M,IF($B12='PART METHOD'!$D$4,"FMCNC1",IF($B12='PART METHOD'!$D$6,"FMCNC2","STD")))/IF($B12='PART METHOD'!$D$4,COUNTIFS($G:$G,$G12,$U:$U,"●",$A:$A,HJ$5,$B:$B,'PART METHOD'!$D$4),IF($B12='PART METHOD'!$D$6,COUNTIFS($G:$G,$G12,$U:$U,"●",$A:$A,HJ$5,$B:$B,'PART METHOD'!$D$6),COUNTIFS($G:$G,$G12,$U:$U,"●",$A:$A,HJ$5,$B:$B,"&lt;&gt;"&amp;'PART METHOD'!$D$4,$B:$B,"&lt;&gt;"&amp;'PART METHOD'!$D$6)))/HJ$3,0)/3600/$E12</f>
        <v>0.00830866030092593</v>
      </c>
      <c r="HK12" s="0" t="n">
        <f aca="false">IF($V12="●",SUMIFS(ST_SUM!HY:HY,ST_SUM!$L:$L,$G12,ST_SUM!$M:$M,IF($B12='PART METHOD'!$D$4,"FMCNC1",IF($B12='PART METHOD'!$D$6,"FMCNC2","STD")))/IF($B12='PART METHOD'!$D$4,COUNTIFS($G:$G,$G12,$V:$V,"●",$A:$A,HK$5,$B:$B,'PART METHOD'!$D$4),IF($B12='PART METHOD'!$D$6,COUNTIFS($G:$G,$G12,$V:$V,"●",$A:$A,HK$5,$B:$B,'PART METHOD'!$D$6),COUNTIFS($G:$G,$G12,$V:$V,"●",$A:$A,HK$5,$B:$B,"&lt;&gt;"&amp;'PART METHOD'!$D$4,$B:$B,"&lt;&gt;"&amp;'PART METHOD'!$D$6)))/HK$3,0)/3600/$E12</f>
        <v>0</v>
      </c>
      <c r="HL12" s="0" t="n">
        <f aca="false">IF($W12="●",SUMIFS(ST_SUM!HZ:HZ,ST_SUM!$L:$L,$G12,ST_SUM!$N:$N,IF($B12='PART METHOD'!$D$5,"HAND","STD"))/COUNTIFS($G:$G,$G12,$W:$W,"●",$A:$A,HL$5,$B:$B,IF($B12='PART METHOD'!$D$5,'PART METHOD'!$D$5,"&lt;&gt;"&amp;'PART METHOD'!$D$5))/HL$3,0)/3600/$E12</f>
        <v>0</v>
      </c>
      <c r="HM12" s="0" t="n">
        <f aca="false">IF($X12="●",SUMIFS(ST_SUM!IA:IA,ST_SUM!$L:$L,$G12)/COUNTIFS($G:$G,$G12,$X:$X,"●",$A:$A,HM$5)/HM$3,0)/3600/$E12</f>
        <v>0.0121419566761364</v>
      </c>
      <c r="HN12" s="0" t="n">
        <f aca="false">IF($Y12="●",SUMIFS(ST_SUM!IB:IB,ST_SUM!$L:$L,$G12)/COUNTIFS($G:$G,$G12,$Y:$Y,"●",$A:$A,HN$5)/HN$3,0)/3600/$E12</f>
        <v>0</v>
      </c>
      <c r="HO12" s="0" t="n">
        <f aca="false">IF($Z12="●",SUMIFS(ST_SUM!IC:IC,ST_SUM!$L:$L,$G12)/COUNTIFS($G:$G,$G12,$Z:$Z,"●",$A:$A,HO$5)/HO$3,0)/3600/$E12</f>
        <v>0</v>
      </c>
      <c r="HP12" s="0" t="n">
        <f aca="false">IF($AA12="●",SUMIFS(ST_SUM!ID:ID,ST_SUM!$L:$L,$G12)/COUNTIFS($G:$G,$G12,$AA:$AA,"●",$A:$A,HP$5)/HP$3,0)/3600/$E12</f>
        <v>0</v>
      </c>
      <c r="HQ12" s="0" t="n">
        <f aca="false">IF($AB12="●",SUMIFS(ST_SUM!IE:IE,ST_SUM!$L:$L,$G12)/COUNTIFS($G:$G,$G12,$AB:$AB,"●",$A:$A,HQ$5)/HQ$3,0)/3600/$E12</f>
        <v>0</v>
      </c>
      <c r="HR12" s="0" t="n">
        <f aca="false">IF($AC12="●",SUMIFS(ST_SUM!IF:IF,ST_SUM!$L:$L,$G12)/COUNTIFS($G:$G,$G12,$AC:$AC,"●",$A:$A,HR$5)/HR$3,0)/3600/$E12</f>
        <v>0</v>
      </c>
      <c r="HS12" s="0" t="n">
        <f aca="false">IF($AD12="●",SUMIFS(ST_SUM!IG:IG,ST_SUM!$L:$L,$G12)/COUNTIFS($G:$G,$G12,$AD:$AD,"●",$A:$A,HS$5)/HS$3,0)/3600/$E12</f>
        <v>0.00282872343223906</v>
      </c>
      <c r="HT12" s="0" t="n">
        <f aca="false">IF($AE12="●",SUMIFS(ST_SUM!IH:IH,ST_SUM!$L:$L,$G12)/COUNTIFS($G:$G,$G12,$AE:$AE,"●",$A:$A,HT$5)/HT$3,0)/3600/$E12</f>
        <v>0</v>
      </c>
      <c r="HU12" s="0" t="n">
        <f aca="false">IF($AF12="●",SUMIFS(ST_SUM!II:II,ST_SUM!$L:$L,$G12)/COUNTIFS($G:$G,$G12,$AF:$AF,"●",$A:$A,HU$5)/HU$3,0)/3600/$E12</f>
        <v>0</v>
      </c>
      <c r="HV12" s="0" t="n">
        <f aca="false">IF($AG12="●",SUMIFS(ST_SUM!IJ:IJ,ST_SUM!$L:$L,$G12)/COUNTIFS($G:$G,$G12,$AG:$AG,"●",$A:$A,HV$5)/HV$3,0)/3600/$E12</f>
        <v>0</v>
      </c>
      <c r="HW12" s="0" t="n">
        <f aca="false">IF($AH12="●",SUMIFS(ST_SUM!IK:IK,ST_SUM!$L:$L,$G12)/COUNTIFS($G:$G,$G12,$AH:$AH,"●",$A:$A,HW$5)/HW$3,0)/3600/$E12</f>
        <v>0.000850899621212121</v>
      </c>
      <c r="HX12" s="0" t="n">
        <f aca="false">IF($AI12="●",SUMIFS(ST_SUM!IL:IL,ST_SUM!$L:$L,$G12)/COUNTIFS($G:$G,$G12,$AI:$AI,"●",$A:$A,HX$5)/HX$3,0)/3600/$E12</f>
        <v>0.00135143360690236</v>
      </c>
      <c r="HY12" s="0" t="n">
        <f aca="false">IF($AJ12="●",SUMIFS(ST_SUM!IM:IM,ST_SUM!$L:$L,$G12)/COUNTIFS($G:$G,$G12,$AJ:$AJ,"●",$A:$A,HY$5)/HY$3,0)/3600/$E12</f>
        <v>0</v>
      </c>
      <c r="HZ12" s="0" t="n">
        <f aca="false">IF($AK12="●",SUMIFS(ST_SUM!IN:IN,ST_SUM!$L:$L,$G12)/COUNTIFS($G:$G,$G12,$AK:$AK,"●",$A:$A,HZ$5)/HZ$3,0)/3600/$E12</f>
        <v>0.00819113005050505</v>
      </c>
      <c r="IA12" s="0" t="n">
        <f aca="false">IF($AL12="●",SUMIFS(ST_SUM!IO:IO,ST_SUM!$L:$L,$G12)/COUNTIFS($G:$G,$G12,$AL:$AL,"●",$A:$A,IA$5)/IA$3,0)/3600/$E12</f>
        <v>0.00400811237373737</v>
      </c>
      <c r="IB12" s="0" t="n">
        <f aca="false">IF($AM12="●",SUMIFS(ST_SUM!IP:IP,ST_SUM!$L:$L,$G12)/COUNTIFS($G:$G,$G12,$AM:$AM,"●",$A:$A,IB$5)/IB$3,0)/3600/$E12</f>
        <v>0.00306364162457912</v>
      </c>
      <c r="IC12" s="0" t="n">
        <f aca="false">IF($AN12="●",SUMIFS(ST_SUM!IQ:IQ,ST_SUM!$L:$L,$G12)/COUNTIFS($G:$G,$G12,$AN:$AN,"●",$A:$A,IC$5)/IC$3,0)/3600/$E12</f>
        <v>0.00780291982323232</v>
      </c>
      <c r="ID12" s="0" t="n">
        <f aca="false">IF($AO12="●",SUMIFS(ST_SUM!IR:IR,ST_SUM!$L:$L,$G12)/COUNTIFS($G:$G,$G12,$AO:$AO,"●",$A:$A,ID$5)/ID$3,0)/3600/$E12</f>
        <v>0.00939095052083333</v>
      </c>
      <c r="IE12" s="0" t="n">
        <f aca="false">IF($AP12="●",SUMIFS(ST_SUM!IS:IS,ST_SUM!$L:$L,$G12)/COUNTIFS($G:$G,$G12,$AP:$AP,"●",$A:$A,IE$5)/IE$3,0)/3600/$E12</f>
        <v>0.00651389441287879</v>
      </c>
      <c r="IF12" s="0" t="n">
        <f aca="false">IF($AQ12="●",SUMIFS(ST_SUM!IT:IT,ST_SUM!$L:$L,$G12)/COUNTIFS($G:$G,$G12,$AQ:$AQ,"●",$A:$A,IF$5)/IF$3,0)/3600/$E12</f>
        <v>0</v>
      </c>
      <c r="IG12" s="0" t="n">
        <f aca="false">IF($AR12="●",SUMIFS(ST_SUM!IU:IU,ST_SUM!$L:$L,$G12)/COUNTIFS($G:$G,$G12,$AR:$AR,"●",$A:$A,IG$5)/IG$3,0)/3600/$E12</f>
        <v>0.0166693229166667</v>
      </c>
      <c r="IH12" s="0" t="n">
        <f aca="false">IF($AS12="●",SUMIFS(ST_SUM!IV:IV,ST_SUM!$L:$L,$G12)/COUNTIFS($G:$G,$G12,$AS:$AS,"●",$A:$A,IH$5)/IH$3,0)/3600/$E12</f>
        <v>0</v>
      </c>
      <c r="II12" s="0" t="n">
        <f aca="false">IF($AT12="●",SUMIFS(ST_SUM!IW:IW,ST_SUM!$L:$L,$G12)/COUNTIFS($G:$G,$G12,$AT:$AT,"●",$A:$A,II$5)/II$3,0)/3600/$E12</f>
        <v>0.0049543244949495</v>
      </c>
      <c r="IJ12" s="0" t="n">
        <f aca="false">IF($AU12="●",SUMIFS(ST_SUM!IX:IX,ST_SUM!$L:$L,$G12)/COUNTIFS($G:$G,$G12,$AU:$AU,"●",$A:$A,IJ$5)/IJ$3,0)/3600/$E12</f>
        <v>0</v>
      </c>
      <c r="IK12" s="0" t="n">
        <f aca="false">IF($AV12="●",SUMIFS(ST_SUM!IY:IY,ST_SUM!$L:$L,$G12)/COUNTIFS($G:$G,$G12,$AV:$AV,"●",$A:$A,IK$5)/IK$3,0)/3600/$E12</f>
        <v>0</v>
      </c>
      <c r="IL12" s="0" t="n">
        <f aca="false">IF($AW12="●",SUMIFS(ST_SUM!IZ:IZ,ST_SUM!$L:$L,$G12)/COUNTIFS($G:$G,$G12,$AW:$AW,"●",$A:$A,IL$5)/IL$3,0)/3600/$E12</f>
        <v>0.0130836884469697</v>
      </c>
      <c r="IM12" s="0" t="n">
        <f aca="false">IF($AX12="●",SUMIFS(ST_SUM!JA:JA,ST_SUM!$L:$L,$G12)/COUNTIFS($G:$G,$G12,$AX:$AX,"●",$A:$A,IM$5)/IM$3,0)/3600/$E12</f>
        <v>0</v>
      </c>
      <c r="IN12" s="0" t="n">
        <f aca="false">IF($AY12="●",SUMIFS(ST_SUM!JB:JB,ST_SUM!$L:$L,$G12)/COUNTIFS($G:$G,$G12,$AY:$AY,"●",$A:$A,IN$5)/IN$3,0)/3600/$E12</f>
        <v>0.0315679450757576</v>
      </c>
      <c r="IO12" s="0" t="n">
        <f aca="false">IF($AZ12="●",SUMIFS(ST_SUM!JC:JC,ST_SUM!$L:$L,$G12)/COUNTIFS($G:$G,$G12,$AZ:$AZ,"●",$A:$A,IO$5)/IO$3,0)/3600/$E12</f>
        <v>0</v>
      </c>
      <c r="IP12" s="0" t="n">
        <f aca="false">IF($BA12="●",SUMIFS(ST_SUM!JD:JD,ST_SUM!$L:$L,$G12)/COUNTIFS($G:$G,$G12,$BA:$BA,"●",$A:$A,IP$5)/IP$3,0)/3600/$E12</f>
        <v>0.00378943576388889</v>
      </c>
      <c r="IQ12" s="0" t="n">
        <f aca="false">IF($BB12="●",SUMIFS(ST_SUM!JE:JE,ST_SUM!$L:$L,$G12)/COUNTIFS($G:$G,$G12,$BB:$BB,"●",$A:$A,IQ$5)/IQ$3,0)/3600/$E12</f>
        <v>0.00793919402356902</v>
      </c>
      <c r="IR12" s="0" t="n">
        <f aca="false">IF($BC12="●",SUMIFS(ST_SUM!JF:JF,ST_SUM!$L:$L,$G12)/COUNTIFS($G:$G,$G12,$BC:$BC,"●",$A:$A,IR$5)/IR$3,0)/3600/$E12</f>
        <v>0</v>
      </c>
      <c r="IS12" s="0" t="n">
        <f aca="false">IF($BD12="●",SUMIFS(ST_SUM!JG:JG,ST_SUM!$L:$L,$G12)/COUNTIFS($G:$G,$G12,$BD:$BD,"●",$A:$A,IS$5)/IS$3,0)/3600/$E12</f>
        <v>0</v>
      </c>
      <c r="IT12" s="0" t="n">
        <f aca="false">IF($BE12="●",SUMIFS(ST_SUM!JH:JH,ST_SUM!$L:$L,$G12)/COUNTIFS($G:$G,$G12,$BE:$BE,"●",$A:$A,IT$5)/IT$3,0)/3600/$E12</f>
        <v>0.0103876065340909</v>
      </c>
      <c r="IU12" s="0" t="n">
        <f aca="false">IF($BF12="●",SUMIFS(ST_SUM!JI:JI,ST_SUM!$L:$L,$G12)/COUNTIFS($G:$G,$G12,$BF:$BF,"●",$A:$A,IU$5)/IU$3,0)/3600/$E12</f>
        <v>0.00969392361111111</v>
      </c>
      <c r="IV12" s="0" t="n">
        <f aca="false">IF($BG12="●",SUMIFS(ST_SUM!JJ:JJ,ST_SUM!$L:$L,$G12)/COUNTIFS($G:$G,$G12,$BG:$BG,"●",$A:$A,IV$5)/IV$3,0)/3600/$E12</f>
        <v>0</v>
      </c>
      <c r="IW12" s="0" t="n">
        <f aca="false">IF($BH12="●",SUMIFS(ST_SUM!JK:JK,ST_SUM!$L:$L,$G12)/COUNTIFS($G:$G,$G12,$BH:$BH,"●",$A:$A,IW$5)/IW$3,0)/3600/$E12</f>
        <v>0.00398746843434344</v>
      </c>
      <c r="IX12" s="0" t="n">
        <f aca="false">IF($BI12="●",SUMIFS(ST_SUM!JL:JL,ST_SUM!$L:$L,$G12)/COUNTIFS($G:$G,$G12,$BI:$BI,"●",$A:$A,IX$5)/IX$3,0)/3600/$E12</f>
        <v>0.00202256944444444</v>
      </c>
      <c r="IY12" s="0" t="n">
        <f aca="false">IF($BJ12="●",SUMIFS(ST_SUM!JM:JM,ST_SUM!$L:$L,$G12)/COUNTIFS($G:$G,$G12,$BJ:$BJ,"●",$A:$A,IY$5)/IY$3,0)/3600/$E12</f>
        <v>0.0100068402777778</v>
      </c>
      <c r="IZ12" s="0" t="n">
        <f aca="false">IF($BK12="●",SUMIFS(ST_SUM!JN:JN,ST_SUM!$L:$L,$G12)/COUNTIFS($G:$G,$G12,$BK:$BK,"●",$A:$A,IZ$5)/IZ$3,0)/3600/$E12</f>
        <v>0.0289043087121212</v>
      </c>
      <c r="JA12" s="0" t="n">
        <f aca="false">IF($BL12="●",SUMIFS(ST_SUM!JO:JO,ST_SUM!$L:$L,$G12)/COUNTIFS($G:$G,$G12,$BL:$BL,"●",$A:$A,JA$5)/JA$3,0)/3600/$E12</f>
        <v>0.0138199455492424</v>
      </c>
      <c r="JB12" s="0" t="n">
        <f aca="false">IF($BM12="●",SUMIFS(ST_SUM!JP:JP,ST_SUM!$L:$L,$G12)/COUNTIFS($G:$G,$G12,$BM:$BM,"●",$A:$A,JB$5)/JB$3,0)/3600/$E12</f>
        <v>0.00246719637784091</v>
      </c>
      <c r="JC12" s="0" t="n">
        <f aca="false">IF($BN12="●",SUMIFS(ST_SUM!JQ:JQ,ST_SUM!$L:$L,$G12)/COUNTIFS($G:$G,$G12,$BN:$BN,"●",$A:$A,JC$5)/JC$3,0)/3600/$E12</f>
        <v>0</v>
      </c>
      <c r="JD12" s="0" t="n">
        <f aca="false">IF($BO12="●",SUMIFS(ST_SUM!JR:JR,ST_SUM!$L:$L,$G12)/COUNTIFS($G:$G,$G12,$BO:$BO,"●",$A:$A,JD$5)/JD$3,0)/3600/$E12</f>
        <v>0.00776442155934344</v>
      </c>
      <c r="JE12" s="0" t="n">
        <f aca="false">IF($BP12="●",SUMIFS(ST_SUM!JS:JS,ST_SUM!$L:$L,$G12)/COUNTIFS($G:$G,$G12,$BP:$BP,"●",$A:$A,JE$5)/JE$3,0)/3600/$E12</f>
        <v>0.0130735519255051</v>
      </c>
      <c r="JF12" s="0" t="n">
        <f aca="false">IF($BQ12="●",SUMIFS(ST_SUM!JT:JT,ST_SUM!$L:$L,$G12)/COUNTIFS($G:$G,$G12,$BQ:$BQ,"●",$A:$A,JF$5)/JF$3,0)/3600/$E12</f>
        <v>0.0120077730429293</v>
      </c>
      <c r="JG12" s="0" t="n">
        <f aca="false">IF($BR12="●",SUMIFS(ST_SUM!JU:JU,ST_SUM!$L:$L,$G12)/COUNTIFS($G:$G,$G12,$BR:$BR,"●",$A:$A,JG$5)/JG$3,0)/3600/$E12</f>
        <v>0.00644572337962963</v>
      </c>
      <c r="JH12" s="0" t="n">
        <f aca="false">IF($BS12="●",SUMIFS(ST_SUM!JV:JV,ST_SUM!$L:$L,$G12)/COUNTIFS($G:$G,$G12,$BS:$BS,"●",$A:$A,JH$5)/JH$3,0)/3600/$E12</f>
        <v>0.00938081202651515</v>
      </c>
      <c r="JI12" s="0" t="n">
        <f aca="false">IF($BT12="●",SUMIFS(ST_SUM!JW:JW,ST_SUM!$L:$L,$G12)/COUNTIFS($G:$G,$G12,$BT:$BT,"●",$A:$A,JI$5)/JI$3,0)/3600/$E12</f>
        <v>0</v>
      </c>
      <c r="JJ12" s="0" t="n">
        <f aca="false">SUM(GW12:JI12)</f>
        <v>0.316679584648569</v>
      </c>
      <c r="JK12" s="0" t="n">
        <f aca="false">IF($H12="●",SUMIFS(ST_SUM!JY:JY,ST_SUM!$L:$L,$G12)/COUNTIFS($G:$G,$G12,$H:$H,"●",$A:$A,JK$5)/JK$3,0)/3600/$E12</f>
        <v>0</v>
      </c>
      <c r="JL12" s="0" t="n">
        <f aca="false">IF($I12="●",SUMIFS(ST_SUM!JZ:JZ,ST_SUM!$L:$L,$G12)/COUNTIFS($G:$G,$G12,$I:$I,"●",$A:$A,JL$5)/JL$3,0)/3600/$E12</f>
        <v>0</v>
      </c>
      <c r="JM12" s="0" t="n">
        <f aca="false">IF($J12="●",SUMIFS(ST_SUM!KA:KA,ST_SUM!$L:$L,$G12)/COUNTIFS($G:$G,$G12,$J:$J,"●",$A:$A,JM$5)/JM$3,0)/3600/$E12</f>
        <v>0</v>
      </c>
      <c r="JN12" s="0" t="n">
        <f aca="false">IF($K12="●",SUMIFS(ST_SUM!KB:KB,ST_SUM!$L:$L,$G12)/COUNTIFS($G:$G,$G12,$K:$K,"●",$A:$A,JN$5)/JN$3,0)/3600/$E12</f>
        <v>0.0335728678385417</v>
      </c>
      <c r="JO12" s="0" t="n">
        <f aca="false">IF($L12="●",SUMIFS(ST_SUM!KC:KC,ST_SUM!$L:$L,$G12)/COUNTIFS($G:$G,$G12,$L:$L,"●",$A:$A,JO$5)/JO$3,0)/3600/$E12</f>
        <v>0.014708130787037</v>
      </c>
      <c r="JP12" s="0" t="n">
        <f aca="false">IF($M12="●",SUMIFS(ST_SUM!KD:KD,ST_SUM!$L:$L,$G12)/COUNTIFS($G:$G,$G12,$M:$M,"●",$A:$A,JP$5)/JP$3,0)/3600/$E12</f>
        <v>0</v>
      </c>
      <c r="JQ12" s="0" t="n">
        <f aca="false">IF($N12="●",SUMIFS(ST_SUM!KE:KE,ST_SUM!$L:$L,$G12)/COUNTIFS($G:$G,$G12,$N:$N,"●",$A:$A,JQ$5)/JQ$3,0)/3600/$E12</f>
        <v>0</v>
      </c>
      <c r="JR12" s="0" t="n">
        <f aca="false">IF($O12="●",SUMIFS(ST_SUM!KF:KF,ST_SUM!$L:$L,$G12,ST_SUM!$M:$M,IF($B12='PART METHOD'!$D$4,"FMCNC1",IF($B12='PART METHOD'!$D$6,"FMCNC2","STD")))/IF($B12='PART METHOD'!$D$4,COUNTIFS($G:$G,$G12,$O:$O,"●",$A:$A,JR$5,$B:$B,'PART METHOD'!$D$4),IF($B12='PART METHOD'!$D$6,COUNTIFS($G:$G,$G12,$O:$O,"●",$A:$A,JR$5,$B:$B,'PART METHOD'!$D$6),COUNTIFS($G:$G,$G12,$O:$O,"●",$A:$A,JR$5,$B:$B,"&lt;&gt;"&amp;'PART METHOD'!$D$4,$B:$B,"&lt;&gt;"&amp;'PART METHOD'!$D$6)))/JR$3,0)/3600/$E12</f>
        <v>0</v>
      </c>
      <c r="JS12" s="0" t="n">
        <f aca="false">IF($P12="●",SUMIFS(ST_SUM!KG:KG,ST_SUM!$L:$L,$G12,ST_SUM!$M:$M,IF($B12='PART METHOD'!$D$4,"FMCNC1",IF($B12='PART METHOD'!$D$6,"FMCNC2","STD")))/IF($B12='PART METHOD'!$D$4,COUNTIFS($G:$G,$G12,$P:$P,"●",$A:$A,JS$5,$B:$B,'PART METHOD'!$D$4),IF($B12='PART METHOD'!$D$6,COUNTIFS($G:$G,$G12,$P:$P,"●",$A:$A,JS$5,$B:$B,'PART METHOD'!$D$6),COUNTIFS($G:$G,$G12,$P:$P,"●",$A:$A,JS$5,$B:$B,"&lt;&gt;"&amp;'PART METHOD'!$D$4,$B:$B,"&lt;&gt;"&amp;'PART METHOD'!$D$6)))/JS$3,0)/3600/$E12</f>
        <v>0.01037700390625</v>
      </c>
      <c r="JT12" s="0" t="n">
        <f aca="false">IF($Q12="●",SUMIFS(ST_SUM!KH:KH,ST_SUM!$L:$L,$G12,ST_SUM!$M:$M,IF($B12='PART METHOD'!$D$4,"FMCNC1",IF($B12='PART METHOD'!$D$6,"FMCNC2","STD")))/IF($B12='PART METHOD'!$D$4,COUNTIFS($G:$G,$G12,$Q:$Q,"●",$A:$A,JT$5,$B:$B,'PART METHOD'!$D$4),IF($B12='PART METHOD'!$D$6,COUNTIFS($G:$G,$G12,$Q:$Q,"●",$A:$A,JT$5,$B:$B,'PART METHOD'!$D$6),COUNTIFS($G:$G,$G12,$Q:$Q,"●",$A:$A,JT$5,$B:$B,"&lt;&gt;"&amp;'PART METHOD'!$D$4,$B:$B,"&lt;&gt;"&amp;'PART METHOD'!$D$6)))/JT$3,0)/3600/$E12</f>
        <v>0</v>
      </c>
      <c r="JU12" s="0" t="n">
        <f aca="false">IF($R12="●",SUMIFS(ST_SUM!KI:KI,ST_SUM!$L:$L,$G12,ST_SUM!$M:$M,IF($B12='PART METHOD'!$D$4,"FMCNC1",IF($B12='PART METHOD'!$D$6,"FMCNC2","STD")))/IF($B12='PART METHOD'!$D$4,COUNTIFS($G:$G,$G12,$R:$R,"●",$A:$A,JU$5,$B:$B,'PART METHOD'!$D$4),IF($B12='PART METHOD'!$D$6,COUNTIFS($G:$G,$G12,$R:$R,"●",$A:$A,JU$5,$B:$B,'PART METHOD'!$D$6),COUNTIFS($G:$G,$G12,$R:$R,"●",$A:$A,JU$5,$B:$B,"&lt;&gt;"&amp;'PART METHOD'!$D$4,$B:$B,"&lt;&gt;"&amp;'PART METHOD'!$D$6)))/JU$3,0)/3600/$E12</f>
        <v>0.015140388671875</v>
      </c>
      <c r="JV12" s="0" t="n">
        <f aca="false">IF($S12="●",SUMIFS(ST_SUM!KJ:KJ,ST_SUM!$L:$L,$G12,ST_SUM!$M:$M,IF($B12='PART METHOD'!$D$4,"FMCNC1",IF($B12='PART METHOD'!$D$6,"FMCNC2","STD")))/IF($B12='PART METHOD'!$D$4,COUNTIFS($G:$G,$G12,$S:$S,"●",$A:$A,JV$5,$B:$B,'PART METHOD'!$D$4),IF($B12='PART METHOD'!$D$6,COUNTIFS($G:$G,$G12,$S:$S,"●",$A:$A,JV$5,$B:$B,'PART METHOD'!$D$6),COUNTIFS($G:$G,$G12,$S:$S,"●",$A:$A,JV$5,$B:$B,"&lt;&gt;"&amp;'PART METHOD'!$D$4,$B:$B,"&lt;&gt;"&amp;'PART METHOD'!$D$6)))/JV$3,0)/3600/$E12</f>
        <v>0.0111418431712963</v>
      </c>
      <c r="JW12" s="0" t="n">
        <f aca="false">IF($T12="●",SUMIFS(ST_SUM!KK:KK,ST_SUM!$L:$L,$G12,ST_SUM!$M:$M,IF($B12='PART METHOD'!$D$4,"FMCNC1",IF($B12='PART METHOD'!$D$6,"FMCNC2","STD")))/IF($B12='PART METHOD'!$D$4,COUNTIFS($G:$G,$G12,$T:$T,"●",$A:$A,JW$5,$B:$B,'PART METHOD'!$D$4),IF($B12='PART METHOD'!$D$6,COUNTIFS($G:$G,$G12,$T:$T,"●",$A:$A,JW$5,$B:$B,'PART METHOD'!$D$6),COUNTIFS($G:$G,$G12,$T:$T,"●",$A:$A,JW$5,$B:$B,"&lt;&gt;"&amp;'PART METHOD'!$D$4,$B:$B,"&lt;&gt;"&amp;'PART METHOD'!$D$6)))/JW$3,0)/3600/$E12</f>
        <v>0</v>
      </c>
      <c r="JX12" s="0" t="n">
        <f aca="false">IF($U12="●",SUMIFS(ST_SUM!KL:KL,ST_SUM!$L:$L,$G12,ST_SUM!$M:$M,IF($B12='PART METHOD'!$D$4,"FMCNC1",IF($B12='PART METHOD'!$D$6,"FMCNC2","STD")))/IF($B12='PART METHOD'!$D$4,COUNTIFS($G:$G,$G12,$U:$U,"●",$A:$A,JX$5,$B:$B,'PART METHOD'!$D$4),IF($B12='PART METHOD'!$D$6,COUNTIFS($G:$G,$G12,$U:$U,"●",$A:$A,JX$5,$B:$B,'PART METHOD'!$D$6),COUNTIFS($G:$G,$G12,$U:$U,"●",$A:$A,JX$5,$B:$B,"&lt;&gt;"&amp;'PART METHOD'!$D$4,$B:$B,"&lt;&gt;"&amp;'PART METHOD'!$D$6)))/JX$3,0)/3600/$E12</f>
        <v>0.0161348206018519</v>
      </c>
      <c r="JY12" s="0" t="n">
        <f aca="false">IF($V12="●",SUMIFS(ST_SUM!KM:KM,ST_SUM!$L:$L,$G12,ST_SUM!$M:$M,IF($B12='PART METHOD'!$D$4,"FMCNC1",IF($B12='PART METHOD'!$D$6,"FMCNC2","STD")))/IF($B12='PART METHOD'!$D$4,COUNTIFS($G:$G,$G12,$V:$V,"●",$A:$A,JY$5,$B:$B,'PART METHOD'!$D$4),IF($B12='PART METHOD'!$D$6,COUNTIFS($G:$G,$G12,$V:$V,"●",$A:$A,JY$5,$B:$B,'PART METHOD'!$D$6),COUNTIFS($G:$G,$G12,$V:$V,"●",$A:$A,JY$5,$B:$B,"&lt;&gt;"&amp;'PART METHOD'!$D$4,$B:$B,"&lt;&gt;"&amp;'PART METHOD'!$D$6)))/JY$3,0)/3600/$E12</f>
        <v>0</v>
      </c>
      <c r="JZ12" s="0" t="n">
        <f aca="false">IF($W12="●",SUMIFS(ST_SUM!KN:KN,ST_SUM!$L:$L,$G12,ST_SUM!$N:$N,IF($B12='PART METHOD'!$D$5,"HAND","STD"))/COUNTIFS($G:$G,$G12,$W:$W,"●",$A:$A,JZ$5,$B:$B,IF($B12='PART METHOD'!$D$5,'PART METHOD'!$D$5,"&lt;&gt;"&amp;'PART METHOD'!$D$5))/JZ$3,0)/3600/$E12</f>
        <v>0</v>
      </c>
      <c r="KA12" s="0" t="n">
        <f aca="false">IF($X12="●",SUMIFS(ST_SUM!KO:KO,ST_SUM!$L:$L,$G12)/COUNTIFS($G:$G,$G12,$X:$X,"●",$A:$A,KA$5)/KA$3,0)/3600/$E12</f>
        <v>0.0239904079861111</v>
      </c>
      <c r="KB12" s="0" t="n">
        <f aca="false">IF($Y12="●",SUMIFS(ST_SUM!KP:KP,ST_SUM!$L:$L,$G12)/COUNTIFS($G:$G,$G12,$Y:$Y,"●",$A:$A,KB$5)/KB$3,0)/3600/$E12</f>
        <v>0</v>
      </c>
      <c r="KC12" s="0" t="n">
        <f aca="false">IF($Z12="●",SUMIFS(ST_SUM!KQ:KQ,ST_SUM!$L:$L,$G12)/COUNTIFS($G:$G,$G12,$Z:$Z,"●",$A:$A,KC$5)/KC$3,0)/3600/$E12</f>
        <v>0</v>
      </c>
      <c r="KD12" s="0" t="n">
        <f aca="false">IF($AA12="●",SUMIFS(ST_SUM!KR:KR,ST_SUM!$L:$L,$G12)/COUNTIFS($G:$G,$G12,$AA:$AA,"●",$A:$A,KD$5)/KD$3,0)/3600/$E12</f>
        <v>0</v>
      </c>
      <c r="KE12" s="0" t="n">
        <f aca="false">IF($AB12="●",SUMIFS(ST_SUM!KS:KS,ST_SUM!$L:$L,$G12)/COUNTIFS($G:$G,$G12,$AB:$AB,"●",$A:$A,KE$5)/KE$3,0)/3600/$E12</f>
        <v>0</v>
      </c>
      <c r="KF12" s="0" t="n">
        <f aca="false">IF($AC12="●",SUMIFS(ST_SUM!KT:KT,ST_SUM!$L:$L,$G12)/COUNTIFS($G:$G,$G12,$AC:$AC,"●",$A:$A,KF$5)/KF$3,0)/3600/$E12</f>
        <v>0</v>
      </c>
      <c r="KG12" s="0" t="n">
        <f aca="false">IF($AD12="●",SUMIFS(ST_SUM!KU:KU,ST_SUM!$L:$L,$G12)/COUNTIFS($G:$G,$G12,$AD:$AD,"●",$A:$A,KG$5)/KG$3,0)/3600/$E12</f>
        <v>0.00616227719907408</v>
      </c>
      <c r="KH12" s="0" t="n">
        <f aca="false">IF($AE12="●",SUMIFS(ST_SUM!KV:KV,ST_SUM!$L:$L,$G12)/COUNTIFS($G:$G,$G12,$AE:$AE,"●",$A:$A,KH$5)/KH$3,0)/3600/$E12</f>
        <v>0</v>
      </c>
      <c r="KI12" s="0" t="n">
        <f aca="false">IF($AF12="●",SUMIFS(ST_SUM!KW:KW,ST_SUM!$L:$L,$G12)/COUNTIFS($G:$G,$G12,$AF:$AF,"●",$A:$A,KI$5)/KI$3,0)/3600/$E12</f>
        <v>0</v>
      </c>
      <c r="KJ12" s="0" t="n">
        <f aca="false">IF($AG12="●",SUMIFS(ST_SUM!KX:KX,ST_SUM!$L:$L,$G12)/COUNTIFS($G:$G,$G12,$AG:$AG,"●",$A:$A,KJ$5)/KJ$3,0)/3600/$E12</f>
        <v>0</v>
      </c>
      <c r="KK12" s="0" t="n">
        <f aca="false">IF($AH12="●",SUMIFS(ST_SUM!KY:KY,ST_SUM!$L:$L,$G12)/COUNTIFS($G:$G,$G12,$AH:$AH,"●",$A:$A,KK$5)/KK$3,0)/3600/$E12</f>
        <v>0.00309373263888889</v>
      </c>
      <c r="KL12" s="0" t="n">
        <f aca="false">IF($AI12="●",SUMIFS(ST_SUM!KZ:KZ,ST_SUM!$L:$L,$G12)/COUNTIFS($G:$G,$G12,$AI:$AI,"●",$A:$A,KL$5)/KL$3,0)/3600/$E12</f>
        <v>0.00325685763888889</v>
      </c>
      <c r="KM12" s="0" t="n">
        <f aca="false">IF($AJ12="●",SUMIFS(ST_SUM!LA:LA,ST_SUM!$L:$L,$G12)/COUNTIFS($G:$G,$G12,$AJ:$AJ,"●",$A:$A,KM$5)/KM$3,0)/3600/$E12</f>
        <v>0</v>
      </c>
      <c r="KN12" s="0" t="n">
        <f aca="false">IF($AK12="●",SUMIFS(ST_SUM!LB:LB,ST_SUM!$L:$L,$G12)/COUNTIFS($G:$G,$G12,$AK:$AK,"●",$A:$A,KN$5)/KN$3,0)/3600/$E12</f>
        <v>0.0148431684027778</v>
      </c>
      <c r="KO12" s="0" t="n">
        <f aca="false">IF($AL12="●",SUMIFS(ST_SUM!LC:LC,ST_SUM!$L:$L,$G12)/COUNTIFS($G:$G,$G12,$AL:$AL,"●",$A:$A,KO$5)/KO$3,0)/3600/$E12</f>
        <v>0.00984293402777778</v>
      </c>
      <c r="KP12" s="0" t="n">
        <f aca="false">IF($AM12="●",SUMIFS(ST_SUM!LD:LD,ST_SUM!$L:$L,$G12)/COUNTIFS($G:$G,$G12,$AM:$AM,"●",$A:$A,KP$5)/KP$3,0)/3600/$E12</f>
        <v>0.00575476273148148</v>
      </c>
      <c r="KQ12" s="0" t="n">
        <f aca="false">IF($AN12="●",SUMIFS(ST_SUM!LE:LE,ST_SUM!$L:$L,$G12)/COUNTIFS($G:$G,$G12,$AN:$AN,"●",$A:$A,KQ$5)/KQ$3,0)/3600/$E12</f>
        <v>0.019086005787037</v>
      </c>
      <c r="KR12" s="0" t="n">
        <f aca="false">IF($AO12="●",SUMIFS(ST_SUM!LF:LF,ST_SUM!$L:$L,$G12)/COUNTIFS($G:$G,$G12,$AO:$AO,"●",$A:$A,KR$5)/KR$3,0)/3600/$E12</f>
        <v>0.0109396657986111</v>
      </c>
      <c r="KS12" s="0" t="n">
        <f aca="false">IF($AP12="●",SUMIFS(ST_SUM!LG:LG,ST_SUM!$L:$L,$G12)/COUNTIFS($G:$G,$G12,$AP:$AP,"●",$A:$A,KS$5)/KS$3,0)/3600/$E12</f>
        <v>0.00714450231481482</v>
      </c>
      <c r="KT12" s="0" t="n">
        <f aca="false">IF($AQ12="●",SUMIFS(ST_SUM!LH:LH,ST_SUM!$L:$L,$G12)/COUNTIFS($G:$G,$G12,$AQ:$AQ,"●",$A:$A,KT$5)/KT$3,0)/3600/$E12</f>
        <v>0</v>
      </c>
      <c r="KU12" s="0" t="n">
        <f aca="false">IF($AR12="●",SUMIFS(ST_SUM!LI:LI,ST_SUM!$L:$L,$G12)/COUNTIFS($G:$G,$G12,$AR:$AR,"●",$A:$A,KU$5)/KU$3,0)/3600/$E12</f>
        <v>0.0202095355902778</v>
      </c>
      <c r="KV12" s="0" t="n">
        <f aca="false">IF($AS12="●",SUMIFS(ST_SUM!LJ:LJ,ST_SUM!$L:$L,$G12)/COUNTIFS($G:$G,$G12,$AS:$AS,"●",$A:$A,KV$5)/KV$3,0)/3600/$E12</f>
        <v>0</v>
      </c>
      <c r="KW12" s="0" t="n">
        <f aca="false">IF($AT12="●",SUMIFS(ST_SUM!LK:LK,ST_SUM!$L:$L,$G12)/COUNTIFS($G:$G,$G12,$AT:$AT,"●",$A:$A,KW$5)/KW$3,0)/3600/$E12</f>
        <v>0.00796404513888889</v>
      </c>
      <c r="KX12" s="0" t="n">
        <f aca="false">IF($AU12="●",SUMIFS(ST_SUM!LL:LL,ST_SUM!$L:$L,$G12)/COUNTIFS($G:$G,$G12,$AU:$AU,"●",$A:$A,KX$5)/KX$3,0)/3600/$E12</f>
        <v>0</v>
      </c>
      <c r="KY12" s="0" t="n">
        <f aca="false">IF($AV12="●",SUMIFS(ST_SUM!LM:LM,ST_SUM!$L:$L,$G12)/COUNTIFS($G:$G,$G12,$AV:$AV,"●",$A:$A,KY$5)/KY$3,0)/3600/$E12</f>
        <v>0</v>
      </c>
      <c r="KZ12" s="0" t="n">
        <f aca="false">IF($AW12="●",SUMIFS(ST_SUM!LN:LN,ST_SUM!$L:$L,$G12)/COUNTIFS($G:$G,$G12,$AW:$AW,"●",$A:$A,KZ$5)/KZ$3,0)/3600/$E12</f>
        <v>0.0207003428819444</v>
      </c>
      <c r="LA12" s="0" t="n">
        <f aca="false">IF($AX12="●",SUMIFS(ST_SUM!LO:LO,ST_SUM!$L:$L,$G12)/COUNTIFS($G:$G,$G12,$AX:$AX,"●",$A:$A,LA$5)/LA$3,0)/3600/$E12</f>
        <v>0</v>
      </c>
      <c r="LB12" s="0" t="n">
        <f aca="false">IF($AY12="●",SUMIFS(ST_SUM!LP:LP,ST_SUM!$L:$L,$G12)/COUNTIFS($G:$G,$G12,$AY:$AY,"●",$A:$A,LB$5)/LB$3,0)/3600/$E12</f>
        <v>0.0284702430555556</v>
      </c>
      <c r="LC12" s="0" t="n">
        <f aca="false">IF($AZ12="●",SUMIFS(ST_SUM!LQ:LQ,ST_SUM!$L:$L,$G12)/COUNTIFS($G:$G,$G12,$AZ:$AZ,"●",$A:$A,LC$5)/LC$3,0)/3600/$E12</f>
        <v>0</v>
      </c>
      <c r="LD12" s="0" t="n">
        <f aca="false">IF($BA12="●",SUMIFS(ST_SUM!LR:LR,ST_SUM!$L:$L,$G12)/COUNTIFS($G:$G,$G12,$BA:$BA,"●",$A:$A,LD$5)/LD$3,0)/3600/$E12</f>
        <v>0.00743254050925926</v>
      </c>
      <c r="LE12" s="0" t="n">
        <f aca="false">IF($BB12="●",SUMIFS(ST_SUM!LS:LS,ST_SUM!$L:$L,$G12)/COUNTIFS($G:$G,$G12,$BB:$BB,"●",$A:$A,LE$5)/LE$3,0)/3600/$E12</f>
        <v>0.0134970109953704</v>
      </c>
      <c r="LF12" s="0" t="n">
        <f aca="false">IF($BC12="●",SUMIFS(ST_SUM!LT:LT,ST_SUM!$L:$L,$G12)/COUNTIFS($G:$G,$G12,$BC:$BC,"●",$A:$A,LF$5)/LF$3,0)/3600/$E12</f>
        <v>0</v>
      </c>
      <c r="LG12" s="0" t="n">
        <f aca="false">IF($BD12="●",SUMIFS(ST_SUM!LU:LU,ST_SUM!$L:$L,$G12)/COUNTIFS($G:$G,$G12,$BD:$BD,"●",$A:$A,LG$5)/LG$3,0)/3600/$E12</f>
        <v>0</v>
      </c>
      <c r="LH12" s="0" t="n">
        <f aca="false">IF($BE12="●",SUMIFS(ST_SUM!LV:LV,ST_SUM!$L:$L,$G12)/COUNTIFS($G:$G,$G12,$BE:$BE,"●",$A:$A,LH$5)/LH$3,0)/3600/$E12</f>
        <v>0.0133976475694444</v>
      </c>
      <c r="LI12" s="0" t="n">
        <f aca="false">IF($BF12="●",SUMIFS(ST_SUM!LW:LW,ST_SUM!$L:$L,$G12)/COUNTIFS($G:$G,$G12,$BF:$BF,"●",$A:$A,LI$5)/LI$3,0)/3600/$E12</f>
        <v>0.0149063888888889</v>
      </c>
      <c r="LJ12" s="0" t="n">
        <f aca="false">IF($BG12="●",SUMIFS(ST_SUM!LX:LX,ST_SUM!$L:$L,$G12)/COUNTIFS($G:$G,$G12,$BG:$BG,"●",$A:$A,LJ$5)/LJ$3,0)/3600/$E12</f>
        <v>0</v>
      </c>
      <c r="LK12" s="0" t="n">
        <f aca="false">IF($BH12="●",SUMIFS(ST_SUM!LY:LY,ST_SUM!$L:$L,$G12)/COUNTIFS($G:$G,$G12,$BH:$BH,"●",$A:$A,LK$5)/LK$3,0)/3600/$E12</f>
        <v>0.00734673611111111</v>
      </c>
      <c r="LL12" s="0" t="n">
        <f aca="false">IF($BI12="●",SUMIFS(ST_SUM!LZ:LZ,ST_SUM!$L:$L,$G12)/COUNTIFS($G:$G,$G12,$BI:$BI,"●",$A:$A,LL$5)/LL$3,0)/3600/$E12</f>
        <v>0.00342890625</v>
      </c>
      <c r="LM12" s="0" t="n">
        <f aca="false">IF($BJ12="●",SUMIFS(ST_SUM!MA:MA,ST_SUM!$L:$L,$G12)/COUNTIFS($G:$G,$G12,$BJ:$BJ,"●",$A:$A,LM$5)/LM$3,0)/3600/$E12</f>
        <v>0.0198987413194444</v>
      </c>
      <c r="LN12" s="0" t="n">
        <f aca="false">IF($BK12="●",SUMIFS(ST_SUM!MB:MB,ST_SUM!$L:$L,$G12)/COUNTIFS($G:$G,$G12,$BK:$BK,"●",$A:$A,LN$5)/LN$3,0)/3600/$E12</f>
        <v>0.0409038368055556</v>
      </c>
      <c r="LO12" s="0" t="n">
        <f aca="false">IF($BL12="●",SUMIFS(ST_SUM!MC:MC,ST_SUM!$L:$L,$G12)/COUNTIFS($G:$G,$G12,$BL:$BL,"●",$A:$A,LO$5)/LO$3,0)/3600/$E12</f>
        <v>0.02259537890625</v>
      </c>
      <c r="LP12" s="0" t="n">
        <f aca="false">IF($BM12="●",SUMIFS(ST_SUM!MD:MD,ST_SUM!$L:$L,$G12)/COUNTIFS($G:$G,$G12,$BM:$BM,"●",$A:$A,LP$5)/LP$3,0)/3600/$E12</f>
        <v>0.00383431857638889</v>
      </c>
      <c r="LQ12" s="0" t="n">
        <f aca="false">IF($BN12="●",SUMIFS(ST_SUM!ME:ME,ST_SUM!$L:$L,$G12)/COUNTIFS($G:$G,$G12,$BN:$BN,"●",$A:$A,LQ$5)/LQ$3,0)/3600/$E12</f>
        <v>0</v>
      </c>
      <c r="LR12" s="0" t="n">
        <f aca="false">IF($BO12="●",SUMIFS(ST_SUM!MF:MF,ST_SUM!$L:$L,$G12)/COUNTIFS($G:$G,$G12,$BO:$BO,"●",$A:$A,LR$5)/LR$3,0)/3600/$E12</f>
        <v>0.0162428385416667</v>
      </c>
      <c r="LS12" s="0" t="n">
        <f aca="false">IF($BP12="●",SUMIFS(ST_SUM!MG:MG,ST_SUM!$L:$L,$G12)/COUNTIFS($G:$G,$G12,$BP:$BP,"●",$A:$A,LS$5)/LS$3,0)/3600/$E12</f>
        <v>0.0175644357638889</v>
      </c>
      <c r="LT12" s="0" t="n">
        <f aca="false">IF($BQ12="●",SUMIFS(ST_SUM!MH:MH,ST_SUM!$L:$L,$G12)/COUNTIFS($G:$G,$G12,$BQ:$BQ,"●",$A:$A,LT$5)/LT$3,0)/3600/$E12</f>
        <v>0.0273532204861111</v>
      </c>
      <c r="LU12" s="0" t="n">
        <f aca="false">IF($BR12="●",SUMIFS(ST_SUM!MI:MI,ST_SUM!$L:$L,$G12)/COUNTIFS($G:$G,$G12,$BR:$BR,"●",$A:$A,LU$5)/LU$3,0)/3600/$E12</f>
        <v>0.0074204140625</v>
      </c>
      <c r="LV12" s="0" t="n">
        <f aca="false">IF($BS12="●",SUMIFS(ST_SUM!MJ:MJ,ST_SUM!$L:$L,$G12)/COUNTIFS($G:$G,$G12,$BS:$BS,"●",$A:$A,LV$5)/LV$3,0)/3600/$E12</f>
        <v>0.0259111165364583</v>
      </c>
      <c r="LW12" s="0" t="n">
        <f aca="false">IF($BT12="●",SUMIFS(ST_SUM!MK:MK,ST_SUM!$L:$L,$G12)/COUNTIFS($G:$G,$G12,$BT:$BT,"●",$A:$A,LW$5)/LW$3,0)/3600/$E12</f>
        <v>0</v>
      </c>
      <c r="LX12" s="0" t="n">
        <f aca="false">SUM(JK12:LW12)</f>
        <v>0.52426706749132</v>
      </c>
      <c r="LY12" s="0" t="n">
        <f aca="false">IF($H12="●",SUMIFS(ST_SUM!MM:MM,ST_SUM!$L:$L,$G12)/COUNTIFS($G:$G,$G12,$H:$H,"●",$A:$A,LY$5)/LY$3,0)/3600/$E12</f>
        <v>0</v>
      </c>
      <c r="LZ12" s="0" t="n">
        <f aca="false">IF($I12="●",SUMIFS(ST_SUM!MN:MN,ST_SUM!$L:$L,$G12)/COUNTIFS($G:$G,$G12,$I:$I,"●",$A:$A,LZ$5)/LZ$3,0)/3600/$E12</f>
        <v>0</v>
      </c>
      <c r="MA12" s="0" t="n">
        <f aca="false">IF($J12="●",SUMIFS(ST_SUM!MO:MO,ST_SUM!$L:$L,$G12)/COUNTIFS($G:$G,$G12,$J:$J,"●",$A:$A,MA$5)/MA$3,0)/3600/$E12</f>
        <v>0</v>
      </c>
      <c r="MB12" s="0" t="n">
        <f aca="false">IF($K12="●",SUMIFS(ST_SUM!MP:MP,ST_SUM!$L:$L,$G12)/COUNTIFS($G:$G,$G12,$K:$K,"●",$A:$A,MB$5)/MB$3,0)/3600/$E12</f>
        <v>0.0272447172619048</v>
      </c>
      <c r="MC12" s="0" t="n">
        <f aca="false">IF($L12="●",SUMIFS(ST_SUM!MQ:MQ,ST_SUM!$L:$L,$G12)/COUNTIFS($G:$G,$G12,$L:$L,"●",$A:$A,MC$5)/MC$3,0)/3600/$E12</f>
        <v>0.0147089010141093</v>
      </c>
      <c r="MD12" s="0" t="n">
        <f aca="false">IF($M12="●",SUMIFS(ST_SUM!MR:MR,ST_SUM!$L:$L,$G12)/COUNTIFS($G:$G,$G12,$M:$M,"●",$A:$A,MD$5)/MD$3,0)/3600/$E12</f>
        <v>0</v>
      </c>
      <c r="ME12" s="0" t="n">
        <f aca="false">IF($N12="●",SUMIFS(ST_SUM!MS:MS,ST_SUM!$L:$L,$G12)/COUNTIFS($G:$G,$G12,$N:$N,"●",$A:$A,ME$5)/ME$3,0)/3600/$E12</f>
        <v>0</v>
      </c>
      <c r="MF12" s="0" t="n">
        <f aca="false">IF($O12="●",SUMIFS(ST_SUM!MT:MT,ST_SUM!$L:$L,$G12,ST_SUM!$M:$M,IF($B12='PART METHOD'!$D$4,"FMCNC1",IF($B12='PART METHOD'!$D$6,"FMCNC2","STD")))/IF($B12='PART METHOD'!$D$4,COUNTIFS($G:$G,$G12,$O:$O,"●",$A:$A,MF$5,$B:$B,'PART METHOD'!$D$4),IF($B12='PART METHOD'!$D$6,COUNTIFS($G:$G,$G12,$O:$O,"●",$A:$A,MF$5,$B:$B,'PART METHOD'!$D$6),COUNTIFS($G:$G,$G12,$O:$O,"●",$A:$A,MF$5,$B:$B,"&lt;&gt;"&amp;'PART METHOD'!$D$4,$B:$B,"&lt;&gt;"&amp;'PART METHOD'!$D$6)))/MF$3,0)/3600/$E12</f>
        <v>0</v>
      </c>
      <c r="MG12" s="0" t="n">
        <f aca="false">IF($P12="●",SUMIFS(ST_SUM!MU:MU,ST_SUM!$L:$L,$G12,ST_SUM!$M:$M,IF($B12='PART METHOD'!$D$4,"FMCNC1",IF($B12='PART METHOD'!$D$6,"FMCNC2","STD")))/IF($B12='PART METHOD'!$D$4,COUNTIFS($G:$G,$G12,$P:$P,"●",$A:$A,MG$5,$B:$B,'PART METHOD'!$D$4),IF($B12='PART METHOD'!$D$6,COUNTIFS($G:$G,$G12,$P:$P,"●",$A:$A,MG$5,$B:$B,'PART METHOD'!$D$6),COUNTIFS($G:$G,$G12,$P:$P,"●",$A:$A,MG$5,$B:$B,"&lt;&gt;"&amp;'PART METHOD'!$D$4,$B:$B,"&lt;&gt;"&amp;'PART METHOD'!$D$6)))/MG$3,0)/3600/$E12</f>
        <v>0.0123852670304233</v>
      </c>
      <c r="MH12" s="0" t="n">
        <f aca="false">IF($Q12="●",SUMIFS(ST_SUM!MV:MV,ST_SUM!$L:$L,$G12,ST_SUM!$M:$M,IF($B12='PART METHOD'!$D$4,"FMCNC1",IF($B12='PART METHOD'!$D$6,"FMCNC2","STD")))/IF($B12='PART METHOD'!$D$4,COUNTIFS($G:$G,$G12,$Q:$Q,"●",$A:$A,MH$5,$B:$B,'PART METHOD'!$D$4),IF($B12='PART METHOD'!$D$6,COUNTIFS($G:$G,$G12,$Q:$Q,"●",$A:$A,MH$5,$B:$B,'PART METHOD'!$D$6),COUNTIFS($G:$G,$G12,$Q:$Q,"●",$A:$A,MH$5,$B:$B,"&lt;&gt;"&amp;'PART METHOD'!$D$4,$B:$B,"&lt;&gt;"&amp;'PART METHOD'!$D$6)))/MH$3,0)/3600/$E12</f>
        <v>0</v>
      </c>
      <c r="MI12" s="0" t="n">
        <f aca="false">IF($R12="●",SUMIFS(ST_SUM!MW:MW,ST_SUM!$L:$L,$G12,ST_SUM!$M:$M,IF($B12='PART METHOD'!$D$4,"FMCNC1",IF($B12='PART METHOD'!$D$6,"FMCNC2","STD")))/IF($B12='PART METHOD'!$D$4,COUNTIFS($G:$G,$G12,$R:$R,"●",$A:$A,MI$5,$B:$B,'PART METHOD'!$D$4),IF($B12='PART METHOD'!$D$6,COUNTIFS($G:$G,$G12,$R:$R,"●",$A:$A,MI$5,$B:$B,'PART METHOD'!$D$6),COUNTIFS($G:$G,$G12,$R:$R,"●",$A:$A,MI$5,$B:$B,"&lt;&gt;"&amp;'PART METHOD'!$D$4,$B:$B,"&lt;&gt;"&amp;'PART METHOD'!$D$6)))/MI$3,0)/3600/$E12</f>
        <v>0.0150207465277778</v>
      </c>
      <c r="MJ12" s="0" t="n">
        <f aca="false">IF($S12="●",SUMIFS(ST_SUM!MX:MX,ST_SUM!$L:$L,$G12,ST_SUM!$M:$M,IF($B12='PART METHOD'!$D$4,"FMCNC1",IF($B12='PART METHOD'!$D$6,"FMCNC2","STD")))/IF($B12='PART METHOD'!$D$4,COUNTIFS($G:$G,$G12,$S:$S,"●",$A:$A,MJ$5,$B:$B,'PART METHOD'!$D$4),IF($B12='PART METHOD'!$D$6,COUNTIFS($G:$G,$G12,$S:$S,"●",$A:$A,MJ$5,$B:$B,'PART METHOD'!$D$6),COUNTIFS($G:$G,$G12,$S:$S,"●",$A:$A,MJ$5,$B:$B,"&lt;&gt;"&amp;'PART METHOD'!$D$4,$B:$B,"&lt;&gt;"&amp;'PART METHOD'!$D$6)))/MJ$3,0)/3600/$E12</f>
        <v>0.010522798170194</v>
      </c>
      <c r="MK12" s="0" t="n">
        <f aca="false">IF($T12="●",SUMIFS(ST_SUM!MY:MY,ST_SUM!$L:$L,$G12,ST_SUM!$M:$M,IF($B12='PART METHOD'!$D$4,"FMCNC1",IF($B12='PART METHOD'!$D$6,"FMCNC2","STD")))/IF($B12='PART METHOD'!$D$4,COUNTIFS($G:$G,$G12,$T:$T,"●",$A:$A,MK$5,$B:$B,'PART METHOD'!$D$4),IF($B12='PART METHOD'!$D$6,COUNTIFS($G:$G,$G12,$T:$T,"●",$A:$A,MK$5,$B:$B,'PART METHOD'!$D$6),COUNTIFS($G:$G,$G12,$T:$T,"●",$A:$A,MK$5,$B:$B,"&lt;&gt;"&amp;'PART METHOD'!$D$4,$B:$B,"&lt;&gt;"&amp;'PART METHOD'!$D$6)))/MK$3,0)/3600/$E12</f>
        <v>0</v>
      </c>
      <c r="ML12" s="0" t="n">
        <f aca="false">IF($U12="●",SUMIFS(ST_SUM!MZ:MZ,ST_SUM!$L:$L,$G12,ST_SUM!$M:$M,IF($B12='PART METHOD'!$D$4,"FMCNC1",IF($B12='PART METHOD'!$D$6,"FMCNC2","STD")))/IF($B12='PART METHOD'!$D$4,COUNTIFS($G:$G,$G12,$U:$U,"●",$A:$A,ML$5,$B:$B,'PART METHOD'!$D$4),IF($B12='PART METHOD'!$D$6,COUNTIFS($G:$G,$G12,$U:$U,"●",$A:$A,ML$5,$B:$B,'PART METHOD'!$D$6),COUNTIFS($G:$G,$G12,$U:$U,"●",$A:$A,ML$5,$B:$B,"&lt;&gt;"&amp;'PART METHOD'!$D$4,$B:$B,"&lt;&gt;"&amp;'PART METHOD'!$D$6)))/ML$3,0)/3600/$E12</f>
        <v>0.0148555778769841</v>
      </c>
      <c r="MM12" s="0" t="n">
        <f aca="false">IF($V12="●",SUMIFS(ST_SUM!NA:NA,ST_SUM!$L:$L,$G12,ST_SUM!$M:$M,IF($B12='PART METHOD'!$D$4,"FMCNC1",IF($B12='PART METHOD'!$D$6,"FMCNC2","STD")))/IF($B12='PART METHOD'!$D$4,COUNTIFS($G:$G,$G12,$V:$V,"●",$A:$A,MM$5,$B:$B,'PART METHOD'!$D$4),IF($B12='PART METHOD'!$D$6,COUNTIFS($G:$G,$G12,$V:$V,"●",$A:$A,MM$5,$B:$B,'PART METHOD'!$D$6),COUNTIFS($G:$G,$G12,$V:$V,"●",$A:$A,MM$5,$B:$B,"&lt;&gt;"&amp;'PART METHOD'!$D$4,$B:$B,"&lt;&gt;"&amp;'PART METHOD'!$D$6)))/MM$3,0)/3600/$E12</f>
        <v>0</v>
      </c>
      <c r="MN12" s="0" t="n">
        <f aca="false">IF($W12="●",SUMIFS(ST_SUM!NB:NB,ST_SUM!$L:$L,$G12,ST_SUM!$N:$N,IF($B12='PART METHOD'!$D$5,"HAND","STD"))/COUNTIFS($G:$G,$G12,$W:$W,"●",$A:$A,MN$5,$B:$B,IF($B12='PART METHOD'!$D$5,'PART METHOD'!$D$5,"&lt;&gt;"&amp;'PART METHOD'!$D$5))/MN$3,0)/3600/$E12</f>
        <v>0</v>
      </c>
      <c r="MO12" s="0" t="n">
        <f aca="false">IF($X12="●",SUMIFS(ST_SUM!NC:NC,ST_SUM!$L:$L,$G12)/COUNTIFS($G:$G,$G12,$X:$X,"●",$A:$A,MO$5)/MO$3,0)/3600/$E12</f>
        <v>0.0286229332010582</v>
      </c>
      <c r="MP12" s="0" t="n">
        <f aca="false">IF($Y12="●",SUMIFS(ST_SUM!ND:ND,ST_SUM!$L:$L,$G12)/COUNTIFS($G:$G,$G12,$Y:$Y,"●",$A:$A,MP$5)/MP$3,0)/3600/$E12</f>
        <v>0</v>
      </c>
      <c r="MQ12" s="0" t="n">
        <f aca="false">IF($Z12="●",SUMIFS(ST_SUM!NE:NE,ST_SUM!$L:$L,$G12)/COUNTIFS($G:$G,$G12,$Z:$Z,"●",$A:$A,MQ$5)/MQ$3,0)/3600/$E12</f>
        <v>0</v>
      </c>
      <c r="MR12" s="0" t="n">
        <f aca="false">IF($AA12="●",SUMIFS(ST_SUM!NF:NF,ST_SUM!$L:$L,$G12)/COUNTIFS($G:$G,$G12,$AA:$AA,"●",$A:$A,MR$5)/MR$3,0)/3600/$E12</f>
        <v>0</v>
      </c>
      <c r="MS12" s="0" t="n">
        <f aca="false">IF($AB12="●",SUMIFS(ST_SUM!NG:NG,ST_SUM!$L:$L,$G12)/COUNTIFS($G:$G,$G12,$AB:$AB,"●",$A:$A,MS$5)/MS$3,0)/3600/$E12</f>
        <v>0</v>
      </c>
      <c r="MT12" s="0" t="n">
        <f aca="false">IF($AC12="●",SUMIFS(ST_SUM!NH:NH,ST_SUM!$L:$L,$G12)/COUNTIFS($G:$G,$G12,$AC:$AC,"●",$A:$A,MT$5)/MT$3,0)/3600/$E12</f>
        <v>0</v>
      </c>
      <c r="MU12" s="0" t="n">
        <f aca="false">IF($AD12="●",SUMIFS(ST_SUM!NI:NI,ST_SUM!$L:$L,$G12)/COUNTIFS($G:$G,$G12,$AD:$AD,"●",$A:$A,MU$5)/MU$3,0)/3600/$E12</f>
        <v>0.00745187114197531</v>
      </c>
      <c r="MV12" s="0" t="n">
        <f aca="false">IF($AE12="●",SUMIFS(ST_SUM!NJ:NJ,ST_SUM!$L:$L,$G12)/COUNTIFS($G:$G,$G12,$AE:$AE,"●",$A:$A,MV$5)/MV$3,0)/3600/$E12</f>
        <v>0</v>
      </c>
      <c r="MW12" s="0" t="n">
        <f aca="false">IF($AF12="●",SUMIFS(ST_SUM!NK:NK,ST_SUM!$L:$L,$G12)/COUNTIFS($G:$G,$G12,$AF:$AF,"●",$A:$A,MW$5)/MW$3,0)/3600/$E12</f>
        <v>0</v>
      </c>
      <c r="MX12" s="0" t="n">
        <f aca="false">IF($AG12="●",SUMIFS(ST_SUM!NL:NL,ST_SUM!$L:$L,$G12)/COUNTIFS($G:$G,$G12,$AG:$AG,"●",$A:$A,MX$5)/MX$3,0)/3600/$E12</f>
        <v>0</v>
      </c>
      <c r="MY12" s="0" t="n">
        <f aca="false">IF($AH12="●",SUMIFS(ST_SUM!NM:NM,ST_SUM!$L:$L,$G12)/COUNTIFS($G:$G,$G12,$AH:$AH,"●",$A:$A,MY$5)/MY$3,0)/3600/$E12</f>
        <v>0.00551005291005291</v>
      </c>
      <c r="MZ12" s="0" t="n">
        <f aca="false">IF($AI12="●",SUMIFS(ST_SUM!NN:NN,ST_SUM!$L:$L,$G12)/COUNTIFS($G:$G,$G12,$AI:$AI,"●",$A:$A,MZ$5)/MZ$3,0)/3600/$E12</f>
        <v>0.00374510857583774</v>
      </c>
      <c r="NA12" s="0" t="n">
        <f aca="false">IF($AJ12="●",SUMIFS(ST_SUM!NO:NO,ST_SUM!$L:$L,$G12)/COUNTIFS($G:$G,$G12,$AJ:$AJ,"●",$A:$A,NA$5)/NA$3,0)/3600/$E12</f>
        <v>0</v>
      </c>
      <c r="NB12" s="0" t="n">
        <f aca="false">IF($AK12="●",SUMIFS(ST_SUM!NP:NP,ST_SUM!$L:$L,$G12)/COUNTIFS($G:$G,$G12,$AK:$AK,"●",$A:$A,NB$5)/NB$3,0)/3600/$E12</f>
        <v>0.0114509300595238</v>
      </c>
      <c r="NC12" s="0" t="n">
        <f aca="false">IF($AL12="●",SUMIFS(ST_SUM!NQ:NQ,ST_SUM!$L:$L,$G12)/COUNTIFS($G:$G,$G12,$AL:$AL,"●",$A:$A,NC$5)/NC$3,0)/3600/$E12</f>
        <v>0.0073567294973545</v>
      </c>
      <c r="ND12" s="0" t="n">
        <f aca="false">IF($AM12="●",SUMIFS(ST_SUM!NR:NR,ST_SUM!$L:$L,$G12)/COUNTIFS($G:$G,$G12,$AM:$AM,"●",$A:$A,ND$5)/ND$3,0)/3600/$E12</f>
        <v>0.00481963183421517</v>
      </c>
      <c r="NE12" s="0" t="n">
        <f aca="false">IF($AN12="●",SUMIFS(ST_SUM!NS:NS,ST_SUM!$L:$L,$G12)/COUNTIFS($G:$G,$G12,$AN:$AN,"●",$A:$A,NE$5)/NE$3,0)/3600/$E12</f>
        <v>0.0153739528218695</v>
      </c>
      <c r="NF12" s="0" t="n">
        <f aca="false">IF($AO12="●",SUMIFS(ST_SUM!NT:NT,ST_SUM!$L:$L,$G12)/COUNTIFS($G:$G,$G12,$AO:$AO,"●",$A:$A,NF$5)/NF$3,0)/3600/$E12</f>
        <v>0.00780197172619048</v>
      </c>
      <c r="NG12" s="0" t="n">
        <f aca="false">IF($AP12="●",SUMIFS(ST_SUM!NU:NU,ST_SUM!$L:$L,$G12)/COUNTIFS($G:$G,$G12,$AP:$AP,"●",$A:$A,NG$5)/NG$3,0)/3600/$E12</f>
        <v>0.00743725749559083</v>
      </c>
      <c r="NH12" s="0" t="n">
        <f aca="false">IF($AQ12="●",SUMIFS(ST_SUM!NV:NV,ST_SUM!$L:$L,$G12)/COUNTIFS($G:$G,$G12,$AQ:$AQ,"●",$A:$A,NH$5)/NH$3,0)/3600/$E12</f>
        <v>0</v>
      </c>
      <c r="NI12" s="0" t="n">
        <f aca="false">IF($AR12="●",SUMIFS(ST_SUM!NW:NW,ST_SUM!$L:$L,$G12)/COUNTIFS($G:$G,$G12,$AR:$AR,"●",$A:$A,NI$5)/NI$3,0)/3600/$E12</f>
        <v>0.0257449983465608</v>
      </c>
      <c r="NJ12" s="0" t="n">
        <f aca="false">IF($AS12="●",SUMIFS(ST_SUM!NX:NX,ST_SUM!$L:$L,$G12)/COUNTIFS($G:$G,$G12,$AS:$AS,"●",$A:$A,NJ$5)/NJ$3,0)/3600/$E12</f>
        <v>0</v>
      </c>
      <c r="NK12" s="0" t="n">
        <f aca="false">IF($AT12="●",SUMIFS(ST_SUM!NY:NY,ST_SUM!$L:$L,$G12)/COUNTIFS($G:$G,$G12,$AT:$AT,"●",$A:$A,NK$5)/NK$3,0)/3600/$E12</f>
        <v>0.00715340608465608</v>
      </c>
      <c r="NL12" s="0" t="n">
        <f aca="false">IF($AU12="●",SUMIFS(ST_SUM!NZ:NZ,ST_SUM!$L:$L,$G12)/COUNTIFS($G:$G,$G12,$AU:$AU,"●",$A:$A,NL$5)/NL$3,0)/3600/$E12</f>
        <v>0</v>
      </c>
      <c r="NM12" s="0" t="n">
        <f aca="false">IF($AV12="●",SUMIFS(ST_SUM!OA:OA,ST_SUM!$L:$L,$G12)/COUNTIFS($G:$G,$G12,$AV:$AV,"●",$A:$A,NM$5)/NM$3,0)/3600/$E12</f>
        <v>0</v>
      </c>
      <c r="NN12" s="0" t="n">
        <f aca="false">IF($AW12="●",SUMIFS(ST_SUM!OB:OB,ST_SUM!$L:$L,$G12)/COUNTIFS($G:$G,$G12,$AW:$AW,"●",$A:$A,NN$5)/NN$3,0)/3600/$E12</f>
        <v>0.0172863053902116</v>
      </c>
      <c r="NO12" s="0" t="n">
        <f aca="false">IF($AX12="●",SUMIFS(ST_SUM!OC:OC,ST_SUM!$L:$L,$G12)/COUNTIFS($G:$G,$G12,$AX:$AX,"●",$A:$A,NO$5)/NO$3,0)/3600/$E12</f>
        <v>0</v>
      </c>
      <c r="NP12" s="0" t="n">
        <f aca="false">IF($AY12="●",SUMIFS(ST_SUM!OD:OD,ST_SUM!$L:$L,$G12)/COUNTIFS($G:$G,$G12,$AY:$AY,"●",$A:$A,NP$5)/NP$3,0)/3600/$E12</f>
        <v>0.02514921875</v>
      </c>
      <c r="NQ12" s="0" t="n">
        <f aca="false">IF($AZ12="●",SUMIFS(ST_SUM!OE:OE,ST_SUM!$L:$L,$G12)/COUNTIFS($G:$G,$G12,$AZ:$AZ,"●",$A:$A,NQ$5)/NQ$3,0)/3600/$E12</f>
        <v>0</v>
      </c>
      <c r="NR12" s="0" t="n">
        <f aca="false">IF($BA12="●",SUMIFS(ST_SUM!OF:OF,ST_SUM!$L:$L,$G12)/COUNTIFS($G:$G,$G12,$BA:$BA,"●",$A:$A,NR$5)/NR$3,0)/3600/$E12</f>
        <v>0.00799157848324515</v>
      </c>
      <c r="NS12" s="0" t="n">
        <f aca="false">IF($BB12="●",SUMIFS(ST_SUM!OG:OG,ST_SUM!$L:$L,$G12)/COUNTIFS($G:$G,$G12,$BB:$BB,"●",$A:$A,NS$5)/NS$3,0)/3600/$E12</f>
        <v>0.0143741870590829</v>
      </c>
      <c r="NT12" s="0" t="n">
        <f aca="false">IF($BC12="●",SUMIFS(ST_SUM!OH:OH,ST_SUM!$L:$L,$G12)/COUNTIFS($G:$G,$G12,$BC:$BC,"●",$A:$A,NT$5)/NT$3,0)/3600/$E12</f>
        <v>0</v>
      </c>
      <c r="NU12" s="0" t="n">
        <f aca="false">IF($BD12="●",SUMIFS(ST_SUM!OI:OI,ST_SUM!$L:$L,$G12)/COUNTIFS($G:$G,$G12,$BD:$BD,"●",$A:$A,NU$5)/NU$3,0)/3600/$E12</f>
        <v>0</v>
      </c>
      <c r="NV12" s="0" t="n">
        <f aca="false">IF($BE12="●",SUMIFS(ST_SUM!OJ:OJ,ST_SUM!$L:$L,$G12)/COUNTIFS($G:$G,$G12,$BE:$BE,"●",$A:$A,NV$5)/NV$3,0)/3600/$E12</f>
        <v>0.0223504298941799</v>
      </c>
      <c r="NW12" s="0" t="n">
        <f aca="false">IF($BF12="●",SUMIFS(ST_SUM!OK:OK,ST_SUM!$L:$L,$G12)/COUNTIFS($G:$G,$G12,$BF:$BF,"●",$A:$A,NW$5)/NW$3,0)/3600/$E12</f>
        <v>0.0174326140873016</v>
      </c>
      <c r="NX12" s="0" t="n">
        <f aca="false">IF($BG12="●",SUMIFS(ST_SUM!OL:OL,ST_SUM!$L:$L,$G12)/COUNTIFS($G:$G,$G12,$BG:$BG,"●",$A:$A,NX$5)/NX$3,0)/3600/$E12</f>
        <v>0</v>
      </c>
      <c r="NY12" s="0" t="n">
        <f aca="false">IF($BH12="●",SUMIFS(ST_SUM!OM:OM,ST_SUM!$L:$L,$G12)/COUNTIFS($G:$G,$G12,$BH:$BH,"●",$A:$A,NY$5)/NY$3,0)/3600/$E12</f>
        <v>0.00539047619047619</v>
      </c>
      <c r="NZ12" s="0" t="n">
        <f aca="false">IF($BI12="●",SUMIFS(ST_SUM!ON:ON,ST_SUM!$L:$L,$G12)/COUNTIFS($G:$G,$G12,$BI:$BI,"●",$A:$A,NZ$5)/NZ$3,0)/3600/$E12</f>
        <v>0.00316468253968254</v>
      </c>
      <c r="OA12" s="0" t="n">
        <f aca="false">IF($BJ12="●",SUMIFS(ST_SUM!OO:OO,ST_SUM!$L:$L,$G12)/COUNTIFS($G:$G,$G12,$BJ:$BJ,"●",$A:$A,OA$5)/OA$3,0)/3600/$E12</f>
        <v>0.0142193601190476</v>
      </c>
      <c r="OB12" s="0" t="n">
        <f aca="false">IF($BK12="●",SUMIFS(ST_SUM!OP:OP,ST_SUM!$L:$L,$G12)/COUNTIFS($G:$G,$G12,$BK:$BK,"●",$A:$A,OB$5)/OB$3,0)/3600/$E12</f>
        <v>0.0399550099206349</v>
      </c>
      <c r="OC12" s="0" t="n">
        <f aca="false">IF($BL12="●",SUMIFS(ST_SUM!OQ:OQ,ST_SUM!$L:$L,$G12)/COUNTIFS($G:$G,$G12,$BL:$BL,"●",$A:$A,OC$5)/OC$3,0)/3600/$E12</f>
        <v>0.0212989541997355</v>
      </c>
      <c r="OD12" s="0" t="n">
        <f aca="false">IF($BM12="●",SUMIFS(ST_SUM!OR:OR,ST_SUM!$L:$L,$G12)/COUNTIFS($G:$G,$G12,$BM:$BM,"●",$A:$A,OD$5)/OD$3,0)/3600/$E12</f>
        <v>0.00321248346560847</v>
      </c>
      <c r="OE12" s="0" t="n">
        <f aca="false">IF($BN12="●",SUMIFS(ST_SUM!OS:OS,ST_SUM!$L:$L,$G12)/COUNTIFS($G:$G,$G12,$BN:$BN,"●",$A:$A,OE$5)/OE$3,0)/3600/$E12</f>
        <v>0</v>
      </c>
      <c r="OF12" s="0" t="n">
        <f aca="false">IF($BO12="●",SUMIFS(ST_SUM!OT:OT,ST_SUM!$L:$L,$G12)/COUNTIFS($G:$G,$G12,$BO:$BO,"●",$A:$A,OF$5)/OF$3,0)/3600/$E12</f>
        <v>0.013652839781746</v>
      </c>
      <c r="OG12" s="0" t="n">
        <f aca="false">IF($BP12="●",SUMIFS(ST_SUM!OU:OU,ST_SUM!$L:$L,$G12)/COUNTIFS($G:$G,$G12,$BP:$BP,"●",$A:$A,OG$5)/OG$3,0)/3600/$E12</f>
        <v>0.0203168898809524</v>
      </c>
      <c r="OH12" s="0" t="n">
        <f aca="false">IF($BQ12="●",SUMIFS(ST_SUM!OV:OV,ST_SUM!$L:$L,$G12)/COUNTIFS($G:$G,$G12,$BQ:$BQ,"●",$A:$A,OH$5)/OH$3,0)/3600/$E12</f>
        <v>0.0203783151455026</v>
      </c>
      <c r="OI12" s="0" t="n">
        <f aca="false">IF($BR12="●",SUMIFS(ST_SUM!OW:OW,ST_SUM!$L:$L,$G12)/COUNTIFS($G:$G,$G12,$BR:$BR,"●",$A:$A,OI$5)/OI$3,0)/3600/$E12</f>
        <v>0.00965577380952381</v>
      </c>
      <c r="OJ12" s="0" t="n">
        <f aca="false">IF($BS12="●",SUMIFS(ST_SUM!OX:OX,ST_SUM!$L:$L,$G12)/COUNTIFS($G:$G,$G12,$BS:$BS,"●",$A:$A,OJ$5)/OJ$3,0)/3600/$E12</f>
        <v>0.0139910007440476</v>
      </c>
      <c r="OK12" s="0" t="n">
        <f aca="false">IF($BT12="●",SUMIFS(ST_SUM!OY:OY,ST_SUM!$L:$L,$G12)/COUNTIFS($G:$G,$G12,$BT:$BT,"●",$A:$A,OK$5)/OK$3,0)/3600/$E12</f>
        <v>0</v>
      </c>
      <c r="OL12" s="0" t="n">
        <f aca="false">SUM(LY12:OK12)</f>
        <v>0.497026971037258</v>
      </c>
      <c r="OM12" s="0" t="n">
        <f aca="false">IF($H12="●",SUMIFS(ST_SUM!PA:PA,ST_SUM!$L:$L,$G12)/COUNTIFS($G:$G,$G12,$H:$H,"●",$A:$A,OM$5)/OM$3,0)/3600/$E12</f>
        <v>0</v>
      </c>
      <c r="ON12" s="0" t="n">
        <f aca="false">IF($I12="●",SUMIFS(ST_SUM!PB:PB,ST_SUM!$L:$L,$G12)/COUNTIFS($G:$G,$G12,$I:$I,"●",$A:$A,ON$5)/ON$3,0)/3600/$E12</f>
        <v>0</v>
      </c>
      <c r="OO12" s="0" t="n">
        <f aca="false">IF($J12="●",SUMIFS(ST_SUM!PC:PC,ST_SUM!$L:$L,$G12)/COUNTIFS($G:$G,$G12,$J:$J,"●",$A:$A,OO$5)/OO$3,0)/3600/$E12</f>
        <v>0</v>
      </c>
      <c r="OP12" s="0" t="n">
        <f aca="false">IF($K12="●",SUMIFS(ST_SUM!PD:PD,ST_SUM!$L:$L,$G12)/COUNTIFS($G:$G,$G12,$K:$K,"●",$A:$A,OP$5)/OP$3,0)/3600/$E12</f>
        <v>0.0266983783143939</v>
      </c>
      <c r="OQ12" s="0" t="n">
        <f aca="false">IF($L12="●",SUMIFS(ST_SUM!PE:PE,ST_SUM!$L:$L,$G12)/COUNTIFS($G:$G,$G12,$L:$L,"●",$A:$A,OQ$5)/OQ$3,0)/3600/$E12</f>
        <v>0.0129734866898148</v>
      </c>
      <c r="OR12" s="0" t="n">
        <f aca="false">IF($M12="●",SUMIFS(ST_SUM!PF:PF,ST_SUM!$L:$L,$G12)/COUNTIFS($G:$G,$G12,$M:$M,"●",$A:$A,OR$5)/OR$3,0)/3600/$E12</f>
        <v>0</v>
      </c>
      <c r="OS12" s="0" t="n">
        <f aca="false">IF($N12="●",SUMIFS(ST_SUM!PG:PG,ST_SUM!$L:$L,$G12)/COUNTIFS($G:$G,$G12,$N:$N,"●",$A:$A,OS$5)/OS$3,0)/3600/$E12</f>
        <v>0</v>
      </c>
      <c r="OT12" s="0" t="n">
        <f aca="false">IF($O12="●",SUMIFS(ST_SUM!PH:PH,ST_SUM!$L:$L,$G12,ST_SUM!$M:$M,IF($B12='PART METHOD'!$D$4,"FMCNC1",IF($B12='PART METHOD'!$D$6,"FMCNC2","STD")))/IF($B12='PART METHOD'!$D$4,COUNTIFS($G:$G,$G12,$O:$O,"●",$A:$A,OT$5,$B:$B,'PART METHOD'!$D$4),IF($B12='PART METHOD'!$D$6,COUNTIFS($G:$G,$G12,$O:$O,"●",$A:$A,OT$5,$B:$B,'PART METHOD'!$D$6),COUNTIFS($G:$G,$G12,$O:$O,"●",$A:$A,OT$5,$B:$B,"&lt;&gt;"&amp;'PART METHOD'!$D$4,$B:$B,"&lt;&gt;"&amp;'PART METHOD'!$D$6)))/OT$3,0)/3600/$E12</f>
        <v>0</v>
      </c>
      <c r="OU12" s="0" t="n">
        <f aca="false">IF($P12="●",SUMIFS(ST_SUM!PI:PI,ST_SUM!$L:$L,$G12,ST_SUM!$M:$M,IF($B12='PART METHOD'!$D$4,"FMCNC1",IF($B12='PART METHOD'!$D$6,"FMCNC2","STD")))/IF($B12='PART METHOD'!$D$4,COUNTIFS($G:$G,$G12,$P:$P,"●",$A:$A,OU$5,$B:$B,'PART METHOD'!$D$4),IF($B12='PART METHOD'!$D$6,COUNTIFS($G:$G,$G12,$P:$P,"●",$A:$A,OU$5,$B:$B,'PART METHOD'!$D$6),COUNTIFS($G:$G,$G12,$P:$P,"●",$A:$A,OU$5,$B:$B,"&lt;&gt;"&amp;'PART METHOD'!$D$4,$B:$B,"&lt;&gt;"&amp;'PART METHOD'!$D$6)))/OU$3,0)/3600/$E12</f>
        <v>0.0112847320864899</v>
      </c>
      <c r="OV12" s="0" t="n">
        <f aca="false">IF($Q12="●",SUMIFS(ST_SUM!PJ:PJ,ST_SUM!$L:$L,$G12,ST_SUM!$M:$M,IF($B12='PART METHOD'!$D$4,"FMCNC1",IF($B12='PART METHOD'!$D$6,"FMCNC2","STD")))/IF($B12='PART METHOD'!$D$4,COUNTIFS($G:$G,$G12,$Q:$Q,"●",$A:$A,OV$5,$B:$B,'PART METHOD'!$D$4),IF($B12='PART METHOD'!$D$6,COUNTIFS($G:$G,$G12,$Q:$Q,"●",$A:$A,OV$5,$B:$B,'PART METHOD'!$D$6),COUNTIFS($G:$G,$G12,$Q:$Q,"●",$A:$A,OV$5,$B:$B,"&lt;&gt;"&amp;'PART METHOD'!$D$4,$B:$B,"&lt;&gt;"&amp;'PART METHOD'!$D$6)))/OV$3,0)/3600/$E12</f>
        <v>0</v>
      </c>
      <c r="OW12" s="0" t="n">
        <f aca="false">IF($R12="●",SUMIFS(ST_SUM!PK:PK,ST_SUM!$L:$L,$G12,ST_SUM!$M:$M,IF($B12='PART METHOD'!$D$4,"FMCNC1",IF($B12='PART METHOD'!$D$6,"FMCNC2","STD")))/IF($B12='PART METHOD'!$D$4,COUNTIFS($G:$G,$G12,$R:$R,"●",$A:$A,OW$5,$B:$B,'PART METHOD'!$D$4),IF($B12='PART METHOD'!$D$6,COUNTIFS($G:$G,$G12,$R:$R,"●",$A:$A,OW$5,$B:$B,'PART METHOD'!$D$6),COUNTIFS($G:$G,$G12,$R:$R,"●",$A:$A,OW$5,$B:$B,"&lt;&gt;"&amp;'PART METHOD'!$D$4,$B:$B,"&lt;&gt;"&amp;'PART METHOD'!$D$6)))/OW$3,0)/3600/$E12</f>
        <v>0.0149246803977273</v>
      </c>
      <c r="OX12" s="0" t="n">
        <f aca="false">IF($S12="●",SUMIFS(ST_SUM!PL:PL,ST_SUM!$L:$L,$G12,ST_SUM!$M:$M,IF($B12='PART METHOD'!$D$4,"FMCNC1",IF($B12='PART METHOD'!$D$6,"FMCNC2","STD")))/IF($B12='PART METHOD'!$D$4,COUNTIFS($G:$G,$G12,$S:$S,"●",$A:$A,OX$5,$B:$B,'PART METHOD'!$D$4),IF($B12='PART METHOD'!$D$6,COUNTIFS($G:$G,$G12,$S:$S,"●",$A:$A,OX$5,$B:$B,'PART METHOD'!$D$6),COUNTIFS($G:$G,$G12,$S:$S,"●",$A:$A,OX$5,$B:$B,"&lt;&gt;"&amp;'PART METHOD'!$D$4,$B:$B,"&lt;&gt;"&amp;'PART METHOD'!$D$6)))/OX$3,0)/3600/$E12</f>
        <v>0.0123547769360269</v>
      </c>
      <c r="OY12" s="0" t="n">
        <f aca="false">IF($T12="●",SUMIFS(ST_SUM!PM:PM,ST_SUM!$L:$L,$G12,ST_SUM!$M:$M,IF($B12='PART METHOD'!$D$4,"FMCNC1",IF($B12='PART METHOD'!$D$6,"FMCNC2","STD")))/IF($B12='PART METHOD'!$D$4,COUNTIFS($G:$G,$G12,$T:$T,"●",$A:$A,OY$5,$B:$B,'PART METHOD'!$D$4),IF($B12='PART METHOD'!$D$6,COUNTIFS($G:$G,$G12,$T:$T,"●",$A:$A,OY$5,$B:$B,'PART METHOD'!$D$6),COUNTIFS($G:$G,$G12,$T:$T,"●",$A:$A,OY$5,$B:$B,"&lt;&gt;"&amp;'PART METHOD'!$D$4,$B:$B,"&lt;&gt;"&amp;'PART METHOD'!$D$6)))/OY$3,0)/3600/$E12</f>
        <v>0</v>
      </c>
      <c r="OZ12" s="0" t="n">
        <f aca="false">IF($U12="●",SUMIFS(ST_SUM!PN:PN,ST_SUM!$L:$L,$G12,ST_SUM!$M:$M,IF($B12='PART METHOD'!$D$4,"FMCNC1",IF($B12='PART METHOD'!$D$6,"FMCNC2","STD")))/IF($B12='PART METHOD'!$D$4,COUNTIFS($G:$G,$G12,$U:$U,"●",$A:$A,OZ$5,$B:$B,'PART METHOD'!$D$4),IF($B12='PART METHOD'!$D$6,COUNTIFS($G:$G,$G12,$U:$U,"●",$A:$A,OZ$5,$B:$B,'PART METHOD'!$D$6),COUNTIFS($G:$G,$G12,$U:$U,"●",$A:$A,OZ$5,$B:$B,"&lt;&gt;"&amp;'PART METHOD'!$D$4,$B:$B,"&lt;&gt;"&amp;'PART METHOD'!$D$6)))/OZ$3,0)/3600/$E12</f>
        <v>0.0140629947916667</v>
      </c>
      <c r="PA12" s="0" t="n">
        <f aca="false">IF($V12="●",SUMIFS(ST_SUM!PO:PO,ST_SUM!$L:$L,$G12,ST_SUM!$M:$M,IF($B12='PART METHOD'!$D$4,"FMCNC1",IF($B12='PART METHOD'!$D$6,"FMCNC2","STD")))/IF($B12='PART METHOD'!$D$4,COUNTIFS($G:$G,$G12,$V:$V,"●",$A:$A,PA$5,$B:$B,'PART METHOD'!$D$4),IF($B12='PART METHOD'!$D$6,COUNTIFS($G:$G,$G12,$V:$V,"●",$A:$A,PA$5,$B:$B,'PART METHOD'!$D$6),COUNTIFS($G:$G,$G12,$V:$V,"●",$A:$A,PA$5,$B:$B,"&lt;&gt;"&amp;'PART METHOD'!$D$4,$B:$B,"&lt;&gt;"&amp;'PART METHOD'!$D$6)))/PA$3,0)/3600/$E12</f>
        <v>0</v>
      </c>
      <c r="PB12" s="0" t="n">
        <f aca="false">IF($W12="●",SUMIFS(ST_SUM!PP:PP,ST_SUM!$L:$L,$G12,ST_SUM!$N:$N,IF($B12='PART METHOD'!$D$5,"HAND","STD"))/COUNTIFS($G:$G,$G12,$W:$W,"●",$A:$A,PB$5,$B:$B,IF($B12='PART METHOD'!$D$5,'PART METHOD'!$D$5,"&lt;&gt;"&amp;'PART METHOD'!$D$5))/PB$3,0)/3600/$E12</f>
        <v>0</v>
      </c>
      <c r="PC12" s="0" t="n">
        <f aca="false">IF($X12="●",SUMIFS(ST_SUM!PQ:PQ,ST_SUM!$L:$L,$G12)/COUNTIFS($G:$G,$G12,$X:$X,"●",$A:$A,PC$5)/PC$3,0)/3600/$E12</f>
        <v>0.0212231534090909</v>
      </c>
      <c r="PD12" s="0" t="n">
        <f aca="false">IF($Y12="●",SUMIFS(ST_SUM!PR:PR,ST_SUM!$L:$L,$G12)/COUNTIFS($G:$G,$G12,$Y:$Y,"●",$A:$A,PD$5)/PD$3,0)/3600/$E12</f>
        <v>0</v>
      </c>
      <c r="PE12" s="0" t="n">
        <f aca="false">IF($Z12="●",SUMIFS(ST_SUM!PS:PS,ST_SUM!$L:$L,$G12)/COUNTIFS($G:$G,$G12,$Z:$Z,"●",$A:$A,PE$5)/PE$3,0)/3600/$E12</f>
        <v>0</v>
      </c>
      <c r="PF12" s="0" t="n">
        <f aca="false">IF($AA12="●",SUMIFS(ST_SUM!PT:PT,ST_SUM!$L:$L,$G12)/COUNTIFS($G:$G,$G12,$AA:$AA,"●",$A:$A,PF$5)/PF$3,0)/3600/$E12</f>
        <v>0</v>
      </c>
      <c r="PG12" s="0" t="n">
        <f aca="false">IF($AB12="●",SUMIFS(ST_SUM!PU:PU,ST_SUM!$L:$L,$G12)/COUNTIFS($G:$G,$G12,$AB:$AB,"●",$A:$A,PG$5)/PG$3,0)/3600/$E12</f>
        <v>0</v>
      </c>
      <c r="PH12" s="0" t="n">
        <f aca="false">IF($AC12="●",SUMIFS(ST_SUM!PV:PV,ST_SUM!$L:$L,$G12)/COUNTIFS($G:$G,$G12,$AC:$AC,"●",$A:$A,PH$5)/PH$3,0)/3600/$E12</f>
        <v>0</v>
      </c>
      <c r="PI12" s="0" t="n">
        <f aca="false">IF($AD12="●",SUMIFS(ST_SUM!PW:PW,ST_SUM!$L:$L,$G12)/COUNTIFS($G:$G,$G12,$AD:$AD,"●",$A:$A,PI$5)/PI$3,0)/3600/$E12</f>
        <v>0.00686385732323232</v>
      </c>
      <c r="PJ12" s="0" t="n">
        <f aca="false">IF($AE12="●",SUMIFS(ST_SUM!PX:PX,ST_SUM!$L:$L,$G12)/COUNTIFS($G:$G,$G12,$AE:$AE,"●",$A:$A,PJ$5)/PJ$3,0)/3600/$E12</f>
        <v>0</v>
      </c>
      <c r="PK12" s="0" t="n">
        <f aca="false">IF($AF12="●",SUMIFS(ST_SUM!PY:PY,ST_SUM!$L:$L,$G12)/COUNTIFS($G:$G,$G12,$AF:$AF,"●",$A:$A,PK$5)/PK$3,0)/3600/$E12</f>
        <v>0</v>
      </c>
      <c r="PL12" s="0" t="n">
        <f aca="false">IF($AG12="●",SUMIFS(ST_SUM!PZ:PZ,ST_SUM!$L:$L,$G12)/COUNTIFS($G:$G,$G12,$AG:$AG,"●",$A:$A,PL$5)/PL$3,0)/3600/$E12</f>
        <v>0</v>
      </c>
      <c r="PM12" s="0" t="n">
        <f aca="false">IF($AH12="●",SUMIFS(ST_SUM!QA:QA,ST_SUM!$L:$L,$G12)/COUNTIFS($G:$G,$G12,$AH:$AH,"●",$A:$A,PM$5)/PM$3,0)/3600/$E12</f>
        <v>0.00374215067340067</v>
      </c>
      <c r="PN12" s="0" t="n">
        <f aca="false">IF($AI12="●",SUMIFS(ST_SUM!QB:QB,ST_SUM!$L:$L,$G12)/COUNTIFS($G:$G,$G12,$AI:$AI,"●",$A:$A,PN$5)/PN$3,0)/3600/$E12</f>
        <v>0.00330827809343434</v>
      </c>
      <c r="PO12" s="0" t="n">
        <f aca="false">IF($AJ12="●",SUMIFS(ST_SUM!QC:QC,ST_SUM!$L:$L,$G12)/COUNTIFS($G:$G,$G12,$AJ:$AJ,"●",$A:$A,PO$5)/PO$3,0)/3600/$E12</f>
        <v>0</v>
      </c>
      <c r="PP12" s="0" t="n">
        <f aca="false">IF($AK12="●",SUMIFS(ST_SUM!QD:QD,ST_SUM!$L:$L,$G12)/COUNTIFS($G:$G,$G12,$AK:$AK,"●",$A:$A,PP$5)/PP$3,0)/3600/$E12</f>
        <v>0.0136086174242424</v>
      </c>
      <c r="PQ12" s="0" t="n">
        <f aca="false">IF($AL12="●",SUMIFS(ST_SUM!QE:QE,ST_SUM!$L:$L,$G12)/COUNTIFS($G:$G,$G12,$AL:$AL,"●",$A:$A,PQ$5)/PQ$3,0)/3600/$E12</f>
        <v>0.00770160984848485</v>
      </c>
      <c r="PR12" s="0" t="n">
        <f aca="false">IF($AM12="●",SUMIFS(ST_SUM!QF:QF,ST_SUM!$L:$L,$G12)/COUNTIFS($G:$G,$G12,$AM:$AM,"●",$A:$A,PR$5)/PR$3,0)/3600/$E12</f>
        <v>0.00355774621212121</v>
      </c>
      <c r="PS12" s="0" t="n">
        <f aca="false">IF($AN12="●",SUMIFS(ST_SUM!QG:QG,ST_SUM!$L:$L,$G12)/COUNTIFS($G:$G,$G12,$AN:$AN,"●",$A:$A,PS$5)/PS$3,0)/3600/$E12</f>
        <v>0.0155808606902357</v>
      </c>
      <c r="PT12" s="0" t="n">
        <f aca="false">IF($AO12="●",SUMIFS(ST_SUM!QH:QH,ST_SUM!$L:$L,$G12)/COUNTIFS($G:$G,$G12,$AO:$AO,"●",$A:$A,PT$5)/PT$3,0)/3600/$E12</f>
        <v>0.0101852154356061</v>
      </c>
      <c r="PU12" s="0" t="n">
        <f aca="false">IF($AP12="●",SUMIFS(ST_SUM!QI:QI,ST_SUM!$L:$L,$G12)/COUNTIFS($G:$G,$G12,$AP:$AP,"●",$A:$A,PU$5)/PU$3,0)/3600/$E12</f>
        <v>0.00582610532407407</v>
      </c>
      <c r="PV12" s="0" t="n">
        <f aca="false">IF($AQ12="●",SUMIFS(ST_SUM!QJ:QJ,ST_SUM!$L:$L,$G12)/COUNTIFS($G:$G,$G12,$AQ:$AQ,"●",$A:$A,PV$5)/PV$3,0)/3600/$E12</f>
        <v>0</v>
      </c>
      <c r="PW12" s="0" t="n">
        <f aca="false">IF($AR12="●",SUMIFS(ST_SUM!QK:QK,ST_SUM!$L:$L,$G12)/COUNTIFS($G:$G,$G12,$AR:$AR,"●",$A:$A,PW$5)/PW$3,0)/3600/$E12</f>
        <v>0.0171428701073232</v>
      </c>
      <c r="PX12" s="0" t="n">
        <f aca="false">IF($AS12="●",SUMIFS(ST_SUM!QL:QL,ST_SUM!$L:$L,$G12)/COUNTIFS($G:$G,$G12,$AS:$AS,"●",$A:$A,PX$5)/PX$3,0)/3600/$E12</f>
        <v>0</v>
      </c>
      <c r="PY12" s="0" t="n">
        <f aca="false">IF($AT12="●",SUMIFS(ST_SUM!QM:QM,ST_SUM!$L:$L,$G12)/COUNTIFS($G:$G,$G12,$AT:$AT,"●",$A:$A,PY$5)/PY$3,0)/3600/$E12</f>
        <v>0.00600776041666667</v>
      </c>
      <c r="PZ12" s="0" t="n">
        <f aca="false">IF($AU12="●",SUMIFS(ST_SUM!QN:QN,ST_SUM!$L:$L,$G12)/COUNTIFS($G:$G,$G12,$AU:$AU,"●",$A:$A,PZ$5)/PZ$3,0)/3600/$E12</f>
        <v>0</v>
      </c>
      <c r="QA12" s="0" t="n">
        <f aca="false">IF($AV12="●",SUMIFS(ST_SUM!QO:QO,ST_SUM!$L:$L,$G12)/COUNTIFS($G:$G,$G12,$AV:$AV,"●",$A:$A,QA$5)/QA$3,0)/3600/$E12</f>
        <v>0</v>
      </c>
      <c r="QB12" s="0" t="n">
        <f aca="false">IF($AW12="●",SUMIFS(ST_SUM!QP:QP,ST_SUM!$L:$L,$G12)/COUNTIFS($G:$G,$G12,$AW:$AW,"●",$A:$A,QB$5)/QB$3,0)/3600/$E12</f>
        <v>0.018443469854798</v>
      </c>
      <c r="QC12" s="0" t="n">
        <f aca="false">IF($AX12="●",SUMIFS(ST_SUM!QQ:QQ,ST_SUM!$L:$L,$G12)/COUNTIFS($G:$G,$G12,$AX:$AX,"●",$A:$A,QC$5)/QC$3,0)/3600/$E12</f>
        <v>0</v>
      </c>
      <c r="QD12" s="0" t="n">
        <f aca="false">IF($AY12="●",SUMIFS(ST_SUM!QR:QR,ST_SUM!$L:$L,$G12)/COUNTIFS($G:$G,$G12,$AY:$AY,"●",$A:$A,QD$5)/QD$3,0)/3600/$E12</f>
        <v>0.0279654600694444</v>
      </c>
      <c r="QE12" s="0" t="n">
        <f aca="false">IF($AZ12="●",SUMIFS(ST_SUM!QS:QS,ST_SUM!$L:$L,$G12)/COUNTIFS($G:$G,$G12,$AZ:$AZ,"●",$A:$A,QE$5)/QE$3,0)/3600/$E12</f>
        <v>0</v>
      </c>
      <c r="QF12" s="0" t="n">
        <f aca="false">IF($BA12="●",SUMIFS(ST_SUM!QT:QT,ST_SUM!$L:$L,$G12)/COUNTIFS($G:$G,$G12,$BA:$BA,"●",$A:$A,QF$5)/QF$3,0)/3600/$E12</f>
        <v>0.00563774857954546</v>
      </c>
      <c r="QG12" s="0" t="n">
        <f aca="false">IF($BB12="●",SUMIFS(ST_SUM!QU:QU,ST_SUM!$L:$L,$G12)/COUNTIFS($G:$G,$G12,$BB:$BB,"●",$A:$A,QG$5)/QG$3,0)/3600/$E12</f>
        <v>0.0119151331018519</v>
      </c>
      <c r="QH12" s="0" t="n">
        <f aca="false">IF($BC12="●",SUMIFS(ST_SUM!QV:QV,ST_SUM!$L:$L,$G12)/COUNTIFS($G:$G,$G12,$BC:$BC,"●",$A:$A,QH$5)/QH$3,0)/3600/$E12</f>
        <v>0</v>
      </c>
      <c r="QI12" s="0" t="n">
        <f aca="false">IF($BD12="●",SUMIFS(ST_SUM!QW:QW,ST_SUM!$L:$L,$G12)/COUNTIFS($G:$G,$G12,$BD:$BD,"●",$A:$A,QI$5)/QI$3,0)/3600/$E12</f>
        <v>0</v>
      </c>
      <c r="QJ12" s="0" t="n">
        <f aca="false">IF($BE12="●",SUMIFS(ST_SUM!QX:QX,ST_SUM!$L:$L,$G12)/COUNTIFS($G:$G,$G12,$BE:$BE,"●",$A:$A,QJ$5)/QJ$3,0)/3600/$E12</f>
        <v>0.0151140506628788</v>
      </c>
      <c r="QK12" s="0" t="n">
        <f aca="false">IF($BF12="●",SUMIFS(ST_SUM!QY:QY,ST_SUM!$L:$L,$G12)/COUNTIFS($G:$G,$G12,$BF:$BF,"●",$A:$A,QK$5)/QK$3,0)/3600/$E12</f>
        <v>0.0140283696338384</v>
      </c>
      <c r="QL12" s="0" t="n">
        <f aca="false">IF($BG12="●",SUMIFS(ST_SUM!QZ:QZ,ST_SUM!$L:$L,$G12)/COUNTIFS($G:$G,$G12,$BG:$BG,"●",$A:$A,QL$5)/QL$3,0)/3600/$E12</f>
        <v>0</v>
      </c>
      <c r="QM12" s="0" t="n">
        <f aca="false">IF($BH12="●",SUMIFS(ST_SUM!RA:RA,ST_SUM!$L:$L,$G12)/COUNTIFS($G:$G,$G12,$BH:$BH,"●",$A:$A,QM$5)/QM$3,0)/3600/$E12</f>
        <v>0.00762430555555556</v>
      </c>
      <c r="QN12" s="0" t="n">
        <f aca="false">IF($BI12="●",SUMIFS(ST_SUM!RB:RB,ST_SUM!$L:$L,$G12)/COUNTIFS($G:$G,$G12,$BI:$BI,"●",$A:$A,QN$5)/QN$3,0)/3600/$E12</f>
        <v>0.002234375</v>
      </c>
      <c r="QO12" s="0" t="n">
        <f aca="false">IF($BJ12="●",SUMIFS(ST_SUM!RC:RC,ST_SUM!$L:$L,$G12)/COUNTIFS($G:$G,$G12,$BJ:$BJ,"●",$A:$A,QO$5)/QO$3,0)/3600/$E12</f>
        <v>0.0144308712121212</v>
      </c>
      <c r="QP12" s="0" t="n">
        <f aca="false">IF($BK12="●",SUMIFS(ST_SUM!RD:RD,ST_SUM!$L:$L,$G12)/COUNTIFS($G:$G,$G12,$BK:$BK,"●",$A:$A,QP$5)/QP$3,0)/3600/$E12</f>
        <v>0.0288090119949495</v>
      </c>
      <c r="QQ12" s="0" t="n">
        <f aca="false">IF($BL12="●",SUMIFS(ST_SUM!RE:RE,ST_SUM!$L:$L,$G12)/COUNTIFS($G:$G,$G12,$BL:$BL,"●",$A:$A,QQ$5)/QQ$3,0)/3600/$E12</f>
        <v>0.0186626341540404</v>
      </c>
      <c r="QR12" s="0" t="n">
        <f aca="false">IF($BM12="●",SUMIFS(ST_SUM!RF:RF,ST_SUM!$L:$L,$G12)/COUNTIFS($G:$G,$G12,$BM:$BM,"●",$A:$A,QR$5)/QR$3,0)/3600/$E12</f>
        <v>0.00266744791666667</v>
      </c>
      <c r="QS12" s="0" t="n">
        <f aca="false">IF($BN12="●",SUMIFS(ST_SUM!RG:RG,ST_SUM!$L:$L,$G12)/COUNTIFS($G:$G,$G12,$BN:$BN,"●",$A:$A,QS$5)/QS$3,0)/3600/$E12</f>
        <v>0</v>
      </c>
      <c r="QT12" s="0" t="n">
        <f aca="false">IF($BO12="●",SUMIFS(ST_SUM!RH:RH,ST_SUM!$L:$L,$G12)/COUNTIFS($G:$G,$G12,$BO:$BO,"●",$A:$A,QT$5)/QT$3,0)/3600/$E12</f>
        <v>0.0132781328914141</v>
      </c>
      <c r="QU12" s="0" t="n">
        <f aca="false">IF($BP12="●",SUMIFS(ST_SUM!RI:RI,ST_SUM!$L:$L,$G12)/COUNTIFS($G:$G,$G12,$BP:$BP,"●",$A:$A,QU$5)/QU$3,0)/3600/$E12</f>
        <v>0.0150171283143939</v>
      </c>
      <c r="QV12" s="0" t="n">
        <f aca="false">IF($BQ12="●",SUMIFS(ST_SUM!RJ:RJ,ST_SUM!$L:$L,$G12)/COUNTIFS($G:$G,$G12,$BQ:$BQ,"●",$A:$A,QV$5)/QV$3,0)/3600/$E12</f>
        <v>0.0189090198863636</v>
      </c>
      <c r="QW12" s="0" t="n">
        <f aca="false">IF($BR12="●",SUMIFS(ST_SUM!RK:RK,ST_SUM!$L:$L,$G12)/COUNTIFS($G:$G,$G12,$BR:$BR,"●",$A:$A,QW$5)/QW$3,0)/3600/$E12</f>
        <v>0.0101602450284091</v>
      </c>
      <c r="QX12" s="0" t="n">
        <f aca="false">IF($BS12="●",SUMIFS(ST_SUM!RL:RL,ST_SUM!$L:$L,$G12)/COUNTIFS($G:$G,$G12,$BS:$BS,"●",$A:$A,QX$5)/QX$3,0)/3600/$E12</f>
        <v>0.014365344854798</v>
      </c>
      <c r="QY12" s="0" t="n">
        <f aca="false">IF($BT12="●",SUMIFS(ST_SUM!RM:RM,ST_SUM!$L:$L,$G12)/COUNTIFS($G:$G,$G12,$BT:$BT,"●",$A:$A,QY$5)/QY$3,0)/3600/$E12</f>
        <v>0</v>
      </c>
      <c r="QZ12" s="0" t="n">
        <f aca="false">SUM(OM12:QY12)</f>
        <v>0.446310022885101</v>
      </c>
      <c r="RA12" s="0" t="n">
        <f aca="false">IF($H12="●",SUMIFS(ST_SUM!RO:RO,ST_SUM!$L:$L,$G12)/COUNTIFS($G:$G,$G12,$H:$H,"●",$A:$A,RA$5)/RA$3,0)/3600/$E12</f>
        <v>0</v>
      </c>
      <c r="RB12" s="0" t="n">
        <f aca="false">IF($I12="●",SUMIFS(ST_SUM!RP:RP,ST_SUM!$L:$L,$G12)/COUNTIFS($G:$G,$G12,$I:$I,"●",$A:$A,RB$5)/RB$3,0)/3600/$E12</f>
        <v>0</v>
      </c>
      <c r="RC12" s="0" t="n">
        <f aca="false">IF($J12="●",SUMIFS(ST_SUM!RQ:RQ,ST_SUM!$L:$L,$G12)/COUNTIFS($G:$G,$G12,$J:$J,"●",$A:$A,RC$5)/RC$3,0)/3600/$E12</f>
        <v>0</v>
      </c>
      <c r="RD12" s="0" t="n">
        <f aca="false">IF($K12="●",SUMIFS(ST_SUM!RR:RR,ST_SUM!$L:$L,$G12)/COUNTIFS($G:$G,$G12,$K:$K,"●",$A:$A,RD$5)/RD$3,0)/3600/$E12</f>
        <v>0.0120027890625</v>
      </c>
      <c r="RE12" s="0" t="n">
        <f aca="false">IF($L12="●",SUMIFS(ST_SUM!RS:RS,ST_SUM!$L:$L,$G12)/COUNTIFS($G:$G,$G12,$L:$L,"●",$A:$A,RE$5)/RE$3,0)/3600/$E12</f>
        <v>0.0102741001157407</v>
      </c>
      <c r="RF12" s="0" t="n">
        <f aca="false">IF($M12="●",SUMIFS(ST_SUM!RT:RT,ST_SUM!$L:$L,$G12)/COUNTIFS($G:$G,$G12,$M:$M,"●",$A:$A,RF$5)/RF$3,0)/3600/$E12</f>
        <v>0</v>
      </c>
      <c r="RG12" s="0" t="n">
        <f aca="false">IF($N12="●",SUMIFS(ST_SUM!RU:RU,ST_SUM!$L:$L,$G12)/COUNTIFS($G:$G,$G12,$N:$N,"●",$A:$A,RG$5)/RG$3,0)/3600/$E12</f>
        <v>0</v>
      </c>
      <c r="RH12" s="0" t="n">
        <f aca="false">IF($O12="●",SUMIFS(ST_SUM!RV:RV,ST_SUM!$L:$L,$G12,ST_SUM!$M:$M,IF($B12='PART METHOD'!$D$4,"FMCNC1",IF($B12='PART METHOD'!$D$6,"FMCNC2","STD")))/IF($B12='PART METHOD'!$D$4,COUNTIFS($G:$G,$G12,$O:$O,"●",$A:$A,RH$5,$B:$B,'PART METHOD'!$D$4),IF($B12='PART METHOD'!$D$6,COUNTIFS($G:$G,$G12,$O:$O,"●",$A:$A,RH$5,$B:$B,'PART METHOD'!$D$6),COUNTIFS($G:$G,$G12,$O:$O,"●",$A:$A,RH$5,$B:$B,"&lt;&gt;"&amp;'PART METHOD'!$D$4,$B:$B,"&lt;&gt;"&amp;'PART METHOD'!$D$6)))/RH$3,0)/3600/$E12</f>
        <v>0</v>
      </c>
      <c r="RI12" s="0" t="n">
        <f aca="false">IF($P12="●",SUMIFS(ST_SUM!RW:RW,ST_SUM!$L:$L,$G12,ST_SUM!$M:$M,IF($B12='PART METHOD'!$D$4,"FMCNC1",IF($B12='PART METHOD'!$D$6,"FMCNC2","STD")))/IF($B12='PART METHOD'!$D$4,COUNTIFS($G:$G,$G12,$P:$P,"●",$A:$A,RI$5,$B:$B,'PART METHOD'!$D$4),IF($B12='PART METHOD'!$D$6,COUNTIFS($G:$G,$G12,$P:$P,"●",$A:$A,RI$5,$B:$B,'PART METHOD'!$D$6),COUNTIFS($G:$G,$G12,$P:$P,"●",$A:$A,RI$5,$B:$B,"&lt;&gt;"&amp;'PART METHOD'!$D$4,$B:$B,"&lt;&gt;"&amp;'PART METHOD'!$D$6)))/RI$3,0)/3600/$E12</f>
        <v>0.004528689453125</v>
      </c>
      <c r="RJ12" s="0" t="n">
        <f aca="false">IF($Q12="●",SUMIFS(ST_SUM!RX:RX,ST_SUM!$L:$L,$G12,ST_SUM!$M:$M,IF($B12='PART METHOD'!$D$4,"FMCNC1",IF($B12='PART METHOD'!$D$6,"FMCNC2","STD")))/IF($B12='PART METHOD'!$D$4,COUNTIFS($G:$G,$G12,$Q:$Q,"●",$A:$A,RJ$5,$B:$B,'PART METHOD'!$D$4),IF($B12='PART METHOD'!$D$6,COUNTIFS($G:$G,$G12,$Q:$Q,"●",$A:$A,RJ$5,$B:$B,'PART METHOD'!$D$6),COUNTIFS($G:$G,$G12,$Q:$Q,"●",$A:$A,RJ$5,$B:$B,"&lt;&gt;"&amp;'PART METHOD'!$D$4,$B:$B,"&lt;&gt;"&amp;'PART METHOD'!$D$6)))/RJ$3,0)/3600/$E12</f>
        <v>0</v>
      </c>
      <c r="RK12" s="0" t="n">
        <f aca="false">IF($R12="●",SUMIFS(ST_SUM!RY:RY,ST_SUM!$L:$L,$G12,ST_SUM!$M:$M,IF($B12='PART METHOD'!$D$4,"FMCNC1",IF($B12='PART METHOD'!$D$6,"FMCNC2","STD")))/IF($B12='PART METHOD'!$D$4,COUNTIFS($G:$G,$G12,$R:$R,"●",$A:$A,RK$5,$B:$B,'PART METHOD'!$D$4),IF($B12='PART METHOD'!$D$6,COUNTIFS($G:$G,$G12,$R:$R,"●",$A:$A,RK$5,$B:$B,'PART METHOD'!$D$6),COUNTIFS($G:$G,$G12,$R:$R,"●",$A:$A,RK$5,$B:$B,"&lt;&gt;"&amp;'PART METHOD'!$D$4,$B:$B,"&lt;&gt;"&amp;'PART METHOD'!$D$6)))/RK$3,0)/3600/$E12</f>
        <v>0.00886779513888889</v>
      </c>
      <c r="RL12" s="0" t="n">
        <f aca="false">IF($S12="●",SUMIFS(ST_SUM!RZ:RZ,ST_SUM!$L:$L,$G12,ST_SUM!$M:$M,IF($B12='PART METHOD'!$D$4,"FMCNC1",IF($B12='PART METHOD'!$D$6,"FMCNC2","STD")))/IF($B12='PART METHOD'!$D$4,COUNTIFS($G:$G,$G12,$S:$S,"●",$A:$A,RL$5,$B:$B,'PART METHOD'!$D$4),IF($B12='PART METHOD'!$D$6,COUNTIFS($G:$G,$G12,$S:$S,"●",$A:$A,RL$5,$B:$B,'PART METHOD'!$D$6),COUNTIFS($G:$G,$G12,$S:$S,"●",$A:$A,RL$5,$B:$B,"&lt;&gt;"&amp;'PART METHOD'!$D$4,$B:$B,"&lt;&gt;"&amp;'PART METHOD'!$D$6)))/RL$3,0)/3600/$E12</f>
        <v>0.00254304976851852</v>
      </c>
      <c r="RM12" s="0" t="n">
        <f aca="false">IF($T12="●",SUMIFS(ST_SUM!SA:SA,ST_SUM!$L:$L,$G12,ST_SUM!$M:$M,IF($B12='PART METHOD'!$D$4,"FMCNC1",IF($B12='PART METHOD'!$D$6,"FMCNC2","STD")))/IF($B12='PART METHOD'!$D$4,COUNTIFS($G:$G,$G12,$T:$T,"●",$A:$A,RM$5,$B:$B,'PART METHOD'!$D$4),IF($B12='PART METHOD'!$D$6,COUNTIFS($G:$G,$G12,$T:$T,"●",$A:$A,RM$5,$B:$B,'PART METHOD'!$D$6),COUNTIFS($G:$G,$G12,$T:$T,"●",$A:$A,RM$5,$B:$B,"&lt;&gt;"&amp;'PART METHOD'!$D$4,$B:$B,"&lt;&gt;"&amp;'PART METHOD'!$D$6)))/RM$3,0)/3600/$E12</f>
        <v>0</v>
      </c>
      <c r="RN12" s="0" t="n">
        <f aca="false">IF($U12="●",SUMIFS(ST_SUM!SB:SB,ST_SUM!$L:$L,$G12,ST_SUM!$M:$M,IF($B12='PART METHOD'!$D$4,"FMCNC1",IF($B12='PART METHOD'!$D$6,"FMCNC2","STD")))/IF($B12='PART METHOD'!$D$4,COUNTIFS($G:$G,$G12,$U:$U,"●",$A:$A,RN$5,$B:$B,'PART METHOD'!$D$4),IF($B12='PART METHOD'!$D$6,COUNTIFS($G:$G,$G12,$U:$U,"●",$A:$A,RN$5,$B:$B,'PART METHOD'!$D$6),COUNTIFS($G:$G,$G12,$U:$U,"●",$A:$A,RN$5,$B:$B,"&lt;&gt;"&amp;'PART METHOD'!$D$4,$B:$B,"&lt;&gt;"&amp;'PART METHOD'!$D$6)))/RN$3,0)/3600/$E12</f>
        <v>0.00655845196759259</v>
      </c>
      <c r="RO12" s="0" t="n">
        <f aca="false">IF($V12="●",SUMIFS(ST_SUM!SC:SC,ST_SUM!$L:$L,$G12,ST_SUM!$M:$M,IF($B12='PART METHOD'!$D$4,"FMCNC1",IF($B12='PART METHOD'!$D$6,"FMCNC2","STD")))/IF($B12='PART METHOD'!$D$4,COUNTIFS($G:$G,$G12,$V:$V,"●",$A:$A,RO$5,$B:$B,'PART METHOD'!$D$4),IF($B12='PART METHOD'!$D$6,COUNTIFS($G:$G,$G12,$V:$V,"●",$A:$A,RO$5,$B:$B,'PART METHOD'!$D$6),COUNTIFS($G:$G,$G12,$V:$V,"●",$A:$A,RO$5,$B:$B,"&lt;&gt;"&amp;'PART METHOD'!$D$4,$B:$B,"&lt;&gt;"&amp;'PART METHOD'!$D$6)))/RO$3,0)/3600/$E12</f>
        <v>0</v>
      </c>
      <c r="RP12" s="0" t="n">
        <f aca="false">IF($W12="●",SUMIFS(ST_SUM!SD:SD,ST_SUM!$L:$L,$G12,ST_SUM!$N:$N,IF($B12='PART METHOD'!$D$5,"HAND","STD"))/COUNTIFS($G:$G,$G12,$W:$W,"●",$A:$A,RP$5,$B:$B,IF($B12='PART METHOD'!$D$5,'PART METHOD'!$D$5,"&lt;&gt;"&amp;'PART METHOD'!$D$5))/RP$3,0)/3600/$E12</f>
        <v>0</v>
      </c>
      <c r="RQ12" s="0" t="n">
        <f aca="false">IF($X12="●",SUMIFS(ST_SUM!SE:SE,ST_SUM!$L:$L,$G12)/COUNTIFS($G:$G,$G12,$X:$X,"●",$A:$A,RQ$5)/RQ$3,0)/3600/$E12</f>
        <v>0.0114143988715278</v>
      </c>
      <c r="RR12" s="0" t="n">
        <f aca="false">IF($Y12="●",SUMIFS(ST_SUM!SF:SF,ST_SUM!$L:$L,$G12)/COUNTIFS($G:$G,$G12,$Y:$Y,"●",$A:$A,RR$5)/RR$3,0)/3600/$E12</f>
        <v>0</v>
      </c>
      <c r="RS12" s="0" t="n">
        <f aca="false">IF($Z12="●",SUMIFS(ST_SUM!SG:SG,ST_SUM!$L:$L,$G12)/COUNTIFS($G:$G,$G12,$Z:$Z,"●",$A:$A,RS$5)/RS$3,0)/3600/$E12</f>
        <v>0</v>
      </c>
      <c r="RT12" s="0" t="n">
        <f aca="false">IF($AA12="●",SUMIFS(ST_SUM!SH:SH,ST_SUM!$L:$L,$G12)/COUNTIFS($G:$G,$G12,$AA:$AA,"●",$A:$A,RT$5)/RT$3,0)/3600/$E12</f>
        <v>0</v>
      </c>
      <c r="RU12" s="0" t="n">
        <f aca="false">IF($AB12="●",SUMIFS(ST_SUM!SI:SI,ST_SUM!$L:$L,$G12)/COUNTIFS($G:$G,$G12,$AB:$AB,"●",$A:$A,RU$5)/RU$3,0)/3600/$E12</f>
        <v>0</v>
      </c>
      <c r="RV12" s="0" t="n">
        <f aca="false">IF($AC12="●",SUMIFS(ST_SUM!SJ:SJ,ST_SUM!$L:$L,$G12)/COUNTIFS($G:$G,$G12,$AC:$AC,"●",$A:$A,RV$5)/RV$3,0)/3600/$E12</f>
        <v>0</v>
      </c>
      <c r="RW12" s="0" t="n">
        <f aca="false">IF($AD12="●",SUMIFS(ST_SUM!SK:SK,ST_SUM!$L:$L,$G12)/COUNTIFS($G:$G,$G12,$AD:$AD,"●",$A:$A,RW$5)/RW$3,0)/3600/$E12</f>
        <v>0.00288947916666667</v>
      </c>
      <c r="RX12" s="0" t="n">
        <f aca="false">IF($AE12="●",SUMIFS(ST_SUM!SL:SL,ST_SUM!$L:$L,$G12)/COUNTIFS($G:$G,$G12,$AE:$AE,"●",$A:$A,RX$5)/RX$3,0)/3600/$E12</f>
        <v>0</v>
      </c>
      <c r="RY12" s="0" t="n">
        <f aca="false">IF($AF12="●",SUMIFS(ST_SUM!SM:SM,ST_SUM!$L:$L,$G12)/COUNTIFS($G:$G,$G12,$AF:$AF,"●",$A:$A,RY$5)/RY$3,0)/3600/$E12</f>
        <v>0</v>
      </c>
      <c r="RZ12" s="0" t="n">
        <f aca="false">IF($AG12="●",SUMIFS(ST_SUM!SN:SN,ST_SUM!$L:$L,$G12)/COUNTIFS($G:$G,$G12,$AG:$AG,"●",$A:$A,RZ$5)/RZ$3,0)/3600/$E12</f>
        <v>0</v>
      </c>
      <c r="SA12" s="0" t="n">
        <f aca="false">IF($AH12="●",SUMIFS(ST_SUM!SO:SO,ST_SUM!$L:$L,$G12)/COUNTIFS($G:$G,$G12,$AH:$AH,"●",$A:$A,SA$5)/SA$3,0)/3600/$E12</f>
        <v>0.00193778935185185</v>
      </c>
      <c r="SB12" s="0" t="n">
        <f aca="false">IF($AI12="●",SUMIFS(ST_SUM!SP:SP,ST_SUM!$L:$L,$G12)/COUNTIFS($G:$G,$G12,$AI:$AI,"●",$A:$A,SB$5)/SB$3,0)/3600/$E12</f>
        <v>0.000750651041666667</v>
      </c>
      <c r="SC12" s="0" t="n">
        <f aca="false">IF($AJ12="●",SUMIFS(ST_SUM!SQ:SQ,ST_SUM!$L:$L,$G12)/COUNTIFS($G:$G,$G12,$AJ:$AJ,"●",$A:$A,SC$5)/SC$3,0)/3600/$E12</f>
        <v>0</v>
      </c>
      <c r="SD12" s="0" t="n">
        <f aca="false">IF($AK12="●",SUMIFS(ST_SUM!SR:SR,ST_SUM!$L:$L,$G12)/COUNTIFS($G:$G,$G12,$AK:$AK,"●",$A:$A,SD$5)/SD$3,0)/3600/$E12</f>
        <v>0.00720411458333333</v>
      </c>
      <c r="SE12" s="0" t="n">
        <f aca="false">IF($AL12="●",SUMIFS(ST_SUM!SS:SS,ST_SUM!$L:$L,$G12)/COUNTIFS($G:$G,$G12,$AL:$AL,"●",$A:$A,SE$5)/SE$3,0)/3600/$E12</f>
        <v>0.00967261284722222</v>
      </c>
      <c r="SF12" s="0" t="n">
        <f aca="false">IF($AM12="●",SUMIFS(ST_SUM!ST:ST,ST_SUM!$L:$L,$G12)/COUNTIFS($G:$G,$G12,$AM:$AM,"●",$A:$A,SF$5)/SF$3,0)/3600/$E12</f>
        <v>0.00298841435185185</v>
      </c>
      <c r="SG12" s="0" t="n">
        <f aca="false">IF($AN12="●",SUMIFS(ST_SUM!SU:SU,ST_SUM!$L:$L,$G12)/COUNTIFS($G:$G,$G12,$AN:$AN,"●",$A:$A,SG$5)/SG$3,0)/3600/$E12</f>
        <v>0.00781695601851852</v>
      </c>
      <c r="SH12" s="0" t="n">
        <f aca="false">IF($AO12="●",SUMIFS(ST_SUM!SV:SV,ST_SUM!$L:$L,$G12)/COUNTIFS($G:$G,$G12,$AO:$AO,"●",$A:$A,SH$5)/SH$3,0)/3600/$E12</f>
        <v>0.00425486545138889</v>
      </c>
      <c r="SI12" s="0" t="n">
        <f aca="false">IF($AP12="●",SUMIFS(ST_SUM!SW:SW,ST_SUM!$L:$L,$G12)/COUNTIFS($G:$G,$G12,$AP:$AP,"●",$A:$A,SI$5)/SI$3,0)/3600/$E12</f>
        <v>0.00663937789351852</v>
      </c>
      <c r="SJ12" s="0" t="n">
        <f aca="false">IF($AQ12="●",SUMIFS(ST_SUM!SX:SX,ST_SUM!$L:$L,$G12)/COUNTIFS($G:$G,$G12,$AQ:$AQ,"●",$A:$A,SJ$5)/SJ$3,0)/3600/$E12</f>
        <v>0</v>
      </c>
      <c r="SK12" s="0" t="n">
        <f aca="false">IF($AR12="●",SUMIFS(ST_SUM!SY:SY,ST_SUM!$L:$L,$G12)/COUNTIFS($G:$G,$G12,$AR:$AR,"●",$A:$A,SK$5)/SK$3,0)/3600/$E12</f>
        <v>0.00977233072916667</v>
      </c>
      <c r="SL12" s="0" t="n">
        <f aca="false">IF($AS12="●",SUMIFS(ST_SUM!SZ:SZ,ST_SUM!$L:$L,$G12)/COUNTIFS($G:$G,$G12,$AS:$AS,"●",$A:$A,SL$5)/SL$3,0)/3600/$E12</f>
        <v>0</v>
      </c>
      <c r="SM12" s="0" t="n">
        <f aca="false">IF($AT12="●",SUMIFS(ST_SUM!TA:TA,ST_SUM!$L:$L,$G12)/COUNTIFS($G:$G,$G12,$AT:$AT,"●",$A:$A,SM$5)/SM$3,0)/3600/$E12</f>
        <v>0.0076119212962963</v>
      </c>
      <c r="SN12" s="0" t="n">
        <f aca="false">IF($AU12="●",SUMIFS(ST_SUM!TB:TB,ST_SUM!$L:$L,$G12)/COUNTIFS($G:$G,$G12,$AU:$AU,"●",$A:$A,SN$5)/SN$3,0)/3600/$E12</f>
        <v>0</v>
      </c>
      <c r="SO12" s="0" t="n">
        <f aca="false">IF($AV12="●",SUMIFS(ST_SUM!TC:TC,ST_SUM!$L:$L,$G12)/COUNTIFS($G:$G,$G12,$AV:$AV,"●",$A:$A,SO$5)/SO$3,0)/3600/$E12</f>
        <v>0</v>
      </c>
      <c r="SP12" s="0" t="n">
        <f aca="false">IF($AW12="●",SUMIFS(ST_SUM!TD:TD,ST_SUM!$L:$L,$G12)/COUNTIFS($G:$G,$G12,$AW:$AW,"●",$A:$A,SP$5)/SP$3,0)/3600/$E12</f>
        <v>0.00943153211805556</v>
      </c>
      <c r="SQ12" s="0" t="n">
        <f aca="false">IF($AX12="●",SUMIFS(ST_SUM!TE:TE,ST_SUM!$L:$L,$G12)/COUNTIFS($G:$G,$G12,$AX:$AX,"●",$A:$A,SQ$5)/SQ$3,0)/3600/$E12</f>
        <v>0</v>
      </c>
      <c r="SR12" s="0" t="n">
        <f aca="false">IF($AY12="●",SUMIFS(ST_SUM!TF:TF,ST_SUM!$L:$L,$G12)/COUNTIFS($G:$G,$G12,$AY:$AY,"●",$A:$A,SR$5)/SR$3,0)/3600/$E12</f>
        <v>0.0215943923611111</v>
      </c>
      <c r="SS12" s="0" t="n">
        <f aca="false">IF($AZ12="●",SUMIFS(ST_SUM!TG:TG,ST_SUM!$L:$L,$G12)/COUNTIFS($G:$G,$G12,$AZ:$AZ,"●",$A:$A,SS$5)/SS$3,0)/3600/$E12</f>
        <v>0</v>
      </c>
      <c r="ST12" s="0" t="n">
        <f aca="false">IF($BA12="●",SUMIFS(ST_SUM!TH:TH,ST_SUM!$L:$L,$G12)/COUNTIFS($G:$G,$G12,$BA:$BA,"●",$A:$A,ST$5)/ST$3,0)/3600/$E12</f>
        <v>0.00505958304398148</v>
      </c>
      <c r="SU12" s="0" t="n">
        <f aca="false">IF($BB12="●",SUMIFS(ST_SUM!TI:TI,ST_SUM!$L:$L,$G12)/COUNTIFS($G:$G,$G12,$BB:$BB,"●",$A:$A,SU$5)/SU$3,0)/3600/$E12</f>
        <v>0.00645341145833333</v>
      </c>
      <c r="SV12" s="0" t="n">
        <f aca="false">IF($BC12="●",SUMIFS(ST_SUM!TJ:TJ,ST_SUM!$L:$L,$G12)/COUNTIFS($G:$G,$G12,$BC:$BC,"●",$A:$A,SV$5)/SV$3,0)/3600/$E12</f>
        <v>0</v>
      </c>
      <c r="SW12" s="0" t="n">
        <f aca="false">IF($BD12="●",SUMIFS(ST_SUM!TK:TK,ST_SUM!$L:$L,$G12)/COUNTIFS($G:$G,$G12,$BD:$BD,"●",$A:$A,SW$5)/SW$3,0)/3600/$E12</f>
        <v>0</v>
      </c>
      <c r="SX12" s="0" t="n">
        <f aca="false">IF($BE12="●",SUMIFS(ST_SUM!TL:TL,ST_SUM!$L:$L,$G12)/COUNTIFS($G:$G,$G12,$BE:$BE,"●",$A:$A,SX$5)/SX$3,0)/3600/$E12</f>
        <v>0.0114742361111111</v>
      </c>
      <c r="SY12" s="0" t="n">
        <f aca="false">IF($BF12="●",SUMIFS(ST_SUM!TM:TM,ST_SUM!$L:$L,$G12)/COUNTIFS($G:$G,$G12,$BF:$BF,"●",$A:$A,SY$5)/SY$3,0)/3600/$E12</f>
        <v>0.00792833333333333</v>
      </c>
      <c r="SZ12" s="0" t="n">
        <f aca="false">IF($BG12="●",SUMIFS(ST_SUM!TN:TN,ST_SUM!$L:$L,$G12)/COUNTIFS($G:$G,$G12,$BG:$BG,"●",$A:$A,SZ$5)/SZ$3,0)/3600/$E12</f>
        <v>0</v>
      </c>
      <c r="TA12" s="0" t="n">
        <f aca="false">IF($BH12="●",SUMIFS(ST_SUM!TO:TO,ST_SUM!$L:$L,$G12)/COUNTIFS($G:$G,$G12,$BH:$BH,"●",$A:$A,TA$5)/TA$3,0)/3600/$E12</f>
        <v>0.00409090277777778</v>
      </c>
      <c r="TB12" s="0" t="n">
        <f aca="false">IF($BI12="●",SUMIFS(ST_SUM!TP:TP,ST_SUM!$L:$L,$G12)/COUNTIFS($G:$G,$G12,$BI:$BI,"●",$A:$A,TB$5)/TB$3,0)/3600/$E12</f>
        <v>0.00190972222222222</v>
      </c>
      <c r="TC12" s="0" t="n">
        <f aca="false">IF($BJ12="●",SUMIFS(ST_SUM!TQ:TQ,ST_SUM!$L:$L,$G12)/COUNTIFS($G:$G,$G12,$BJ:$BJ,"●",$A:$A,TC$5)/TC$3,0)/3600/$E12</f>
        <v>0.00781700520833333</v>
      </c>
      <c r="TD12" s="0" t="n">
        <f aca="false">IF($BK12="●",SUMIFS(ST_SUM!TR:TR,ST_SUM!$L:$L,$G12)/COUNTIFS($G:$G,$G12,$BK:$BK,"●",$A:$A,TD$5)/TD$3,0)/3600/$E12</f>
        <v>0.0419564019097222</v>
      </c>
      <c r="TE12" s="0" t="n">
        <f aca="false">IF($BL12="●",SUMIFS(ST_SUM!TS:TS,ST_SUM!$L:$L,$G12)/COUNTIFS($G:$G,$G12,$BL:$BL,"●",$A:$A,TE$5)/TE$3,0)/3600/$E12</f>
        <v>0.01751015625</v>
      </c>
      <c r="TF12" s="0" t="n">
        <f aca="false">IF($BM12="●",SUMIFS(ST_SUM!TT:TT,ST_SUM!$L:$L,$G12)/COUNTIFS($G:$G,$G12,$BM:$BM,"●",$A:$A,TF$5)/TF$3,0)/3600/$E12</f>
        <v>0.00156046875</v>
      </c>
      <c r="TG12" s="0" t="n">
        <f aca="false">IF($BN12="●",SUMIFS(ST_SUM!TU:TU,ST_SUM!$L:$L,$G12)/COUNTIFS($G:$G,$G12,$BN:$BN,"●",$A:$A,TG$5)/TG$3,0)/3600/$E12</f>
        <v>0</v>
      </c>
      <c r="TH12" s="0" t="n">
        <f aca="false">IF($BO12="●",SUMIFS(ST_SUM!TV:TV,ST_SUM!$L:$L,$G12)/COUNTIFS($G:$G,$G12,$BO:$BO,"●",$A:$A,TH$5)/TH$3,0)/3600/$E12</f>
        <v>0.00980303819444444</v>
      </c>
      <c r="TI12" s="0" t="n">
        <f aca="false">IF($BP12="●",SUMIFS(ST_SUM!TW:TW,ST_SUM!$L:$L,$G12)/COUNTIFS($G:$G,$G12,$BP:$BP,"●",$A:$A,TI$5)/TI$3,0)/3600/$E12</f>
        <v>0.0133639496527778</v>
      </c>
      <c r="TJ12" s="0" t="n">
        <f aca="false">IF($BQ12="●",SUMIFS(ST_SUM!TX:TX,ST_SUM!$L:$L,$G12)/COUNTIFS($G:$G,$G12,$BQ:$BQ,"●",$A:$A,TJ$5)/TJ$3,0)/3600/$E12</f>
        <v>0.0197800260416667</v>
      </c>
      <c r="TK12" s="0" t="n">
        <f aca="false">IF($BR12="●",SUMIFS(ST_SUM!TY:TY,ST_SUM!$L:$L,$G12)/COUNTIFS($G:$G,$G12,$BR:$BR,"●",$A:$A,TK$5)/TK$3,0)/3600/$E12</f>
        <v>0.00280102430555556</v>
      </c>
      <c r="TL12" s="0" t="n">
        <f aca="false">IF($BS12="●",SUMIFS(ST_SUM!TZ:TZ,ST_SUM!$L:$L,$G12)/COUNTIFS($G:$G,$G12,$BS:$BS,"●",$A:$A,TL$5)/TL$3,0)/3600/$E12</f>
        <v>0.0149523480902778</v>
      </c>
      <c r="TM12" s="0" t="n">
        <f aca="false">IF($BT12="●",SUMIFS(ST_SUM!UA:UA,ST_SUM!$L:$L,$G12)/COUNTIFS($G:$G,$G12,$BT:$BT,"●",$A:$A,TM$5)/TM$3,0)/3600/$E12</f>
        <v>0</v>
      </c>
      <c r="TN12" s="0" t="n">
        <f aca="false">SUM(RA12:TM12)</f>
        <v>0.315214318938079</v>
      </c>
      <c r="TO12" s="0" t="n">
        <f aca="false">IF($H12="●",SUMIFS(ST_SUM!UC:UC,ST_SUM!$L:$L,$G12)/COUNTIFS($G:$G,$G12,$H:$H,"●",$A:$A,TO$5)/TO$3,0)/3600/$E12</f>
        <v>0</v>
      </c>
      <c r="TP12" s="0" t="n">
        <f aca="false">IF($I12="●",SUMIFS(ST_SUM!UD:UD,ST_SUM!$L:$L,$G12)/COUNTIFS($G:$G,$G12,$I:$I,"●",$A:$A,TP$5)/TP$3,0)/3600/$E12</f>
        <v>0</v>
      </c>
      <c r="TQ12" s="0" t="n">
        <f aca="false">IF($J12="●",SUMIFS(ST_SUM!UE:UE,ST_SUM!$L:$L,$G12)/COUNTIFS($G:$G,$G12,$J:$J,"●",$A:$A,TQ$5)/TQ$3,0)/3600/$E12</f>
        <v>0</v>
      </c>
      <c r="TR12" s="0" t="n">
        <f aca="false">IF($K12="●",SUMIFS(ST_SUM!UF:UF,ST_SUM!$L:$L,$G12)/COUNTIFS($G:$G,$G12,$K:$K,"●",$A:$A,TR$5)/TR$3,0)/3600/$E12</f>
        <v>0.0187645750661376</v>
      </c>
      <c r="TS12" s="0" t="n">
        <f aca="false">IF($L12="●",SUMIFS(ST_SUM!UG:UG,ST_SUM!$L:$L,$G12)/COUNTIFS($G:$G,$G12,$L:$L,"●",$A:$A,TS$5)/TS$3,0)/3600/$E12</f>
        <v>0.0116059496252205</v>
      </c>
      <c r="TT12" s="0" t="n">
        <f aca="false">IF($M12="●",SUMIFS(ST_SUM!UH:UH,ST_SUM!$L:$L,$G12)/COUNTIFS($G:$G,$G12,$M:$M,"●",$A:$A,TT$5)/TT$3,0)/3600/$E12</f>
        <v>0</v>
      </c>
      <c r="TU12" s="0" t="n">
        <f aca="false">IF($N12="●",SUMIFS(ST_SUM!UI:UI,ST_SUM!$L:$L,$G12)/COUNTIFS($G:$G,$G12,$N:$N,"●",$A:$A,TU$5)/TU$3,0)/3600/$E12</f>
        <v>0</v>
      </c>
      <c r="TV12" s="0" t="n">
        <f aca="false">IF($O12="●",SUMIFS(ST_SUM!UJ:UJ,ST_SUM!$L:$L,$G12,ST_SUM!$M:$M,IF($B12='PART METHOD'!$D$4,"FMCNC1",IF($B12='PART METHOD'!$D$6,"FMCNC2","STD")))/IF($B12='PART METHOD'!$D$4,COUNTIFS($G:$G,$G12,$O:$O,"●",$A:$A,TV$5,$B:$B,'PART METHOD'!$D$4),IF($B12='PART METHOD'!$D$6,COUNTIFS($G:$G,$G12,$O:$O,"●",$A:$A,TV$5,$B:$B,'PART METHOD'!$D$6),COUNTIFS($G:$G,$G12,$O:$O,"●",$A:$A,TV$5,$B:$B,"&lt;&gt;"&amp;'PART METHOD'!$D$4,$B:$B,"&lt;&gt;"&amp;'PART METHOD'!$D$6)))/TV$3,0)/3600/$E12</f>
        <v>0</v>
      </c>
      <c r="TW12" s="0" t="n">
        <f aca="false">IF($P12="●",SUMIFS(ST_SUM!UK:UK,ST_SUM!$L:$L,$G12,ST_SUM!$M:$M,IF($B12='PART METHOD'!$D$4,"FMCNC1",IF($B12='PART METHOD'!$D$6,"FMCNC2","STD")))/IF($B12='PART METHOD'!$D$4,COUNTIFS($G:$G,$G12,$P:$P,"●",$A:$A,TW$5,$B:$B,'PART METHOD'!$D$4),IF($B12='PART METHOD'!$D$6,COUNTIFS($G:$G,$G12,$P:$P,"●",$A:$A,TW$5,$B:$B,'PART METHOD'!$D$6),COUNTIFS($G:$G,$G12,$P:$P,"●",$A:$A,TW$5,$B:$B,"&lt;&gt;"&amp;'PART METHOD'!$D$4,$B:$B,"&lt;&gt;"&amp;'PART METHOD'!$D$6)))/TW$3,0)/3600/$E12</f>
        <v>0.0077293857473545</v>
      </c>
      <c r="TX12" s="0" t="n">
        <f aca="false">IF($Q12="●",SUMIFS(ST_SUM!UL:UL,ST_SUM!$L:$L,$G12,ST_SUM!$M:$M,IF($B12='PART METHOD'!$D$4,"FMCNC1",IF($B12='PART METHOD'!$D$6,"FMCNC2","STD")))/IF($B12='PART METHOD'!$D$4,COUNTIFS($G:$G,$G12,$Q:$Q,"●",$A:$A,TX$5,$B:$B,'PART METHOD'!$D$4),IF($B12='PART METHOD'!$D$6,COUNTIFS($G:$G,$G12,$Q:$Q,"●",$A:$A,TX$5,$B:$B,'PART METHOD'!$D$6),COUNTIFS($G:$G,$G12,$Q:$Q,"●",$A:$A,TX$5,$B:$B,"&lt;&gt;"&amp;'PART METHOD'!$D$4,$B:$B,"&lt;&gt;"&amp;'PART METHOD'!$D$6)))/TX$3,0)/3600/$E12</f>
        <v>0</v>
      </c>
      <c r="TY12" s="0" t="n">
        <f aca="false">IF($R12="●",SUMIFS(ST_SUM!UM:UM,ST_SUM!$L:$L,$G12,ST_SUM!$M:$M,IF($B12='PART METHOD'!$D$4,"FMCNC1",IF($B12='PART METHOD'!$D$6,"FMCNC2","STD")))/IF($B12='PART METHOD'!$D$4,COUNTIFS($G:$G,$G12,$R:$R,"●",$A:$A,TY$5,$B:$B,'PART METHOD'!$D$4),IF($B12='PART METHOD'!$D$6,COUNTIFS($G:$G,$G12,$R:$R,"●",$A:$A,TY$5,$B:$B,'PART METHOD'!$D$6),COUNTIFS($G:$G,$G12,$R:$R,"●",$A:$A,TY$5,$B:$B,"&lt;&gt;"&amp;'PART METHOD'!$D$4,$B:$B,"&lt;&gt;"&amp;'PART METHOD'!$D$6)))/TY$3,0)/3600/$E12</f>
        <v>0.0101198040674603</v>
      </c>
      <c r="TZ12" s="0" t="n">
        <f aca="false">IF($S12="●",SUMIFS(ST_SUM!UN:UN,ST_SUM!$L:$L,$G12,ST_SUM!$M:$M,IF($B12='PART METHOD'!$D$4,"FMCNC1",IF($B12='PART METHOD'!$D$6,"FMCNC2","STD")))/IF($B12='PART METHOD'!$D$4,COUNTIFS($G:$G,$G12,$S:$S,"●",$A:$A,TZ$5,$B:$B,'PART METHOD'!$D$4),IF($B12='PART METHOD'!$D$6,COUNTIFS($G:$G,$G12,$S:$S,"●",$A:$A,TZ$5,$B:$B,'PART METHOD'!$D$6),COUNTIFS($G:$G,$G12,$S:$S,"●",$A:$A,TZ$5,$B:$B,"&lt;&gt;"&amp;'PART METHOD'!$D$4,$B:$B,"&lt;&gt;"&amp;'PART METHOD'!$D$6)))/TZ$3,0)/3600/$E12</f>
        <v>0.00595417493386243</v>
      </c>
      <c r="UA12" s="0" t="n">
        <f aca="false">IF($T12="●",SUMIFS(ST_SUM!UO:UO,ST_SUM!$L:$L,$G12,ST_SUM!$M:$M,IF($B12='PART METHOD'!$D$4,"FMCNC1",IF($B12='PART METHOD'!$D$6,"FMCNC2","STD")))/IF($B12='PART METHOD'!$D$4,COUNTIFS($G:$G,$G12,$T:$T,"●",$A:$A,UA$5,$B:$B,'PART METHOD'!$D$4),IF($B12='PART METHOD'!$D$6,COUNTIFS($G:$G,$G12,$T:$T,"●",$A:$A,UA$5,$B:$B,'PART METHOD'!$D$6),COUNTIFS($G:$G,$G12,$T:$T,"●",$A:$A,UA$5,$B:$B,"&lt;&gt;"&amp;'PART METHOD'!$D$4,$B:$B,"&lt;&gt;"&amp;'PART METHOD'!$D$6)))/UA$3,0)/3600/$E12</f>
        <v>0</v>
      </c>
      <c r="UB12" s="0" t="n">
        <f aca="false">IF($U12="●",SUMIFS(ST_SUM!UP:UP,ST_SUM!$L:$L,$G12,ST_SUM!$M:$M,IF($B12='PART METHOD'!$D$4,"FMCNC1",IF($B12='PART METHOD'!$D$6,"FMCNC2","STD")))/IF($B12='PART METHOD'!$D$4,COUNTIFS($G:$G,$G12,$U:$U,"●",$A:$A,UB$5,$B:$B,'PART METHOD'!$D$4),IF($B12='PART METHOD'!$D$6,COUNTIFS($G:$G,$G12,$U:$U,"●",$A:$A,UB$5,$B:$B,'PART METHOD'!$D$6),COUNTIFS($G:$G,$G12,$U:$U,"●",$A:$A,UB$5,$B:$B,"&lt;&gt;"&amp;'PART METHOD'!$D$4,$B:$B,"&lt;&gt;"&amp;'PART METHOD'!$D$6)))/UB$3,0)/3600/$E12</f>
        <v>0.0120481371252205</v>
      </c>
      <c r="UC12" s="0" t="n">
        <f aca="false">IF($V12="●",SUMIFS(ST_SUM!UQ:UQ,ST_SUM!$L:$L,$G12,ST_SUM!$M:$M,IF($B12='PART METHOD'!$D$4,"FMCNC1",IF($B12='PART METHOD'!$D$6,"FMCNC2","STD")))/IF($B12='PART METHOD'!$D$4,COUNTIFS($G:$G,$G12,$V:$V,"●",$A:$A,UC$5,$B:$B,'PART METHOD'!$D$4),IF($B12='PART METHOD'!$D$6,COUNTIFS($G:$G,$G12,$V:$V,"●",$A:$A,UC$5,$B:$B,'PART METHOD'!$D$6),COUNTIFS($G:$G,$G12,$V:$V,"●",$A:$A,UC$5,$B:$B,"&lt;&gt;"&amp;'PART METHOD'!$D$4,$B:$B,"&lt;&gt;"&amp;'PART METHOD'!$D$6)))/UC$3,0)/3600/$E12</f>
        <v>0</v>
      </c>
      <c r="UD12" s="0" t="n">
        <f aca="false">IF($W12="●",SUMIFS(ST_SUM!UR:UR,ST_SUM!$L:$L,$G12,ST_SUM!$N:$N,IF($B12='PART METHOD'!$D$5,"HAND","STD"))/COUNTIFS($G:$G,$G12,$W:$W,"●",$A:$A,UD$5,$B:$B,IF($B12='PART METHOD'!$D$5,'PART METHOD'!$D$5,"&lt;&gt;"&amp;'PART METHOD'!$D$5))/UD$3,0)/3600/$E12</f>
        <v>0</v>
      </c>
      <c r="UE12" s="0" t="n">
        <f aca="false">IF($X12="●",SUMIFS(ST_SUM!US:US,ST_SUM!$L:$L,$G12)/COUNTIFS($G:$G,$G12,$X:$X,"●",$A:$A,UE$5)/UE$3,0)/3600/$E12</f>
        <v>0.0218494791666667</v>
      </c>
      <c r="UF12" s="0" t="n">
        <f aca="false">IF($Y12="●",SUMIFS(ST_SUM!UT:UT,ST_SUM!$L:$L,$G12)/COUNTIFS($G:$G,$G12,$Y:$Y,"●",$A:$A,UF$5)/UF$3,0)/3600/$E12</f>
        <v>0</v>
      </c>
      <c r="UG12" s="0" t="n">
        <f aca="false">IF($Z12="●",SUMIFS(ST_SUM!UU:UU,ST_SUM!$L:$L,$G12)/COUNTIFS($G:$G,$G12,$Z:$Z,"●",$A:$A,UG$5)/UG$3,0)/3600/$E12</f>
        <v>0</v>
      </c>
      <c r="UH12" s="0" t="n">
        <f aca="false">IF($AA12="●",SUMIFS(ST_SUM!UV:UV,ST_SUM!$L:$L,$G12)/COUNTIFS($G:$G,$G12,$AA:$AA,"●",$A:$A,UH$5)/UH$3,0)/3600/$E12</f>
        <v>0</v>
      </c>
      <c r="UI12" s="0" t="n">
        <f aca="false">IF($AB12="●",SUMIFS(ST_SUM!UW:UW,ST_SUM!$L:$L,$G12)/COUNTIFS($G:$G,$G12,$AB:$AB,"●",$A:$A,UI$5)/UI$3,0)/3600/$E12</f>
        <v>0</v>
      </c>
      <c r="UJ12" s="0" t="n">
        <f aca="false">IF($AC12="●",SUMIFS(ST_SUM!UX:UX,ST_SUM!$L:$L,$G12)/COUNTIFS($G:$G,$G12,$AC:$AC,"●",$A:$A,UJ$5)/UJ$3,0)/3600/$E12</f>
        <v>0</v>
      </c>
      <c r="UK12" s="0" t="n">
        <f aca="false">IF($AD12="●",SUMIFS(ST_SUM!UY:UY,ST_SUM!$L:$L,$G12)/COUNTIFS($G:$G,$G12,$AD:$AD,"●",$A:$A,UK$5)/UK$3,0)/3600/$E12</f>
        <v>0.00616453097442681</v>
      </c>
      <c r="UL12" s="0" t="n">
        <f aca="false">IF($AE12="●",SUMIFS(ST_SUM!UZ:UZ,ST_SUM!$L:$L,$G12)/COUNTIFS($G:$G,$G12,$AE:$AE,"●",$A:$A,UL$5)/UL$3,0)/3600/$E12</f>
        <v>0</v>
      </c>
      <c r="UM12" s="0" t="n">
        <f aca="false">IF($AF12="●",SUMIFS(ST_SUM!VA:VA,ST_SUM!$L:$L,$G12)/COUNTIFS($G:$G,$G12,$AF:$AF,"●",$A:$A,UM$5)/UM$3,0)/3600/$E12</f>
        <v>0</v>
      </c>
      <c r="UN12" s="0" t="n">
        <f aca="false">IF($AG12="●",SUMIFS(ST_SUM!VB:VB,ST_SUM!$L:$L,$G12)/COUNTIFS($G:$G,$G12,$AG:$AG,"●",$A:$A,UN$5)/UN$3,0)/3600/$E12</f>
        <v>0</v>
      </c>
      <c r="UO12" s="0" t="n">
        <f aca="false">IF($AH12="●",SUMIFS(ST_SUM!VC:VC,ST_SUM!$L:$L,$G12)/COUNTIFS($G:$G,$G12,$AH:$AH,"●",$A:$A,UO$5)/UO$3,0)/3600/$E12</f>
        <v>0.00579230654761905</v>
      </c>
      <c r="UP12" s="0" t="n">
        <f aca="false">IF($AI12="●",SUMIFS(ST_SUM!VD:VD,ST_SUM!$L:$L,$G12)/COUNTIFS($G:$G,$G12,$AI:$AI,"●",$A:$A,UP$5)/UP$3,0)/3600/$E12</f>
        <v>0.00305359347442681</v>
      </c>
      <c r="UQ12" s="0" t="n">
        <f aca="false">IF($AJ12="●",SUMIFS(ST_SUM!VE:VE,ST_SUM!$L:$L,$G12)/COUNTIFS($G:$G,$G12,$AJ:$AJ,"●",$A:$A,UQ$5)/UQ$3,0)/3600/$E12</f>
        <v>0</v>
      </c>
      <c r="UR12" s="0" t="n">
        <f aca="false">IF($AK12="●",SUMIFS(ST_SUM!VF:VF,ST_SUM!$L:$L,$G12)/COUNTIFS($G:$G,$G12,$AK:$AK,"●",$A:$A,UR$5)/UR$3,0)/3600/$E12</f>
        <v>0.00733263062169312</v>
      </c>
      <c r="US12" s="0" t="n">
        <f aca="false">IF($AL12="●",SUMIFS(ST_SUM!VG:VG,ST_SUM!$L:$L,$G12)/COUNTIFS($G:$G,$G12,$AL:$AL,"●",$A:$A,US$5)/US$3,0)/3600/$E12</f>
        <v>0.00398936011904762</v>
      </c>
      <c r="UT12" s="0" t="n">
        <f aca="false">IF($AM12="●",SUMIFS(ST_SUM!VH:VH,ST_SUM!$L:$L,$G12)/COUNTIFS($G:$G,$G12,$AM:$AM,"●",$A:$A,UT$5)/UT$3,0)/3600/$E12</f>
        <v>0.00292018849206349</v>
      </c>
      <c r="UU12" s="0" t="n">
        <f aca="false">IF($AN12="●",SUMIFS(ST_SUM!VI:VI,ST_SUM!$L:$L,$G12)/COUNTIFS($G:$G,$G12,$AN:$AN,"●",$A:$A,UU$5)/UU$3,0)/3600/$E12</f>
        <v>0.00920347222222222</v>
      </c>
      <c r="UV12" s="0" t="n">
        <f aca="false">IF($AO12="●",SUMIFS(ST_SUM!VJ:VJ,ST_SUM!$L:$L,$G12)/COUNTIFS($G:$G,$G12,$AO:$AO,"●",$A:$A,UV$5)/UV$3,0)/3600/$E12</f>
        <v>0.00458499917328042</v>
      </c>
      <c r="UW12" s="0" t="n">
        <f aca="false">IF($AP12="●",SUMIFS(ST_SUM!VK:VK,ST_SUM!$L:$L,$G12)/COUNTIFS($G:$G,$G12,$AP:$AP,"●",$A:$A,UW$5)/UW$3,0)/3600/$E12</f>
        <v>0.00648592923280423</v>
      </c>
      <c r="UX12" s="0" t="n">
        <f aca="false">IF($AQ12="●",SUMIFS(ST_SUM!VL:VL,ST_SUM!$L:$L,$G12)/COUNTIFS($G:$G,$G12,$AQ:$AQ,"●",$A:$A,UX$5)/UX$3,0)/3600/$E12</f>
        <v>0</v>
      </c>
      <c r="UY12" s="0" t="n">
        <f aca="false">IF($AR12="●",SUMIFS(ST_SUM!VM:VM,ST_SUM!$L:$L,$G12)/COUNTIFS($G:$G,$G12,$AR:$AR,"●",$A:$A,UY$5)/UY$3,0)/3600/$E12</f>
        <v>0.0148277116402116</v>
      </c>
      <c r="UZ12" s="0" t="n">
        <f aca="false">IF($AS12="●",SUMIFS(ST_SUM!VN:VN,ST_SUM!$L:$L,$G12)/COUNTIFS($G:$G,$G12,$AS:$AS,"●",$A:$A,UZ$5)/UZ$3,0)/3600/$E12</f>
        <v>0</v>
      </c>
      <c r="VA12" s="0" t="n">
        <f aca="false">IF($AT12="●",SUMIFS(ST_SUM!VO:VO,ST_SUM!$L:$L,$G12)/COUNTIFS($G:$G,$G12,$AT:$AT,"●",$A:$A,VA$5)/VA$3,0)/3600/$E12</f>
        <v>0.00519911706349206</v>
      </c>
      <c r="VB12" s="0" t="n">
        <f aca="false">IF($AU12="●",SUMIFS(ST_SUM!VP:VP,ST_SUM!$L:$L,$G12)/COUNTIFS($G:$G,$G12,$AU:$AU,"●",$A:$A,VB$5)/VB$3,0)/3600/$E12</f>
        <v>0</v>
      </c>
      <c r="VC12" s="0" t="n">
        <f aca="false">IF($AV12="●",SUMIFS(ST_SUM!VQ:VQ,ST_SUM!$L:$L,$G12)/COUNTIFS($G:$G,$G12,$AV:$AV,"●",$A:$A,VC$5)/VC$3,0)/3600/$E12</f>
        <v>0</v>
      </c>
      <c r="VD12" s="0" t="n">
        <f aca="false">IF($AW12="●",SUMIFS(ST_SUM!VR:VR,ST_SUM!$L:$L,$G12)/COUNTIFS($G:$G,$G12,$AW:$AW,"●",$A:$A,VD$5)/VD$3,0)/3600/$E12</f>
        <v>0.0077152984457672</v>
      </c>
      <c r="VE12" s="0" t="n">
        <f aca="false">IF($AX12="●",SUMIFS(ST_SUM!VS:VS,ST_SUM!$L:$L,$G12)/COUNTIFS($G:$G,$G12,$AX:$AX,"●",$A:$A,VE$5)/VE$3,0)/3600/$E12</f>
        <v>0</v>
      </c>
      <c r="VF12" s="0" t="n">
        <f aca="false">IF($AY12="●",SUMIFS(ST_SUM!VT:VT,ST_SUM!$L:$L,$G12)/COUNTIFS($G:$G,$G12,$AY:$AY,"●",$A:$A,VF$5)/VF$3,0)/3600/$E12</f>
        <v>0.0179037276785714</v>
      </c>
      <c r="VG12" s="0" t="n">
        <f aca="false">IF($AZ12="●",SUMIFS(ST_SUM!VU:VU,ST_SUM!$L:$L,$G12)/COUNTIFS($G:$G,$G12,$AZ:$AZ,"●",$A:$A,VG$5)/VG$3,0)/3600/$E12</f>
        <v>0</v>
      </c>
      <c r="VH12" s="0" t="n">
        <f aca="false">IF($BA12="●",SUMIFS(ST_SUM!VV:VV,ST_SUM!$L:$L,$G12)/COUNTIFS($G:$G,$G12,$BA:$BA,"●",$A:$A,VH$5)/VH$3,0)/3600/$E12</f>
        <v>0.00752268242945326</v>
      </c>
      <c r="VI12" s="0" t="n">
        <f aca="false">IF($BB12="●",SUMIFS(ST_SUM!VW:VW,ST_SUM!$L:$L,$G12)/COUNTIFS($G:$G,$G12,$BB:$BB,"●",$A:$A,VI$5)/VI$3,0)/3600/$E12</f>
        <v>0.00750326829805996</v>
      </c>
      <c r="VJ12" s="0" t="n">
        <f aca="false">IF($BC12="●",SUMIFS(ST_SUM!VX:VX,ST_SUM!$L:$L,$G12)/COUNTIFS($G:$G,$G12,$BC:$BC,"●",$A:$A,VJ$5)/VJ$3,0)/3600/$E12</f>
        <v>0</v>
      </c>
      <c r="VK12" s="0" t="n">
        <f aca="false">IF($BD12="●",SUMIFS(ST_SUM!VY:VY,ST_SUM!$L:$L,$G12)/COUNTIFS($G:$G,$G12,$BD:$BD,"●",$A:$A,VK$5)/VK$3,0)/3600/$E12</f>
        <v>0</v>
      </c>
      <c r="VL12" s="0" t="n">
        <f aca="false">IF($BE12="●",SUMIFS(ST_SUM!VZ:VZ,ST_SUM!$L:$L,$G12)/COUNTIFS($G:$G,$G12,$BE:$BE,"●",$A:$A,VL$5)/VL$3,0)/3600/$E12</f>
        <v>0.0234690228174603</v>
      </c>
      <c r="VM12" s="0" t="n">
        <f aca="false">IF($BF12="●",SUMIFS(ST_SUM!WA:WA,ST_SUM!$L:$L,$G12)/COUNTIFS($G:$G,$G12,$BF:$BF,"●",$A:$A,VM$5)/VM$3,0)/3600/$E12</f>
        <v>0.0147605324074074</v>
      </c>
      <c r="VN12" s="0" t="n">
        <f aca="false">IF($BG12="●",SUMIFS(ST_SUM!WB:WB,ST_SUM!$L:$L,$G12)/COUNTIFS($G:$G,$G12,$BG:$BG,"●",$A:$A,VN$5)/VN$3,0)/3600/$E12</f>
        <v>0</v>
      </c>
      <c r="VO12" s="0" t="n">
        <f aca="false">IF($BH12="●",SUMIFS(ST_SUM!WC:WC,ST_SUM!$L:$L,$G12)/COUNTIFS($G:$G,$G12,$BH:$BH,"●",$A:$A,VO$5)/VO$3,0)/3600/$E12</f>
        <v>0.00250727513227513</v>
      </c>
      <c r="VP12" s="0" t="n">
        <f aca="false">IF($BI12="●",SUMIFS(ST_SUM!WD:WD,ST_SUM!$L:$L,$G12)/COUNTIFS($G:$G,$G12,$BI:$BI,"●",$A:$A,VP$5)/VP$3,0)/3600/$E12</f>
        <v>0.00184606481481481</v>
      </c>
      <c r="VQ12" s="0" t="n">
        <f aca="false">IF($BJ12="●",SUMIFS(ST_SUM!WE:WE,ST_SUM!$L:$L,$G12)/COUNTIFS($G:$G,$G12,$BJ:$BJ,"●",$A:$A,VQ$5)/VQ$3,0)/3600/$E12</f>
        <v>0.0137080853174603</v>
      </c>
      <c r="VR12" s="0" t="n">
        <f aca="false">IF($BK12="●",SUMIFS(ST_SUM!WF:WF,ST_SUM!$L:$L,$G12)/COUNTIFS($G:$G,$G12,$BK:$BK,"●",$A:$A,VR$5)/VR$3,0)/3600/$E12</f>
        <v>0.0330389715608466</v>
      </c>
      <c r="VS12" s="0" t="n">
        <f aca="false">IF($BL12="●",SUMIFS(ST_SUM!WG:WG,ST_SUM!$L:$L,$G12)/COUNTIFS($G:$G,$G12,$BL:$BL,"●",$A:$A,VS$5)/VS$3,0)/3600/$E12</f>
        <v>0.0160412078373016</v>
      </c>
      <c r="VT12" s="0" t="n">
        <f aca="false">IF($BM12="●",SUMIFS(ST_SUM!WH:WH,ST_SUM!$L:$L,$G12)/COUNTIFS($G:$G,$G12,$BM:$BM,"●",$A:$A,VT$5)/VT$3,0)/3600/$E12</f>
        <v>0.00241442935681217</v>
      </c>
      <c r="VU12" s="0" t="n">
        <f aca="false">IF($BN12="●",SUMIFS(ST_SUM!WI:WI,ST_SUM!$L:$L,$G12)/COUNTIFS($G:$G,$G12,$BN:$BN,"●",$A:$A,VU$5)/VU$3,0)/3600/$E12</f>
        <v>0</v>
      </c>
      <c r="VV12" s="0" t="n">
        <f aca="false">IF($BO12="●",SUMIFS(ST_SUM!WJ:WJ,ST_SUM!$L:$L,$G12)/COUNTIFS($G:$G,$G12,$BO:$BO,"●",$A:$A,VV$5)/VV$3,0)/3600/$E12</f>
        <v>0.00727397486772487</v>
      </c>
      <c r="VW12" s="0" t="n">
        <f aca="false">IF($BP12="●",SUMIFS(ST_SUM!WK:WK,ST_SUM!$L:$L,$G12)/COUNTIFS($G:$G,$G12,$BP:$BP,"●",$A:$A,VW$5)/VW$3,0)/3600/$E12</f>
        <v>0.0188792729001323</v>
      </c>
      <c r="VX12" s="0" t="n">
        <f aca="false">IF($BQ12="●",SUMIFS(ST_SUM!WL:WL,ST_SUM!$L:$L,$G12)/COUNTIFS($G:$G,$G12,$BQ:$BQ,"●",$A:$A,VX$5)/VX$3,0)/3600/$E12</f>
        <v>0.0128749669312169</v>
      </c>
      <c r="VY12" s="0" t="n">
        <f aca="false">IF($BR12="●",SUMIFS(ST_SUM!WM:WM,ST_SUM!$L:$L,$G12)/COUNTIFS($G:$G,$G12,$BR:$BR,"●",$A:$A,VY$5)/VY$3,0)/3600/$E12</f>
        <v>0.00901255511463845</v>
      </c>
      <c r="VZ12" s="0" t="n">
        <f aca="false">IF($BS12="●",SUMIFS(ST_SUM!WN:WN,ST_SUM!$L:$L,$G12)/COUNTIFS($G:$G,$G12,$BS:$BS,"●",$A:$A,VZ$5)/VZ$3,0)/3600/$E12</f>
        <v>0.0104816385582011</v>
      </c>
      <c r="WA12" s="0" t="n">
        <f aca="false">IF($BT12="●",SUMIFS(ST_SUM!WO:WO,ST_SUM!$L:$L,$G12)/COUNTIFS($G:$G,$G12,$BT:$BT,"●",$A:$A,WA$5)/WA$3,0)/3600/$E12</f>
        <v>0</v>
      </c>
      <c r="WB12" s="0" t="n">
        <f aca="false">SUM(TO12:WA12)</f>
        <v>0.364578319761354</v>
      </c>
      <c r="WC12" s="0" t="n">
        <f aca="false">IF($H12="●",SUMIFS(ST_SUM!WQ:WQ,ST_SUM!$L:$L,$G12)/COUNTIFS($G:$G,$G12,$H:$H,"●",$A:$A,WC$5)/WC$3,0)/3600/$E12</f>
        <v>0</v>
      </c>
      <c r="WD12" s="0" t="n">
        <f aca="false">IF($I12="●",SUMIFS(ST_SUM!WR:WR,ST_SUM!$L:$L,$G12)/COUNTIFS($G:$G,$G12,$I:$I,"●",$A:$A,WD$5)/WD$3,0)/3600/$E12</f>
        <v>0</v>
      </c>
      <c r="WE12" s="0" t="n">
        <f aca="false">IF($J12="●",SUMIFS(ST_SUM!WS:WS,ST_SUM!$L:$L,$G12)/COUNTIFS($G:$G,$G12,$J:$J,"●",$A:$A,WE$5)/WE$3,0)/3600/$E12</f>
        <v>0</v>
      </c>
      <c r="WF12" s="0" t="n">
        <f aca="false">IF($K12="●",SUMIFS(ST_SUM!WT:WT,ST_SUM!$L:$L,$G12)/COUNTIFS($G:$G,$G12,$K:$K,"●",$A:$A,WF$5)/WF$3,0)/3600/$E12</f>
        <v>0.0247468552714646</v>
      </c>
      <c r="WG12" s="0" t="n">
        <f aca="false">IF($L12="●",SUMIFS(ST_SUM!WU:WU,ST_SUM!$L:$L,$G12)/COUNTIFS($G:$G,$G12,$L:$L,"●",$A:$A,WG$5)/WG$3,0)/3600/$E12</f>
        <v>0.00641839751683502</v>
      </c>
      <c r="WH12" s="0" t="n">
        <f aca="false">IF($M12="●",SUMIFS(ST_SUM!WV:WV,ST_SUM!$L:$L,$G12)/COUNTIFS($G:$G,$G12,$M:$M,"●",$A:$A,WH$5)/WH$3,0)/3600/$E12</f>
        <v>0</v>
      </c>
      <c r="WI12" s="0" t="n">
        <f aca="false">IF($N12="●",SUMIFS(ST_SUM!WW:WW,ST_SUM!$L:$L,$G12)/COUNTIFS($G:$G,$G12,$N:$N,"●",$A:$A,WI$5)/WI$3,0)/3600/$E12</f>
        <v>0</v>
      </c>
      <c r="WJ12" s="0" t="n">
        <f aca="false">IF($O12="●",SUMIFS(ST_SUM!WX:WX,ST_SUM!$L:$L,$G12,ST_SUM!$M:$M,IF($B12='PART METHOD'!$D$4,"FMCNC1",IF($B12='PART METHOD'!$D$6,"FMCNC2","STD")))/IF($B12='PART METHOD'!$D$4,COUNTIFS($G:$G,$G12,$O:$O,"●",$A:$A,WJ$5,$B:$B,'PART METHOD'!$D$4),IF($B12='PART METHOD'!$D$6,COUNTIFS($G:$G,$G12,$O:$O,"●",$A:$A,WJ$5,$B:$B,'PART METHOD'!$D$6),COUNTIFS($G:$G,$G12,$O:$O,"●",$A:$A,WJ$5,$B:$B,"&lt;&gt;"&amp;'PART METHOD'!$D$4,$B:$B,"&lt;&gt;"&amp;'PART METHOD'!$D$6)))/WJ$3,0)/3600/$E12</f>
        <v>0</v>
      </c>
      <c r="WK12" s="0" t="n">
        <f aca="false">IF($P12="●",SUMIFS(ST_SUM!WY:WY,ST_SUM!$L:$L,$G12,ST_SUM!$M:$M,IF($B12='PART METHOD'!$D$4,"FMCNC1",IF($B12='PART METHOD'!$D$6,"FMCNC2","STD")))/IF($B12='PART METHOD'!$D$4,COUNTIFS($G:$G,$G12,$P:$P,"●",$A:$A,WK$5,$B:$B,'PART METHOD'!$D$4),IF($B12='PART METHOD'!$D$6,COUNTIFS($G:$G,$G12,$P:$P,"●",$A:$A,WK$5,$B:$B,'PART METHOD'!$D$6),COUNTIFS($G:$G,$G12,$P:$P,"●",$A:$A,WK$5,$B:$B,"&lt;&gt;"&amp;'PART METHOD'!$D$4,$B:$B,"&lt;&gt;"&amp;'PART METHOD'!$D$6)))/WK$3,0)/3600/$E12</f>
        <v>0.00905200836489899</v>
      </c>
      <c r="WL12" s="0" t="n">
        <f aca="false">IF($Q12="●",SUMIFS(ST_SUM!WZ:WZ,ST_SUM!$L:$L,$G12,ST_SUM!$M:$M,IF($B12='PART METHOD'!$D$4,"FMCNC1",IF($B12='PART METHOD'!$D$6,"FMCNC2","STD")))/IF($B12='PART METHOD'!$D$4,COUNTIFS($G:$G,$G12,$Q:$Q,"●",$A:$A,WL$5,$B:$B,'PART METHOD'!$D$4),IF($B12='PART METHOD'!$D$6,COUNTIFS($G:$G,$G12,$Q:$Q,"●",$A:$A,WL$5,$B:$B,'PART METHOD'!$D$6),COUNTIFS($G:$G,$G12,$Q:$Q,"●",$A:$A,WL$5,$B:$B,"&lt;&gt;"&amp;'PART METHOD'!$D$4,$B:$B,"&lt;&gt;"&amp;'PART METHOD'!$D$6)))/WL$3,0)/3600/$E12</f>
        <v>0</v>
      </c>
      <c r="WM12" s="0" t="n">
        <f aca="false">IF($R12="●",SUMIFS(ST_SUM!XA:XA,ST_SUM!$L:$L,$G12,ST_SUM!$M:$M,IF($B12='PART METHOD'!$D$4,"FMCNC1",IF($B12='PART METHOD'!$D$6,"FMCNC2","STD")))/IF($B12='PART METHOD'!$D$4,COUNTIFS($G:$G,$G12,$R:$R,"●",$A:$A,WM$5,$B:$B,'PART METHOD'!$D$4),IF($B12='PART METHOD'!$D$6,COUNTIFS($G:$G,$G12,$R:$R,"●",$A:$A,WM$5,$B:$B,'PART METHOD'!$D$6),COUNTIFS($G:$G,$G12,$R:$R,"●",$A:$A,WM$5,$B:$B,"&lt;&gt;"&amp;'PART METHOD'!$D$4,$B:$B,"&lt;&gt;"&amp;'PART METHOD'!$D$6)))/WM$3,0)/3600/$E12</f>
        <v>0.0116317885890152</v>
      </c>
      <c r="WN12" s="0" t="n">
        <f aca="false">IF($S12="●",SUMIFS(ST_SUM!XB:XB,ST_SUM!$L:$L,$G12,ST_SUM!$M:$M,IF($B12='PART METHOD'!$D$4,"FMCNC1",IF($B12='PART METHOD'!$D$6,"FMCNC2","STD")))/IF($B12='PART METHOD'!$D$4,COUNTIFS($G:$G,$G12,$S:$S,"●",$A:$A,WN$5,$B:$B,'PART METHOD'!$D$4),IF($B12='PART METHOD'!$D$6,COUNTIFS($G:$G,$G12,$S:$S,"●",$A:$A,WN$5,$B:$B,'PART METHOD'!$D$6),COUNTIFS($G:$G,$G12,$S:$S,"●",$A:$A,WN$5,$B:$B,"&lt;&gt;"&amp;'PART METHOD'!$D$4,$B:$B,"&lt;&gt;"&amp;'PART METHOD'!$D$6)))/WN$3,0)/3600/$E12</f>
        <v>0.00943224168771044</v>
      </c>
      <c r="WO12" s="0" t="n">
        <f aca="false">IF($T12="●",SUMIFS(ST_SUM!XC:XC,ST_SUM!$L:$L,$G12,ST_SUM!$M:$M,IF($B12='PART METHOD'!$D$4,"FMCNC1",IF($B12='PART METHOD'!$D$6,"FMCNC2","STD")))/IF($B12='PART METHOD'!$D$4,COUNTIFS($G:$G,$G12,$T:$T,"●",$A:$A,WO$5,$B:$B,'PART METHOD'!$D$4),IF($B12='PART METHOD'!$D$6,COUNTIFS($G:$G,$G12,$T:$T,"●",$A:$A,WO$5,$B:$B,'PART METHOD'!$D$6),COUNTIFS($G:$G,$G12,$T:$T,"●",$A:$A,WO$5,$B:$B,"&lt;&gt;"&amp;'PART METHOD'!$D$4,$B:$B,"&lt;&gt;"&amp;'PART METHOD'!$D$6)))/WO$3,0)/3600/$E12</f>
        <v>0</v>
      </c>
      <c r="WP12" s="0" t="n">
        <f aca="false">IF($U12="●",SUMIFS(ST_SUM!XD:XD,ST_SUM!$L:$L,$G12,ST_SUM!$M:$M,IF($B12='PART METHOD'!$D$4,"FMCNC1",IF($B12='PART METHOD'!$D$6,"FMCNC2","STD")))/IF($B12='PART METHOD'!$D$4,COUNTIFS($G:$G,$G12,$U:$U,"●",$A:$A,WP$5,$B:$B,'PART METHOD'!$D$4),IF($B12='PART METHOD'!$D$6,COUNTIFS($G:$G,$G12,$U:$U,"●",$A:$A,WP$5,$B:$B,'PART METHOD'!$D$6),COUNTIFS($G:$G,$G12,$U:$U,"●",$A:$A,WP$5,$B:$B,"&lt;&gt;"&amp;'PART METHOD'!$D$4,$B:$B,"&lt;&gt;"&amp;'PART METHOD'!$D$6)))/WP$3,0)/3600/$E12</f>
        <v>0.0131392387415825</v>
      </c>
      <c r="WQ12" s="0" t="n">
        <f aca="false">IF($V12="●",SUMIFS(ST_SUM!XE:XE,ST_SUM!$L:$L,$G12,ST_SUM!$M:$M,IF($B12='PART METHOD'!$D$4,"FMCNC1",IF($B12='PART METHOD'!$D$6,"FMCNC2","STD")))/IF($B12='PART METHOD'!$D$4,COUNTIFS($G:$G,$G12,$V:$V,"●",$A:$A,WQ$5,$B:$B,'PART METHOD'!$D$4),IF($B12='PART METHOD'!$D$6,COUNTIFS($G:$G,$G12,$V:$V,"●",$A:$A,WQ$5,$B:$B,'PART METHOD'!$D$6),COUNTIFS($G:$G,$G12,$V:$V,"●",$A:$A,WQ$5,$B:$B,"&lt;&gt;"&amp;'PART METHOD'!$D$4,$B:$B,"&lt;&gt;"&amp;'PART METHOD'!$D$6)))/WQ$3,0)/3600/$E12</f>
        <v>0</v>
      </c>
      <c r="WR12" s="0" t="n">
        <f aca="false">IF($W12="●",SUMIFS(ST_SUM!XF:XF,ST_SUM!$L:$L,$G12,ST_SUM!$N:$N,IF($B12='PART METHOD'!$D$5,"HAND","STD"))/COUNTIFS($G:$G,$G12,$W:$W,"●",$A:$A,WR$5,$B:$B,IF($B12='PART METHOD'!$D$5,'PART METHOD'!$D$5,"&lt;&gt;"&amp;'PART METHOD'!$D$5))/WR$3,0)/3600/$E12</f>
        <v>0</v>
      </c>
      <c r="WS12" s="0" t="n">
        <f aca="false">IF($X12="●",SUMIFS(ST_SUM!XG:XG,ST_SUM!$L:$L,$G12)/COUNTIFS($G:$G,$G12,$X:$X,"●",$A:$A,WS$5)/WS$3,0)/3600/$E12</f>
        <v>0.0167688525883838</v>
      </c>
      <c r="WT12" s="0" t="n">
        <f aca="false">IF($Y12="●",SUMIFS(ST_SUM!XH:XH,ST_SUM!$L:$L,$G12)/COUNTIFS($G:$G,$G12,$Y:$Y,"●",$A:$A,WT$5)/WT$3,0)/3600/$E12</f>
        <v>0</v>
      </c>
      <c r="WU12" s="0" t="n">
        <f aca="false">IF($Z12="●",SUMIFS(ST_SUM!XI:XI,ST_SUM!$L:$L,$G12)/COUNTIFS($G:$G,$G12,$Z:$Z,"●",$A:$A,WU$5)/WU$3,0)/3600/$E12</f>
        <v>0</v>
      </c>
      <c r="WV12" s="0" t="n">
        <f aca="false">IF($AA12="●",SUMIFS(ST_SUM!XJ:XJ,ST_SUM!$L:$L,$G12)/COUNTIFS($G:$G,$G12,$AA:$AA,"●",$A:$A,WV$5)/WV$3,0)/3600/$E12</f>
        <v>0</v>
      </c>
      <c r="WW12" s="0" t="n">
        <f aca="false">IF($AB12="●",SUMIFS(ST_SUM!XK:XK,ST_SUM!$L:$L,$G12)/COUNTIFS($G:$G,$G12,$AB:$AB,"●",$A:$A,WW$5)/WW$3,0)/3600/$E12</f>
        <v>0</v>
      </c>
      <c r="WX12" s="0" t="n">
        <f aca="false">IF($AC12="●",SUMIFS(ST_SUM!XL:XL,ST_SUM!$L:$L,$G12)/COUNTIFS($G:$G,$G12,$AC:$AC,"●",$A:$A,WX$5)/WX$3,0)/3600/$E12</f>
        <v>0</v>
      </c>
      <c r="WY12" s="0" t="n">
        <f aca="false">IF($AD12="●",SUMIFS(ST_SUM!XM:XM,ST_SUM!$L:$L,$G12)/COUNTIFS($G:$G,$G12,$AD:$AD,"●",$A:$A,WY$5)/WY$3,0)/3600/$E12</f>
        <v>0.00792044928451178</v>
      </c>
      <c r="WZ12" s="0" t="n">
        <f aca="false">IF($AE12="●",SUMIFS(ST_SUM!XN:XN,ST_SUM!$L:$L,$G12)/COUNTIFS($G:$G,$G12,$AE:$AE,"●",$A:$A,WZ$5)/WZ$3,0)/3600/$E12</f>
        <v>0</v>
      </c>
      <c r="XA12" s="0" t="n">
        <f aca="false">IF($AF12="●",SUMIFS(ST_SUM!XO:XO,ST_SUM!$L:$L,$G12)/COUNTIFS($G:$G,$G12,$AF:$AF,"●",$A:$A,XA$5)/XA$3,0)/3600/$E12</f>
        <v>0</v>
      </c>
      <c r="XB12" s="0" t="n">
        <f aca="false">IF($AG12="●",SUMIFS(ST_SUM!XP:XP,ST_SUM!$L:$L,$G12)/COUNTIFS($G:$G,$G12,$AG:$AG,"●",$A:$A,XB$5)/XB$3,0)/3600/$E12</f>
        <v>0</v>
      </c>
      <c r="XC12" s="0" t="n">
        <f aca="false">IF($AH12="●",SUMIFS(ST_SUM!XQ:XQ,ST_SUM!$L:$L,$G12)/COUNTIFS($G:$G,$G12,$AH:$AH,"●",$A:$A,XC$5)/XC$3,0)/3600/$E12</f>
        <v>0.00496649831649832</v>
      </c>
      <c r="XD12" s="0" t="n">
        <f aca="false">IF($AI12="●",SUMIFS(ST_SUM!XR:XR,ST_SUM!$L:$L,$G12)/COUNTIFS($G:$G,$G12,$AI:$AI,"●",$A:$A,XD$5)/XD$3,0)/3600/$E12</f>
        <v>0.00343268097643098</v>
      </c>
      <c r="XE12" s="0" t="n">
        <f aca="false">IF($AJ12="●",SUMIFS(ST_SUM!XS:XS,ST_SUM!$L:$L,$G12)/COUNTIFS($G:$G,$G12,$AJ:$AJ,"●",$A:$A,XE$5)/XE$3,0)/3600/$E12</f>
        <v>0</v>
      </c>
      <c r="XF12" s="0" t="n">
        <f aca="false">IF($AK12="●",SUMIFS(ST_SUM!XT:XT,ST_SUM!$L:$L,$G12)/COUNTIFS($G:$G,$G12,$AK:$AK,"●",$A:$A,XF$5)/XF$3,0)/3600/$E12</f>
        <v>0.00842608664772727</v>
      </c>
      <c r="XG12" s="0" t="n">
        <f aca="false">IF($AL12="●",SUMIFS(ST_SUM!XU:XU,ST_SUM!$L:$L,$G12)/COUNTIFS($G:$G,$G12,$AL:$AL,"●",$A:$A,XG$5)/XG$3,0)/3600/$E12</f>
        <v>0.00745356691919192</v>
      </c>
      <c r="XH12" s="0" t="n">
        <f aca="false">IF($AM12="●",SUMIFS(ST_SUM!XV:XV,ST_SUM!$L:$L,$G12)/COUNTIFS($G:$G,$G12,$AM:$AM,"●",$A:$A,XH$5)/XH$3,0)/3600/$E12</f>
        <v>0.00262096590909091</v>
      </c>
      <c r="XI12" s="0" t="n">
        <f aca="false">IF($AN12="●",SUMIFS(ST_SUM!XW:XW,ST_SUM!$L:$L,$G12)/COUNTIFS($G:$G,$G12,$AN:$AN,"●",$A:$A,XI$5)/XI$3,0)/3600/$E12</f>
        <v>0.011617561026936</v>
      </c>
      <c r="XJ12" s="0" t="n">
        <f aca="false">IF($AO12="●",SUMIFS(ST_SUM!XX:XX,ST_SUM!$L:$L,$G12)/COUNTIFS($G:$G,$G12,$AO:$AO,"●",$A:$A,XJ$5)/XJ$3,0)/3600/$E12</f>
        <v>0.00502012784090909</v>
      </c>
      <c r="XK12" s="0" t="n">
        <f aca="false">IF($AP12="●",SUMIFS(ST_SUM!XY:XY,ST_SUM!$L:$L,$G12)/COUNTIFS($G:$G,$G12,$AP:$AP,"●",$A:$A,XK$5)/XK$3,0)/3600/$E12</f>
        <v>0.00241621422558923</v>
      </c>
      <c r="XL12" s="0" t="n">
        <f aca="false">IF($AQ12="●",SUMIFS(ST_SUM!XZ:XZ,ST_SUM!$L:$L,$G12)/COUNTIFS($G:$G,$G12,$AQ:$AQ,"●",$A:$A,XL$5)/XL$3,0)/3600/$E12</f>
        <v>0</v>
      </c>
      <c r="XM12" s="0" t="n">
        <f aca="false">IF($AR12="●",SUMIFS(ST_SUM!YA:YA,ST_SUM!$L:$L,$G12)/COUNTIFS($G:$G,$G12,$AR:$AR,"●",$A:$A,XM$5)/XM$3,0)/3600/$E12</f>
        <v>0.0107214528093434</v>
      </c>
      <c r="XN12" s="0" t="n">
        <f aca="false">IF($AS12="●",SUMIFS(ST_SUM!YB:YB,ST_SUM!$L:$L,$G12)/COUNTIFS($G:$G,$G12,$AS:$AS,"●",$A:$A,XN$5)/XN$3,0)/3600/$E12</f>
        <v>0</v>
      </c>
      <c r="XO12" s="0" t="n">
        <f aca="false">IF($AT12="●",SUMIFS(ST_SUM!YC:YC,ST_SUM!$L:$L,$G12)/COUNTIFS($G:$G,$G12,$AT:$AT,"●",$A:$A,XO$5)/XO$3,0)/3600/$E12</f>
        <v>0.00590191629840067</v>
      </c>
      <c r="XP12" s="0" t="n">
        <f aca="false">IF($AU12="●",SUMIFS(ST_SUM!YD:YD,ST_SUM!$L:$L,$G12)/COUNTIFS($G:$G,$G12,$AU:$AU,"●",$A:$A,XP$5)/XP$3,0)/3600/$E12</f>
        <v>0</v>
      </c>
      <c r="XQ12" s="0" t="n">
        <f aca="false">IF($AV12="●",SUMIFS(ST_SUM!YE:YE,ST_SUM!$L:$L,$G12)/COUNTIFS($G:$G,$G12,$AV:$AV,"●",$A:$A,XQ$5)/XQ$3,0)/3600/$E12</f>
        <v>0</v>
      </c>
      <c r="XR12" s="0" t="n">
        <f aca="false">IF($AW12="●",SUMIFS(ST_SUM!YF:YF,ST_SUM!$L:$L,$G12)/COUNTIFS($G:$G,$G12,$AW:$AW,"●",$A:$A,XR$5)/XR$3,0)/3600/$E12</f>
        <v>0.00991711647727273</v>
      </c>
      <c r="XS12" s="0" t="n">
        <f aca="false">IF($AX12="●",SUMIFS(ST_SUM!YG:YG,ST_SUM!$L:$L,$G12)/COUNTIFS($G:$G,$G12,$AX:$AX,"●",$A:$A,XS$5)/XS$3,0)/3600/$E12</f>
        <v>0</v>
      </c>
      <c r="XT12" s="0" t="n">
        <f aca="false">IF($AY12="●",SUMIFS(ST_SUM!YH:YH,ST_SUM!$L:$L,$G12)/COUNTIFS($G:$G,$G12,$AY:$AY,"●",$A:$A,XT$5)/XT$3,0)/3600/$E12</f>
        <v>0.0158160432449495</v>
      </c>
      <c r="XU12" s="0" t="n">
        <f aca="false">IF($AZ12="●",SUMIFS(ST_SUM!YI:YI,ST_SUM!$L:$L,$G12)/COUNTIFS($G:$G,$G12,$AZ:$AZ,"●",$A:$A,XU$5)/XU$3,0)/3600/$E12</f>
        <v>0</v>
      </c>
      <c r="XV12" s="0" t="n">
        <f aca="false">IF($BA12="●",SUMIFS(ST_SUM!YJ:YJ,ST_SUM!$L:$L,$G12)/COUNTIFS($G:$G,$G12,$BA:$BA,"●",$A:$A,XV$5)/XV$3,0)/3600/$E12</f>
        <v>0.00530263731060606</v>
      </c>
      <c r="XW12" s="0" t="n">
        <f aca="false">IF($BB12="●",SUMIFS(ST_SUM!YK:YK,ST_SUM!$L:$L,$G12)/COUNTIFS($G:$G,$G12,$BB:$BB,"●",$A:$A,XW$5)/XW$3,0)/3600/$E12</f>
        <v>0.00792488425925926</v>
      </c>
      <c r="XX12" s="0" t="n">
        <f aca="false">IF($BC12="●",SUMIFS(ST_SUM!YL:YL,ST_SUM!$L:$L,$G12)/COUNTIFS($G:$G,$G12,$BC:$BC,"●",$A:$A,XX$5)/XX$3,0)/3600/$E12</f>
        <v>0</v>
      </c>
      <c r="XY12" s="0" t="n">
        <f aca="false">IF($BD12="●",SUMIFS(ST_SUM!YM:YM,ST_SUM!$L:$L,$G12)/COUNTIFS($G:$G,$G12,$BD:$BD,"●",$A:$A,XY$5)/XY$3,0)/3600/$E12</f>
        <v>0</v>
      </c>
      <c r="XZ12" s="0" t="n">
        <f aca="false">IF($BE12="●",SUMIFS(ST_SUM!YN:YN,ST_SUM!$L:$L,$G12)/COUNTIFS($G:$G,$G12,$BE:$BE,"●",$A:$A,XZ$5)/XZ$3,0)/3600/$E12</f>
        <v>0.012660321969697</v>
      </c>
      <c r="YA12" s="0" t="n">
        <f aca="false">IF($BF12="●",SUMIFS(ST_SUM!YO:YO,ST_SUM!$L:$L,$G12)/COUNTIFS($G:$G,$G12,$BF:$BF,"●",$A:$A,YA$5)/YA$3,0)/3600/$E12</f>
        <v>0.0107702848800505</v>
      </c>
      <c r="YB12" s="0" t="n">
        <f aca="false">IF($BG12="●",SUMIFS(ST_SUM!YP:YP,ST_SUM!$L:$L,$G12)/COUNTIFS($G:$G,$G12,$BG:$BG,"●",$A:$A,YB$5)/YB$3,0)/3600/$E12</f>
        <v>0</v>
      </c>
      <c r="YC12" s="0" t="n">
        <f aca="false">IF($BH12="●",SUMIFS(ST_SUM!YQ:YQ,ST_SUM!$L:$L,$G12)/COUNTIFS($G:$G,$G12,$BH:$BH,"●",$A:$A,YC$5)/YC$3,0)/3600/$E12</f>
        <v>0.00663576388888889</v>
      </c>
      <c r="YD12" s="0" t="n">
        <f aca="false">IF($BI12="●",SUMIFS(ST_SUM!YR:YR,ST_SUM!$L:$L,$G12)/COUNTIFS($G:$G,$G12,$BI:$BI,"●",$A:$A,YD$5)/YD$3,0)/3600/$E12</f>
        <v>0.00177083333333333</v>
      </c>
      <c r="YE12" s="0" t="n">
        <f aca="false">IF($BJ12="●",SUMIFS(ST_SUM!YS:YS,ST_SUM!$L:$L,$G12)/COUNTIFS($G:$G,$G12,$BJ:$BJ,"●",$A:$A,YE$5)/YE$3,0)/3600/$E12</f>
        <v>0.00962891059027778</v>
      </c>
      <c r="YF12" s="0" t="n">
        <f aca="false">IF($BK12="●",SUMIFS(ST_SUM!YT:YT,ST_SUM!$L:$L,$G12)/COUNTIFS($G:$G,$G12,$BK:$BK,"●",$A:$A,YF$5)/YF$3,0)/3600/$E12</f>
        <v>0.0192297159090909</v>
      </c>
      <c r="YG12" s="0" t="n">
        <f aca="false">IF($BL12="●",SUMIFS(ST_SUM!YU:YU,ST_SUM!$L:$L,$G12)/COUNTIFS($G:$G,$G12,$BL:$BL,"●",$A:$A,YG$5)/YG$3,0)/3600/$E12</f>
        <v>0.0107235085227273</v>
      </c>
      <c r="YH12" s="0" t="n">
        <f aca="false">IF($BM12="●",SUMIFS(ST_SUM!YV:YV,ST_SUM!$L:$L,$G12)/COUNTIFS($G:$G,$G12,$BM:$BM,"●",$A:$A,YH$5)/YH$3,0)/3600/$E12</f>
        <v>0.00158511679292929</v>
      </c>
      <c r="YI12" s="0" t="n">
        <f aca="false">IF($BN12="●",SUMIFS(ST_SUM!YW:YW,ST_SUM!$L:$L,$G12)/COUNTIFS($G:$G,$G12,$BN:$BN,"●",$A:$A,YI$5)/YI$3,0)/3600/$E12</f>
        <v>0</v>
      </c>
      <c r="YJ12" s="0" t="n">
        <f aca="false">IF($BO12="●",SUMIFS(ST_SUM!YX:YX,ST_SUM!$L:$L,$G12)/COUNTIFS($G:$G,$G12,$BO:$BO,"●",$A:$A,YJ$5)/YJ$3,0)/3600/$E12</f>
        <v>0.0111024502840909</v>
      </c>
      <c r="YK12" s="0" t="n">
        <f aca="false">IF($BP12="●",SUMIFS(ST_SUM!YY:YY,ST_SUM!$L:$L,$G12)/COUNTIFS($G:$G,$G12,$BP:$BP,"●",$A:$A,YK$5)/YK$3,0)/3600/$E12</f>
        <v>0.0165130060369318</v>
      </c>
      <c r="YL12" s="0" t="n">
        <f aca="false">IF($BQ12="●",SUMIFS(ST_SUM!YZ:YZ,ST_SUM!$L:$L,$G12)/COUNTIFS($G:$G,$G12,$BQ:$BQ,"●",$A:$A,YL$5)/YL$3,0)/3600/$E12</f>
        <v>0.0178508333333333</v>
      </c>
      <c r="YM12" s="0" t="n">
        <f aca="false">IF($BR12="●",SUMIFS(ST_SUM!ZA:ZA,ST_SUM!$L:$L,$G12)/COUNTIFS($G:$G,$G12,$BR:$BR,"●",$A:$A,YM$5)/YM$3,0)/3600/$E12</f>
        <v>0.00742802043876263</v>
      </c>
      <c r="YN12" s="0" t="n">
        <f aca="false">IF($BS12="●",SUMIFS(ST_SUM!ZB:ZB,ST_SUM!$L:$L,$G12)/COUNTIFS($G:$G,$G12,$BS:$BS,"●",$A:$A,YN$5)/YN$3,0)/3600/$E12</f>
        <v>0.0118576546717172</v>
      </c>
      <c r="YO12" s="0" t="n">
        <f aca="false">IF($BT12="●",SUMIFS(ST_SUM!ZC:ZC,ST_SUM!$L:$L,$G12)/COUNTIFS($G:$G,$G12,$BT:$BT,"●",$A:$A,YO$5)/YO$3,0)/3600/$E12</f>
        <v>0</v>
      </c>
      <c r="YP12" s="0" t="n">
        <f aca="false">SUM(WC12:YO12)</f>
        <v>0.338404004958439</v>
      </c>
      <c r="YQ12" s="0" t="n">
        <f aca="false">IF($H12="●",SUMIFS(ST_SUM!ZE:ZE,ST_SUM!$L:$L,$G12)/COUNTIFS($G:$G,$G12,$H:$H,"●",$A:$A,YQ$5)/YQ$3,0)/3600/$E12</f>
        <v>0</v>
      </c>
      <c r="YR12" s="0" t="n">
        <f aca="false">IF($I12="●",SUMIFS(ST_SUM!ZF:ZF,ST_SUM!$L:$L,$G12)/COUNTIFS($G:$G,$G12,$I:$I,"●",$A:$A,YR$5)/YR$3,0)/3600/$E12</f>
        <v>0</v>
      </c>
      <c r="YS12" s="0" t="n">
        <f aca="false">IF($J12="●",SUMIFS(ST_SUM!ZG:ZG,ST_SUM!$L:$L,$G12)/COUNTIFS($G:$G,$G12,$J:$J,"●",$A:$A,YS$5)/YS$3,0)/3600/$E12</f>
        <v>0</v>
      </c>
      <c r="YT12" s="0" t="n">
        <f aca="false">IF($K12="●",SUMIFS(ST_SUM!ZH:ZH,ST_SUM!$L:$L,$G12)/COUNTIFS($G:$G,$G12,$K:$K,"●",$A:$A,YT$5)/YT$3,0)/3600/$E12</f>
        <v>0.0157530078125</v>
      </c>
      <c r="YU12" s="0" t="n">
        <f aca="false">IF($L12="●",SUMIFS(ST_SUM!ZI:ZI,ST_SUM!$L:$L,$G12)/COUNTIFS($G:$G,$G12,$L:$L,"●",$A:$A,YU$5)/YU$3,0)/3600/$E12</f>
        <v>0.00695957291666667</v>
      </c>
      <c r="YV12" s="0" t="n">
        <f aca="false">IF($M12="●",SUMIFS(ST_SUM!ZJ:ZJ,ST_SUM!$L:$L,$G12)/COUNTIFS($G:$G,$G12,$M:$M,"●",$A:$A,YV$5)/YV$3,0)/3600/$E12</f>
        <v>0</v>
      </c>
      <c r="YW12" s="0" t="n">
        <f aca="false">IF($N12="●",SUMIFS(ST_SUM!ZK:ZK,ST_SUM!$L:$L,$G12)/COUNTIFS($G:$G,$G12,$N:$N,"●",$A:$A,YW$5)/YW$3,0)/3600/$E12</f>
        <v>0</v>
      </c>
      <c r="YX12" s="0" t="n">
        <f aca="false">IF($O12="●",SUMIFS(ST_SUM!ZL:ZL,ST_SUM!$L:$L,$G12,ST_SUM!$M:$M,IF($B12='PART METHOD'!$D$4,"FMCNC1",IF($B12='PART METHOD'!$D$6,"FMCNC2","STD")))/IF($B12='PART METHOD'!$D$4,COUNTIFS($G:$G,$G12,$O:$O,"●",$A:$A,YX$5,$B:$B,'PART METHOD'!$D$4),IF($B12='PART METHOD'!$D$6,COUNTIFS($G:$G,$G12,$O:$O,"●",$A:$A,YX$5,$B:$B,'PART METHOD'!$D$6),COUNTIFS($G:$G,$G12,$O:$O,"●",$A:$A,YX$5,$B:$B,"&lt;&gt;"&amp;'PART METHOD'!$D$4,$B:$B,"&lt;&gt;"&amp;'PART METHOD'!$D$6)))/YX$3,0)/3600/$E12</f>
        <v>0</v>
      </c>
      <c r="YY12" s="0" t="n">
        <f aca="false">IF($P12="●",SUMIFS(ST_SUM!ZM:ZM,ST_SUM!$L:$L,$G12,ST_SUM!$M:$M,IF($B12='PART METHOD'!$D$4,"FMCNC1",IF($B12='PART METHOD'!$D$6,"FMCNC2","STD")))/IF($B12='PART METHOD'!$D$4,COUNTIFS($G:$G,$G12,$P:$P,"●",$A:$A,YY$5,$B:$B,'PART METHOD'!$D$4),IF($B12='PART METHOD'!$D$6,COUNTIFS($G:$G,$G12,$P:$P,"●",$A:$A,YY$5,$B:$B,'PART METHOD'!$D$6),COUNTIFS($G:$G,$G12,$P:$P,"●",$A:$A,YY$5,$B:$B,"&lt;&gt;"&amp;'PART METHOD'!$D$4,$B:$B,"&lt;&gt;"&amp;'PART METHOD'!$D$6)))/YY$3,0)/3600/$E12</f>
        <v>0.00668434027777778</v>
      </c>
      <c r="YZ12" s="0" t="n">
        <f aca="false">IF($Q12="●",SUMIFS(ST_SUM!ZN:ZN,ST_SUM!$L:$L,$G12,ST_SUM!$M:$M,IF($B12='PART METHOD'!$D$4,"FMCNC1",IF($B12='PART METHOD'!$D$6,"FMCNC2","STD")))/IF($B12='PART METHOD'!$D$4,COUNTIFS($G:$G,$G12,$Q:$Q,"●",$A:$A,YZ$5,$B:$B,'PART METHOD'!$D$4),IF($B12='PART METHOD'!$D$6,COUNTIFS($G:$G,$G12,$Q:$Q,"●",$A:$A,YZ$5,$B:$B,'PART METHOD'!$D$6),COUNTIFS($G:$G,$G12,$Q:$Q,"●",$A:$A,YZ$5,$B:$B,"&lt;&gt;"&amp;'PART METHOD'!$D$4,$B:$B,"&lt;&gt;"&amp;'PART METHOD'!$D$6)))/YZ$3,0)/3600/$E12</f>
        <v>0</v>
      </c>
      <c r="ZA12" s="0" t="n">
        <f aca="false">IF($R12="●",SUMIFS(ST_SUM!ZO:ZO,ST_SUM!$L:$L,$G12,ST_SUM!$M:$M,IF($B12='PART METHOD'!$D$4,"FMCNC1",IF($B12='PART METHOD'!$D$6,"FMCNC2","STD")))/IF($B12='PART METHOD'!$D$4,COUNTIFS($G:$G,$G12,$R:$R,"●",$A:$A,ZA$5,$B:$B,'PART METHOD'!$D$4),IF($B12='PART METHOD'!$D$6,COUNTIFS($G:$G,$G12,$R:$R,"●",$A:$A,ZA$5,$B:$B,'PART METHOD'!$D$6),COUNTIFS($G:$G,$G12,$R:$R,"●",$A:$A,ZA$5,$B:$B,"&lt;&gt;"&amp;'PART METHOD'!$D$4,$B:$B,"&lt;&gt;"&amp;'PART METHOD'!$D$6)))/ZA$3,0)/3600/$E12</f>
        <v>0.008988046875</v>
      </c>
      <c r="ZB12" s="0" t="n">
        <f aca="false">IF($S12="●",SUMIFS(ST_SUM!ZP:ZP,ST_SUM!$L:$L,$G12,ST_SUM!$M:$M,IF($B12='PART METHOD'!$D$4,"FMCNC1",IF($B12='PART METHOD'!$D$6,"FMCNC2","STD")))/IF($B12='PART METHOD'!$D$4,COUNTIFS($G:$G,$G12,$S:$S,"●",$A:$A,ZB$5,$B:$B,'PART METHOD'!$D$4),IF($B12='PART METHOD'!$D$6,COUNTIFS($G:$G,$G12,$S:$S,"●",$A:$A,ZB$5,$B:$B,'PART METHOD'!$D$6),COUNTIFS($G:$G,$G12,$S:$S,"●",$A:$A,ZB$5,$B:$B,"&lt;&gt;"&amp;'PART METHOD'!$D$4,$B:$B,"&lt;&gt;"&amp;'PART METHOD'!$D$6)))/ZB$3,0)/3600/$E12</f>
        <v>0.00802409143518518</v>
      </c>
      <c r="ZC12" s="0" t="n">
        <f aca="false">IF($T12="●",SUMIFS(ST_SUM!ZQ:ZQ,ST_SUM!$L:$L,$G12,ST_SUM!$M:$M,IF($B12='PART METHOD'!$D$4,"FMCNC1",IF($B12='PART METHOD'!$D$6,"FMCNC2","STD")))/IF($B12='PART METHOD'!$D$4,COUNTIFS($G:$G,$G12,$T:$T,"●",$A:$A,ZC$5,$B:$B,'PART METHOD'!$D$4),IF($B12='PART METHOD'!$D$6,COUNTIFS($G:$G,$G12,$T:$T,"●",$A:$A,ZC$5,$B:$B,'PART METHOD'!$D$6),COUNTIFS($G:$G,$G12,$T:$T,"●",$A:$A,ZC$5,$B:$B,"&lt;&gt;"&amp;'PART METHOD'!$D$4,$B:$B,"&lt;&gt;"&amp;'PART METHOD'!$D$6)))/ZC$3,0)/3600/$E12</f>
        <v>0</v>
      </c>
      <c r="ZD12" s="0" t="n">
        <f aca="false">IF($U12="●",SUMIFS(ST_SUM!ZR:ZR,ST_SUM!$L:$L,$G12,ST_SUM!$M:$M,IF($B12='PART METHOD'!$D$4,"FMCNC1",IF($B12='PART METHOD'!$D$6,"FMCNC2","STD")))/IF($B12='PART METHOD'!$D$4,COUNTIFS($G:$G,$G12,$U:$U,"●",$A:$A,ZD$5,$B:$B,'PART METHOD'!$D$4),IF($B12='PART METHOD'!$D$6,COUNTIFS($G:$G,$G12,$U:$U,"●",$A:$A,ZD$5,$B:$B,'PART METHOD'!$D$6),COUNTIFS($G:$G,$G12,$U:$U,"●",$A:$A,ZD$5,$B:$B,"&lt;&gt;"&amp;'PART METHOD'!$D$4,$B:$B,"&lt;&gt;"&amp;'PART METHOD'!$D$6)))/ZD$3,0)/3600/$E12</f>
        <v>0.00917015625</v>
      </c>
      <c r="ZE12" s="0" t="n">
        <f aca="false">IF($V12="●",SUMIFS(ST_SUM!ZS:ZS,ST_SUM!$L:$L,$G12,ST_SUM!$M:$M,IF($B12='PART METHOD'!$D$4,"FMCNC1",IF($B12='PART METHOD'!$D$6,"FMCNC2","STD")))/IF($B12='PART METHOD'!$D$4,COUNTIFS($G:$G,$G12,$V:$V,"●",$A:$A,ZE$5,$B:$B,'PART METHOD'!$D$4),IF($B12='PART METHOD'!$D$6,COUNTIFS($G:$G,$G12,$V:$V,"●",$A:$A,ZE$5,$B:$B,'PART METHOD'!$D$6),COUNTIFS($G:$G,$G12,$V:$V,"●",$A:$A,ZE$5,$B:$B,"&lt;&gt;"&amp;'PART METHOD'!$D$4,$B:$B,"&lt;&gt;"&amp;'PART METHOD'!$D$6)))/ZE$3,0)/3600/$E12</f>
        <v>0</v>
      </c>
      <c r="ZF12" s="0" t="n">
        <f aca="false">IF($W12="●",SUMIFS(ST_SUM!ZT:ZT,ST_SUM!$L:$L,$G12,ST_SUM!$N:$N,IF($B12='PART METHOD'!$D$5,"HAND","STD"))/COUNTIFS($G:$G,$G12,$W:$W,"●",$A:$A,ZF$5,$B:$B,IF($B12='PART METHOD'!$D$5,'PART METHOD'!$D$5,"&lt;&gt;"&amp;'PART METHOD'!$D$5))/ZF$3,0)/3600/$E12</f>
        <v>0</v>
      </c>
      <c r="ZG12" s="0" t="n">
        <f aca="false">IF($X12="●",SUMIFS(ST_SUM!ZU:ZU,ST_SUM!$L:$L,$G12)/COUNTIFS($G:$G,$G12,$X:$X,"●",$A:$A,ZG$5)/ZG$3,0)/3600/$E12</f>
        <v>0.0111813802083333</v>
      </c>
      <c r="ZH12" s="0" t="n">
        <f aca="false">IF($Y12="●",SUMIFS(ST_SUM!ZV:ZV,ST_SUM!$L:$L,$G12)/COUNTIFS($G:$G,$G12,$Y:$Y,"●",$A:$A,ZH$5)/ZH$3,0)/3600/$E12</f>
        <v>0</v>
      </c>
      <c r="ZI12" s="0" t="n">
        <f aca="false">IF($Z12="●",SUMIFS(ST_SUM!ZW:ZW,ST_SUM!$L:$L,$G12)/COUNTIFS($G:$G,$G12,$Z:$Z,"●",$A:$A,ZI$5)/ZI$3,0)/3600/$E12</f>
        <v>0</v>
      </c>
      <c r="ZJ12" s="0" t="n">
        <f aca="false">IF($AA12="●",SUMIFS(ST_SUM!ZX:ZX,ST_SUM!$L:$L,$G12)/COUNTIFS($G:$G,$G12,$AA:$AA,"●",$A:$A,ZJ$5)/ZJ$3,0)/3600/$E12</f>
        <v>0</v>
      </c>
      <c r="ZK12" s="0" t="n">
        <f aca="false">IF($AB12="●",SUMIFS(ST_SUM!ZY:ZY,ST_SUM!$L:$L,$G12)/COUNTIFS($G:$G,$G12,$AB:$AB,"●",$A:$A,ZK$5)/ZK$3,0)/3600/$E12</f>
        <v>0</v>
      </c>
      <c r="ZL12" s="0" t="n">
        <f aca="false">IF($AC12="●",SUMIFS(ST_SUM!ZZ:ZZ,ST_SUM!$L:$L,$G12)/COUNTIFS($G:$G,$G12,$AC:$AC,"●",$A:$A,ZL$5)/ZL$3,0)/3600/$E12</f>
        <v>0</v>
      </c>
      <c r="ZM12" s="0" t="n">
        <f aca="false">IF($AD12="●",SUMIFS(ST_SUM!AAA:AAA,ST_SUM!$L:$L,$G12)/COUNTIFS($G:$G,$G12,$AD:$AD,"●",$A:$A,ZM$5)/ZM$3,0)/3600/$E12</f>
        <v>0.00347286168981481</v>
      </c>
      <c r="ZN12" s="0" t="n">
        <f aca="false">IF($AE12="●",SUMIFS(ST_SUM!AAB:AAB,ST_SUM!$L:$L,$G12)/COUNTIFS($G:$G,$G12,$AE:$AE,"●",$A:$A,ZN$5)/ZN$3,0)/3600/$E12</f>
        <v>0</v>
      </c>
      <c r="ZO12" s="0" t="n">
        <f aca="false">IF($AF12="●",SUMIFS(ST_SUM!AAC:AAC,ST_SUM!$L:$L,$G12)/COUNTIFS($G:$G,$G12,$AF:$AF,"●",$A:$A,ZO$5)/ZO$3,0)/3600/$E12</f>
        <v>0</v>
      </c>
      <c r="ZP12" s="0" t="n">
        <f aca="false">IF($AG12="●",SUMIFS(ST_SUM!AAD:AAD,ST_SUM!$L:$L,$G12)/COUNTIFS($G:$G,$G12,$AG:$AG,"●",$A:$A,ZP$5)/ZP$3,0)/3600/$E12</f>
        <v>0</v>
      </c>
      <c r="ZQ12" s="0" t="n">
        <f aca="false">IF($AH12="●",SUMIFS(ST_SUM!AAE:AAE,ST_SUM!$L:$L,$G12)/COUNTIFS($G:$G,$G12,$AH:$AH,"●",$A:$A,ZQ$5)/ZQ$3,0)/3600/$E12</f>
        <v>0.000781369791666667</v>
      </c>
      <c r="ZR12" s="0" t="n">
        <f aca="false">IF($AI12="●",SUMIFS(ST_SUM!AAF:AAF,ST_SUM!$L:$L,$G12)/COUNTIFS($G:$G,$G12,$AI:$AI,"●",$A:$A,ZR$5)/ZR$3,0)/3600/$E12</f>
        <v>0.00245783781828704</v>
      </c>
      <c r="ZS12" s="0" t="n">
        <f aca="false">IF($AJ12="●",SUMIFS(ST_SUM!AAG:AAG,ST_SUM!$L:$L,$G12)/COUNTIFS($G:$G,$G12,$AJ:$AJ,"●",$A:$A,ZS$5)/ZS$3,0)/3600/$E12</f>
        <v>0</v>
      </c>
      <c r="ZT12" s="0" t="n">
        <f aca="false">IF($AK12="●",SUMIFS(ST_SUM!AAH:AAH,ST_SUM!$L:$L,$G12)/COUNTIFS($G:$G,$G12,$AK:$AK,"●",$A:$A,ZT$5)/ZT$3,0)/3600/$E12</f>
        <v>0.00855452256944445</v>
      </c>
      <c r="ZU12" s="0" t="n">
        <f aca="false">IF($AL12="●",SUMIFS(ST_SUM!AAI:AAI,ST_SUM!$L:$L,$G12)/COUNTIFS($G:$G,$G12,$AL:$AL,"●",$A:$A,ZU$5)/ZU$3,0)/3600/$E12</f>
        <v>0.00499604340277778</v>
      </c>
      <c r="ZV12" s="0" t="n">
        <f aca="false">IF($AM12="●",SUMIFS(ST_SUM!AAJ:AAJ,ST_SUM!$L:$L,$G12)/COUNTIFS($G:$G,$G12,$AM:$AM,"●",$A:$A,ZV$5)/ZV$3,0)/3600/$E12</f>
        <v>0.00372486255787037</v>
      </c>
      <c r="ZW12" s="0" t="n">
        <f aca="false">IF($AN12="●",SUMIFS(ST_SUM!AAK:AAK,ST_SUM!$L:$L,$G12)/COUNTIFS($G:$G,$G12,$AN:$AN,"●",$A:$A,ZW$5)/ZW$3,0)/3600/$E12</f>
        <v>0.0100270457175926</v>
      </c>
      <c r="ZX12" s="0" t="n">
        <f aca="false">IF($AO12="●",SUMIFS(ST_SUM!AAL:AAL,ST_SUM!$L:$L,$G12)/COUNTIFS($G:$G,$G12,$AO:$AO,"●",$A:$A,ZX$5)/ZX$3,0)/3600/$E12</f>
        <v>0.00734727864583333</v>
      </c>
      <c r="ZY12" s="0" t="n">
        <f aca="false">IF($AP12="●",SUMIFS(ST_SUM!AAM:AAM,ST_SUM!$L:$L,$G12)/COUNTIFS($G:$G,$G12,$AP:$AP,"●",$A:$A,ZY$5)/ZY$3,0)/3600/$E12</f>
        <v>0.00335271412037037</v>
      </c>
      <c r="ZZ12" s="0" t="n">
        <f aca="false">IF($AQ12="●",SUMIFS(ST_SUM!AAN:AAN,ST_SUM!$L:$L,$G12)/COUNTIFS($G:$G,$G12,$AQ:$AQ,"●",$A:$A,ZZ$5)/ZZ$3,0)/3600/$E12</f>
        <v>0</v>
      </c>
      <c r="AAA12" s="0" t="n">
        <f aca="false">IF($AR12="●",SUMIFS(ST_SUM!AAO:AAO,ST_SUM!$L:$L,$G12)/COUNTIFS($G:$G,$G12,$AR:$AR,"●",$A:$A,AAA$5)/AAA$3,0)/3600/$E12</f>
        <v>0.0117645442708333</v>
      </c>
      <c r="AAB12" s="0" t="n">
        <f aca="false">IF($AS12="●",SUMIFS(ST_SUM!AAP:AAP,ST_SUM!$L:$L,$G12)/COUNTIFS($G:$G,$G12,$AS:$AS,"●",$A:$A,AAB$5)/AAB$3,0)/3600/$E12</f>
        <v>0</v>
      </c>
      <c r="AAC12" s="0" t="n">
        <f aca="false">IF($AT12="●",SUMIFS(ST_SUM!AAQ:AAQ,ST_SUM!$L:$L,$G12)/COUNTIFS($G:$G,$G12,$AT:$AT,"●",$A:$A,AAC$5)/AAC$3,0)/3600/$E12</f>
        <v>0.00316818287037037</v>
      </c>
      <c r="AAD12" s="0" t="n">
        <f aca="false">IF($AU12="●",SUMIFS(ST_SUM!AAR:AAR,ST_SUM!$L:$L,$G12)/COUNTIFS($G:$G,$G12,$AU:$AU,"●",$A:$A,AAD$5)/AAD$3,0)/3600/$E12</f>
        <v>0</v>
      </c>
      <c r="AAE12" s="0" t="n">
        <f aca="false">IF($AV12="●",SUMIFS(ST_SUM!AAS:AAS,ST_SUM!$L:$L,$G12)/COUNTIFS($G:$G,$G12,$AV:$AV,"●",$A:$A,AAE$5)/AAE$3,0)/3600/$E12</f>
        <v>0</v>
      </c>
      <c r="AAF12" s="0" t="n">
        <f aca="false">IF($AW12="●",SUMIFS(ST_SUM!AAT:AAT,ST_SUM!$L:$L,$G12)/COUNTIFS($G:$G,$G12,$AW:$AW,"●",$A:$A,AAF$5)/AAF$3,0)/3600/$E12</f>
        <v>0.0160974446614583</v>
      </c>
      <c r="AAG12" s="0" t="n">
        <f aca="false">IF($AX12="●",SUMIFS(ST_SUM!AAU:AAU,ST_SUM!$L:$L,$G12)/COUNTIFS($G:$G,$G12,$AX:$AX,"●",$A:$A,AAG$5)/AAG$3,0)/3600/$E12</f>
        <v>0</v>
      </c>
      <c r="AAH12" s="0" t="n">
        <f aca="false">IF($AY12="●",SUMIFS(ST_SUM!AAV:AAV,ST_SUM!$L:$L,$G12)/COUNTIFS($G:$G,$G12,$AY:$AY,"●",$A:$A,AAH$5)/AAH$3,0)/3600/$E12</f>
        <v>0.0165051302083333</v>
      </c>
      <c r="AAI12" s="0" t="n">
        <f aca="false">IF($AZ12="●",SUMIFS(ST_SUM!AAW:AAW,ST_SUM!$L:$L,$G12)/COUNTIFS($G:$G,$G12,$AZ:$AZ,"●",$A:$A,AAI$5)/AAI$3,0)/3600/$E12</f>
        <v>0</v>
      </c>
      <c r="AAJ12" s="0" t="n">
        <f aca="false">IF($BA12="●",SUMIFS(ST_SUM!AAX:AAX,ST_SUM!$L:$L,$G12)/COUNTIFS($G:$G,$G12,$BA:$BA,"●",$A:$A,AAJ$5)/AAJ$3,0)/3600/$E12</f>
        <v>0.00325680555555556</v>
      </c>
      <c r="AAK12" s="0" t="n">
        <f aca="false">IF($BB12="●",SUMIFS(ST_SUM!AAY:AAY,ST_SUM!$L:$L,$G12)/COUNTIFS($G:$G,$G12,$BB:$BB,"●",$A:$A,AAK$5)/AAK$3,0)/3600/$E12</f>
        <v>0.00745173900462963</v>
      </c>
      <c r="AAL12" s="0" t="n">
        <f aca="false">IF($BC12="●",SUMIFS(ST_SUM!AAZ:AAZ,ST_SUM!$L:$L,$G12)/COUNTIFS($G:$G,$G12,$BC:$BC,"●",$A:$A,AAL$5)/AAL$3,0)/3600/$E12</f>
        <v>0</v>
      </c>
      <c r="AAM12" s="0" t="n">
        <f aca="false">IF($BD12="●",SUMIFS(ST_SUM!ABA:ABA,ST_SUM!$L:$L,$G12)/COUNTIFS($G:$G,$G12,$BD:$BD,"●",$A:$A,AAM$5)/AAM$3,0)/3600/$E12</f>
        <v>0</v>
      </c>
      <c r="AAN12" s="0" t="n">
        <f aca="false">IF($BE12="●",SUMIFS(ST_SUM!ABB:ABB,ST_SUM!$L:$L,$G12)/COUNTIFS($G:$G,$G12,$BE:$BE,"●",$A:$A,AAN$5)/AAN$3,0)/3600/$E12</f>
        <v>0.00581746267361111</v>
      </c>
      <c r="AAO12" s="0" t="n">
        <f aca="false">IF($BF12="●",SUMIFS(ST_SUM!ABC:ABC,ST_SUM!$L:$L,$G12)/COUNTIFS($G:$G,$G12,$BF:$BF,"●",$A:$A,AAO$5)/AAO$3,0)/3600/$E12</f>
        <v>0.00855229166666667</v>
      </c>
      <c r="AAP12" s="0" t="n">
        <f aca="false">IF($BG12="●",SUMIFS(ST_SUM!ABD:ABD,ST_SUM!$L:$L,$G12)/COUNTIFS($G:$G,$G12,$BG:$BG,"●",$A:$A,AAP$5)/AAP$3,0)/3600/$E12</f>
        <v>0</v>
      </c>
      <c r="AAQ12" s="0" t="n">
        <f aca="false">IF($BH12="●",SUMIFS(ST_SUM!ABE:ABE,ST_SUM!$L:$L,$G12)/COUNTIFS($G:$G,$G12,$BH:$BH,"●",$A:$A,AAQ$5)/AAQ$3,0)/3600/$E12</f>
        <v>0.00492559027777778</v>
      </c>
      <c r="AAR12" s="0" t="n">
        <f aca="false">IF($BI12="●",SUMIFS(ST_SUM!ABF:ABF,ST_SUM!$L:$L,$G12)/COUNTIFS($G:$G,$G12,$BI:$BI,"●",$A:$A,AAR$5)/AAR$3,0)/3600/$E12</f>
        <v>0.00239908854166667</v>
      </c>
      <c r="AAS12" s="0" t="n">
        <f aca="false">IF($BJ12="●",SUMIFS(ST_SUM!ABG:ABG,ST_SUM!$L:$L,$G12)/COUNTIFS($G:$G,$G12,$BJ:$BJ,"●",$A:$A,AAS$5)/AAS$3,0)/3600/$E12</f>
        <v>0.00823319921875</v>
      </c>
      <c r="AAT12" s="0" t="n">
        <f aca="false">IF($BK12="●",SUMIFS(ST_SUM!ABH:ABH,ST_SUM!$L:$L,$G12)/COUNTIFS($G:$G,$G12,$BK:$BK,"●",$A:$A,AAT$5)/AAT$3,0)/3600/$E12</f>
        <v>0.0190230381944444</v>
      </c>
      <c r="AAU12" s="0" t="n">
        <f aca="false">IF($BL12="●",SUMIFS(ST_SUM!ABI:ABI,ST_SUM!$L:$L,$G12)/COUNTIFS($G:$G,$G12,$BL:$BL,"●",$A:$A,AAU$5)/AAU$3,0)/3600/$E12</f>
        <v>0.0112231770833333</v>
      </c>
      <c r="AAV12" s="0" t="n">
        <f aca="false">IF($BM12="●",SUMIFS(ST_SUM!ABJ:ABJ,ST_SUM!$L:$L,$G12)/COUNTIFS($G:$G,$G12,$BM:$BM,"●",$A:$A,AAV$5)/AAV$3,0)/3600/$E12</f>
        <v>0.00177364453125</v>
      </c>
      <c r="AAW12" s="0" t="n">
        <f aca="false">IF($BN12="●",SUMIFS(ST_SUM!ABK:ABK,ST_SUM!$L:$L,$G12)/COUNTIFS($G:$G,$G12,$BN:$BN,"●",$A:$A,AAW$5)/AAW$3,0)/3600/$E12</f>
        <v>0</v>
      </c>
      <c r="AAX12" s="0" t="n">
        <f aca="false">IF($BO12="●",SUMIFS(ST_SUM!ABL:ABL,ST_SUM!$L:$L,$G12)/COUNTIFS($G:$G,$G12,$BO:$BO,"●",$A:$A,AAX$5)/AAX$3,0)/3600/$E12</f>
        <v>0.00989126302083333</v>
      </c>
      <c r="AAY12" s="0" t="n">
        <f aca="false">IF($BP12="●",SUMIFS(ST_SUM!ABM:ABM,ST_SUM!$L:$L,$G12)/COUNTIFS($G:$G,$G12,$BP:$BP,"●",$A:$A,AAY$5)/AAY$3,0)/3600/$E12</f>
        <v>0.00947565538194444</v>
      </c>
      <c r="AAZ12" s="0" t="n">
        <f aca="false">IF($BQ12="●",SUMIFS(ST_SUM!ABN:ABN,ST_SUM!$L:$L,$G12)/COUNTIFS($G:$G,$G12,$BQ:$BQ,"●",$A:$A,AAZ$5)/AAZ$3,0)/3600/$E12</f>
        <v>0.0119467274305556</v>
      </c>
      <c r="ABA12" s="0" t="n">
        <f aca="false">IF($BR12="●",SUMIFS(ST_SUM!ABO:ABO,ST_SUM!$L:$L,$G12)/COUNTIFS($G:$G,$G12,$BR:$BR,"●",$A:$A,ABA$5)/ABA$3,0)/3600/$E12</f>
        <v>0.00645504918981482</v>
      </c>
      <c r="ABB12" s="0" t="n">
        <f aca="false">IF($BS12="●",SUMIFS(ST_SUM!ABP:ABP,ST_SUM!$L:$L,$G12)/COUNTIFS($G:$G,$G12,$BS:$BS,"●",$A:$A,ABB$5)/ABB$3,0)/3600/$E12</f>
        <v>0.00913477864583333</v>
      </c>
      <c r="ABC12" s="0" t="n">
        <f aca="false">IF($BT12="●",SUMIFS(ST_SUM!ABQ:ABQ,ST_SUM!$L:$L,$G12)/COUNTIFS($G:$G,$G12,$BT:$BT,"●",$A:$A,ABC$5)/ABC$3,0)/3600/$E12</f>
        <v>0</v>
      </c>
      <c r="ABD12" s="0" t="n">
        <f aca="false">SUM(YQ12:ABC12)</f>
        <v>0.278569944516782</v>
      </c>
      <c r="ABE12" s="0" t="n">
        <f aca="false">IF($H12="●",SUMIFS(ST_SUM!ABS:ABS,ST_SUM!$L:$L,$G12)/COUNTIFS($G:$G,$G12,$H:$H,"●",$A:$A,ABE$5)/ABE$3,0)/3600/$E12</f>
        <v>0</v>
      </c>
      <c r="ABF12" s="0" t="n">
        <f aca="false">IF($I12="●",SUMIFS(ST_SUM!ABT:ABT,ST_SUM!$L:$L,$G12)/COUNTIFS($G:$G,$G12,$I:$I,"●",$A:$A,ABF$5)/ABF$3,0)/3600/$E12</f>
        <v>0</v>
      </c>
      <c r="ABG12" s="0" t="n">
        <f aca="false">IF($J12="●",SUMIFS(ST_SUM!ABU:ABU,ST_SUM!$L:$L,$G12)/COUNTIFS($G:$G,$G12,$J:$J,"●",$A:$A,ABG$5)/ABG$3,0)/3600/$E12</f>
        <v>0</v>
      </c>
      <c r="ABH12" s="0" t="n">
        <f aca="false">IF($K12="●",SUMIFS(ST_SUM!ABV:ABV,ST_SUM!$L:$L,$G12)/COUNTIFS($G:$G,$G12,$K:$K,"●",$A:$A,ABH$5)/ABH$3,0)/3600/$E12</f>
        <v>0.0294423569775132</v>
      </c>
      <c r="ABI12" s="0" t="n">
        <f aca="false">IF($L12="●",SUMIFS(ST_SUM!ABW:ABW,ST_SUM!$L:$L,$G12)/COUNTIFS($G:$G,$G12,$L:$L,"●",$A:$A,ABI$5)/ABI$3,0)/3600/$E12</f>
        <v>0.0092455503196649</v>
      </c>
      <c r="ABJ12" s="0" t="n">
        <f aca="false">IF($M12="●",SUMIFS(ST_SUM!ABX:ABX,ST_SUM!$L:$L,$G12)/COUNTIFS($G:$G,$G12,$M:$M,"●",$A:$A,ABJ$5)/ABJ$3,0)/3600/$E12</f>
        <v>0</v>
      </c>
      <c r="ABK12" s="0" t="n">
        <f aca="false">IF($N12="●",SUMIFS(ST_SUM!ABY:ABY,ST_SUM!$L:$L,$G12)/COUNTIFS($G:$G,$G12,$N:$N,"●",$A:$A,ABK$5)/ABK$3,0)/3600/$E12</f>
        <v>0</v>
      </c>
      <c r="ABL12" s="0" t="n">
        <f aca="false">IF($O12="●",SUMIFS(ST_SUM!ABZ:ABZ,ST_SUM!$L:$L,$G12,ST_SUM!$M:$M,IF($B12='PART METHOD'!$D$4,"FMCNC1",IF($B12='PART METHOD'!$D$6,"FMCNC2","STD")))/IF($B12='PART METHOD'!$D$4,COUNTIFS($G:$G,$G12,$O:$O,"●",$A:$A,ABL$5,$B:$B,'PART METHOD'!$D$4),IF($B12='PART METHOD'!$D$6,COUNTIFS($G:$G,$G12,$O:$O,"●",$A:$A,ABL$5,$B:$B,'PART METHOD'!$D$6),COUNTIFS($G:$G,$G12,$O:$O,"●",$A:$A,ABL$5,$B:$B,"&lt;&gt;"&amp;'PART METHOD'!$D$4,$B:$B,"&lt;&gt;"&amp;'PART METHOD'!$D$6)))/ABL$3,0)/3600/$E12</f>
        <v>0</v>
      </c>
      <c r="ABM12" s="0" t="n">
        <f aca="false">IF($P12="●",SUMIFS(ST_SUM!ACA:ACA,ST_SUM!$L:$L,$G12,ST_SUM!$M:$M,IF($B12='PART METHOD'!$D$4,"FMCNC1",IF($B12='PART METHOD'!$D$6,"FMCNC2","STD")))/IF($B12='PART METHOD'!$D$4,COUNTIFS($G:$G,$G12,$P:$P,"●",$A:$A,ABM$5,$B:$B,'PART METHOD'!$D$4),IF($B12='PART METHOD'!$D$6,COUNTIFS($G:$G,$G12,$P:$P,"●",$A:$A,ABM$5,$B:$B,'PART METHOD'!$D$6),COUNTIFS($G:$G,$G12,$P:$P,"●",$A:$A,ABM$5,$B:$B,"&lt;&gt;"&amp;'PART METHOD'!$D$4,$B:$B,"&lt;&gt;"&amp;'PART METHOD'!$D$6)))/ABM$3,0)/3600/$E12</f>
        <v>0.0108252211474868</v>
      </c>
      <c r="ABN12" s="0" t="n">
        <f aca="false">IF($Q12="●",SUMIFS(ST_SUM!ACB:ACB,ST_SUM!$L:$L,$G12,ST_SUM!$M:$M,IF($B12='PART METHOD'!$D$4,"FMCNC1",IF($B12='PART METHOD'!$D$6,"FMCNC2","STD")))/IF($B12='PART METHOD'!$D$4,COUNTIFS($G:$G,$G12,$Q:$Q,"●",$A:$A,ABN$5,$B:$B,'PART METHOD'!$D$4),IF($B12='PART METHOD'!$D$6,COUNTIFS($G:$G,$G12,$Q:$Q,"●",$A:$A,ABN$5,$B:$B,'PART METHOD'!$D$6),COUNTIFS($G:$G,$G12,$Q:$Q,"●",$A:$A,ABN$5,$B:$B,"&lt;&gt;"&amp;'PART METHOD'!$D$4,$B:$B,"&lt;&gt;"&amp;'PART METHOD'!$D$6)))/ABN$3,0)/3600/$E12</f>
        <v>0</v>
      </c>
      <c r="ABO12" s="0" t="n">
        <f aca="false">IF($R12="●",SUMIFS(ST_SUM!ACC:ACC,ST_SUM!$L:$L,$G12,ST_SUM!$M:$M,IF($B12='PART METHOD'!$D$4,"FMCNC1",IF($B12='PART METHOD'!$D$6,"FMCNC2","STD")))/IF($B12='PART METHOD'!$D$4,COUNTIFS($G:$G,$G12,$R:$R,"●",$A:$A,ABO$5,$B:$B,'PART METHOD'!$D$4),IF($B12='PART METHOD'!$D$6,COUNTIFS($G:$G,$G12,$R:$R,"●",$A:$A,ABO$5,$B:$B,'PART METHOD'!$D$6),COUNTIFS($G:$G,$G12,$R:$R,"●",$A:$A,ABO$5,$B:$B,"&lt;&gt;"&amp;'PART METHOD'!$D$4,$B:$B,"&lt;&gt;"&amp;'PART METHOD'!$D$6)))/ABO$3,0)/3600/$E12</f>
        <v>0.0129118070023148</v>
      </c>
      <c r="ABP12" s="0" t="n">
        <f aca="false">IF($S12="●",SUMIFS(ST_SUM!ACD:ACD,ST_SUM!$L:$L,$G12,ST_SUM!$M:$M,IF($B12='PART METHOD'!$D$4,"FMCNC1",IF($B12='PART METHOD'!$D$6,"FMCNC2","STD")))/IF($B12='PART METHOD'!$D$4,COUNTIFS($G:$G,$G12,$S:$S,"●",$A:$A,ABP$5,$B:$B,'PART METHOD'!$D$4),IF($B12='PART METHOD'!$D$6,COUNTIFS($G:$G,$G12,$S:$S,"●",$A:$A,ABP$5,$B:$B,'PART METHOD'!$D$6),COUNTIFS($G:$G,$G12,$S:$S,"●",$A:$A,ABP$5,$B:$B,"&lt;&gt;"&amp;'PART METHOD'!$D$4,$B:$B,"&lt;&gt;"&amp;'PART METHOD'!$D$6)))/ABP$3,0)/3600/$E12</f>
        <v>0.0103884810405644</v>
      </c>
      <c r="ABQ12" s="0" t="n">
        <f aca="false">IF($T12="●",SUMIFS(ST_SUM!ACE:ACE,ST_SUM!$L:$L,$G12,ST_SUM!$M:$M,IF($B12='PART METHOD'!$D$4,"FMCNC1",IF($B12='PART METHOD'!$D$6,"FMCNC2","STD")))/IF($B12='PART METHOD'!$D$4,COUNTIFS($G:$G,$G12,$T:$T,"●",$A:$A,ABQ$5,$B:$B,'PART METHOD'!$D$4),IF($B12='PART METHOD'!$D$6,COUNTIFS($G:$G,$G12,$T:$T,"●",$A:$A,ABQ$5,$B:$B,'PART METHOD'!$D$6),COUNTIFS($G:$G,$G12,$T:$T,"●",$A:$A,ABQ$5,$B:$B,"&lt;&gt;"&amp;'PART METHOD'!$D$4,$B:$B,"&lt;&gt;"&amp;'PART METHOD'!$D$6)))/ABQ$3,0)/3600/$E12</f>
        <v>0</v>
      </c>
      <c r="ABR12" s="0" t="n">
        <f aca="false">IF($U12="●",SUMIFS(ST_SUM!ACF:ACF,ST_SUM!$L:$L,$G12,ST_SUM!$M:$M,IF($B12='PART METHOD'!$D$4,"FMCNC1",IF($B12='PART METHOD'!$D$6,"FMCNC2","STD")))/IF($B12='PART METHOD'!$D$4,COUNTIFS($G:$G,$G12,$U:$U,"●",$A:$A,ABR$5,$B:$B,'PART METHOD'!$D$4),IF($B12='PART METHOD'!$D$6,COUNTIFS($G:$G,$G12,$U:$U,"●",$A:$A,ABR$5,$B:$B,'PART METHOD'!$D$6),COUNTIFS($G:$G,$G12,$U:$U,"●",$A:$A,ABR$5,$B:$B,"&lt;&gt;"&amp;'PART METHOD'!$D$4,$B:$B,"&lt;&gt;"&amp;'PART METHOD'!$D$6)))/ABR$3,0)/3600/$E12</f>
        <v>0.018618644593254</v>
      </c>
      <c r="ABS12" s="0" t="n">
        <f aca="false">IF($V12="●",SUMIFS(ST_SUM!ACG:ACG,ST_SUM!$L:$L,$G12,ST_SUM!$M:$M,IF($B12='PART METHOD'!$D$4,"FMCNC1",IF($B12='PART METHOD'!$D$6,"FMCNC2","STD")))/IF($B12='PART METHOD'!$D$4,COUNTIFS($G:$G,$G12,$V:$V,"●",$A:$A,ABS$5,$B:$B,'PART METHOD'!$D$4),IF($B12='PART METHOD'!$D$6,COUNTIFS($G:$G,$G12,$V:$V,"●",$A:$A,ABS$5,$B:$B,'PART METHOD'!$D$6),COUNTIFS($G:$G,$G12,$V:$V,"●",$A:$A,ABS$5,$B:$B,"&lt;&gt;"&amp;'PART METHOD'!$D$4,$B:$B,"&lt;&gt;"&amp;'PART METHOD'!$D$6)))/ABS$3,0)/3600/$E12</f>
        <v>0</v>
      </c>
      <c r="ABT12" s="0" t="n">
        <f aca="false">IF($W12="●",SUMIFS(ST_SUM!ACH:ACH,ST_SUM!$L:$L,$G12,ST_SUM!$N:$N,IF($B12='PART METHOD'!$D$5,"HAND","STD"))/COUNTIFS($G:$G,$G12,$W:$W,"●",$A:$A,ABT$5,$B:$B,IF($B12='PART METHOD'!$D$5,'PART METHOD'!$D$5,"&lt;&gt;"&amp;'PART METHOD'!$D$5))/ABT$3,0)/3600/$E12</f>
        <v>0</v>
      </c>
      <c r="ABU12" s="0" t="n">
        <f aca="false">IF($X12="●",SUMIFS(ST_SUM!ACI:ACI,ST_SUM!$L:$L,$G12)/COUNTIFS($G:$G,$G12,$X:$X,"●",$A:$A,ABU$5)/ABU$3,0)/3600/$E12</f>
        <v>0.023376994047619</v>
      </c>
      <c r="ABV12" s="0" t="n">
        <f aca="false">IF($Y12="●",SUMIFS(ST_SUM!ACJ:ACJ,ST_SUM!$L:$L,$G12)/COUNTIFS($G:$G,$G12,$Y:$Y,"●",$A:$A,ABV$5)/ABV$3,0)/3600/$E12</f>
        <v>0</v>
      </c>
      <c r="ABW12" s="0" t="n">
        <f aca="false">IF($Z12="●",SUMIFS(ST_SUM!ACK:ACK,ST_SUM!$L:$L,$G12)/COUNTIFS($G:$G,$G12,$Z:$Z,"●",$A:$A,ABW$5)/ABW$3,0)/3600/$E12</f>
        <v>0</v>
      </c>
      <c r="ABX12" s="0" t="n">
        <f aca="false">IF($AA12="●",SUMIFS(ST_SUM!ACL:ACL,ST_SUM!$L:$L,$G12)/COUNTIFS($G:$G,$G12,$AA:$AA,"●",$A:$A,ABX$5)/ABX$3,0)/3600/$E12</f>
        <v>0</v>
      </c>
      <c r="ABY12" s="0" t="n">
        <f aca="false">IF($AB12="●",SUMIFS(ST_SUM!ACM:ACM,ST_SUM!$L:$L,$G12)/COUNTIFS($G:$G,$G12,$AB:$AB,"●",$A:$A,ABY$5)/ABY$3,0)/3600/$E12</f>
        <v>0</v>
      </c>
      <c r="ABZ12" s="0" t="n">
        <f aca="false">IF($AC12="●",SUMIFS(ST_SUM!ACN:ACN,ST_SUM!$L:$L,$G12)/COUNTIFS($G:$G,$G12,$AC:$AC,"●",$A:$A,ABZ$5)/ABZ$3,0)/3600/$E12</f>
        <v>0</v>
      </c>
      <c r="ACA12" s="0" t="n">
        <f aca="false">IF($AD12="●",SUMIFS(ST_SUM!ACO:ACO,ST_SUM!$L:$L,$G12)/COUNTIFS($G:$G,$G12,$AD:$AD,"●",$A:$A,ACA$5)/ACA$3,0)/3600/$E12</f>
        <v>0.0089440200617284</v>
      </c>
      <c r="ACB12" s="0" t="n">
        <f aca="false">IF($AE12="●",SUMIFS(ST_SUM!ACP:ACP,ST_SUM!$L:$L,$G12)/COUNTIFS($G:$G,$G12,$AE:$AE,"●",$A:$A,ACB$5)/ACB$3,0)/3600/$E12</f>
        <v>0</v>
      </c>
      <c r="ACC12" s="0" t="n">
        <f aca="false">IF($AF12="●",SUMIFS(ST_SUM!ACQ:ACQ,ST_SUM!$L:$L,$G12)/COUNTIFS($G:$G,$G12,$AF:$AF,"●",$A:$A,ACC$5)/ACC$3,0)/3600/$E12</f>
        <v>0</v>
      </c>
      <c r="ACD12" s="0" t="n">
        <f aca="false">IF($AG12="●",SUMIFS(ST_SUM!ACR:ACR,ST_SUM!$L:$L,$G12)/COUNTIFS($G:$G,$G12,$AG:$AG,"●",$A:$A,ACD$5)/ACD$3,0)/3600/$E12</f>
        <v>0</v>
      </c>
      <c r="ACE12" s="0" t="n">
        <f aca="false">IF($AH12="●",SUMIFS(ST_SUM!ACS:ACS,ST_SUM!$L:$L,$G12)/COUNTIFS($G:$G,$G12,$AH:$AH,"●",$A:$A,ACE$5)/ACE$3,0)/3600/$E12</f>
        <v>0.00655549492945326</v>
      </c>
      <c r="ACF12" s="0" t="n">
        <f aca="false">IF($AI12="●",SUMIFS(ST_SUM!ACT:ACT,ST_SUM!$L:$L,$G12)/COUNTIFS($G:$G,$G12,$AI:$AI,"●",$A:$A,ACF$5)/ACF$3,0)/3600/$E12</f>
        <v>0.00352472718253968</v>
      </c>
      <c r="ACG12" s="0" t="n">
        <f aca="false">IF($AJ12="●",SUMIFS(ST_SUM!ACU:ACU,ST_SUM!$L:$L,$G12)/COUNTIFS($G:$G,$G12,$AJ:$AJ,"●",$A:$A,ACG$5)/ACG$3,0)/3600/$E12</f>
        <v>0</v>
      </c>
      <c r="ACH12" s="0" t="n">
        <f aca="false">IF($AK12="●",SUMIFS(ST_SUM!ACV:ACV,ST_SUM!$L:$L,$G12)/COUNTIFS($G:$G,$G12,$AK:$AK,"●",$A:$A,ACH$5)/ACH$3,0)/3600/$E12</f>
        <v>0.0131426173941799</v>
      </c>
      <c r="ACI12" s="0" t="n">
        <f aca="false">IF($AL12="●",SUMIFS(ST_SUM!ACW:ACW,ST_SUM!$L:$L,$G12)/COUNTIFS($G:$G,$G12,$AL:$AL,"●",$A:$A,ACI$5)/ACI$3,0)/3600/$E12</f>
        <v>0.006008125</v>
      </c>
      <c r="ACJ12" s="0" t="n">
        <f aca="false">IF($AM12="●",SUMIFS(ST_SUM!ACX:ACX,ST_SUM!$L:$L,$G12)/COUNTIFS($G:$G,$G12,$AM:$AM,"●",$A:$A,ACJ$5)/ACJ$3,0)/3600/$E12</f>
        <v>0.00128158123897707</v>
      </c>
      <c r="ACK12" s="0" t="n">
        <f aca="false">IF($AN12="●",SUMIFS(ST_SUM!ACY:ACY,ST_SUM!$L:$L,$G12)/COUNTIFS($G:$G,$G12,$AN:$AN,"●",$A:$A,ACK$5)/ACK$3,0)/3600/$E12</f>
        <v>0.0125905431547619</v>
      </c>
      <c r="ACL12" s="0" t="n">
        <f aca="false">IF($AO12="●",SUMIFS(ST_SUM!ACZ:ACZ,ST_SUM!$L:$L,$G12)/COUNTIFS($G:$G,$G12,$AO:$AO,"●",$A:$A,ACL$5)/ACL$3,0)/3600/$E12</f>
        <v>0.00363418898809524</v>
      </c>
      <c r="ACM12" s="0" t="n">
        <f aca="false">IF($AP12="●",SUMIFS(ST_SUM!ADA:ADA,ST_SUM!$L:$L,$G12)/COUNTIFS($G:$G,$G12,$AP:$AP,"●",$A:$A,ACM$5)/ACM$3,0)/3600/$E12</f>
        <v>0.00294425705467372</v>
      </c>
      <c r="ACN12" s="0" t="n">
        <f aca="false">IF($AQ12="●",SUMIFS(ST_SUM!ADB:ADB,ST_SUM!$L:$L,$G12)/COUNTIFS($G:$G,$G12,$AQ:$AQ,"●",$A:$A,ACN$5)/ACN$3,0)/3600/$E12</f>
        <v>0</v>
      </c>
      <c r="ACO12" s="0" t="n">
        <f aca="false">IF($AR12="●",SUMIFS(ST_SUM!ADC:ADC,ST_SUM!$L:$L,$G12)/COUNTIFS($G:$G,$G12,$AR:$AR,"●",$A:$A,ACO$5)/ACO$3,0)/3600/$E12</f>
        <v>0.0113418485449735</v>
      </c>
      <c r="ACP12" s="0" t="n">
        <f aca="false">IF($AS12="●",SUMIFS(ST_SUM!ADD:ADD,ST_SUM!$L:$L,$G12)/COUNTIFS($G:$G,$G12,$AS:$AS,"●",$A:$A,ACP$5)/ACP$3,0)/3600/$E12</f>
        <v>0</v>
      </c>
      <c r="ACQ12" s="0" t="n">
        <f aca="false">IF($AT12="●",SUMIFS(ST_SUM!ADE:ADE,ST_SUM!$L:$L,$G12)/COUNTIFS($G:$G,$G12,$AT:$AT,"●",$A:$A,ACQ$5)/ACQ$3,0)/3600/$E12</f>
        <v>0.00576844962522046</v>
      </c>
      <c r="ACR12" s="0" t="n">
        <f aca="false">IF($AU12="●",SUMIFS(ST_SUM!ADF:ADF,ST_SUM!$L:$L,$G12)/COUNTIFS($G:$G,$G12,$AU:$AU,"●",$A:$A,ACR$5)/ACR$3,0)/3600/$E12</f>
        <v>0</v>
      </c>
      <c r="ACS12" s="0" t="n">
        <f aca="false">IF($AV12="●",SUMIFS(ST_SUM!ADG:ADG,ST_SUM!$L:$L,$G12)/COUNTIFS($G:$G,$G12,$AV:$AV,"●",$A:$A,ACS$5)/ACS$3,0)/3600/$E12</f>
        <v>0</v>
      </c>
      <c r="ACT12" s="0" t="n">
        <f aca="false">IF($AW12="●",SUMIFS(ST_SUM!ADH:ADH,ST_SUM!$L:$L,$G12)/COUNTIFS($G:$G,$G12,$AW:$AW,"●",$A:$A,ACT$5)/ACT$3,0)/3600/$E12</f>
        <v>0.00753867807539683</v>
      </c>
      <c r="ACU12" s="0" t="n">
        <f aca="false">IF($AX12="●",SUMIFS(ST_SUM!ADI:ADI,ST_SUM!$L:$L,$G12)/COUNTIFS($G:$G,$G12,$AX:$AX,"●",$A:$A,ACU$5)/ACU$3,0)/3600/$E12</f>
        <v>0</v>
      </c>
      <c r="ACV12" s="0" t="n">
        <f aca="false">IF($AY12="●",SUMIFS(ST_SUM!ADJ:ADJ,ST_SUM!$L:$L,$G12)/COUNTIFS($G:$G,$G12,$AY:$AY,"●",$A:$A,ACV$5)/ACV$3,0)/3600/$E12</f>
        <v>0.017396626984127</v>
      </c>
      <c r="ACW12" s="0" t="n">
        <f aca="false">IF($AZ12="●",SUMIFS(ST_SUM!ADK:ADK,ST_SUM!$L:$L,$G12)/COUNTIFS($G:$G,$G12,$AZ:$AZ,"●",$A:$A,ACW$5)/ACW$3,0)/3600/$E12</f>
        <v>0</v>
      </c>
      <c r="ACX12" s="0" t="n">
        <f aca="false">IF($BA12="●",SUMIFS(ST_SUM!ADL:ADL,ST_SUM!$L:$L,$G12)/COUNTIFS($G:$G,$G12,$BA:$BA,"●",$A:$A,ACX$5)/ACX$3,0)/3600/$E12</f>
        <v>0.00567218088624339</v>
      </c>
      <c r="ACY12" s="0" t="n">
        <f aca="false">IF($BB12="●",SUMIFS(ST_SUM!ADM:ADM,ST_SUM!$L:$L,$G12)/COUNTIFS($G:$G,$G12,$BB:$BB,"●",$A:$A,ACY$5)/ACY$3,0)/3600/$E12</f>
        <v>0.00637603064373898</v>
      </c>
      <c r="ACZ12" s="0" t="n">
        <f aca="false">IF($BC12="●",SUMIFS(ST_SUM!ADN:ADN,ST_SUM!$L:$L,$G12)/COUNTIFS($G:$G,$G12,$BC:$BC,"●",$A:$A,ACZ$5)/ACZ$3,0)/3600/$E12</f>
        <v>0</v>
      </c>
      <c r="ADA12" s="0" t="n">
        <f aca="false">IF($BD12="●",SUMIFS(ST_SUM!ADO:ADO,ST_SUM!$L:$L,$G12)/COUNTIFS($G:$G,$G12,$BD:$BD,"●",$A:$A,ADA$5)/ADA$3,0)/3600/$E12</f>
        <v>0</v>
      </c>
      <c r="ADB12" s="0" t="n">
        <f aca="false">IF($BE12="●",SUMIFS(ST_SUM!ADP:ADP,ST_SUM!$L:$L,$G12)/COUNTIFS($G:$G,$G12,$BE:$BE,"●",$A:$A,ADB$5)/ADB$3,0)/3600/$E12</f>
        <v>0.0165283316798942</v>
      </c>
      <c r="ADC12" s="0" t="n">
        <f aca="false">IF($BF12="●",SUMIFS(ST_SUM!ADQ:ADQ,ST_SUM!$L:$L,$G12)/COUNTIFS($G:$G,$G12,$BF:$BF,"●",$A:$A,ADC$5)/ADC$3,0)/3600/$E12</f>
        <v>0.0158369671792328</v>
      </c>
      <c r="ADD12" s="0" t="n">
        <f aca="false">IF($BG12="●",SUMIFS(ST_SUM!ADR:ADR,ST_SUM!$L:$L,$G12)/COUNTIFS($G:$G,$G12,$BG:$BG,"●",$A:$A,ADD$5)/ADD$3,0)/3600/$E12</f>
        <v>0</v>
      </c>
      <c r="ADE12" s="0" t="n">
        <f aca="false">IF($BH12="●",SUMIFS(ST_SUM!ADS:ADS,ST_SUM!$L:$L,$G12)/COUNTIFS($G:$G,$G12,$BH:$BH,"●",$A:$A,ADE$5)/ADE$3,0)/3600/$E12</f>
        <v>0.00648650793650794</v>
      </c>
      <c r="ADF12" s="0" t="n">
        <f aca="false">IF($BI12="●",SUMIFS(ST_SUM!ADT:ADT,ST_SUM!$L:$L,$G12)/COUNTIFS($G:$G,$G12,$BI:$BI,"●",$A:$A,ADF$5)/ADF$3,0)/3600/$E12</f>
        <v>0.000481977513227513</v>
      </c>
      <c r="ADG12" s="0" t="n">
        <f aca="false">IF($BJ12="●",SUMIFS(ST_SUM!ADU:ADU,ST_SUM!$L:$L,$G12)/COUNTIFS($G:$G,$G12,$BJ:$BJ,"●",$A:$A,ADG$5)/ADG$3,0)/3600/$E12</f>
        <v>0.0143508267195767</v>
      </c>
      <c r="ADH12" s="0" t="n">
        <f aca="false">IF($BK12="●",SUMIFS(ST_SUM!ADV:ADV,ST_SUM!$L:$L,$G12)/COUNTIFS($G:$G,$G12,$BK:$BK,"●",$A:$A,ADH$5)/ADH$3,0)/3600/$E12</f>
        <v>0.0168882738095238</v>
      </c>
      <c r="ADI12" s="0" t="n">
        <f aca="false">IF($BL12="●",SUMIFS(ST_SUM!ADW:ADW,ST_SUM!$L:$L,$G12)/COUNTIFS($G:$G,$G12,$BL:$BL,"●",$A:$A,ADI$5)/ADI$3,0)/3600/$E12</f>
        <v>0.0148478794642857</v>
      </c>
      <c r="ADJ12" s="0" t="n">
        <f aca="false">IF($BM12="●",SUMIFS(ST_SUM!ADX:ADX,ST_SUM!$L:$L,$G12)/COUNTIFS($G:$G,$G12,$BM:$BM,"●",$A:$A,ADJ$5)/ADJ$3,0)/3600/$E12</f>
        <v>0.000979534556878307</v>
      </c>
      <c r="ADK12" s="0" t="n">
        <f aca="false">IF($BN12="●",SUMIFS(ST_SUM!ADY:ADY,ST_SUM!$L:$L,$G12)/COUNTIFS($G:$G,$G12,$BN:$BN,"●",$A:$A,ADK$5)/ADK$3,0)/3600/$E12</f>
        <v>0</v>
      </c>
      <c r="ADL12" s="0" t="n">
        <f aca="false">IF($BO12="●",SUMIFS(ST_SUM!ADZ:ADZ,ST_SUM!$L:$L,$G12)/COUNTIFS($G:$G,$G12,$BO:$BO,"●",$A:$A,ADL$5)/ADL$3,0)/3600/$E12</f>
        <v>0.00964978091931217</v>
      </c>
      <c r="ADM12" s="0" t="n">
        <f aca="false">IF($BP12="●",SUMIFS(ST_SUM!AEA:AEA,ST_SUM!$L:$L,$G12)/COUNTIFS($G:$G,$G12,$BP:$BP,"●",$A:$A,ADM$5)/ADM$3,0)/3600/$E12</f>
        <v>0.0136059234457672</v>
      </c>
      <c r="ADN12" s="0" t="n">
        <f aca="false">IF($BQ12="●",SUMIFS(ST_SUM!AEB:AEB,ST_SUM!$L:$L,$G12)/COUNTIFS($G:$G,$G12,$BQ:$BQ,"●",$A:$A,ADN$5)/ADN$3,0)/3600/$E12</f>
        <v>0.0113546378968254</v>
      </c>
      <c r="ADO12" s="0" t="n">
        <f aca="false">IF($BR12="●",SUMIFS(ST_SUM!AEC:AEC,ST_SUM!$L:$L,$G12)/COUNTIFS($G:$G,$G12,$BR:$BR,"●",$A:$A,ADO$5)/ADO$3,0)/3600/$E12</f>
        <v>0.00889053130511464</v>
      </c>
      <c r="ADP12" s="0" t="n">
        <f aca="false">IF($BS12="●",SUMIFS(ST_SUM!AED:AED,ST_SUM!$L:$L,$G12)/COUNTIFS($G:$G,$G12,$BS:$BS,"●",$A:$A,ADP$5)/ADP$3,0)/3600/$E12</f>
        <v>0.0102117383845899</v>
      </c>
      <c r="ADQ12" s="0" t="n">
        <f aca="false">IF($BT12="●",SUMIFS(ST_SUM!AEE:AEE,ST_SUM!$L:$L,$G12)/COUNTIFS($G:$G,$G12,$BT:$BT,"●",$A:$A,ADQ$5)/ADQ$3,0)/3600/$E12</f>
        <v>0</v>
      </c>
      <c r="ADR12" s="0" t="n">
        <f aca="false">SUM(ABE12:ADQ12)</f>
        <v>0.367641335703263</v>
      </c>
      <c r="ADS12" s="0" t="n">
        <f aca="false">IF($H12="●",SUMIFS(ST_SUM!AEG:AEG,ST_SUM!$L:$L,$G12)/COUNTIFS($G:$G,$G12,$H:$H,"●",$A:$A,ADS$5)/ADS$3,0)/3600/$E12</f>
        <v>0</v>
      </c>
      <c r="ADT12" s="0" t="n">
        <f aca="false">IF($I12="●",SUMIFS(ST_SUM!AEH:AEH,ST_SUM!$L:$L,$G12)/COUNTIFS($G:$G,$G12,$I:$I,"●",$A:$A,ADT$5)/ADT$3,0)/3600/$E12</f>
        <v>0</v>
      </c>
      <c r="ADU12" s="0" t="n">
        <f aca="false">IF($J12="●",SUMIFS(ST_SUM!AEI:AEI,ST_SUM!$L:$L,$G12)/COUNTIFS($G:$G,$G12,$J:$J,"●",$A:$A,ADU$5)/ADU$3,0)/3600/$E12</f>
        <v>0</v>
      </c>
      <c r="ADV12" s="0" t="n">
        <f aca="false">IF($K12="●",SUMIFS(ST_SUM!AEJ:AEJ,ST_SUM!$L:$L,$G12)/COUNTIFS($G:$G,$G12,$K:$K,"●",$A:$A,ADV$5)/ADV$3,0)/3600/$E12</f>
        <v>0.0125773011363636</v>
      </c>
      <c r="ADW12" s="0" t="n">
        <f aca="false">IF($L12="●",SUMIFS(ST_SUM!AEK:AEK,ST_SUM!$L:$L,$G12)/COUNTIFS($G:$G,$G12,$L:$L,"●",$A:$A,ADW$5)/ADW$3,0)/3600/$E12</f>
        <v>0.0104909669612795</v>
      </c>
      <c r="ADX12" s="0" t="n">
        <f aca="false">IF($M12="●",SUMIFS(ST_SUM!AEL:AEL,ST_SUM!$L:$L,$G12)/COUNTIFS($G:$G,$G12,$M:$M,"●",$A:$A,ADX$5)/ADX$3,0)/3600/$E12</f>
        <v>0</v>
      </c>
      <c r="ADY12" s="0" t="n">
        <f aca="false">IF($N12="●",SUMIFS(ST_SUM!AEM:AEM,ST_SUM!$L:$L,$G12)/COUNTIFS($G:$G,$G12,$N:$N,"●",$A:$A,ADY$5)/ADY$3,0)/3600/$E12</f>
        <v>0</v>
      </c>
      <c r="ADZ12" s="0" t="n">
        <f aca="false">IF($O12="●",SUMIFS(ST_SUM!AEN:AEN,ST_SUM!$L:$L,$G12,ST_SUM!$M:$M,IF($B12='PART METHOD'!$D$4,"FMCNC1",IF($B12='PART METHOD'!$D$6,"FMCNC2","STD")))/IF($B12='PART METHOD'!$D$4,COUNTIFS($G:$G,$G12,$O:$O,"●",$A:$A,ADZ$5,$B:$B,'PART METHOD'!$D$4),IF($B12='PART METHOD'!$D$6,COUNTIFS($G:$G,$G12,$O:$O,"●",$A:$A,ADZ$5,$B:$B,'PART METHOD'!$D$6),COUNTIFS($G:$G,$G12,$O:$O,"●",$A:$A,ADZ$5,$B:$B,"&lt;&gt;"&amp;'PART METHOD'!$D$4,$B:$B,"&lt;&gt;"&amp;'PART METHOD'!$D$6)))/ADZ$3,0)/3600/$E12</f>
        <v>0</v>
      </c>
      <c r="AEA12" s="0" t="n">
        <f aca="false">IF($P12="●",SUMIFS(ST_SUM!AEO:AEO,ST_SUM!$L:$L,$G12,ST_SUM!$M:$M,IF($B12='PART METHOD'!$D$4,"FMCNC1",IF($B12='PART METHOD'!$D$6,"FMCNC2","STD")))/IF($B12='PART METHOD'!$D$4,COUNTIFS($G:$G,$G12,$P:$P,"●",$A:$A,AEA$5,$B:$B,'PART METHOD'!$D$4),IF($B12='PART METHOD'!$D$6,COUNTIFS($G:$G,$G12,$P:$P,"●",$A:$A,AEA$5,$B:$B,'PART METHOD'!$D$6),COUNTIFS($G:$G,$G12,$P:$P,"●",$A:$A,AEA$5,$B:$B,"&lt;&gt;"&amp;'PART METHOD'!$D$4,$B:$B,"&lt;&gt;"&amp;'PART METHOD'!$D$6)))/AEA$3,0)/3600/$E12</f>
        <v>0.00646773595328283</v>
      </c>
      <c r="AEB12" s="0" t="n">
        <f aca="false">IF($Q12="●",SUMIFS(ST_SUM!AEP:AEP,ST_SUM!$L:$L,$G12,ST_SUM!$M:$M,IF($B12='PART METHOD'!$D$4,"FMCNC1",IF($B12='PART METHOD'!$D$6,"FMCNC2","STD")))/IF($B12='PART METHOD'!$D$4,COUNTIFS($G:$G,$G12,$Q:$Q,"●",$A:$A,AEB$5,$B:$B,'PART METHOD'!$D$4),IF($B12='PART METHOD'!$D$6,COUNTIFS($G:$G,$G12,$Q:$Q,"●",$A:$A,AEB$5,$B:$B,'PART METHOD'!$D$6),COUNTIFS($G:$G,$G12,$Q:$Q,"●",$A:$A,AEB$5,$B:$B,"&lt;&gt;"&amp;'PART METHOD'!$D$4,$B:$B,"&lt;&gt;"&amp;'PART METHOD'!$D$6)))/AEB$3,0)/3600/$E12</f>
        <v>0</v>
      </c>
      <c r="AEC12" s="0" t="n">
        <f aca="false">IF($R12="●",SUMIFS(ST_SUM!AEQ:AEQ,ST_SUM!$L:$L,$G12,ST_SUM!$M:$M,IF($B12='PART METHOD'!$D$4,"FMCNC1",IF($B12='PART METHOD'!$D$6,"FMCNC2","STD")))/IF($B12='PART METHOD'!$D$4,COUNTIFS($G:$G,$G12,$R:$R,"●",$A:$A,AEC$5,$B:$B,'PART METHOD'!$D$4),IF($B12='PART METHOD'!$D$6,COUNTIFS($G:$G,$G12,$R:$R,"●",$A:$A,AEC$5,$B:$B,'PART METHOD'!$D$6),COUNTIFS($G:$G,$G12,$R:$R,"●",$A:$A,AEC$5,$B:$B,"&lt;&gt;"&amp;'PART METHOD'!$D$4,$B:$B,"&lt;&gt;"&amp;'PART METHOD'!$D$6)))/AEC$3,0)/3600/$E12</f>
        <v>0.0102239171006944</v>
      </c>
      <c r="AED12" s="0" t="n">
        <f aca="false">IF($S12="●",SUMIFS(ST_SUM!AER:AER,ST_SUM!$L:$L,$G12,ST_SUM!$M:$M,IF($B12='PART METHOD'!$D$4,"FMCNC1",IF($B12='PART METHOD'!$D$6,"FMCNC2","STD")))/IF($B12='PART METHOD'!$D$4,COUNTIFS($G:$G,$G12,$S:$S,"●",$A:$A,AED$5,$B:$B,'PART METHOD'!$D$4),IF($B12='PART METHOD'!$D$6,COUNTIFS($G:$G,$G12,$S:$S,"●",$A:$A,AED$5,$B:$B,'PART METHOD'!$D$6),COUNTIFS($G:$G,$G12,$S:$S,"●",$A:$A,AED$5,$B:$B,"&lt;&gt;"&amp;'PART METHOD'!$D$4,$B:$B,"&lt;&gt;"&amp;'PART METHOD'!$D$6)))/AED$3,0)/3600/$E12</f>
        <v>0.00452894504945286</v>
      </c>
      <c r="AEE12" s="0" t="n">
        <f aca="false">IF($T12="●",SUMIFS(ST_SUM!AES:AES,ST_SUM!$L:$L,$G12,ST_SUM!$M:$M,IF($B12='PART METHOD'!$D$4,"FMCNC1",IF($B12='PART METHOD'!$D$6,"FMCNC2","STD")))/IF($B12='PART METHOD'!$D$4,COUNTIFS($G:$G,$G12,$T:$T,"●",$A:$A,AEE$5,$B:$B,'PART METHOD'!$D$4),IF($B12='PART METHOD'!$D$6,COUNTIFS($G:$G,$G12,$T:$T,"●",$A:$A,AEE$5,$B:$B,'PART METHOD'!$D$6),COUNTIFS($G:$G,$G12,$T:$T,"●",$A:$A,AEE$5,$B:$B,"&lt;&gt;"&amp;'PART METHOD'!$D$4,$B:$B,"&lt;&gt;"&amp;'PART METHOD'!$D$6)))/AEE$3,0)/3600/$E12</f>
        <v>0</v>
      </c>
      <c r="AEF12" s="0" t="n">
        <f aca="false">IF($U12="●",SUMIFS(ST_SUM!AET:AET,ST_SUM!$L:$L,$G12,ST_SUM!$M:$M,IF($B12='PART METHOD'!$D$4,"FMCNC1",IF($B12='PART METHOD'!$D$6,"FMCNC2","STD")))/IF($B12='PART METHOD'!$D$4,COUNTIFS($G:$G,$G12,$U:$U,"●",$A:$A,AEF$5,$B:$B,'PART METHOD'!$D$4),IF($B12='PART METHOD'!$D$6,COUNTIFS($G:$G,$G12,$U:$U,"●",$A:$A,AEF$5,$B:$B,'PART METHOD'!$D$6),COUNTIFS($G:$G,$G12,$U:$U,"●",$A:$A,AEF$5,$B:$B,"&lt;&gt;"&amp;'PART METHOD'!$D$4,$B:$B,"&lt;&gt;"&amp;'PART METHOD'!$D$6)))/AEF$3,0)/3600/$E12</f>
        <v>0.00939824547558923</v>
      </c>
      <c r="AEG12" s="0" t="n">
        <f aca="false">IF($V12="●",SUMIFS(ST_SUM!AEU:AEU,ST_SUM!$L:$L,$G12,ST_SUM!$M:$M,IF($B12='PART METHOD'!$D$4,"FMCNC1",IF($B12='PART METHOD'!$D$6,"FMCNC2","STD")))/IF($B12='PART METHOD'!$D$4,COUNTIFS($G:$G,$G12,$V:$V,"●",$A:$A,AEG$5,$B:$B,'PART METHOD'!$D$4),IF($B12='PART METHOD'!$D$6,COUNTIFS($G:$G,$G12,$V:$V,"●",$A:$A,AEG$5,$B:$B,'PART METHOD'!$D$6),COUNTIFS($G:$G,$G12,$V:$V,"●",$A:$A,AEG$5,$B:$B,"&lt;&gt;"&amp;'PART METHOD'!$D$4,$B:$B,"&lt;&gt;"&amp;'PART METHOD'!$D$6)))/AEG$3,0)/3600/$E12</f>
        <v>0</v>
      </c>
      <c r="AEH12" s="0" t="n">
        <f aca="false">IF($W12="●",SUMIFS(ST_SUM!AEV:AEV,ST_SUM!$L:$L,$G12,ST_SUM!$N:$N,IF($B12='PART METHOD'!$D$5,"HAND","STD"))/COUNTIFS($G:$G,$G12,$W:$W,"●",$A:$A,AEH$5,$B:$B,IF($B12='PART METHOD'!$D$5,'PART METHOD'!$D$5,"&lt;&gt;"&amp;'PART METHOD'!$D$5))/AEH$3,0)/3600/$E12</f>
        <v>0</v>
      </c>
      <c r="AEI12" s="0" t="n">
        <f aca="false">IF($X12="●",SUMIFS(ST_SUM!AEW:AEW,ST_SUM!$L:$L,$G12)/COUNTIFS($G:$G,$G12,$X:$X,"●",$A:$A,AEI$5)/AEI$3,0)/3600/$E12</f>
        <v>0.0135541761363636</v>
      </c>
      <c r="AEJ12" s="0" t="n">
        <f aca="false">IF($Y12="●",SUMIFS(ST_SUM!AEX:AEX,ST_SUM!$L:$L,$G12)/COUNTIFS($G:$G,$G12,$Y:$Y,"●",$A:$A,AEJ$5)/AEJ$3,0)/3600/$E12</f>
        <v>0</v>
      </c>
      <c r="AEK12" s="0" t="n">
        <f aca="false">IF($Z12="●",SUMIFS(ST_SUM!AEY:AEY,ST_SUM!$L:$L,$G12)/COUNTIFS($G:$G,$G12,$Z:$Z,"●",$A:$A,AEK$5)/AEK$3,0)/3600/$E12</f>
        <v>0</v>
      </c>
      <c r="AEL12" s="0" t="n">
        <f aca="false">IF($AA12="●",SUMIFS(ST_SUM!AEZ:AEZ,ST_SUM!$L:$L,$G12)/COUNTIFS($G:$G,$G12,$AA:$AA,"●",$A:$A,AEL$5)/AEL$3,0)/3600/$E12</f>
        <v>0</v>
      </c>
      <c r="AEM12" s="0" t="n">
        <f aca="false">IF($AB12="●",SUMIFS(ST_SUM!AFA:AFA,ST_SUM!$L:$L,$G12)/COUNTIFS($G:$G,$G12,$AB:$AB,"●",$A:$A,AEM$5)/AEM$3,0)/3600/$E12</f>
        <v>0</v>
      </c>
      <c r="AEN12" s="0" t="n">
        <f aca="false">IF($AC12="●",SUMIFS(ST_SUM!AFB:AFB,ST_SUM!$L:$L,$G12)/COUNTIFS($G:$G,$G12,$AC:$AC,"●",$A:$A,AEN$5)/AEN$3,0)/3600/$E12</f>
        <v>0</v>
      </c>
      <c r="AEO12" s="0" t="n">
        <f aca="false">IF($AD12="●",SUMIFS(ST_SUM!AFC:AFC,ST_SUM!$L:$L,$G12)/COUNTIFS($G:$G,$G12,$AD:$AD,"●",$A:$A,AEO$5)/AEO$3,0)/3600/$E12</f>
        <v>0.00402714909511785</v>
      </c>
      <c r="AEP12" s="0" t="n">
        <f aca="false">IF($AE12="●",SUMIFS(ST_SUM!AFD:AFD,ST_SUM!$L:$L,$G12)/COUNTIFS($G:$G,$G12,$AE:$AE,"●",$A:$A,AEP$5)/AEP$3,0)/3600/$E12</f>
        <v>0</v>
      </c>
      <c r="AEQ12" s="0" t="n">
        <f aca="false">IF($AF12="●",SUMIFS(ST_SUM!AFE:AFE,ST_SUM!$L:$L,$G12)/COUNTIFS($G:$G,$G12,$AF:$AF,"●",$A:$A,AEQ$5)/AEQ$3,0)/3600/$E12</f>
        <v>0</v>
      </c>
      <c r="AER12" s="0" t="n">
        <f aca="false">IF($AG12="●",SUMIFS(ST_SUM!AFF:AFF,ST_SUM!$L:$L,$G12)/COUNTIFS($G:$G,$G12,$AG:$AG,"●",$A:$A,AER$5)/AER$3,0)/3600/$E12</f>
        <v>0</v>
      </c>
      <c r="AES12" s="0" t="n">
        <f aca="false">IF($AH12="●",SUMIFS(ST_SUM!AFG:AFG,ST_SUM!$L:$L,$G12)/COUNTIFS($G:$G,$G12,$AH:$AH,"●",$A:$A,AES$5)/AES$3,0)/3600/$E12</f>
        <v>0.00496284722222222</v>
      </c>
      <c r="AET12" s="0" t="n">
        <f aca="false">IF($AI12="●",SUMIFS(ST_SUM!AFH:AFH,ST_SUM!$L:$L,$G12)/COUNTIFS($G:$G,$G12,$AI:$AI,"●",$A:$A,AET$5)/AET$3,0)/3600/$E12</f>
        <v>0.000829663825757576</v>
      </c>
      <c r="AEU12" s="0" t="n">
        <f aca="false">IF($AJ12="●",SUMIFS(ST_SUM!AFI:AFI,ST_SUM!$L:$L,$G12)/COUNTIFS($G:$G,$G12,$AJ:$AJ,"●",$A:$A,AEU$5)/AEU$3,0)/3600/$E12</f>
        <v>0</v>
      </c>
      <c r="AEV12" s="0" t="n">
        <f aca="false">IF($AK12="●",SUMIFS(ST_SUM!AFJ:AFJ,ST_SUM!$L:$L,$G12)/COUNTIFS($G:$G,$G12,$AK:$AK,"●",$A:$A,AEV$5)/AEV$3,0)/3600/$E12</f>
        <v>0.00652115688131313</v>
      </c>
      <c r="AEW12" s="0" t="n">
        <f aca="false">IF($AL12="●",SUMIFS(ST_SUM!AFK:AFK,ST_SUM!$L:$L,$G12)/COUNTIFS($G:$G,$G12,$AL:$AL,"●",$A:$A,AEW$5)/AEW$3,0)/3600/$E12</f>
        <v>0.00389048295454546</v>
      </c>
      <c r="AEX12" s="0" t="n">
        <f aca="false">IF($AM12="●",SUMIFS(ST_SUM!AFL:AFL,ST_SUM!$L:$L,$G12)/COUNTIFS($G:$G,$G12,$AM:$AM,"●",$A:$A,AEX$5)/AEX$3,0)/3600/$E12</f>
        <v>0.00328882575757576</v>
      </c>
      <c r="AEY12" s="0" t="n">
        <f aca="false">IF($AN12="●",SUMIFS(ST_SUM!AFM:AFM,ST_SUM!$L:$L,$G12)/COUNTIFS($G:$G,$G12,$AN:$AN,"●",$A:$A,AEY$5)/AEY$3,0)/3600/$E12</f>
        <v>0.00753421191077441</v>
      </c>
      <c r="AEZ12" s="0" t="n">
        <f aca="false">IF($AO12="●",SUMIFS(ST_SUM!AFN:AFN,ST_SUM!$L:$L,$G12)/COUNTIFS($G:$G,$G12,$AO:$AO,"●",$A:$A,AEZ$5)/AEZ$3,0)/3600/$E12</f>
        <v>0.00519049005681818</v>
      </c>
      <c r="AFA12" s="0" t="n">
        <f aca="false">IF($AP12="●",SUMIFS(ST_SUM!AFO:AFO,ST_SUM!$L:$L,$G12)/COUNTIFS($G:$G,$G12,$AP:$AP,"●",$A:$A,AFA$5)/AFA$3,0)/3600/$E12</f>
        <v>0.00579485216750842</v>
      </c>
      <c r="AFB12" s="0" t="n">
        <f aca="false">IF($AQ12="●",SUMIFS(ST_SUM!AFP:AFP,ST_SUM!$L:$L,$G12)/COUNTIFS($G:$G,$G12,$AQ:$AQ,"●",$A:$A,AFB$5)/AFB$3,0)/3600/$E12</f>
        <v>0</v>
      </c>
      <c r="AFC12" s="0" t="n">
        <f aca="false">IF($AR12="●",SUMIFS(ST_SUM!AFQ:AFQ,ST_SUM!$L:$L,$G12)/COUNTIFS($G:$G,$G12,$AR:$AR,"●",$A:$A,AFC$5)/AFC$3,0)/3600/$E12</f>
        <v>0.0130327256944444</v>
      </c>
      <c r="AFD12" s="0" t="n">
        <f aca="false">IF($AS12="●",SUMIFS(ST_SUM!AFR:AFR,ST_SUM!$L:$L,$G12)/COUNTIFS($G:$G,$G12,$AS:$AS,"●",$A:$A,AFD$5)/AFD$3,0)/3600/$E12</f>
        <v>0</v>
      </c>
      <c r="AFE12" s="0" t="n">
        <f aca="false">IF($AT12="●",SUMIFS(ST_SUM!AFS:AFS,ST_SUM!$L:$L,$G12)/COUNTIFS($G:$G,$G12,$AT:$AT,"●",$A:$A,AFE$5)/AFE$3,0)/3600/$E12</f>
        <v>0.00479190867003367</v>
      </c>
      <c r="AFF12" s="0" t="n">
        <f aca="false">IF($AU12="●",SUMIFS(ST_SUM!AFT:AFT,ST_SUM!$L:$L,$G12)/COUNTIFS($G:$G,$G12,$AU:$AU,"●",$A:$A,AFF$5)/AFF$3,0)/3600/$E12</f>
        <v>0</v>
      </c>
      <c r="AFG12" s="0" t="n">
        <f aca="false">IF($AV12="●",SUMIFS(ST_SUM!AFU:AFU,ST_SUM!$L:$L,$G12)/COUNTIFS($G:$G,$G12,$AV:$AV,"●",$A:$A,AFG$5)/AFG$3,0)/3600/$E12</f>
        <v>0</v>
      </c>
      <c r="AFH12" s="0" t="n">
        <f aca="false">IF($AW12="●",SUMIFS(ST_SUM!AFV:AFV,ST_SUM!$L:$L,$G12)/COUNTIFS($G:$G,$G12,$AW:$AW,"●",$A:$A,AFH$5)/AFH$3,0)/3600/$E12</f>
        <v>0.00951749526515152</v>
      </c>
      <c r="AFI12" s="0" t="n">
        <f aca="false">IF($AX12="●",SUMIFS(ST_SUM!AFW:AFW,ST_SUM!$L:$L,$G12)/COUNTIFS($G:$G,$G12,$AX:$AX,"●",$A:$A,AFI$5)/AFI$3,0)/3600/$E12</f>
        <v>0</v>
      </c>
      <c r="AFJ12" s="0" t="n">
        <f aca="false">IF($AY12="●",SUMIFS(ST_SUM!AFX:AFX,ST_SUM!$L:$L,$G12)/COUNTIFS($G:$G,$G12,$AY:$AY,"●",$A:$A,AFJ$5)/AFJ$3,0)/3600/$E12</f>
        <v>0.0252435783617424</v>
      </c>
      <c r="AFK12" s="0" t="n">
        <f aca="false">IF($AZ12="●",SUMIFS(ST_SUM!AFY:AFY,ST_SUM!$L:$L,$G12)/COUNTIFS($G:$G,$G12,$AZ:$AZ,"●",$A:$A,AFK$5)/AFK$3,0)/3600/$E12</f>
        <v>0</v>
      </c>
      <c r="AFL12" s="0" t="n">
        <f aca="false">IF($BA12="●",SUMIFS(ST_SUM!AFZ:AFZ,ST_SUM!$L:$L,$G12)/COUNTIFS($G:$G,$G12,$BA:$BA,"●",$A:$A,AFL$5)/AFL$3,0)/3600/$E12</f>
        <v>0.00571502840909091</v>
      </c>
      <c r="AFM12" s="0" t="n">
        <f aca="false">IF($BB12="●",SUMIFS(ST_SUM!AGA:AGA,ST_SUM!$L:$L,$G12)/COUNTIFS($G:$G,$G12,$BB:$BB,"●",$A:$A,AFM$5)/AFM$3,0)/3600/$E12</f>
        <v>0.00760249368686869</v>
      </c>
      <c r="AFN12" s="0" t="n">
        <f aca="false">IF($BC12="●",SUMIFS(ST_SUM!AGB:AGB,ST_SUM!$L:$L,$G12)/COUNTIFS($G:$G,$G12,$BC:$BC,"●",$A:$A,AFN$5)/AFN$3,0)/3600/$E12</f>
        <v>0</v>
      </c>
      <c r="AFO12" s="0" t="n">
        <f aca="false">IF($BD12="●",SUMIFS(ST_SUM!AGC:AGC,ST_SUM!$L:$L,$G12)/COUNTIFS($G:$G,$G12,$BD:$BD,"●",$A:$A,AFO$5)/AFO$3,0)/3600/$E12</f>
        <v>0</v>
      </c>
      <c r="AFP12" s="0" t="n">
        <f aca="false">IF($BE12="●",SUMIFS(ST_SUM!AGD:AGD,ST_SUM!$L:$L,$G12)/COUNTIFS($G:$G,$G12,$BE:$BE,"●",$A:$A,AFP$5)/AFP$3,0)/3600/$E12</f>
        <v>0.0205339172979798</v>
      </c>
      <c r="AFQ12" s="0" t="n">
        <f aca="false">IF($BF12="●",SUMIFS(ST_SUM!AGE:AGE,ST_SUM!$L:$L,$G12)/COUNTIFS($G:$G,$G12,$BF:$BF,"●",$A:$A,AFQ$5)/AFQ$3,0)/3600/$E12</f>
        <v>0.0111837910353535</v>
      </c>
      <c r="AFR12" s="0" t="n">
        <f aca="false">IF($BG12="●",SUMIFS(ST_SUM!AGF:AGF,ST_SUM!$L:$L,$G12)/COUNTIFS($G:$G,$G12,$BG:$BG,"●",$A:$A,AFR$5)/AFR$3,0)/3600/$E12</f>
        <v>0</v>
      </c>
      <c r="AFS12" s="0" t="n">
        <f aca="false">IF($BH12="●",SUMIFS(ST_SUM!AGG:AGG,ST_SUM!$L:$L,$G12)/COUNTIFS($G:$G,$G12,$BH:$BH,"●",$A:$A,AFS$5)/AFS$3,0)/3600/$E12</f>
        <v>0.0030365625</v>
      </c>
      <c r="AFT12" s="0" t="n">
        <f aca="false">IF($BI12="●",SUMIFS(ST_SUM!AGH:AGH,ST_SUM!$L:$L,$G12)/COUNTIFS($G:$G,$G12,$BI:$BI,"●",$A:$A,AFT$5)/AFT$3,0)/3600/$E12</f>
        <v>0.00213541666666667</v>
      </c>
      <c r="AFU12" s="0" t="n">
        <f aca="false">IF($BJ12="●",SUMIFS(ST_SUM!AGI:AGI,ST_SUM!$L:$L,$G12)/COUNTIFS($G:$G,$G12,$BJ:$BJ,"●",$A:$A,AFU$5)/AFU$3,0)/3600/$E12</f>
        <v>0.00884054608585859</v>
      </c>
      <c r="AFV12" s="0" t="n">
        <f aca="false">IF($BK12="●",SUMIFS(ST_SUM!AGJ:AGJ,ST_SUM!$L:$L,$G12)/COUNTIFS($G:$G,$G12,$BK:$BK,"●",$A:$A,AFV$5)/AFV$3,0)/3600/$E12</f>
        <v>0.0376423019255051</v>
      </c>
      <c r="AFW12" s="0" t="n">
        <f aca="false">IF($BL12="●",SUMIFS(ST_SUM!AGK:AGK,ST_SUM!$L:$L,$G12)/COUNTIFS($G:$G,$G12,$BL:$BL,"●",$A:$A,AFW$5)/AFW$3,0)/3600/$E12</f>
        <v>0.0122093513257576</v>
      </c>
      <c r="AFX12" s="0" t="n">
        <f aca="false">IF($BM12="●",SUMIFS(ST_SUM!AGL:AGL,ST_SUM!$L:$L,$G12)/COUNTIFS($G:$G,$G12,$BM:$BM,"●",$A:$A,AFX$5)/AFX$3,0)/3600/$E12</f>
        <v>0.00221769965277778</v>
      </c>
      <c r="AFY12" s="0" t="n">
        <f aca="false">IF($BN12="●",SUMIFS(ST_SUM!AGM:AGM,ST_SUM!$L:$L,$G12)/COUNTIFS($G:$G,$G12,$BN:$BN,"●",$A:$A,AFY$5)/AFY$3,0)/3600/$E12</f>
        <v>0</v>
      </c>
      <c r="AFZ12" s="0" t="n">
        <f aca="false">IF($BO12="●",SUMIFS(ST_SUM!AGN:AGN,ST_SUM!$L:$L,$G12)/COUNTIFS($G:$G,$G12,$BO:$BO,"●",$A:$A,AFZ$5)/AFZ$3,0)/3600/$E12</f>
        <v>0.00844537168560606</v>
      </c>
      <c r="AGA12" s="0" t="n">
        <f aca="false">IF($BP12="●",SUMIFS(ST_SUM!AGO:AGO,ST_SUM!$L:$L,$G12)/COUNTIFS($G:$G,$G12,$BP:$BP,"●",$A:$A,AGA$5)/AGA$3,0)/3600/$E12</f>
        <v>0.0165806029040404</v>
      </c>
      <c r="AGB12" s="0" t="n">
        <f aca="false">IF($BQ12="●",SUMIFS(ST_SUM!AGP:AGP,ST_SUM!$L:$L,$G12)/COUNTIFS($G:$G,$G12,$BQ:$BQ,"●",$A:$A,AGB$5)/AGB$3,0)/3600/$E12</f>
        <v>0.0115426373106061</v>
      </c>
      <c r="AGC12" s="0" t="n">
        <f aca="false">IF($BR12="●",SUMIFS(ST_SUM!AGQ:AGQ,ST_SUM!$L:$L,$G12)/COUNTIFS($G:$G,$G12,$BR:$BR,"●",$A:$A,AGC$5)/AGC$3,0)/3600/$E12</f>
        <v>0.00494518097643098</v>
      </c>
      <c r="AGD12" s="0" t="n">
        <f aca="false">IF($BS12="●",SUMIFS(ST_SUM!AGR:AGR,ST_SUM!$L:$L,$G12)/COUNTIFS($G:$G,$G12,$BS:$BS,"●",$A:$A,AGD$5)/AGD$3,0)/3600/$E12</f>
        <v>0.00826935724431818</v>
      </c>
      <c r="AGE12" s="0" t="n">
        <f aca="false">IF($BT12="●",SUMIFS(ST_SUM!AGS:AGS,ST_SUM!$L:$L,$G12)/COUNTIFS($G:$G,$G12,$BT:$BT,"●",$A:$A,AGE$5)/AGE$3,0)/3600/$E12</f>
        <v>0</v>
      </c>
      <c r="AGF12" s="0" t="n">
        <f aca="false">SUM(ADS12:AGE12)</f>
        <v>0.322766934382891</v>
      </c>
    </row>
    <row r="13" customFormat="false" ht="15" hidden="false" customHeight="false" outlineLevel="0" collapsed="false">
      <c r="A13" s="0" t="s">
        <v>310</v>
      </c>
      <c r="B13" s="0" t="s">
        <v>311</v>
      </c>
      <c r="C13" s="0" t="s">
        <v>321</v>
      </c>
      <c r="E13" s="0" t="n">
        <v>16</v>
      </c>
      <c r="G13" s="0" t="n">
        <v>9.52</v>
      </c>
      <c r="H13" s="0" t="s">
        <v>313</v>
      </c>
      <c r="I13" s="0" t="s">
        <v>313</v>
      </c>
      <c r="J13" s="0" t="s">
        <v>313</v>
      </c>
      <c r="K13" s="0" t="s">
        <v>313</v>
      </c>
      <c r="L13" s="0" t="s">
        <v>313</v>
      </c>
      <c r="N13" s="0" t="s">
        <v>313</v>
      </c>
      <c r="Q13" s="0" t="s">
        <v>313</v>
      </c>
      <c r="R13" s="0" t="s">
        <v>313</v>
      </c>
      <c r="S13" s="0" t="s">
        <v>313</v>
      </c>
      <c r="U13" s="0" t="s">
        <v>313</v>
      </c>
      <c r="W13" s="0" t="s">
        <v>313</v>
      </c>
      <c r="X13" s="0" t="s">
        <v>313</v>
      </c>
      <c r="Z13" s="0" t="s">
        <v>313</v>
      </c>
      <c r="AA13" s="0" t="s">
        <v>313</v>
      </c>
      <c r="AB13" s="0" t="s">
        <v>313</v>
      </c>
      <c r="AC13" s="0" t="s">
        <v>313</v>
      </c>
      <c r="AD13" s="0" t="s">
        <v>313</v>
      </c>
      <c r="AE13" s="0" t="s">
        <v>313</v>
      </c>
      <c r="AI13" s="0" t="s">
        <v>313</v>
      </c>
      <c r="AJ13" s="0" t="s">
        <v>313</v>
      </c>
      <c r="AL13" s="0" t="s">
        <v>313</v>
      </c>
      <c r="AM13" s="0" t="s">
        <v>313</v>
      </c>
      <c r="AP13" s="0" t="s">
        <v>313</v>
      </c>
      <c r="AR13" s="0" t="s">
        <v>313</v>
      </c>
      <c r="AS13" s="0" t="s">
        <v>313</v>
      </c>
      <c r="AU13" s="0" t="s">
        <v>313</v>
      </c>
      <c r="AV13" s="0" t="s">
        <v>313</v>
      </c>
      <c r="AW13" s="0" t="s">
        <v>313</v>
      </c>
      <c r="AZ13" s="0" t="s">
        <v>313</v>
      </c>
      <c r="BA13" s="0" t="s">
        <v>313</v>
      </c>
      <c r="BD13" s="0" t="s">
        <v>313</v>
      </c>
      <c r="BG13" s="0" t="s">
        <v>313</v>
      </c>
      <c r="BJ13" s="0" t="s">
        <v>313</v>
      </c>
      <c r="BL13" s="0" t="s">
        <v>313</v>
      </c>
      <c r="BN13" s="0" t="s">
        <v>313</v>
      </c>
      <c r="BR13" s="0" t="s">
        <v>313</v>
      </c>
      <c r="BS13" s="0" t="s">
        <v>313</v>
      </c>
      <c r="BT13" s="0" t="s">
        <v>313</v>
      </c>
      <c r="BU13" s="0" t="n">
        <f aca="false">IF($H13="●",SUMIFS(ST_SUM!CI:CI,ST_SUM!$L:$L,$G13)/COUNTIFS($G:$G,$G13,$H:$H,"●",$A:$A,BU$5)/BU$3,0)/3600/$E13</f>
        <v>0.00580072916666667</v>
      </c>
      <c r="BV13" s="0" t="n">
        <f aca="false">IF($I13="●",SUMIFS(ST_SUM!CJ:CJ,ST_SUM!$L:$L,$G13)/COUNTIFS($G:$G,$G13,$I:$I,"●",$A:$A,BV$5)/BV$3,0)/3600/$E13</f>
        <v>0.00249748263888889</v>
      </c>
      <c r="BW13" s="0" t="n">
        <f aca="false">IF($J13="●",SUMIFS(ST_SUM!CK:CK,ST_SUM!$L:$L,$G13)/COUNTIFS($G:$G,$G13,$J:$J,"●",$A:$A,BW$5)/BW$3,0)/3600/$E13</f>
        <v>0.0168529253472222</v>
      </c>
      <c r="BX13" s="0" t="n">
        <f aca="false">IF($K13="●",SUMIFS(ST_SUM!CL:CL,ST_SUM!$L:$L,$G13)/COUNTIFS($G:$G,$G13,$K:$K,"●",$A:$A,BX$5)/BX$3,0)/3600/$E13</f>
        <v>0.0172200868055556</v>
      </c>
      <c r="BY13" s="0" t="n">
        <f aca="false">IF($L13="●",SUMIFS(ST_SUM!CM:CM,ST_SUM!$L:$L,$G13)/COUNTIFS($G:$G,$G13,$L:$L,"●",$A:$A,BY$5)/BY$3,0)/3600/$E13</f>
        <v>0.0030458125</v>
      </c>
      <c r="BZ13" s="0" t="n">
        <f aca="false">IF($M13="●",SUMIFS(ST_SUM!CN:CN,ST_SUM!$L:$L,$G13)/COUNTIFS($G:$G,$G13,$M:$M,"●",$A:$A,BZ$5)/BZ$3,0)/3600/$E13</f>
        <v>0</v>
      </c>
      <c r="CA13" s="0" t="n">
        <f aca="false">IF($N13="●",SUMIFS(ST_SUM!CO:CO,ST_SUM!$L:$L,$G13)/COUNTIFS($G:$G,$G13,$N:$N,"●",$A:$A,CA$5)/CA$3,0)/3600/$E13</f>
        <v>0.00291666666666667</v>
      </c>
      <c r="CB13" s="0" t="n">
        <f aca="false">IF($O13="●",SUMIFS(ST_SUM!CP:CP,ST_SUM!$L:$L,$G13,ST_SUM!$M:$M,IF($B13='PART METHOD'!$D$4,"FMCNC1",IF($B13='PART METHOD'!$D$6,"FMCNC2","STD")))/IF($B13='PART METHOD'!$D$4,COUNTIFS($G:$G,$G13,$O:$O,"●",$A:$A,CB$5,$B:$B,'PART METHOD'!$D$4),IF($B13='PART METHOD'!$D$6,COUNTIFS($G:$G,$G13,$O:$O,"●",$A:$A,CB$5,$B:$B,'PART METHOD'!$D$6),COUNTIFS($G:$G,$G13,$O:$O,"●",$A:$A,CB$5,$B:$B,"&lt;&gt;"&amp;'PART METHOD'!$D$4,$B:$B,"&lt;&gt;"&amp;'PART METHOD'!$D$6)))/CB$3,0)/3600/$E13</f>
        <v>0</v>
      </c>
      <c r="CC13" s="0" t="n">
        <f aca="false">IF($P13="●",SUMIFS(ST_SUM!CQ:CQ,ST_SUM!$L:$L,$G13,ST_SUM!$M:$M,IF($B13='PART METHOD'!$D$4,"FMCNC1",IF($B13='PART METHOD'!$D$6,"FMCNC2","STD")))/IF($B13='PART METHOD'!$D$4,COUNTIFS($G:$G,$G13,$P:$P,"●",$A:$A,CC$5,$B:$B,'PART METHOD'!$D$4),IF($B13='PART METHOD'!$D$6,COUNTIFS($G:$G,$G13,$P:$P,"●",$A:$A,CC$5,$B:$B,'PART METHOD'!$D$6),COUNTIFS($G:$G,$G13,$P:$P,"●",$A:$A,CC$5,$B:$B,"&lt;&gt;"&amp;'PART METHOD'!$D$4,$B:$B,"&lt;&gt;"&amp;'PART METHOD'!$D$6)))/CC$3,0)/3600/$E13</f>
        <v>0</v>
      </c>
      <c r="CD13" s="0" t="n">
        <f aca="false">IF($Q13="●",SUMIFS(ST_SUM!CR:CR,ST_SUM!$L:$L,$G13,ST_SUM!$M:$M,IF($B13='PART METHOD'!$D$4,"FMCNC1",IF($B13='PART METHOD'!$D$6,"FMCNC2","STD")))/IF($B13='PART METHOD'!$D$4,COUNTIFS($G:$G,$G13,$Q:$Q,"●",$A:$A,CD$5,$B:$B,'PART METHOD'!$D$4),IF($B13='PART METHOD'!$D$6,COUNTIFS($G:$G,$G13,$Q:$Q,"●",$A:$A,CD$5,$B:$B,'PART METHOD'!$D$6),COUNTIFS($G:$G,$G13,$Q:$Q,"●",$A:$A,CD$5,$B:$B,"&lt;&gt;"&amp;'PART METHOD'!$D$4,$B:$B,"&lt;&gt;"&amp;'PART METHOD'!$D$6)))/CD$3,0)/3600/$E13</f>
        <v>0.00815903935185185</v>
      </c>
      <c r="CE13" s="0" t="n">
        <f aca="false">IF($R13="●",SUMIFS(ST_SUM!CS:CS,ST_SUM!$L:$L,$G13,ST_SUM!$M:$M,IF($B13='PART METHOD'!$D$4,"FMCNC1",IF($B13='PART METHOD'!$D$6,"FMCNC2","STD")))/IF($B13='PART METHOD'!$D$4,COUNTIFS($G:$G,$G13,$R:$R,"●",$A:$A,CE$5,$B:$B,'PART METHOD'!$D$4),IF($B13='PART METHOD'!$D$6,COUNTIFS($G:$G,$G13,$R:$R,"●",$A:$A,CE$5,$B:$B,'PART METHOD'!$D$6),COUNTIFS($G:$G,$G13,$R:$R,"●",$A:$A,CE$5,$B:$B,"&lt;&gt;"&amp;'PART METHOD'!$D$4,$B:$B,"&lt;&gt;"&amp;'PART METHOD'!$D$6)))/CE$3,0)/3600/$E13</f>
        <v>0.0144966536458333</v>
      </c>
      <c r="CF13" s="0" t="n">
        <f aca="false">IF($S13="●",SUMIFS(ST_SUM!CT:CT,ST_SUM!$L:$L,$G13,ST_SUM!$M:$M,IF($B13='PART METHOD'!$D$4,"FMCNC1",IF($B13='PART METHOD'!$D$6,"FMCNC2","STD")))/IF($B13='PART METHOD'!$D$4,COUNTIFS($G:$G,$G13,$S:$S,"●",$A:$A,CF$5,$B:$B,'PART METHOD'!$D$4),IF($B13='PART METHOD'!$D$6,COUNTIFS($G:$G,$G13,$S:$S,"●",$A:$A,CF$5,$B:$B,'PART METHOD'!$D$6),COUNTIFS($G:$G,$G13,$S:$S,"●",$A:$A,CF$5,$B:$B,"&lt;&gt;"&amp;'PART METHOD'!$D$4,$B:$B,"&lt;&gt;"&amp;'PART METHOD'!$D$6)))/CF$3,0)/3600/$E13</f>
        <v>0.0323466579861111</v>
      </c>
      <c r="CG13" s="0" t="n">
        <f aca="false">IF($T13="●",SUMIFS(ST_SUM!CU:CU,ST_SUM!$L:$L,$G13,ST_SUM!$M:$M,IF($B13='PART METHOD'!$D$4,"FMCNC1",IF($B13='PART METHOD'!$D$6,"FMCNC2","STD")))/IF($B13='PART METHOD'!$D$4,COUNTIFS($G:$G,$G13,$T:$T,"●",$A:$A,CG$5,$B:$B,'PART METHOD'!$D$4),IF($B13='PART METHOD'!$D$6,COUNTIFS($G:$G,$G13,$T:$T,"●",$A:$A,CG$5,$B:$B,'PART METHOD'!$D$6),COUNTIFS($G:$G,$G13,$T:$T,"●",$A:$A,CG$5,$B:$B,"&lt;&gt;"&amp;'PART METHOD'!$D$4,$B:$B,"&lt;&gt;"&amp;'PART METHOD'!$D$6)))/CG$3,0)/3600/$E13</f>
        <v>0</v>
      </c>
      <c r="CH13" s="0" t="n">
        <f aca="false">IF($U13="●",SUMIFS(ST_SUM!CV:CV,ST_SUM!$L:$L,$G13,ST_SUM!$M:$M,IF($B13='PART METHOD'!$D$4,"FMCNC1",IF($B13='PART METHOD'!$D$6,"FMCNC2","STD")))/IF($B13='PART METHOD'!$D$4,COUNTIFS($G:$G,$G13,$U:$U,"●",$A:$A,CH$5,$B:$B,'PART METHOD'!$D$4),IF($B13='PART METHOD'!$D$6,COUNTIFS($G:$G,$G13,$U:$U,"●",$A:$A,CH$5,$B:$B,'PART METHOD'!$D$6),COUNTIFS($G:$G,$G13,$U:$U,"●",$A:$A,CH$5,$B:$B,"&lt;&gt;"&amp;'PART METHOD'!$D$4,$B:$B,"&lt;&gt;"&amp;'PART METHOD'!$D$6)))/CH$3,0)/3600/$E13</f>
        <v>0.0226649262152778</v>
      </c>
      <c r="CI13" s="0" t="n">
        <f aca="false">IF($V13="●",SUMIFS(ST_SUM!CW:CW,ST_SUM!$L:$L,$G13,ST_SUM!$M:$M,IF($B13='PART METHOD'!$D$4,"FMCNC1",IF($B13='PART METHOD'!$D$6,"FMCNC2","STD")))/IF($B13='PART METHOD'!$D$4,COUNTIFS($G:$G,$G13,$V:$V,"●",$A:$A,CI$5,$B:$B,'PART METHOD'!$D$4),IF($B13='PART METHOD'!$D$6,COUNTIFS($G:$G,$G13,$V:$V,"●",$A:$A,CI$5,$B:$B,'PART METHOD'!$D$6),COUNTIFS($G:$G,$G13,$V:$V,"●",$A:$A,CI$5,$B:$B,"&lt;&gt;"&amp;'PART METHOD'!$D$4,$B:$B,"&lt;&gt;"&amp;'PART METHOD'!$D$6)))/CI$3,0)/3600/$E13</f>
        <v>0</v>
      </c>
      <c r="CJ13" s="0" t="n">
        <f aca="false">IF($W13="●",SUMIFS(ST_SUM!CX:CX,ST_SUM!$L:$L,$G13,ST_SUM!$N:$N,IF($B13='PART METHOD'!$D$5,"HAND","STD"))/COUNTIFS($G:$G,$G13,$W:$W,"●",$A:$A,CJ$5,$B:$B,IF($B13='PART METHOD'!$D$5,'PART METHOD'!$D$5,"&lt;&gt;"&amp;'PART METHOD'!$D$5))/CJ$3,0)/3600/$E13</f>
        <v>0.0119769444444444</v>
      </c>
      <c r="CK13" s="0" t="n">
        <f aca="false">IF($X13="●",SUMIFS(ST_SUM!CY:CY,ST_SUM!$L:$L,$G13)/COUNTIFS($G:$G,$G13,$X:$X,"●",$A:$A,CK$5)/CK$3,0)/3600/$E13</f>
        <v>0.0150754861111111</v>
      </c>
      <c r="CL13" s="0" t="n">
        <f aca="false">IF($Y13="●",SUMIFS(ST_SUM!CZ:CZ,ST_SUM!$L:$L,$G13)/COUNTIFS($G:$G,$G13,$Y:$Y,"●",$A:$A,CL$5)/CL$3,0)/3600/$E13</f>
        <v>0</v>
      </c>
      <c r="CM13" s="0" t="n">
        <f aca="false">IF($Z13="●",SUMIFS(ST_SUM!DA:DA,ST_SUM!$L:$L,$G13)/COUNTIFS($G:$G,$G13,$Z:$Z,"●",$A:$A,CM$5)/CM$3,0)/3600/$E13</f>
        <v>0.00872521701388889</v>
      </c>
      <c r="CN13" s="0" t="n">
        <f aca="false">IF($AA13="●",SUMIFS(ST_SUM!DB:DB,ST_SUM!$L:$L,$G13)/COUNTIFS($G:$G,$G13,$AA:$AA,"●",$A:$A,CN$5)/CN$3,0)/3600/$E13</f>
        <v>0.0077625</v>
      </c>
      <c r="CO13" s="0" t="n">
        <f aca="false">IF($AB13="●",SUMIFS(ST_SUM!DC:DC,ST_SUM!$L:$L,$G13)/COUNTIFS($G:$G,$G13,$AB:$AB,"●",$A:$A,CO$5)/CO$3,0)/3600/$E13</f>
        <v>0.00587371527777778</v>
      </c>
      <c r="CP13" s="0" t="n">
        <f aca="false">IF($AC13="●",SUMIFS(ST_SUM!DD:DD,ST_SUM!$L:$L,$G13)/COUNTIFS($G:$G,$G13,$AC:$AC,"●",$A:$A,CP$5)/CP$3,0)/3600/$E13</f>
        <v>0.00646491319444445</v>
      </c>
      <c r="CQ13" s="0" t="n">
        <f aca="false">IF($AD13="●",SUMIFS(ST_SUM!DE:DE,ST_SUM!$L:$L,$G13)/COUNTIFS($G:$G,$G13,$AD:$AD,"●",$A:$A,CQ$5)/CQ$3,0)/3600/$E13</f>
        <v>0.00466231770833333</v>
      </c>
      <c r="CR13" s="0" t="n">
        <f aca="false">IF($AE13="●",SUMIFS(ST_SUM!DF:DF,ST_SUM!$L:$L,$G13)/COUNTIFS($G:$G,$G13,$AE:$AE,"●",$A:$A,CR$5)/CR$3,0)/3600/$E13</f>
        <v>0.0208316449652778</v>
      </c>
      <c r="CS13" s="0" t="n">
        <f aca="false">IF($AF13="●",SUMIFS(ST_SUM!DG:DG,ST_SUM!$L:$L,$G13)/COUNTIFS($G:$G,$G13,$AF:$AF,"●",$A:$A,CS$5)/CS$3,0)/3600/$E13</f>
        <v>0</v>
      </c>
      <c r="CT13" s="0" t="n">
        <f aca="false">IF($AG13="●",SUMIFS(ST_SUM!DH:DH,ST_SUM!$L:$L,$G13)/COUNTIFS($G:$G,$G13,$AG:$AG,"●",$A:$A,CT$5)/CT$3,0)/3600/$E13</f>
        <v>0</v>
      </c>
      <c r="CU13" s="0" t="n">
        <f aca="false">IF($AH13="●",SUMIFS(ST_SUM!DI:DI,ST_SUM!$L:$L,$G13)/COUNTIFS($G:$G,$G13,$AH:$AH,"●",$A:$A,CU$5)/CU$3,0)/3600/$E13</f>
        <v>0</v>
      </c>
      <c r="CV13" s="0" t="n">
        <f aca="false">IF($AI13="●",SUMIFS(ST_SUM!DJ:DJ,ST_SUM!$L:$L,$G13)/COUNTIFS($G:$G,$G13,$AI:$AI,"●",$A:$A,CV$5)/CV$3,0)/3600/$E13</f>
        <v>0.00669445529513889</v>
      </c>
      <c r="CW13" s="0" t="n">
        <f aca="false">IF($AJ13="●",SUMIFS(ST_SUM!DK:DK,ST_SUM!$L:$L,$G13)/COUNTIFS($G:$G,$G13,$AJ:$AJ,"●",$A:$A,CW$5)/CW$3,0)/3600/$E13</f>
        <v>0.00405530092592593</v>
      </c>
      <c r="CX13" s="0" t="n">
        <f aca="false">IF($AK13="●",SUMIFS(ST_SUM!DL:DL,ST_SUM!$L:$L,$G13)/COUNTIFS($G:$G,$G13,$AK:$AK,"●",$A:$A,CX$5)/CX$3,0)/3600/$E13</f>
        <v>0</v>
      </c>
      <c r="CY13" s="0" t="n">
        <f aca="false">IF($AL13="●",SUMIFS(ST_SUM!DM:DM,ST_SUM!$L:$L,$G13)/COUNTIFS($G:$G,$G13,$AL:$AL,"●",$A:$A,CY$5)/CY$3,0)/3600/$E13</f>
        <v>0.0216944618055556</v>
      </c>
      <c r="CZ13" s="0" t="n">
        <f aca="false">IF($AM13="●",SUMIFS(ST_SUM!DN:DN,ST_SUM!$L:$L,$G13)/COUNTIFS($G:$G,$G13,$AM:$AM,"●",$A:$A,CZ$5)/CZ$3,0)/3600/$E13</f>
        <v>0.0070830078125</v>
      </c>
      <c r="DA13" s="0" t="n">
        <f aca="false">IF($AN13="●",SUMIFS(ST_SUM!DO:DO,ST_SUM!$L:$L,$G13)/COUNTIFS($G:$G,$G13,$AN:$AN,"●",$A:$A,DA$5)/DA$3,0)/3600/$E13</f>
        <v>0</v>
      </c>
      <c r="DB13" s="0" t="n">
        <f aca="false">IF($AO13="●",SUMIFS(ST_SUM!DP:DP,ST_SUM!$L:$L,$G13)/COUNTIFS($G:$G,$G13,$AO:$AO,"●",$A:$A,DB$5)/DB$3,0)/3600/$E13</f>
        <v>0</v>
      </c>
      <c r="DC13" s="0" t="n">
        <f aca="false">IF($AP13="●",SUMIFS(ST_SUM!DQ:DQ,ST_SUM!$L:$L,$G13)/COUNTIFS($G:$G,$G13,$AP:$AP,"●",$A:$A,DC$5)/DC$3,0)/3600/$E13</f>
        <v>0.00734809027777778</v>
      </c>
      <c r="DD13" s="0" t="n">
        <f aca="false">IF($AQ13="●",SUMIFS(ST_SUM!DR:DR,ST_SUM!$L:$L,$G13)/COUNTIFS($G:$G,$G13,$AQ:$AQ,"●",$A:$A,DD$5)/DD$3,0)/3600/$E13</f>
        <v>0</v>
      </c>
      <c r="DE13" s="0" t="n">
        <f aca="false">IF($AR13="●",SUMIFS(ST_SUM!DS:DS,ST_SUM!$L:$L,$G13)/COUNTIFS($G:$G,$G13,$AR:$AR,"●",$A:$A,DE$5)/DE$3,0)/3600/$E13</f>
        <v>0.00899361111111111</v>
      </c>
      <c r="DF13" s="0" t="n">
        <f aca="false">IF($AS13="●",SUMIFS(ST_SUM!DT:DT,ST_SUM!$L:$L,$G13)/COUNTIFS($G:$G,$G13,$AS:$AS,"●",$A:$A,DF$5)/DF$3,0)/3600/$E13</f>
        <v>0.0220313585069444</v>
      </c>
      <c r="DG13" s="0" t="n">
        <f aca="false">IF($AT13="●",SUMIFS(ST_SUM!DU:DU,ST_SUM!$L:$L,$G13)/COUNTIFS($G:$G,$G13,$AT:$AT,"●",$A:$A,DG$5)/DG$3,0)/3600/$E13</f>
        <v>0</v>
      </c>
      <c r="DH13" s="0" t="n">
        <f aca="false">IF($AU13="●",SUMIFS(ST_SUM!DV:DV,ST_SUM!$L:$L,$G13)/COUNTIFS($G:$G,$G13,$AU:$AU,"●",$A:$A,DH$5)/DH$3,0)/3600/$E13</f>
        <v>0.0187262022569444</v>
      </c>
      <c r="DI13" s="0" t="n">
        <f aca="false">IF($AV13="●",SUMIFS(ST_SUM!DW:DW,ST_SUM!$L:$L,$G13)/COUNTIFS($G:$G,$G13,$AV:$AV,"●",$A:$A,DI$5)/DI$3,0)/3600/$E13</f>
        <v>0.00592958333333333</v>
      </c>
      <c r="DJ13" s="0" t="n">
        <f aca="false">IF($AW13="●",SUMIFS(ST_SUM!DX:DX,ST_SUM!$L:$L,$G13)/COUNTIFS($G:$G,$G13,$AW:$AW,"●",$A:$A,DJ$5)/DJ$3,0)/3600/$E13</f>
        <v>0.0208395095486111</v>
      </c>
      <c r="DK13" s="0" t="n">
        <f aca="false">IF($AX13="●",SUMIFS(ST_SUM!DY:DY,ST_SUM!$L:$L,$G13)/COUNTIFS($G:$G,$G13,$AX:$AX,"●",$A:$A,DK$5)/DK$3,0)/3600/$E13</f>
        <v>0</v>
      </c>
      <c r="DL13" s="0" t="n">
        <f aca="false">IF($AY13="●",SUMIFS(ST_SUM!DZ:DZ,ST_SUM!$L:$L,$G13)/COUNTIFS($G:$G,$G13,$AY:$AY,"●",$A:$A,DL$5)/DL$3,0)/3600/$E13</f>
        <v>0</v>
      </c>
      <c r="DM13" s="0" t="n">
        <f aca="false">IF($AZ13="●",SUMIFS(ST_SUM!EA:EA,ST_SUM!$L:$L,$G13)/COUNTIFS($G:$G,$G13,$AZ:$AZ,"●",$A:$A,DM$5)/DM$3,0)/3600/$E13</f>
        <v>0.0050636255787037</v>
      </c>
      <c r="DN13" s="0" t="n">
        <f aca="false">IF($BA13="●",SUMIFS(ST_SUM!EB:EB,ST_SUM!$L:$L,$G13)/COUNTIFS($G:$G,$G13,$BA:$BA,"●",$A:$A,DN$5)/DN$3,0)/3600/$E13</f>
        <v>0.00473138888888889</v>
      </c>
      <c r="DO13" s="0" t="n">
        <f aca="false">IF($BB13="●",SUMIFS(ST_SUM!EC:EC,ST_SUM!$L:$L,$G13)/COUNTIFS($G:$G,$G13,$BB:$BB,"●",$A:$A,DO$5)/DO$3,0)/3600/$E13</f>
        <v>0</v>
      </c>
      <c r="DP13" s="0" t="n">
        <f aca="false">IF($BC13="●",SUMIFS(ST_SUM!ED:ED,ST_SUM!$L:$L,$G13)/COUNTIFS($G:$G,$G13,$BC:$BC,"●",$A:$A,DP$5)/DP$3,0)/3600/$E13</f>
        <v>0</v>
      </c>
      <c r="DQ13" s="0" t="n">
        <f aca="false">IF($BD13="●",SUMIFS(ST_SUM!EE:EE,ST_SUM!$L:$L,$G13)/COUNTIFS($G:$G,$G13,$BD:$BD,"●",$A:$A,DQ$5)/DQ$3,0)/3600/$E13</f>
        <v>0.00564952835648148</v>
      </c>
      <c r="DR13" s="0" t="n">
        <f aca="false">IF($BE13="●",SUMIFS(ST_SUM!EF:EF,ST_SUM!$L:$L,$G13)/COUNTIFS($G:$G,$G13,$BE:$BE,"●",$A:$A,DR$5)/DR$3,0)/3600/$E13</f>
        <v>0</v>
      </c>
      <c r="DS13" s="0" t="n">
        <f aca="false">IF($BF13="●",SUMIFS(ST_SUM!EG:EG,ST_SUM!$L:$L,$G13)/COUNTIFS($G:$G,$G13,$BF:$BF,"●",$A:$A,DS$5)/DS$3,0)/3600/$E13</f>
        <v>0</v>
      </c>
      <c r="DT13" s="0" t="n">
        <f aca="false">IF($BG13="●",SUMIFS(ST_SUM!EH:EH,ST_SUM!$L:$L,$G13)/COUNTIFS($G:$G,$G13,$BG:$BG,"●",$A:$A,DT$5)/DT$3,0)/3600/$E13</f>
        <v>0.0276552951388889</v>
      </c>
      <c r="DU13" s="0" t="n">
        <f aca="false">IF($BH13="●",SUMIFS(ST_SUM!EI:EI,ST_SUM!$L:$L,$G13)/COUNTIFS($G:$G,$G13,$BH:$BH,"●",$A:$A,DU$5)/DU$3,0)/3600/$E13</f>
        <v>0</v>
      </c>
      <c r="DV13" s="0" t="n">
        <f aca="false">IF($BI13="●",SUMIFS(ST_SUM!EJ:EJ,ST_SUM!$L:$L,$G13)/COUNTIFS($G:$G,$G13,$BI:$BI,"●",$A:$A,DV$5)/DV$3,0)/3600/$E13</f>
        <v>0</v>
      </c>
      <c r="DW13" s="0" t="n">
        <f aca="false">IF($BJ13="●",SUMIFS(ST_SUM!EK:EK,ST_SUM!$L:$L,$G13)/COUNTIFS($G:$G,$G13,$BJ:$BJ,"●",$A:$A,DW$5)/DW$3,0)/3600/$E13</f>
        <v>0.0317025173611111</v>
      </c>
      <c r="DX13" s="0" t="n">
        <f aca="false">IF($BK13="●",SUMIFS(ST_SUM!EL:EL,ST_SUM!$L:$L,$G13)/COUNTIFS($G:$G,$G13,$BK:$BK,"●",$A:$A,DX$5)/DX$3,0)/3600/$E13</f>
        <v>0</v>
      </c>
      <c r="DY13" s="0" t="n">
        <f aca="false">IF($BL13="●",SUMIFS(ST_SUM!EM:EM,ST_SUM!$L:$L,$G13)/COUNTIFS($G:$G,$G13,$BL:$BL,"●",$A:$A,DY$5)/DY$3,0)/3600/$E13</f>
        <v>0.00847595196759259</v>
      </c>
      <c r="DZ13" s="0" t="n">
        <f aca="false">IF($BM13="●",SUMIFS(ST_SUM!EN:EN,ST_SUM!$L:$L,$G13)/COUNTIFS($G:$G,$G13,$BM:$BM,"●",$A:$A,DZ$5)/DZ$3,0)/3600/$E13</f>
        <v>0</v>
      </c>
      <c r="EA13" s="0" t="n">
        <f aca="false">IF($BN13="●",SUMIFS(ST_SUM!EO:EO,ST_SUM!$L:$L,$G13)/COUNTIFS($G:$G,$G13,$BN:$BN,"●",$A:$A,EA$5)/EA$3,0)/3600/$E13</f>
        <v>0.0400557638888889</v>
      </c>
      <c r="EB13" s="0" t="n">
        <f aca="false">IF($BO13="●",SUMIFS(ST_SUM!EP:EP,ST_SUM!$L:$L,$G13)/COUNTIFS($G:$G,$G13,$BO:$BO,"●",$A:$A,EB$5)/EB$3,0)/3600/$E13</f>
        <v>0</v>
      </c>
      <c r="EC13" s="0" t="n">
        <f aca="false">IF($BP13="●",SUMIFS(ST_SUM!EQ:EQ,ST_SUM!$L:$L,$G13)/COUNTIFS($G:$G,$G13,$BP:$BP,"●",$A:$A,EC$5)/EC$3,0)/3600/$E13</f>
        <v>0</v>
      </c>
      <c r="ED13" s="0" t="n">
        <f aca="false">IF($BQ13="●",SUMIFS(ST_SUM!ER:ER,ST_SUM!$L:$L,$G13)/COUNTIFS($G:$G,$G13,$BQ:$BQ,"●",$A:$A,ED$5)/ED$3,0)/3600/$E13</f>
        <v>0</v>
      </c>
      <c r="EE13" s="0" t="n">
        <f aca="false">IF($BR13="●",SUMIFS(ST_SUM!ES:ES,ST_SUM!$L:$L,$G13)/COUNTIFS($G:$G,$G13,$BR:$BR,"●",$A:$A,EE$5)/EE$3,0)/3600/$E13</f>
        <v>0.00325450520833333</v>
      </c>
      <c r="EF13" s="0" t="n">
        <f aca="false">IF($BS13="●",SUMIFS(ST_SUM!ET:ET,ST_SUM!$L:$L,$G13)/COUNTIFS($G:$G,$G13,$BS:$BS,"●",$A:$A,EF$5)/EF$3,0)/3600/$E13</f>
        <v>0.00150347222222222</v>
      </c>
      <c r="EG13" s="0" t="n">
        <f aca="false">IF($BT13="●",SUMIFS(ST_SUM!EU:EU,ST_SUM!$L:$L,$G13)/COUNTIFS($G:$G,$G13,$BT:$BT,"●",$A:$A,EG$5)/EG$3,0)/3600/$E13</f>
        <v>0.0367298611111111</v>
      </c>
      <c r="EH13" s="0" t="n">
        <f aca="false">SUM(BU13:EG13)</f>
        <v>0.495591209635417</v>
      </c>
      <c r="EI13" s="0" t="n">
        <f aca="false">IF($H13="●",SUMIFS(ST_SUM!EW:EW,ST_SUM!$L:$L,$G13)/COUNTIFS($G:$G,$G13,$H:$H,"●",$A:$A,EI$5)/EI$3,0)/3600/$E13</f>
        <v>0.0034948082010582</v>
      </c>
      <c r="EJ13" s="0" t="n">
        <f aca="false">IF($I13="●",SUMIFS(ST_SUM!EX:EX,ST_SUM!$L:$L,$G13)/COUNTIFS($G:$G,$G13,$I:$I,"●",$A:$A,EJ$5)/EJ$3,0)/3600/$E13</f>
        <v>0.0022041832010582</v>
      </c>
      <c r="EK13" s="0" t="n">
        <f aca="false">IF($J13="●",SUMIFS(ST_SUM!EY:EY,ST_SUM!$L:$L,$G13)/COUNTIFS($G:$G,$G13,$J:$J,"●",$A:$A,EK$5)/EK$3,0)/3600/$E13</f>
        <v>0.0134278935185185</v>
      </c>
      <c r="EL13" s="0" t="n">
        <f aca="false">IF($K13="●",SUMIFS(ST_SUM!EZ:EZ,ST_SUM!$L:$L,$G13)/COUNTIFS($G:$G,$G13,$K:$K,"●",$A:$A,EL$5)/EL$3,0)/3600/$E13</f>
        <v>0.0176775462962963</v>
      </c>
      <c r="EM13" s="0" t="n">
        <f aca="false">IF($L13="●",SUMIFS(ST_SUM!FA:FA,ST_SUM!$L:$L,$G13)/COUNTIFS($G:$G,$G13,$L:$L,"●",$A:$A,EM$5)/EM$3,0)/3600/$E13</f>
        <v>0.00309560495205027</v>
      </c>
      <c r="EN13" s="0" t="n">
        <f aca="false">IF($M13="●",SUMIFS(ST_SUM!FB:FB,ST_SUM!$L:$L,$G13)/COUNTIFS($G:$G,$G13,$M:$M,"●",$A:$A,EN$5)/EN$3,0)/3600/$E13</f>
        <v>0</v>
      </c>
      <c r="EO13" s="0" t="n">
        <f aca="false">IF($N13="●",SUMIFS(ST_SUM!FC:FC,ST_SUM!$L:$L,$G13)/COUNTIFS($G:$G,$G13,$N:$N,"●",$A:$A,EO$5)/EO$3,0)/3600/$E13</f>
        <v>0.00151785714285714</v>
      </c>
      <c r="EP13" s="0" t="n">
        <f aca="false">IF($O13="●",SUMIFS(ST_SUM!FD:FD,ST_SUM!$L:$L,$G13,ST_SUM!$M:$M,IF($B13='PART METHOD'!$D$4,"FMCNC1",IF($B13='PART METHOD'!$D$6,"FMCNC2","STD")))/IF($B13='PART METHOD'!$D$4,COUNTIFS($G:$G,$G13,$O:$O,"●",$A:$A,EP$5,$B:$B,'PART METHOD'!$D$4),IF($B13='PART METHOD'!$D$6,COUNTIFS($G:$G,$G13,$O:$O,"●",$A:$A,EP$5,$B:$B,'PART METHOD'!$D$6),COUNTIFS($G:$G,$G13,$O:$O,"●",$A:$A,EP$5,$B:$B,"&lt;&gt;"&amp;'PART METHOD'!$D$4,$B:$B,"&lt;&gt;"&amp;'PART METHOD'!$D$6)))/EP$3,0)/3600/$E13</f>
        <v>0</v>
      </c>
      <c r="EQ13" s="0" t="n">
        <f aca="false">IF($P13="●",SUMIFS(ST_SUM!FE:FE,ST_SUM!$L:$L,$G13,ST_SUM!$M:$M,IF($B13='PART METHOD'!$D$4,"FMCNC1",IF($B13='PART METHOD'!$D$6,"FMCNC2","STD")))/IF($B13='PART METHOD'!$D$4,COUNTIFS($G:$G,$G13,$P:$P,"●",$A:$A,EQ$5,$B:$B,'PART METHOD'!$D$4),IF($B13='PART METHOD'!$D$6,COUNTIFS($G:$G,$G13,$P:$P,"●",$A:$A,EQ$5,$B:$B,'PART METHOD'!$D$6),COUNTIFS($G:$G,$G13,$P:$P,"●",$A:$A,EQ$5,$B:$B,"&lt;&gt;"&amp;'PART METHOD'!$D$4,$B:$B,"&lt;&gt;"&amp;'PART METHOD'!$D$6)))/EQ$3,0)/3600/$E13</f>
        <v>0</v>
      </c>
      <c r="ER13" s="0" t="n">
        <f aca="false">IF($Q13="●",SUMIFS(ST_SUM!FF:FF,ST_SUM!$L:$L,$G13,ST_SUM!$M:$M,IF($B13='PART METHOD'!$D$4,"FMCNC1",IF($B13='PART METHOD'!$D$6,"FMCNC2","STD")))/IF($B13='PART METHOD'!$D$4,COUNTIFS($G:$G,$G13,$Q:$Q,"●",$A:$A,ER$5,$B:$B,'PART METHOD'!$D$4),IF($B13='PART METHOD'!$D$6,COUNTIFS($G:$G,$G13,$Q:$Q,"●",$A:$A,ER$5,$B:$B,'PART METHOD'!$D$6),COUNTIFS($G:$G,$G13,$Q:$Q,"●",$A:$A,ER$5,$B:$B,"&lt;&gt;"&amp;'PART METHOD'!$D$4,$B:$B,"&lt;&gt;"&amp;'PART METHOD'!$D$6)))/ER$3,0)/3600/$E13</f>
        <v>0.00770116291887125</v>
      </c>
      <c r="ES13" s="0" t="n">
        <f aca="false">IF($R13="●",SUMIFS(ST_SUM!FG:FG,ST_SUM!$L:$L,$G13,ST_SUM!$M:$M,IF($B13='PART METHOD'!$D$4,"FMCNC1",IF($B13='PART METHOD'!$D$6,"FMCNC2","STD")))/IF($B13='PART METHOD'!$D$4,COUNTIFS($G:$G,$G13,$R:$R,"●",$A:$A,ES$5,$B:$B,'PART METHOD'!$D$4),IF($B13='PART METHOD'!$D$6,COUNTIFS($G:$G,$G13,$R:$R,"●",$A:$A,ES$5,$B:$B,'PART METHOD'!$D$6),COUNTIFS($G:$G,$G13,$R:$R,"●",$A:$A,ES$5,$B:$B,"&lt;&gt;"&amp;'PART METHOD'!$D$4,$B:$B,"&lt;&gt;"&amp;'PART METHOD'!$D$6)))/ES$3,0)/3600/$E13</f>
        <v>0.0138470899470899</v>
      </c>
      <c r="ET13" s="0" t="n">
        <f aca="false">IF($S13="●",SUMIFS(ST_SUM!FH:FH,ST_SUM!$L:$L,$G13,ST_SUM!$M:$M,IF($B13='PART METHOD'!$D$4,"FMCNC1",IF($B13='PART METHOD'!$D$6,"FMCNC2","STD")))/IF($B13='PART METHOD'!$D$4,COUNTIFS($G:$G,$G13,$S:$S,"●",$A:$A,ET$5,$B:$B,'PART METHOD'!$D$4),IF($B13='PART METHOD'!$D$6,COUNTIFS($G:$G,$G13,$S:$S,"●",$A:$A,ET$5,$B:$B,'PART METHOD'!$D$6),COUNTIFS($G:$G,$G13,$S:$S,"●",$A:$A,ET$5,$B:$B,"&lt;&gt;"&amp;'PART METHOD'!$D$4,$B:$B,"&lt;&gt;"&amp;'PART METHOD'!$D$6)))/ET$3,0)/3600/$E13</f>
        <v>0.0292573743386243</v>
      </c>
      <c r="EU13" s="0" t="n">
        <f aca="false">IF($T13="●",SUMIFS(ST_SUM!FI:FI,ST_SUM!$L:$L,$G13,ST_SUM!$M:$M,IF($B13='PART METHOD'!$D$4,"FMCNC1",IF($B13='PART METHOD'!$D$6,"FMCNC2","STD")))/IF($B13='PART METHOD'!$D$4,COUNTIFS($G:$G,$G13,$T:$T,"●",$A:$A,EU$5,$B:$B,'PART METHOD'!$D$4),IF($B13='PART METHOD'!$D$6,COUNTIFS($G:$G,$G13,$T:$T,"●",$A:$A,EU$5,$B:$B,'PART METHOD'!$D$6),COUNTIFS($G:$G,$G13,$T:$T,"●",$A:$A,EU$5,$B:$B,"&lt;&gt;"&amp;'PART METHOD'!$D$4,$B:$B,"&lt;&gt;"&amp;'PART METHOD'!$D$6)))/EU$3,0)/3600/$E13</f>
        <v>0</v>
      </c>
      <c r="EV13" s="0" t="n">
        <f aca="false">IF($U13="●",SUMIFS(ST_SUM!FJ:FJ,ST_SUM!$L:$L,$G13,ST_SUM!$M:$M,IF($B13='PART METHOD'!$D$4,"FMCNC1",IF($B13='PART METHOD'!$D$6,"FMCNC2","STD")))/IF($B13='PART METHOD'!$D$4,COUNTIFS($G:$G,$G13,$U:$U,"●",$A:$A,EV$5,$B:$B,'PART METHOD'!$D$4),IF($B13='PART METHOD'!$D$6,COUNTIFS($G:$G,$G13,$U:$U,"●",$A:$A,EV$5,$B:$B,'PART METHOD'!$D$6),COUNTIFS($G:$G,$G13,$U:$U,"●",$A:$A,EV$5,$B:$B,"&lt;&gt;"&amp;'PART METHOD'!$D$4,$B:$B,"&lt;&gt;"&amp;'PART METHOD'!$D$6)))/EV$3,0)/3600/$E13</f>
        <v>0.021898933531746</v>
      </c>
      <c r="EW13" s="0" t="n">
        <f aca="false">IF($V13="●",SUMIFS(ST_SUM!FK:FK,ST_SUM!$L:$L,$G13,ST_SUM!$M:$M,IF($B13='PART METHOD'!$D$4,"FMCNC1",IF($B13='PART METHOD'!$D$6,"FMCNC2","STD")))/IF($B13='PART METHOD'!$D$4,COUNTIFS($G:$G,$G13,$V:$V,"●",$A:$A,EW$5,$B:$B,'PART METHOD'!$D$4),IF($B13='PART METHOD'!$D$6,COUNTIFS($G:$G,$G13,$V:$V,"●",$A:$A,EW$5,$B:$B,'PART METHOD'!$D$6),COUNTIFS($G:$G,$G13,$V:$V,"●",$A:$A,EW$5,$B:$B,"&lt;&gt;"&amp;'PART METHOD'!$D$4,$B:$B,"&lt;&gt;"&amp;'PART METHOD'!$D$6)))/EW$3,0)/3600/$E13</f>
        <v>0</v>
      </c>
      <c r="EX13" s="0" t="n">
        <f aca="false">IF($W13="●",SUMIFS(ST_SUM!FL:FL,ST_SUM!$L:$L,$G13,ST_SUM!$N:$N,IF($B13='PART METHOD'!$D$5,"HAND","STD"))/COUNTIFS($G:$G,$G13,$W:$W,"●",$A:$A,EX$5,$B:$B,IF($B13='PART METHOD'!$D$5,'PART METHOD'!$D$5,"&lt;&gt;"&amp;'PART METHOD'!$D$5))/EX$3,0)/3600/$E13</f>
        <v>0.00648303571428571</v>
      </c>
      <c r="EY13" s="0" t="n">
        <f aca="false">IF($X13="●",SUMIFS(ST_SUM!FM:FM,ST_SUM!$L:$L,$G13)/COUNTIFS($G:$G,$G13,$X:$X,"●",$A:$A,EY$5)/EY$3,0)/3600/$E13</f>
        <v>0.0138756531084656</v>
      </c>
      <c r="EZ13" s="0" t="n">
        <f aca="false">IF($Y13="●",SUMIFS(ST_SUM!FN:FN,ST_SUM!$L:$L,$G13)/COUNTIFS($G:$G,$G13,$Y:$Y,"●",$A:$A,EZ$5)/EZ$3,0)/3600/$E13</f>
        <v>0</v>
      </c>
      <c r="FA13" s="0" t="n">
        <f aca="false">IF($Z13="●",SUMIFS(ST_SUM!FO:FO,ST_SUM!$L:$L,$G13)/COUNTIFS($G:$G,$G13,$Z:$Z,"●",$A:$A,FA$5)/FA$3,0)/3600/$E13</f>
        <v>0.00716787698412699</v>
      </c>
      <c r="FB13" s="0" t="n">
        <f aca="false">IF($AA13="●",SUMIFS(ST_SUM!FP:FP,ST_SUM!$L:$L,$G13)/COUNTIFS($G:$G,$G13,$AA:$AA,"●",$A:$A,FB$5)/FB$3,0)/3600/$E13</f>
        <v>0.00539706349206349</v>
      </c>
      <c r="FC13" s="0" t="n">
        <f aca="false">IF($AB13="●",SUMIFS(ST_SUM!FQ:FQ,ST_SUM!$L:$L,$G13)/COUNTIFS($G:$G,$G13,$AB:$AB,"●",$A:$A,FC$5)/FC$3,0)/3600/$E13</f>
        <v>0.00336231812169312</v>
      </c>
      <c r="FD13" s="0" t="n">
        <f aca="false">IF($AC13="●",SUMIFS(ST_SUM!FR:FR,ST_SUM!$L:$L,$G13)/COUNTIFS($G:$G,$G13,$AC:$AC,"●",$A:$A,FD$5)/FD$3,0)/3600/$E13</f>
        <v>0.00477628141534392</v>
      </c>
      <c r="FE13" s="0" t="n">
        <f aca="false">IF($AD13="●",SUMIFS(ST_SUM!FS:FS,ST_SUM!$L:$L,$G13)/COUNTIFS($G:$G,$G13,$AD:$AD,"●",$A:$A,FE$5)/FE$3,0)/3600/$E13</f>
        <v>0.00666817542989418</v>
      </c>
      <c r="FF13" s="0" t="n">
        <f aca="false">IF($AE13="●",SUMIFS(ST_SUM!FT:FT,ST_SUM!$L:$L,$G13)/COUNTIFS($G:$G,$G13,$AE:$AE,"●",$A:$A,FF$5)/FF$3,0)/3600/$E13</f>
        <v>0.0151184854497355</v>
      </c>
      <c r="FG13" s="0" t="n">
        <f aca="false">IF($AF13="●",SUMIFS(ST_SUM!FU:FU,ST_SUM!$L:$L,$G13)/COUNTIFS($G:$G,$G13,$AF:$AF,"●",$A:$A,FG$5)/FG$3,0)/3600/$E13</f>
        <v>0</v>
      </c>
      <c r="FH13" s="0" t="n">
        <f aca="false">IF($AG13="●",SUMIFS(ST_SUM!FV:FV,ST_SUM!$L:$L,$G13)/COUNTIFS($G:$G,$G13,$AG:$AG,"●",$A:$A,FH$5)/FH$3,0)/3600/$E13</f>
        <v>0</v>
      </c>
      <c r="FI13" s="0" t="n">
        <f aca="false">IF($AH13="●",SUMIFS(ST_SUM!FW:FW,ST_SUM!$L:$L,$G13)/COUNTIFS($G:$G,$G13,$AH:$AH,"●",$A:$A,FI$5)/FI$3,0)/3600/$E13</f>
        <v>0</v>
      </c>
      <c r="FJ13" s="0" t="n">
        <f aca="false">IF($AI13="●",SUMIFS(ST_SUM!FX:FX,ST_SUM!$L:$L,$G13)/COUNTIFS($G:$G,$G13,$AI:$AI,"●",$A:$A,FJ$5)/FJ$3,0)/3600/$E13</f>
        <v>0.00370388888888889</v>
      </c>
      <c r="FK13" s="0" t="n">
        <f aca="false">IF($AJ13="●",SUMIFS(ST_SUM!FY:FY,ST_SUM!$L:$L,$G13)/COUNTIFS($G:$G,$G13,$AJ:$AJ,"●",$A:$A,FK$5)/FK$3,0)/3600/$E13</f>
        <v>0.00234001598324515</v>
      </c>
      <c r="FL13" s="0" t="n">
        <f aca="false">IF($AK13="●",SUMIFS(ST_SUM!FZ:FZ,ST_SUM!$L:$L,$G13)/COUNTIFS($G:$G,$G13,$AK:$AK,"●",$A:$A,FL$5)/FL$3,0)/3600/$E13</f>
        <v>0</v>
      </c>
      <c r="FM13" s="0" t="n">
        <f aca="false">IF($AL13="●",SUMIFS(ST_SUM!GA:GA,ST_SUM!$L:$L,$G13)/COUNTIFS($G:$G,$G13,$AL:$AL,"●",$A:$A,FM$5)/FM$3,0)/3600/$E13</f>
        <v>0.02191458994709</v>
      </c>
      <c r="FN13" s="0" t="n">
        <f aca="false">IF($AM13="●",SUMIFS(ST_SUM!GB:GB,ST_SUM!$L:$L,$G13)/COUNTIFS($G:$G,$G13,$AM:$AM,"●",$A:$A,FN$5)/FN$3,0)/3600/$E13</f>
        <v>0.00640341021825397</v>
      </c>
      <c r="FO13" s="0" t="n">
        <f aca="false">IF($AN13="●",SUMIFS(ST_SUM!GC:GC,ST_SUM!$L:$L,$G13)/COUNTIFS($G:$G,$G13,$AN:$AN,"●",$A:$A,FO$5)/FO$3,0)/3600/$E13</f>
        <v>0</v>
      </c>
      <c r="FP13" s="0" t="n">
        <f aca="false">IF($AO13="●",SUMIFS(ST_SUM!GD:GD,ST_SUM!$L:$L,$G13)/COUNTIFS($G:$G,$G13,$AO:$AO,"●",$A:$A,FP$5)/FP$3,0)/3600/$E13</f>
        <v>0</v>
      </c>
      <c r="FQ13" s="0" t="n">
        <f aca="false">IF($AP13="●",SUMIFS(ST_SUM!GE:GE,ST_SUM!$L:$L,$G13)/COUNTIFS($G:$G,$G13,$AP:$AP,"●",$A:$A,FQ$5)/FQ$3,0)/3600/$E13</f>
        <v>0.00679591049382716</v>
      </c>
      <c r="FR13" s="0" t="n">
        <f aca="false">IF($AQ13="●",SUMIFS(ST_SUM!GF:GF,ST_SUM!$L:$L,$G13)/COUNTIFS($G:$G,$G13,$AQ:$AQ,"●",$A:$A,FR$5)/FR$3,0)/3600/$E13</f>
        <v>0</v>
      </c>
      <c r="FS13" s="0" t="n">
        <f aca="false">IF($AR13="●",SUMIFS(ST_SUM!GG:GG,ST_SUM!$L:$L,$G13)/COUNTIFS($G:$G,$G13,$AR:$AR,"●",$A:$A,FS$5)/FS$3,0)/3600/$E13</f>
        <v>0.00788031580687831</v>
      </c>
      <c r="FT13" s="0" t="n">
        <f aca="false">IF($AS13="●",SUMIFS(ST_SUM!GH:GH,ST_SUM!$L:$L,$G13)/COUNTIFS($G:$G,$G13,$AS:$AS,"●",$A:$A,FT$5)/FT$3,0)/3600/$E13</f>
        <v>0.015677095734127</v>
      </c>
      <c r="FU13" s="0" t="n">
        <f aca="false">IF($AT13="●",SUMIFS(ST_SUM!GI:GI,ST_SUM!$L:$L,$G13)/COUNTIFS($G:$G,$G13,$AT:$AT,"●",$A:$A,FU$5)/FU$3,0)/3600/$E13</f>
        <v>0</v>
      </c>
      <c r="FV13" s="0" t="n">
        <f aca="false">IF($AU13="●",SUMIFS(ST_SUM!GJ:GJ,ST_SUM!$L:$L,$G13)/COUNTIFS($G:$G,$G13,$AU:$AU,"●",$A:$A,FV$5)/FV$3,0)/3600/$E13</f>
        <v>0.0163939773478836</v>
      </c>
      <c r="FW13" s="0" t="n">
        <f aca="false">IF($AV13="●",SUMIFS(ST_SUM!GK:GK,ST_SUM!$L:$L,$G13)/COUNTIFS($G:$G,$G13,$AV:$AV,"●",$A:$A,FW$5)/FW$3,0)/3600/$E13</f>
        <v>0.0050031498015873</v>
      </c>
      <c r="FX13" s="0" t="n">
        <f aca="false">IF($AW13="●",SUMIFS(ST_SUM!GL:GL,ST_SUM!$L:$L,$G13)/COUNTIFS($G:$G,$G13,$AW:$AW,"●",$A:$A,FX$5)/FX$3,0)/3600/$E13</f>
        <v>0.0181784143518519</v>
      </c>
      <c r="FY13" s="0" t="n">
        <f aca="false">IF($AX13="●",SUMIFS(ST_SUM!GM:GM,ST_SUM!$L:$L,$G13)/COUNTIFS($G:$G,$G13,$AX:$AX,"●",$A:$A,FY$5)/FY$3,0)/3600/$E13</f>
        <v>0</v>
      </c>
      <c r="FZ13" s="0" t="n">
        <f aca="false">IF($AY13="●",SUMIFS(ST_SUM!GN:GN,ST_SUM!$L:$L,$G13)/COUNTIFS($G:$G,$G13,$AY:$AY,"●",$A:$A,FZ$5)/FZ$3,0)/3600/$E13</f>
        <v>0</v>
      </c>
      <c r="GA13" s="0" t="n">
        <f aca="false">IF($AZ13="●",SUMIFS(ST_SUM!GO:GO,ST_SUM!$L:$L,$G13)/COUNTIFS($G:$G,$G13,$AZ:$AZ,"●",$A:$A,GA$5)/GA$3,0)/3600/$E13</f>
        <v>0.0027041939484127</v>
      </c>
      <c r="GB13" s="0" t="n">
        <f aca="false">IF($BA13="●",SUMIFS(ST_SUM!GP:GP,ST_SUM!$L:$L,$G13)/COUNTIFS($G:$G,$G13,$BA:$BA,"●",$A:$A,GB$5)/GB$3,0)/3600/$E13</f>
        <v>0.00203062582671958</v>
      </c>
      <c r="GC13" s="0" t="n">
        <f aca="false">IF($BB13="●",SUMIFS(ST_SUM!GQ:GQ,ST_SUM!$L:$L,$G13)/COUNTIFS($G:$G,$G13,$BB:$BB,"●",$A:$A,GC$5)/GC$3,0)/3600/$E13</f>
        <v>0</v>
      </c>
      <c r="GD13" s="0" t="n">
        <f aca="false">IF($BC13="●",SUMIFS(ST_SUM!GR:GR,ST_SUM!$L:$L,$G13)/COUNTIFS($G:$G,$G13,$BC:$BC,"●",$A:$A,GD$5)/GD$3,0)/3600/$E13</f>
        <v>0</v>
      </c>
      <c r="GE13" s="0" t="n">
        <f aca="false">IF($BD13="●",SUMIFS(ST_SUM!GS:GS,ST_SUM!$L:$L,$G13)/COUNTIFS($G:$G,$G13,$BD:$BD,"●",$A:$A,GE$5)/GE$3,0)/3600/$E13</f>
        <v>0.00753970320767196</v>
      </c>
      <c r="GF13" s="0" t="n">
        <f aca="false">IF($BE13="●",SUMIFS(ST_SUM!GT:GT,ST_SUM!$L:$L,$G13)/COUNTIFS($G:$G,$G13,$BE:$BE,"●",$A:$A,GF$5)/GF$3,0)/3600/$E13</f>
        <v>0</v>
      </c>
      <c r="GG13" s="0" t="n">
        <f aca="false">IF($BF13="●",SUMIFS(ST_SUM!GU:GU,ST_SUM!$L:$L,$G13)/COUNTIFS($G:$G,$G13,$BF:$BF,"●",$A:$A,GG$5)/GG$3,0)/3600/$E13</f>
        <v>0</v>
      </c>
      <c r="GH13" s="0" t="n">
        <f aca="false">IF($BG13="●",SUMIFS(ST_SUM!GV:GV,ST_SUM!$L:$L,$G13)/COUNTIFS($G:$G,$G13,$BG:$BG,"●",$A:$A,GH$5)/GH$3,0)/3600/$E13</f>
        <v>0.014397833994709</v>
      </c>
      <c r="GI13" s="0" t="n">
        <f aca="false">IF($BH13="●",SUMIFS(ST_SUM!GW:GW,ST_SUM!$L:$L,$G13)/COUNTIFS($G:$G,$G13,$BH:$BH,"●",$A:$A,GI$5)/GI$3,0)/3600/$E13</f>
        <v>0</v>
      </c>
      <c r="GJ13" s="0" t="n">
        <f aca="false">IF($BI13="●",SUMIFS(ST_SUM!GX:GX,ST_SUM!$L:$L,$G13)/COUNTIFS($G:$G,$G13,$BI:$BI,"●",$A:$A,GJ$5)/GJ$3,0)/3600/$E13</f>
        <v>0</v>
      </c>
      <c r="GK13" s="0" t="n">
        <f aca="false">IF($BJ13="●",SUMIFS(ST_SUM!GY:GY,ST_SUM!$L:$L,$G13)/COUNTIFS($G:$G,$G13,$BJ:$BJ,"●",$A:$A,GK$5)/GK$3,0)/3600/$E13</f>
        <v>0.0274622189153439</v>
      </c>
      <c r="GL13" s="0" t="n">
        <f aca="false">IF($BK13="●",SUMIFS(ST_SUM!GZ:GZ,ST_SUM!$L:$L,$G13)/COUNTIFS($G:$G,$G13,$BK:$BK,"●",$A:$A,GL$5)/GL$3,0)/3600/$E13</f>
        <v>0</v>
      </c>
      <c r="GM13" s="0" t="n">
        <f aca="false">IF($BL13="●",SUMIFS(ST_SUM!HA:HA,ST_SUM!$L:$L,$G13)/COUNTIFS($G:$G,$G13,$BL:$BL,"●",$A:$A,GM$5)/GM$3,0)/3600/$E13</f>
        <v>0.00802970293209877</v>
      </c>
      <c r="GN13" s="0" t="n">
        <f aca="false">IF($BM13="●",SUMIFS(ST_SUM!HB:HB,ST_SUM!$L:$L,$G13)/COUNTIFS($G:$G,$G13,$BM:$BM,"●",$A:$A,GN$5)/GN$3,0)/3600/$E13</f>
        <v>0</v>
      </c>
      <c r="GO13" s="0" t="n">
        <f aca="false">IF($BN13="●",SUMIFS(ST_SUM!HC:HC,ST_SUM!$L:$L,$G13)/COUNTIFS($G:$G,$G13,$BN:$BN,"●",$A:$A,GO$5)/GO$3,0)/3600/$E13</f>
        <v>0.0329758763227513</v>
      </c>
      <c r="GP13" s="0" t="n">
        <f aca="false">IF($BO13="●",SUMIFS(ST_SUM!HD:HD,ST_SUM!$L:$L,$G13)/COUNTIFS($G:$G,$G13,$BO:$BO,"●",$A:$A,GP$5)/GP$3,0)/3600/$E13</f>
        <v>0</v>
      </c>
      <c r="GQ13" s="0" t="n">
        <f aca="false">IF($BP13="●",SUMIFS(ST_SUM!HE:HE,ST_SUM!$L:$L,$G13)/COUNTIFS($G:$G,$G13,$BP:$BP,"●",$A:$A,GQ$5)/GQ$3,0)/3600/$E13</f>
        <v>0</v>
      </c>
      <c r="GR13" s="0" t="n">
        <f aca="false">IF($BQ13="●",SUMIFS(ST_SUM!HF:HF,ST_SUM!$L:$L,$G13)/COUNTIFS($G:$G,$G13,$BQ:$BQ,"●",$A:$A,GR$5)/GR$3,0)/3600/$E13</f>
        <v>0</v>
      </c>
      <c r="GS13" s="0" t="n">
        <f aca="false">IF($BR13="●",SUMIFS(ST_SUM!HG:HG,ST_SUM!$L:$L,$G13)/COUNTIFS($G:$G,$G13,$BR:$BR,"●",$A:$A,GS$5)/GS$3,0)/3600/$E13</f>
        <v>0.00222818287037037</v>
      </c>
      <c r="GT13" s="0" t="n">
        <f aca="false">IF($BS13="●",SUMIFS(ST_SUM!HH:HH,ST_SUM!$L:$L,$G13)/COUNTIFS($G:$G,$G13,$BS:$BS,"●",$A:$A,GT$5)/GT$3,0)/3600/$E13</f>
        <v>0.00131613756613757</v>
      </c>
      <c r="GU13" s="0" t="n">
        <f aca="false">IF($BT13="●",SUMIFS(ST_SUM!HI:HI,ST_SUM!$L:$L,$G13)/COUNTIFS($G:$G,$G13,$BT:$BT,"●",$A:$A,GU$5)/GU$3,0)/3600/$E13</f>
        <v>0.0188804728835979</v>
      </c>
      <c r="GV13" s="0" t="n">
        <f aca="false">SUM(EI13:GU13)</f>
        <v>0.398827060805225</v>
      </c>
      <c r="GW13" s="0" t="n">
        <f aca="false">IF($H13="●",SUMIFS(ST_SUM!HK:HK,ST_SUM!$L:$L,$G13)/COUNTIFS($G:$G,$G13,$H:$H,"●",$A:$A,GW$5)/GW$3,0)/3600/$E13</f>
        <v>0.00670848958333333</v>
      </c>
      <c r="GX13" s="0" t="n">
        <f aca="false">IF($I13="●",SUMIFS(ST_SUM!HL:HL,ST_SUM!$L:$L,$G13)/COUNTIFS($G:$G,$G13,$I:$I,"●",$A:$A,GX$5)/GX$3,0)/3600/$E13</f>
        <v>0.00154738005050505</v>
      </c>
      <c r="GY13" s="0" t="n">
        <f aca="false">IF($J13="●",SUMIFS(ST_SUM!HM:HM,ST_SUM!$L:$L,$G13)/COUNTIFS($G:$G,$G13,$J:$J,"●",$A:$A,GY$5)/GY$3,0)/3600/$E13</f>
        <v>0.0153092751736111</v>
      </c>
      <c r="GZ13" s="0" t="n">
        <f aca="false">IF($K13="●",SUMIFS(ST_SUM!HN:HN,ST_SUM!$L:$L,$G13)/COUNTIFS($G:$G,$G13,$K:$K,"●",$A:$A,GZ$5)/GZ$3,0)/3600/$E13</f>
        <v>0.0189057291666667</v>
      </c>
      <c r="HA13" s="0" t="n">
        <f aca="false">IF($L13="●",SUMIFS(ST_SUM!HO:HO,ST_SUM!$L:$L,$G13)/COUNTIFS($G:$G,$G13,$L:$L,"●",$A:$A,HA$5)/HA$3,0)/3600/$E13</f>
        <v>0.0085556029040404</v>
      </c>
      <c r="HB13" s="0" t="n">
        <f aca="false">IF($M13="●",SUMIFS(ST_SUM!HP:HP,ST_SUM!$L:$L,$G13)/COUNTIFS($G:$G,$G13,$M:$M,"●",$A:$A,HB$5)/HB$3,0)/3600/$E13</f>
        <v>0</v>
      </c>
      <c r="HC13" s="0" t="n">
        <f aca="false">IF($N13="●",SUMIFS(ST_SUM!HQ:HQ,ST_SUM!$L:$L,$G13)/COUNTIFS($G:$G,$G13,$N:$N,"●",$A:$A,HC$5)/HC$3,0)/3600/$E13</f>
        <v>0.00348642676767677</v>
      </c>
      <c r="HD13" s="0" t="n">
        <f aca="false">IF($O13="●",SUMIFS(ST_SUM!HR:HR,ST_SUM!$L:$L,$G13,ST_SUM!$M:$M,IF($B13='PART METHOD'!$D$4,"FMCNC1",IF($B13='PART METHOD'!$D$6,"FMCNC2","STD")))/IF($B13='PART METHOD'!$D$4,COUNTIFS($G:$G,$G13,$O:$O,"●",$A:$A,HD$5,$B:$B,'PART METHOD'!$D$4),IF($B13='PART METHOD'!$D$6,COUNTIFS($G:$G,$G13,$O:$O,"●",$A:$A,HD$5,$B:$B,'PART METHOD'!$D$6),COUNTIFS($G:$G,$G13,$O:$O,"●",$A:$A,HD$5,$B:$B,"&lt;&gt;"&amp;'PART METHOD'!$D$4,$B:$B,"&lt;&gt;"&amp;'PART METHOD'!$D$6)))/HD$3,0)/3600/$E13</f>
        <v>0</v>
      </c>
      <c r="HE13" s="0" t="n">
        <f aca="false">IF($P13="●",SUMIFS(ST_SUM!HS:HS,ST_SUM!$L:$L,$G13,ST_SUM!$M:$M,IF($B13='PART METHOD'!$D$4,"FMCNC1",IF($B13='PART METHOD'!$D$6,"FMCNC2","STD")))/IF($B13='PART METHOD'!$D$4,COUNTIFS($G:$G,$G13,$P:$P,"●",$A:$A,HE$5,$B:$B,'PART METHOD'!$D$4),IF($B13='PART METHOD'!$D$6,COUNTIFS($G:$G,$G13,$P:$P,"●",$A:$A,HE$5,$B:$B,'PART METHOD'!$D$6),COUNTIFS($G:$G,$G13,$P:$P,"●",$A:$A,HE$5,$B:$B,"&lt;&gt;"&amp;'PART METHOD'!$D$4,$B:$B,"&lt;&gt;"&amp;'PART METHOD'!$D$6)))/HE$3,0)/3600/$E13</f>
        <v>0</v>
      </c>
      <c r="HF13" s="0" t="n">
        <f aca="false">IF($Q13="●",SUMIFS(ST_SUM!HT:HT,ST_SUM!$L:$L,$G13,ST_SUM!$M:$M,IF($B13='PART METHOD'!$D$4,"FMCNC1",IF($B13='PART METHOD'!$D$6,"FMCNC2","STD")))/IF($B13='PART METHOD'!$D$4,COUNTIFS($G:$G,$G13,$Q:$Q,"●",$A:$A,HF$5,$B:$B,'PART METHOD'!$D$4),IF($B13='PART METHOD'!$D$6,COUNTIFS($G:$G,$G13,$Q:$Q,"●",$A:$A,HF$5,$B:$B,'PART METHOD'!$D$6),COUNTIFS($G:$G,$G13,$Q:$Q,"●",$A:$A,HF$5,$B:$B,"&lt;&gt;"&amp;'PART METHOD'!$D$4,$B:$B,"&lt;&gt;"&amp;'PART METHOD'!$D$6)))/HF$3,0)/3600/$E13</f>
        <v>0.0098978740530303</v>
      </c>
      <c r="HG13" s="0" t="n">
        <f aca="false">IF($R13="●",SUMIFS(ST_SUM!HU:HU,ST_SUM!$L:$L,$G13,ST_SUM!$M:$M,IF($B13='PART METHOD'!$D$4,"FMCNC1",IF($B13='PART METHOD'!$D$6,"FMCNC2","STD")))/IF($B13='PART METHOD'!$D$4,COUNTIFS($G:$G,$G13,$R:$R,"●",$A:$A,HG$5,$B:$B,'PART METHOD'!$D$4),IF($B13='PART METHOD'!$D$6,COUNTIFS($G:$G,$G13,$R:$R,"●",$A:$A,HG$5,$B:$B,'PART METHOD'!$D$6),COUNTIFS($G:$G,$G13,$R:$R,"●",$A:$A,HG$5,$B:$B,"&lt;&gt;"&amp;'PART METHOD'!$D$4,$B:$B,"&lt;&gt;"&amp;'PART METHOD'!$D$6)))/HG$3,0)/3600/$E13</f>
        <v>0.0141672092013889</v>
      </c>
      <c r="HH13" s="0" t="n">
        <f aca="false">IF($S13="●",SUMIFS(ST_SUM!HV:HV,ST_SUM!$L:$L,$G13,ST_SUM!$M:$M,IF($B13='PART METHOD'!$D$4,"FMCNC1",IF($B13='PART METHOD'!$D$6,"FMCNC2","STD")))/IF($B13='PART METHOD'!$D$4,COUNTIFS($G:$G,$G13,$S:$S,"●",$A:$A,HH$5,$B:$B,'PART METHOD'!$D$4),IF($B13='PART METHOD'!$D$6,COUNTIFS($G:$G,$G13,$S:$S,"●",$A:$A,HH$5,$B:$B,'PART METHOD'!$D$6),COUNTIFS($G:$G,$G13,$S:$S,"●",$A:$A,HH$5,$B:$B,"&lt;&gt;"&amp;'PART METHOD'!$D$4,$B:$B,"&lt;&gt;"&amp;'PART METHOD'!$D$6)))/HH$3,0)/3600/$E13</f>
        <v>0.0244014046717172</v>
      </c>
      <c r="HI13" s="0" t="n">
        <f aca="false">IF($T13="●",SUMIFS(ST_SUM!HW:HW,ST_SUM!$L:$L,$G13,ST_SUM!$M:$M,IF($B13='PART METHOD'!$D$4,"FMCNC1",IF($B13='PART METHOD'!$D$6,"FMCNC2","STD")))/IF($B13='PART METHOD'!$D$4,COUNTIFS($G:$G,$G13,$T:$T,"●",$A:$A,HI$5,$B:$B,'PART METHOD'!$D$4),IF($B13='PART METHOD'!$D$6,COUNTIFS($G:$G,$G13,$T:$T,"●",$A:$A,HI$5,$B:$B,'PART METHOD'!$D$6),COUNTIFS($G:$G,$G13,$T:$T,"●",$A:$A,HI$5,$B:$B,"&lt;&gt;"&amp;'PART METHOD'!$D$4,$B:$B,"&lt;&gt;"&amp;'PART METHOD'!$D$6)))/HI$3,0)/3600/$E13</f>
        <v>0</v>
      </c>
      <c r="HJ13" s="0" t="n">
        <f aca="false">IF($U13="●",SUMIFS(ST_SUM!HX:HX,ST_SUM!$L:$L,$G13,ST_SUM!$M:$M,IF($B13='PART METHOD'!$D$4,"FMCNC1",IF($B13='PART METHOD'!$D$6,"FMCNC2","STD")))/IF($B13='PART METHOD'!$D$4,COUNTIFS($G:$G,$G13,$U:$U,"●",$A:$A,HJ$5,$B:$B,'PART METHOD'!$D$4),IF($B13='PART METHOD'!$D$6,COUNTIFS($G:$G,$G13,$U:$U,"●",$A:$A,HJ$5,$B:$B,'PART METHOD'!$D$6),COUNTIFS($G:$G,$G13,$U:$U,"●",$A:$A,HJ$5,$B:$B,"&lt;&gt;"&amp;'PART METHOD'!$D$4,$B:$B,"&lt;&gt;"&amp;'PART METHOD'!$D$6)))/HJ$3,0)/3600/$E13</f>
        <v>0.0217971484375</v>
      </c>
      <c r="HK13" s="0" t="n">
        <f aca="false">IF($V13="●",SUMIFS(ST_SUM!HY:HY,ST_SUM!$L:$L,$G13,ST_SUM!$M:$M,IF($B13='PART METHOD'!$D$4,"FMCNC1",IF($B13='PART METHOD'!$D$6,"FMCNC2","STD")))/IF($B13='PART METHOD'!$D$4,COUNTIFS($G:$G,$G13,$V:$V,"●",$A:$A,HK$5,$B:$B,'PART METHOD'!$D$4),IF($B13='PART METHOD'!$D$6,COUNTIFS($G:$G,$G13,$V:$V,"●",$A:$A,HK$5,$B:$B,'PART METHOD'!$D$6),COUNTIFS($G:$G,$G13,$V:$V,"●",$A:$A,HK$5,$B:$B,"&lt;&gt;"&amp;'PART METHOD'!$D$4,$B:$B,"&lt;&gt;"&amp;'PART METHOD'!$D$6)))/HK$3,0)/3600/$E13</f>
        <v>0</v>
      </c>
      <c r="HL13" s="0" t="n">
        <f aca="false">IF($W13="●",SUMIFS(ST_SUM!HZ:HZ,ST_SUM!$L:$L,$G13,ST_SUM!$N:$N,IF($B13='PART METHOD'!$D$5,"HAND","STD"))/COUNTIFS($G:$G,$G13,$W:$W,"●",$A:$A,HL$5,$B:$B,IF($B13='PART METHOD'!$D$5,'PART METHOD'!$D$5,"&lt;&gt;"&amp;'PART METHOD'!$D$5))/HL$3,0)/3600/$E13</f>
        <v>0.0167900883838384</v>
      </c>
      <c r="HM13" s="0" t="n">
        <f aca="false">IF($X13="●",SUMIFS(ST_SUM!IA:IA,ST_SUM!$L:$L,$G13)/COUNTIFS($G:$G,$G13,$X:$X,"●",$A:$A,HM$5)/HM$3,0)/3600/$E13</f>
        <v>0.0111173157354798</v>
      </c>
      <c r="HN13" s="0" t="n">
        <f aca="false">IF($Y13="●",SUMIFS(ST_SUM!IB:IB,ST_SUM!$L:$L,$G13)/COUNTIFS($G:$G,$G13,$Y:$Y,"●",$A:$A,HN$5)/HN$3,0)/3600/$E13</f>
        <v>0</v>
      </c>
      <c r="HO13" s="0" t="n">
        <f aca="false">IF($Z13="●",SUMIFS(ST_SUM!IC:IC,ST_SUM!$L:$L,$G13)/COUNTIFS($G:$G,$G13,$Z:$Z,"●",$A:$A,HO$5)/HO$3,0)/3600/$E13</f>
        <v>0.00767666771885522</v>
      </c>
      <c r="HP13" s="0" t="n">
        <f aca="false">IF($AA13="●",SUMIFS(ST_SUM!ID:ID,ST_SUM!$L:$L,$G13)/COUNTIFS($G:$G,$G13,$AA:$AA,"●",$A:$A,HP$5)/HP$3,0)/3600/$E13</f>
        <v>0.00771736900252525</v>
      </c>
      <c r="HQ13" s="0" t="n">
        <f aca="false">IF($AB13="●",SUMIFS(ST_SUM!IE:IE,ST_SUM!$L:$L,$G13)/COUNTIFS($G:$G,$G13,$AB:$AB,"●",$A:$A,HQ$5)/HQ$3,0)/3600/$E13</f>
        <v>0.00809614898989899</v>
      </c>
      <c r="HR13" s="0" t="n">
        <f aca="false">IF($AC13="●",SUMIFS(ST_SUM!IF:IF,ST_SUM!$L:$L,$G13)/COUNTIFS($G:$G,$G13,$AC:$AC,"●",$A:$A,HR$5)/HR$3,0)/3600/$E13</f>
        <v>0.00850533065025252</v>
      </c>
      <c r="HS13" s="0" t="n">
        <f aca="false">IF($AD13="●",SUMIFS(ST_SUM!IG:IG,ST_SUM!$L:$L,$G13)/COUNTIFS($G:$G,$G13,$AD:$AD,"●",$A:$A,HS$5)/HS$3,0)/3600/$E13</f>
        <v>0.00803923676872896</v>
      </c>
      <c r="HT13" s="0" t="n">
        <f aca="false">IF($AE13="●",SUMIFS(ST_SUM!IH:IH,ST_SUM!$L:$L,$G13)/COUNTIFS($G:$G,$G13,$AE:$AE,"●",$A:$A,HT$5)/HT$3,0)/3600/$E13</f>
        <v>0.0305269618055556</v>
      </c>
      <c r="HU13" s="0" t="n">
        <f aca="false">IF($AF13="●",SUMIFS(ST_SUM!II:II,ST_SUM!$L:$L,$G13)/COUNTIFS($G:$G,$G13,$AF:$AF,"●",$A:$A,HU$5)/HU$3,0)/3600/$E13</f>
        <v>0</v>
      </c>
      <c r="HV13" s="0" t="n">
        <f aca="false">IF($AG13="●",SUMIFS(ST_SUM!IJ:IJ,ST_SUM!$L:$L,$G13)/COUNTIFS($G:$G,$G13,$AG:$AG,"●",$A:$A,HV$5)/HV$3,0)/3600/$E13</f>
        <v>0</v>
      </c>
      <c r="HW13" s="0" t="n">
        <f aca="false">IF($AH13="●",SUMIFS(ST_SUM!IK:IK,ST_SUM!$L:$L,$G13)/COUNTIFS($G:$G,$G13,$AH:$AH,"●",$A:$A,HW$5)/HW$3,0)/3600/$E13</f>
        <v>0</v>
      </c>
      <c r="HX13" s="0" t="n">
        <f aca="false">IF($AI13="●",SUMIFS(ST_SUM!IL:IL,ST_SUM!$L:$L,$G13)/COUNTIFS($G:$G,$G13,$AI:$AI,"●",$A:$A,HX$5)/HX$3,0)/3600/$E13</f>
        <v>0.00812931660353535</v>
      </c>
      <c r="HY13" s="0" t="n">
        <f aca="false">IF($AJ13="●",SUMIFS(ST_SUM!IM:IM,ST_SUM!$L:$L,$G13)/COUNTIFS($G:$G,$G13,$AJ:$AJ,"●",$A:$A,HY$5)/HY$3,0)/3600/$E13</f>
        <v>0.00547433186026936</v>
      </c>
      <c r="HZ13" s="0" t="n">
        <f aca="false">IF($AK13="●",SUMIFS(ST_SUM!IN:IN,ST_SUM!$L:$L,$G13)/COUNTIFS($G:$G,$G13,$AK:$AK,"●",$A:$A,HZ$5)/HZ$3,0)/3600/$E13</f>
        <v>0</v>
      </c>
      <c r="IA13" s="0" t="n">
        <f aca="false">IF($AL13="●",SUMIFS(ST_SUM!IO:IO,ST_SUM!$L:$L,$G13)/COUNTIFS($G:$G,$G13,$AL:$AL,"●",$A:$A,IA$5)/IA$3,0)/3600/$E13</f>
        <v>0.0233254103535354</v>
      </c>
      <c r="IB13" s="0" t="n">
        <f aca="false">IF($AM13="●",SUMIFS(ST_SUM!IP:IP,ST_SUM!$L:$L,$G13)/COUNTIFS($G:$G,$G13,$AM:$AM,"●",$A:$A,IB$5)/IB$3,0)/3600/$E13</f>
        <v>0.00572026515151515</v>
      </c>
      <c r="IC13" s="0" t="n">
        <f aca="false">IF($AN13="●",SUMIFS(ST_SUM!IQ:IQ,ST_SUM!$L:$L,$G13)/COUNTIFS($G:$G,$G13,$AN:$AN,"●",$A:$A,IC$5)/IC$3,0)/3600/$E13</f>
        <v>0</v>
      </c>
      <c r="ID13" s="0" t="n">
        <f aca="false">IF($AO13="●",SUMIFS(ST_SUM!IR:IR,ST_SUM!$L:$L,$G13)/COUNTIFS($G:$G,$G13,$AO:$AO,"●",$A:$A,ID$5)/ID$3,0)/3600/$E13</f>
        <v>0</v>
      </c>
      <c r="IE13" s="0" t="n">
        <f aca="false">IF($AP13="●",SUMIFS(ST_SUM!IS:IS,ST_SUM!$L:$L,$G13)/COUNTIFS($G:$G,$G13,$AP:$AP,"●",$A:$A,IE$5)/IE$3,0)/3600/$E13</f>
        <v>0.00386789772727273</v>
      </c>
      <c r="IF13" s="0" t="n">
        <f aca="false">IF($AQ13="●",SUMIFS(ST_SUM!IT:IT,ST_SUM!$L:$L,$G13)/COUNTIFS($G:$G,$G13,$AQ:$AQ,"●",$A:$A,IF$5)/IF$3,0)/3600/$E13</f>
        <v>0</v>
      </c>
      <c r="IG13" s="0" t="n">
        <f aca="false">IF($AR13="●",SUMIFS(ST_SUM!IU:IU,ST_SUM!$L:$L,$G13)/COUNTIFS($G:$G,$G13,$AR:$AR,"●",$A:$A,IG$5)/IG$3,0)/3600/$E13</f>
        <v>0.00887048611111111</v>
      </c>
      <c r="IH13" s="0" t="n">
        <f aca="false">IF($AS13="●",SUMIFS(ST_SUM!IV:IV,ST_SUM!$L:$L,$G13)/COUNTIFS($G:$G,$G13,$AS:$AS,"●",$A:$A,IH$5)/IH$3,0)/3600/$E13</f>
        <v>0.0147803385416667</v>
      </c>
      <c r="II13" s="0" t="n">
        <f aca="false">IF($AT13="●",SUMIFS(ST_SUM!IW:IW,ST_SUM!$L:$L,$G13)/COUNTIFS($G:$G,$G13,$AT:$AT,"●",$A:$A,II$5)/II$3,0)/3600/$E13</f>
        <v>0</v>
      </c>
      <c r="IJ13" s="0" t="n">
        <f aca="false">IF($AU13="●",SUMIFS(ST_SUM!IX:IX,ST_SUM!$L:$L,$G13)/COUNTIFS($G:$G,$G13,$AU:$AU,"●",$A:$A,IJ$5)/IJ$3,0)/3600/$E13</f>
        <v>0.0105014086174242</v>
      </c>
      <c r="IK13" s="0" t="n">
        <f aca="false">IF($AV13="●",SUMIFS(ST_SUM!IY:IY,ST_SUM!$L:$L,$G13)/COUNTIFS($G:$G,$G13,$AV:$AV,"●",$A:$A,IK$5)/IK$3,0)/3600/$E13</f>
        <v>0.00746341934974748</v>
      </c>
      <c r="IL13" s="0" t="n">
        <f aca="false">IF($AW13="●",SUMIFS(ST_SUM!IZ:IZ,ST_SUM!$L:$L,$G13)/COUNTIFS($G:$G,$G13,$AW:$AW,"●",$A:$A,IL$5)/IL$3,0)/3600/$E13</f>
        <v>0.0236282709911616</v>
      </c>
      <c r="IM13" s="0" t="n">
        <f aca="false">IF($AX13="●",SUMIFS(ST_SUM!JA:JA,ST_SUM!$L:$L,$G13)/COUNTIFS($G:$G,$G13,$AX:$AX,"●",$A:$A,IM$5)/IM$3,0)/3600/$E13</f>
        <v>0</v>
      </c>
      <c r="IN13" s="0" t="n">
        <f aca="false">IF($AY13="●",SUMIFS(ST_SUM!JB:JB,ST_SUM!$L:$L,$G13)/COUNTIFS($G:$G,$G13,$AY:$AY,"●",$A:$A,IN$5)/IN$3,0)/3600/$E13</f>
        <v>0</v>
      </c>
      <c r="IO13" s="0" t="n">
        <f aca="false">IF($AZ13="●",SUMIFS(ST_SUM!JC:JC,ST_SUM!$L:$L,$G13)/COUNTIFS($G:$G,$G13,$AZ:$AZ,"●",$A:$A,IO$5)/IO$3,0)/3600/$E13</f>
        <v>0.00352918771043771</v>
      </c>
      <c r="IP13" s="0" t="n">
        <f aca="false">IF($BA13="●",SUMIFS(ST_SUM!JD:JD,ST_SUM!$L:$L,$G13)/COUNTIFS($G:$G,$G13,$BA:$BA,"●",$A:$A,IP$5)/IP$3,0)/3600/$E13</f>
        <v>0.00558073784722222</v>
      </c>
      <c r="IQ13" s="0" t="n">
        <f aca="false">IF($BB13="●",SUMIFS(ST_SUM!JE:JE,ST_SUM!$L:$L,$G13)/COUNTIFS($G:$G,$G13,$BB:$BB,"●",$A:$A,IQ$5)/IQ$3,0)/3600/$E13</f>
        <v>0</v>
      </c>
      <c r="IR13" s="0" t="n">
        <f aca="false">IF($BC13="●",SUMIFS(ST_SUM!JF:JF,ST_SUM!$L:$L,$G13)/COUNTIFS($G:$G,$G13,$BC:$BC,"●",$A:$A,IR$5)/IR$3,0)/3600/$E13</f>
        <v>0</v>
      </c>
      <c r="IS13" s="0" t="n">
        <f aca="false">IF($BD13="●",SUMIFS(ST_SUM!JG:JG,ST_SUM!$L:$L,$G13)/COUNTIFS($G:$G,$G13,$BD:$BD,"●",$A:$A,IS$5)/IS$3,0)/3600/$E13</f>
        <v>0.00817360058922559</v>
      </c>
      <c r="IT13" s="0" t="n">
        <f aca="false">IF($BE13="●",SUMIFS(ST_SUM!JH:JH,ST_SUM!$L:$L,$G13)/COUNTIFS($G:$G,$G13,$BE:$BE,"●",$A:$A,IT$5)/IT$3,0)/3600/$E13</f>
        <v>0</v>
      </c>
      <c r="IU13" s="0" t="n">
        <f aca="false">IF($BF13="●",SUMIFS(ST_SUM!JI:JI,ST_SUM!$L:$L,$G13)/COUNTIFS($G:$G,$G13,$BF:$BF,"●",$A:$A,IU$5)/IU$3,0)/3600/$E13</f>
        <v>0</v>
      </c>
      <c r="IV13" s="0" t="n">
        <f aca="false">IF($BG13="●",SUMIFS(ST_SUM!JJ:JJ,ST_SUM!$L:$L,$G13)/COUNTIFS($G:$G,$G13,$BG:$BG,"●",$A:$A,IV$5)/IV$3,0)/3600/$E13</f>
        <v>0.0305414101957071</v>
      </c>
      <c r="IW13" s="0" t="n">
        <f aca="false">IF($BH13="●",SUMIFS(ST_SUM!JK:JK,ST_SUM!$L:$L,$G13)/COUNTIFS($G:$G,$G13,$BH:$BH,"●",$A:$A,IW$5)/IW$3,0)/3600/$E13</f>
        <v>0</v>
      </c>
      <c r="IX13" s="0" t="n">
        <f aca="false">IF($BI13="●",SUMIFS(ST_SUM!JL:JL,ST_SUM!$L:$L,$G13)/COUNTIFS($G:$G,$G13,$BI:$BI,"●",$A:$A,IX$5)/IX$3,0)/3600/$E13</f>
        <v>0</v>
      </c>
      <c r="IY13" s="0" t="n">
        <f aca="false">IF($BJ13="●",SUMIFS(ST_SUM!JM:JM,ST_SUM!$L:$L,$G13)/COUNTIFS($G:$G,$G13,$BJ:$BJ,"●",$A:$A,IY$5)/IY$3,0)/3600/$E13</f>
        <v>0.0191515625</v>
      </c>
      <c r="IZ13" s="0" t="n">
        <f aca="false">IF($BK13="●",SUMIFS(ST_SUM!JN:JN,ST_SUM!$L:$L,$G13)/COUNTIFS($G:$G,$G13,$BK:$BK,"●",$A:$A,IZ$5)/IZ$3,0)/3600/$E13</f>
        <v>0</v>
      </c>
      <c r="JA13" s="0" t="n">
        <f aca="false">IF($BL13="●",SUMIFS(ST_SUM!JO:JO,ST_SUM!$L:$L,$G13)/COUNTIFS($G:$G,$G13,$BL:$BL,"●",$A:$A,JA$5)/JA$3,0)/3600/$E13</f>
        <v>0.0062621501473064</v>
      </c>
      <c r="JB13" s="0" t="n">
        <f aca="false">IF($BM13="●",SUMIFS(ST_SUM!JP:JP,ST_SUM!$L:$L,$G13)/COUNTIFS($G:$G,$G13,$BM:$BM,"●",$A:$A,JB$5)/JB$3,0)/3600/$E13</f>
        <v>0</v>
      </c>
      <c r="JC13" s="0" t="n">
        <f aca="false">IF($BN13="●",SUMIFS(ST_SUM!JQ:JQ,ST_SUM!$L:$L,$G13)/COUNTIFS($G:$G,$G13,$BN:$BN,"●",$A:$A,JC$5)/JC$3,0)/3600/$E13</f>
        <v>0.0322168402777778</v>
      </c>
      <c r="JD13" s="0" t="n">
        <f aca="false">IF($BO13="●",SUMIFS(ST_SUM!JR:JR,ST_SUM!$L:$L,$G13)/COUNTIFS($G:$G,$G13,$BO:$BO,"●",$A:$A,JD$5)/JD$3,0)/3600/$E13</f>
        <v>0</v>
      </c>
      <c r="JE13" s="0" t="n">
        <f aca="false">IF($BP13="●",SUMIFS(ST_SUM!JS:JS,ST_SUM!$L:$L,$G13)/COUNTIFS($G:$G,$G13,$BP:$BP,"●",$A:$A,JE$5)/JE$3,0)/3600/$E13</f>
        <v>0</v>
      </c>
      <c r="JF13" s="0" t="n">
        <f aca="false">IF($BQ13="●",SUMIFS(ST_SUM!JT:JT,ST_SUM!$L:$L,$G13)/COUNTIFS($G:$G,$G13,$BQ:$BQ,"●",$A:$A,JF$5)/JF$3,0)/3600/$E13</f>
        <v>0</v>
      </c>
      <c r="JG13" s="0" t="n">
        <f aca="false">IF($BR13="●",SUMIFS(ST_SUM!JU:JU,ST_SUM!$L:$L,$G13)/COUNTIFS($G:$G,$G13,$BR:$BR,"●",$A:$A,JG$5)/JG$3,0)/3600/$E13</f>
        <v>0.00140625</v>
      </c>
      <c r="JH13" s="0" t="n">
        <f aca="false">IF($BS13="●",SUMIFS(ST_SUM!JV:JV,ST_SUM!$L:$L,$G13)/COUNTIFS($G:$G,$G13,$BS:$BS,"●",$A:$A,JH$5)/JH$3,0)/3600/$E13</f>
        <v>0.0035574494949495</v>
      </c>
      <c r="JI13" s="0" t="n">
        <f aca="false">IF($BT13="●",SUMIFS(ST_SUM!JW:JW,ST_SUM!$L:$L,$G13)/COUNTIFS($G:$G,$G13,$BT:$BT,"●",$A:$A,JI$5)/JI$3,0)/3600/$E13</f>
        <v>0.0369557922979798</v>
      </c>
      <c r="JJ13" s="0" t="n">
        <f aca="false">SUM(GW13:JI13)</f>
        <v>0.48238178543245</v>
      </c>
      <c r="JK13" s="0" t="n">
        <f aca="false">IF($H13="●",SUMIFS(ST_SUM!JY:JY,ST_SUM!$L:$L,$G13)/COUNTIFS($G:$G,$G13,$H:$H,"●",$A:$A,JK$5)/JK$3,0)/3600/$E13</f>
        <v>0.0044163671875</v>
      </c>
      <c r="JL13" s="0" t="n">
        <f aca="false">IF($I13="●",SUMIFS(ST_SUM!JZ:JZ,ST_SUM!$L:$L,$G13)/COUNTIFS($G:$G,$G13,$I:$I,"●",$A:$A,JL$5)/JL$3,0)/3600/$E13</f>
        <v>0.00408855034722222</v>
      </c>
      <c r="JM13" s="0" t="n">
        <f aca="false">IF($J13="●",SUMIFS(ST_SUM!KA:KA,ST_SUM!$L:$L,$G13)/COUNTIFS($G:$G,$G13,$J:$J,"●",$A:$A,JM$5)/JM$3,0)/3600/$E13</f>
        <v>0.0275117513020833</v>
      </c>
      <c r="JN13" s="0" t="n">
        <f aca="false">IF($K13="●",SUMIFS(ST_SUM!KB:KB,ST_SUM!$L:$L,$G13)/COUNTIFS($G:$G,$G13,$K:$K,"●",$A:$A,JN$5)/JN$3,0)/3600/$E13</f>
        <v>0.0197407769097222</v>
      </c>
      <c r="JO13" s="0" t="n">
        <f aca="false">IF($L13="●",SUMIFS(ST_SUM!KC:KC,ST_SUM!$L:$L,$G13)/COUNTIFS($G:$G,$G13,$L:$L,"●",$A:$A,JO$5)/JO$3,0)/3600/$E13</f>
        <v>0.0048935546875</v>
      </c>
      <c r="JP13" s="0" t="n">
        <f aca="false">IF($M13="●",SUMIFS(ST_SUM!KD:KD,ST_SUM!$L:$L,$G13)/COUNTIFS($G:$G,$G13,$M:$M,"●",$A:$A,JP$5)/JP$3,0)/3600/$E13</f>
        <v>0</v>
      </c>
      <c r="JQ13" s="0" t="n">
        <f aca="false">IF($N13="●",SUMIFS(ST_SUM!KE:KE,ST_SUM!$L:$L,$G13)/COUNTIFS($G:$G,$G13,$N:$N,"●",$A:$A,JQ$5)/JQ$3,0)/3600/$E13</f>
        <v>0.00242458767361111</v>
      </c>
      <c r="JR13" s="0" t="n">
        <f aca="false">IF($O13="●",SUMIFS(ST_SUM!KF:KF,ST_SUM!$L:$L,$G13,ST_SUM!$M:$M,IF($B13='PART METHOD'!$D$4,"FMCNC1",IF($B13='PART METHOD'!$D$6,"FMCNC2","STD")))/IF($B13='PART METHOD'!$D$4,COUNTIFS($G:$G,$G13,$O:$O,"●",$A:$A,JR$5,$B:$B,'PART METHOD'!$D$4),IF($B13='PART METHOD'!$D$6,COUNTIFS($G:$G,$G13,$O:$O,"●",$A:$A,JR$5,$B:$B,'PART METHOD'!$D$6),COUNTIFS($G:$G,$G13,$O:$O,"●",$A:$A,JR$5,$B:$B,"&lt;&gt;"&amp;'PART METHOD'!$D$4,$B:$B,"&lt;&gt;"&amp;'PART METHOD'!$D$6)))/JR$3,0)/3600/$E13</f>
        <v>0</v>
      </c>
      <c r="JS13" s="0" t="n">
        <f aca="false">IF($P13="●",SUMIFS(ST_SUM!KG:KG,ST_SUM!$L:$L,$G13,ST_SUM!$M:$M,IF($B13='PART METHOD'!$D$4,"FMCNC1",IF($B13='PART METHOD'!$D$6,"FMCNC2","STD")))/IF($B13='PART METHOD'!$D$4,COUNTIFS($G:$G,$G13,$P:$P,"●",$A:$A,JS$5,$B:$B,'PART METHOD'!$D$4),IF($B13='PART METHOD'!$D$6,COUNTIFS($G:$G,$G13,$P:$P,"●",$A:$A,JS$5,$B:$B,'PART METHOD'!$D$6),COUNTIFS($G:$G,$G13,$P:$P,"●",$A:$A,JS$5,$B:$B,"&lt;&gt;"&amp;'PART METHOD'!$D$4,$B:$B,"&lt;&gt;"&amp;'PART METHOD'!$D$6)))/JS$3,0)/3600/$E13</f>
        <v>0</v>
      </c>
      <c r="JT13" s="0" t="n">
        <f aca="false">IF($Q13="●",SUMIFS(ST_SUM!KH:KH,ST_SUM!$L:$L,$G13,ST_SUM!$M:$M,IF($B13='PART METHOD'!$D$4,"FMCNC1",IF($B13='PART METHOD'!$D$6,"FMCNC2","STD")))/IF($B13='PART METHOD'!$D$4,COUNTIFS($G:$G,$G13,$Q:$Q,"●",$A:$A,JT$5,$B:$B,'PART METHOD'!$D$4),IF($B13='PART METHOD'!$D$6,COUNTIFS($G:$G,$G13,$Q:$Q,"●",$A:$A,JT$5,$B:$B,'PART METHOD'!$D$6),COUNTIFS($G:$G,$G13,$Q:$Q,"●",$A:$A,JT$5,$B:$B,"&lt;&gt;"&amp;'PART METHOD'!$D$4,$B:$B,"&lt;&gt;"&amp;'PART METHOD'!$D$6)))/JT$3,0)/3600/$E13</f>
        <v>0.0113795954861111</v>
      </c>
      <c r="JU13" s="0" t="n">
        <f aca="false">IF($R13="●",SUMIFS(ST_SUM!KI:KI,ST_SUM!$L:$L,$G13,ST_SUM!$M:$M,IF($B13='PART METHOD'!$D$4,"FMCNC1",IF($B13='PART METHOD'!$D$6,"FMCNC2","STD")))/IF($B13='PART METHOD'!$D$4,COUNTIFS($G:$G,$G13,$R:$R,"●",$A:$A,JU$5,$B:$B,'PART METHOD'!$D$4),IF($B13='PART METHOD'!$D$6,COUNTIFS($G:$G,$G13,$R:$R,"●",$A:$A,JU$5,$B:$B,'PART METHOD'!$D$6),COUNTIFS($G:$G,$G13,$R:$R,"●",$A:$A,JU$5,$B:$B,"&lt;&gt;"&amp;'PART METHOD'!$D$4,$B:$B,"&lt;&gt;"&amp;'PART METHOD'!$D$6)))/JU$3,0)/3600/$E13</f>
        <v>0.01987982421875</v>
      </c>
      <c r="JV13" s="0" t="n">
        <f aca="false">IF($S13="●",SUMIFS(ST_SUM!KJ:KJ,ST_SUM!$L:$L,$G13,ST_SUM!$M:$M,IF($B13='PART METHOD'!$D$4,"FMCNC1",IF($B13='PART METHOD'!$D$6,"FMCNC2","STD")))/IF($B13='PART METHOD'!$D$4,COUNTIFS($G:$G,$G13,$S:$S,"●",$A:$A,JV$5,$B:$B,'PART METHOD'!$D$4),IF($B13='PART METHOD'!$D$6,COUNTIFS($G:$G,$G13,$S:$S,"●",$A:$A,JV$5,$B:$B,'PART METHOD'!$D$6),COUNTIFS($G:$G,$G13,$S:$S,"●",$A:$A,JV$5,$B:$B,"&lt;&gt;"&amp;'PART METHOD'!$D$4,$B:$B,"&lt;&gt;"&amp;'PART METHOD'!$D$6)))/JV$3,0)/3600/$E13</f>
        <v>0.0269634114583333</v>
      </c>
      <c r="JW13" s="0" t="n">
        <f aca="false">IF($T13="●",SUMIFS(ST_SUM!KK:KK,ST_SUM!$L:$L,$G13,ST_SUM!$M:$M,IF($B13='PART METHOD'!$D$4,"FMCNC1",IF($B13='PART METHOD'!$D$6,"FMCNC2","STD")))/IF($B13='PART METHOD'!$D$4,COUNTIFS($G:$G,$G13,$T:$T,"●",$A:$A,JW$5,$B:$B,'PART METHOD'!$D$4),IF($B13='PART METHOD'!$D$6,COUNTIFS($G:$G,$G13,$T:$T,"●",$A:$A,JW$5,$B:$B,'PART METHOD'!$D$6),COUNTIFS($G:$G,$G13,$T:$T,"●",$A:$A,JW$5,$B:$B,"&lt;&gt;"&amp;'PART METHOD'!$D$4,$B:$B,"&lt;&gt;"&amp;'PART METHOD'!$D$6)))/JW$3,0)/3600/$E13</f>
        <v>0</v>
      </c>
      <c r="JX13" s="0" t="n">
        <f aca="false">IF($U13="●",SUMIFS(ST_SUM!KL:KL,ST_SUM!$L:$L,$G13,ST_SUM!$M:$M,IF($B13='PART METHOD'!$D$4,"FMCNC1",IF($B13='PART METHOD'!$D$6,"FMCNC2","STD")))/IF($B13='PART METHOD'!$D$4,COUNTIFS($G:$G,$G13,$U:$U,"●",$A:$A,JX$5,$B:$B,'PART METHOD'!$D$4),IF($B13='PART METHOD'!$D$6,COUNTIFS($G:$G,$G13,$U:$U,"●",$A:$A,JX$5,$B:$B,'PART METHOD'!$D$6),COUNTIFS($G:$G,$G13,$U:$U,"●",$A:$A,JX$5,$B:$B,"&lt;&gt;"&amp;'PART METHOD'!$D$4,$B:$B,"&lt;&gt;"&amp;'PART METHOD'!$D$6)))/JX$3,0)/3600/$E13</f>
        <v>0.0288841623263889</v>
      </c>
      <c r="JY13" s="0" t="n">
        <f aca="false">IF($V13="●",SUMIFS(ST_SUM!KM:KM,ST_SUM!$L:$L,$G13,ST_SUM!$M:$M,IF($B13='PART METHOD'!$D$4,"FMCNC1",IF($B13='PART METHOD'!$D$6,"FMCNC2","STD")))/IF($B13='PART METHOD'!$D$4,COUNTIFS($G:$G,$G13,$V:$V,"●",$A:$A,JY$5,$B:$B,'PART METHOD'!$D$4),IF($B13='PART METHOD'!$D$6,COUNTIFS($G:$G,$G13,$V:$V,"●",$A:$A,JY$5,$B:$B,'PART METHOD'!$D$6),COUNTIFS($G:$G,$G13,$V:$V,"●",$A:$A,JY$5,$B:$B,"&lt;&gt;"&amp;'PART METHOD'!$D$4,$B:$B,"&lt;&gt;"&amp;'PART METHOD'!$D$6)))/JY$3,0)/3600/$E13</f>
        <v>0</v>
      </c>
      <c r="JZ13" s="0" t="n">
        <f aca="false">IF($W13="●",SUMIFS(ST_SUM!KN:KN,ST_SUM!$L:$L,$G13,ST_SUM!$N:$N,IF($B13='PART METHOD'!$D$5,"HAND","STD"))/COUNTIFS($G:$G,$G13,$W:$W,"●",$A:$A,JZ$5,$B:$B,IF($B13='PART METHOD'!$D$5,'PART METHOD'!$D$5,"&lt;&gt;"&amp;'PART METHOD'!$D$5))/JZ$3,0)/3600/$E13</f>
        <v>0.0118809453125</v>
      </c>
      <c r="KA13" s="0" t="n">
        <f aca="false">IF($X13="●",SUMIFS(ST_SUM!KO:KO,ST_SUM!$L:$L,$G13)/COUNTIFS($G:$G,$G13,$X:$X,"●",$A:$A,KA$5)/KA$3,0)/3600/$E13</f>
        <v>0.0274086263020833</v>
      </c>
      <c r="KB13" s="0" t="n">
        <f aca="false">IF($Y13="●",SUMIFS(ST_SUM!KP:KP,ST_SUM!$L:$L,$G13)/COUNTIFS($G:$G,$G13,$Y:$Y,"●",$A:$A,KB$5)/KB$3,0)/3600/$E13</f>
        <v>0</v>
      </c>
      <c r="KC13" s="0" t="n">
        <f aca="false">IF($Z13="●",SUMIFS(ST_SUM!KQ:KQ,ST_SUM!$L:$L,$G13)/COUNTIFS($G:$G,$G13,$Z:$Z,"●",$A:$A,KC$5)/KC$3,0)/3600/$E13</f>
        <v>0.00805047164351852</v>
      </c>
      <c r="KD13" s="0" t="n">
        <f aca="false">IF($AA13="●",SUMIFS(ST_SUM!KR:KR,ST_SUM!$L:$L,$G13)/COUNTIFS($G:$G,$G13,$AA:$AA,"●",$A:$A,KD$5)/KD$3,0)/3600/$E13</f>
        <v>0.0147861219618056</v>
      </c>
      <c r="KE13" s="0" t="n">
        <f aca="false">IF($AB13="●",SUMIFS(ST_SUM!KS:KS,ST_SUM!$L:$L,$G13)/COUNTIFS($G:$G,$G13,$AB:$AB,"●",$A:$A,KE$5)/KE$3,0)/3600/$E13</f>
        <v>0.0039276171875</v>
      </c>
      <c r="KF13" s="0" t="n">
        <f aca="false">IF($AC13="●",SUMIFS(ST_SUM!KT:KT,ST_SUM!$L:$L,$G13)/COUNTIFS($G:$G,$G13,$AC:$AC,"●",$A:$A,KF$5)/KF$3,0)/3600/$E13</f>
        <v>0.0104226432291667</v>
      </c>
      <c r="KG13" s="0" t="n">
        <f aca="false">IF($AD13="●",SUMIFS(ST_SUM!KU:KU,ST_SUM!$L:$L,$G13)/COUNTIFS($G:$G,$G13,$AD:$AD,"●",$A:$A,KG$5)/KG$3,0)/3600/$E13</f>
        <v>0.00477370949074074</v>
      </c>
      <c r="KH13" s="0" t="n">
        <f aca="false">IF($AE13="●",SUMIFS(ST_SUM!KV:KV,ST_SUM!$L:$L,$G13)/COUNTIFS($G:$G,$G13,$AE:$AE,"●",$A:$A,KH$5)/KH$3,0)/3600/$E13</f>
        <v>0.0260372439236111</v>
      </c>
      <c r="KI13" s="0" t="n">
        <f aca="false">IF($AF13="●",SUMIFS(ST_SUM!KW:KW,ST_SUM!$L:$L,$G13)/COUNTIFS($G:$G,$G13,$AF:$AF,"●",$A:$A,KI$5)/KI$3,0)/3600/$E13</f>
        <v>0</v>
      </c>
      <c r="KJ13" s="0" t="n">
        <f aca="false">IF($AG13="●",SUMIFS(ST_SUM!KX:KX,ST_SUM!$L:$L,$G13)/COUNTIFS($G:$G,$G13,$AG:$AG,"●",$A:$A,KJ$5)/KJ$3,0)/3600/$E13</f>
        <v>0</v>
      </c>
      <c r="KK13" s="0" t="n">
        <f aca="false">IF($AH13="●",SUMIFS(ST_SUM!KY:KY,ST_SUM!$L:$L,$G13)/COUNTIFS($G:$G,$G13,$AH:$AH,"●",$A:$A,KK$5)/KK$3,0)/3600/$E13</f>
        <v>0</v>
      </c>
      <c r="KL13" s="0" t="n">
        <f aca="false">IF($AI13="●",SUMIFS(ST_SUM!KZ:KZ,ST_SUM!$L:$L,$G13)/COUNTIFS($G:$G,$G13,$AI:$AI,"●",$A:$A,KL$5)/KL$3,0)/3600/$E13</f>
        <v>0.00908570023148148</v>
      </c>
      <c r="KM13" s="0" t="n">
        <f aca="false">IF($AJ13="●",SUMIFS(ST_SUM!LA:LA,ST_SUM!$L:$L,$G13)/COUNTIFS($G:$G,$G13,$AJ:$AJ,"●",$A:$A,KM$5)/KM$3,0)/3600/$E13</f>
        <v>0.00319059519675926</v>
      </c>
      <c r="KN13" s="0" t="n">
        <f aca="false">IF($AK13="●",SUMIFS(ST_SUM!LB:LB,ST_SUM!$L:$L,$G13)/COUNTIFS($G:$G,$G13,$AK:$AK,"●",$A:$A,KN$5)/KN$3,0)/3600/$E13</f>
        <v>0</v>
      </c>
      <c r="KO13" s="0" t="n">
        <f aca="false">IF($AL13="●",SUMIFS(ST_SUM!LC:LC,ST_SUM!$L:$L,$G13)/COUNTIFS($G:$G,$G13,$AL:$AL,"●",$A:$A,KO$5)/KO$3,0)/3600/$E13</f>
        <v>0.0327539756944444</v>
      </c>
      <c r="KP13" s="0" t="n">
        <f aca="false">IF($AM13="●",SUMIFS(ST_SUM!LD:LD,ST_SUM!$L:$L,$G13)/COUNTIFS($G:$G,$G13,$AM:$AM,"●",$A:$A,KP$5)/KP$3,0)/3600/$E13</f>
        <v>0.0128625824652778</v>
      </c>
      <c r="KQ13" s="0" t="n">
        <f aca="false">IF($AN13="●",SUMIFS(ST_SUM!LE:LE,ST_SUM!$L:$L,$G13)/COUNTIFS($G:$G,$G13,$AN:$AN,"●",$A:$A,KQ$5)/KQ$3,0)/3600/$E13</f>
        <v>0</v>
      </c>
      <c r="KR13" s="0" t="n">
        <f aca="false">IF($AO13="●",SUMIFS(ST_SUM!LF:LF,ST_SUM!$L:$L,$G13)/COUNTIFS($G:$G,$G13,$AO:$AO,"●",$A:$A,KR$5)/KR$3,0)/3600/$E13</f>
        <v>0</v>
      </c>
      <c r="KS13" s="0" t="n">
        <f aca="false">IF($AP13="●",SUMIFS(ST_SUM!LG:LG,ST_SUM!$L:$L,$G13)/COUNTIFS($G:$G,$G13,$AP:$AP,"●",$A:$A,KS$5)/KS$3,0)/3600/$E13</f>
        <v>0.00918605324074074</v>
      </c>
      <c r="KT13" s="0" t="n">
        <f aca="false">IF($AQ13="●",SUMIFS(ST_SUM!LH:LH,ST_SUM!$L:$L,$G13)/COUNTIFS($G:$G,$G13,$AQ:$AQ,"●",$A:$A,KT$5)/KT$3,0)/3600/$E13</f>
        <v>0</v>
      </c>
      <c r="KU13" s="0" t="n">
        <f aca="false">IF($AR13="●",SUMIFS(ST_SUM!LI:LI,ST_SUM!$L:$L,$G13)/COUNTIFS($G:$G,$G13,$AR:$AR,"●",$A:$A,KU$5)/KU$3,0)/3600/$E13</f>
        <v>0.0108305034722222</v>
      </c>
      <c r="KV13" s="0" t="n">
        <f aca="false">IF($AS13="●",SUMIFS(ST_SUM!LJ:LJ,ST_SUM!$L:$L,$G13)/COUNTIFS($G:$G,$G13,$AS:$AS,"●",$A:$A,KV$5)/KV$3,0)/3600/$E13</f>
        <v>0.0169810329861111</v>
      </c>
      <c r="KW13" s="0" t="n">
        <f aca="false">IF($AT13="●",SUMIFS(ST_SUM!LK:LK,ST_SUM!$L:$L,$G13)/COUNTIFS($G:$G,$G13,$AT:$AT,"●",$A:$A,KW$5)/KW$3,0)/3600/$E13</f>
        <v>0</v>
      </c>
      <c r="KX13" s="0" t="n">
        <f aca="false">IF($AU13="●",SUMIFS(ST_SUM!LL:LL,ST_SUM!$L:$L,$G13)/COUNTIFS($G:$G,$G13,$AU:$AU,"●",$A:$A,KX$5)/KX$3,0)/3600/$E13</f>
        <v>0.0242067838541667</v>
      </c>
      <c r="KY13" s="0" t="n">
        <f aca="false">IF($AV13="●",SUMIFS(ST_SUM!LM:LM,ST_SUM!$L:$L,$G13)/COUNTIFS($G:$G,$G13,$AV:$AV,"●",$A:$A,KY$5)/KY$3,0)/3600/$E13</f>
        <v>0.00913380208333333</v>
      </c>
      <c r="KZ13" s="0" t="n">
        <f aca="false">IF($AW13="●",SUMIFS(ST_SUM!LN:LN,ST_SUM!$L:$L,$G13)/COUNTIFS($G:$G,$G13,$AW:$AW,"●",$A:$A,KZ$5)/KZ$3,0)/3600/$E13</f>
        <v>0.0248800390625</v>
      </c>
      <c r="LA13" s="0" t="n">
        <f aca="false">IF($AX13="●",SUMIFS(ST_SUM!LO:LO,ST_SUM!$L:$L,$G13)/COUNTIFS($G:$G,$G13,$AX:$AX,"●",$A:$A,LA$5)/LA$3,0)/3600/$E13</f>
        <v>0</v>
      </c>
      <c r="LB13" s="0" t="n">
        <f aca="false">IF($AY13="●",SUMIFS(ST_SUM!LP:LP,ST_SUM!$L:$L,$G13)/COUNTIFS($G:$G,$G13,$AY:$AY,"●",$A:$A,LB$5)/LB$3,0)/3600/$E13</f>
        <v>0</v>
      </c>
      <c r="LC13" s="0" t="n">
        <f aca="false">IF($AZ13="●",SUMIFS(ST_SUM!LQ:LQ,ST_SUM!$L:$L,$G13)/COUNTIFS($G:$G,$G13,$AZ:$AZ,"●",$A:$A,LC$5)/LC$3,0)/3600/$E13</f>
        <v>0.0089169609375</v>
      </c>
      <c r="LD13" s="0" t="n">
        <f aca="false">IF($BA13="●",SUMIFS(ST_SUM!LR:LR,ST_SUM!$L:$L,$G13)/COUNTIFS($G:$G,$G13,$BA:$BA,"●",$A:$A,LD$5)/LD$3,0)/3600/$E13</f>
        <v>0.007846328125</v>
      </c>
      <c r="LE13" s="0" t="n">
        <f aca="false">IF($BB13="●",SUMIFS(ST_SUM!LS:LS,ST_SUM!$L:$L,$G13)/COUNTIFS($G:$G,$G13,$BB:$BB,"●",$A:$A,LE$5)/LE$3,0)/3600/$E13</f>
        <v>0</v>
      </c>
      <c r="LF13" s="0" t="n">
        <f aca="false">IF($BC13="●",SUMIFS(ST_SUM!LT:LT,ST_SUM!$L:$L,$G13)/COUNTIFS($G:$G,$G13,$BC:$BC,"●",$A:$A,LF$5)/LF$3,0)/3600/$E13</f>
        <v>0</v>
      </c>
      <c r="LG13" s="0" t="n">
        <f aca="false">IF($BD13="●",SUMIFS(ST_SUM!LU:LU,ST_SUM!$L:$L,$G13)/COUNTIFS($G:$G,$G13,$BD:$BD,"●",$A:$A,LG$5)/LG$3,0)/3600/$E13</f>
        <v>0.00865072627314815</v>
      </c>
      <c r="LH13" s="0" t="n">
        <f aca="false">IF($BE13="●",SUMIFS(ST_SUM!LV:LV,ST_SUM!$L:$L,$G13)/COUNTIFS($G:$G,$G13,$BE:$BE,"●",$A:$A,LH$5)/LH$3,0)/3600/$E13</f>
        <v>0</v>
      </c>
      <c r="LI13" s="0" t="n">
        <f aca="false">IF($BF13="●",SUMIFS(ST_SUM!LW:LW,ST_SUM!$L:$L,$G13)/COUNTIFS($G:$G,$G13,$BF:$BF,"●",$A:$A,LI$5)/LI$3,0)/3600/$E13</f>
        <v>0</v>
      </c>
      <c r="LJ13" s="0" t="n">
        <f aca="false">IF($BG13="●",SUMIFS(ST_SUM!LX:LX,ST_SUM!$L:$L,$G13)/COUNTIFS($G:$G,$G13,$BG:$BG,"●",$A:$A,LJ$5)/LJ$3,0)/3600/$E13</f>
        <v>0.0162879513888889</v>
      </c>
      <c r="LK13" s="0" t="n">
        <f aca="false">IF($BH13="●",SUMIFS(ST_SUM!LY:LY,ST_SUM!$L:$L,$G13)/COUNTIFS($G:$G,$G13,$BH:$BH,"●",$A:$A,LK$5)/LK$3,0)/3600/$E13</f>
        <v>0</v>
      </c>
      <c r="LL13" s="0" t="n">
        <f aca="false">IF($BI13="●",SUMIFS(ST_SUM!LZ:LZ,ST_SUM!$L:$L,$G13)/COUNTIFS($G:$G,$G13,$BI:$BI,"●",$A:$A,LL$5)/LL$3,0)/3600/$E13</f>
        <v>0</v>
      </c>
      <c r="LM13" s="0" t="n">
        <f aca="false">IF($BJ13="●",SUMIFS(ST_SUM!MA:MA,ST_SUM!$L:$L,$G13)/COUNTIFS($G:$G,$G13,$BJ:$BJ,"●",$A:$A,LM$5)/LM$3,0)/3600/$E13</f>
        <v>0.0266344401041667</v>
      </c>
      <c r="LN13" s="0" t="n">
        <f aca="false">IF($BK13="●",SUMIFS(ST_SUM!MB:MB,ST_SUM!$L:$L,$G13)/COUNTIFS($G:$G,$G13,$BK:$BK,"●",$A:$A,LN$5)/LN$3,0)/3600/$E13</f>
        <v>0</v>
      </c>
      <c r="LO13" s="0" t="n">
        <f aca="false">IF($BL13="●",SUMIFS(ST_SUM!MC:MC,ST_SUM!$L:$L,$G13)/COUNTIFS($G:$G,$G13,$BL:$BL,"●",$A:$A,LO$5)/LO$3,0)/3600/$E13</f>
        <v>0.00957682552083333</v>
      </c>
      <c r="LP13" s="0" t="n">
        <f aca="false">IF($BM13="●",SUMIFS(ST_SUM!MD:MD,ST_SUM!$L:$L,$G13)/COUNTIFS($G:$G,$G13,$BM:$BM,"●",$A:$A,LP$5)/LP$3,0)/3600/$E13</f>
        <v>0</v>
      </c>
      <c r="LQ13" s="0" t="n">
        <f aca="false">IF($BN13="●",SUMIFS(ST_SUM!ME:ME,ST_SUM!$L:$L,$G13)/COUNTIFS($G:$G,$G13,$BN:$BN,"●",$A:$A,LQ$5)/LQ$3,0)/3600/$E13</f>
        <v>0.0484521527777778</v>
      </c>
      <c r="LR13" s="0" t="n">
        <f aca="false">IF($BO13="●",SUMIFS(ST_SUM!MF:MF,ST_SUM!$L:$L,$G13)/COUNTIFS($G:$G,$G13,$BO:$BO,"●",$A:$A,LR$5)/LR$3,0)/3600/$E13</f>
        <v>0</v>
      </c>
      <c r="LS13" s="0" t="n">
        <f aca="false">IF($BP13="●",SUMIFS(ST_SUM!MG:MG,ST_SUM!$L:$L,$G13)/COUNTIFS($G:$G,$G13,$BP:$BP,"●",$A:$A,LS$5)/LS$3,0)/3600/$E13</f>
        <v>0</v>
      </c>
      <c r="LT13" s="0" t="n">
        <f aca="false">IF($BQ13="●",SUMIFS(ST_SUM!MH:MH,ST_SUM!$L:$L,$G13)/COUNTIFS($G:$G,$G13,$BQ:$BQ,"●",$A:$A,LT$5)/LT$3,0)/3600/$E13</f>
        <v>0</v>
      </c>
      <c r="LU13" s="0" t="n">
        <f aca="false">IF($BR13="●",SUMIFS(ST_SUM!MI:MI,ST_SUM!$L:$L,$G13)/COUNTIFS($G:$G,$G13,$BR:$BR,"●",$A:$A,LU$5)/LU$3,0)/3600/$E13</f>
        <v>0.0055883671875</v>
      </c>
      <c r="LV13" s="0" t="n">
        <f aca="false">IF($BS13="●",SUMIFS(ST_SUM!MJ:MJ,ST_SUM!$L:$L,$G13)/COUNTIFS($G:$G,$G13,$BS:$BS,"●",$A:$A,LV$5)/LV$3,0)/3600/$E13</f>
        <v>0.00173177083333333</v>
      </c>
      <c r="LW13" s="0" t="n">
        <f aca="false">IF($BT13="●",SUMIFS(ST_SUM!MK:MK,ST_SUM!$L:$L,$G13)/COUNTIFS($G:$G,$G13,$BT:$BT,"●",$A:$A,LW$5)/LW$3,0)/3600/$E13</f>
        <v>0.0239159609375</v>
      </c>
      <c r="LX13" s="0" t="n">
        <f aca="false">SUM(JK13:LW13)</f>
        <v>0.568182513020833</v>
      </c>
      <c r="LY13" s="0" t="n">
        <f aca="false">IF($H13="●",SUMIFS(ST_SUM!MM:MM,ST_SUM!$L:$L,$G13)/COUNTIFS($G:$G,$G13,$H:$H,"●",$A:$A,LY$5)/LY$3,0)/3600/$E13</f>
        <v>0.00430581473214286</v>
      </c>
      <c r="LZ13" s="0" t="n">
        <f aca="false">IF($I13="●",SUMIFS(ST_SUM!MN:MN,ST_SUM!$L:$L,$G13)/COUNTIFS($G:$G,$G13,$I:$I,"●",$A:$A,LZ$5)/LZ$3,0)/3600/$E13</f>
        <v>0.0035291087962963</v>
      </c>
      <c r="MA13" s="0" t="n">
        <f aca="false">IF($J13="●",SUMIFS(ST_SUM!MO:MO,ST_SUM!$L:$L,$G13)/COUNTIFS($G:$G,$G13,$J:$J,"●",$A:$A,MA$5)/MA$3,0)/3600/$E13</f>
        <v>0.0233209957837302</v>
      </c>
      <c r="MB13" s="0" t="n">
        <f aca="false">IF($K13="●",SUMIFS(ST_SUM!MP:MP,ST_SUM!$L:$L,$G13)/COUNTIFS($G:$G,$G13,$K:$K,"●",$A:$A,MB$5)/MB$3,0)/3600/$E13</f>
        <v>0.0158419642857143</v>
      </c>
      <c r="MC13" s="0" t="n">
        <f aca="false">IF($L13="●",SUMIFS(ST_SUM!MQ:MQ,ST_SUM!$L:$L,$G13)/COUNTIFS($G:$G,$G13,$L:$L,"●",$A:$A,MC$5)/MC$3,0)/3600/$E13</f>
        <v>0.0062969246031746</v>
      </c>
      <c r="MD13" s="0" t="n">
        <f aca="false">IF($M13="●",SUMIFS(ST_SUM!MR:MR,ST_SUM!$L:$L,$G13)/COUNTIFS($G:$G,$G13,$M:$M,"●",$A:$A,MD$5)/MD$3,0)/3600/$E13</f>
        <v>0</v>
      </c>
      <c r="ME13" s="0" t="n">
        <f aca="false">IF($N13="●",SUMIFS(ST_SUM!MS:MS,ST_SUM!$L:$L,$G13)/COUNTIFS($G:$G,$G13,$N:$N,"●",$A:$A,ME$5)/ME$3,0)/3600/$E13</f>
        <v>0.00175140542328042</v>
      </c>
      <c r="MF13" s="0" t="n">
        <f aca="false">IF($O13="●",SUMIFS(ST_SUM!MT:MT,ST_SUM!$L:$L,$G13,ST_SUM!$M:$M,IF($B13='PART METHOD'!$D$4,"FMCNC1",IF($B13='PART METHOD'!$D$6,"FMCNC2","STD")))/IF($B13='PART METHOD'!$D$4,COUNTIFS($G:$G,$G13,$O:$O,"●",$A:$A,MF$5,$B:$B,'PART METHOD'!$D$4),IF($B13='PART METHOD'!$D$6,COUNTIFS($G:$G,$G13,$O:$O,"●",$A:$A,MF$5,$B:$B,'PART METHOD'!$D$6),COUNTIFS($G:$G,$G13,$O:$O,"●",$A:$A,MF$5,$B:$B,"&lt;&gt;"&amp;'PART METHOD'!$D$4,$B:$B,"&lt;&gt;"&amp;'PART METHOD'!$D$6)))/MF$3,0)/3600/$E13</f>
        <v>0</v>
      </c>
      <c r="MG13" s="0" t="n">
        <f aca="false">IF($P13="●",SUMIFS(ST_SUM!MU:MU,ST_SUM!$L:$L,$G13,ST_SUM!$M:$M,IF($B13='PART METHOD'!$D$4,"FMCNC1",IF($B13='PART METHOD'!$D$6,"FMCNC2","STD")))/IF($B13='PART METHOD'!$D$4,COUNTIFS($G:$G,$G13,$P:$P,"●",$A:$A,MG$5,$B:$B,'PART METHOD'!$D$4),IF($B13='PART METHOD'!$D$6,COUNTIFS($G:$G,$G13,$P:$P,"●",$A:$A,MG$5,$B:$B,'PART METHOD'!$D$6),COUNTIFS($G:$G,$G13,$P:$P,"●",$A:$A,MG$5,$B:$B,"&lt;&gt;"&amp;'PART METHOD'!$D$4,$B:$B,"&lt;&gt;"&amp;'PART METHOD'!$D$6)))/MG$3,0)/3600/$E13</f>
        <v>0</v>
      </c>
      <c r="MH13" s="0" t="n">
        <f aca="false">IF($Q13="●",SUMIFS(ST_SUM!MV:MV,ST_SUM!$L:$L,$G13,ST_SUM!$M:$M,IF($B13='PART METHOD'!$D$4,"FMCNC1",IF($B13='PART METHOD'!$D$6,"FMCNC2","STD")))/IF($B13='PART METHOD'!$D$4,COUNTIFS($G:$G,$G13,$Q:$Q,"●",$A:$A,MH$5,$B:$B,'PART METHOD'!$D$4),IF($B13='PART METHOD'!$D$6,COUNTIFS($G:$G,$G13,$Q:$Q,"●",$A:$A,MH$5,$B:$B,'PART METHOD'!$D$6),COUNTIFS($G:$G,$G13,$Q:$Q,"●",$A:$A,MH$5,$B:$B,"&lt;&gt;"&amp;'PART METHOD'!$D$4,$B:$B,"&lt;&gt;"&amp;'PART METHOD'!$D$6)))/MH$3,0)/3600/$E13</f>
        <v>0.00772859430114638</v>
      </c>
      <c r="MI13" s="0" t="n">
        <f aca="false">IF($R13="●",SUMIFS(ST_SUM!MW:MW,ST_SUM!$L:$L,$G13,ST_SUM!$M:$M,IF($B13='PART METHOD'!$D$4,"FMCNC1",IF($B13='PART METHOD'!$D$6,"FMCNC2","STD")))/IF($B13='PART METHOD'!$D$4,COUNTIFS($G:$G,$G13,$R:$R,"●",$A:$A,MI$5,$B:$B,'PART METHOD'!$D$4),IF($B13='PART METHOD'!$D$6,COUNTIFS($G:$G,$G13,$R:$R,"●",$A:$A,MI$5,$B:$B,'PART METHOD'!$D$6),COUNTIFS($G:$G,$G13,$R:$R,"●",$A:$A,MI$5,$B:$B,"&lt;&gt;"&amp;'PART METHOD'!$D$4,$B:$B,"&lt;&gt;"&amp;'PART METHOD'!$D$6)))/MI$3,0)/3600/$E13</f>
        <v>0.0162682208994709</v>
      </c>
      <c r="MJ13" s="0" t="n">
        <f aca="false">IF($S13="●",SUMIFS(ST_SUM!MX:MX,ST_SUM!$L:$L,$G13,ST_SUM!$M:$M,IF($B13='PART METHOD'!$D$4,"FMCNC1",IF($B13='PART METHOD'!$D$6,"FMCNC2","STD")))/IF($B13='PART METHOD'!$D$4,COUNTIFS($G:$G,$G13,$S:$S,"●",$A:$A,MJ$5,$B:$B,'PART METHOD'!$D$4),IF($B13='PART METHOD'!$D$6,COUNTIFS($G:$G,$G13,$S:$S,"●",$A:$A,MJ$5,$B:$B,'PART METHOD'!$D$6),COUNTIFS($G:$G,$G13,$S:$S,"●",$A:$A,MJ$5,$B:$B,"&lt;&gt;"&amp;'PART METHOD'!$D$4,$B:$B,"&lt;&gt;"&amp;'PART METHOD'!$D$6)))/MJ$3,0)/3600/$E13</f>
        <v>0.028256746031746</v>
      </c>
      <c r="MK13" s="0" t="n">
        <f aca="false">IF($T13="●",SUMIFS(ST_SUM!MY:MY,ST_SUM!$L:$L,$G13,ST_SUM!$M:$M,IF($B13='PART METHOD'!$D$4,"FMCNC1",IF($B13='PART METHOD'!$D$6,"FMCNC2","STD")))/IF($B13='PART METHOD'!$D$4,COUNTIFS($G:$G,$G13,$T:$T,"●",$A:$A,MK$5,$B:$B,'PART METHOD'!$D$4),IF($B13='PART METHOD'!$D$6,COUNTIFS($G:$G,$G13,$T:$T,"●",$A:$A,MK$5,$B:$B,'PART METHOD'!$D$6),COUNTIFS($G:$G,$G13,$T:$T,"●",$A:$A,MK$5,$B:$B,"&lt;&gt;"&amp;'PART METHOD'!$D$4,$B:$B,"&lt;&gt;"&amp;'PART METHOD'!$D$6)))/MK$3,0)/3600/$E13</f>
        <v>0</v>
      </c>
      <c r="ML13" s="0" t="n">
        <f aca="false">IF($U13="●",SUMIFS(ST_SUM!MZ:MZ,ST_SUM!$L:$L,$G13,ST_SUM!$M:$M,IF($B13='PART METHOD'!$D$4,"FMCNC1",IF($B13='PART METHOD'!$D$6,"FMCNC2","STD")))/IF($B13='PART METHOD'!$D$4,COUNTIFS($G:$G,$G13,$U:$U,"●",$A:$A,ML$5,$B:$B,'PART METHOD'!$D$4),IF($B13='PART METHOD'!$D$6,COUNTIFS($G:$G,$G13,$U:$U,"●",$A:$A,ML$5,$B:$B,'PART METHOD'!$D$6),COUNTIFS($G:$G,$G13,$U:$U,"●",$A:$A,ML$5,$B:$B,"&lt;&gt;"&amp;'PART METHOD'!$D$4,$B:$B,"&lt;&gt;"&amp;'PART METHOD'!$D$6)))/ML$3,0)/3600/$E13</f>
        <v>0.0230791964285714</v>
      </c>
      <c r="MM13" s="0" t="n">
        <f aca="false">IF($V13="●",SUMIFS(ST_SUM!NA:NA,ST_SUM!$L:$L,$G13,ST_SUM!$M:$M,IF($B13='PART METHOD'!$D$4,"FMCNC1",IF($B13='PART METHOD'!$D$6,"FMCNC2","STD")))/IF($B13='PART METHOD'!$D$4,COUNTIFS($G:$G,$G13,$V:$V,"●",$A:$A,MM$5,$B:$B,'PART METHOD'!$D$4),IF($B13='PART METHOD'!$D$6,COUNTIFS($G:$G,$G13,$V:$V,"●",$A:$A,MM$5,$B:$B,'PART METHOD'!$D$6),COUNTIFS($G:$G,$G13,$V:$V,"●",$A:$A,MM$5,$B:$B,"&lt;&gt;"&amp;'PART METHOD'!$D$4,$B:$B,"&lt;&gt;"&amp;'PART METHOD'!$D$6)))/MM$3,0)/3600/$E13</f>
        <v>0</v>
      </c>
      <c r="MN13" s="0" t="n">
        <f aca="false">IF($W13="●",SUMIFS(ST_SUM!NB:NB,ST_SUM!$L:$L,$G13,ST_SUM!$N:$N,IF($B13='PART METHOD'!$D$5,"HAND","STD"))/COUNTIFS($G:$G,$G13,$W:$W,"●",$A:$A,MN$5,$B:$B,IF($B13='PART METHOD'!$D$5,'PART METHOD'!$D$5,"&lt;&gt;"&amp;'PART METHOD'!$D$5))/MN$3,0)/3600/$E13</f>
        <v>0.0101219494047619</v>
      </c>
      <c r="MO13" s="0" t="n">
        <f aca="false">IF($X13="●",SUMIFS(ST_SUM!NC:NC,ST_SUM!$L:$L,$G13)/COUNTIFS($G:$G,$G13,$X:$X,"●",$A:$A,MO$5)/MO$3,0)/3600/$E13</f>
        <v>0.0254652984457672</v>
      </c>
      <c r="MP13" s="0" t="n">
        <f aca="false">IF($Y13="●",SUMIFS(ST_SUM!ND:ND,ST_SUM!$L:$L,$G13)/COUNTIFS($G:$G,$G13,$Y:$Y,"●",$A:$A,MP$5)/MP$3,0)/3600/$E13</f>
        <v>0</v>
      </c>
      <c r="MQ13" s="0" t="n">
        <f aca="false">IF($Z13="●",SUMIFS(ST_SUM!NE:NE,ST_SUM!$L:$L,$G13)/COUNTIFS($G:$G,$G13,$Z:$Z,"●",$A:$A,MQ$5)/MQ$3,0)/3600/$E13</f>
        <v>0.00471947200176367</v>
      </c>
      <c r="MR13" s="0" t="n">
        <f aca="false">IF($AA13="●",SUMIFS(ST_SUM!NF:NF,ST_SUM!$L:$L,$G13)/COUNTIFS($G:$G,$G13,$AA:$AA,"●",$A:$A,MR$5)/MR$3,0)/3600/$E13</f>
        <v>0.00788912863756614</v>
      </c>
      <c r="MS13" s="0" t="n">
        <f aca="false">IF($AB13="●",SUMIFS(ST_SUM!NG:NG,ST_SUM!$L:$L,$G13)/COUNTIFS($G:$G,$G13,$AB:$AB,"●",$A:$A,MS$5)/MS$3,0)/3600/$E13</f>
        <v>0.00552041583994709</v>
      </c>
      <c r="MT13" s="0" t="n">
        <f aca="false">IF($AC13="●",SUMIFS(ST_SUM!NH:NH,ST_SUM!$L:$L,$G13)/COUNTIFS($G:$G,$G13,$AC:$AC,"●",$A:$A,MT$5)/MT$3,0)/3600/$E13</f>
        <v>0.00848950479497355</v>
      </c>
      <c r="MU13" s="0" t="n">
        <f aca="false">IF($AD13="●",SUMIFS(ST_SUM!NI:NI,ST_SUM!$L:$L,$G13)/COUNTIFS($G:$G,$G13,$AD:$AD,"●",$A:$A,MU$5)/MU$3,0)/3600/$E13</f>
        <v>0.00350129794973545</v>
      </c>
      <c r="MV13" s="0" t="n">
        <f aca="false">IF($AE13="●",SUMIFS(ST_SUM!NJ:NJ,ST_SUM!$L:$L,$G13)/COUNTIFS($G:$G,$G13,$AE:$AE,"●",$A:$A,MV$5)/MV$3,0)/3600/$E13</f>
        <v>0.0164243634259259</v>
      </c>
      <c r="MW13" s="0" t="n">
        <f aca="false">IF($AF13="●",SUMIFS(ST_SUM!NK:NK,ST_SUM!$L:$L,$G13)/COUNTIFS($G:$G,$G13,$AF:$AF,"●",$A:$A,MW$5)/MW$3,0)/3600/$E13</f>
        <v>0</v>
      </c>
      <c r="MX13" s="0" t="n">
        <f aca="false">IF($AG13="●",SUMIFS(ST_SUM!NL:NL,ST_SUM!$L:$L,$G13)/COUNTIFS($G:$G,$G13,$AG:$AG,"●",$A:$A,MX$5)/MX$3,0)/3600/$E13</f>
        <v>0</v>
      </c>
      <c r="MY13" s="0" t="n">
        <f aca="false">IF($AH13="●",SUMIFS(ST_SUM!NM:NM,ST_SUM!$L:$L,$G13)/COUNTIFS($G:$G,$G13,$AH:$AH,"●",$A:$A,MY$5)/MY$3,0)/3600/$E13</f>
        <v>0</v>
      </c>
      <c r="MZ13" s="0" t="n">
        <f aca="false">IF($AI13="●",SUMIFS(ST_SUM!NN:NN,ST_SUM!$L:$L,$G13)/COUNTIFS($G:$G,$G13,$AI:$AI,"●",$A:$A,MZ$5)/MZ$3,0)/3600/$E13</f>
        <v>0.00939445822310406</v>
      </c>
      <c r="NA13" s="0" t="n">
        <f aca="false">IF($AJ13="●",SUMIFS(ST_SUM!NO:NO,ST_SUM!$L:$L,$G13)/COUNTIFS($G:$G,$G13,$AJ:$AJ,"●",$A:$A,NA$5)/NA$3,0)/3600/$E13</f>
        <v>0.00263126736111111</v>
      </c>
      <c r="NB13" s="0" t="n">
        <f aca="false">IF($AK13="●",SUMIFS(ST_SUM!NP:NP,ST_SUM!$L:$L,$G13)/COUNTIFS($G:$G,$G13,$AK:$AK,"●",$A:$A,NB$5)/NB$3,0)/3600/$E13</f>
        <v>0</v>
      </c>
      <c r="NC13" s="0" t="n">
        <f aca="false">IF($AL13="●",SUMIFS(ST_SUM!NQ:NQ,ST_SUM!$L:$L,$G13)/COUNTIFS($G:$G,$G13,$AL:$AL,"●",$A:$A,NC$5)/NC$3,0)/3600/$E13</f>
        <v>0.0132087962962963</v>
      </c>
      <c r="ND13" s="0" t="n">
        <f aca="false">IF($AM13="●",SUMIFS(ST_SUM!NR:NR,ST_SUM!$L:$L,$G13)/COUNTIFS($G:$G,$G13,$AM:$AM,"●",$A:$A,ND$5)/ND$3,0)/3600/$E13</f>
        <v>0.0128655051256614</v>
      </c>
      <c r="NE13" s="0" t="n">
        <f aca="false">IF($AN13="●",SUMIFS(ST_SUM!NS:NS,ST_SUM!$L:$L,$G13)/COUNTIFS($G:$G,$G13,$AN:$AN,"●",$A:$A,NE$5)/NE$3,0)/3600/$E13</f>
        <v>0</v>
      </c>
      <c r="NF13" s="0" t="n">
        <f aca="false">IF($AO13="●",SUMIFS(ST_SUM!NT:NT,ST_SUM!$L:$L,$G13)/COUNTIFS($G:$G,$G13,$AO:$AO,"●",$A:$A,NF$5)/NF$3,0)/3600/$E13</f>
        <v>0</v>
      </c>
      <c r="NG13" s="0" t="n">
        <f aca="false">IF($AP13="●",SUMIFS(ST_SUM!NU:NU,ST_SUM!$L:$L,$G13)/COUNTIFS($G:$G,$G13,$AP:$AP,"●",$A:$A,NG$5)/NG$3,0)/3600/$E13</f>
        <v>0.00632357804232804</v>
      </c>
      <c r="NH13" s="0" t="n">
        <f aca="false">IF($AQ13="●",SUMIFS(ST_SUM!NV:NV,ST_SUM!$L:$L,$G13)/COUNTIFS($G:$G,$G13,$AQ:$AQ,"●",$A:$A,NH$5)/NH$3,0)/3600/$E13</f>
        <v>0</v>
      </c>
      <c r="NI13" s="0" t="n">
        <f aca="false">IF($AR13="●",SUMIFS(ST_SUM!NW:NW,ST_SUM!$L:$L,$G13)/COUNTIFS($G:$G,$G13,$AR:$AR,"●",$A:$A,NI$5)/NI$3,0)/3600/$E13</f>
        <v>0.00872448536706349</v>
      </c>
      <c r="NJ13" s="0" t="n">
        <f aca="false">IF($AS13="●",SUMIFS(ST_SUM!NX:NX,ST_SUM!$L:$L,$G13)/COUNTIFS($G:$G,$G13,$AS:$AS,"●",$A:$A,NJ$5)/NJ$3,0)/3600/$E13</f>
        <v>0.0111192447916667</v>
      </c>
      <c r="NK13" s="0" t="n">
        <f aca="false">IF($AT13="●",SUMIFS(ST_SUM!NY:NY,ST_SUM!$L:$L,$G13)/COUNTIFS($G:$G,$G13,$AT:$AT,"●",$A:$A,NK$5)/NK$3,0)/3600/$E13</f>
        <v>0</v>
      </c>
      <c r="NL13" s="0" t="n">
        <f aca="false">IF($AU13="●",SUMIFS(ST_SUM!NZ:NZ,ST_SUM!$L:$L,$G13)/COUNTIFS($G:$G,$G13,$AU:$AU,"●",$A:$A,NL$5)/NL$3,0)/3600/$E13</f>
        <v>0.0213867228835979</v>
      </c>
      <c r="NM13" s="0" t="n">
        <f aca="false">IF($AV13="●",SUMIFS(ST_SUM!OA:OA,ST_SUM!$L:$L,$G13)/COUNTIFS($G:$G,$G13,$AV:$AV,"●",$A:$A,NM$5)/NM$3,0)/3600/$E13</f>
        <v>0.0103153356481481</v>
      </c>
      <c r="NN13" s="0" t="n">
        <f aca="false">IF($AW13="●",SUMIFS(ST_SUM!OB:OB,ST_SUM!$L:$L,$G13)/COUNTIFS($G:$G,$G13,$AW:$AW,"●",$A:$A,NN$5)/NN$3,0)/3600/$E13</f>
        <v>0.0198220118220899</v>
      </c>
      <c r="NO13" s="0" t="n">
        <f aca="false">IF($AX13="●",SUMIFS(ST_SUM!OC:OC,ST_SUM!$L:$L,$G13)/COUNTIFS($G:$G,$G13,$AX:$AX,"●",$A:$A,NO$5)/NO$3,0)/3600/$E13</f>
        <v>0</v>
      </c>
      <c r="NP13" s="0" t="n">
        <f aca="false">IF($AY13="●",SUMIFS(ST_SUM!OD:OD,ST_SUM!$L:$L,$G13)/COUNTIFS($G:$G,$G13,$AY:$AY,"●",$A:$A,NP$5)/NP$3,0)/3600/$E13</f>
        <v>0</v>
      </c>
      <c r="NQ13" s="0" t="n">
        <f aca="false">IF($AZ13="●",SUMIFS(ST_SUM!OE:OE,ST_SUM!$L:$L,$G13)/COUNTIFS($G:$G,$G13,$AZ:$AZ,"●",$A:$A,NQ$5)/NQ$3,0)/3600/$E13</f>
        <v>0.00847662312610229</v>
      </c>
      <c r="NR13" s="0" t="n">
        <f aca="false">IF($BA13="●",SUMIFS(ST_SUM!OF:OF,ST_SUM!$L:$L,$G13)/COUNTIFS($G:$G,$G13,$BA:$BA,"●",$A:$A,NR$5)/NR$3,0)/3600/$E13</f>
        <v>0.00237650462962963</v>
      </c>
      <c r="NS13" s="0" t="n">
        <f aca="false">IF($BB13="●",SUMIFS(ST_SUM!OG:OG,ST_SUM!$L:$L,$G13)/COUNTIFS($G:$G,$G13,$BB:$BB,"●",$A:$A,NS$5)/NS$3,0)/3600/$E13</f>
        <v>0</v>
      </c>
      <c r="NT13" s="0" t="n">
        <f aca="false">IF($BC13="●",SUMIFS(ST_SUM!OH:OH,ST_SUM!$L:$L,$G13)/COUNTIFS($G:$G,$G13,$BC:$BC,"●",$A:$A,NT$5)/NT$3,0)/3600/$E13</f>
        <v>0</v>
      </c>
      <c r="NU13" s="0" t="n">
        <f aca="false">IF($BD13="●",SUMIFS(ST_SUM!OI:OI,ST_SUM!$L:$L,$G13)/COUNTIFS($G:$G,$G13,$BD:$BD,"●",$A:$A,NU$5)/NU$3,0)/3600/$E13</f>
        <v>0.00394261243386243</v>
      </c>
      <c r="NV13" s="0" t="n">
        <f aca="false">IF($BE13="●",SUMIFS(ST_SUM!OJ:OJ,ST_SUM!$L:$L,$G13)/COUNTIFS($G:$G,$G13,$BE:$BE,"●",$A:$A,NV$5)/NV$3,0)/3600/$E13</f>
        <v>0</v>
      </c>
      <c r="NW13" s="0" t="n">
        <f aca="false">IF($BF13="●",SUMIFS(ST_SUM!OK:OK,ST_SUM!$L:$L,$G13)/COUNTIFS($G:$G,$G13,$BF:$BF,"●",$A:$A,NW$5)/NW$3,0)/3600/$E13</f>
        <v>0</v>
      </c>
      <c r="NX13" s="0" t="n">
        <f aca="false">IF($BG13="●",SUMIFS(ST_SUM!OL:OL,ST_SUM!$L:$L,$G13)/COUNTIFS($G:$G,$G13,$BG:$BG,"●",$A:$A,NX$5)/NX$3,0)/3600/$E13</f>
        <v>0.00830663029100529</v>
      </c>
      <c r="NY13" s="0" t="n">
        <f aca="false">IF($BH13="●",SUMIFS(ST_SUM!OM:OM,ST_SUM!$L:$L,$G13)/COUNTIFS($G:$G,$G13,$BH:$BH,"●",$A:$A,NY$5)/NY$3,0)/3600/$E13</f>
        <v>0</v>
      </c>
      <c r="NZ13" s="0" t="n">
        <f aca="false">IF($BI13="●",SUMIFS(ST_SUM!ON:ON,ST_SUM!$L:$L,$G13)/COUNTIFS($G:$G,$G13,$BI:$BI,"●",$A:$A,NZ$5)/NZ$3,0)/3600/$E13</f>
        <v>0</v>
      </c>
      <c r="OA13" s="0" t="n">
        <f aca="false">IF($BJ13="●",SUMIFS(ST_SUM!OO:OO,ST_SUM!$L:$L,$G13)/COUNTIFS($G:$G,$G13,$BJ:$BJ,"●",$A:$A,OA$5)/OA$3,0)/3600/$E13</f>
        <v>0.0202296875</v>
      </c>
      <c r="OB13" s="0" t="n">
        <f aca="false">IF($BK13="●",SUMIFS(ST_SUM!OP:OP,ST_SUM!$L:$L,$G13)/COUNTIFS($G:$G,$G13,$BK:$BK,"●",$A:$A,OB$5)/OB$3,0)/3600/$E13</f>
        <v>0</v>
      </c>
      <c r="OC13" s="0" t="n">
        <f aca="false">IF($BL13="●",SUMIFS(ST_SUM!OQ:OQ,ST_SUM!$L:$L,$G13)/COUNTIFS($G:$G,$G13,$BL:$BL,"●",$A:$A,OC$5)/OC$3,0)/3600/$E13</f>
        <v>0.00965247464726632</v>
      </c>
      <c r="OD13" s="0" t="n">
        <f aca="false">IF($BM13="●",SUMIFS(ST_SUM!OR:OR,ST_SUM!$L:$L,$G13)/COUNTIFS($G:$G,$G13,$BM:$BM,"●",$A:$A,OD$5)/OD$3,0)/3600/$E13</f>
        <v>0</v>
      </c>
      <c r="OE13" s="0" t="n">
        <f aca="false">IF($BN13="●",SUMIFS(ST_SUM!OS:OS,ST_SUM!$L:$L,$G13)/COUNTIFS($G:$G,$G13,$BN:$BN,"●",$A:$A,OE$5)/OE$3,0)/3600/$E13</f>
        <v>0.0315110284391534</v>
      </c>
      <c r="OF13" s="0" t="n">
        <f aca="false">IF($BO13="●",SUMIFS(ST_SUM!OT:OT,ST_SUM!$L:$L,$G13)/COUNTIFS($G:$G,$G13,$BO:$BO,"●",$A:$A,OF$5)/OF$3,0)/3600/$E13</f>
        <v>0</v>
      </c>
      <c r="OG13" s="0" t="n">
        <f aca="false">IF($BP13="●",SUMIFS(ST_SUM!OU:OU,ST_SUM!$L:$L,$G13)/COUNTIFS($G:$G,$G13,$BP:$BP,"●",$A:$A,OG$5)/OG$3,0)/3600/$E13</f>
        <v>0</v>
      </c>
      <c r="OH13" s="0" t="n">
        <f aca="false">IF($BQ13="●",SUMIFS(ST_SUM!OV:OV,ST_SUM!$L:$L,$G13)/COUNTIFS($G:$G,$G13,$BQ:$BQ,"●",$A:$A,OH$5)/OH$3,0)/3600/$E13</f>
        <v>0</v>
      </c>
      <c r="OI13" s="0" t="n">
        <f aca="false">IF($BR13="●",SUMIFS(ST_SUM!OW:OW,ST_SUM!$L:$L,$G13)/COUNTIFS($G:$G,$G13,$BR:$BR,"●",$A:$A,OI$5)/OI$3,0)/3600/$E13</f>
        <v>0.00607051339285714</v>
      </c>
      <c r="OJ13" s="0" t="n">
        <f aca="false">IF($BS13="●",SUMIFS(ST_SUM!OX:OX,ST_SUM!$L:$L,$G13)/COUNTIFS($G:$G,$G13,$BS:$BS,"●",$A:$A,OJ$5)/OJ$3,0)/3600/$E13</f>
        <v>0.00341369047619048</v>
      </c>
      <c r="OK13" s="0" t="n">
        <f aca="false">IF($BT13="●",SUMIFS(ST_SUM!OY:OY,ST_SUM!$L:$L,$G13)/COUNTIFS($G:$G,$G13,$BT:$BT,"●",$A:$A,OK$5)/OK$3,0)/3600/$E13</f>
        <v>0.0260007357804233</v>
      </c>
      <c r="OL13" s="0" t="n">
        <f aca="false">SUM(LY13:OK13)</f>
        <v>0.448282308063272</v>
      </c>
      <c r="OM13" s="0" t="n">
        <f aca="false">IF($H13="●",SUMIFS(ST_SUM!PA:PA,ST_SUM!$L:$L,$G13)/COUNTIFS($G:$G,$G13,$H:$H,"●",$A:$A,OM$5)/OM$3,0)/3600/$E13</f>
        <v>0.00627134943181818</v>
      </c>
      <c r="ON13" s="0" t="n">
        <f aca="false">IF($I13="●",SUMIFS(ST_SUM!PB:PB,ST_SUM!$L:$L,$G13)/COUNTIFS($G:$G,$G13,$I:$I,"●",$A:$A,ON$5)/ON$3,0)/3600/$E13</f>
        <v>0.00228371212121212</v>
      </c>
      <c r="OO13" s="0" t="n">
        <f aca="false">IF($J13="●",SUMIFS(ST_SUM!PC:PC,ST_SUM!$L:$L,$G13)/COUNTIFS($G:$G,$G13,$J:$J,"●",$A:$A,OO$5)/OO$3,0)/3600/$E13</f>
        <v>0.0181822837752525</v>
      </c>
      <c r="OP13" s="0" t="n">
        <f aca="false">IF($K13="●",SUMIFS(ST_SUM!PD:PD,ST_SUM!$L:$L,$G13)/COUNTIFS($G:$G,$G13,$K:$K,"●",$A:$A,OP$5)/OP$3,0)/3600/$E13</f>
        <v>0.0135735795454545</v>
      </c>
      <c r="OQ13" s="0" t="n">
        <f aca="false">IF($L13="●",SUMIFS(ST_SUM!PE:PE,ST_SUM!$L:$L,$G13)/COUNTIFS($G:$G,$G13,$L:$L,"●",$A:$A,OQ$5)/OQ$3,0)/3600/$E13</f>
        <v>0.00567773871527778</v>
      </c>
      <c r="OR13" s="0" t="n">
        <f aca="false">IF($M13="●",SUMIFS(ST_SUM!PF:PF,ST_SUM!$L:$L,$G13)/COUNTIFS($G:$G,$G13,$M:$M,"●",$A:$A,OR$5)/OR$3,0)/3600/$E13</f>
        <v>0</v>
      </c>
      <c r="OS13" s="0" t="n">
        <f aca="false">IF($N13="●",SUMIFS(ST_SUM!PG:PG,ST_SUM!$L:$L,$G13)/COUNTIFS($G:$G,$G13,$N:$N,"●",$A:$A,OS$5)/OS$3,0)/3600/$E13</f>
        <v>0.00373784722222222</v>
      </c>
      <c r="OT13" s="0" t="n">
        <f aca="false">IF($O13="●",SUMIFS(ST_SUM!PH:PH,ST_SUM!$L:$L,$G13,ST_SUM!$M:$M,IF($B13='PART METHOD'!$D$4,"FMCNC1",IF($B13='PART METHOD'!$D$6,"FMCNC2","STD")))/IF($B13='PART METHOD'!$D$4,COUNTIFS($G:$G,$G13,$O:$O,"●",$A:$A,OT$5,$B:$B,'PART METHOD'!$D$4),IF($B13='PART METHOD'!$D$6,COUNTIFS($G:$G,$G13,$O:$O,"●",$A:$A,OT$5,$B:$B,'PART METHOD'!$D$6),COUNTIFS($G:$G,$G13,$O:$O,"●",$A:$A,OT$5,$B:$B,"&lt;&gt;"&amp;'PART METHOD'!$D$4,$B:$B,"&lt;&gt;"&amp;'PART METHOD'!$D$6)))/OT$3,0)/3600/$E13</f>
        <v>0</v>
      </c>
      <c r="OU13" s="0" t="n">
        <f aca="false">IF($P13="●",SUMIFS(ST_SUM!PI:PI,ST_SUM!$L:$L,$G13,ST_SUM!$M:$M,IF($B13='PART METHOD'!$D$4,"FMCNC1",IF($B13='PART METHOD'!$D$6,"FMCNC2","STD")))/IF($B13='PART METHOD'!$D$4,COUNTIFS($G:$G,$G13,$P:$P,"●",$A:$A,OU$5,$B:$B,'PART METHOD'!$D$4),IF($B13='PART METHOD'!$D$6,COUNTIFS($G:$G,$G13,$P:$P,"●",$A:$A,OU$5,$B:$B,'PART METHOD'!$D$6),COUNTIFS($G:$G,$G13,$P:$P,"●",$A:$A,OU$5,$B:$B,"&lt;&gt;"&amp;'PART METHOD'!$D$4,$B:$B,"&lt;&gt;"&amp;'PART METHOD'!$D$6)))/OU$3,0)/3600/$E13</f>
        <v>0</v>
      </c>
      <c r="OV13" s="0" t="n">
        <f aca="false">IF($Q13="●",SUMIFS(ST_SUM!PJ:PJ,ST_SUM!$L:$L,$G13,ST_SUM!$M:$M,IF($B13='PART METHOD'!$D$4,"FMCNC1",IF($B13='PART METHOD'!$D$6,"FMCNC2","STD")))/IF($B13='PART METHOD'!$D$4,COUNTIFS($G:$G,$G13,$Q:$Q,"●",$A:$A,OV$5,$B:$B,'PART METHOD'!$D$4),IF($B13='PART METHOD'!$D$6,COUNTIFS($G:$G,$G13,$Q:$Q,"●",$A:$A,OV$5,$B:$B,'PART METHOD'!$D$6),COUNTIFS($G:$G,$G13,$Q:$Q,"●",$A:$A,OV$5,$B:$B,"&lt;&gt;"&amp;'PART METHOD'!$D$4,$B:$B,"&lt;&gt;"&amp;'PART METHOD'!$D$6)))/OV$3,0)/3600/$E13</f>
        <v>0.0106215830176768</v>
      </c>
      <c r="OW13" s="0" t="n">
        <f aca="false">IF($R13="●",SUMIFS(ST_SUM!PK:PK,ST_SUM!$L:$L,$G13,ST_SUM!$M:$M,IF($B13='PART METHOD'!$D$4,"FMCNC1",IF($B13='PART METHOD'!$D$6,"FMCNC2","STD")))/IF($B13='PART METHOD'!$D$4,COUNTIFS($G:$G,$G13,$R:$R,"●",$A:$A,OW$5,$B:$B,'PART METHOD'!$D$4),IF($B13='PART METHOD'!$D$6,COUNTIFS($G:$G,$G13,$R:$R,"●",$A:$A,OW$5,$B:$B,'PART METHOD'!$D$6),COUNTIFS($G:$G,$G13,$R:$R,"●",$A:$A,OW$5,$B:$B,"&lt;&gt;"&amp;'PART METHOD'!$D$4,$B:$B,"&lt;&gt;"&amp;'PART METHOD'!$D$6)))/OW$3,0)/3600/$E13</f>
        <v>0.0121800741792929</v>
      </c>
      <c r="OX13" s="0" t="n">
        <f aca="false">IF($S13="●",SUMIFS(ST_SUM!PL:PL,ST_SUM!$L:$L,$G13,ST_SUM!$M:$M,IF($B13='PART METHOD'!$D$4,"FMCNC1",IF($B13='PART METHOD'!$D$6,"FMCNC2","STD")))/IF($B13='PART METHOD'!$D$4,COUNTIFS($G:$G,$G13,$S:$S,"●",$A:$A,OX$5,$B:$B,'PART METHOD'!$D$4),IF($B13='PART METHOD'!$D$6,COUNTIFS($G:$G,$G13,$S:$S,"●",$A:$A,OX$5,$B:$B,'PART METHOD'!$D$6),COUNTIFS($G:$G,$G13,$S:$S,"●",$A:$A,OX$5,$B:$B,"&lt;&gt;"&amp;'PART METHOD'!$D$4,$B:$B,"&lt;&gt;"&amp;'PART METHOD'!$D$6)))/OX$3,0)/3600/$E13</f>
        <v>0.0155840356691919</v>
      </c>
      <c r="OY13" s="0" t="n">
        <f aca="false">IF($T13="●",SUMIFS(ST_SUM!PM:PM,ST_SUM!$L:$L,$G13,ST_SUM!$M:$M,IF($B13='PART METHOD'!$D$4,"FMCNC1",IF($B13='PART METHOD'!$D$6,"FMCNC2","STD")))/IF($B13='PART METHOD'!$D$4,COUNTIFS($G:$G,$G13,$T:$T,"●",$A:$A,OY$5,$B:$B,'PART METHOD'!$D$4),IF($B13='PART METHOD'!$D$6,COUNTIFS($G:$G,$G13,$T:$T,"●",$A:$A,OY$5,$B:$B,'PART METHOD'!$D$6),COUNTIFS($G:$G,$G13,$T:$T,"●",$A:$A,OY$5,$B:$B,"&lt;&gt;"&amp;'PART METHOD'!$D$4,$B:$B,"&lt;&gt;"&amp;'PART METHOD'!$D$6)))/OY$3,0)/3600/$E13</f>
        <v>0</v>
      </c>
      <c r="OZ13" s="0" t="n">
        <f aca="false">IF($U13="●",SUMIFS(ST_SUM!PN:PN,ST_SUM!$L:$L,$G13,ST_SUM!$M:$M,IF($B13='PART METHOD'!$D$4,"FMCNC1",IF($B13='PART METHOD'!$D$6,"FMCNC2","STD")))/IF($B13='PART METHOD'!$D$4,COUNTIFS($G:$G,$G13,$U:$U,"●",$A:$A,OZ$5,$B:$B,'PART METHOD'!$D$4),IF($B13='PART METHOD'!$D$6,COUNTIFS($G:$G,$G13,$U:$U,"●",$A:$A,OZ$5,$B:$B,'PART METHOD'!$D$6),COUNTIFS($G:$G,$G13,$U:$U,"●",$A:$A,OZ$5,$B:$B,"&lt;&gt;"&amp;'PART METHOD'!$D$4,$B:$B,"&lt;&gt;"&amp;'PART METHOD'!$D$6)))/OZ$3,0)/3600/$E13</f>
        <v>0.01875515625</v>
      </c>
      <c r="PA13" s="0" t="n">
        <f aca="false">IF($V13="●",SUMIFS(ST_SUM!PO:PO,ST_SUM!$L:$L,$G13,ST_SUM!$M:$M,IF($B13='PART METHOD'!$D$4,"FMCNC1",IF($B13='PART METHOD'!$D$6,"FMCNC2","STD")))/IF($B13='PART METHOD'!$D$4,COUNTIFS($G:$G,$G13,$V:$V,"●",$A:$A,PA$5,$B:$B,'PART METHOD'!$D$4),IF($B13='PART METHOD'!$D$6,COUNTIFS($G:$G,$G13,$V:$V,"●",$A:$A,PA$5,$B:$B,'PART METHOD'!$D$6),COUNTIFS($G:$G,$G13,$V:$V,"●",$A:$A,PA$5,$B:$B,"&lt;&gt;"&amp;'PART METHOD'!$D$4,$B:$B,"&lt;&gt;"&amp;'PART METHOD'!$D$6)))/PA$3,0)/3600/$E13</f>
        <v>0</v>
      </c>
      <c r="PB13" s="0" t="n">
        <f aca="false">IF($W13="●",SUMIFS(ST_SUM!PP:PP,ST_SUM!$L:$L,$G13,ST_SUM!$N:$N,IF($B13='PART METHOD'!$D$5,"HAND","STD"))/COUNTIFS($G:$G,$G13,$W:$W,"●",$A:$A,PB$5,$B:$B,IF($B13='PART METHOD'!$D$5,'PART METHOD'!$D$5,"&lt;&gt;"&amp;'PART METHOD'!$D$5))/PB$3,0)/3600/$E13</f>
        <v>0.00966906565656566</v>
      </c>
      <c r="PC13" s="0" t="n">
        <f aca="false">IF($X13="●",SUMIFS(ST_SUM!PQ:PQ,ST_SUM!$L:$L,$G13)/COUNTIFS($G:$G,$G13,$X:$X,"●",$A:$A,PC$5)/PC$3,0)/3600/$E13</f>
        <v>0.0073422821969697</v>
      </c>
      <c r="PD13" s="0" t="n">
        <f aca="false">IF($Y13="●",SUMIFS(ST_SUM!PR:PR,ST_SUM!$L:$L,$G13)/COUNTIFS($G:$G,$G13,$Y:$Y,"●",$A:$A,PD$5)/PD$3,0)/3600/$E13</f>
        <v>0</v>
      </c>
      <c r="PE13" s="0" t="n">
        <f aca="false">IF($Z13="●",SUMIFS(ST_SUM!PS:PS,ST_SUM!$L:$L,$G13)/COUNTIFS($G:$G,$G13,$Z:$Z,"●",$A:$A,PE$5)/PE$3,0)/3600/$E13</f>
        <v>0.00793304661195286</v>
      </c>
      <c r="PF13" s="0" t="n">
        <f aca="false">IF($AA13="●",SUMIFS(ST_SUM!PT:PT,ST_SUM!$L:$L,$G13)/COUNTIFS($G:$G,$G13,$AA:$AA,"●",$A:$A,PF$5)/PF$3,0)/3600/$E13</f>
        <v>0.00707506944444445</v>
      </c>
      <c r="PG13" s="0" t="n">
        <f aca="false">IF($AB13="●",SUMIFS(ST_SUM!PU:PU,ST_SUM!$L:$L,$G13)/COUNTIFS($G:$G,$G13,$AB:$AB,"●",$A:$A,PG$5)/PG$3,0)/3600/$E13</f>
        <v>0.00738121843434343</v>
      </c>
      <c r="PH13" s="0" t="n">
        <f aca="false">IF($AC13="●",SUMIFS(ST_SUM!PV:PV,ST_SUM!$L:$L,$G13)/COUNTIFS($G:$G,$G13,$AC:$AC,"●",$A:$A,PH$5)/PH$3,0)/3600/$E13</f>
        <v>0.0110636689157197</v>
      </c>
      <c r="PI13" s="0" t="n">
        <f aca="false">IF($AD13="●",SUMIFS(ST_SUM!PW:PW,ST_SUM!$L:$L,$G13)/COUNTIFS($G:$G,$G13,$AD:$AD,"●",$A:$A,PI$5)/PI$3,0)/3600/$E13</f>
        <v>0.00368244423400673</v>
      </c>
      <c r="PJ13" s="0" t="n">
        <f aca="false">IF($AE13="●",SUMIFS(ST_SUM!PX:PX,ST_SUM!$L:$L,$G13)/COUNTIFS($G:$G,$G13,$AE:$AE,"●",$A:$A,PJ$5)/PJ$3,0)/3600/$E13</f>
        <v>0.0169459161931818</v>
      </c>
      <c r="PK13" s="0" t="n">
        <f aca="false">IF($AF13="●",SUMIFS(ST_SUM!PY:PY,ST_SUM!$L:$L,$G13)/COUNTIFS($G:$G,$G13,$AF:$AF,"●",$A:$A,PK$5)/PK$3,0)/3600/$E13</f>
        <v>0</v>
      </c>
      <c r="PL13" s="0" t="n">
        <f aca="false">IF($AG13="●",SUMIFS(ST_SUM!PZ:PZ,ST_SUM!$L:$L,$G13)/COUNTIFS($G:$G,$G13,$AG:$AG,"●",$A:$A,PL$5)/PL$3,0)/3600/$E13</f>
        <v>0</v>
      </c>
      <c r="PM13" s="0" t="n">
        <f aca="false">IF($AH13="●",SUMIFS(ST_SUM!QA:QA,ST_SUM!$L:$L,$G13)/COUNTIFS($G:$G,$G13,$AH:$AH,"●",$A:$A,PM$5)/PM$3,0)/3600/$E13</f>
        <v>0</v>
      </c>
      <c r="PN13" s="0" t="n">
        <f aca="false">IF($AI13="●",SUMIFS(ST_SUM!QB:QB,ST_SUM!$L:$L,$G13)/COUNTIFS($G:$G,$G13,$AI:$AI,"●",$A:$A,PN$5)/PN$3,0)/3600/$E13</f>
        <v>0.00734189814814815</v>
      </c>
      <c r="PO13" s="0" t="n">
        <f aca="false">IF($AJ13="●",SUMIFS(ST_SUM!QC:QC,ST_SUM!$L:$L,$G13)/COUNTIFS($G:$G,$G13,$AJ:$AJ,"●",$A:$A,PO$5)/PO$3,0)/3600/$E13</f>
        <v>0.00600822679924242</v>
      </c>
      <c r="PP13" s="0" t="n">
        <f aca="false">IF($AK13="●",SUMIFS(ST_SUM!QD:QD,ST_SUM!$L:$L,$G13)/COUNTIFS($G:$G,$G13,$AK:$AK,"●",$A:$A,PP$5)/PP$3,0)/3600/$E13</f>
        <v>0</v>
      </c>
      <c r="PQ13" s="0" t="n">
        <f aca="false">IF($AL13="●",SUMIFS(ST_SUM!QE:QE,ST_SUM!$L:$L,$G13)/COUNTIFS($G:$G,$G13,$AL:$AL,"●",$A:$A,PQ$5)/PQ$3,0)/3600/$E13</f>
        <v>0.0197083491161616</v>
      </c>
      <c r="PR13" s="0" t="n">
        <f aca="false">IF($AM13="●",SUMIFS(ST_SUM!QF:QF,ST_SUM!$L:$L,$G13)/COUNTIFS($G:$G,$G13,$AM:$AM,"●",$A:$A,PR$5)/PR$3,0)/3600/$E13</f>
        <v>0.00522438210227273</v>
      </c>
      <c r="PS13" s="0" t="n">
        <f aca="false">IF($AN13="●",SUMIFS(ST_SUM!QG:QG,ST_SUM!$L:$L,$G13)/COUNTIFS($G:$G,$G13,$AN:$AN,"●",$A:$A,PS$5)/PS$3,0)/3600/$E13</f>
        <v>0</v>
      </c>
      <c r="PT13" s="0" t="n">
        <f aca="false">IF($AO13="●",SUMIFS(ST_SUM!QH:QH,ST_SUM!$L:$L,$G13)/COUNTIFS($G:$G,$G13,$AO:$AO,"●",$A:$A,PT$5)/PT$3,0)/3600/$E13</f>
        <v>0</v>
      </c>
      <c r="PU13" s="0" t="n">
        <f aca="false">IF($AP13="●",SUMIFS(ST_SUM!QI:QI,ST_SUM!$L:$L,$G13)/COUNTIFS($G:$G,$G13,$AP:$AP,"●",$A:$A,PU$5)/PU$3,0)/3600/$E13</f>
        <v>0.00668518518518518</v>
      </c>
      <c r="PV13" s="0" t="n">
        <f aca="false">IF($AQ13="●",SUMIFS(ST_SUM!QJ:QJ,ST_SUM!$L:$L,$G13)/COUNTIFS($G:$G,$G13,$AQ:$AQ,"●",$A:$A,PV$5)/PV$3,0)/3600/$E13</f>
        <v>0</v>
      </c>
      <c r="PW13" s="0" t="n">
        <f aca="false">IF($AR13="●",SUMIFS(ST_SUM!QK:QK,ST_SUM!$L:$L,$G13)/COUNTIFS($G:$G,$G13,$AR:$AR,"●",$A:$A,PW$5)/PW$3,0)/3600/$E13</f>
        <v>0.00482866950757576</v>
      </c>
      <c r="PX13" s="0" t="n">
        <f aca="false">IF($AS13="●",SUMIFS(ST_SUM!QL:QL,ST_SUM!$L:$L,$G13)/COUNTIFS($G:$G,$G13,$AS:$AS,"●",$A:$A,PX$5)/PX$3,0)/3600/$E13</f>
        <v>0.0128209548611111</v>
      </c>
      <c r="PY13" s="0" t="n">
        <f aca="false">IF($AT13="●",SUMIFS(ST_SUM!QM:QM,ST_SUM!$L:$L,$G13)/COUNTIFS($G:$G,$G13,$AT:$AT,"●",$A:$A,PY$5)/PY$3,0)/3600/$E13</f>
        <v>0</v>
      </c>
      <c r="PZ13" s="0" t="n">
        <f aca="false">IF($AU13="●",SUMIFS(ST_SUM!QN:QN,ST_SUM!$L:$L,$G13)/COUNTIFS($G:$G,$G13,$AU:$AU,"●",$A:$A,PZ$5)/PZ$3,0)/3600/$E13</f>
        <v>0.0174218592171717</v>
      </c>
      <c r="QA13" s="0" t="n">
        <f aca="false">IF($AV13="●",SUMIFS(ST_SUM!QO:QO,ST_SUM!$L:$L,$G13)/COUNTIFS($G:$G,$G13,$AV:$AV,"●",$A:$A,QA$5)/QA$3,0)/3600/$E13</f>
        <v>0.00598172309027778</v>
      </c>
      <c r="QB13" s="0" t="n">
        <f aca="false">IF($AW13="●",SUMIFS(ST_SUM!QP:QP,ST_SUM!$L:$L,$G13)/COUNTIFS($G:$G,$G13,$AW:$AW,"●",$A:$A,QB$5)/QB$3,0)/3600/$E13</f>
        <v>0.0136325797032828</v>
      </c>
      <c r="QC13" s="0" t="n">
        <f aca="false">IF($AX13="●",SUMIFS(ST_SUM!QQ:QQ,ST_SUM!$L:$L,$G13)/COUNTIFS($G:$G,$G13,$AX:$AX,"●",$A:$A,QC$5)/QC$3,0)/3600/$E13</f>
        <v>0</v>
      </c>
      <c r="QD13" s="0" t="n">
        <f aca="false">IF($AY13="●",SUMIFS(ST_SUM!QR:QR,ST_SUM!$L:$L,$G13)/COUNTIFS($G:$G,$G13,$AY:$AY,"●",$A:$A,QD$5)/QD$3,0)/3600/$E13</f>
        <v>0</v>
      </c>
      <c r="QE13" s="0" t="n">
        <f aca="false">IF($AZ13="●",SUMIFS(ST_SUM!QS:QS,ST_SUM!$L:$L,$G13)/COUNTIFS($G:$G,$G13,$AZ:$AZ,"●",$A:$A,QE$5)/QE$3,0)/3600/$E13</f>
        <v>0.0056221875</v>
      </c>
      <c r="QF13" s="0" t="n">
        <f aca="false">IF($BA13="●",SUMIFS(ST_SUM!QT:QT,ST_SUM!$L:$L,$G13)/COUNTIFS($G:$G,$G13,$BA:$BA,"●",$A:$A,QF$5)/QF$3,0)/3600/$E13</f>
        <v>0.00159221590909091</v>
      </c>
      <c r="QG13" s="0" t="n">
        <f aca="false">IF($BB13="●",SUMIFS(ST_SUM!QU:QU,ST_SUM!$L:$L,$G13)/COUNTIFS($G:$G,$G13,$BB:$BB,"●",$A:$A,QG$5)/QG$3,0)/3600/$E13</f>
        <v>0</v>
      </c>
      <c r="QH13" s="0" t="n">
        <f aca="false">IF($BC13="●",SUMIFS(ST_SUM!QV:QV,ST_SUM!$L:$L,$G13)/COUNTIFS($G:$G,$G13,$BC:$BC,"●",$A:$A,QH$5)/QH$3,0)/3600/$E13</f>
        <v>0</v>
      </c>
      <c r="QI13" s="0" t="n">
        <f aca="false">IF($BD13="●",SUMIFS(ST_SUM!QW:QW,ST_SUM!$L:$L,$G13)/COUNTIFS($G:$G,$G13,$BD:$BD,"●",$A:$A,QI$5)/QI$3,0)/3600/$E13</f>
        <v>0.00723700284090909</v>
      </c>
      <c r="QJ13" s="0" t="n">
        <f aca="false">IF($BE13="●",SUMIFS(ST_SUM!QX:QX,ST_SUM!$L:$L,$G13)/COUNTIFS($G:$G,$G13,$BE:$BE,"●",$A:$A,QJ$5)/QJ$3,0)/3600/$E13</f>
        <v>0</v>
      </c>
      <c r="QK13" s="0" t="n">
        <f aca="false">IF($BF13="●",SUMIFS(ST_SUM!QY:QY,ST_SUM!$L:$L,$G13)/COUNTIFS($G:$G,$G13,$BF:$BF,"●",$A:$A,QK$5)/QK$3,0)/3600/$E13</f>
        <v>0</v>
      </c>
      <c r="QL13" s="0" t="n">
        <f aca="false">IF($BG13="●",SUMIFS(ST_SUM!QZ:QZ,ST_SUM!$L:$L,$G13)/COUNTIFS($G:$G,$G13,$BG:$BG,"●",$A:$A,QL$5)/QL$3,0)/3600/$E13</f>
        <v>0.0131872869318182</v>
      </c>
      <c r="QM13" s="0" t="n">
        <f aca="false">IF($BH13="●",SUMIFS(ST_SUM!RA:RA,ST_SUM!$L:$L,$G13)/COUNTIFS($G:$G,$G13,$BH:$BH,"●",$A:$A,QM$5)/QM$3,0)/3600/$E13</f>
        <v>0</v>
      </c>
      <c r="QN13" s="0" t="n">
        <f aca="false">IF($BI13="●",SUMIFS(ST_SUM!RB:RB,ST_SUM!$L:$L,$G13)/COUNTIFS($G:$G,$G13,$BI:$BI,"●",$A:$A,QN$5)/QN$3,0)/3600/$E13</f>
        <v>0</v>
      </c>
      <c r="QO13" s="0" t="n">
        <f aca="false">IF($BJ13="●",SUMIFS(ST_SUM!RC:RC,ST_SUM!$L:$L,$G13)/COUNTIFS($G:$G,$G13,$BJ:$BJ,"●",$A:$A,QO$5)/QO$3,0)/3600/$E13</f>
        <v>0.0137732954545455</v>
      </c>
      <c r="QP13" s="0" t="n">
        <f aca="false">IF($BK13="●",SUMIFS(ST_SUM!RD:RD,ST_SUM!$L:$L,$G13)/COUNTIFS($G:$G,$G13,$BK:$BK,"●",$A:$A,QP$5)/QP$3,0)/3600/$E13</f>
        <v>0</v>
      </c>
      <c r="QQ13" s="0" t="n">
        <f aca="false">IF($BL13="●",SUMIFS(ST_SUM!RE:RE,ST_SUM!$L:$L,$G13)/COUNTIFS($G:$G,$G13,$BL:$BL,"●",$A:$A,QQ$5)/QQ$3,0)/3600/$E13</f>
        <v>0.00603266256313131</v>
      </c>
      <c r="QR13" s="0" t="n">
        <f aca="false">IF($BM13="●",SUMIFS(ST_SUM!RF:RF,ST_SUM!$L:$L,$G13)/COUNTIFS($G:$G,$G13,$BM:$BM,"●",$A:$A,QR$5)/QR$3,0)/3600/$E13</f>
        <v>0</v>
      </c>
      <c r="QS13" s="0" t="n">
        <f aca="false">IF($BN13="●",SUMIFS(ST_SUM!RG:RG,ST_SUM!$L:$L,$G13)/COUNTIFS($G:$G,$G13,$BN:$BN,"●",$A:$A,QS$5)/QS$3,0)/3600/$E13</f>
        <v>0.0323724147727273</v>
      </c>
      <c r="QT13" s="0" t="n">
        <f aca="false">IF($BO13="●",SUMIFS(ST_SUM!RH:RH,ST_SUM!$L:$L,$G13)/COUNTIFS($G:$G,$G13,$BO:$BO,"●",$A:$A,QT$5)/QT$3,0)/3600/$E13</f>
        <v>0</v>
      </c>
      <c r="QU13" s="0" t="n">
        <f aca="false">IF($BP13="●",SUMIFS(ST_SUM!RI:RI,ST_SUM!$L:$L,$G13)/COUNTIFS($G:$G,$G13,$BP:$BP,"●",$A:$A,QU$5)/QU$3,0)/3600/$E13</f>
        <v>0</v>
      </c>
      <c r="QV13" s="0" t="n">
        <f aca="false">IF($BQ13="●",SUMIFS(ST_SUM!RJ:RJ,ST_SUM!$L:$L,$G13)/COUNTIFS($G:$G,$G13,$BQ:$BQ,"●",$A:$A,QV$5)/QV$3,0)/3600/$E13</f>
        <v>0</v>
      </c>
      <c r="QW13" s="0" t="n">
        <f aca="false">IF($BR13="●",SUMIFS(ST_SUM!RK:RK,ST_SUM!$L:$L,$G13)/COUNTIFS($G:$G,$G13,$BR:$BR,"●",$A:$A,QW$5)/QW$3,0)/3600/$E13</f>
        <v>0.00374893465909091</v>
      </c>
      <c r="QX13" s="0" t="n">
        <f aca="false">IF($BS13="●",SUMIFS(ST_SUM!RL:RL,ST_SUM!$L:$L,$G13)/COUNTIFS($G:$G,$G13,$BS:$BS,"●",$A:$A,QX$5)/QX$3,0)/3600/$E13</f>
        <v>0.00084280303030303</v>
      </c>
      <c r="QY13" s="0" t="n">
        <f aca="false">IF($BT13="●",SUMIFS(ST_SUM!RM:RM,ST_SUM!$L:$L,$G13)/COUNTIFS($G:$G,$G13,$BT:$BT,"●",$A:$A,QY$5)/QY$3,0)/3600/$E13</f>
        <v>0.0217333420138889</v>
      </c>
      <c r="QZ13" s="0" t="n">
        <f aca="false">SUM(OM13:QY13)</f>
        <v>0.383756045020518</v>
      </c>
      <c r="RA13" s="0" t="n">
        <f aca="false">IF($H13="●",SUMIFS(ST_SUM!RO:RO,ST_SUM!$L:$L,$G13)/COUNTIFS($G:$G,$G13,$H:$H,"●",$A:$A,RA$5)/RA$3,0)/3600/$E13</f>
        <v>0.00474502604166667</v>
      </c>
      <c r="RB13" s="0" t="n">
        <f aca="false">IF($I13="●",SUMIFS(ST_SUM!RP:RP,ST_SUM!$L:$L,$G13)/COUNTIFS($G:$G,$G13,$I:$I,"●",$A:$A,RB$5)/RB$3,0)/3600/$E13</f>
        <v>0.00253951388888889</v>
      </c>
      <c r="RC13" s="0" t="n">
        <f aca="false">IF($J13="●",SUMIFS(ST_SUM!RQ:RQ,ST_SUM!$L:$L,$G13)/COUNTIFS($G:$G,$G13,$J:$J,"●",$A:$A,RC$5)/RC$3,0)/3600/$E13</f>
        <v>0.0148701432291667</v>
      </c>
      <c r="RD13" s="0" t="n">
        <f aca="false">IF($K13="●",SUMIFS(ST_SUM!RR:RR,ST_SUM!$L:$L,$G13)/COUNTIFS($G:$G,$G13,$K:$K,"●",$A:$A,RD$5)/RD$3,0)/3600/$E13</f>
        <v>0.020331546875</v>
      </c>
      <c r="RE13" s="0" t="n">
        <f aca="false">IF($L13="●",SUMIFS(ST_SUM!RS:RS,ST_SUM!$L:$L,$G13)/COUNTIFS($G:$G,$G13,$L:$L,"●",$A:$A,RE$5)/RE$3,0)/3600/$E13</f>
        <v>0.00836549045138889</v>
      </c>
      <c r="RF13" s="0" t="n">
        <f aca="false">IF($M13="●",SUMIFS(ST_SUM!RT:RT,ST_SUM!$L:$L,$G13)/COUNTIFS($G:$G,$G13,$M:$M,"●",$A:$A,RF$5)/RF$3,0)/3600/$E13</f>
        <v>0</v>
      </c>
      <c r="RG13" s="0" t="n">
        <f aca="false">IF($N13="●",SUMIFS(ST_SUM!RU:RU,ST_SUM!$L:$L,$G13)/COUNTIFS($G:$G,$G13,$N:$N,"●",$A:$A,RG$5)/RG$3,0)/3600/$E13</f>
        <v>0.00281336805555556</v>
      </c>
      <c r="RH13" s="0" t="n">
        <f aca="false">IF($O13="●",SUMIFS(ST_SUM!RV:RV,ST_SUM!$L:$L,$G13,ST_SUM!$M:$M,IF($B13='PART METHOD'!$D$4,"FMCNC1",IF($B13='PART METHOD'!$D$6,"FMCNC2","STD")))/IF($B13='PART METHOD'!$D$4,COUNTIFS($G:$G,$G13,$O:$O,"●",$A:$A,RH$5,$B:$B,'PART METHOD'!$D$4),IF($B13='PART METHOD'!$D$6,COUNTIFS($G:$G,$G13,$O:$O,"●",$A:$A,RH$5,$B:$B,'PART METHOD'!$D$6),COUNTIFS($G:$G,$G13,$O:$O,"●",$A:$A,RH$5,$B:$B,"&lt;&gt;"&amp;'PART METHOD'!$D$4,$B:$B,"&lt;&gt;"&amp;'PART METHOD'!$D$6)))/RH$3,0)/3600/$E13</f>
        <v>0</v>
      </c>
      <c r="RI13" s="0" t="n">
        <f aca="false">IF($P13="●",SUMIFS(ST_SUM!RW:RW,ST_SUM!$L:$L,$G13,ST_SUM!$M:$M,IF($B13='PART METHOD'!$D$4,"FMCNC1",IF($B13='PART METHOD'!$D$6,"FMCNC2","STD")))/IF($B13='PART METHOD'!$D$4,COUNTIFS($G:$G,$G13,$P:$P,"●",$A:$A,RI$5,$B:$B,'PART METHOD'!$D$4),IF($B13='PART METHOD'!$D$6,COUNTIFS($G:$G,$G13,$P:$P,"●",$A:$A,RI$5,$B:$B,'PART METHOD'!$D$6),COUNTIFS($G:$G,$G13,$P:$P,"●",$A:$A,RI$5,$B:$B,"&lt;&gt;"&amp;'PART METHOD'!$D$4,$B:$B,"&lt;&gt;"&amp;'PART METHOD'!$D$6)))/RI$3,0)/3600/$E13</f>
        <v>0</v>
      </c>
      <c r="RJ13" s="0" t="n">
        <f aca="false">IF($Q13="●",SUMIFS(ST_SUM!RX:RX,ST_SUM!$L:$L,$G13,ST_SUM!$M:$M,IF($B13='PART METHOD'!$D$4,"FMCNC1",IF($B13='PART METHOD'!$D$6,"FMCNC2","STD")))/IF($B13='PART METHOD'!$D$4,COUNTIFS($G:$G,$G13,$Q:$Q,"●",$A:$A,RJ$5,$B:$B,'PART METHOD'!$D$4),IF($B13='PART METHOD'!$D$6,COUNTIFS($G:$G,$G13,$Q:$Q,"●",$A:$A,RJ$5,$B:$B,'PART METHOD'!$D$6),COUNTIFS($G:$G,$G13,$Q:$Q,"●",$A:$A,RJ$5,$B:$B,"&lt;&gt;"&amp;'PART METHOD'!$D$4,$B:$B,"&lt;&gt;"&amp;'PART METHOD'!$D$6)))/RJ$3,0)/3600/$E13</f>
        <v>0.0120820755208333</v>
      </c>
      <c r="RK13" s="0" t="n">
        <f aca="false">IF($R13="●",SUMIFS(ST_SUM!RY:RY,ST_SUM!$L:$L,$G13,ST_SUM!$M:$M,IF($B13='PART METHOD'!$D$4,"FMCNC1",IF($B13='PART METHOD'!$D$6,"FMCNC2","STD")))/IF($B13='PART METHOD'!$D$4,COUNTIFS($G:$G,$G13,$R:$R,"●",$A:$A,RK$5,$B:$B,'PART METHOD'!$D$4),IF($B13='PART METHOD'!$D$6,COUNTIFS($G:$G,$G13,$R:$R,"●",$A:$A,RK$5,$B:$B,'PART METHOD'!$D$6),COUNTIFS($G:$G,$G13,$R:$R,"●",$A:$A,RK$5,$B:$B,"&lt;&gt;"&amp;'PART METHOD'!$D$4,$B:$B,"&lt;&gt;"&amp;'PART METHOD'!$D$6)))/RK$3,0)/3600/$E13</f>
        <v>0.0195244227430556</v>
      </c>
      <c r="RL13" s="0" t="n">
        <f aca="false">IF($S13="●",SUMIFS(ST_SUM!RZ:RZ,ST_SUM!$L:$L,$G13,ST_SUM!$M:$M,IF($B13='PART METHOD'!$D$4,"FMCNC1",IF($B13='PART METHOD'!$D$6,"FMCNC2","STD")))/IF($B13='PART METHOD'!$D$4,COUNTIFS($G:$G,$G13,$S:$S,"●",$A:$A,RL$5,$B:$B,'PART METHOD'!$D$4),IF($B13='PART METHOD'!$D$6,COUNTIFS($G:$G,$G13,$S:$S,"●",$A:$A,RL$5,$B:$B,'PART METHOD'!$D$6),COUNTIFS($G:$G,$G13,$S:$S,"●",$A:$A,RL$5,$B:$B,"&lt;&gt;"&amp;'PART METHOD'!$D$4,$B:$B,"&lt;&gt;"&amp;'PART METHOD'!$D$6)))/RL$3,0)/3600/$E13</f>
        <v>0.0344797829861111</v>
      </c>
      <c r="RM13" s="0" t="n">
        <f aca="false">IF($T13="●",SUMIFS(ST_SUM!SA:SA,ST_SUM!$L:$L,$G13,ST_SUM!$M:$M,IF($B13='PART METHOD'!$D$4,"FMCNC1",IF($B13='PART METHOD'!$D$6,"FMCNC2","STD")))/IF($B13='PART METHOD'!$D$4,COUNTIFS($G:$G,$G13,$T:$T,"●",$A:$A,RM$5,$B:$B,'PART METHOD'!$D$4),IF($B13='PART METHOD'!$D$6,COUNTIFS($G:$G,$G13,$T:$T,"●",$A:$A,RM$5,$B:$B,'PART METHOD'!$D$6),COUNTIFS($G:$G,$G13,$T:$T,"●",$A:$A,RM$5,$B:$B,"&lt;&gt;"&amp;'PART METHOD'!$D$4,$B:$B,"&lt;&gt;"&amp;'PART METHOD'!$D$6)))/RM$3,0)/3600/$E13</f>
        <v>0</v>
      </c>
      <c r="RN13" s="0" t="n">
        <f aca="false">IF($U13="●",SUMIFS(ST_SUM!SB:SB,ST_SUM!$L:$L,$G13,ST_SUM!$M:$M,IF($B13='PART METHOD'!$D$4,"FMCNC1",IF($B13='PART METHOD'!$D$6,"FMCNC2","STD")))/IF($B13='PART METHOD'!$D$4,COUNTIFS($G:$G,$G13,$U:$U,"●",$A:$A,RN$5,$B:$B,'PART METHOD'!$D$4),IF($B13='PART METHOD'!$D$6,COUNTIFS($G:$G,$G13,$U:$U,"●",$A:$A,RN$5,$B:$B,'PART METHOD'!$D$6),COUNTIFS($G:$G,$G13,$U:$U,"●",$A:$A,RN$5,$B:$B,"&lt;&gt;"&amp;'PART METHOD'!$D$4,$B:$B,"&lt;&gt;"&amp;'PART METHOD'!$D$6)))/RN$3,0)/3600/$E13</f>
        <v>0.0228718185763889</v>
      </c>
      <c r="RO13" s="0" t="n">
        <f aca="false">IF($V13="●",SUMIFS(ST_SUM!SC:SC,ST_SUM!$L:$L,$G13,ST_SUM!$M:$M,IF($B13='PART METHOD'!$D$4,"FMCNC1",IF($B13='PART METHOD'!$D$6,"FMCNC2","STD")))/IF($B13='PART METHOD'!$D$4,COUNTIFS($G:$G,$G13,$V:$V,"●",$A:$A,RO$5,$B:$B,'PART METHOD'!$D$4),IF($B13='PART METHOD'!$D$6,COUNTIFS($G:$G,$G13,$V:$V,"●",$A:$A,RO$5,$B:$B,'PART METHOD'!$D$6),COUNTIFS($G:$G,$G13,$V:$V,"●",$A:$A,RO$5,$B:$B,"&lt;&gt;"&amp;'PART METHOD'!$D$4,$B:$B,"&lt;&gt;"&amp;'PART METHOD'!$D$6)))/RO$3,0)/3600/$E13</f>
        <v>0</v>
      </c>
      <c r="RP13" s="0" t="n">
        <f aca="false">IF($W13="●",SUMIFS(ST_SUM!SD:SD,ST_SUM!$L:$L,$G13,ST_SUM!$N:$N,IF($B13='PART METHOD'!$D$5,"HAND","STD"))/COUNTIFS($G:$G,$G13,$W:$W,"●",$A:$A,RP$5,$B:$B,IF($B13='PART METHOD'!$D$5,'PART METHOD'!$D$5,"&lt;&gt;"&amp;'PART METHOD'!$D$5))/RP$3,0)/3600/$E13</f>
        <v>0.0120321701388889</v>
      </c>
      <c r="RQ13" s="0" t="n">
        <f aca="false">IF($X13="●",SUMIFS(ST_SUM!SE:SE,ST_SUM!$L:$L,$G13)/COUNTIFS($G:$G,$G13,$X:$X,"●",$A:$A,RQ$5)/RQ$3,0)/3600/$E13</f>
        <v>0.0173713107638889</v>
      </c>
      <c r="RR13" s="0" t="n">
        <f aca="false">IF($Y13="●",SUMIFS(ST_SUM!SF:SF,ST_SUM!$L:$L,$G13)/COUNTIFS($G:$G,$G13,$Y:$Y,"●",$A:$A,RR$5)/RR$3,0)/3600/$E13</f>
        <v>0</v>
      </c>
      <c r="RS13" s="0" t="n">
        <f aca="false">IF($Z13="●",SUMIFS(ST_SUM!SG:SG,ST_SUM!$L:$L,$G13)/COUNTIFS($G:$G,$G13,$Z:$Z,"●",$A:$A,RS$5)/RS$3,0)/3600/$E13</f>
        <v>0.00789934027777778</v>
      </c>
      <c r="RT13" s="0" t="n">
        <f aca="false">IF($AA13="●",SUMIFS(ST_SUM!SH:SH,ST_SUM!$L:$L,$G13)/COUNTIFS($G:$G,$G13,$AA:$AA,"●",$A:$A,RT$5)/RT$3,0)/3600/$E13</f>
        <v>0.00930322337962963</v>
      </c>
      <c r="RU13" s="0" t="n">
        <f aca="false">IF($AB13="●",SUMIFS(ST_SUM!SI:SI,ST_SUM!$L:$L,$G13)/COUNTIFS($G:$G,$G13,$AB:$AB,"●",$A:$A,RU$5)/RU$3,0)/3600/$E13</f>
        <v>0.00590921006944444</v>
      </c>
      <c r="RV13" s="0" t="n">
        <f aca="false">IF($AC13="●",SUMIFS(ST_SUM!SJ:SJ,ST_SUM!$L:$L,$G13)/COUNTIFS($G:$G,$G13,$AC:$AC,"●",$A:$A,RV$5)/RV$3,0)/3600/$E13</f>
        <v>0.00847802517361111</v>
      </c>
      <c r="RW13" s="0" t="n">
        <f aca="false">IF($AD13="●",SUMIFS(ST_SUM!SK:SK,ST_SUM!$L:$L,$G13)/COUNTIFS($G:$G,$G13,$AD:$AD,"●",$A:$A,RW$5)/RW$3,0)/3600/$E13</f>
        <v>0.00771452835648148</v>
      </c>
      <c r="RX13" s="0" t="n">
        <f aca="false">IF($AE13="●",SUMIFS(ST_SUM!SL:SL,ST_SUM!$L:$L,$G13)/COUNTIFS($G:$G,$G13,$AE:$AE,"●",$A:$A,RX$5)/RX$3,0)/3600/$E13</f>
        <v>0.0293776388888889</v>
      </c>
      <c r="RY13" s="0" t="n">
        <f aca="false">IF($AF13="●",SUMIFS(ST_SUM!SM:SM,ST_SUM!$L:$L,$G13)/COUNTIFS($G:$G,$G13,$AF:$AF,"●",$A:$A,RY$5)/RY$3,0)/3600/$E13</f>
        <v>0</v>
      </c>
      <c r="RZ13" s="0" t="n">
        <f aca="false">IF($AG13="●",SUMIFS(ST_SUM!SN:SN,ST_SUM!$L:$L,$G13)/COUNTIFS($G:$G,$G13,$AG:$AG,"●",$A:$A,RZ$5)/RZ$3,0)/3600/$E13</f>
        <v>0</v>
      </c>
      <c r="SA13" s="0" t="n">
        <f aca="false">IF($AH13="●",SUMIFS(ST_SUM!SO:SO,ST_SUM!$L:$L,$G13)/COUNTIFS($G:$G,$G13,$AH:$AH,"●",$A:$A,SA$5)/SA$3,0)/3600/$E13</f>
        <v>0</v>
      </c>
      <c r="SB13" s="0" t="n">
        <f aca="false">IF($AI13="●",SUMIFS(ST_SUM!SP:SP,ST_SUM!$L:$L,$G13)/COUNTIFS($G:$G,$G13,$AI:$AI,"●",$A:$A,SB$5)/SB$3,0)/3600/$E13</f>
        <v>0.00745432002314815</v>
      </c>
      <c r="SC13" s="0" t="n">
        <f aca="false">IF($AJ13="●",SUMIFS(ST_SUM!SQ:SQ,ST_SUM!$L:$L,$G13)/COUNTIFS($G:$G,$G13,$AJ:$AJ,"●",$A:$A,SC$5)/SC$3,0)/3600/$E13</f>
        <v>0.00346604166666667</v>
      </c>
      <c r="SD13" s="0" t="n">
        <f aca="false">IF($AK13="●",SUMIFS(ST_SUM!SR:SR,ST_SUM!$L:$L,$G13)/COUNTIFS($G:$G,$G13,$AK:$AK,"●",$A:$A,SD$5)/SD$3,0)/3600/$E13</f>
        <v>0</v>
      </c>
      <c r="SE13" s="0" t="n">
        <f aca="false">IF($AL13="●",SUMIFS(ST_SUM!SS:SS,ST_SUM!$L:$L,$G13)/COUNTIFS($G:$G,$G13,$AL:$AL,"●",$A:$A,SE$5)/SE$3,0)/3600/$E13</f>
        <v>0.0439643663194444</v>
      </c>
      <c r="SF13" s="0" t="n">
        <f aca="false">IF($AM13="●",SUMIFS(ST_SUM!ST:ST,ST_SUM!$L:$L,$G13)/COUNTIFS($G:$G,$G13,$AM:$AM,"●",$A:$A,SF$5)/SF$3,0)/3600/$E13</f>
        <v>0.00866197482638889</v>
      </c>
      <c r="SG13" s="0" t="n">
        <f aca="false">IF($AN13="●",SUMIFS(ST_SUM!SU:SU,ST_SUM!$L:$L,$G13)/COUNTIFS($G:$G,$G13,$AN:$AN,"●",$A:$A,SG$5)/SG$3,0)/3600/$E13</f>
        <v>0</v>
      </c>
      <c r="SH13" s="0" t="n">
        <f aca="false">IF($AO13="●",SUMIFS(ST_SUM!SV:SV,ST_SUM!$L:$L,$G13)/COUNTIFS($G:$G,$G13,$AO:$AO,"●",$A:$A,SH$5)/SH$3,0)/3600/$E13</f>
        <v>0</v>
      </c>
      <c r="SI13" s="0" t="n">
        <f aca="false">IF($AP13="●",SUMIFS(ST_SUM!SW:SW,ST_SUM!$L:$L,$G13)/COUNTIFS($G:$G,$G13,$AP:$AP,"●",$A:$A,SI$5)/SI$3,0)/3600/$E13</f>
        <v>0.00755758101851852</v>
      </c>
      <c r="SJ13" s="0" t="n">
        <f aca="false">IF($AQ13="●",SUMIFS(ST_SUM!SX:SX,ST_SUM!$L:$L,$G13)/COUNTIFS($G:$G,$G13,$AQ:$AQ,"●",$A:$A,SJ$5)/SJ$3,0)/3600/$E13</f>
        <v>0</v>
      </c>
      <c r="SK13" s="0" t="n">
        <f aca="false">IF($AR13="●",SUMIFS(ST_SUM!SY:SY,ST_SUM!$L:$L,$G13)/COUNTIFS($G:$G,$G13,$AR:$AR,"●",$A:$A,SK$5)/SK$3,0)/3600/$E13</f>
        <v>0.00877370659722222</v>
      </c>
      <c r="SL13" s="0" t="n">
        <f aca="false">IF($AS13="●",SUMIFS(ST_SUM!SZ:SZ,ST_SUM!$L:$L,$G13)/COUNTIFS($G:$G,$G13,$AS:$AS,"●",$A:$A,SL$5)/SL$3,0)/3600/$E13</f>
        <v>0.0185832682291667</v>
      </c>
      <c r="SM13" s="0" t="n">
        <f aca="false">IF($AT13="●",SUMIFS(ST_SUM!TA:TA,ST_SUM!$L:$L,$G13)/COUNTIFS($G:$G,$G13,$AT:$AT,"●",$A:$A,SM$5)/SM$3,0)/3600/$E13</f>
        <v>0</v>
      </c>
      <c r="SN13" s="0" t="n">
        <f aca="false">IF($AU13="●",SUMIFS(ST_SUM!TB:TB,ST_SUM!$L:$L,$G13)/COUNTIFS($G:$G,$G13,$AU:$AU,"●",$A:$A,SN$5)/SN$3,0)/3600/$E13</f>
        <v>0.0151609592013889</v>
      </c>
      <c r="SO13" s="0" t="n">
        <f aca="false">IF($AV13="●",SUMIFS(ST_SUM!TC:TC,ST_SUM!$L:$L,$G13)/COUNTIFS($G:$G,$G13,$AV:$AV,"●",$A:$A,SO$5)/SO$3,0)/3600/$E13</f>
        <v>0.00956701822916667</v>
      </c>
      <c r="SP13" s="0" t="n">
        <f aca="false">IF($AW13="●",SUMIFS(ST_SUM!TD:TD,ST_SUM!$L:$L,$G13)/COUNTIFS($G:$G,$G13,$AW:$AW,"●",$A:$A,SP$5)/SP$3,0)/3600/$E13</f>
        <v>0.0243430989583333</v>
      </c>
      <c r="SQ13" s="0" t="n">
        <f aca="false">IF($AX13="●",SUMIFS(ST_SUM!TE:TE,ST_SUM!$L:$L,$G13)/COUNTIFS($G:$G,$G13,$AX:$AX,"●",$A:$A,SQ$5)/SQ$3,0)/3600/$E13</f>
        <v>0</v>
      </c>
      <c r="SR13" s="0" t="n">
        <f aca="false">IF($AY13="●",SUMIFS(ST_SUM!TF:TF,ST_SUM!$L:$L,$G13)/COUNTIFS($G:$G,$G13,$AY:$AY,"●",$A:$A,SR$5)/SR$3,0)/3600/$E13</f>
        <v>0</v>
      </c>
      <c r="SS13" s="0" t="n">
        <f aca="false">IF($AZ13="●",SUMIFS(ST_SUM!TG:TG,ST_SUM!$L:$L,$G13)/COUNTIFS($G:$G,$G13,$AZ:$AZ,"●",$A:$A,SS$5)/SS$3,0)/3600/$E13</f>
        <v>0.00401559968171296</v>
      </c>
      <c r="ST13" s="0" t="n">
        <f aca="false">IF($BA13="●",SUMIFS(ST_SUM!TH:TH,ST_SUM!$L:$L,$G13)/COUNTIFS($G:$G,$G13,$BA:$BA,"●",$A:$A,ST$5)/ST$3,0)/3600/$E13</f>
        <v>0.00769492013888889</v>
      </c>
      <c r="SU13" s="0" t="n">
        <f aca="false">IF($BB13="●",SUMIFS(ST_SUM!TI:TI,ST_SUM!$L:$L,$G13)/COUNTIFS($G:$G,$G13,$BB:$BB,"●",$A:$A,SU$5)/SU$3,0)/3600/$E13</f>
        <v>0</v>
      </c>
      <c r="SV13" s="0" t="n">
        <f aca="false">IF($BC13="●",SUMIFS(ST_SUM!TJ:TJ,ST_SUM!$L:$L,$G13)/COUNTIFS($G:$G,$G13,$BC:$BC,"●",$A:$A,SV$5)/SV$3,0)/3600/$E13</f>
        <v>0</v>
      </c>
      <c r="SW13" s="0" t="n">
        <f aca="false">IF($BD13="●",SUMIFS(ST_SUM!TK:TK,ST_SUM!$L:$L,$G13)/COUNTIFS($G:$G,$G13,$BD:$BD,"●",$A:$A,SW$5)/SW$3,0)/3600/$E13</f>
        <v>0.0141522497106482</v>
      </c>
      <c r="SX13" s="0" t="n">
        <f aca="false">IF($BE13="●",SUMIFS(ST_SUM!TL:TL,ST_SUM!$L:$L,$G13)/COUNTIFS($G:$G,$G13,$BE:$BE,"●",$A:$A,SX$5)/SX$3,0)/3600/$E13</f>
        <v>0</v>
      </c>
      <c r="SY13" s="0" t="n">
        <f aca="false">IF($BF13="●",SUMIFS(ST_SUM!TM:TM,ST_SUM!$L:$L,$G13)/COUNTIFS($G:$G,$G13,$BF:$BF,"●",$A:$A,SY$5)/SY$3,0)/3600/$E13</f>
        <v>0</v>
      </c>
      <c r="SZ13" s="0" t="n">
        <f aca="false">IF($BG13="●",SUMIFS(ST_SUM!TN:TN,ST_SUM!$L:$L,$G13)/COUNTIFS($G:$G,$G13,$BG:$BG,"●",$A:$A,SZ$5)/SZ$3,0)/3600/$E13</f>
        <v>0.0139633854166667</v>
      </c>
      <c r="TA13" s="0" t="n">
        <f aca="false">IF($BH13="●",SUMIFS(ST_SUM!TO:TO,ST_SUM!$L:$L,$G13)/COUNTIFS($G:$G,$G13,$BH:$BH,"●",$A:$A,TA$5)/TA$3,0)/3600/$E13</f>
        <v>0</v>
      </c>
      <c r="TB13" s="0" t="n">
        <f aca="false">IF($BI13="●",SUMIFS(ST_SUM!TP:TP,ST_SUM!$L:$L,$G13)/COUNTIFS($G:$G,$G13,$BI:$BI,"●",$A:$A,TB$5)/TB$3,0)/3600/$E13</f>
        <v>0</v>
      </c>
      <c r="TC13" s="0" t="n">
        <f aca="false">IF($BJ13="●",SUMIFS(ST_SUM!TQ:TQ,ST_SUM!$L:$L,$G13)/COUNTIFS($G:$G,$G13,$BJ:$BJ,"●",$A:$A,TC$5)/TC$3,0)/3600/$E13</f>
        <v>0.0247209375</v>
      </c>
      <c r="TD13" s="0" t="n">
        <f aca="false">IF($BK13="●",SUMIFS(ST_SUM!TR:TR,ST_SUM!$L:$L,$G13)/COUNTIFS($G:$G,$G13,$BK:$BK,"●",$A:$A,TD$5)/TD$3,0)/3600/$E13</f>
        <v>0</v>
      </c>
      <c r="TE13" s="0" t="n">
        <f aca="false">IF($BL13="●",SUMIFS(ST_SUM!TS:TS,ST_SUM!$L:$L,$G13)/COUNTIFS($G:$G,$G13,$BL:$BL,"●",$A:$A,TE$5)/TE$3,0)/3600/$E13</f>
        <v>0.00690833043981482</v>
      </c>
      <c r="TF13" s="0" t="n">
        <f aca="false">IF($BM13="●",SUMIFS(ST_SUM!TT:TT,ST_SUM!$L:$L,$G13)/COUNTIFS($G:$G,$G13,$BM:$BM,"●",$A:$A,TF$5)/TF$3,0)/3600/$E13</f>
        <v>0</v>
      </c>
      <c r="TG13" s="0" t="n">
        <f aca="false">IF($BN13="●",SUMIFS(ST_SUM!TU:TU,ST_SUM!$L:$L,$G13)/COUNTIFS($G:$G,$G13,$BN:$BN,"●",$A:$A,TG$5)/TG$3,0)/3600/$E13</f>
        <v>0.0461329166666667</v>
      </c>
      <c r="TH13" s="0" t="n">
        <f aca="false">IF($BO13="●",SUMIFS(ST_SUM!TV:TV,ST_SUM!$L:$L,$G13)/COUNTIFS($G:$G,$G13,$BO:$BO,"●",$A:$A,TH$5)/TH$3,0)/3600/$E13</f>
        <v>0</v>
      </c>
      <c r="TI13" s="0" t="n">
        <f aca="false">IF($BP13="●",SUMIFS(ST_SUM!TW:TW,ST_SUM!$L:$L,$G13)/COUNTIFS($G:$G,$G13,$BP:$BP,"●",$A:$A,TI$5)/TI$3,0)/3600/$E13</f>
        <v>0</v>
      </c>
      <c r="TJ13" s="0" t="n">
        <f aca="false">IF($BQ13="●",SUMIFS(ST_SUM!TX:TX,ST_SUM!$L:$L,$G13)/COUNTIFS($G:$G,$G13,$BQ:$BQ,"●",$A:$A,TJ$5)/TJ$3,0)/3600/$E13</f>
        <v>0</v>
      </c>
      <c r="TK13" s="0" t="n">
        <f aca="false">IF($BR13="●",SUMIFS(ST_SUM!TY:TY,ST_SUM!$L:$L,$G13)/COUNTIFS($G:$G,$G13,$BR:$BR,"●",$A:$A,TK$5)/TK$3,0)/3600/$E13</f>
        <v>0.00145610243055556</v>
      </c>
      <c r="TL13" s="0" t="n">
        <f aca="false">IF($BS13="●",SUMIFS(ST_SUM!TZ:TZ,ST_SUM!$L:$L,$G13)/COUNTIFS($G:$G,$G13,$BS:$BS,"●",$A:$A,TL$5)/TL$3,0)/3600/$E13</f>
        <v>0.00302430555555556</v>
      </c>
      <c r="TM13" s="0" t="n">
        <f aca="false">IF($BT13="●",SUMIFS(ST_SUM!UA:UA,ST_SUM!$L:$L,$G13)/COUNTIFS($G:$G,$G13,$BT:$BT,"●",$A:$A,TM$5)/TM$3,0)/3600/$E13</f>
        <v>0.0275837847222222</v>
      </c>
      <c r="TN13" s="0" t="n">
        <f aca="false">SUM(RA13:TM13)</f>
        <v>0.537893502748843</v>
      </c>
      <c r="TO13" s="0" t="n">
        <f aca="false">IF($H13="●",SUMIFS(ST_SUM!UC:UC,ST_SUM!$L:$L,$G13)/COUNTIFS($G:$G,$G13,$H:$H,"●",$A:$A,TO$5)/TO$3,0)/3600/$E13</f>
        <v>0.00493939318783069</v>
      </c>
      <c r="TP13" s="0" t="n">
        <f aca="false">IF($I13="●",SUMIFS(ST_SUM!UD:UD,ST_SUM!$L:$L,$G13)/COUNTIFS($G:$G,$G13,$I:$I,"●",$A:$A,TP$5)/TP$3,0)/3600/$E13</f>
        <v>0.00310537367724868</v>
      </c>
      <c r="TQ13" s="0" t="n">
        <f aca="false">IF($J13="●",SUMIFS(ST_SUM!UE:UE,ST_SUM!$L:$L,$G13)/COUNTIFS($G:$G,$G13,$J:$J,"●",$A:$A,TQ$5)/TQ$3,0)/3600/$E13</f>
        <v>0.0200096556712963</v>
      </c>
      <c r="TR13" s="0" t="n">
        <f aca="false">IF($K13="●",SUMIFS(ST_SUM!UF:UF,ST_SUM!$L:$L,$G13)/COUNTIFS($G:$G,$G13,$K:$K,"●",$A:$A,TR$5)/TR$3,0)/3600/$E13</f>
        <v>0.0202244212962963</v>
      </c>
      <c r="TS13" s="0" t="n">
        <f aca="false">IF($L13="●",SUMIFS(ST_SUM!UG:UG,ST_SUM!$L:$L,$G13)/COUNTIFS($G:$G,$G13,$L:$L,"●",$A:$A,TS$5)/TS$3,0)/3600/$E13</f>
        <v>0.00851187996031746</v>
      </c>
      <c r="TT13" s="0" t="n">
        <f aca="false">IF($M13="●",SUMIFS(ST_SUM!UH:UH,ST_SUM!$L:$L,$G13)/COUNTIFS($G:$G,$G13,$M:$M,"●",$A:$A,TT$5)/TT$3,0)/3600/$E13</f>
        <v>0</v>
      </c>
      <c r="TU13" s="0" t="n">
        <f aca="false">IF($N13="●",SUMIFS(ST_SUM!UI:UI,ST_SUM!$L:$L,$G13)/COUNTIFS($G:$G,$G13,$N:$N,"●",$A:$A,TU$5)/TU$3,0)/3600/$E13</f>
        <v>0.00224785052910053</v>
      </c>
      <c r="TV13" s="0" t="n">
        <f aca="false">IF($O13="●",SUMIFS(ST_SUM!UJ:UJ,ST_SUM!$L:$L,$G13,ST_SUM!$M:$M,IF($B13='PART METHOD'!$D$4,"FMCNC1",IF($B13='PART METHOD'!$D$6,"FMCNC2","STD")))/IF($B13='PART METHOD'!$D$4,COUNTIFS($G:$G,$G13,$O:$O,"●",$A:$A,TV$5,$B:$B,'PART METHOD'!$D$4),IF($B13='PART METHOD'!$D$6,COUNTIFS($G:$G,$G13,$O:$O,"●",$A:$A,TV$5,$B:$B,'PART METHOD'!$D$6),COUNTIFS($G:$G,$G13,$O:$O,"●",$A:$A,TV$5,$B:$B,"&lt;&gt;"&amp;'PART METHOD'!$D$4,$B:$B,"&lt;&gt;"&amp;'PART METHOD'!$D$6)))/TV$3,0)/3600/$E13</f>
        <v>0</v>
      </c>
      <c r="TW13" s="0" t="n">
        <f aca="false">IF($P13="●",SUMIFS(ST_SUM!UK:UK,ST_SUM!$L:$L,$G13,ST_SUM!$M:$M,IF($B13='PART METHOD'!$D$4,"FMCNC1",IF($B13='PART METHOD'!$D$6,"FMCNC2","STD")))/IF($B13='PART METHOD'!$D$4,COUNTIFS($G:$G,$G13,$P:$P,"●",$A:$A,TW$5,$B:$B,'PART METHOD'!$D$4),IF($B13='PART METHOD'!$D$6,COUNTIFS($G:$G,$G13,$P:$P,"●",$A:$A,TW$5,$B:$B,'PART METHOD'!$D$6),COUNTIFS($G:$G,$G13,$P:$P,"●",$A:$A,TW$5,$B:$B,"&lt;&gt;"&amp;'PART METHOD'!$D$4,$B:$B,"&lt;&gt;"&amp;'PART METHOD'!$D$6)))/TW$3,0)/3600/$E13</f>
        <v>0</v>
      </c>
      <c r="TX13" s="0" t="n">
        <f aca="false">IF($Q13="●",SUMIFS(ST_SUM!UL:UL,ST_SUM!$L:$L,$G13,ST_SUM!$M:$M,IF($B13='PART METHOD'!$D$4,"FMCNC1",IF($B13='PART METHOD'!$D$6,"FMCNC2","STD")))/IF($B13='PART METHOD'!$D$4,COUNTIFS($G:$G,$G13,$Q:$Q,"●",$A:$A,TX$5,$B:$B,'PART METHOD'!$D$4),IF($B13='PART METHOD'!$D$6,COUNTIFS($G:$G,$G13,$Q:$Q,"●",$A:$A,TX$5,$B:$B,'PART METHOD'!$D$6),COUNTIFS($G:$G,$G13,$Q:$Q,"●",$A:$A,TX$5,$B:$B,"&lt;&gt;"&amp;'PART METHOD'!$D$4,$B:$B,"&lt;&gt;"&amp;'PART METHOD'!$D$6)))/TX$3,0)/3600/$E13</f>
        <v>0.00964698605599647</v>
      </c>
      <c r="TY13" s="0" t="n">
        <f aca="false">IF($R13="●",SUMIFS(ST_SUM!UM:UM,ST_SUM!$L:$L,$G13,ST_SUM!$M:$M,IF($B13='PART METHOD'!$D$4,"FMCNC1",IF($B13='PART METHOD'!$D$6,"FMCNC2","STD")))/IF($B13='PART METHOD'!$D$4,COUNTIFS($G:$G,$G13,$R:$R,"●",$A:$A,TY$5,$B:$B,'PART METHOD'!$D$4),IF($B13='PART METHOD'!$D$6,COUNTIFS($G:$G,$G13,$R:$R,"●",$A:$A,TY$5,$B:$B,'PART METHOD'!$D$6),COUNTIFS($G:$G,$G13,$R:$R,"●",$A:$A,TY$5,$B:$B,"&lt;&gt;"&amp;'PART METHOD'!$D$4,$B:$B,"&lt;&gt;"&amp;'PART METHOD'!$D$6)))/TY$3,0)/3600/$E13</f>
        <v>0.0161097594246032</v>
      </c>
      <c r="TZ13" s="0" t="n">
        <f aca="false">IF($S13="●",SUMIFS(ST_SUM!UN:UN,ST_SUM!$L:$L,$G13,ST_SUM!$M:$M,IF($B13='PART METHOD'!$D$4,"FMCNC1",IF($B13='PART METHOD'!$D$6,"FMCNC2","STD")))/IF($B13='PART METHOD'!$D$4,COUNTIFS($G:$G,$G13,$S:$S,"●",$A:$A,TZ$5,$B:$B,'PART METHOD'!$D$4),IF($B13='PART METHOD'!$D$6,COUNTIFS($G:$G,$G13,$S:$S,"●",$A:$A,TZ$5,$B:$B,'PART METHOD'!$D$6),COUNTIFS($G:$G,$G13,$S:$S,"●",$A:$A,TZ$5,$B:$B,"&lt;&gt;"&amp;'PART METHOD'!$D$4,$B:$B,"&lt;&gt;"&amp;'PART METHOD'!$D$6)))/TZ$3,0)/3600/$E13</f>
        <v>0.0305883845899471</v>
      </c>
      <c r="UA13" s="0" t="n">
        <f aca="false">IF($T13="●",SUMIFS(ST_SUM!UO:UO,ST_SUM!$L:$L,$G13,ST_SUM!$M:$M,IF($B13='PART METHOD'!$D$4,"FMCNC1",IF($B13='PART METHOD'!$D$6,"FMCNC2","STD")))/IF($B13='PART METHOD'!$D$4,COUNTIFS($G:$G,$G13,$T:$T,"●",$A:$A,UA$5,$B:$B,'PART METHOD'!$D$4),IF($B13='PART METHOD'!$D$6,COUNTIFS($G:$G,$G13,$T:$T,"●",$A:$A,UA$5,$B:$B,'PART METHOD'!$D$6),COUNTIFS($G:$G,$G13,$T:$T,"●",$A:$A,UA$5,$B:$B,"&lt;&gt;"&amp;'PART METHOD'!$D$4,$B:$B,"&lt;&gt;"&amp;'PART METHOD'!$D$6)))/UA$3,0)/3600/$E13</f>
        <v>0</v>
      </c>
      <c r="UB13" s="0" t="n">
        <f aca="false">IF($U13="●",SUMIFS(ST_SUM!UP:UP,ST_SUM!$L:$L,$G13,ST_SUM!$M:$M,IF($B13='PART METHOD'!$D$4,"FMCNC1",IF($B13='PART METHOD'!$D$6,"FMCNC2","STD")))/IF($B13='PART METHOD'!$D$4,COUNTIFS($G:$G,$G13,$U:$U,"●",$A:$A,UB$5,$B:$B,'PART METHOD'!$D$4),IF($B13='PART METHOD'!$D$6,COUNTIFS($G:$G,$G13,$U:$U,"●",$A:$A,UB$5,$B:$B,'PART METHOD'!$D$6),COUNTIFS($G:$G,$G13,$U:$U,"●",$A:$A,UB$5,$B:$B,"&lt;&gt;"&amp;'PART METHOD'!$D$4,$B:$B,"&lt;&gt;"&amp;'PART METHOD'!$D$6)))/UB$3,0)/3600/$E13</f>
        <v>0.0236797495039683</v>
      </c>
      <c r="UC13" s="0" t="n">
        <f aca="false">IF($V13="●",SUMIFS(ST_SUM!UQ:UQ,ST_SUM!$L:$L,$G13,ST_SUM!$M:$M,IF($B13='PART METHOD'!$D$4,"FMCNC1",IF($B13='PART METHOD'!$D$6,"FMCNC2","STD")))/IF($B13='PART METHOD'!$D$4,COUNTIFS($G:$G,$G13,$V:$V,"●",$A:$A,UC$5,$B:$B,'PART METHOD'!$D$4),IF($B13='PART METHOD'!$D$6,COUNTIFS($G:$G,$G13,$V:$V,"●",$A:$A,UC$5,$B:$B,'PART METHOD'!$D$6),COUNTIFS($G:$G,$G13,$V:$V,"●",$A:$A,UC$5,$B:$B,"&lt;&gt;"&amp;'PART METHOD'!$D$4,$B:$B,"&lt;&gt;"&amp;'PART METHOD'!$D$6)))/UC$3,0)/3600/$E13</f>
        <v>0</v>
      </c>
      <c r="UD13" s="0" t="n">
        <f aca="false">IF($W13="●",SUMIFS(ST_SUM!UR:UR,ST_SUM!$L:$L,$G13,ST_SUM!$N:$N,IF($B13='PART METHOD'!$D$5,"HAND","STD"))/COUNTIFS($G:$G,$G13,$W:$W,"●",$A:$A,UD$5,$B:$B,IF($B13='PART METHOD'!$D$5,'PART METHOD'!$D$5,"&lt;&gt;"&amp;'PART METHOD'!$D$5))/UD$3,0)/3600/$E13</f>
        <v>0.0147638244047619</v>
      </c>
      <c r="UE13" s="0" t="n">
        <f aca="false">IF($X13="●",SUMIFS(ST_SUM!US:US,ST_SUM!$L:$L,$G13)/COUNTIFS($G:$G,$G13,$X:$X,"●",$A:$A,UE$5)/UE$3,0)/3600/$E13</f>
        <v>0.018695453042328</v>
      </c>
      <c r="UF13" s="0" t="n">
        <f aca="false">IF($Y13="●",SUMIFS(ST_SUM!UT:UT,ST_SUM!$L:$L,$G13)/COUNTIFS($G:$G,$G13,$Y:$Y,"●",$A:$A,UF$5)/UF$3,0)/3600/$E13</f>
        <v>0</v>
      </c>
      <c r="UG13" s="0" t="n">
        <f aca="false">IF($Z13="●",SUMIFS(ST_SUM!UU:UU,ST_SUM!$L:$L,$G13)/COUNTIFS($G:$G,$G13,$Z:$Z,"●",$A:$A,UG$5)/UG$3,0)/3600/$E13</f>
        <v>0.00534106316137566</v>
      </c>
      <c r="UH13" s="0" t="n">
        <f aca="false">IF($AA13="●",SUMIFS(ST_SUM!UV:UV,ST_SUM!$L:$L,$G13)/COUNTIFS($G:$G,$G13,$AA:$AA,"●",$A:$A,UH$5)/UH$3,0)/3600/$E13</f>
        <v>0.00756057649911817</v>
      </c>
      <c r="UI13" s="0" t="n">
        <f aca="false">IF($AB13="●",SUMIFS(ST_SUM!UW:UW,ST_SUM!$L:$L,$G13)/COUNTIFS($G:$G,$G13,$AB:$AB,"●",$A:$A,UI$5)/UI$3,0)/3600/$E13</f>
        <v>0.00821023230820106</v>
      </c>
      <c r="UJ13" s="0" t="n">
        <f aca="false">IF($AC13="●",SUMIFS(ST_SUM!UX:UX,ST_SUM!$L:$L,$G13)/COUNTIFS($G:$G,$G13,$AC:$AC,"●",$A:$A,UJ$5)/UJ$3,0)/3600/$E13</f>
        <v>0.00822302083333333</v>
      </c>
      <c r="UK13" s="0" t="n">
        <f aca="false">IF($AD13="●",SUMIFS(ST_SUM!UY:UY,ST_SUM!$L:$L,$G13)/COUNTIFS($G:$G,$G13,$AD:$AD,"●",$A:$A,UK$5)/UK$3,0)/3600/$E13</f>
        <v>0.0049809799382716</v>
      </c>
      <c r="UL13" s="0" t="n">
        <f aca="false">IF($AE13="●",SUMIFS(ST_SUM!UZ:UZ,ST_SUM!$L:$L,$G13)/COUNTIFS($G:$G,$G13,$AE:$AE,"●",$A:$A,UL$5)/UL$3,0)/3600/$E13</f>
        <v>0.0201269568452381</v>
      </c>
      <c r="UM13" s="0" t="n">
        <f aca="false">IF($AF13="●",SUMIFS(ST_SUM!VA:VA,ST_SUM!$L:$L,$G13)/COUNTIFS($G:$G,$G13,$AF:$AF,"●",$A:$A,UM$5)/UM$3,0)/3600/$E13</f>
        <v>0</v>
      </c>
      <c r="UN13" s="0" t="n">
        <f aca="false">IF($AG13="●",SUMIFS(ST_SUM!VB:VB,ST_SUM!$L:$L,$G13)/COUNTIFS($G:$G,$G13,$AG:$AG,"●",$A:$A,UN$5)/UN$3,0)/3600/$E13</f>
        <v>0</v>
      </c>
      <c r="UO13" s="0" t="n">
        <f aca="false">IF($AH13="●",SUMIFS(ST_SUM!VC:VC,ST_SUM!$L:$L,$G13)/COUNTIFS($G:$G,$G13,$AH:$AH,"●",$A:$A,UO$5)/UO$3,0)/3600/$E13</f>
        <v>0</v>
      </c>
      <c r="UP13" s="0" t="n">
        <f aca="false">IF($AI13="●",SUMIFS(ST_SUM!VD:VD,ST_SUM!$L:$L,$G13)/COUNTIFS($G:$G,$G13,$AI:$AI,"●",$A:$A,UP$5)/UP$3,0)/3600/$E13</f>
        <v>0.00956701664462081</v>
      </c>
      <c r="UQ13" s="0" t="n">
        <f aca="false">IF($AJ13="●",SUMIFS(ST_SUM!VE:VE,ST_SUM!$L:$L,$G13)/COUNTIFS($G:$G,$G13,$AJ:$AJ,"●",$A:$A,UQ$5)/UQ$3,0)/3600/$E13</f>
        <v>0.00479611441798942</v>
      </c>
      <c r="UR13" s="0" t="n">
        <f aca="false">IF($AK13="●",SUMIFS(ST_SUM!VF:VF,ST_SUM!$L:$L,$G13)/COUNTIFS($G:$G,$G13,$AK:$AK,"●",$A:$A,UR$5)/UR$3,0)/3600/$E13</f>
        <v>0</v>
      </c>
      <c r="US13" s="0" t="n">
        <f aca="false">IF($AL13="●",SUMIFS(ST_SUM!VG:VG,ST_SUM!$L:$L,$G13)/COUNTIFS($G:$G,$G13,$AL:$AL,"●",$A:$A,US$5)/US$3,0)/3600/$E13</f>
        <v>0.012800119047619</v>
      </c>
      <c r="UT13" s="0" t="n">
        <f aca="false">IF($AM13="●",SUMIFS(ST_SUM!VH:VH,ST_SUM!$L:$L,$G13)/COUNTIFS($G:$G,$G13,$AM:$AM,"●",$A:$A,UT$5)/UT$3,0)/3600/$E13</f>
        <v>0.0114962880291005</v>
      </c>
      <c r="UU13" s="0" t="n">
        <f aca="false">IF($AN13="●",SUMIFS(ST_SUM!VI:VI,ST_SUM!$L:$L,$G13)/COUNTIFS($G:$G,$G13,$AN:$AN,"●",$A:$A,UU$5)/UU$3,0)/3600/$E13</f>
        <v>0</v>
      </c>
      <c r="UV13" s="0" t="n">
        <f aca="false">IF($AO13="●",SUMIFS(ST_SUM!VJ:VJ,ST_SUM!$L:$L,$G13)/COUNTIFS($G:$G,$G13,$AO:$AO,"●",$A:$A,UV$5)/UV$3,0)/3600/$E13</f>
        <v>0</v>
      </c>
      <c r="UW13" s="0" t="n">
        <f aca="false">IF($AP13="●",SUMIFS(ST_SUM!VK:VK,ST_SUM!$L:$L,$G13)/COUNTIFS($G:$G,$G13,$AP:$AP,"●",$A:$A,UW$5)/UW$3,0)/3600/$E13</f>
        <v>0.00492779982363316</v>
      </c>
      <c r="UX13" s="0" t="n">
        <f aca="false">IF($AQ13="●",SUMIFS(ST_SUM!VL:VL,ST_SUM!$L:$L,$G13)/COUNTIFS($G:$G,$G13,$AQ:$AQ,"●",$A:$A,UX$5)/UX$3,0)/3600/$E13</f>
        <v>0</v>
      </c>
      <c r="UY13" s="0" t="n">
        <f aca="false">IF($AR13="●",SUMIFS(ST_SUM!VM:VM,ST_SUM!$L:$L,$G13)/COUNTIFS($G:$G,$G13,$AR:$AR,"●",$A:$A,UY$5)/UY$3,0)/3600/$E13</f>
        <v>0.00940954034391534</v>
      </c>
      <c r="UZ13" s="0" t="n">
        <f aca="false">IF($AS13="●",SUMIFS(ST_SUM!VN:VN,ST_SUM!$L:$L,$G13)/COUNTIFS($G:$G,$G13,$AS:$AS,"●",$A:$A,UZ$5)/UZ$3,0)/3600/$E13</f>
        <v>0.0147907779431217</v>
      </c>
      <c r="VA13" s="0" t="n">
        <f aca="false">IF($AT13="●",SUMIFS(ST_SUM!VO:VO,ST_SUM!$L:$L,$G13)/COUNTIFS($G:$G,$G13,$AT:$AT,"●",$A:$A,VA$5)/VA$3,0)/3600/$E13</f>
        <v>0</v>
      </c>
      <c r="VB13" s="0" t="n">
        <f aca="false">IF($AU13="●",SUMIFS(ST_SUM!VP:VP,ST_SUM!$L:$L,$G13)/COUNTIFS($G:$G,$G13,$AU:$AU,"●",$A:$A,VB$5)/VB$3,0)/3600/$E13</f>
        <v>0.0164160052910053</v>
      </c>
      <c r="VC13" s="0" t="n">
        <f aca="false">IF($AV13="●",SUMIFS(ST_SUM!VQ:VQ,ST_SUM!$L:$L,$G13)/COUNTIFS($G:$G,$G13,$AV:$AV,"●",$A:$A,VC$5)/VC$3,0)/3600/$E13</f>
        <v>0.0108590443121693</v>
      </c>
      <c r="VD13" s="0" t="n">
        <f aca="false">IF($AW13="●",SUMIFS(ST_SUM!VR:VR,ST_SUM!$L:$L,$G13)/COUNTIFS($G:$G,$G13,$AW:$AW,"●",$A:$A,VD$5)/VD$3,0)/3600/$E13</f>
        <v>0.0233740864748677</v>
      </c>
      <c r="VE13" s="0" t="n">
        <f aca="false">IF($AX13="●",SUMIFS(ST_SUM!VS:VS,ST_SUM!$L:$L,$G13)/COUNTIFS($G:$G,$G13,$AX:$AX,"●",$A:$A,VE$5)/VE$3,0)/3600/$E13</f>
        <v>0</v>
      </c>
      <c r="VF13" s="0" t="n">
        <f aca="false">IF($AY13="●",SUMIFS(ST_SUM!VT:VT,ST_SUM!$L:$L,$G13)/COUNTIFS($G:$G,$G13,$AY:$AY,"●",$A:$A,VF$5)/VF$3,0)/3600/$E13</f>
        <v>0</v>
      </c>
      <c r="VG13" s="0" t="n">
        <f aca="false">IF($AZ13="●",SUMIFS(ST_SUM!VU:VU,ST_SUM!$L:$L,$G13)/COUNTIFS($G:$G,$G13,$AZ:$AZ,"●",$A:$A,VG$5)/VG$3,0)/3600/$E13</f>
        <v>0.00745313602292769</v>
      </c>
      <c r="VH13" s="0" t="n">
        <f aca="false">IF($BA13="●",SUMIFS(ST_SUM!VV:VV,ST_SUM!$L:$L,$G13)/COUNTIFS($G:$G,$G13,$BA:$BA,"●",$A:$A,VH$5)/VH$3,0)/3600/$E13</f>
        <v>0.00274040178571429</v>
      </c>
      <c r="VI13" s="0" t="n">
        <f aca="false">IF($BB13="●",SUMIFS(ST_SUM!VW:VW,ST_SUM!$L:$L,$G13)/COUNTIFS($G:$G,$G13,$BB:$BB,"●",$A:$A,VI$5)/VI$3,0)/3600/$E13</f>
        <v>0</v>
      </c>
      <c r="VJ13" s="0" t="n">
        <f aca="false">IF($BC13="●",SUMIFS(ST_SUM!VX:VX,ST_SUM!$L:$L,$G13)/COUNTIFS($G:$G,$G13,$BC:$BC,"●",$A:$A,VJ$5)/VJ$3,0)/3600/$E13</f>
        <v>0</v>
      </c>
      <c r="VK13" s="0" t="n">
        <f aca="false">IF($BD13="●",SUMIFS(ST_SUM!VY:VY,ST_SUM!$L:$L,$G13)/COUNTIFS($G:$G,$G13,$BD:$BD,"●",$A:$A,VK$5)/VK$3,0)/3600/$E13</f>
        <v>0.00506083829365079</v>
      </c>
      <c r="VL13" s="0" t="n">
        <f aca="false">IF($BE13="●",SUMIFS(ST_SUM!VZ:VZ,ST_SUM!$L:$L,$G13)/COUNTIFS($G:$G,$G13,$BE:$BE,"●",$A:$A,VL$5)/VL$3,0)/3600/$E13</f>
        <v>0</v>
      </c>
      <c r="VM13" s="0" t="n">
        <f aca="false">IF($BF13="●",SUMIFS(ST_SUM!WA:WA,ST_SUM!$L:$L,$G13)/COUNTIFS($G:$G,$G13,$BF:$BF,"●",$A:$A,VM$5)/VM$3,0)/3600/$E13</f>
        <v>0</v>
      </c>
      <c r="VN13" s="0" t="n">
        <f aca="false">IF($BG13="●",SUMIFS(ST_SUM!WB:WB,ST_SUM!$L:$L,$G13)/COUNTIFS($G:$G,$G13,$BG:$BG,"●",$A:$A,VN$5)/VN$3,0)/3600/$E13</f>
        <v>0.0203238095238095</v>
      </c>
      <c r="VO13" s="0" t="n">
        <f aca="false">IF($BH13="●",SUMIFS(ST_SUM!WC:WC,ST_SUM!$L:$L,$G13)/COUNTIFS($G:$G,$G13,$BH:$BH,"●",$A:$A,VO$5)/VO$3,0)/3600/$E13</f>
        <v>0</v>
      </c>
      <c r="VP13" s="0" t="n">
        <f aca="false">IF($BI13="●",SUMIFS(ST_SUM!WD:WD,ST_SUM!$L:$L,$G13)/COUNTIFS($G:$G,$G13,$BI:$BI,"●",$A:$A,VP$5)/VP$3,0)/3600/$E13</f>
        <v>0</v>
      </c>
      <c r="VQ13" s="0" t="n">
        <f aca="false">IF($BJ13="●",SUMIFS(ST_SUM!WE:WE,ST_SUM!$L:$L,$G13)/COUNTIFS($G:$G,$G13,$BJ:$BJ,"●",$A:$A,VQ$5)/VQ$3,0)/3600/$E13</f>
        <v>0.0274184234457672</v>
      </c>
      <c r="VR13" s="0" t="n">
        <f aca="false">IF($BK13="●",SUMIFS(ST_SUM!WF:WF,ST_SUM!$L:$L,$G13)/COUNTIFS($G:$G,$G13,$BK:$BK,"●",$A:$A,VR$5)/VR$3,0)/3600/$E13</f>
        <v>0</v>
      </c>
      <c r="VS13" s="0" t="n">
        <f aca="false">IF($BL13="●",SUMIFS(ST_SUM!WG:WG,ST_SUM!$L:$L,$G13)/COUNTIFS($G:$G,$G13,$BL:$BL,"●",$A:$A,VS$5)/VS$3,0)/3600/$E13</f>
        <v>0.010514842372134</v>
      </c>
      <c r="VT13" s="0" t="n">
        <f aca="false">IF($BM13="●",SUMIFS(ST_SUM!WH:WH,ST_SUM!$L:$L,$G13)/COUNTIFS($G:$G,$G13,$BM:$BM,"●",$A:$A,VT$5)/VT$3,0)/3600/$E13</f>
        <v>0</v>
      </c>
      <c r="VU13" s="0" t="n">
        <f aca="false">IF($BN13="●",SUMIFS(ST_SUM!WI:WI,ST_SUM!$L:$L,$G13)/COUNTIFS($G:$G,$G13,$BN:$BN,"●",$A:$A,VU$5)/VU$3,0)/3600/$E13</f>
        <v>0.0268632738095238</v>
      </c>
      <c r="VV13" s="0" t="n">
        <f aca="false">IF($BO13="●",SUMIFS(ST_SUM!WJ:WJ,ST_SUM!$L:$L,$G13)/COUNTIFS($G:$G,$G13,$BO:$BO,"●",$A:$A,VV$5)/VV$3,0)/3600/$E13</f>
        <v>0</v>
      </c>
      <c r="VW13" s="0" t="n">
        <f aca="false">IF($BP13="●",SUMIFS(ST_SUM!WK:WK,ST_SUM!$L:$L,$G13)/COUNTIFS($G:$G,$G13,$BP:$BP,"●",$A:$A,VW$5)/VW$3,0)/3600/$E13</f>
        <v>0</v>
      </c>
      <c r="VX13" s="0" t="n">
        <f aca="false">IF($BQ13="●",SUMIFS(ST_SUM!WL:WL,ST_SUM!$L:$L,$G13)/COUNTIFS($G:$G,$G13,$BQ:$BQ,"●",$A:$A,VX$5)/VX$3,0)/3600/$E13</f>
        <v>0</v>
      </c>
      <c r="VY13" s="0" t="n">
        <f aca="false">IF($BR13="●",SUMIFS(ST_SUM!WM:WM,ST_SUM!$L:$L,$G13)/COUNTIFS($G:$G,$G13,$BR:$BR,"●",$A:$A,VY$5)/VY$3,0)/3600/$E13</f>
        <v>0.00543123346560847</v>
      </c>
      <c r="VZ13" s="0" t="n">
        <f aca="false">IF($BS13="●",SUMIFS(ST_SUM!WN:WN,ST_SUM!$L:$L,$G13)/COUNTIFS($G:$G,$G13,$BS:$BS,"●",$A:$A,VZ$5)/VZ$3,0)/3600/$E13</f>
        <v>0.00439814814814815</v>
      </c>
      <c r="WA13" s="0" t="n">
        <f aca="false">IF($BT13="●",SUMIFS(ST_SUM!WO:WO,ST_SUM!$L:$L,$G13)/COUNTIFS($G:$G,$G13,$BT:$BT,"●",$A:$A,WA$5)/WA$3,0)/3600/$E13</f>
        <v>0.0349124834656085</v>
      </c>
      <c r="WB13" s="0" t="n">
        <f aca="false">SUM(TO13:WA13)</f>
        <v>0.490518943590168</v>
      </c>
      <c r="WC13" s="0" t="n">
        <f aca="false">IF($H13="●",SUMIFS(ST_SUM!WQ:WQ,ST_SUM!$L:$L,$G13)/COUNTIFS($G:$G,$G13,$H:$H,"●",$A:$A,WC$5)/WC$3,0)/3600/$E13</f>
        <v>0.00315426925505051</v>
      </c>
      <c r="WD13" s="0" t="n">
        <f aca="false">IF($I13="●",SUMIFS(ST_SUM!WR:WR,ST_SUM!$L:$L,$G13)/COUNTIFS($G:$G,$G13,$I:$I,"●",$A:$A,WD$5)/WD$3,0)/3600/$E13</f>
        <v>0.00129914772727273</v>
      </c>
      <c r="WE13" s="0" t="n">
        <f aca="false">IF($J13="●",SUMIFS(ST_SUM!WS:WS,ST_SUM!$L:$L,$G13)/COUNTIFS($G:$G,$G13,$J:$J,"●",$A:$A,WE$5)/WE$3,0)/3600/$E13</f>
        <v>0.0130739820075758</v>
      </c>
      <c r="WF13" s="0" t="n">
        <f aca="false">IF($K13="●",SUMIFS(ST_SUM!WT:WT,ST_SUM!$L:$L,$G13)/COUNTIFS($G:$G,$G13,$K:$K,"●",$A:$A,WF$5)/WF$3,0)/3600/$E13</f>
        <v>0.00879015151515152</v>
      </c>
      <c r="WG13" s="0" t="n">
        <f aca="false">IF($L13="●",SUMIFS(ST_SUM!WU:WU,ST_SUM!$L:$L,$G13)/COUNTIFS($G:$G,$G13,$L:$L,"●",$A:$A,WG$5)/WG$3,0)/3600/$E13</f>
        <v>0.00281738478535354</v>
      </c>
      <c r="WH13" s="0" t="n">
        <f aca="false">IF($M13="●",SUMIFS(ST_SUM!WV:WV,ST_SUM!$L:$L,$G13)/COUNTIFS($G:$G,$G13,$M:$M,"●",$A:$A,WH$5)/WH$3,0)/3600/$E13</f>
        <v>0</v>
      </c>
      <c r="WI13" s="0" t="n">
        <f aca="false">IF($N13="●",SUMIFS(ST_SUM!WW:WW,ST_SUM!$L:$L,$G13)/COUNTIFS($G:$G,$G13,$N:$N,"●",$A:$A,WI$5)/WI$3,0)/3600/$E13</f>
        <v>0.00141650883838384</v>
      </c>
      <c r="WJ13" s="0" t="n">
        <f aca="false">IF($O13="●",SUMIFS(ST_SUM!WX:WX,ST_SUM!$L:$L,$G13,ST_SUM!$M:$M,IF($B13='PART METHOD'!$D$4,"FMCNC1",IF($B13='PART METHOD'!$D$6,"FMCNC2","STD")))/IF($B13='PART METHOD'!$D$4,COUNTIFS($G:$G,$G13,$O:$O,"●",$A:$A,WJ$5,$B:$B,'PART METHOD'!$D$4),IF($B13='PART METHOD'!$D$6,COUNTIFS($G:$G,$G13,$O:$O,"●",$A:$A,WJ$5,$B:$B,'PART METHOD'!$D$6),COUNTIFS($G:$G,$G13,$O:$O,"●",$A:$A,WJ$5,$B:$B,"&lt;&gt;"&amp;'PART METHOD'!$D$4,$B:$B,"&lt;&gt;"&amp;'PART METHOD'!$D$6)))/WJ$3,0)/3600/$E13</f>
        <v>0</v>
      </c>
      <c r="WK13" s="0" t="n">
        <f aca="false">IF($P13="●",SUMIFS(ST_SUM!WY:WY,ST_SUM!$L:$L,$G13,ST_SUM!$M:$M,IF($B13='PART METHOD'!$D$4,"FMCNC1",IF($B13='PART METHOD'!$D$6,"FMCNC2","STD")))/IF($B13='PART METHOD'!$D$4,COUNTIFS($G:$G,$G13,$P:$P,"●",$A:$A,WK$5,$B:$B,'PART METHOD'!$D$4),IF($B13='PART METHOD'!$D$6,COUNTIFS($G:$G,$G13,$P:$P,"●",$A:$A,WK$5,$B:$B,'PART METHOD'!$D$6),COUNTIFS($G:$G,$G13,$P:$P,"●",$A:$A,WK$5,$B:$B,"&lt;&gt;"&amp;'PART METHOD'!$D$4,$B:$B,"&lt;&gt;"&amp;'PART METHOD'!$D$6)))/WK$3,0)/3600/$E13</f>
        <v>0</v>
      </c>
      <c r="WL13" s="0" t="n">
        <f aca="false">IF($Q13="●",SUMIFS(ST_SUM!WZ:WZ,ST_SUM!$L:$L,$G13,ST_SUM!$M:$M,IF($B13='PART METHOD'!$D$4,"FMCNC1",IF($B13='PART METHOD'!$D$6,"FMCNC2","STD")))/IF($B13='PART METHOD'!$D$4,COUNTIFS($G:$G,$G13,$Q:$Q,"●",$A:$A,WL$5,$B:$B,'PART METHOD'!$D$4),IF($B13='PART METHOD'!$D$6,COUNTIFS($G:$G,$G13,$Q:$Q,"●",$A:$A,WL$5,$B:$B,'PART METHOD'!$D$6),COUNTIFS($G:$G,$G13,$Q:$Q,"●",$A:$A,WL$5,$B:$B,"&lt;&gt;"&amp;'PART METHOD'!$D$4,$B:$B,"&lt;&gt;"&amp;'PART METHOD'!$D$6)))/WL$3,0)/3600/$E13</f>
        <v>0.00571925505050505</v>
      </c>
      <c r="WM13" s="0" t="n">
        <f aca="false">IF($R13="●",SUMIFS(ST_SUM!XA:XA,ST_SUM!$L:$L,$G13,ST_SUM!$M:$M,IF($B13='PART METHOD'!$D$4,"FMCNC1",IF($B13='PART METHOD'!$D$6,"FMCNC2","STD")))/IF($B13='PART METHOD'!$D$4,COUNTIFS($G:$G,$G13,$R:$R,"●",$A:$A,WM$5,$B:$B,'PART METHOD'!$D$4),IF($B13='PART METHOD'!$D$6,COUNTIFS($G:$G,$G13,$R:$R,"●",$A:$A,WM$5,$B:$B,'PART METHOD'!$D$6),COUNTIFS($G:$G,$G13,$R:$R,"●",$A:$A,WM$5,$B:$B,"&lt;&gt;"&amp;'PART METHOD'!$D$4,$B:$B,"&lt;&gt;"&amp;'PART METHOD'!$D$6)))/WM$3,0)/3600/$E13</f>
        <v>0.00951645359848485</v>
      </c>
      <c r="WN13" s="0" t="n">
        <f aca="false">IF($S13="●",SUMIFS(ST_SUM!XB:XB,ST_SUM!$L:$L,$G13,ST_SUM!$M:$M,IF($B13='PART METHOD'!$D$4,"FMCNC1",IF($B13='PART METHOD'!$D$6,"FMCNC2","STD")))/IF($B13='PART METHOD'!$D$4,COUNTIFS($G:$G,$G13,$S:$S,"●",$A:$A,WN$5,$B:$B,'PART METHOD'!$D$4),IF($B13='PART METHOD'!$D$6,COUNTIFS($G:$G,$G13,$S:$S,"●",$A:$A,WN$5,$B:$B,'PART METHOD'!$D$6),COUNTIFS($G:$G,$G13,$S:$S,"●",$A:$A,WN$5,$B:$B,"&lt;&gt;"&amp;'PART METHOD'!$D$4,$B:$B,"&lt;&gt;"&amp;'PART METHOD'!$D$6)))/WN$3,0)/3600/$E13</f>
        <v>0.0131281881313131</v>
      </c>
      <c r="WO13" s="0" t="n">
        <f aca="false">IF($T13="●",SUMIFS(ST_SUM!XC:XC,ST_SUM!$L:$L,$G13,ST_SUM!$M:$M,IF($B13='PART METHOD'!$D$4,"FMCNC1",IF($B13='PART METHOD'!$D$6,"FMCNC2","STD")))/IF($B13='PART METHOD'!$D$4,COUNTIFS($G:$G,$G13,$T:$T,"●",$A:$A,WO$5,$B:$B,'PART METHOD'!$D$4),IF($B13='PART METHOD'!$D$6,COUNTIFS($G:$G,$G13,$T:$T,"●",$A:$A,WO$5,$B:$B,'PART METHOD'!$D$6),COUNTIFS($G:$G,$G13,$T:$T,"●",$A:$A,WO$5,$B:$B,"&lt;&gt;"&amp;'PART METHOD'!$D$4,$B:$B,"&lt;&gt;"&amp;'PART METHOD'!$D$6)))/WO$3,0)/3600/$E13</f>
        <v>0</v>
      </c>
      <c r="WP13" s="0" t="n">
        <f aca="false">IF($U13="●",SUMIFS(ST_SUM!XD:XD,ST_SUM!$L:$L,$G13,ST_SUM!$M:$M,IF($B13='PART METHOD'!$D$4,"FMCNC1",IF($B13='PART METHOD'!$D$6,"FMCNC2","STD")))/IF($B13='PART METHOD'!$D$4,COUNTIFS($G:$G,$G13,$U:$U,"●",$A:$A,WP$5,$B:$B,'PART METHOD'!$D$4),IF($B13='PART METHOD'!$D$6,COUNTIFS($G:$G,$G13,$U:$U,"●",$A:$A,WP$5,$B:$B,'PART METHOD'!$D$6),COUNTIFS($G:$G,$G13,$U:$U,"●",$A:$A,WP$5,$B:$B,"&lt;&gt;"&amp;'PART METHOD'!$D$4,$B:$B,"&lt;&gt;"&amp;'PART METHOD'!$D$6)))/WP$3,0)/3600/$E13</f>
        <v>0.0161849589646465</v>
      </c>
      <c r="WQ13" s="0" t="n">
        <f aca="false">IF($V13="●",SUMIFS(ST_SUM!XE:XE,ST_SUM!$L:$L,$G13,ST_SUM!$M:$M,IF($B13='PART METHOD'!$D$4,"FMCNC1",IF($B13='PART METHOD'!$D$6,"FMCNC2","STD")))/IF($B13='PART METHOD'!$D$4,COUNTIFS($G:$G,$G13,$V:$V,"●",$A:$A,WQ$5,$B:$B,'PART METHOD'!$D$4),IF($B13='PART METHOD'!$D$6,COUNTIFS($G:$G,$G13,$V:$V,"●",$A:$A,WQ$5,$B:$B,'PART METHOD'!$D$6),COUNTIFS($G:$G,$G13,$V:$V,"●",$A:$A,WQ$5,$B:$B,"&lt;&gt;"&amp;'PART METHOD'!$D$4,$B:$B,"&lt;&gt;"&amp;'PART METHOD'!$D$6)))/WQ$3,0)/3600/$E13</f>
        <v>0</v>
      </c>
      <c r="WR13" s="0" t="n">
        <f aca="false">IF($W13="●",SUMIFS(ST_SUM!XF:XF,ST_SUM!$L:$L,$G13,ST_SUM!$N:$N,IF($B13='PART METHOD'!$D$5,"HAND","STD"))/COUNTIFS($G:$G,$G13,$W:$W,"●",$A:$A,WR$5,$B:$B,IF($B13='PART METHOD'!$D$5,'PART METHOD'!$D$5,"&lt;&gt;"&amp;'PART METHOD'!$D$5))/WR$3,0)/3600/$E13</f>
        <v>0.00901721906565657</v>
      </c>
      <c r="WS13" s="0" t="n">
        <f aca="false">IF($X13="●",SUMIFS(ST_SUM!XG:XG,ST_SUM!$L:$L,$G13)/COUNTIFS($G:$G,$G13,$X:$X,"●",$A:$A,WS$5)/WS$3,0)/3600/$E13</f>
        <v>0.0107691761363636</v>
      </c>
      <c r="WT13" s="0" t="n">
        <f aca="false">IF($Y13="●",SUMIFS(ST_SUM!XH:XH,ST_SUM!$L:$L,$G13)/COUNTIFS($G:$G,$G13,$Y:$Y,"●",$A:$A,WT$5)/WT$3,0)/3600/$E13</f>
        <v>0</v>
      </c>
      <c r="WU13" s="0" t="n">
        <f aca="false">IF($Z13="●",SUMIFS(ST_SUM!XI:XI,ST_SUM!$L:$L,$G13)/COUNTIFS($G:$G,$G13,$Z:$Z,"●",$A:$A,WU$5)/WU$3,0)/3600/$E13</f>
        <v>0.011076507260101</v>
      </c>
      <c r="WV13" s="0" t="n">
        <f aca="false">IF($AA13="●",SUMIFS(ST_SUM!XJ:XJ,ST_SUM!$L:$L,$G13)/COUNTIFS($G:$G,$G13,$AA:$AA,"●",$A:$A,WV$5)/WV$3,0)/3600/$E13</f>
        <v>0.00492931923400673</v>
      </c>
      <c r="WW13" s="0" t="n">
        <f aca="false">IF($AB13="●",SUMIFS(ST_SUM!XK:XK,ST_SUM!$L:$L,$G13)/COUNTIFS($G:$G,$G13,$AB:$AB,"●",$A:$A,WW$5)/WW$3,0)/3600/$E13</f>
        <v>0.00215275173611111</v>
      </c>
      <c r="WX13" s="0" t="n">
        <f aca="false">IF($AC13="●",SUMIFS(ST_SUM!XL:XL,ST_SUM!$L:$L,$G13)/COUNTIFS($G:$G,$G13,$AC:$AC,"●",$A:$A,WX$5)/WX$3,0)/3600/$E13</f>
        <v>0.00590729955808081</v>
      </c>
      <c r="WY13" s="0" t="n">
        <f aca="false">IF($AD13="●",SUMIFS(ST_SUM!XM:XM,ST_SUM!$L:$L,$G13)/COUNTIFS($G:$G,$G13,$AD:$AD,"●",$A:$A,WY$5)/WY$3,0)/3600/$E13</f>
        <v>0.00333504050925926</v>
      </c>
      <c r="WZ13" s="0" t="n">
        <f aca="false">IF($AE13="●",SUMIFS(ST_SUM!XN:XN,ST_SUM!$L:$L,$G13)/COUNTIFS($G:$G,$G13,$AE:$AE,"●",$A:$A,WZ$5)/WZ$3,0)/3600/$E13</f>
        <v>0.015250560290404</v>
      </c>
      <c r="XA13" s="0" t="n">
        <f aca="false">IF($AF13="●",SUMIFS(ST_SUM!XO:XO,ST_SUM!$L:$L,$G13)/COUNTIFS($G:$G,$G13,$AF:$AF,"●",$A:$A,XA$5)/XA$3,0)/3600/$E13</f>
        <v>0</v>
      </c>
      <c r="XB13" s="0" t="n">
        <f aca="false">IF($AG13="●",SUMIFS(ST_SUM!XP:XP,ST_SUM!$L:$L,$G13)/COUNTIFS($G:$G,$G13,$AG:$AG,"●",$A:$A,XB$5)/XB$3,0)/3600/$E13</f>
        <v>0</v>
      </c>
      <c r="XC13" s="0" t="n">
        <f aca="false">IF($AH13="●",SUMIFS(ST_SUM!XQ:XQ,ST_SUM!$L:$L,$G13)/COUNTIFS($G:$G,$G13,$AH:$AH,"●",$A:$A,XC$5)/XC$3,0)/3600/$E13</f>
        <v>0</v>
      </c>
      <c r="XD13" s="0" t="n">
        <f aca="false">IF($AI13="●",SUMIFS(ST_SUM!XR:XR,ST_SUM!$L:$L,$G13)/COUNTIFS($G:$G,$G13,$AI:$AI,"●",$A:$A,XD$5)/XD$3,0)/3600/$E13</f>
        <v>0.00451658775252525</v>
      </c>
      <c r="XE13" s="0" t="n">
        <f aca="false">IF($AJ13="●",SUMIFS(ST_SUM!XS:XS,ST_SUM!$L:$L,$G13)/COUNTIFS($G:$G,$G13,$AJ:$AJ,"●",$A:$A,XE$5)/XE$3,0)/3600/$E13</f>
        <v>0.00276461884469697</v>
      </c>
      <c r="XF13" s="0" t="n">
        <f aca="false">IF($AK13="●",SUMIFS(ST_SUM!XT:XT,ST_SUM!$L:$L,$G13)/COUNTIFS($G:$G,$G13,$AK:$AK,"●",$A:$A,XF$5)/XF$3,0)/3600/$E13</f>
        <v>0</v>
      </c>
      <c r="XG13" s="0" t="n">
        <f aca="false">IF($AL13="●",SUMIFS(ST_SUM!XU:XU,ST_SUM!$L:$L,$G13)/COUNTIFS($G:$G,$G13,$AL:$AL,"●",$A:$A,XG$5)/XG$3,0)/3600/$E13</f>
        <v>0.0193399305555556</v>
      </c>
      <c r="XH13" s="0" t="n">
        <f aca="false">IF($AM13="●",SUMIFS(ST_SUM!XV:XV,ST_SUM!$L:$L,$G13)/COUNTIFS($G:$G,$G13,$AM:$AM,"●",$A:$A,XH$5)/XH$3,0)/3600/$E13</f>
        <v>0.00391814275568182</v>
      </c>
      <c r="XI13" s="0" t="n">
        <f aca="false">IF($AN13="●",SUMIFS(ST_SUM!XW:XW,ST_SUM!$L:$L,$G13)/COUNTIFS($G:$G,$G13,$AN:$AN,"●",$A:$A,XI$5)/XI$3,0)/3600/$E13</f>
        <v>0</v>
      </c>
      <c r="XJ13" s="0" t="n">
        <f aca="false">IF($AO13="●",SUMIFS(ST_SUM!XX:XX,ST_SUM!$L:$L,$G13)/COUNTIFS($G:$G,$G13,$AO:$AO,"●",$A:$A,XJ$5)/XJ$3,0)/3600/$E13</f>
        <v>0</v>
      </c>
      <c r="XK13" s="0" t="n">
        <f aca="false">IF($AP13="●",SUMIFS(ST_SUM!XY:XY,ST_SUM!$L:$L,$G13)/COUNTIFS($G:$G,$G13,$AP:$AP,"●",$A:$A,XK$5)/XK$3,0)/3600/$E13</f>
        <v>0.00522280092592593</v>
      </c>
      <c r="XL13" s="0" t="n">
        <f aca="false">IF($AQ13="●",SUMIFS(ST_SUM!XZ:XZ,ST_SUM!$L:$L,$G13)/COUNTIFS($G:$G,$G13,$AQ:$AQ,"●",$A:$A,XL$5)/XL$3,0)/3600/$E13</f>
        <v>0</v>
      </c>
      <c r="XM13" s="0" t="n">
        <f aca="false">IF($AR13="●",SUMIFS(ST_SUM!YA:YA,ST_SUM!$L:$L,$G13)/COUNTIFS($G:$G,$G13,$AR:$AR,"●",$A:$A,XM$5)/XM$3,0)/3600/$E13</f>
        <v>0.00856605113636364</v>
      </c>
      <c r="XN13" s="0" t="n">
        <f aca="false">IF($AS13="●",SUMIFS(ST_SUM!YB:YB,ST_SUM!$L:$L,$G13)/COUNTIFS($G:$G,$G13,$AS:$AS,"●",$A:$A,XN$5)/XN$3,0)/3600/$E13</f>
        <v>0.0118632891414141</v>
      </c>
      <c r="XO13" s="0" t="n">
        <f aca="false">IF($AT13="●",SUMIFS(ST_SUM!YC:YC,ST_SUM!$L:$L,$G13)/COUNTIFS($G:$G,$G13,$AT:$AT,"●",$A:$A,XO$5)/XO$3,0)/3600/$E13</f>
        <v>0</v>
      </c>
      <c r="XP13" s="0" t="n">
        <f aca="false">IF($AU13="●",SUMIFS(ST_SUM!YD:YD,ST_SUM!$L:$L,$G13)/COUNTIFS($G:$G,$G13,$AU:$AU,"●",$A:$A,XP$5)/XP$3,0)/3600/$E13</f>
        <v>0.0142197679924242</v>
      </c>
      <c r="XQ13" s="0" t="n">
        <f aca="false">IF($AV13="●",SUMIFS(ST_SUM!YE:YE,ST_SUM!$L:$L,$G13)/COUNTIFS($G:$G,$G13,$AV:$AV,"●",$A:$A,XQ$5)/XQ$3,0)/3600/$E13</f>
        <v>0.0036662720959596</v>
      </c>
      <c r="XR13" s="0" t="n">
        <f aca="false">IF($AW13="●",SUMIFS(ST_SUM!YF:YF,ST_SUM!$L:$L,$G13)/COUNTIFS($G:$G,$G13,$AW:$AW,"●",$A:$A,XR$5)/XR$3,0)/3600/$E13</f>
        <v>0.0164953835227273</v>
      </c>
      <c r="XS13" s="0" t="n">
        <f aca="false">IF($AX13="●",SUMIFS(ST_SUM!YG:YG,ST_SUM!$L:$L,$G13)/COUNTIFS($G:$G,$G13,$AX:$AX,"●",$A:$A,XS$5)/XS$3,0)/3600/$E13</f>
        <v>0</v>
      </c>
      <c r="XT13" s="0" t="n">
        <f aca="false">IF($AY13="●",SUMIFS(ST_SUM!YH:YH,ST_SUM!$L:$L,$G13)/COUNTIFS($G:$G,$G13,$AY:$AY,"●",$A:$A,XT$5)/XT$3,0)/3600/$E13</f>
        <v>0</v>
      </c>
      <c r="XU13" s="0" t="n">
        <f aca="false">IF($AZ13="●",SUMIFS(ST_SUM!YI:YI,ST_SUM!$L:$L,$G13)/COUNTIFS($G:$G,$G13,$AZ:$AZ,"●",$A:$A,XU$5)/XU$3,0)/3600/$E13</f>
        <v>0.00336704808501684</v>
      </c>
      <c r="XV13" s="0" t="n">
        <f aca="false">IF($BA13="●",SUMIFS(ST_SUM!YJ:YJ,ST_SUM!$L:$L,$G13)/COUNTIFS($G:$G,$G13,$BA:$BA,"●",$A:$A,XV$5)/XV$3,0)/3600/$E13</f>
        <v>0.00440079545454546</v>
      </c>
      <c r="XW13" s="0" t="n">
        <f aca="false">IF($BB13="●",SUMIFS(ST_SUM!YK:YK,ST_SUM!$L:$L,$G13)/COUNTIFS($G:$G,$G13,$BB:$BB,"●",$A:$A,XW$5)/XW$3,0)/3600/$E13</f>
        <v>0</v>
      </c>
      <c r="XX13" s="0" t="n">
        <f aca="false">IF($BC13="●",SUMIFS(ST_SUM!YL:YL,ST_SUM!$L:$L,$G13)/COUNTIFS($G:$G,$G13,$BC:$BC,"●",$A:$A,XX$5)/XX$3,0)/3600/$E13</f>
        <v>0</v>
      </c>
      <c r="XY13" s="0" t="n">
        <f aca="false">IF($BD13="●",SUMIFS(ST_SUM!YM:YM,ST_SUM!$L:$L,$G13)/COUNTIFS($G:$G,$G13,$BD:$BD,"●",$A:$A,XY$5)/XY$3,0)/3600/$E13</f>
        <v>0.00463328598484849</v>
      </c>
      <c r="XZ13" s="0" t="n">
        <f aca="false">IF($BE13="●",SUMIFS(ST_SUM!YN:YN,ST_SUM!$L:$L,$G13)/COUNTIFS($G:$G,$G13,$BE:$BE,"●",$A:$A,XZ$5)/XZ$3,0)/3600/$E13</f>
        <v>0</v>
      </c>
      <c r="YA13" s="0" t="n">
        <f aca="false">IF($BF13="●",SUMIFS(ST_SUM!YO:YO,ST_SUM!$L:$L,$G13)/COUNTIFS($G:$G,$G13,$BF:$BF,"●",$A:$A,YA$5)/YA$3,0)/3600/$E13</f>
        <v>0</v>
      </c>
      <c r="YB13" s="0" t="n">
        <f aca="false">IF($BG13="●",SUMIFS(ST_SUM!YP:YP,ST_SUM!$L:$L,$G13)/COUNTIFS($G:$G,$G13,$BG:$BG,"●",$A:$A,YB$5)/YB$3,0)/3600/$E13</f>
        <v>0.0160797869318182</v>
      </c>
      <c r="YC13" s="0" t="n">
        <f aca="false">IF($BH13="●",SUMIFS(ST_SUM!YQ:YQ,ST_SUM!$L:$L,$G13)/COUNTIFS($G:$G,$G13,$BH:$BH,"●",$A:$A,YC$5)/YC$3,0)/3600/$E13</f>
        <v>0</v>
      </c>
      <c r="YD13" s="0" t="n">
        <f aca="false">IF($BI13="●",SUMIFS(ST_SUM!YR:YR,ST_SUM!$L:$L,$G13)/COUNTIFS($G:$G,$G13,$BI:$BI,"●",$A:$A,YD$5)/YD$3,0)/3600/$E13</f>
        <v>0</v>
      </c>
      <c r="YE13" s="0" t="n">
        <f aca="false">IF($BJ13="●",SUMIFS(ST_SUM!YS:YS,ST_SUM!$L:$L,$G13)/COUNTIFS($G:$G,$G13,$BJ:$BJ,"●",$A:$A,YE$5)/YE$3,0)/3600/$E13</f>
        <v>0.017366875</v>
      </c>
      <c r="YF13" s="0" t="n">
        <f aca="false">IF($BK13="●",SUMIFS(ST_SUM!YT:YT,ST_SUM!$L:$L,$G13)/COUNTIFS($G:$G,$G13,$BK:$BK,"●",$A:$A,YF$5)/YF$3,0)/3600/$E13</f>
        <v>0</v>
      </c>
      <c r="YG13" s="0" t="n">
        <f aca="false">IF($BL13="●",SUMIFS(ST_SUM!YU:YU,ST_SUM!$L:$L,$G13)/COUNTIFS($G:$G,$G13,$BL:$BL,"●",$A:$A,YG$5)/YG$3,0)/3600/$E13</f>
        <v>0.00578063183922559</v>
      </c>
      <c r="YH13" s="0" t="n">
        <f aca="false">IF($BM13="●",SUMIFS(ST_SUM!YV:YV,ST_SUM!$L:$L,$G13)/COUNTIFS($G:$G,$G13,$BM:$BM,"●",$A:$A,YH$5)/YH$3,0)/3600/$E13</f>
        <v>0</v>
      </c>
      <c r="YI13" s="0" t="n">
        <f aca="false">IF($BN13="●",SUMIFS(ST_SUM!YW:YW,ST_SUM!$L:$L,$G13)/COUNTIFS($G:$G,$G13,$BN:$BN,"●",$A:$A,YI$5)/YI$3,0)/3600/$E13</f>
        <v>0.0252288825757576</v>
      </c>
      <c r="YJ13" s="0" t="n">
        <f aca="false">IF($BO13="●",SUMIFS(ST_SUM!YX:YX,ST_SUM!$L:$L,$G13)/COUNTIFS($G:$G,$G13,$BO:$BO,"●",$A:$A,YJ$5)/YJ$3,0)/3600/$E13</f>
        <v>0</v>
      </c>
      <c r="YK13" s="0" t="n">
        <f aca="false">IF($BP13="●",SUMIFS(ST_SUM!YY:YY,ST_SUM!$L:$L,$G13)/COUNTIFS($G:$G,$G13,$BP:$BP,"●",$A:$A,YK$5)/YK$3,0)/3600/$E13</f>
        <v>0</v>
      </c>
      <c r="YL13" s="0" t="n">
        <f aca="false">IF($BQ13="●",SUMIFS(ST_SUM!YZ:YZ,ST_SUM!$L:$L,$G13)/COUNTIFS($G:$G,$G13,$BQ:$BQ,"●",$A:$A,YL$5)/YL$3,0)/3600/$E13</f>
        <v>0</v>
      </c>
      <c r="YM13" s="0" t="n">
        <f aca="false">IF($BR13="●",SUMIFS(ST_SUM!ZA:ZA,ST_SUM!$L:$L,$G13)/COUNTIFS($G:$G,$G13,$BR:$BR,"●",$A:$A,YM$5)/YM$3,0)/3600/$E13</f>
        <v>0.00305712397411616</v>
      </c>
      <c r="YN13" s="0" t="n">
        <f aca="false">IF($BS13="●",SUMIFS(ST_SUM!ZB:ZB,ST_SUM!$L:$L,$G13)/COUNTIFS($G:$G,$G13,$BS:$BS,"●",$A:$A,YN$5)/YN$3,0)/3600/$E13</f>
        <v>0.000435606060606061</v>
      </c>
      <c r="YO13" s="0" t="n">
        <f aca="false">IF($BT13="●",SUMIFS(ST_SUM!ZC:ZC,ST_SUM!$L:$L,$G13)/COUNTIFS($G:$G,$G13,$BT:$BT,"●",$A:$A,YO$5)/YO$3,0)/3600/$E13</f>
        <v>0.0236734848484849</v>
      </c>
      <c r="YP13" s="0" t="n">
        <f aca="false">SUM(WC13:YO13)</f>
        <v>0.332134539141414</v>
      </c>
      <c r="YQ13" s="0" t="n">
        <f aca="false">IF($H13="●",SUMIFS(ST_SUM!ZE:ZE,ST_SUM!$L:$L,$G13)/COUNTIFS($G:$G,$G13,$H:$H,"●",$A:$A,YQ$5)/YQ$3,0)/3600/$E13</f>
        <v>0.00231684461805556</v>
      </c>
      <c r="YR13" s="0" t="n">
        <f aca="false">IF($I13="●",SUMIFS(ST_SUM!ZF:ZF,ST_SUM!$L:$L,$G13)/COUNTIFS($G:$G,$G13,$I:$I,"●",$A:$A,YR$5)/YR$3,0)/3600/$E13</f>
        <v>0.00197723090277778</v>
      </c>
      <c r="YS13" s="0" t="n">
        <f aca="false">IF($J13="●",SUMIFS(ST_SUM!ZG:ZG,ST_SUM!$L:$L,$G13)/COUNTIFS($G:$G,$G13,$J:$J,"●",$A:$A,YS$5)/YS$3,0)/3600/$E13</f>
        <v>0.0148211501736111</v>
      </c>
      <c r="YT13" s="0" t="n">
        <f aca="false">IF($K13="●",SUMIFS(ST_SUM!ZH:ZH,ST_SUM!$L:$L,$G13)/COUNTIFS($G:$G,$G13,$K:$K,"●",$A:$A,YT$5)/YT$3,0)/3600/$E13</f>
        <v>0.0105891666666667</v>
      </c>
      <c r="YU13" s="0" t="n">
        <f aca="false">IF($L13="●",SUMIFS(ST_SUM!ZI:ZI,ST_SUM!$L:$L,$G13)/COUNTIFS($G:$G,$G13,$L:$L,"●",$A:$A,YU$5)/YU$3,0)/3600/$E13</f>
        <v>0.00284305859375</v>
      </c>
      <c r="YV13" s="0" t="n">
        <f aca="false">IF($M13="●",SUMIFS(ST_SUM!ZJ:ZJ,ST_SUM!$L:$L,$G13)/COUNTIFS($G:$G,$G13,$M:$M,"●",$A:$A,YV$5)/YV$3,0)/3600/$E13</f>
        <v>0</v>
      </c>
      <c r="YW13" s="0" t="n">
        <f aca="false">IF($N13="●",SUMIFS(ST_SUM!ZK:ZK,ST_SUM!$L:$L,$G13)/COUNTIFS($G:$G,$G13,$N:$N,"●",$A:$A,YW$5)/YW$3,0)/3600/$E13</f>
        <v>0.00127734375</v>
      </c>
      <c r="YX13" s="0" t="n">
        <f aca="false">IF($O13="●",SUMIFS(ST_SUM!ZL:ZL,ST_SUM!$L:$L,$G13,ST_SUM!$M:$M,IF($B13='PART METHOD'!$D$4,"FMCNC1",IF($B13='PART METHOD'!$D$6,"FMCNC2","STD")))/IF($B13='PART METHOD'!$D$4,COUNTIFS($G:$G,$G13,$O:$O,"●",$A:$A,YX$5,$B:$B,'PART METHOD'!$D$4),IF($B13='PART METHOD'!$D$6,COUNTIFS($G:$G,$G13,$O:$O,"●",$A:$A,YX$5,$B:$B,'PART METHOD'!$D$6),COUNTIFS($G:$G,$G13,$O:$O,"●",$A:$A,YX$5,$B:$B,"&lt;&gt;"&amp;'PART METHOD'!$D$4,$B:$B,"&lt;&gt;"&amp;'PART METHOD'!$D$6)))/YX$3,0)/3600/$E13</f>
        <v>0</v>
      </c>
      <c r="YY13" s="0" t="n">
        <f aca="false">IF($P13="●",SUMIFS(ST_SUM!ZM:ZM,ST_SUM!$L:$L,$G13,ST_SUM!$M:$M,IF($B13='PART METHOD'!$D$4,"FMCNC1",IF($B13='PART METHOD'!$D$6,"FMCNC2","STD")))/IF($B13='PART METHOD'!$D$4,COUNTIFS($G:$G,$G13,$P:$P,"●",$A:$A,YY$5,$B:$B,'PART METHOD'!$D$4),IF($B13='PART METHOD'!$D$6,COUNTIFS($G:$G,$G13,$P:$P,"●",$A:$A,YY$5,$B:$B,'PART METHOD'!$D$6),COUNTIFS($G:$G,$G13,$P:$P,"●",$A:$A,YY$5,$B:$B,"&lt;&gt;"&amp;'PART METHOD'!$D$4,$B:$B,"&lt;&gt;"&amp;'PART METHOD'!$D$6)))/YY$3,0)/3600/$E13</f>
        <v>0</v>
      </c>
      <c r="YZ13" s="0" t="n">
        <f aca="false">IF($Q13="●",SUMIFS(ST_SUM!ZN:ZN,ST_SUM!$L:$L,$G13,ST_SUM!$M:$M,IF($B13='PART METHOD'!$D$4,"FMCNC1",IF($B13='PART METHOD'!$D$6,"FMCNC2","STD")))/IF($B13='PART METHOD'!$D$4,COUNTIFS($G:$G,$G13,$Q:$Q,"●",$A:$A,YZ$5,$B:$B,'PART METHOD'!$D$4),IF($B13='PART METHOD'!$D$6,COUNTIFS($G:$G,$G13,$Q:$Q,"●",$A:$A,YZ$5,$B:$B,'PART METHOD'!$D$6),COUNTIFS($G:$G,$G13,$Q:$Q,"●",$A:$A,YZ$5,$B:$B,"&lt;&gt;"&amp;'PART METHOD'!$D$4,$B:$B,"&lt;&gt;"&amp;'PART METHOD'!$D$6)))/YZ$3,0)/3600/$E13</f>
        <v>0.00516549189814815</v>
      </c>
      <c r="ZA13" s="0" t="n">
        <f aca="false">IF($R13="●",SUMIFS(ST_SUM!ZO:ZO,ST_SUM!$L:$L,$G13,ST_SUM!$M:$M,IF($B13='PART METHOD'!$D$4,"FMCNC1",IF($B13='PART METHOD'!$D$6,"FMCNC2","STD")))/IF($B13='PART METHOD'!$D$4,COUNTIFS($G:$G,$G13,$R:$R,"●",$A:$A,ZA$5,$B:$B,'PART METHOD'!$D$4),IF($B13='PART METHOD'!$D$6,COUNTIFS($G:$G,$G13,$R:$R,"●",$A:$A,ZA$5,$B:$B,'PART METHOD'!$D$6),COUNTIFS($G:$G,$G13,$R:$R,"●",$A:$A,ZA$5,$B:$B,"&lt;&gt;"&amp;'PART METHOD'!$D$4,$B:$B,"&lt;&gt;"&amp;'PART METHOD'!$D$6)))/ZA$3,0)/3600/$E13</f>
        <v>0.0123436631944444</v>
      </c>
      <c r="ZB13" s="0" t="n">
        <f aca="false">IF($S13="●",SUMIFS(ST_SUM!ZP:ZP,ST_SUM!$L:$L,$G13,ST_SUM!$M:$M,IF($B13='PART METHOD'!$D$4,"FMCNC1",IF($B13='PART METHOD'!$D$6,"FMCNC2","STD")))/IF($B13='PART METHOD'!$D$4,COUNTIFS($G:$G,$G13,$S:$S,"●",$A:$A,ZB$5,$B:$B,'PART METHOD'!$D$4),IF($B13='PART METHOD'!$D$6,COUNTIFS($G:$G,$G13,$S:$S,"●",$A:$A,ZB$5,$B:$B,'PART METHOD'!$D$6),COUNTIFS($G:$G,$G13,$S:$S,"●",$A:$A,ZB$5,$B:$B,"&lt;&gt;"&amp;'PART METHOD'!$D$4,$B:$B,"&lt;&gt;"&amp;'PART METHOD'!$D$6)))/ZB$3,0)/3600/$E13</f>
        <v>0.0142292795138889</v>
      </c>
      <c r="ZC13" s="0" t="n">
        <f aca="false">IF($T13="●",SUMIFS(ST_SUM!ZQ:ZQ,ST_SUM!$L:$L,$G13,ST_SUM!$M:$M,IF($B13='PART METHOD'!$D$4,"FMCNC1",IF($B13='PART METHOD'!$D$6,"FMCNC2","STD")))/IF($B13='PART METHOD'!$D$4,COUNTIFS($G:$G,$G13,$T:$T,"●",$A:$A,ZC$5,$B:$B,'PART METHOD'!$D$4),IF($B13='PART METHOD'!$D$6,COUNTIFS($G:$G,$G13,$T:$T,"●",$A:$A,ZC$5,$B:$B,'PART METHOD'!$D$6),COUNTIFS($G:$G,$G13,$T:$T,"●",$A:$A,ZC$5,$B:$B,"&lt;&gt;"&amp;'PART METHOD'!$D$4,$B:$B,"&lt;&gt;"&amp;'PART METHOD'!$D$6)))/ZC$3,0)/3600/$E13</f>
        <v>0</v>
      </c>
      <c r="ZD13" s="0" t="n">
        <f aca="false">IF($U13="●",SUMIFS(ST_SUM!ZR:ZR,ST_SUM!$L:$L,$G13,ST_SUM!$M:$M,IF($B13='PART METHOD'!$D$4,"FMCNC1",IF($B13='PART METHOD'!$D$6,"FMCNC2","STD")))/IF($B13='PART METHOD'!$D$4,COUNTIFS($G:$G,$G13,$U:$U,"●",$A:$A,ZD$5,$B:$B,'PART METHOD'!$D$4),IF($B13='PART METHOD'!$D$6,COUNTIFS($G:$G,$G13,$U:$U,"●",$A:$A,ZD$5,$B:$B,'PART METHOD'!$D$6),COUNTIFS($G:$G,$G13,$U:$U,"●",$A:$A,ZD$5,$B:$B,"&lt;&gt;"&amp;'PART METHOD'!$D$4,$B:$B,"&lt;&gt;"&amp;'PART METHOD'!$D$6)))/ZD$3,0)/3600/$E13</f>
        <v>0.0189180555555556</v>
      </c>
      <c r="ZE13" s="0" t="n">
        <f aca="false">IF($V13="●",SUMIFS(ST_SUM!ZS:ZS,ST_SUM!$L:$L,$G13,ST_SUM!$M:$M,IF($B13='PART METHOD'!$D$4,"FMCNC1",IF($B13='PART METHOD'!$D$6,"FMCNC2","STD")))/IF($B13='PART METHOD'!$D$4,COUNTIFS($G:$G,$G13,$V:$V,"●",$A:$A,ZE$5,$B:$B,'PART METHOD'!$D$4),IF($B13='PART METHOD'!$D$6,COUNTIFS($G:$G,$G13,$V:$V,"●",$A:$A,ZE$5,$B:$B,'PART METHOD'!$D$6),COUNTIFS($G:$G,$G13,$V:$V,"●",$A:$A,ZE$5,$B:$B,"&lt;&gt;"&amp;'PART METHOD'!$D$4,$B:$B,"&lt;&gt;"&amp;'PART METHOD'!$D$6)))/ZE$3,0)/3600/$E13</f>
        <v>0</v>
      </c>
      <c r="ZF13" s="0" t="n">
        <f aca="false">IF($W13="●",SUMIFS(ST_SUM!ZT:ZT,ST_SUM!$L:$L,$G13,ST_SUM!$N:$N,IF($B13='PART METHOD'!$D$5,"HAND","STD"))/COUNTIFS($G:$G,$G13,$W:$W,"●",$A:$A,ZF$5,$B:$B,IF($B13='PART METHOD'!$D$5,'PART METHOD'!$D$5,"&lt;&gt;"&amp;'PART METHOD'!$D$5))/ZF$3,0)/3600/$E13</f>
        <v>0.0089566015625</v>
      </c>
      <c r="ZG13" s="0" t="n">
        <f aca="false">IF($X13="●",SUMIFS(ST_SUM!ZU:ZU,ST_SUM!$L:$L,$G13)/COUNTIFS($G:$G,$G13,$X:$X,"●",$A:$A,ZG$5)/ZG$3,0)/3600/$E13</f>
        <v>0.0175076909722222</v>
      </c>
      <c r="ZH13" s="0" t="n">
        <f aca="false">IF($Y13="●",SUMIFS(ST_SUM!ZV:ZV,ST_SUM!$L:$L,$G13)/COUNTIFS($G:$G,$G13,$Y:$Y,"●",$A:$A,ZH$5)/ZH$3,0)/3600/$E13</f>
        <v>0</v>
      </c>
      <c r="ZI13" s="0" t="n">
        <f aca="false">IF($Z13="●",SUMIFS(ST_SUM!ZW:ZW,ST_SUM!$L:$L,$G13)/COUNTIFS($G:$G,$G13,$Z:$Z,"●",$A:$A,ZI$5)/ZI$3,0)/3600/$E13</f>
        <v>0.00721929398148148</v>
      </c>
      <c r="ZJ13" s="0" t="n">
        <f aca="false">IF($AA13="●",SUMIFS(ST_SUM!ZX:ZX,ST_SUM!$L:$L,$G13)/COUNTIFS($G:$G,$G13,$AA:$AA,"●",$A:$A,ZJ$5)/ZJ$3,0)/3600/$E13</f>
        <v>0.0057109609375</v>
      </c>
      <c r="ZK13" s="0" t="n">
        <f aca="false">IF($AB13="●",SUMIFS(ST_SUM!ZY:ZY,ST_SUM!$L:$L,$G13)/COUNTIFS($G:$G,$G13,$AB:$AB,"●",$A:$A,ZK$5)/ZK$3,0)/3600/$E13</f>
        <v>0.0021303515625</v>
      </c>
      <c r="ZL13" s="0" t="n">
        <f aca="false">IF($AC13="●",SUMIFS(ST_SUM!ZZ:ZZ,ST_SUM!$L:$L,$G13)/COUNTIFS($G:$G,$G13,$AC:$AC,"●",$A:$A,ZL$5)/ZL$3,0)/3600/$E13</f>
        <v>0.00783167578125</v>
      </c>
      <c r="ZM13" s="0" t="n">
        <f aca="false">IF($AD13="●",SUMIFS(ST_SUM!AAA:AAA,ST_SUM!$L:$L,$G13)/COUNTIFS($G:$G,$G13,$AD:$AD,"●",$A:$A,ZM$5)/ZM$3,0)/3600/$E13</f>
        <v>0.00441219328703704</v>
      </c>
      <c r="ZN13" s="0" t="n">
        <f aca="false">IF($AE13="●",SUMIFS(ST_SUM!AAB:AAB,ST_SUM!$L:$L,$G13)/COUNTIFS($G:$G,$G13,$AE:$AE,"●",$A:$A,ZN$5)/ZN$3,0)/3600/$E13</f>
        <v>0.0194855690104167</v>
      </c>
      <c r="ZO13" s="0" t="n">
        <f aca="false">IF($AF13="●",SUMIFS(ST_SUM!AAC:AAC,ST_SUM!$L:$L,$G13)/COUNTIFS($G:$G,$G13,$AF:$AF,"●",$A:$A,ZO$5)/ZO$3,0)/3600/$E13</f>
        <v>0</v>
      </c>
      <c r="ZP13" s="0" t="n">
        <f aca="false">IF($AG13="●",SUMIFS(ST_SUM!AAD:AAD,ST_SUM!$L:$L,$G13)/COUNTIFS($G:$G,$G13,$AG:$AG,"●",$A:$A,ZP$5)/ZP$3,0)/3600/$E13</f>
        <v>0</v>
      </c>
      <c r="ZQ13" s="0" t="n">
        <f aca="false">IF($AH13="●",SUMIFS(ST_SUM!AAE:AAE,ST_SUM!$L:$L,$G13)/COUNTIFS($G:$G,$G13,$AH:$AH,"●",$A:$A,ZQ$5)/ZQ$3,0)/3600/$E13</f>
        <v>0</v>
      </c>
      <c r="ZR13" s="0" t="n">
        <f aca="false">IF($AI13="●",SUMIFS(ST_SUM!AAF:AAF,ST_SUM!$L:$L,$G13)/COUNTIFS($G:$G,$G13,$AI:$AI,"●",$A:$A,ZR$5)/ZR$3,0)/3600/$E13</f>
        <v>0.00896294487847222</v>
      </c>
      <c r="ZS13" s="0" t="n">
        <f aca="false">IF($AJ13="●",SUMIFS(ST_SUM!AAG:AAG,ST_SUM!$L:$L,$G13)/COUNTIFS($G:$G,$G13,$AJ:$AJ,"●",$A:$A,ZS$5)/ZS$3,0)/3600/$E13</f>
        <v>0.00226423900462963</v>
      </c>
      <c r="ZT13" s="0" t="n">
        <f aca="false">IF($AK13="●",SUMIFS(ST_SUM!AAH:AAH,ST_SUM!$L:$L,$G13)/COUNTIFS($G:$G,$G13,$AK:$AK,"●",$A:$A,ZT$5)/ZT$3,0)/3600/$E13</f>
        <v>0</v>
      </c>
      <c r="ZU13" s="0" t="n">
        <f aca="false">IF($AL13="●",SUMIFS(ST_SUM!AAI:AAI,ST_SUM!$L:$L,$G13)/COUNTIFS($G:$G,$G13,$AL:$AL,"●",$A:$A,ZU$5)/ZU$3,0)/3600/$E13</f>
        <v>0.023343890625</v>
      </c>
      <c r="ZV13" s="0" t="n">
        <f aca="false">IF($AM13="●",SUMIFS(ST_SUM!AAJ:AAJ,ST_SUM!$L:$L,$G13)/COUNTIFS($G:$G,$G13,$AM:$AM,"●",$A:$A,ZV$5)/ZV$3,0)/3600/$E13</f>
        <v>0.00797507595486111</v>
      </c>
      <c r="ZW13" s="0" t="n">
        <f aca="false">IF($AN13="●",SUMIFS(ST_SUM!AAK:AAK,ST_SUM!$L:$L,$G13)/COUNTIFS($G:$G,$G13,$AN:$AN,"●",$A:$A,ZW$5)/ZW$3,0)/3600/$E13</f>
        <v>0</v>
      </c>
      <c r="ZX13" s="0" t="n">
        <f aca="false">IF($AO13="●",SUMIFS(ST_SUM!AAL:AAL,ST_SUM!$L:$L,$G13)/COUNTIFS($G:$G,$G13,$AO:$AO,"●",$A:$A,ZX$5)/ZX$3,0)/3600/$E13</f>
        <v>0</v>
      </c>
      <c r="ZY13" s="0" t="n">
        <f aca="false">IF($AP13="●",SUMIFS(ST_SUM!AAM:AAM,ST_SUM!$L:$L,$G13)/COUNTIFS($G:$G,$G13,$AP:$AP,"●",$A:$A,ZY$5)/ZY$3,0)/3600/$E13</f>
        <v>0.004234375</v>
      </c>
      <c r="ZZ13" s="0" t="n">
        <f aca="false">IF($AQ13="●",SUMIFS(ST_SUM!AAN:AAN,ST_SUM!$L:$L,$G13)/COUNTIFS($G:$G,$G13,$AQ:$AQ,"●",$A:$A,ZZ$5)/ZZ$3,0)/3600/$E13</f>
        <v>0</v>
      </c>
      <c r="AAA13" s="0" t="n">
        <f aca="false">IF($AR13="●",SUMIFS(ST_SUM!AAO:AAO,ST_SUM!$L:$L,$G13)/COUNTIFS($G:$G,$G13,$AR:$AR,"●",$A:$A,AAA$5)/AAA$3,0)/3600/$E13</f>
        <v>0.0073796875</v>
      </c>
      <c r="AAB13" s="0" t="n">
        <f aca="false">IF($AS13="●",SUMIFS(ST_SUM!AAP:AAP,ST_SUM!$L:$L,$G13)/COUNTIFS($G:$G,$G13,$AS:$AS,"●",$A:$A,AAB$5)/AAB$3,0)/3600/$E13</f>
        <v>0.0114983376736111</v>
      </c>
      <c r="AAC13" s="0" t="n">
        <f aca="false">IF($AT13="●",SUMIFS(ST_SUM!AAQ:AAQ,ST_SUM!$L:$L,$G13)/COUNTIFS($G:$G,$G13,$AT:$AT,"●",$A:$A,AAC$5)/AAC$3,0)/3600/$E13</f>
        <v>0</v>
      </c>
      <c r="AAD13" s="0" t="n">
        <f aca="false">IF($AU13="●",SUMIFS(ST_SUM!AAR:AAR,ST_SUM!$L:$L,$G13)/COUNTIFS($G:$G,$G13,$AU:$AU,"●",$A:$A,AAD$5)/AAD$3,0)/3600/$E13</f>
        <v>0.0139775086805556</v>
      </c>
      <c r="AAE13" s="0" t="n">
        <f aca="false">IF($AV13="●",SUMIFS(ST_SUM!AAS:AAS,ST_SUM!$L:$L,$G13)/COUNTIFS($G:$G,$G13,$AV:$AV,"●",$A:$A,AAE$5)/AAE$3,0)/3600/$E13</f>
        <v>0.00384588541666667</v>
      </c>
      <c r="AAF13" s="0" t="n">
        <f aca="false">IF($AW13="●",SUMIFS(ST_SUM!AAT:AAT,ST_SUM!$L:$L,$G13)/COUNTIFS($G:$G,$G13,$AW:$AW,"●",$A:$A,AAF$5)/AAF$3,0)/3600/$E13</f>
        <v>0.0255374186197917</v>
      </c>
      <c r="AAG13" s="0" t="n">
        <f aca="false">IF($AX13="●",SUMIFS(ST_SUM!AAU:AAU,ST_SUM!$L:$L,$G13)/COUNTIFS($G:$G,$G13,$AX:$AX,"●",$A:$A,AAG$5)/AAG$3,0)/3600/$E13</f>
        <v>0</v>
      </c>
      <c r="AAH13" s="0" t="n">
        <f aca="false">IF($AY13="●",SUMIFS(ST_SUM!AAV:AAV,ST_SUM!$L:$L,$G13)/COUNTIFS($G:$G,$G13,$AY:$AY,"●",$A:$A,AAH$5)/AAH$3,0)/3600/$E13</f>
        <v>0</v>
      </c>
      <c r="AAI13" s="0" t="n">
        <f aca="false">IF($AZ13="●",SUMIFS(ST_SUM!AAW:AAW,ST_SUM!$L:$L,$G13)/COUNTIFS($G:$G,$G13,$AZ:$AZ,"●",$A:$A,AAI$5)/AAI$3,0)/3600/$E13</f>
        <v>0.00576859375</v>
      </c>
      <c r="AAJ13" s="0" t="n">
        <f aca="false">IF($BA13="●",SUMIFS(ST_SUM!AAX:AAX,ST_SUM!$L:$L,$G13)/COUNTIFS($G:$G,$G13,$BA:$BA,"●",$A:$A,AAJ$5)/AAJ$3,0)/3600/$E13</f>
        <v>0.00709609375</v>
      </c>
      <c r="AAK13" s="0" t="n">
        <f aca="false">IF($BB13="●",SUMIFS(ST_SUM!AAY:AAY,ST_SUM!$L:$L,$G13)/COUNTIFS($G:$G,$G13,$BB:$BB,"●",$A:$A,AAK$5)/AAK$3,0)/3600/$E13</f>
        <v>0</v>
      </c>
      <c r="AAL13" s="0" t="n">
        <f aca="false">IF($BC13="●",SUMIFS(ST_SUM!AAZ:AAZ,ST_SUM!$L:$L,$G13)/COUNTIFS($G:$G,$G13,$BC:$BC,"●",$A:$A,AAL$5)/AAL$3,0)/3600/$E13</f>
        <v>0</v>
      </c>
      <c r="AAM13" s="0" t="n">
        <f aca="false">IF($BD13="●",SUMIFS(ST_SUM!ABA:ABA,ST_SUM!$L:$L,$G13)/COUNTIFS($G:$G,$G13,$BD:$BD,"●",$A:$A,AAM$5)/AAM$3,0)/3600/$E13</f>
        <v>0.00536954282407407</v>
      </c>
      <c r="AAN13" s="0" t="n">
        <f aca="false">IF($BE13="●",SUMIFS(ST_SUM!ABB:ABB,ST_SUM!$L:$L,$G13)/COUNTIFS($G:$G,$G13,$BE:$BE,"●",$A:$A,AAN$5)/AAN$3,0)/3600/$E13</f>
        <v>0</v>
      </c>
      <c r="AAO13" s="0" t="n">
        <f aca="false">IF($BF13="●",SUMIFS(ST_SUM!ABC:ABC,ST_SUM!$L:$L,$G13)/COUNTIFS($G:$G,$G13,$BF:$BF,"●",$A:$A,AAO$5)/AAO$3,0)/3600/$E13</f>
        <v>0</v>
      </c>
      <c r="AAP13" s="0" t="n">
        <f aca="false">IF($BG13="●",SUMIFS(ST_SUM!ABD:ABD,ST_SUM!$L:$L,$G13)/COUNTIFS($G:$G,$G13,$BG:$BG,"●",$A:$A,AAP$5)/AAP$3,0)/3600/$E13</f>
        <v>0.0187300086805556</v>
      </c>
      <c r="AAQ13" s="0" t="n">
        <f aca="false">IF($BH13="●",SUMIFS(ST_SUM!ABE:ABE,ST_SUM!$L:$L,$G13)/COUNTIFS($G:$G,$G13,$BH:$BH,"●",$A:$A,AAQ$5)/AAQ$3,0)/3600/$E13</f>
        <v>0</v>
      </c>
      <c r="AAR13" s="0" t="n">
        <f aca="false">IF($BI13="●",SUMIFS(ST_SUM!ABF:ABF,ST_SUM!$L:$L,$G13)/COUNTIFS($G:$G,$G13,$BI:$BI,"●",$A:$A,AAR$5)/AAR$3,0)/3600/$E13</f>
        <v>0</v>
      </c>
      <c r="AAS13" s="0" t="n">
        <f aca="false">IF($BJ13="●",SUMIFS(ST_SUM!ABG:ABG,ST_SUM!$L:$L,$G13)/COUNTIFS($G:$G,$G13,$BJ:$BJ,"●",$A:$A,AAS$5)/AAS$3,0)/3600/$E13</f>
        <v>0.013880984375</v>
      </c>
      <c r="AAT13" s="0" t="n">
        <f aca="false">IF($BK13="●",SUMIFS(ST_SUM!ABH:ABH,ST_SUM!$L:$L,$G13)/COUNTIFS($G:$G,$G13,$BK:$BK,"●",$A:$A,AAT$5)/AAT$3,0)/3600/$E13</f>
        <v>0</v>
      </c>
      <c r="AAU13" s="0" t="n">
        <f aca="false">IF($BL13="●",SUMIFS(ST_SUM!ABI:ABI,ST_SUM!$L:$L,$G13)/COUNTIFS($G:$G,$G13,$BL:$BL,"●",$A:$A,AAU$5)/AAU$3,0)/3600/$E13</f>
        <v>0.00754061053240741</v>
      </c>
      <c r="AAV13" s="0" t="n">
        <f aca="false">IF($BM13="●",SUMIFS(ST_SUM!ABJ:ABJ,ST_SUM!$L:$L,$G13)/COUNTIFS($G:$G,$G13,$BM:$BM,"●",$A:$A,AAV$5)/AAV$3,0)/3600/$E13</f>
        <v>0</v>
      </c>
      <c r="AAW13" s="0" t="n">
        <f aca="false">IF($BN13="●",SUMIFS(ST_SUM!ABK:ABK,ST_SUM!$L:$L,$G13)/COUNTIFS($G:$G,$G13,$BN:$BN,"●",$A:$A,AAW$5)/AAW$3,0)/3600/$E13</f>
        <v>0.0219901736111111</v>
      </c>
      <c r="AAX13" s="0" t="n">
        <f aca="false">IF($BO13="●",SUMIFS(ST_SUM!ABL:ABL,ST_SUM!$L:$L,$G13)/COUNTIFS($G:$G,$G13,$BO:$BO,"●",$A:$A,AAX$5)/AAX$3,0)/3600/$E13</f>
        <v>0</v>
      </c>
      <c r="AAY13" s="0" t="n">
        <f aca="false">IF($BP13="●",SUMIFS(ST_SUM!ABM:ABM,ST_SUM!$L:$L,$G13)/COUNTIFS($G:$G,$G13,$BP:$BP,"●",$A:$A,AAY$5)/AAY$3,0)/3600/$E13</f>
        <v>0</v>
      </c>
      <c r="AAZ13" s="0" t="n">
        <f aca="false">IF($BQ13="●",SUMIFS(ST_SUM!ABN:ABN,ST_SUM!$L:$L,$G13)/COUNTIFS($G:$G,$G13,$BQ:$BQ,"●",$A:$A,AAZ$5)/AAZ$3,0)/3600/$E13</f>
        <v>0</v>
      </c>
      <c r="ABA13" s="0" t="n">
        <f aca="false">IF($BR13="●",SUMIFS(ST_SUM!ABO:ABO,ST_SUM!$L:$L,$G13)/COUNTIFS($G:$G,$G13,$BR:$BR,"●",$A:$A,ABA$5)/ABA$3,0)/3600/$E13</f>
        <v>0.00562135416666667</v>
      </c>
      <c r="ABB13" s="0" t="n">
        <f aca="false">IF($BS13="●",SUMIFS(ST_SUM!ABP:ABP,ST_SUM!$L:$L,$G13)/COUNTIFS($G:$G,$G13,$BS:$BS,"●",$A:$A,ABB$5)/ABB$3,0)/3600/$E13</f>
        <v>0.000798611111111111</v>
      </c>
      <c r="ABC13" s="0" t="n">
        <f aca="false">IF($BT13="●",SUMIFS(ST_SUM!ABQ:ABQ,ST_SUM!$L:$L,$G13)/COUNTIFS($G:$G,$G13,$BT:$BT,"●",$A:$A,ABC$5)/ABC$3,0)/3600/$E13</f>
        <v>0.02371265625</v>
      </c>
      <c r="ABD13" s="0" t="n">
        <f aca="false">SUM(YQ13:ABC13)</f>
        <v>0.377263614366319</v>
      </c>
      <c r="ABE13" s="0" t="n">
        <f aca="false">IF($H13="●",SUMIFS(ST_SUM!ABS:ABS,ST_SUM!$L:$L,$G13)/COUNTIFS($G:$G,$G13,$H:$H,"●",$A:$A,ABE$5)/ABE$3,0)/3600/$E13</f>
        <v>0.00784717571924603</v>
      </c>
      <c r="ABF13" s="0" t="n">
        <f aca="false">IF($I13="●",SUMIFS(ST_SUM!ABT:ABT,ST_SUM!$L:$L,$G13)/COUNTIFS($G:$G,$G13,$I:$I,"●",$A:$A,ABF$5)/ABF$3,0)/3600/$E13</f>
        <v>0.00219144345238095</v>
      </c>
      <c r="ABG13" s="0" t="n">
        <f aca="false">IF($J13="●",SUMIFS(ST_SUM!ABU:ABU,ST_SUM!$L:$L,$G13)/COUNTIFS($G:$G,$G13,$J:$J,"●",$A:$A,ABG$5)/ABG$3,0)/3600/$E13</f>
        <v>0.0162153757440476</v>
      </c>
      <c r="ABH13" s="0" t="n">
        <f aca="false">IF($K13="●",SUMIFS(ST_SUM!ABV:ABV,ST_SUM!$L:$L,$G13)/COUNTIFS($G:$G,$G13,$K:$K,"●",$A:$A,ABH$5)/ABH$3,0)/3600/$E13</f>
        <v>0.0122436177248677</v>
      </c>
      <c r="ABI13" s="0" t="n">
        <f aca="false">IF($L13="●",SUMIFS(ST_SUM!ABW:ABW,ST_SUM!$L:$L,$G13)/COUNTIFS($G:$G,$G13,$L:$L,"●",$A:$A,ABI$5)/ABI$3,0)/3600/$E13</f>
        <v>0.00393418237433863</v>
      </c>
      <c r="ABJ13" s="0" t="n">
        <f aca="false">IF($M13="●",SUMIFS(ST_SUM!ABX:ABX,ST_SUM!$L:$L,$G13)/COUNTIFS($G:$G,$G13,$M:$M,"●",$A:$A,ABJ$5)/ABJ$3,0)/3600/$E13</f>
        <v>0</v>
      </c>
      <c r="ABK13" s="0" t="n">
        <f aca="false">IF($N13="●",SUMIFS(ST_SUM!ABY:ABY,ST_SUM!$L:$L,$G13)/COUNTIFS($G:$G,$G13,$N:$N,"●",$A:$A,ABK$5)/ABK$3,0)/3600/$E13</f>
        <v>0.00232184193121693</v>
      </c>
      <c r="ABL13" s="0" t="n">
        <f aca="false">IF($O13="●",SUMIFS(ST_SUM!ABZ:ABZ,ST_SUM!$L:$L,$G13,ST_SUM!$M:$M,IF($B13='PART METHOD'!$D$4,"FMCNC1",IF($B13='PART METHOD'!$D$6,"FMCNC2","STD")))/IF($B13='PART METHOD'!$D$4,COUNTIFS($G:$G,$G13,$O:$O,"●",$A:$A,ABL$5,$B:$B,'PART METHOD'!$D$4),IF($B13='PART METHOD'!$D$6,COUNTIFS($G:$G,$G13,$O:$O,"●",$A:$A,ABL$5,$B:$B,'PART METHOD'!$D$6),COUNTIFS($G:$G,$G13,$O:$O,"●",$A:$A,ABL$5,$B:$B,"&lt;&gt;"&amp;'PART METHOD'!$D$4,$B:$B,"&lt;&gt;"&amp;'PART METHOD'!$D$6)))/ABL$3,0)/3600/$E13</f>
        <v>0</v>
      </c>
      <c r="ABM13" s="0" t="n">
        <f aca="false">IF($P13="●",SUMIFS(ST_SUM!ACA:ACA,ST_SUM!$L:$L,$G13,ST_SUM!$M:$M,IF($B13='PART METHOD'!$D$4,"FMCNC1",IF($B13='PART METHOD'!$D$6,"FMCNC2","STD")))/IF($B13='PART METHOD'!$D$4,COUNTIFS($G:$G,$G13,$P:$P,"●",$A:$A,ABM$5,$B:$B,'PART METHOD'!$D$4),IF($B13='PART METHOD'!$D$6,COUNTIFS($G:$G,$G13,$P:$P,"●",$A:$A,ABM$5,$B:$B,'PART METHOD'!$D$6),COUNTIFS($G:$G,$G13,$P:$P,"●",$A:$A,ABM$5,$B:$B,"&lt;&gt;"&amp;'PART METHOD'!$D$4,$B:$B,"&lt;&gt;"&amp;'PART METHOD'!$D$6)))/ABM$3,0)/3600/$E13</f>
        <v>0</v>
      </c>
      <c r="ABN13" s="0" t="n">
        <f aca="false">IF($Q13="●",SUMIFS(ST_SUM!ACB:ACB,ST_SUM!$L:$L,$G13,ST_SUM!$M:$M,IF($B13='PART METHOD'!$D$4,"FMCNC1",IF($B13='PART METHOD'!$D$6,"FMCNC2","STD")))/IF($B13='PART METHOD'!$D$4,COUNTIFS($G:$G,$G13,$Q:$Q,"●",$A:$A,ABN$5,$B:$B,'PART METHOD'!$D$4),IF($B13='PART METHOD'!$D$6,COUNTIFS($G:$G,$G13,$Q:$Q,"●",$A:$A,ABN$5,$B:$B,'PART METHOD'!$D$6),COUNTIFS($G:$G,$G13,$Q:$Q,"●",$A:$A,ABN$5,$B:$B,"&lt;&gt;"&amp;'PART METHOD'!$D$4,$B:$B,"&lt;&gt;"&amp;'PART METHOD'!$D$6)))/ABN$3,0)/3600/$E13</f>
        <v>0.00521953813932981</v>
      </c>
      <c r="ABO13" s="0" t="n">
        <f aca="false">IF($R13="●",SUMIFS(ST_SUM!ACC:ACC,ST_SUM!$L:$L,$G13,ST_SUM!$M:$M,IF($B13='PART METHOD'!$D$4,"FMCNC1",IF($B13='PART METHOD'!$D$6,"FMCNC2","STD")))/IF($B13='PART METHOD'!$D$4,COUNTIFS($G:$G,$G13,$R:$R,"●",$A:$A,ABO$5,$B:$B,'PART METHOD'!$D$4),IF($B13='PART METHOD'!$D$6,COUNTIFS($G:$G,$G13,$R:$R,"●",$A:$A,ABO$5,$B:$B,'PART METHOD'!$D$6),COUNTIFS($G:$G,$G13,$R:$R,"●",$A:$A,ABO$5,$B:$B,"&lt;&gt;"&amp;'PART METHOD'!$D$4,$B:$B,"&lt;&gt;"&amp;'PART METHOD'!$D$6)))/ABO$3,0)/3600/$E13</f>
        <v>0.00996664021164021</v>
      </c>
      <c r="ABP13" s="0" t="n">
        <f aca="false">IF($S13="●",SUMIFS(ST_SUM!ACD:ACD,ST_SUM!$L:$L,$G13,ST_SUM!$M:$M,IF($B13='PART METHOD'!$D$4,"FMCNC1",IF($B13='PART METHOD'!$D$6,"FMCNC2","STD")))/IF($B13='PART METHOD'!$D$4,COUNTIFS($G:$G,$G13,$S:$S,"●",$A:$A,ABP$5,$B:$B,'PART METHOD'!$D$4),IF($B13='PART METHOD'!$D$6,COUNTIFS($G:$G,$G13,$S:$S,"●",$A:$A,ABP$5,$B:$B,'PART METHOD'!$D$6),COUNTIFS($G:$G,$G13,$S:$S,"●",$A:$A,ABP$5,$B:$B,"&lt;&gt;"&amp;'PART METHOD'!$D$4,$B:$B,"&lt;&gt;"&amp;'PART METHOD'!$D$6)))/ABP$3,0)/3600/$E13</f>
        <v>0.0156576967592593</v>
      </c>
      <c r="ABQ13" s="0" t="n">
        <f aca="false">IF($T13="●",SUMIFS(ST_SUM!ACE:ACE,ST_SUM!$L:$L,$G13,ST_SUM!$M:$M,IF($B13='PART METHOD'!$D$4,"FMCNC1",IF($B13='PART METHOD'!$D$6,"FMCNC2","STD")))/IF($B13='PART METHOD'!$D$4,COUNTIFS($G:$G,$G13,$T:$T,"●",$A:$A,ABQ$5,$B:$B,'PART METHOD'!$D$4),IF($B13='PART METHOD'!$D$6,COUNTIFS($G:$G,$G13,$T:$T,"●",$A:$A,ABQ$5,$B:$B,'PART METHOD'!$D$6),COUNTIFS($G:$G,$G13,$T:$T,"●",$A:$A,ABQ$5,$B:$B,"&lt;&gt;"&amp;'PART METHOD'!$D$4,$B:$B,"&lt;&gt;"&amp;'PART METHOD'!$D$6)))/ABQ$3,0)/3600/$E13</f>
        <v>0</v>
      </c>
      <c r="ABR13" s="0" t="n">
        <f aca="false">IF($U13="●",SUMIFS(ST_SUM!ACF:ACF,ST_SUM!$L:$L,$G13,ST_SUM!$M:$M,IF($B13='PART METHOD'!$D$4,"FMCNC1",IF($B13='PART METHOD'!$D$6,"FMCNC2","STD")))/IF($B13='PART METHOD'!$D$4,COUNTIFS($G:$G,$G13,$U:$U,"●",$A:$A,ABR$5,$B:$B,'PART METHOD'!$D$4),IF($B13='PART METHOD'!$D$6,COUNTIFS($G:$G,$G13,$U:$U,"●",$A:$A,ABR$5,$B:$B,'PART METHOD'!$D$6),COUNTIFS($G:$G,$G13,$U:$U,"●",$A:$A,ABR$5,$B:$B,"&lt;&gt;"&amp;'PART METHOD'!$D$4,$B:$B,"&lt;&gt;"&amp;'PART METHOD'!$D$6)))/ABR$3,0)/3600/$E13</f>
        <v>0.025921802662037</v>
      </c>
      <c r="ABS13" s="0" t="n">
        <f aca="false">IF($V13="●",SUMIFS(ST_SUM!ACG:ACG,ST_SUM!$L:$L,$G13,ST_SUM!$M:$M,IF($B13='PART METHOD'!$D$4,"FMCNC1",IF($B13='PART METHOD'!$D$6,"FMCNC2","STD")))/IF($B13='PART METHOD'!$D$4,COUNTIFS($G:$G,$G13,$V:$V,"●",$A:$A,ABS$5,$B:$B,'PART METHOD'!$D$4),IF($B13='PART METHOD'!$D$6,COUNTIFS($G:$G,$G13,$V:$V,"●",$A:$A,ABS$5,$B:$B,'PART METHOD'!$D$6),COUNTIFS($G:$G,$G13,$V:$V,"●",$A:$A,ABS$5,$B:$B,"&lt;&gt;"&amp;'PART METHOD'!$D$4,$B:$B,"&lt;&gt;"&amp;'PART METHOD'!$D$6)))/ABS$3,0)/3600/$E13</f>
        <v>0</v>
      </c>
      <c r="ABT13" s="0" t="n">
        <f aca="false">IF($W13="●",SUMIFS(ST_SUM!ACH:ACH,ST_SUM!$L:$L,$G13,ST_SUM!$N:$N,IF($B13='PART METHOD'!$D$5,"HAND","STD"))/COUNTIFS($G:$G,$G13,$W:$W,"●",$A:$A,ABT$5,$B:$B,IF($B13='PART METHOD'!$D$5,'PART METHOD'!$D$5,"&lt;&gt;"&amp;'PART METHOD'!$D$5))/ABT$3,0)/3600/$E13</f>
        <v>0.00941149966931217</v>
      </c>
      <c r="ABU13" s="0" t="n">
        <f aca="false">IF($X13="●",SUMIFS(ST_SUM!ACI:ACI,ST_SUM!$L:$L,$G13)/COUNTIFS($G:$G,$G13,$X:$X,"●",$A:$A,ABU$5)/ABU$3,0)/3600/$E13</f>
        <v>0.0118078273809524</v>
      </c>
      <c r="ABV13" s="0" t="n">
        <f aca="false">IF($Y13="●",SUMIFS(ST_SUM!ACJ:ACJ,ST_SUM!$L:$L,$G13)/COUNTIFS($G:$G,$G13,$Y:$Y,"●",$A:$A,ABV$5)/ABV$3,0)/3600/$E13</f>
        <v>0</v>
      </c>
      <c r="ABW13" s="0" t="n">
        <f aca="false">IF($Z13="●",SUMIFS(ST_SUM!ACK:ACK,ST_SUM!$L:$L,$G13)/COUNTIFS($G:$G,$G13,$Z:$Z,"●",$A:$A,ABW$5)/ABW$3,0)/3600/$E13</f>
        <v>0.00616897266313933</v>
      </c>
      <c r="ABX13" s="0" t="n">
        <f aca="false">IF($AA13="●",SUMIFS(ST_SUM!ACL:ACL,ST_SUM!$L:$L,$G13)/COUNTIFS($G:$G,$G13,$AA:$AA,"●",$A:$A,ABX$5)/ABX$3,0)/3600/$E13</f>
        <v>0.00641244695216049</v>
      </c>
      <c r="ABY13" s="0" t="n">
        <f aca="false">IF($AB13="●",SUMIFS(ST_SUM!ACM:ACM,ST_SUM!$L:$L,$G13)/COUNTIFS($G:$G,$G13,$AB:$AB,"●",$A:$A,ABY$5)/ABY$3,0)/3600/$E13</f>
        <v>0.00682607060185185</v>
      </c>
      <c r="ABZ13" s="0" t="n">
        <f aca="false">IF($AC13="●",SUMIFS(ST_SUM!ACN:ACN,ST_SUM!$L:$L,$G13)/COUNTIFS($G:$G,$G13,$AC:$AC,"●",$A:$A,ABZ$5)/ABZ$3,0)/3600/$E13</f>
        <v>0.00876162057705027</v>
      </c>
      <c r="ACA13" s="0" t="n">
        <f aca="false">IF($AD13="●",SUMIFS(ST_SUM!ACO:ACO,ST_SUM!$L:$L,$G13)/COUNTIFS($G:$G,$G13,$AD:$AD,"●",$A:$A,ACA$5)/ACA$3,0)/3600/$E13</f>
        <v>0.00225685350529101</v>
      </c>
      <c r="ACB13" s="0" t="n">
        <f aca="false">IF($AE13="●",SUMIFS(ST_SUM!ACP:ACP,ST_SUM!$L:$L,$G13)/COUNTIFS($G:$G,$G13,$AE:$AE,"●",$A:$A,ACB$5)/ACB$3,0)/3600/$E13</f>
        <v>0.0102398892195767</v>
      </c>
      <c r="ACC13" s="0" t="n">
        <f aca="false">IF($AF13="●",SUMIFS(ST_SUM!ACQ:ACQ,ST_SUM!$L:$L,$G13)/COUNTIFS($G:$G,$G13,$AF:$AF,"●",$A:$A,ACC$5)/ACC$3,0)/3600/$E13</f>
        <v>0</v>
      </c>
      <c r="ACD13" s="0" t="n">
        <f aca="false">IF($AG13="●",SUMIFS(ST_SUM!ACR:ACR,ST_SUM!$L:$L,$G13)/COUNTIFS($G:$G,$G13,$AG:$AG,"●",$A:$A,ACD$5)/ACD$3,0)/3600/$E13</f>
        <v>0</v>
      </c>
      <c r="ACE13" s="0" t="n">
        <f aca="false">IF($AH13="●",SUMIFS(ST_SUM!ACS:ACS,ST_SUM!$L:$L,$G13)/COUNTIFS($G:$G,$G13,$AH:$AH,"●",$A:$A,ACE$5)/ACE$3,0)/3600/$E13</f>
        <v>0</v>
      </c>
      <c r="ACF13" s="0" t="n">
        <f aca="false">IF($AI13="●",SUMIFS(ST_SUM!ACT:ACT,ST_SUM!$L:$L,$G13)/COUNTIFS($G:$G,$G13,$AI:$AI,"●",$A:$A,ACF$5)/ACF$3,0)/3600/$E13</f>
        <v>0.00642955522486773</v>
      </c>
      <c r="ACG13" s="0" t="n">
        <f aca="false">IF($AJ13="●",SUMIFS(ST_SUM!ACU:ACU,ST_SUM!$L:$L,$G13)/COUNTIFS($G:$G,$G13,$AJ:$AJ,"●",$A:$A,ACG$5)/ACG$3,0)/3600/$E13</f>
        <v>0.00420837466931217</v>
      </c>
      <c r="ACH13" s="0" t="n">
        <f aca="false">IF($AK13="●",SUMIFS(ST_SUM!ACV:ACV,ST_SUM!$L:$L,$G13)/COUNTIFS($G:$G,$G13,$AK:$AK,"●",$A:$A,ACH$5)/ACH$3,0)/3600/$E13</f>
        <v>0</v>
      </c>
      <c r="ACI13" s="0" t="n">
        <f aca="false">IF($AL13="●",SUMIFS(ST_SUM!ACW:ACW,ST_SUM!$L:$L,$G13)/COUNTIFS($G:$G,$G13,$AL:$AL,"●",$A:$A,ACI$5)/ACI$3,0)/3600/$E13</f>
        <v>0.00646726190476191</v>
      </c>
      <c r="ACJ13" s="0" t="n">
        <f aca="false">IF($AM13="●",SUMIFS(ST_SUM!ACX:ACX,ST_SUM!$L:$L,$G13)/COUNTIFS($G:$G,$G13,$AM:$AM,"●",$A:$A,ACJ$5)/ACJ$3,0)/3600/$E13</f>
        <v>0.0070994423776455</v>
      </c>
      <c r="ACK13" s="0" t="n">
        <f aca="false">IF($AN13="●",SUMIFS(ST_SUM!ACY:ACY,ST_SUM!$L:$L,$G13)/COUNTIFS($G:$G,$G13,$AN:$AN,"●",$A:$A,ACK$5)/ACK$3,0)/3600/$E13</f>
        <v>0</v>
      </c>
      <c r="ACL13" s="0" t="n">
        <f aca="false">IF($AO13="●",SUMIFS(ST_SUM!ACZ:ACZ,ST_SUM!$L:$L,$G13)/COUNTIFS($G:$G,$G13,$AO:$AO,"●",$A:$A,ACL$5)/ACL$3,0)/3600/$E13</f>
        <v>0</v>
      </c>
      <c r="ACM13" s="0" t="n">
        <f aca="false">IF($AP13="●",SUMIFS(ST_SUM!ADA:ADA,ST_SUM!$L:$L,$G13)/COUNTIFS($G:$G,$G13,$AP:$AP,"●",$A:$A,ACM$5)/ACM$3,0)/3600/$E13</f>
        <v>0.00475611772486773</v>
      </c>
      <c r="ACN13" s="0" t="n">
        <f aca="false">IF($AQ13="●",SUMIFS(ST_SUM!ADB:ADB,ST_SUM!$L:$L,$G13)/COUNTIFS($G:$G,$G13,$AQ:$AQ,"●",$A:$A,ACN$5)/ACN$3,0)/3600/$E13</f>
        <v>0</v>
      </c>
      <c r="ACO13" s="0" t="n">
        <f aca="false">IF($AR13="●",SUMIFS(ST_SUM!ADC:ADC,ST_SUM!$L:$L,$G13)/COUNTIFS($G:$G,$G13,$AR:$AR,"●",$A:$A,ACO$5)/ACO$3,0)/3600/$E13</f>
        <v>0.00354484953703704</v>
      </c>
      <c r="ACP13" s="0" t="n">
        <f aca="false">IF($AS13="●",SUMIFS(ST_SUM!ADD:ADD,ST_SUM!$L:$L,$G13)/COUNTIFS($G:$G,$G13,$AS:$AS,"●",$A:$A,ACP$5)/ACP$3,0)/3600/$E13</f>
        <v>0.0102809813161376</v>
      </c>
      <c r="ACQ13" s="0" t="n">
        <f aca="false">IF($AT13="●",SUMIFS(ST_SUM!ADE:ADE,ST_SUM!$L:$L,$G13)/COUNTIFS($G:$G,$G13,$AT:$AT,"●",$A:$A,ACQ$5)/ACQ$3,0)/3600/$E13</f>
        <v>0</v>
      </c>
      <c r="ACR13" s="0" t="n">
        <f aca="false">IF($AU13="●",SUMIFS(ST_SUM!ADF:ADF,ST_SUM!$L:$L,$G13)/COUNTIFS($G:$G,$G13,$AU:$AU,"●",$A:$A,ACR$5)/ACR$3,0)/3600/$E13</f>
        <v>0.0193022218088624</v>
      </c>
      <c r="ACS13" s="0" t="n">
        <f aca="false">IF($AV13="●",SUMIFS(ST_SUM!ADG:ADG,ST_SUM!$L:$L,$G13)/COUNTIFS($G:$G,$G13,$AV:$AV,"●",$A:$A,ACS$5)/ACS$3,0)/3600/$E13</f>
        <v>0.00526951884920635</v>
      </c>
      <c r="ACT13" s="0" t="n">
        <f aca="false">IF($AW13="●",SUMIFS(ST_SUM!ADH:ADH,ST_SUM!$L:$L,$G13)/COUNTIFS($G:$G,$G13,$AW:$AW,"●",$A:$A,ACT$5)/ACT$3,0)/3600/$E13</f>
        <v>0.0105564566798942</v>
      </c>
      <c r="ACU13" s="0" t="n">
        <f aca="false">IF($AX13="●",SUMIFS(ST_SUM!ADI:ADI,ST_SUM!$L:$L,$G13)/COUNTIFS($G:$G,$G13,$AX:$AX,"●",$A:$A,ACU$5)/ACU$3,0)/3600/$E13</f>
        <v>0</v>
      </c>
      <c r="ACV13" s="0" t="n">
        <f aca="false">IF($AY13="●",SUMIFS(ST_SUM!ADJ:ADJ,ST_SUM!$L:$L,$G13)/COUNTIFS($G:$G,$G13,$AY:$AY,"●",$A:$A,ACV$5)/ACV$3,0)/3600/$E13</f>
        <v>0</v>
      </c>
      <c r="ACW13" s="0" t="n">
        <f aca="false">IF($AZ13="●",SUMIFS(ST_SUM!ADK:ADK,ST_SUM!$L:$L,$G13)/COUNTIFS($G:$G,$G13,$AZ:$AZ,"●",$A:$A,ACW$5)/ACW$3,0)/3600/$E13</f>
        <v>0.00681473489858907</v>
      </c>
      <c r="ACX13" s="0" t="n">
        <f aca="false">IF($BA13="●",SUMIFS(ST_SUM!ADL:ADL,ST_SUM!$L:$L,$G13)/COUNTIFS($G:$G,$G13,$BA:$BA,"●",$A:$A,ACX$5)/ACX$3,0)/3600/$E13</f>
        <v>0.0015474537037037</v>
      </c>
      <c r="ACY13" s="0" t="n">
        <f aca="false">IF($BB13="●",SUMIFS(ST_SUM!ADM:ADM,ST_SUM!$L:$L,$G13)/COUNTIFS($G:$G,$G13,$BB:$BB,"●",$A:$A,ACY$5)/ACY$3,0)/3600/$E13</f>
        <v>0</v>
      </c>
      <c r="ACZ13" s="0" t="n">
        <f aca="false">IF($BC13="●",SUMIFS(ST_SUM!ADN:ADN,ST_SUM!$L:$L,$G13)/COUNTIFS($G:$G,$G13,$BC:$BC,"●",$A:$A,ACZ$5)/ACZ$3,0)/3600/$E13</f>
        <v>0</v>
      </c>
      <c r="ADA13" s="0" t="n">
        <f aca="false">IF($BD13="●",SUMIFS(ST_SUM!ADO:ADO,ST_SUM!$L:$L,$G13)/COUNTIFS($G:$G,$G13,$BD:$BD,"●",$A:$A,ADA$5)/ADA$3,0)/3600/$E13</f>
        <v>0.00183296957671958</v>
      </c>
      <c r="ADB13" s="0" t="n">
        <f aca="false">IF($BE13="●",SUMIFS(ST_SUM!ADP:ADP,ST_SUM!$L:$L,$G13)/COUNTIFS($G:$G,$G13,$BE:$BE,"●",$A:$A,ADB$5)/ADB$3,0)/3600/$E13</f>
        <v>0</v>
      </c>
      <c r="ADC13" s="0" t="n">
        <f aca="false">IF($BF13="●",SUMIFS(ST_SUM!ADQ:ADQ,ST_SUM!$L:$L,$G13)/COUNTIFS($G:$G,$G13,$BF:$BF,"●",$A:$A,ADC$5)/ADC$3,0)/3600/$E13</f>
        <v>0</v>
      </c>
      <c r="ADD13" s="0" t="n">
        <f aca="false">IF($BG13="●",SUMIFS(ST_SUM!ADR:ADR,ST_SUM!$L:$L,$G13)/COUNTIFS($G:$G,$G13,$BG:$BG,"●",$A:$A,ADD$5)/ADD$3,0)/3600/$E13</f>
        <v>0.0110267857142857</v>
      </c>
      <c r="ADE13" s="0" t="n">
        <f aca="false">IF($BH13="●",SUMIFS(ST_SUM!ADS:ADS,ST_SUM!$L:$L,$G13)/COUNTIFS($G:$G,$G13,$BH:$BH,"●",$A:$A,ADE$5)/ADE$3,0)/3600/$E13</f>
        <v>0</v>
      </c>
      <c r="ADF13" s="0" t="n">
        <f aca="false">IF($BI13="●",SUMIFS(ST_SUM!ADT:ADT,ST_SUM!$L:$L,$G13)/COUNTIFS($G:$G,$G13,$BI:$BI,"●",$A:$A,ADF$5)/ADF$3,0)/3600/$E13</f>
        <v>0</v>
      </c>
      <c r="ADG13" s="0" t="n">
        <f aca="false">IF($BJ13="●",SUMIFS(ST_SUM!ADU:ADU,ST_SUM!$L:$L,$G13)/COUNTIFS($G:$G,$G13,$BJ:$BJ,"●",$A:$A,ADG$5)/ADG$3,0)/3600/$E13</f>
        <v>0.0180154100529101</v>
      </c>
      <c r="ADH13" s="0" t="n">
        <f aca="false">IF($BK13="●",SUMIFS(ST_SUM!ADV:ADV,ST_SUM!$L:$L,$G13)/COUNTIFS($G:$G,$G13,$BK:$BK,"●",$A:$A,ADH$5)/ADH$3,0)/3600/$E13</f>
        <v>0</v>
      </c>
      <c r="ADI13" s="0" t="n">
        <f aca="false">IF($BL13="●",SUMIFS(ST_SUM!ADW:ADW,ST_SUM!$L:$L,$G13)/COUNTIFS($G:$G,$G13,$BL:$BL,"●",$A:$A,ADI$5)/ADI$3,0)/3600/$E13</f>
        <v>0.00696607142857143</v>
      </c>
      <c r="ADJ13" s="0" t="n">
        <f aca="false">IF($BM13="●",SUMIFS(ST_SUM!ADX:ADX,ST_SUM!$L:$L,$G13)/COUNTIFS($G:$G,$G13,$BM:$BM,"●",$A:$A,ADJ$5)/ADJ$3,0)/3600/$E13</f>
        <v>0</v>
      </c>
      <c r="ADK13" s="0" t="n">
        <f aca="false">IF($BN13="●",SUMIFS(ST_SUM!ADY:ADY,ST_SUM!$L:$L,$G13)/COUNTIFS($G:$G,$G13,$BN:$BN,"●",$A:$A,ADK$5)/ADK$3,0)/3600/$E13</f>
        <v>0.0280154249338624</v>
      </c>
      <c r="ADL13" s="0" t="n">
        <f aca="false">IF($BO13="●",SUMIFS(ST_SUM!ADZ:ADZ,ST_SUM!$L:$L,$G13)/COUNTIFS($G:$G,$G13,$BO:$BO,"●",$A:$A,ADL$5)/ADL$3,0)/3600/$E13</f>
        <v>0</v>
      </c>
      <c r="ADM13" s="0" t="n">
        <f aca="false">IF($BP13="●",SUMIFS(ST_SUM!AEA:AEA,ST_SUM!$L:$L,$G13)/COUNTIFS($G:$G,$G13,$BP:$BP,"●",$A:$A,ADM$5)/ADM$3,0)/3600/$E13</f>
        <v>0</v>
      </c>
      <c r="ADN13" s="0" t="n">
        <f aca="false">IF($BQ13="●",SUMIFS(ST_SUM!AEB:AEB,ST_SUM!$L:$L,$G13)/COUNTIFS($G:$G,$G13,$BQ:$BQ,"●",$A:$A,ADN$5)/ADN$3,0)/3600/$E13</f>
        <v>0</v>
      </c>
      <c r="ADO13" s="0" t="n">
        <f aca="false">IF($BR13="●",SUMIFS(ST_SUM!AEC:AEC,ST_SUM!$L:$L,$G13)/COUNTIFS($G:$G,$G13,$BR:$BR,"●",$A:$A,ADO$5)/ADO$3,0)/3600/$E13</f>
        <v>0.00484225363756614</v>
      </c>
      <c r="ADP13" s="0" t="n">
        <f aca="false">IF($BS13="●",SUMIFS(ST_SUM!AED:AED,ST_SUM!$L:$L,$G13)/COUNTIFS($G:$G,$G13,$BS:$BS,"●",$A:$A,ADP$5)/ADP$3,0)/3600/$E13</f>
        <v>0.00216187169312169</v>
      </c>
      <c r="ADQ13" s="0" t="n">
        <f aca="false">IF($BT13="●",SUMIFS(ST_SUM!AEE:AEE,ST_SUM!$L:$L,$G13)/COUNTIFS($G:$G,$G13,$BT:$BT,"●",$A:$A,ADQ$5)/ADQ$3,0)/3600/$E13</f>
        <v>0.0209910962301587</v>
      </c>
      <c r="ADR13" s="0" t="n">
        <f aca="false">SUM(ABE13:ADQ13)</f>
        <v>0.34353334724978</v>
      </c>
      <c r="ADS13" s="0" t="n">
        <f aca="false">IF($H13="●",SUMIFS(ST_SUM!AEG:AEG,ST_SUM!$L:$L,$G13)/COUNTIFS($G:$G,$G13,$H:$H,"●",$A:$A,ADS$5)/ADS$3,0)/3600/$E13</f>
        <v>0.00484052241161616</v>
      </c>
      <c r="ADT13" s="0" t="n">
        <f aca="false">IF($I13="●",SUMIFS(ST_SUM!AEH:AEH,ST_SUM!$L:$L,$G13)/COUNTIFS($G:$G,$G13,$I:$I,"●",$A:$A,ADT$5)/ADT$3,0)/3600/$E13</f>
        <v>0.00190804924242424</v>
      </c>
      <c r="ADU13" s="0" t="n">
        <f aca="false">IF($J13="●",SUMIFS(ST_SUM!AEI:AEI,ST_SUM!$L:$L,$G13)/COUNTIFS($G:$G,$G13,$J:$J,"●",$A:$A,ADU$5)/ADU$3,0)/3600/$E13</f>
        <v>0.0154549088541667</v>
      </c>
      <c r="ADV13" s="0" t="n">
        <f aca="false">IF($K13="●",SUMIFS(ST_SUM!AEJ:AEJ,ST_SUM!$L:$L,$G13)/COUNTIFS($G:$G,$G13,$K:$K,"●",$A:$A,ADV$5)/ADV$3,0)/3600/$E13</f>
        <v>0.0172326704545455</v>
      </c>
      <c r="ADW13" s="0" t="n">
        <f aca="false">IF($L13="●",SUMIFS(ST_SUM!AEK:AEK,ST_SUM!$L:$L,$G13)/COUNTIFS($G:$G,$G13,$L:$L,"●",$A:$A,ADW$5)/ADW$3,0)/3600/$E13</f>
        <v>0.00698119476010101</v>
      </c>
      <c r="ADX13" s="0" t="n">
        <f aca="false">IF($M13="●",SUMIFS(ST_SUM!AEL:AEL,ST_SUM!$L:$L,$G13)/COUNTIFS($G:$G,$G13,$M:$M,"●",$A:$A,ADX$5)/ADX$3,0)/3600/$E13</f>
        <v>0</v>
      </c>
      <c r="ADY13" s="0" t="n">
        <f aca="false">IF($N13="●",SUMIFS(ST_SUM!AEM:AEM,ST_SUM!$L:$L,$G13)/COUNTIFS($G:$G,$G13,$N:$N,"●",$A:$A,ADY$5)/ADY$3,0)/3600/$E13</f>
        <v>0.00263671875</v>
      </c>
      <c r="ADZ13" s="0" t="n">
        <f aca="false">IF($O13="●",SUMIFS(ST_SUM!AEN:AEN,ST_SUM!$L:$L,$G13,ST_SUM!$M:$M,IF($B13='PART METHOD'!$D$4,"FMCNC1",IF($B13='PART METHOD'!$D$6,"FMCNC2","STD")))/IF($B13='PART METHOD'!$D$4,COUNTIFS($G:$G,$G13,$O:$O,"●",$A:$A,ADZ$5,$B:$B,'PART METHOD'!$D$4),IF($B13='PART METHOD'!$D$6,COUNTIFS($G:$G,$G13,$O:$O,"●",$A:$A,ADZ$5,$B:$B,'PART METHOD'!$D$6),COUNTIFS($G:$G,$G13,$O:$O,"●",$A:$A,ADZ$5,$B:$B,"&lt;&gt;"&amp;'PART METHOD'!$D$4,$B:$B,"&lt;&gt;"&amp;'PART METHOD'!$D$6)))/ADZ$3,0)/3600/$E13</f>
        <v>0</v>
      </c>
      <c r="AEA13" s="0" t="n">
        <f aca="false">IF($P13="●",SUMIFS(ST_SUM!AEO:AEO,ST_SUM!$L:$L,$G13,ST_SUM!$M:$M,IF($B13='PART METHOD'!$D$4,"FMCNC1",IF($B13='PART METHOD'!$D$6,"FMCNC2","STD")))/IF($B13='PART METHOD'!$D$4,COUNTIFS($G:$G,$G13,$P:$P,"●",$A:$A,AEA$5,$B:$B,'PART METHOD'!$D$4),IF($B13='PART METHOD'!$D$6,COUNTIFS($G:$G,$G13,$P:$P,"●",$A:$A,AEA$5,$B:$B,'PART METHOD'!$D$6),COUNTIFS($G:$G,$G13,$P:$P,"●",$A:$A,AEA$5,$B:$B,"&lt;&gt;"&amp;'PART METHOD'!$D$4,$B:$B,"&lt;&gt;"&amp;'PART METHOD'!$D$6)))/AEA$3,0)/3600/$E13</f>
        <v>0</v>
      </c>
      <c r="AEB13" s="0" t="n">
        <f aca="false">IF($Q13="●",SUMIFS(ST_SUM!AEP:AEP,ST_SUM!$L:$L,$G13,ST_SUM!$M:$M,IF($B13='PART METHOD'!$D$4,"FMCNC1",IF($B13='PART METHOD'!$D$6,"FMCNC2","STD")))/IF($B13='PART METHOD'!$D$4,COUNTIFS($G:$G,$G13,$Q:$Q,"●",$A:$A,AEB$5,$B:$B,'PART METHOD'!$D$4),IF($B13='PART METHOD'!$D$6,COUNTIFS($G:$G,$G13,$Q:$Q,"●",$A:$A,AEB$5,$B:$B,'PART METHOD'!$D$6),COUNTIFS($G:$G,$G13,$Q:$Q,"●",$A:$A,AEB$5,$B:$B,"&lt;&gt;"&amp;'PART METHOD'!$D$4,$B:$B,"&lt;&gt;"&amp;'PART METHOD'!$D$6)))/AEB$3,0)/3600/$E13</f>
        <v>0.00702381655092593</v>
      </c>
      <c r="AEC13" s="0" t="n">
        <f aca="false">IF($R13="●",SUMIFS(ST_SUM!AEQ:AEQ,ST_SUM!$L:$L,$G13,ST_SUM!$M:$M,IF($B13='PART METHOD'!$D$4,"FMCNC1",IF($B13='PART METHOD'!$D$6,"FMCNC2","STD")))/IF($B13='PART METHOD'!$D$4,COUNTIFS($G:$G,$G13,$R:$R,"●",$A:$A,AEC$5,$B:$B,'PART METHOD'!$D$4),IF($B13='PART METHOD'!$D$6,COUNTIFS($G:$G,$G13,$R:$R,"●",$A:$A,AEC$5,$B:$B,'PART METHOD'!$D$6),COUNTIFS($G:$G,$G13,$R:$R,"●",$A:$A,AEC$5,$B:$B,"&lt;&gt;"&amp;'PART METHOD'!$D$4,$B:$B,"&lt;&gt;"&amp;'PART METHOD'!$D$6)))/AEC$3,0)/3600/$E13</f>
        <v>0.0139673697916667</v>
      </c>
      <c r="AED13" s="0" t="n">
        <f aca="false">IF($S13="●",SUMIFS(ST_SUM!AER:AER,ST_SUM!$L:$L,$G13,ST_SUM!$M:$M,IF($B13='PART METHOD'!$D$4,"FMCNC1",IF($B13='PART METHOD'!$D$6,"FMCNC2","STD")))/IF($B13='PART METHOD'!$D$4,COUNTIFS($G:$G,$G13,$S:$S,"●",$A:$A,AED$5,$B:$B,'PART METHOD'!$D$4),IF($B13='PART METHOD'!$D$6,COUNTIFS($G:$G,$G13,$S:$S,"●",$A:$A,AED$5,$B:$B,'PART METHOD'!$D$6),COUNTIFS($G:$G,$G13,$S:$S,"●",$A:$A,AED$5,$B:$B,"&lt;&gt;"&amp;'PART METHOD'!$D$4,$B:$B,"&lt;&gt;"&amp;'PART METHOD'!$D$6)))/AED$3,0)/3600/$E13</f>
        <v>0.0347596571180556</v>
      </c>
      <c r="AEE13" s="0" t="n">
        <f aca="false">IF($T13="●",SUMIFS(ST_SUM!AES:AES,ST_SUM!$L:$L,$G13,ST_SUM!$M:$M,IF($B13='PART METHOD'!$D$4,"FMCNC1",IF($B13='PART METHOD'!$D$6,"FMCNC2","STD")))/IF($B13='PART METHOD'!$D$4,COUNTIFS($G:$G,$G13,$T:$T,"●",$A:$A,AEE$5,$B:$B,'PART METHOD'!$D$4),IF($B13='PART METHOD'!$D$6,COUNTIFS($G:$G,$G13,$T:$T,"●",$A:$A,AEE$5,$B:$B,'PART METHOD'!$D$6),COUNTIFS($G:$G,$G13,$T:$T,"●",$A:$A,AEE$5,$B:$B,"&lt;&gt;"&amp;'PART METHOD'!$D$4,$B:$B,"&lt;&gt;"&amp;'PART METHOD'!$D$6)))/AEE$3,0)/3600/$E13</f>
        <v>0</v>
      </c>
      <c r="AEF13" s="0" t="n">
        <f aca="false">IF($U13="●",SUMIFS(ST_SUM!AET:AET,ST_SUM!$L:$L,$G13,ST_SUM!$M:$M,IF($B13='PART METHOD'!$D$4,"FMCNC1",IF($B13='PART METHOD'!$D$6,"FMCNC2","STD")))/IF($B13='PART METHOD'!$D$4,COUNTIFS($G:$G,$G13,$U:$U,"●",$A:$A,AEF$5,$B:$B,'PART METHOD'!$D$4),IF($B13='PART METHOD'!$D$6,COUNTIFS($G:$G,$G13,$U:$U,"●",$A:$A,AEF$5,$B:$B,'PART METHOD'!$D$6),COUNTIFS($G:$G,$G13,$U:$U,"●",$A:$A,AEF$5,$B:$B,"&lt;&gt;"&amp;'PART METHOD'!$D$4,$B:$B,"&lt;&gt;"&amp;'PART METHOD'!$D$6)))/AEF$3,0)/3600/$E13</f>
        <v>0.0213932765151515</v>
      </c>
      <c r="AEG13" s="0" t="n">
        <f aca="false">IF($V13="●",SUMIFS(ST_SUM!AEU:AEU,ST_SUM!$L:$L,$G13,ST_SUM!$M:$M,IF($B13='PART METHOD'!$D$4,"FMCNC1",IF($B13='PART METHOD'!$D$6,"FMCNC2","STD")))/IF($B13='PART METHOD'!$D$4,COUNTIFS($G:$G,$G13,$V:$V,"●",$A:$A,AEG$5,$B:$B,'PART METHOD'!$D$4),IF($B13='PART METHOD'!$D$6,COUNTIFS($G:$G,$G13,$V:$V,"●",$A:$A,AEG$5,$B:$B,'PART METHOD'!$D$6),COUNTIFS($G:$G,$G13,$V:$V,"●",$A:$A,AEG$5,$B:$B,"&lt;&gt;"&amp;'PART METHOD'!$D$4,$B:$B,"&lt;&gt;"&amp;'PART METHOD'!$D$6)))/AEG$3,0)/3600/$E13</f>
        <v>0</v>
      </c>
      <c r="AEH13" s="0" t="n">
        <f aca="false">IF($W13="●",SUMIFS(ST_SUM!AEV:AEV,ST_SUM!$L:$L,$G13,ST_SUM!$N:$N,IF($B13='PART METHOD'!$D$5,"HAND","STD"))/COUNTIFS($G:$G,$G13,$W:$W,"●",$A:$A,AEH$5,$B:$B,IF($B13='PART METHOD'!$D$5,'PART METHOD'!$D$5,"&lt;&gt;"&amp;'PART METHOD'!$D$5))/AEH$3,0)/3600/$E13</f>
        <v>0.0111166619318182</v>
      </c>
      <c r="AEI13" s="0" t="n">
        <f aca="false">IF($X13="●",SUMIFS(ST_SUM!AEW:AEW,ST_SUM!$L:$L,$G13)/COUNTIFS($G:$G,$G13,$X:$X,"●",$A:$A,AEI$5)/AEI$3,0)/3600/$E13</f>
        <v>0.0159122940340909</v>
      </c>
      <c r="AEJ13" s="0" t="n">
        <f aca="false">IF($Y13="●",SUMIFS(ST_SUM!AEX:AEX,ST_SUM!$L:$L,$G13)/COUNTIFS($G:$G,$G13,$Y:$Y,"●",$A:$A,AEJ$5)/AEJ$3,0)/3600/$E13</f>
        <v>0</v>
      </c>
      <c r="AEK13" s="0" t="n">
        <f aca="false">IF($Z13="●",SUMIFS(ST_SUM!AEY:AEY,ST_SUM!$L:$L,$G13)/COUNTIFS($G:$G,$G13,$Z:$Z,"●",$A:$A,AEK$5)/AEK$3,0)/3600/$E13</f>
        <v>0.00374710122053872</v>
      </c>
      <c r="AEL13" s="0" t="n">
        <f aca="false">IF($AA13="●",SUMIFS(ST_SUM!AEZ:AEZ,ST_SUM!$L:$L,$G13)/COUNTIFS($G:$G,$G13,$AA:$AA,"●",$A:$A,AEL$5)/AEL$3,0)/3600/$E13</f>
        <v>0.00589371685606061</v>
      </c>
      <c r="AEM13" s="0" t="n">
        <f aca="false">IF($AB13="●",SUMIFS(ST_SUM!AFA:AFA,ST_SUM!$L:$L,$G13)/COUNTIFS($G:$G,$G13,$AB:$AB,"●",$A:$A,AEM$5)/AEM$3,0)/3600/$E13</f>
        <v>0.00686989425505051</v>
      </c>
      <c r="AEN13" s="0" t="n">
        <f aca="false">IF($AC13="●",SUMIFS(ST_SUM!AFB:AFB,ST_SUM!$L:$L,$G13)/COUNTIFS($G:$G,$G13,$AC:$AC,"●",$A:$A,AEN$5)/AEN$3,0)/3600/$E13</f>
        <v>0.00770931423611111</v>
      </c>
      <c r="AEO13" s="0" t="n">
        <f aca="false">IF($AD13="●",SUMIFS(ST_SUM!AFC:AFC,ST_SUM!$L:$L,$G13)/COUNTIFS($G:$G,$G13,$AD:$AD,"●",$A:$A,AEO$5)/AEO$3,0)/3600/$E13</f>
        <v>0.0054920928030303</v>
      </c>
      <c r="AEP13" s="0" t="n">
        <f aca="false">IF($AE13="●",SUMIFS(ST_SUM!AFD:AFD,ST_SUM!$L:$L,$G13)/COUNTIFS($G:$G,$G13,$AE:$AE,"●",$A:$A,AEP$5)/AEP$3,0)/3600/$E13</f>
        <v>0.0248859838620581</v>
      </c>
      <c r="AEQ13" s="0" t="n">
        <f aca="false">IF($AF13="●",SUMIFS(ST_SUM!AFE:AFE,ST_SUM!$L:$L,$G13)/COUNTIFS($G:$G,$G13,$AF:$AF,"●",$A:$A,AEQ$5)/AEQ$3,0)/3600/$E13</f>
        <v>0</v>
      </c>
      <c r="AER13" s="0" t="n">
        <f aca="false">IF($AG13="●",SUMIFS(ST_SUM!AFF:AFF,ST_SUM!$L:$L,$G13)/COUNTIFS($G:$G,$G13,$AG:$AG,"●",$A:$A,AER$5)/AER$3,0)/3600/$E13</f>
        <v>0</v>
      </c>
      <c r="AES13" s="0" t="n">
        <f aca="false">IF($AH13="●",SUMIFS(ST_SUM!AFG:AFG,ST_SUM!$L:$L,$G13)/COUNTIFS($G:$G,$G13,$AH:$AH,"●",$A:$A,AES$5)/AES$3,0)/3600/$E13</f>
        <v>0</v>
      </c>
      <c r="AET13" s="0" t="n">
        <f aca="false">IF($AI13="●",SUMIFS(ST_SUM!AFH:AFH,ST_SUM!$L:$L,$G13)/COUNTIFS($G:$G,$G13,$AI:$AI,"●",$A:$A,AET$5)/AET$3,0)/3600/$E13</f>
        <v>0.0070487742003367</v>
      </c>
      <c r="AEU13" s="0" t="n">
        <f aca="false">IF($AJ13="●",SUMIFS(ST_SUM!AFI:AFI,ST_SUM!$L:$L,$G13)/COUNTIFS($G:$G,$G13,$AJ:$AJ,"●",$A:$A,AEU$5)/AEU$3,0)/3600/$E13</f>
        <v>0.00410331597222222</v>
      </c>
      <c r="AEV13" s="0" t="n">
        <f aca="false">IF($AK13="●",SUMIFS(ST_SUM!AFJ:AFJ,ST_SUM!$L:$L,$G13)/COUNTIFS($G:$G,$G13,$AK:$AK,"●",$A:$A,AEV$5)/AEV$3,0)/3600/$E13</f>
        <v>0</v>
      </c>
      <c r="AEW13" s="0" t="n">
        <f aca="false">IF($AL13="●",SUMIFS(ST_SUM!AFK:AFK,ST_SUM!$L:$L,$G13)/COUNTIFS($G:$G,$G13,$AL:$AL,"●",$A:$A,AEW$5)/AEW$3,0)/3600/$E13</f>
        <v>0.0160008049242424</v>
      </c>
      <c r="AEX13" s="0" t="n">
        <f aca="false">IF($AM13="●",SUMIFS(ST_SUM!AFL:AFL,ST_SUM!$L:$L,$G13)/COUNTIFS($G:$G,$G13,$AM:$AM,"●",$A:$A,AEX$5)/AEX$3,0)/3600/$E13</f>
        <v>0.00765540956439394</v>
      </c>
      <c r="AEY13" s="0" t="n">
        <f aca="false">IF($AN13="●",SUMIFS(ST_SUM!AFM:AFM,ST_SUM!$L:$L,$G13)/COUNTIFS($G:$G,$G13,$AN:$AN,"●",$A:$A,AEY$5)/AEY$3,0)/3600/$E13</f>
        <v>0</v>
      </c>
      <c r="AEZ13" s="0" t="n">
        <f aca="false">IF($AO13="●",SUMIFS(ST_SUM!AFN:AFN,ST_SUM!$L:$L,$G13)/COUNTIFS($G:$G,$G13,$AO:$AO,"●",$A:$A,AEZ$5)/AEZ$3,0)/3600/$E13</f>
        <v>0</v>
      </c>
      <c r="AFA13" s="0" t="n">
        <f aca="false">IF($AP13="●",SUMIFS(ST_SUM!AFO:AFO,ST_SUM!$L:$L,$G13)/COUNTIFS($G:$G,$G13,$AP:$AP,"●",$A:$A,AFA$5)/AFA$3,0)/3600/$E13</f>
        <v>0.00413010311447812</v>
      </c>
      <c r="AFB13" s="0" t="n">
        <f aca="false">IF($AQ13="●",SUMIFS(ST_SUM!AFP:AFP,ST_SUM!$L:$L,$G13)/COUNTIFS($G:$G,$G13,$AQ:$AQ,"●",$A:$A,AFB$5)/AFB$3,0)/3600/$E13</f>
        <v>0</v>
      </c>
      <c r="AFC13" s="0" t="n">
        <f aca="false">IF($AR13="●",SUMIFS(ST_SUM!AFQ:AFQ,ST_SUM!$L:$L,$G13)/COUNTIFS($G:$G,$G13,$AR:$AR,"●",$A:$A,AFC$5)/AFC$3,0)/3600/$E13</f>
        <v>0.00466095328282828</v>
      </c>
      <c r="AFD13" s="0" t="n">
        <f aca="false">IF($AS13="●",SUMIFS(ST_SUM!AFR:AFR,ST_SUM!$L:$L,$G13)/COUNTIFS($G:$G,$G13,$AS:$AS,"●",$A:$A,AFD$5)/AFD$3,0)/3600/$E13</f>
        <v>0.0108963529829545</v>
      </c>
      <c r="AFE13" s="0" t="n">
        <f aca="false">IF($AT13="●",SUMIFS(ST_SUM!AFS:AFS,ST_SUM!$L:$L,$G13)/COUNTIFS($G:$G,$G13,$AT:$AT,"●",$A:$A,AFE$5)/AFE$3,0)/3600/$E13</f>
        <v>0</v>
      </c>
      <c r="AFF13" s="0" t="n">
        <f aca="false">IF($AU13="●",SUMIFS(ST_SUM!AFT:AFT,ST_SUM!$L:$L,$G13)/COUNTIFS($G:$G,$G13,$AU:$AU,"●",$A:$A,AFF$5)/AFF$3,0)/3600/$E13</f>
        <v>0.0121672940340909</v>
      </c>
      <c r="AFG13" s="0" t="n">
        <f aca="false">IF($AV13="●",SUMIFS(ST_SUM!AFU:AFU,ST_SUM!$L:$L,$G13)/COUNTIFS($G:$G,$G13,$AV:$AV,"●",$A:$A,AFG$5)/AFG$3,0)/3600/$E13</f>
        <v>0.00821828440656566</v>
      </c>
      <c r="AFH13" s="0" t="n">
        <f aca="false">IF($AW13="●",SUMIFS(ST_SUM!AFV:AFV,ST_SUM!$L:$L,$G13)/COUNTIFS($G:$G,$G13,$AW:$AW,"●",$A:$A,AFH$5)/AFH$3,0)/3600/$E13</f>
        <v>0.0166058001893939</v>
      </c>
      <c r="AFI13" s="0" t="n">
        <f aca="false">IF($AX13="●",SUMIFS(ST_SUM!AFW:AFW,ST_SUM!$L:$L,$G13)/COUNTIFS($G:$G,$G13,$AX:$AX,"●",$A:$A,AFI$5)/AFI$3,0)/3600/$E13</f>
        <v>0</v>
      </c>
      <c r="AFJ13" s="0" t="n">
        <f aca="false">IF($AY13="●",SUMIFS(ST_SUM!AFX:AFX,ST_SUM!$L:$L,$G13)/COUNTIFS($G:$G,$G13,$AY:$AY,"●",$A:$A,AFJ$5)/AFJ$3,0)/3600/$E13</f>
        <v>0</v>
      </c>
      <c r="AFK13" s="0" t="n">
        <f aca="false">IF($AZ13="●",SUMIFS(ST_SUM!AFY:AFY,ST_SUM!$L:$L,$G13)/COUNTIFS($G:$G,$G13,$AZ:$AZ,"●",$A:$A,AFK$5)/AFK$3,0)/3600/$E13</f>
        <v>0.00551338120791246</v>
      </c>
      <c r="AFL13" s="0" t="n">
        <f aca="false">IF($BA13="●",SUMIFS(ST_SUM!AFZ:AFZ,ST_SUM!$L:$L,$G13)/COUNTIFS($G:$G,$G13,$BA:$BA,"●",$A:$A,AFL$5)/AFL$3,0)/3600/$E13</f>
        <v>0.00589921164772727</v>
      </c>
      <c r="AFM13" s="0" t="n">
        <f aca="false">IF($BB13="●",SUMIFS(ST_SUM!AGA:AGA,ST_SUM!$L:$L,$G13)/COUNTIFS($G:$G,$G13,$BB:$BB,"●",$A:$A,AFM$5)/AFM$3,0)/3600/$E13</f>
        <v>0</v>
      </c>
      <c r="AFN13" s="0" t="n">
        <f aca="false">IF($BC13="●",SUMIFS(ST_SUM!AGB:AGB,ST_SUM!$L:$L,$G13)/COUNTIFS($G:$G,$G13,$BC:$BC,"●",$A:$A,AFN$5)/AFN$3,0)/3600/$E13</f>
        <v>0</v>
      </c>
      <c r="AFO13" s="0" t="n">
        <f aca="false">IF($BD13="●",SUMIFS(ST_SUM!AGC:AGC,ST_SUM!$L:$L,$G13)/COUNTIFS($G:$G,$G13,$BD:$BD,"●",$A:$A,AFO$5)/AFO$3,0)/3600/$E13</f>
        <v>0.0039563446969697</v>
      </c>
      <c r="AFP13" s="0" t="n">
        <f aca="false">IF($BE13="●",SUMIFS(ST_SUM!AGD:AGD,ST_SUM!$L:$L,$G13)/COUNTIFS($G:$G,$G13,$BE:$BE,"●",$A:$A,AFP$5)/AFP$3,0)/3600/$E13</f>
        <v>0</v>
      </c>
      <c r="AFQ13" s="0" t="n">
        <f aca="false">IF($BF13="●",SUMIFS(ST_SUM!AGE:AGE,ST_SUM!$L:$L,$G13)/COUNTIFS($G:$G,$G13,$BF:$BF,"●",$A:$A,AFQ$5)/AFQ$3,0)/3600/$E13</f>
        <v>0</v>
      </c>
      <c r="AFR13" s="0" t="n">
        <f aca="false">IF($BG13="●",SUMIFS(ST_SUM!AGF:AGF,ST_SUM!$L:$L,$G13)/COUNTIFS($G:$G,$G13,$BG:$BG,"●",$A:$A,AFR$5)/AFR$3,0)/3600/$E13</f>
        <v>0.00897884232954546</v>
      </c>
      <c r="AFS13" s="0" t="n">
        <f aca="false">IF($BH13="●",SUMIFS(ST_SUM!AGG:AGG,ST_SUM!$L:$L,$G13)/COUNTIFS($G:$G,$G13,$BH:$BH,"●",$A:$A,AFS$5)/AFS$3,0)/3600/$E13</f>
        <v>0</v>
      </c>
      <c r="AFT13" s="0" t="n">
        <f aca="false">IF($BI13="●",SUMIFS(ST_SUM!AGH:AGH,ST_SUM!$L:$L,$G13)/COUNTIFS($G:$G,$G13,$BI:$BI,"●",$A:$A,AFT$5)/AFT$3,0)/3600/$E13</f>
        <v>0</v>
      </c>
      <c r="AFU13" s="0" t="n">
        <f aca="false">IF($BJ13="●",SUMIFS(ST_SUM!AGI:AGI,ST_SUM!$L:$L,$G13)/COUNTIFS($G:$G,$G13,$BJ:$BJ,"●",$A:$A,AFU$5)/AFU$3,0)/3600/$E13</f>
        <v>0.0239693970959596</v>
      </c>
      <c r="AFV13" s="0" t="n">
        <f aca="false">IF($BK13="●",SUMIFS(ST_SUM!AGJ:AGJ,ST_SUM!$L:$L,$G13)/COUNTIFS($G:$G,$G13,$BK:$BK,"●",$A:$A,AFV$5)/AFV$3,0)/3600/$E13</f>
        <v>0</v>
      </c>
      <c r="AFW13" s="0" t="n">
        <f aca="false">IF($BL13="●",SUMIFS(ST_SUM!AGK:AGK,ST_SUM!$L:$L,$G13)/COUNTIFS($G:$G,$G13,$BL:$BL,"●",$A:$A,AFW$5)/AFW$3,0)/3600/$E13</f>
        <v>0.00653030303030303</v>
      </c>
      <c r="AFX13" s="0" t="n">
        <f aca="false">IF($BM13="●",SUMIFS(ST_SUM!AGL:AGL,ST_SUM!$L:$L,$G13)/COUNTIFS($G:$G,$G13,$BM:$BM,"●",$A:$A,AFX$5)/AFX$3,0)/3600/$E13</f>
        <v>0</v>
      </c>
      <c r="AFY13" s="0" t="n">
        <f aca="false">IF($BN13="●",SUMIFS(ST_SUM!AGM:AGM,ST_SUM!$L:$L,$G13)/COUNTIFS($G:$G,$G13,$BN:$BN,"●",$A:$A,AFY$5)/AFY$3,0)/3600/$E13</f>
        <v>0.0302898958333333</v>
      </c>
      <c r="AFZ13" s="0" t="n">
        <f aca="false">IF($BO13="●",SUMIFS(ST_SUM!AGN:AGN,ST_SUM!$L:$L,$G13)/COUNTIFS($G:$G,$G13,$BO:$BO,"●",$A:$A,AFZ$5)/AFZ$3,0)/3600/$E13</f>
        <v>0</v>
      </c>
      <c r="AGA13" s="0" t="n">
        <f aca="false">IF($BP13="●",SUMIFS(ST_SUM!AGO:AGO,ST_SUM!$L:$L,$G13)/COUNTIFS($G:$G,$G13,$BP:$BP,"●",$A:$A,AGA$5)/AGA$3,0)/3600/$E13</f>
        <v>0</v>
      </c>
      <c r="AGB13" s="0" t="n">
        <f aca="false">IF($BQ13="●",SUMIFS(ST_SUM!AGP:AGP,ST_SUM!$L:$L,$G13)/COUNTIFS($G:$G,$G13,$BQ:$BQ,"●",$A:$A,AGB$5)/AGB$3,0)/3600/$E13</f>
        <v>0</v>
      </c>
      <c r="AGC13" s="0" t="n">
        <f aca="false">IF($BR13="●",SUMIFS(ST_SUM!AGQ:AGQ,ST_SUM!$L:$L,$G13)/COUNTIFS($G:$G,$G13,$BR:$BR,"●",$A:$A,AGC$5)/AGC$3,0)/3600/$E13</f>
        <v>0.00345663667929293</v>
      </c>
      <c r="AGD13" s="0" t="n">
        <f aca="false">IF($BS13="●",SUMIFS(ST_SUM!AGR:AGR,ST_SUM!$L:$L,$G13)/COUNTIFS($G:$G,$G13,$BS:$BS,"●",$A:$A,AGD$5)/AGD$3,0)/3600/$E13</f>
        <v>0.00375</v>
      </c>
      <c r="AGE13" s="0" t="n">
        <f aca="false">IF($BT13="●",SUMIFS(ST_SUM!AGS:AGS,ST_SUM!$L:$L,$G13)/COUNTIFS($G:$G,$G13,$BT:$BT,"●",$A:$A,AGE$5)/AGE$3,0)/3600/$E13</f>
        <v>0.0306948871527778</v>
      </c>
      <c r="AGF13" s="0" t="n">
        <f aca="false">SUM(ADS13:AGE13)</f>
        <v>0.42235123599274</v>
      </c>
    </row>
    <row r="14" customFormat="false" ht="15" hidden="false" customHeight="false" outlineLevel="0" collapsed="false">
      <c r="A14" s="0" t="s">
        <v>310</v>
      </c>
      <c r="B14" s="0" t="s">
        <v>311</v>
      </c>
      <c r="C14" s="0" t="s">
        <v>322</v>
      </c>
      <c r="E14" s="0" t="n">
        <v>16</v>
      </c>
      <c r="G14" s="0" t="n">
        <v>9.52</v>
      </c>
      <c r="H14" s="0" t="s">
        <v>313</v>
      </c>
      <c r="I14" s="0" t="s">
        <v>313</v>
      </c>
      <c r="J14" s="0" t="s">
        <v>313</v>
      </c>
      <c r="M14" s="0" t="s">
        <v>313</v>
      </c>
      <c r="N14" s="0" t="s">
        <v>313</v>
      </c>
      <c r="Q14" s="0" t="s">
        <v>313</v>
      </c>
      <c r="V14" s="0" t="s">
        <v>313</v>
      </c>
      <c r="Y14" s="0" t="s">
        <v>313</v>
      </c>
      <c r="Z14" s="0" t="s">
        <v>313</v>
      </c>
      <c r="AA14" s="0" t="s">
        <v>313</v>
      </c>
      <c r="AB14" s="0" t="s">
        <v>313</v>
      </c>
      <c r="AC14" s="0" t="s">
        <v>313</v>
      </c>
      <c r="AD14" s="0" t="s">
        <v>313</v>
      </c>
      <c r="AF14" s="0" t="s">
        <v>313</v>
      </c>
      <c r="AG14" s="0" t="s">
        <v>313</v>
      </c>
      <c r="AH14" s="0" t="s">
        <v>313</v>
      </c>
      <c r="AI14" s="0" t="s">
        <v>313</v>
      </c>
      <c r="AJ14" s="0" t="s">
        <v>313</v>
      </c>
      <c r="AK14" s="0" t="s">
        <v>313</v>
      </c>
      <c r="AN14" s="0" t="s">
        <v>313</v>
      </c>
      <c r="AO14" s="0" t="s">
        <v>313</v>
      </c>
      <c r="AP14" s="0" t="s">
        <v>313</v>
      </c>
      <c r="AQ14" s="0" t="s">
        <v>313</v>
      </c>
      <c r="AR14" s="0" t="s">
        <v>313</v>
      </c>
      <c r="AS14" s="0" t="s">
        <v>313</v>
      </c>
      <c r="AW14" s="0" t="s">
        <v>313</v>
      </c>
      <c r="AX14" s="0" t="s">
        <v>313</v>
      </c>
      <c r="AZ14" s="0" t="s">
        <v>313</v>
      </c>
      <c r="BB14" s="0" t="s">
        <v>313</v>
      </c>
      <c r="BC14" s="0" t="s">
        <v>313</v>
      </c>
      <c r="BD14" s="0" t="s">
        <v>313</v>
      </c>
      <c r="BE14" s="0" t="s">
        <v>313</v>
      </c>
      <c r="BF14" s="0" t="s">
        <v>313</v>
      </c>
      <c r="BH14" s="0" t="s">
        <v>313</v>
      </c>
      <c r="BI14" s="0" t="s">
        <v>313</v>
      </c>
      <c r="BK14" s="0" t="s">
        <v>313</v>
      </c>
      <c r="BL14" s="0" t="s">
        <v>313</v>
      </c>
      <c r="BM14" s="0" t="s">
        <v>313</v>
      </c>
      <c r="BP14" s="0" t="s">
        <v>313</v>
      </c>
      <c r="BQ14" s="0" t="s">
        <v>313</v>
      </c>
      <c r="BR14" s="0" t="s">
        <v>313</v>
      </c>
      <c r="BS14" s="0" t="s">
        <v>313</v>
      </c>
      <c r="BU14" s="0" t="n">
        <f aca="false">IF($H14="●",SUMIFS(ST_SUM!CI:CI,ST_SUM!$L:$L,$G14)/COUNTIFS($G:$G,$G14,$H:$H,"●",$A:$A,BU$5)/BU$3,0)/3600/$E14</f>
        <v>0.00580072916666667</v>
      </c>
      <c r="BV14" s="0" t="n">
        <f aca="false">IF($I14="●",SUMIFS(ST_SUM!CJ:CJ,ST_SUM!$L:$L,$G14)/COUNTIFS($G:$G,$G14,$I:$I,"●",$A:$A,BV$5)/BV$3,0)/3600/$E14</f>
        <v>0.00249748263888889</v>
      </c>
      <c r="BW14" s="0" t="n">
        <f aca="false">IF($J14="●",SUMIFS(ST_SUM!CK:CK,ST_SUM!$L:$L,$G14)/COUNTIFS($G:$G,$G14,$J:$J,"●",$A:$A,BW$5)/BW$3,0)/3600/$E14</f>
        <v>0.0168529253472222</v>
      </c>
      <c r="BX14" s="0" t="n">
        <f aca="false">IF($K14="●",SUMIFS(ST_SUM!CL:CL,ST_SUM!$L:$L,$G14)/COUNTIFS($G:$G,$G14,$K:$K,"●",$A:$A,BX$5)/BX$3,0)/3600/$E14</f>
        <v>0</v>
      </c>
      <c r="BY14" s="0" t="n">
        <f aca="false">IF($L14="●",SUMIFS(ST_SUM!CM:CM,ST_SUM!$L:$L,$G14)/COUNTIFS($G:$G,$G14,$L:$L,"●",$A:$A,BY$5)/BY$3,0)/3600/$E14</f>
        <v>0</v>
      </c>
      <c r="BZ14" s="0" t="n">
        <f aca="false">IF($M14="●",SUMIFS(ST_SUM!CN:CN,ST_SUM!$L:$L,$G14)/COUNTIFS($G:$G,$G14,$M:$M,"●",$A:$A,BZ$5)/BZ$3,0)/3600/$E14</f>
        <v>0.00708907986111111</v>
      </c>
      <c r="CA14" s="0" t="n">
        <f aca="false">IF($N14="●",SUMIFS(ST_SUM!CO:CO,ST_SUM!$L:$L,$G14)/COUNTIFS($G:$G,$G14,$N:$N,"●",$A:$A,CA$5)/CA$3,0)/3600/$E14</f>
        <v>0.00291666666666667</v>
      </c>
      <c r="CB14" s="0" t="n">
        <f aca="false">IF($O14="●",SUMIFS(ST_SUM!CP:CP,ST_SUM!$L:$L,$G14,ST_SUM!$M:$M,IF($B14='PART METHOD'!$D$4,"FMCNC1",IF($B14='PART METHOD'!$D$6,"FMCNC2","STD")))/IF($B14='PART METHOD'!$D$4,COUNTIFS($G:$G,$G14,$O:$O,"●",$A:$A,CB$5,$B:$B,'PART METHOD'!$D$4),IF($B14='PART METHOD'!$D$6,COUNTIFS($G:$G,$G14,$O:$O,"●",$A:$A,CB$5,$B:$B,'PART METHOD'!$D$6),COUNTIFS($G:$G,$G14,$O:$O,"●",$A:$A,CB$5,$B:$B,"&lt;&gt;"&amp;'PART METHOD'!$D$4,$B:$B,"&lt;&gt;"&amp;'PART METHOD'!$D$6)))/CB$3,0)/3600/$E14</f>
        <v>0</v>
      </c>
      <c r="CC14" s="0" t="n">
        <f aca="false">IF($P14="●",SUMIFS(ST_SUM!CQ:CQ,ST_SUM!$L:$L,$G14,ST_SUM!$M:$M,IF($B14='PART METHOD'!$D$4,"FMCNC1",IF($B14='PART METHOD'!$D$6,"FMCNC2","STD")))/IF($B14='PART METHOD'!$D$4,COUNTIFS($G:$G,$G14,$P:$P,"●",$A:$A,CC$5,$B:$B,'PART METHOD'!$D$4),IF($B14='PART METHOD'!$D$6,COUNTIFS($G:$G,$G14,$P:$P,"●",$A:$A,CC$5,$B:$B,'PART METHOD'!$D$6),COUNTIFS($G:$G,$G14,$P:$P,"●",$A:$A,CC$5,$B:$B,"&lt;&gt;"&amp;'PART METHOD'!$D$4,$B:$B,"&lt;&gt;"&amp;'PART METHOD'!$D$6)))/CC$3,0)/3600/$E14</f>
        <v>0</v>
      </c>
      <c r="CD14" s="0" t="n">
        <f aca="false">IF($Q14="●",SUMIFS(ST_SUM!CR:CR,ST_SUM!$L:$L,$G14,ST_SUM!$M:$M,IF($B14='PART METHOD'!$D$4,"FMCNC1",IF($B14='PART METHOD'!$D$6,"FMCNC2","STD")))/IF($B14='PART METHOD'!$D$4,COUNTIFS($G:$G,$G14,$Q:$Q,"●",$A:$A,CD$5,$B:$B,'PART METHOD'!$D$4),IF($B14='PART METHOD'!$D$6,COUNTIFS($G:$G,$G14,$Q:$Q,"●",$A:$A,CD$5,$B:$B,'PART METHOD'!$D$6),COUNTIFS($G:$G,$G14,$Q:$Q,"●",$A:$A,CD$5,$B:$B,"&lt;&gt;"&amp;'PART METHOD'!$D$4,$B:$B,"&lt;&gt;"&amp;'PART METHOD'!$D$6)))/CD$3,0)/3600/$E14</f>
        <v>0.00815903935185185</v>
      </c>
      <c r="CE14" s="0" t="n">
        <f aca="false">IF($R14="●",SUMIFS(ST_SUM!CS:CS,ST_SUM!$L:$L,$G14,ST_SUM!$M:$M,IF($B14='PART METHOD'!$D$4,"FMCNC1",IF($B14='PART METHOD'!$D$6,"FMCNC2","STD")))/IF($B14='PART METHOD'!$D$4,COUNTIFS($G:$G,$G14,$R:$R,"●",$A:$A,CE$5,$B:$B,'PART METHOD'!$D$4),IF($B14='PART METHOD'!$D$6,COUNTIFS($G:$G,$G14,$R:$R,"●",$A:$A,CE$5,$B:$B,'PART METHOD'!$D$6),COUNTIFS($G:$G,$G14,$R:$R,"●",$A:$A,CE$5,$B:$B,"&lt;&gt;"&amp;'PART METHOD'!$D$4,$B:$B,"&lt;&gt;"&amp;'PART METHOD'!$D$6)))/CE$3,0)/3600/$E14</f>
        <v>0</v>
      </c>
      <c r="CF14" s="0" t="n">
        <f aca="false">IF($S14="●",SUMIFS(ST_SUM!CT:CT,ST_SUM!$L:$L,$G14,ST_SUM!$M:$M,IF($B14='PART METHOD'!$D$4,"FMCNC1",IF($B14='PART METHOD'!$D$6,"FMCNC2","STD")))/IF($B14='PART METHOD'!$D$4,COUNTIFS($G:$G,$G14,$S:$S,"●",$A:$A,CF$5,$B:$B,'PART METHOD'!$D$4),IF($B14='PART METHOD'!$D$6,COUNTIFS($G:$G,$G14,$S:$S,"●",$A:$A,CF$5,$B:$B,'PART METHOD'!$D$6),COUNTIFS($G:$G,$G14,$S:$S,"●",$A:$A,CF$5,$B:$B,"&lt;&gt;"&amp;'PART METHOD'!$D$4,$B:$B,"&lt;&gt;"&amp;'PART METHOD'!$D$6)))/CF$3,0)/3600/$E14</f>
        <v>0</v>
      </c>
      <c r="CG14" s="0" t="n">
        <f aca="false">IF($T14="●",SUMIFS(ST_SUM!CU:CU,ST_SUM!$L:$L,$G14,ST_SUM!$M:$M,IF($B14='PART METHOD'!$D$4,"FMCNC1",IF($B14='PART METHOD'!$D$6,"FMCNC2","STD")))/IF($B14='PART METHOD'!$D$4,COUNTIFS($G:$G,$G14,$T:$T,"●",$A:$A,CG$5,$B:$B,'PART METHOD'!$D$4),IF($B14='PART METHOD'!$D$6,COUNTIFS($G:$G,$G14,$T:$T,"●",$A:$A,CG$5,$B:$B,'PART METHOD'!$D$6),COUNTIFS($G:$G,$G14,$T:$T,"●",$A:$A,CG$5,$B:$B,"&lt;&gt;"&amp;'PART METHOD'!$D$4,$B:$B,"&lt;&gt;"&amp;'PART METHOD'!$D$6)))/CG$3,0)/3600/$E14</f>
        <v>0</v>
      </c>
      <c r="CH14" s="0" t="n">
        <f aca="false">IF($U14="●",SUMIFS(ST_SUM!CV:CV,ST_SUM!$L:$L,$G14,ST_SUM!$M:$M,IF($B14='PART METHOD'!$D$4,"FMCNC1",IF($B14='PART METHOD'!$D$6,"FMCNC2","STD")))/IF($B14='PART METHOD'!$D$4,COUNTIFS($G:$G,$G14,$U:$U,"●",$A:$A,CH$5,$B:$B,'PART METHOD'!$D$4),IF($B14='PART METHOD'!$D$6,COUNTIFS($G:$G,$G14,$U:$U,"●",$A:$A,CH$5,$B:$B,'PART METHOD'!$D$6),COUNTIFS($G:$G,$G14,$U:$U,"●",$A:$A,CH$5,$B:$B,"&lt;&gt;"&amp;'PART METHOD'!$D$4,$B:$B,"&lt;&gt;"&amp;'PART METHOD'!$D$6)))/CH$3,0)/3600/$E14</f>
        <v>0</v>
      </c>
      <c r="CI14" s="0" t="n">
        <f aca="false">IF($V14="●",SUMIFS(ST_SUM!CW:CW,ST_SUM!$L:$L,$G14,ST_SUM!$M:$M,IF($B14='PART METHOD'!$D$4,"FMCNC1",IF($B14='PART METHOD'!$D$6,"FMCNC2","STD")))/IF($B14='PART METHOD'!$D$4,COUNTIFS($G:$G,$G14,$V:$V,"●",$A:$A,CI$5,$B:$B,'PART METHOD'!$D$4),IF($B14='PART METHOD'!$D$6,COUNTIFS($G:$G,$G14,$V:$V,"●",$A:$A,CI$5,$B:$B,'PART METHOD'!$D$6),COUNTIFS($G:$G,$G14,$V:$V,"●",$A:$A,CI$5,$B:$B,"&lt;&gt;"&amp;'PART METHOD'!$D$4,$B:$B,"&lt;&gt;"&amp;'PART METHOD'!$D$6)))/CI$3,0)/3600/$E14</f>
        <v>0.0220869444444444</v>
      </c>
      <c r="CJ14" s="0" t="n">
        <f aca="false">IF($W14="●",SUMIFS(ST_SUM!CX:CX,ST_SUM!$L:$L,$G14,ST_SUM!$N:$N,IF($B14='PART METHOD'!$D$5,"HAND","STD"))/COUNTIFS($G:$G,$G14,$W:$W,"●",$A:$A,CJ$5,$B:$B,IF($B14='PART METHOD'!$D$5,'PART METHOD'!$D$5,"&lt;&gt;"&amp;'PART METHOD'!$D$5))/CJ$3,0)/3600/$E14</f>
        <v>0</v>
      </c>
      <c r="CK14" s="0" t="n">
        <f aca="false">IF($X14="●",SUMIFS(ST_SUM!CY:CY,ST_SUM!$L:$L,$G14)/COUNTIFS($G:$G,$G14,$X:$X,"●",$A:$A,CK$5)/CK$3,0)/3600/$E14</f>
        <v>0</v>
      </c>
      <c r="CL14" s="0" t="n">
        <f aca="false">IF($Y14="●",SUMIFS(ST_SUM!CZ:CZ,ST_SUM!$L:$L,$G14)/COUNTIFS($G:$G,$G14,$Y:$Y,"●",$A:$A,CL$5)/CL$3,0)/3600/$E14</f>
        <v>0.0159421614583333</v>
      </c>
      <c r="CM14" s="0" t="n">
        <f aca="false">IF($Z14="●",SUMIFS(ST_SUM!DA:DA,ST_SUM!$L:$L,$G14)/COUNTIFS($G:$G,$G14,$Z:$Z,"●",$A:$A,CM$5)/CM$3,0)/3600/$E14</f>
        <v>0.00872521701388889</v>
      </c>
      <c r="CN14" s="0" t="n">
        <f aca="false">IF($AA14="●",SUMIFS(ST_SUM!DB:DB,ST_SUM!$L:$L,$G14)/COUNTIFS($G:$G,$G14,$AA:$AA,"●",$A:$A,CN$5)/CN$3,0)/3600/$E14</f>
        <v>0.0077625</v>
      </c>
      <c r="CO14" s="0" t="n">
        <f aca="false">IF($AB14="●",SUMIFS(ST_SUM!DC:DC,ST_SUM!$L:$L,$G14)/COUNTIFS($G:$G,$G14,$AB:$AB,"●",$A:$A,CO$5)/CO$3,0)/3600/$E14</f>
        <v>0.00587371527777778</v>
      </c>
      <c r="CP14" s="0" t="n">
        <f aca="false">IF($AC14="●",SUMIFS(ST_SUM!DD:DD,ST_SUM!$L:$L,$G14)/COUNTIFS($G:$G,$G14,$AC:$AC,"●",$A:$A,CP$5)/CP$3,0)/3600/$E14</f>
        <v>0.00646491319444445</v>
      </c>
      <c r="CQ14" s="0" t="n">
        <f aca="false">IF($AD14="●",SUMIFS(ST_SUM!DE:DE,ST_SUM!$L:$L,$G14)/COUNTIFS($G:$G,$G14,$AD:$AD,"●",$A:$A,CQ$5)/CQ$3,0)/3600/$E14</f>
        <v>0.00466231770833333</v>
      </c>
      <c r="CR14" s="0" t="n">
        <f aca="false">IF($AE14="●",SUMIFS(ST_SUM!DF:DF,ST_SUM!$L:$L,$G14)/COUNTIFS($G:$G,$G14,$AE:$AE,"●",$A:$A,CR$5)/CR$3,0)/3600/$E14</f>
        <v>0</v>
      </c>
      <c r="CS14" s="0" t="n">
        <f aca="false">IF($AF14="●",SUMIFS(ST_SUM!DG:DG,ST_SUM!$L:$L,$G14)/COUNTIFS($G:$G,$G14,$AF:$AF,"●",$A:$A,CS$5)/CS$3,0)/3600/$E14</f>
        <v>0.00633299913194445</v>
      </c>
      <c r="CT14" s="0" t="n">
        <f aca="false">IF($AG14="●",SUMIFS(ST_SUM!DH:DH,ST_SUM!$L:$L,$G14)/COUNTIFS($G:$G,$G14,$AG:$AG,"●",$A:$A,CT$5)/CT$3,0)/3600/$E14</f>
        <v>0.00698186197916667</v>
      </c>
      <c r="CU14" s="0" t="n">
        <f aca="false">IF($AH14="●",SUMIFS(ST_SUM!DI:DI,ST_SUM!$L:$L,$G14)/COUNTIFS($G:$G,$G14,$AH:$AH,"●",$A:$A,CU$5)/CU$3,0)/3600/$E14</f>
        <v>0.0153919227430556</v>
      </c>
      <c r="CV14" s="0" t="n">
        <f aca="false">IF($AI14="●",SUMIFS(ST_SUM!DJ:DJ,ST_SUM!$L:$L,$G14)/COUNTIFS($G:$G,$G14,$AI:$AI,"●",$A:$A,CV$5)/CV$3,0)/3600/$E14</f>
        <v>0.00669445529513889</v>
      </c>
      <c r="CW14" s="0" t="n">
        <f aca="false">IF($AJ14="●",SUMIFS(ST_SUM!DK:DK,ST_SUM!$L:$L,$G14)/COUNTIFS($G:$G,$G14,$AJ:$AJ,"●",$A:$A,CW$5)/CW$3,0)/3600/$E14</f>
        <v>0.00405530092592593</v>
      </c>
      <c r="CX14" s="0" t="n">
        <f aca="false">IF($AK14="●",SUMIFS(ST_SUM!DL:DL,ST_SUM!$L:$L,$G14)/COUNTIFS($G:$G,$G14,$AK:$AK,"●",$A:$A,CX$5)/CX$3,0)/3600/$E14</f>
        <v>0.00624047569444444</v>
      </c>
      <c r="CY14" s="0" t="n">
        <f aca="false">IF($AL14="●",SUMIFS(ST_SUM!DM:DM,ST_SUM!$L:$L,$G14)/COUNTIFS($G:$G,$G14,$AL:$AL,"●",$A:$A,CY$5)/CY$3,0)/3600/$E14</f>
        <v>0</v>
      </c>
      <c r="CZ14" s="0" t="n">
        <f aca="false">IF($AM14="●",SUMIFS(ST_SUM!DN:DN,ST_SUM!$L:$L,$G14)/COUNTIFS($G:$G,$G14,$AM:$AM,"●",$A:$A,CZ$5)/CZ$3,0)/3600/$E14</f>
        <v>0</v>
      </c>
      <c r="DA14" s="0" t="n">
        <f aca="false">IF($AN14="●",SUMIFS(ST_SUM!DO:DO,ST_SUM!$L:$L,$G14)/COUNTIFS($G:$G,$G14,$AN:$AN,"●",$A:$A,DA$5)/DA$3,0)/3600/$E14</f>
        <v>0.00467540104166667</v>
      </c>
      <c r="DB14" s="0" t="n">
        <f aca="false">IF($AO14="●",SUMIFS(ST_SUM!DP:DP,ST_SUM!$L:$L,$G14)/COUNTIFS($G:$G,$G14,$AO:$AO,"●",$A:$A,DB$5)/DB$3,0)/3600/$E14</f>
        <v>0.0145133940972222</v>
      </c>
      <c r="DC14" s="0" t="n">
        <f aca="false">IF($AP14="●",SUMIFS(ST_SUM!DQ:DQ,ST_SUM!$L:$L,$G14)/COUNTIFS($G:$G,$G14,$AP:$AP,"●",$A:$A,DC$5)/DC$3,0)/3600/$E14</f>
        <v>0.00734809027777778</v>
      </c>
      <c r="DD14" s="0" t="n">
        <f aca="false">IF($AQ14="●",SUMIFS(ST_SUM!DR:DR,ST_SUM!$L:$L,$G14)/COUNTIFS($G:$G,$G14,$AQ:$AQ,"●",$A:$A,DD$5)/DD$3,0)/3600/$E14</f>
        <v>0.00518055555555556</v>
      </c>
      <c r="DE14" s="0" t="n">
        <f aca="false">IF($AR14="●",SUMIFS(ST_SUM!DS:DS,ST_SUM!$L:$L,$G14)/COUNTIFS($G:$G,$G14,$AR:$AR,"●",$A:$A,DE$5)/DE$3,0)/3600/$E14</f>
        <v>0.00899361111111111</v>
      </c>
      <c r="DF14" s="0" t="n">
        <f aca="false">IF($AS14="●",SUMIFS(ST_SUM!DT:DT,ST_SUM!$L:$L,$G14)/COUNTIFS($G:$G,$G14,$AS:$AS,"●",$A:$A,DF$5)/DF$3,0)/3600/$E14</f>
        <v>0.0220313585069444</v>
      </c>
      <c r="DG14" s="0" t="n">
        <f aca="false">IF($AT14="●",SUMIFS(ST_SUM!DU:DU,ST_SUM!$L:$L,$G14)/COUNTIFS($G:$G,$G14,$AT:$AT,"●",$A:$A,DG$5)/DG$3,0)/3600/$E14</f>
        <v>0</v>
      </c>
      <c r="DH14" s="0" t="n">
        <f aca="false">IF($AU14="●",SUMIFS(ST_SUM!DV:DV,ST_SUM!$L:$L,$G14)/COUNTIFS($G:$G,$G14,$AU:$AU,"●",$A:$A,DH$5)/DH$3,0)/3600/$E14</f>
        <v>0</v>
      </c>
      <c r="DI14" s="0" t="n">
        <f aca="false">IF($AV14="●",SUMIFS(ST_SUM!DW:DW,ST_SUM!$L:$L,$G14)/COUNTIFS($G:$G,$G14,$AV:$AV,"●",$A:$A,DI$5)/DI$3,0)/3600/$E14</f>
        <v>0</v>
      </c>
      <c r="DJ14" s="0" t="n">
        <f aca="false">IF($AW14="●",SUMIFS(ST_SUM!DX:DX,ST_SUM!$L:$L,$G14)/COUNTIFS($G:$G,$G14,$AW:$AW,"●",$A:$A,DJ$5)/DJ$3,0)/3600/$E14</f>
        <v>0.0208395095486111</v>
      </c>
      <c r="DK14" s="0" t="n">
        <f aca="false">IF($AX14="●",SUMIFS(ST_SUM!DY:DY,ST_SUM!$L:$L,$G14)/COUNTIFS($G:$G,$G14,$AX:$AX,"●",$A:$A,DK$5)/DK$3,0)/3600/$E14</f>
        <v>0.00289081597222222</v>
      </c>
      <c r="DL14" s="0" t="n">
        <f aca="false">IF($AY14="●",SUMIFS(ST_SUM!DZ:DZ,ST_SUM!$L:$L,$G14)/COUNTIFS($G:$G,$G14,$AY:$AY,"●",$A:$A,DL$5)/DL$3,0)/3600/$E14</f>
        <v>0</v>
      </c>
      <c r="DM14" s="0" t="n">
        <f aca="false">IF($AZ14="●",SUMIFS(ST_SUM!EA:EA,ST_SUM!$L:$L,$G14)/COUNTIFS($G:$G,$G14,$AZ:$AZ,"●",$A:$A,DM$5)/DM$3,0)/3600/$E14</f>
        <v>0.0050636255787037</v>
      </c>
      <c r="DN14" s="0" t="n">
        <f aca="false">IF($BA14="●",SUMIFS(ST_SUM!EB:EB,ST_SUM!$L:$L,$G14)/COUNTIFS($G:$G,$G14,$BA:$BA,"●",$A:$A,DN$5)/DN$3,0)/3600/$E14</f>
        <v>0</v>
      </c>
      <c r="DO14" s="0" t="n">
        <f aca="false">IF($BB14="●",SUMIFS(ST_SUM!EC:EC,ST_SUM!$L:$L,$G14)/COUNTIFS($G:$G,$G14,$BB:$BB,"●",$A:$A,DO$5)/DO$3,0)/3600/$E14</f>
        <v>0.00658640625</v>
      </c>
      <c r="DP14" s="0" t="n">
        <f aca="false">IF($BC14="●",SUMIFS(ST_SUM!ED:ED,ST_SUM!$L:$L,$G14)/COUNTIFS($G:$G,$G14,$BC:$BC,"●",$A:$A,DP$5)/DP$3,0)/3600/$E14</f>
        <v>0.0154203125</v>
      </c>
      <c r="DQ14" s="0" t="n">
        <f aca="false">IF($BD14="●",SUMIFS(ST_SUM!EE:EE,ST_SUM!$L:$L,$G14)/COUNTIFS($G:$G,$G14,$BD:$BD,"●",$A:$A,DQ$5)/DQ$3,0)/3600/$E14</f>
        <v>0.00564952835648148</v>
      </c>
      <c r="DR14" s="0" t="n">
        <f aca="false">IF($BE14="●",SUMIFS(ST_SUM!EF:EF,ST_SUM!$L:$L,$G14)/COUNTIFS($G:$G,$G14,$BE:$BE,"●",$A:$A,DR$5)/DR$3,0)/3600/$E14</f>
        <v>0.00766682335069445</v>
      </c>
      <c r="DS14" s="0" t="n">
        <f aca="false">IF($BF14="●",SUMIFS(ST_SUM!EG:EG,ST_SUM!$L:$L,$G14)/COUNTIFS($G:$G,$G14,$BF:$BF,"●",$A:$A,DS$5)/DS$3,0)/3600/$E14</f>
        <v>0.00993625868055556</v>
      </c>
      <c r="DT14" s="0" t="n">
        <f aca="false">IF($BG14="●",SUMIFS(ST_SUM!EH:EH,ST_SUM!$L:$L,$G14)/COUNTIFS($G:$G,$G14,$BG:$BG,"●",$A:$A,DT$5)/DT$3,0)/3600/$E14</f>
        <v>0</v>
      </c>
      <c r="DU14" s="0" t="n">
        <f aca="false">IF($BH14="●",SUMIFS(ST_SUM!EI:EI,ST_SUM!$L:$L,$G14)/COUNTIFS($G:$G,$G14,$BH:$BH,"●",$A:$A,DU$5)/DU$3,0)/3600/$E14</f>
        <v>0.00383601996527778</v>
      </c>
      <c r="DV14" s="0" t="n">
        <f aca="false">IF($BI14="●",SUMIFS(ST_SUM!EJ:EJ,ST_SUM!$L:$L,$G14)/COUNTIFS($G:$G,$G14,$BI:$BI,"●",$A:$A,DV$5)/DV$3,0)/3600/$E14</f>
        <v>0.00789260416666667</v>
      </c>
      <c r="DW14" s="0" t="n">
        <f aca="false">IF($BJ14="●",SUMIFS(ST_SUM!EK:EK,ST_SUM!$L:$L,$G14)/COUNTIFS($G:$G,$G14,$BJ:$BJ,"●",$A:$A,DW$5)/DW$3,0)/3600/$E14</f>
        <v>0</v>
      </c>
      <c r="DX14" s="0" t="n">
        <f aca="false">IF($BK14="●",SUMIFS(ST_SUM!EL:EL,ST_SUM!$L:$L,$G14)/COUNTIFS($G:$G,$G14,$BK:$BK,"●",$A:$A,DX$5)/DX$3,0)/3600/$E14</f>
        <v>0.0101125477430556</v>
      </c>
      <c r="DY14" s="0" t="n">
        <f aca="false">IF($BL14="●",SUMIFS(ST_SUM!EM:EM,ST_SUM!$L:$L,$G14)/COUNTIFS($G:$G,$G14,$BL:$BL,"●",$A:$A,DY$5)/DY$3,0)/3600/$E14</f>
        <v>0.00847595196759259</v>
      </c>
      <c r="DZ14" s="0" t="n">
        <f aca="false">IF($BM14="●",SUMIFS(ST_SUM!EN:EN,ST_SUM!$L:$L,$G14)/COUNTIFS($G:$G,$G14,$BM:$BM,"●",$A:$A,DZ$5)/DZ$3,0)/3600/$E14</f>
        <v>0.0315169618055556</v>
      </c>
      <c r="EA14" s="0" t="n">
        <f aca="false">IF($BN14="●",SUMIFS(ST_SUM!EO:EO,ST_SUM!$L:$L,$G14)/COUNTIFS($G:$G,$G14,$BN:$BN,"●",$A:$A,EA$5)/EA$3,0)/3600/$E14</f>
        <v>0</v>
      </c>
      <c r="EB14" s="0" t="n">
        <f aca="false">IF($BO14="●",SUMIFS(ST_SUM!EP:EP,ST_SUM!$L:$L,$G14)/COUNTIFS($G:$G,$G14,$BO:$BO,"●",$A:$A,EB$5)/EB$3,0)/3600/$E14</f>
        <v>0</v>
      </c>
      <c r="EC14" s="0" t="n">
        <f aca="false">IF($BP14="●",SUMIFS(ST_SUM!EQ:EQ,ST_SUM!$L:$L,$G14)/COUNTIFS($G:$G,$G14,$BP:$BP,"●",$A:$A,EC$5)/EC$3,0)/3600/$E14</f>
        <v>0.0193907725694444</v>
      </c>
      <c r="ED14" s="0" t="n">
        <f aca="false">IF($BQ14="●",SUMIFS(ST_SUM!ER:ER,ST_SUM!$L:$L,$G14)/COUNTIFS($G:$G,$G14,$BQ:$BQ,"●",$A:$A,ED$5)/ED$3,0)/3600/$E14</f>
        <v>0.0262948893229167</v>
      </c>
      <c r="EE14" s="0" t="n">
        <f aca="false">IF($BR14="●",SUMIFS(ST_SUM!ES:ES,ST_SUM!$L:$L,$G14)/COUNTIFS($G:$G,$G14,$BR:$BR,"●",$A:$A,EE$5)/EE$3,0)/3600/$E14</f>
        <v>0.00325450520833333</v>
      </c>
      <c r="EF14" s="0" t="n">
        <f aca="false">IF($BS14="●",SUMIFS(ST_SUM!ET:ET,ST_SUM!$L:$L,$G14)/COUNTIFS($G:$G,$G14,$BS:$BS,"●",$A:$A,EF$5)/EF$3,0)/3600/$E14</f>
        <v>0.00150347222222222</v>
      </c>
      <c r="EG14" s="0" t="n">
        <f aca="false">IF($BT14="●",SUMIFS(ST_SUM!EU:EU,ST_SUM!$L:$L,$G14)/COUNTIFS($G:$G,$G14,$BT:$BT,"●",$A:$A,EG$5)/EG$3,0)/3600/$E14</f>
        <v>0</v>
      </c>
      <c r="EH14" s="0" t="n">
        <f aca="false">SUM(BU14:EG14)</f>
        <v>0.409604123697917</v>
      </c>
      <c r="EI14" s="0" t="n">
        <f aca="false">IF($H14="●",SUMIFS(ST_SUM!EW:EW,ST_SUM!$L:$L,$G14)/COUNTIFS($G:$G,$G14,$H:$H,"●",$A:$A,EI$5)/EI$3,0)/3600/$E14</f>
        <v>0.0034948082010582</v>
      </c>
      <c r="EJ14" s="0" t="n">
        <f aca="false">IF($I14="●",SUMIFS(ST_SUM!EX:EX,ST_SUM!$L:$L,$G14)/COUNTIFS($G:$G,$G14,$I:$I,"●",$A:$A,EJ$5)/EJ$3,0)/3600/$E14</f>
        <v>0.0022041832010582</v>
      </c>
      <c r="EK14" s="0" t="n">
        <f aca="false">IF($J14="●",SUMIFS(ST_SUM!EY:EY,ST_SUM!$L:$L,$G14)/COUNTIFS($G:$G,$G14,$J:$J,"●",$A:$A,EK$5)/EK$3,0)/3600/$E14</f>
        <v>0.0134278935185185</v>
      </c>
      <c r="EL14" s="0" t="n">
        <f aca="false">IF($K14="●",SUMIFS(ST_SUM!EZ:EZ,ST_SUM!$L:$L,$G14)/COUNTIFS($G:$G,$G14,$K:$K,"●",$A:$A,EL$5)/EL$3,0)/3600/$E14</f>
        <v>0</v>
      </c>
      <c r="EM14" s="0" t="n">
        <f aca="false">IF($L14="●",SUMIFS(ST_SUM!FA:FA,ST_SUM!$L:$L,$G14)/COUNTIFS($G:$G,$G14,$L:$L,"●",$A:$A,EM$5)/EM$3,0)/3600/$E14</f>
        <v>0</v>
      </c>
      <c r="EN14" s="0" t="n">
        <f aca="false">IF($M14="●",SUMIFS(ST_SUM!FB:FB,ST_SUM!$L:$L,$G14)/COUNTIFS($G:$G,$G14,$M:$M,"●",$A:$A,EN$5)/EN$3,0)/3600/$E14</f>
        <v>0.00594219576719577</v>
      </c>
      <c r="EO14" s="0" t="n">
        <f aca="false">IF($N14="●",SUMIFS(ST_SUM!FC:FC,ST_SUM!$L:$L,$G14)/COUNTIFS($G:$G,$G14,$N:$N,"●",$A:$A,EO$5)/EO$3,0)/3600/$E14</f>
        <v>0.00151785714285714</v>
      </c>
      <c r="EP14" s="0" t="n">
        <f aca="false">IF($O14="●",SUMIFS(ST_SUM!FD:FD,ST_SUM!$L:$L,$G14,ST_SUM!$M:$M,IF($B14='PART METHOD'!$D$4,"FMCNC1",IF($B14='PART METHOD'!$D$6,"FMCNC2","STD")))/IF($B14='PART METHOD'!$D$4,COUNTIFS($G:$G,$G14,$O:$O,"●",$A:$A,EP$5,$B:$B,'PART METHOD'!$D$4),IF($B14='PART METHOD'!$D$6,COUNTIFS($G:$G,$G14,$O:$O,"●",$A:$A,EP$5,$B:$B,'PART METHOD'!$D$6),COUNTIFS($G:$G,$G14,$O:$O,"●",$A:$A,EP$5,$B:$B,"&lt;&gt;"&amp;'PART METHOD'!$D$4,$B:$B,"&lt;&gt;"&amp;'PART METHOD'!$D$6)))/EP$3,0)/3600/$E14</f>
        <v>0</v>
      </c>
      <c r="EQ14" s="0" t="n">
        <f aca="false">IF($P14="●",SUMIFS(ST_SUM!FE:FE,ST_SUM!$L:$L,$G14,ST_SUM!$M:$M,IF($B14='PART METHOD'!$D$4,"FMCNC1",IF($B14='PART METHOD'!$D$6,"FMCNC2","STD")))/IF($B14='PART METHOD'!$D$4,COUNTIFS($G:$G,$G14,$P:$P,"●",$A:$A,EQ$5,$B:$B,'PART METHOD'!$D$4),IF($B14='PART METHOD'!$D$6,COUNTIFS($G:$G,$G14,$P:$P,"●",$A:$A,EQ$5,$B:$B,'PART METHOD'!$D$6),COUNTIFS($G:$G,$G14,$P:$P,"●",$A:$A,EQ$5,$B:$B,"&lt;&gt;"&amp;'PART METHOD'!$D$4,$B:$B,"&lt;&gt;"&amp;'PART METHOD'!$D$6)))/EQ$3,0)/3600/$E14</f>
        <v>0</v>
      </c>
      <c r="ER14" s="0" t="n">
        <f aca="false">IF($Q14="●",SUMIFS(ST_SUM!FF:FF,ST_SUM!$L:$L,$G14,ST_SUM!$M:$M,IF($B14='PART METHOD'!$D$4,"FMCNC1",IF($B14='PART METHOD'!$D$6,"FMCNC2","STD")))/IF($B14='PART METHOD'!$D$4,COUNTIFS($G:$G,$G14,$Q:$Q,"●",$A:$A,ER$5,$B:$B,'PART METHOD'!$D$4),IF($B14='PART METHOD'!$D$6,COUNTIFS($G:$G,$G14,$Q:$Q,"●",$A:$A,ER$5,$B:$B,'PART METHOD'!$D$6),COUNTIFS($G:$G,$G14,$Q:$Q,"●",$A:$A,ER$5,$B:$B,"&lt;&gt;"&amp;'PART METHOD'!$D$4,$B:$B,"&lt;&gt;"&amp;'PART METHOD'!$D$6)))/ER$3,0)/3600/$E14</f>
        <v>0.00770116291887125</v>
      </c>
      <c r="ES14" s="0" t="n">
        <f aca="false">IF($R14="●",SUMIFS(ST_SUM!FG:FG,ST_SUM!$L:$L,$G14,ST_SUM!$M:$M,IF($B14='PART METHOD'!$D$4,"FMCNC1",IF($B14='PART METHOD'!$D$6,"FMCNC2","STD")))/IF($B14='PART METHOD'!$D$4,COUNTIFS($G:$G,$G14,$R:$R,"●",$A:$A,ES$5,$B:$B,'PART METHOD'!$D$4),IF($B14='PART METHOD'!$D$6,COUNTIFS($G:$G,$G14,$R:$R,"●",$A:$A,ES$5,$B:$B,'PART METHOD'!$D$6),COUNTIFS($G:$G,$G14,$R:$R,"●",$A:$A,ES$5,$B:$B,"&lt;&gt;"&amp;'PART METHOD'!$D$4,$B:$B,"&lt;&gt;"&amp;'PART METHOD'!$D$6)))/ES$3,0)/3600/$E14</f>
        <v>0</v>
      </c>
      <c r="ET14" s="0" t="n">
        <f aca="false">IF($S14="●",SUMIFS(ST_SUM!FH:FH,ST_SUM!$L:$L,$G14,ST_SUM!$M:$M,IF($B14='PART METHOD'!$D$4,"FMCNC1",IF($B14='PART METHOD'!$D$6,"FMCNC2","STD")))/IF($B14='PART METHOD'!$D$4,COUNTIFS($G:$G,$G14,$S:$S,"●",$A:$A,ET$5,$B:$B,'PART METHOD'!$D$4),IF($B14='PART METHOD'!$D$6,COUNTIFS($G:$G,$G14,$S:$S,"●",$A:$A,ET$5,$B:$B,'PART METHOD'!$D$6),COUNTIFS($G:$G,$G14,$S:$S,"●",$A:$A,ET$5,$B:$B,"&lt;&gt;"&amp;'PART METHOD'!$D$4,$B:$B,"&lt;&gt;"&amp;'PART METHOD'!$D$6)))/ET$3,0)/3600/$E14</f>
        <v>0</v>
      </c>
      <c r="EU14" s="0" t="n">
        <f aca="false">IF($T14="●",SUMIFS(ST_SUM!FI:FI,ST_SUM!$L:$L,$G14,ST_SUM!$M:$M,IF($B14='PART METHOD'!$D$4,"FMCNC1",IF($B14='PART METHOD'!$D$6,"FMCNC2","STD")))/IF($B14='PART METHOD'!$D$4,COUNTIFS($G:$G,$G14,$T:$T,"●",$A:$A,EU$5,$B:$B,'PART METHOD'!$D$4),IF($B14='PART METHOD'!$D$6,COUNTIFS($G:$G,$G14,$T:$T,"●",$A:$A,EU$5,$B:$B,'PART METHOD'!$D$6),COUNTIFS($G:$G,$G14,$T:$T,"●",$A:$A,EU$5,$B:$B,"&lt;&gt;"&amp;'PART METHOD'!$D$4,$B:$B,"&lt;&gt;"&amp;'PART METHOD'!$D$6)))/EU$3,0)/3600/$E14</f>
        <v>0</v>
      </c>
      <c r="EV14" s="0" t="n">
        <f aca="false">IF($U14="●",SUMIFS(ST_SUM!FJ:FJ,ST_SUM!$L:$L,$G14,ST_SUM!$M:$M,IF($B14='PART METHOD'!$D$4,"FMCNC1",IF($B14='PART METHOD'!$D$6,"FMCNC2","STD")))/IF($B14='PART METHOD'!$D$4,COUNTIFS($G:$G,$G14,$U:$U,"●",$A:$A,EV$5,$B:$B,'PART METHOD'!$D$4),IF($B14='PART METHOD'!$D$6,COUNTIFS($G:$G,$G14,$U:$U,"●",$A:$A,EV$5,$B:$B,'PART METHOD'!$D$6),COUNTIFS($G:$G,$G14,$U:$U,"●",$A:$A,EV$5,$B:$B,"&lt;&gt;"&amp;'PART METHOD'!$D$4,$B:$B,"&lt;&gt;"&amp;'PART METHOD'!$D$6)))/EV$3,0)/3600/$E14</f>
        <v>0</v>
      </c>
      <c r="EW14" s="0" t="n">
        <f aca="false">IF($V14="●",SUMIFS(ST_SUM!FK:FK,ST_SUM!$L:$L,$G14,ST_SUM!$M:$M,IF($B14='PART METHOD'!$D$4,"FMCNC1",IF($B14='PART METHOD'!$D$6,"FMCNC2","STD")))/IF($B14='PART METHOD'!$D$4,COUNTIFS($G:$G,$G14,$V:$V,"●",$A:$A,EW$5,$B:$B,'PART METHOD'!$D$4),IF($B14='PART METHOD'!$D$6,COUNTIFS($G:$G,$G14,$V:$V,"●",$A:$A,EW$5,$B:$B,'PART METHOD'!$D$6),COUNTIFS($G:$G,$G14,$V:$V,"●",$A:$A,EW$5,$B:$B,"&lt;&gt;"&amp;'PART METHOD'!$D$4,$B:$B,"&lt;&gt;"&amp;'PART METHOD'!$D$6)))/EW$3,0)/3600/$E14</f>
        <v>0.0181781787367725</v>
      </c>
      <c r="EX14" s="0" t="n">
        <f aca="false">IF($W14="●",SUMIFS(ST_SUM!FL:FL,ST_SUM!$L:$L,$G14,ST_SUM!$N:$N,IF($B14='PART METHOD'!$D$5,"HAND","STD"))/COUNTIFS($G:$G,$G14,$W:$W,"●",$A:$A,EX$5,$B:$B,IF($B14='PART METHOD'!$D$5,'PART METHOD'!$D$5,"&lt;&gt;"&amp;'PART METHOD'!$D$5))/EX$3,0)/3600/$E14</f>
        <v>0</v>
      </c>
      <c r="EY14" s="0" t="n">
        <f aca="false">IF($X14="●",SUMIFS(ST_SUM!FM:FM,ST_SUM!$L:$L,$G14)/COUNTIFS($G:$G,$G14,$X:$X,"●",$A:$A,EY$5)/EY$3,0)/3600/$E14</f>
        <v>0</v>
      </c>
      <c r="EZ14" s="0" t="n">
        <f aca="false">IF($Y14="●",SUMIFS(ST_SUM!FN:FN,ST_SUM!$L:$L,$G14)/COUNTIFS($G:$G,$G14,$Y:$Y,"●",$A:$A,EZ$5)/EZ$3,0)/3600/$E14</f>
        <v>0.0109141286375661</v>
      </c>
      <c r="FA14" s="0" t="n">
        <f aca="false">IF($Z14="●",SUMIFS(ST_SUM!FO:FO,ST_SUM!$L:$L,$G14)/COUNTIFS($G:$G,$G14,$Z:$Z,"●",$A:$A,FA$5)/FA$3,0)/3600/$E14</f>
        <v>0.00716787698412699</v>
      </c>
      <c r="FB14" s="0" t="n">
        <f aca="false">IF($AA14="●",SUMIFS(ST_SUM!FP:FP,ST_SUM!$L:$L,$G14)/COUNTIFS($G:$G,$G14,$AA:$AA,"●",$A:$A,FB$5)/FB$3,0)/3600/$E14</f>
        <v>0.00539706349206349</v>
      </c>
      <c r="FC14" s="0" t="n">
        <f aca="false">IF($AB14="●",SUMIFS(ST_SUM!FQ:FQ,ST_SUM!$L:$L,$G14)/COUNTIFS($G:$G,$G14,$AB:$AB,"●",$A:$A,FC$5)/FC$3,0)/3600/$E14</f>
        <v>0.00336231812169312</v>
      </c>
      <c r="FD14" s="0" t="n">
        <f aca="false">IF($AC14="●",SUMIFS(ST_SUM!FR:FR,ST_SUM!$L:$L,$G14)/COUNTIFS($G:$G,$G14,$AC:$AC,"●",$A:$A,FD$5)/FD$3,0)/3600/$E14</f>
        <v>0.00477628141534392</v>
      </c>
      <c r="FE14" s="0" t="n">
        <f aca="false">IF($AD14="●",SUMIFS(ST_SUM!FS:FS,ST_SUM!$L:$L,$G14)/COUNTIFS($G:$G,$G14,$AD:$AD,"●",$A:$A,FE$5)/FE$3,0)/3600/$E14</f>
        <v>0.00666817542989418</v>
      </c>
      <c r="FF14" s="0" t="n">
        <f aca="false">IF($AE14="●",SUMIFS(ST_SUM!FT:FT,ST_SUM!$L:$L,$G14)/COUNTIFS($G:$G,$G14,$AE:$AE,"●",$A:$A,FF$5)/FF$3,0)/3600/$E14</f>
        <v>0</v>
      </c>
      <c r="FG14" s="0" t="n">
        <f aca="false">IF($AF14="●",SUMIFS(ST_SUM!FU:FU,ST_SUM!$L:$L,$G14)/COUNTIFS($G:$G,$G14,$AF:$AF,"●",$A:$A,FG$5)/FG$3,0)/3600/$E14</f>
        <v>0.0046692931547619</v>
      </c>
      <c r="FH14" s="0" t="n">
        <f aca="false">IF($AG14="●",SUMIFS(ST_SUM!FV:FV,ST_SUM!$L:$L,$G14)/COUNTIFS($G:$G,$G14,$AG:$AG,"●",$A:$A,FH$5)/FH$3,0)/3600/$E14</f>
        <v>0.00342365244708995</v>
      </c>
      <c r="FI14" s="0" t="n">
        <f aca="false">IF($AH14="●",SUMIFS(ST_SUM!FW:FW,ST_SUM!$L:$L,$G14)/COUNTIFS($G:$G,$G14,$AH:$AH,"●",$A:$A,FI$5)/FI$3,0)/3600/$E14</f>
        <v>0.014814880952381</v>
      </c>
      <c r="FJ14" s="0" t="n">
        <f aca="false">IF($AI14="●",SUMIFS(ST_SUM!FX:FX,ST_SUM!$L:$L,$G14)/COUNTIFS($G:$G,$G14,$AI:$AI,"●",$A:$A,FJ$5)/FJ$3,0)/3600/$E14</f>
        <v>0.00370388888888889</v>
      </c>
      <c r="FK14" s="0" t="n">
        <f aca="false">IF($AJ14="●",SUMIFS(ST_SUM!FY:FY,ST_SUM!$L:$L,$G14)/COUNTIFS($G:$G,$G14,$AJ:$AJ,"●",$A:$A,FK$5)/FK$3,0)/3600/$E14</f>
        <v>0.00234001598324515</v>
      </c>
      <c r="FL14" s="0" t="n">
        <f aca="false">IF($AK14="●",SUMIFS(ST_SUM!FZ:FZ,ST_SUM!$L:$L,$G14)/COUNTIFS($G:$G,$G14,$AK:$AK,"●",$A:$A,FL$5)/FL$3,0)/3600/$E14</f>
        <v>0.00358434854497355</v>
      </c>
      <c r="FM14" s="0" t="n">
        <f aca="false">IF($AL14="●",SUMIFS(ST_SUM!GA:GA,ST_SUM!$L:$L,$G14)/COUNTIFS($G:$G,$G14,$AL:$AL,"●",$A:$A,FM$5)/FM$3,0)/3600/$E14</f>
        <v>0</v>
      </c>
      <c r="FN14" s="0" t="n">
        <f aca="false">IF($AM14="●",SUMIFS(ST_SUM!GB:GB,ST_SUM!$L:$L,$G14)/COUNTIFS($G:$G,$G14,$AM:$AM,"●",$A:$A,FN$5)/FN$3,0)/3600/$E14</f>
        <v>0</v>
      </c>
      <c r="FO14" s="0" t="n">
        <f aca="false">IF($AN14="●",SUMIFS(ST_SUM!GC:GC,ST_SUM!$L:$L,$G14)/COUNTIFS($G:$G,$G14,$AN:$AN,"●",$A:$A,FO$5)/FO$3,0)/3600/$E14</f>
        <v>0.00482422288359788</v>
      </c>
      <c r="FP14" s="0" t="n">
        <f aca="false">IF($AO14="●",SUMIFS(ST_SUM!GD:GD,ST_SUM!$L:$L,$G14)/COUNTIFS($G:$G,$G14,$AO:$AO,"●",$A:$A,FP$5)/FP$3,0)/3600/$E14</f>
        <v>0.010903728505291</v>
      </c>
      <c r="FQ14" s="0" t="n">
        <f aca="false">IF($AP14="●",SUMIFS(ST_SUM!GE:GE,ST_SUM!$L:$L,$G14)/COUNTIFS($G:$G,$G14,$AP:$AP,"●",$A:$A,FQ$5)/FQ$3,0)/3600/$E14</f>
        <v>0.00679591049382716</v>
      </c>
      <c r="FR14" s="0" t="n">
        <f aca="false">IF($AQ14="●",SUMIFS(ST_SUM!GF:GF,ST_SUM!$L:$L,$G14)/COUNTIFS($G:$G,$G14,$AQ:$AQ,"●",$A:$A,FR$5)/FR$3,0)/3600/$E14</f>
        <v>0.00174487433862434</v>
      </c>
      <c r="FS14" s="0" t="n">
        <f aca="false">IF($AR14="●",SUMIFS(ST_SUM!GG:GG,ST_SUM!$L:$L,$G14)/COUNTIFS($G:$G,$G14,$AR:$AR,"●",$A:$A,FS$5)/FS$3,0)/3600/$E14</f>
        <v>0.00788031580687831</v>
      </c>
      <c r="FT14" s="0" t="n">
        <f aca="false">IF($AS14="●",SUMIFS(ST_SUM!GH:GH,ST_SUM!$L:$L,$G14)/COUNTIFS($G:$G,$G14,$AS:$AS,"●",$A:$A,FT$5)/FT$3,0)/3600/$E14</f>
        <v>0.015677095734127</v>
      </c>
      <c r="FU14" s="0" t="n">
        <f aca="false">IF($AT14="●",SUMIFS(ST_SUM!GI:GI,ST_SUM!$L:$L,$G14)/COUNTIFS($G:$G,$G14,$AT:$AT,"●",$A:$A,FU$5)/FU$3,0)/3600/$E14</f>
        <v>0</v>
      </c>
      <c r="FV14" s="0" t="n">
        <f aca="false">IF($AU14="●",SUMIFS(ST_SUM!GJ:GJ,ST_SUM!$L:$L,$G14)/COUNTIFS($G:$G,$G14,$AU:$AU,"●",$A:$A,FV$5)/FV$3,0)/3600/$E14</f>
        <v>0</v>
      </c>
      <c r="FW14" s="0" t="n">
        <f aca="false">IF($AV14="●",SUMIFS(ST_SUM!GK:GK,ST_SUM!$L:$L,$G14)/COUNTIFS($G:$G,$G14,$AV:$AV,"●",$A:$A,FW$5)/FW$3,0)/3600/$E14</f>
        <v>0</v>
      </c>
      <c r="FX14" s="0" t="n">
        <f aca="false">IF($AW14="●",SUMIFS(ST_SUM!GL:GL,ST_SUM!$L:$L,$G14)/COUNTIFS($G:$G,$G14,$AW:$AW,"●",$A:$A,FX$5)/FX$3,0)/3600/$E14</f>
        <v>0.0181784143518519</v>
      </c>
      <c r="FY14" s="0" t="n">
        <f aca="false">IF($AX14="●",SUMIFS(ST_SUM!GM:GM,ST_SUM!$L:$L,$G14)/COUNTIFS($G:$G,$G14,$AX:$AX,"●",$A:$A,FY$5)/FY$3,0)/3600/$E14</f>
        <v>0.00337476851851852</v>
      </c>
      <c r="FZ14" s="0" t="n">
        <f aca="false">IF($AY14="●",SUMIFS(ST_SUM!GN:GN,ST_SUM!$L:$L,$G14)/COUNTIFS($G:$G,$G14,$AY:$AY,"●",$A:$A,FZ$5)/FZ$3,0)/3600/$E14</f>
        <v>0</v>
      </c>
      <c r="GA14" s="0" t="n">
        <f aca="false">IF($AZ14="●",SUMIFS(ST_SUM!GO:GO,ST_SUM!$L:$L,$G14)/COUNTIFS($G:$G,$G14,$AZ:$AZ,"●",$A:$A,GA$5)/GA$3,0)/3600/$E14</f>
        <v>0.0027041939484127</v>
      </c>
      <c r="GB14" s="0" t="n">
        <f aca="false">IF($BA14="●",SUMIFS(ST_SUM!GP:GP,ST_SUM!$L:$L,$G14)/COUNTIFS($G:$G,$G14,$BA:$BA,"●",$A:$A,GB$5)/GB$3,0)/3600/$E14</f>
        <v>0</v>
      </c>
      <c r="GC14" s="0" t="n">
        <f aca="false">IF($BB14="●",SUMIFS(ST_SUM!GQ:GQ,ST_SUM!$L:$L,$G14)/COUNTIFS($G:$G,$G14,$BB:$BB,"●",$A:$A,GC$5)/GC$3,0)/3600/$E14</f>
        <v>0.00547687251984127</v>
      </c>
      <c r="GD14" s="0" t="n">
        <f aca="false">IF($BC14="●",SUMIFS(ST_SUM!GR:GR,ST_SUM!$L:$L,$G14)/COUNTIFS($G:$G,$G14,$BC:$BC,"●",$A:$A,GD$5)/GD$3,0)/3600/$E14</f>
        <v>0.00656106150793651</v>
      </c>
      <c r="GE14" s="0" t="n">
        <f aca="false">IF($BD14="●",SUMIFS(ST_SUM!GS:GS,ST_SUM!$L:$L,$G14)/COUNTIFS($G:$G,$G14,$BD:$BD,"●",$A:$A,GE$5)/GE$3,0)/3600/$E14</f>
        <v>0.00753970320767196</v>
      </c>
      <c r="GF14" s="0" t="n">
        <f aca="false">IF($BE14="●",SUMIFS(ST_SUM!GT:GT,ST_SUM!$L:$L,$G14)/COUNTIFS($G:$G,$G14,$BE:$BE,"●",$A:$A,GF$5)/GF$3,0)/3600/$E14</f>
        <v>0.00808681382275132</v>
      </c>
      <c r="GG14" s="0" t="n">
        <f aca="false">IF($BF14="●",SUMIFS(ST_SUM!GU:GU,ST_SUM!$L:$L,$G14)/COUNTIFS($G:$G,$G14,$BF:$BF,"●",$A:$A,GG$5)/GG$3,0)/3600/$E14</f>
        <v>0.00879555224867725</v>
      </c>
      <c r="GH14" s="0" t="n">
        <f aca="false">IF($BG14="●",SUMIFS(ST_SUM!GV:GV,ST_SUM!$L:$L,$G14)/COUNTIFS($G:$G,$G14,$BG:$BG,"●",$A:$A,GH$5)/GH$3,0)/3600/$E14</f>
        <v>0</v>
      </c>
      <c r="GI14" s="0" t="n">
        <f aca="false">IF($BH14="●",SUMIFS(ST_SUM!GW:GW,ST_SUM!$L:$L,$G14)/COUNTIFS($G:$G,$G14,$BH:$BH,"●",$A:$A,GI$5)/GI$3,0)/3600/$E14</f>
        <v>0.00251060784556878</v>
      </c>
      <c r="GJ14" s="0" t="n">
        <f aca="false">IF($BI14="●",SUMIFS(ST_SUM!GX:GX,ST_SUM!$L:$L,$G14)/COUNTIFS($G:$G,$G14,$BI:$BI,"●",$A:$A,GJ$5)/GJ$3,0)/3600/$E14</f>
        <v>0.00688798611111111</v>
      </c>
      <c r="GK14" s="0" t="n">
        <f aca="false">IF($BJ14="●",SUMIFS(ST_SUM!GY:GY,ST_SUM!$L:$L,$G14)/COUNTIFS($G:$G,$G14,$BJ:$BJ,"●",$A:$A,GK$5)/GK$3,0)/3600/$E14</f>
        <v>0</v>
      </c>
      <c r="GL14" s="0" t="n">
        <f aca="false">IF($BK14="●",SUMIFS(ST_SUM!GZ:GZ,ST_SUM!$L:$L,$G14)/COUNTIFS($G:$G,$G14,$BK:$BK,"●",$A:$A,GL$5)/GL$3,0)/3600/$E14</f>
        <v>0.00594686673280423</v>
      </c>
      <c r="GM14" s="0" t="n">
        <f aca="false">IF($BL14="●",SUMIFS(ST_SUM!HA:HA,ST_SUM!$L:$L,$G14)/COUNTIFS($G:$G,$G14,$BL:$BL,"●",$A:$A,GM$5)/GM$3,0)/3600/$E14</f>
        <v>0.00802970293209877</v>
      </c>
      <c r="GN14" s="0" t="n">
        <f aca="false">IF($BM14="●",SUMIFS(ST_SUM!HB:HB,ST_SUM!$L:$L,$G14)/COUNTIFS($G:$G,$G14,$BM:$BM,"●",$A:$A,GN$5)/GN$3,0)/3600/$E14</f>
        <v>0.0329159226190476</v>
      </c>
      <c r="GO14" s="0" t="n">
        <f aca="false">IF($BN14="●",SUMIFS(ST_SUM!HC:HC,ST_SUM!$L:$L,$G14)/COUNTIFS($G:$G,$G14,$BN:$BN,"●",$A:$A,GO$5)/GO$3,0)/3600/$E14</f>
        <v>0</v>
      </c>
      <c r="GP14" s="0" t="n">
        <f aca="false">IF($BO14="●",SUMIFS(ST_SUM!HD:HD,ST_SUM!$L:$L,$G14)/COUNTIFS($G:$G,$G14,$BO:$BO,"●",$A:$A,GP$5)/GP$3,0)/3600/$E14</f>
        <v>0</v>
      </c>
      <c r="GQ14" s="0" t="n">
        <f aca="false">IF($BP14="●",SUMIFS(ST_SUM!HE:HE,ST_SUM!$L:$L,$G14)/COUNTIFS($G:$G,$G14,$BP:$BP,"●",$A:$A,GQ$5)/GQ$3,0)/3600/$E14</f>
        <v>0.014693324239418</v>
      </c>
      <c r="GR14" s="0" t="n">
        <f aca="false">IF($BQ14="●",SUMIFS(ST_SUM!HF:HF,ST_SUM!$L:$L,$G14)/COUNTIFS($G:$G,$G14,$BQ:$BQ,"●",$A:$A,GR$5)/GR$3,0)/3600/$E14</f>
        <v>0.0345060143849206</v>
      </c>
      <c r="GS14" s="0" t="n">
        <f aca="false">IF($BR14="●",SUMIFS(ST_SUM!HG:HG,ST_SUM!$L:$L,$G14)/COUNTIFS($G:$G,$G14,$BR:$BR,"●",$A:$A,GS$5)/GS$3,0)/3600/$E14</f>
        <v>0.00222818287037037</v>
      </c>
      <c r="GT14" s="0" t="n">
        <f aca="false">IF($BS14="●",SUMIFS(ST_SUM!HH:HH,ST_SUM!$L:$L,$G14)/COUNTIFS($G:$G,$G14,$BS:$BS,"●",$A:$A,GT$5)/GT$3,0)/3600/$E14</f>
        <v>0.00131613756613757</v>
      </c>
      <c r="GU14" s="0" t="n">
        <f aca="false">IF($BT14="●",SUMIFS(ST_SUM!HI:HI,ST_SUM!$L:$L,$G14)/COUNTIFS($G:$G,$G14,$BT:$BT,"●",$A:$A,GU$5)/GU$3,0)/3600/$E14</f>
        <v>0</v>
      </c>
      <c r="GV14" s="0" t="n">
        <f aca="false">SUM(EI14:GU14)</f>
        <v>0.340866476727844</v>
      </c>
      <c r="GW14" s="0" t="n">
        <f aca="false">IF($H14="●",SUMIFS(ST_SUM!HK:HK,ST_SUM!$L:$L,$G14)/COUNTIFS($G:$G,$G14,$H:$H,"●",$A:$A,GW$5)/GW$3,0)/3600/$E14</f>
        <v>0.00670848958333333</v>
      </c>
      <c r="GX14" s="0" t="n">
        <f aca="false">IF($I14="●",SUMIFS(ST_SUM!HL:HL,ST_SUM!$L:$L,$G14)/COUNTIFS($G:$G,$G14,$I:$I,"●",$A:$A,GX$5)/GX$3,0)/3600/$E14</f>
        <v>0.00154738005050505</v>
      </c>
      <c r="GY14" s="0" t="n">
        <f aca="false">IF($J14="●",SUMIFS(ST_SUM!HM:HM,ST_SUM!$L:$L,$G14)/COUNTIFS($G:$G,$G14,$J:$J,"●",$A:$A,GY$5)/GY$3,0)/3600/$E14</f>
        <v>0.0153092751736111</v>
      </c>
      <c r="GZ14" s="0" t="n">
        <f aca="false">IF($K14="●",SUMIFS(ST_SUM!HN:HN,ST_SUM!$L:$L,$G14)/COUNTIFS($G:$G,$G14,$K:$K,"●",$A:$A,GZ$5)/GZ$3,0)/3600/$E14</f>
        <v>0</v>
      </c>
      <c r="HA14" s="0" t="n">
        <f aca="false">IF($L14="●",SUMIFS(ST_SUM!HO:HO,ST_SUM!$L:$L,$G14)/COUNTIFS($G:$G,$G14,$L:$L,"●",$A:$A,HA$5)/HA$3,0)/3600/$E14</f>
        <v>0</v>
      </c>
      <c r="HB14" s="0" t="n">
        <f aca="false">IF($M14="●",SUMIFS(ST_SUM!HP:HP,ST_SUM!$L:$L,$G14)/COUNTIFS($G:$G,$G14,$M:$M,"●",$A:$A,HB$5)/HB$3,0)/3600/$E14</f>
        <v>0.0033368529040404</v>
      </c>
      <c r="HC14" s="0" t="n">
        <f aca="false">IF($N14="●",SUMIFS(ST_SUM!HQ:HQ,ST_SUM!$L:$L,$G14)/COUNTIFS($G:$G,$G14,$N:$N,"●",$A:$A,HC$5)/HC$3,0)/3600/$E14</f>
        <v>0.00348642676767677</v>
      </c>
      <c r="HD14" s="0" t="n">
        <f aca="false">IF($O14="●",SUMIFS(ST_SUM!HR:HR,ST_SUM!$L:$L,$G14,ST_SUM!$M:$M,IF($B14='PART METHOD'!$D$4,"FMCNC1",IF($B14='PART METHOD'!$D$6,"FMCNC2","STD")))/IF($B14='PART METHOD'!$D$4,COUNTIFS($G:$G,$G14,$O:$O,"●",$A:$A,HD$5,$B:$B,'PART METHOD'!$D$4),IF($B14='PART METHOD'!$D$6,COUNTIFS($G:$G,$G14,$O:$O,"●",$A:$A,HD$5,$B:$B,'PART METHOD'!$D$6),COUNTIFS($G:$G,$G14,$O:$O,"●",$A:$A,HD$5,$B:$B,"&lt;&gt;"&amp;'PART METHOD'!$D$4,$B:$B,"&lt;&gt;"&amp;'PART METHOD'!$D$6)))/HD$3,0)/3600/$E14</f>
        <v>0</v>
      </c>
      <c r="HE14" s="0" t="n">
        <f aca="false">IF($P14="●",SUMIFS(ST_SUM!HS:HS,ST_SUM!$L:$L,$G14,ST_SUM!$M:$M,IF($B14='PART METHOD'!$D$4,"FMCNC1",IF($B14='PART METHOD'!$D$6,"FMCNC2","STD")))/IF($B14='PART METHOD'!$D$4,COUNTIFS($G:$G,$G14,$P:$P,"●",$A:$A,HE$5,$B:$B,'PART METHOD'!$D$4),IF($B14='PART METHOD'!$D$6,COUNTIFS($G:$G,$G14,$P:$P,"●",$A:$A,HE$5,$B:$B,'PART METHOD'!$D$6),COUNTIFS($G:$G,$G14,$P:$P,"●",$A:$A,HE$5,$B:$B,"&lt;&gt;"&amp;'PART METHOD'!$D$4,$B:$B,"&lt;&gt;"&amp;'PART METHOD'!$D$6)))/HE$3,0)/3600/$E14</f>
        <v>0</v>
      </c>
      <c r="HF14" s="0" t="n">
        <f aca="false">IF($Q14="●",SUMIFS(ST_SUM!HT:HT,ST_SUM!$L:$L,$G14,ST_SUM!$M:$M,IF($B14='PART METHOD'!$D$4,"FMCNC1",IF($B14='PART METHOD'!$D$6,"FMCNC2","STD")))/IF($B14='PART METHOD'!$D$4,COUNTIFS($G:$G,$G14,$Q:$Q,"●",$A:$A,HF$5,$B:$B,'PART METHOD'!$D$4),IF($B14='PART METHOD'!$D$6,COUNTIFS($G:$G,$G14,$Q:$Q,"●",$A:$A,HF$5,$B:$B,'PART METHOD'!$D$6),COUNTIFS($G:$G,$G14,$Q:$Q,"●",$A:$A,HF$5,$B:$B,"&lt;&gt;"&amp;'PART METHOD'!$D$4,$B:$B,"&lt;&gt;"&amp;'PART METHOD'!$D$6)))/HF$3,0)/3600/$E14</f>
        <v>0.0098978740530303</v>
      </c>
      <c r="HG14" s="0" t="n">
        <f aca="false">IF($R14="●",SUMIFS(ST_SUM!HU:HU,ST_SUM!$L:$L,$G14,ST_SUM!$M:$M,IF($B14='PART METHOD'!$D$4,"FMCNC1",IF($B14='PART METHOD'!$D$6,"FMCNC2","STD")))/IF($B14='PART METHOD'!$D$4,COUNTIFS($G:$G,$G14,$R:$R,"●",$A:$A,HG$5,$B:$B,'PART METHOD'!$D$4),IF($B14='PART METHOD'!$D$6,COUNTIFS($G:$G,$G14,$R:$R,"●",$A:$A,HG$5,$B:$B,'PART METHOD'!$D$6),COUNTIFS($G:$G,$G14,$R:$R,"●",$A:$A,HG$5,$B:$B,"&lt;&gt;"&amp;'PART METHOD'!$D$4,$B:$B,"&lt;&gt;"&amp;'PART METHOD'!$D$6)))/HG$3,0)/3600/$E14</f>
        <v>0</v>
      </c>
      <c r="HH14" s="0" t="n">
        <f aca="false">IF($S14="●",SUMIFS(ST_SUM!HV:HV,ST_SUM!$L:$L,$G14,ST_SUM!$M:$M,IF($B14='PART METHOD'!$D$4,"FMCNC1",IF($B14='PART METHOD'!$D$6,"FMCNC2","STD")))/IF($B14='PART METHOD'!$D$4,COUNTIFS($G:$G,$G14,$S:$S,"●",$A:$A,HH$5,$B:$B,'PART METHOD'!$D$4),IF($B14='PART METHOD'!$D$6,COUNTIFS($G:$G,$G14,$S:$S,"●",$A:$A,HH$5,$B:$B,'PART METHOD'!$D$6),COUNTIFS($G:$G,$G14,$S:$S,"●",$A:$A,HH$5,$B:$B,"&lt;&gt;"&amp;'PART METHOD'!$D$4,$B:$B,"&lt;&gt;"&amp;'PART METHOD'!$D$6)))/HH$3,0)/3600/$E14</f>
        <v>0</v>
      </c>
      <c r="HI14" s="0" t="n">
        <f aca="false">IF($T14="●",SUMIFS(ST_SUM!HW:HW,ST_SUM!$L:$L,$G14,ST_SUM!$M:$M,IF($B14='PART METHOD'!$D$4,"FMCNC1",IF($B14='PART METHOD'!$D$6,"FMCNC2","STD")))/IF($B14='PART METHOD'!$D$4,COUNTIFS($G:$G,$G14,$T:$T,"●",$A:$A,HI$5,$B:$B,'PART METHOD'!$D$4),IF($B14='PART METHOD'!$D$6,COUNTIFS($G:$G,$G14,$T:$T,"●",$A:$A,HI$5,$B:$B,'PART METHOD'!$D$6),COUNTIFS($G:$G,$G14,$T:$T,"●",$A:$A,HI$5,$B:$B,"&lt;&gt;"&amp;'PART METHOD'!$D$4,$B:$B,"&lt;&gt;"&amp;'PART METHOD'!$D$6)))/HI$3,0)/3600/$E14</f>
        <v>0</v>
      </c>
      <c r="HJ14" s="0" t="n">
        <f aca="false">IF($U14="●",SUMIFS(ST_SUM!HX:HX,ST_SUM!$L:$L,$G14,ST_SUM!$M:$M,IF($B14='PART METHOD'!$D$4,"FMCNC1",IF($B14='PART METHOD'!$D$6,"FMCNC2","STD")))/IF($B14='PART METHOD'!$D$4,COUNTIFS($G:$G,$G14,$U:$U,"●",$A:$A,HJ$5,$B:$B,'PART METHOD'!$D$4),IF($B14='PART METHOD'!$D$6,COUNTIFS($G:$G,$G14,$U:$U,"●",$A:$A,HJ$5,$B:$B,'PART METHOD'!$D$6),COUNTIFS($G:$G,$G14,$U:$U,"●",$A:$A,HJ$5,$B:$B,"&lt;&gt;"&amp;'PART METHOD'!$D$4,$B:$B,"&lt;&gt;"&amp;'PART METHOD'!$D$6)))/HJ$3,0)/3600/$E14</f>
        <v>0</v>
      </c>
      <c r="HK14" s="0" t="n">
        <f aca="false">IF($V14="●",SUMIFS(ST_SUM!HY:HY,ST_SUM!$L:$L,$G14,ST_SUM!$M:$M,IF($B14='PART METHOD'!$D$4,"FMCNC1",IF($B14='PART METHOD'!$D$6,"FMCNC2","STD")))/IF($B14='PART METHOD'!$D$4,COUNTIFS($G:$G,$G14,$V:$V,"●",$A:$A,HK$5,$B:$B,'PART METHOD'!$D$4),IF($B14='PART METHOD'!$D$6,COUNTIFS($G:$G,$G14,$V:$V,"●",$A:$A,HK$5,$B:$B,'PART METHOD'!$D$6),COUNTIFS($G:$G,$G14,$V:$V,"●",$A:$A,HK$5,$B:$B,"&lt;&gt;"&amp;'PART METHOD'!$D$4,$B:$B,"&lt;&gt;"&amp;'PART METHOD'!$D$6)))/HK$3,0)/3600/$E14</f>
        <v>0.0181097182765152</v>
      </c>
      <c r="HL14" s="0" t="n">
        <f aca="false">IF($W14="●",SUMIFS(ST_SUM!HZ:HZ,ST_SUM!$L:$L,$G14,ST_SUM!$N:$N,IF($B14='PART METHOD'!$D$5,"HAND","STD"))/COUNTIFS($G:$G,$G14,$W:$W,"●",$A:$A,HL$5,$B:$B,IF($B14='PART METHOD'!$D$5,'PART METHOD'!$D$5,"&lt;&gt;"&amp;'PART METHOD'!$D$5))/HL$3,0)/3600/$E14</f>
        <v>0</v>
      </c>
      <c r="HM14" s="0" t="n">
        <f aca="false">IF($X14="●",SUMIFS(ST_SUM!IA:IA,ST_SUM!$L:$L,$G14)/COUNTIFS($G:$G,$G14,$X:$X,"●",$A:$A,HM$5)/HM$3,0)/3600/$E14</f>
        <v>0</v>
      </c>
      <c r="HN14" s="0" t="n">
        <f aca="false">IF($Y14="●",SUMIFS(ST_SUM!IB:IB,ST_SUM!$L:$L,$G14)/COUNTIFS($G:$G,$G14,$Y:$Y,"●",$A:$A,HN$5)/HN$3,0)/3600/$E14</f>
        <v>0.0134677083333333</v>
      </c>
      <c r="HO14" s="0" t="n">
        <f aca="false">IF($Z14="●",SUMIFS(ST_SUM!IC:IC,ST_SUM!$L:$L,$G14)/COUNTIFS($G:$G,$G14,$Z:$Z,"●",$A:$A,HO$5)/HO$3,0)/3600/$E14</f>
        <v>0.00767666771885522</v>
      </c>
      <c r="HP14" s="0" t="n">
        <f aca="false">IF($AA14="●",SUMIFS(ST_SUM!ID:ID,ST_SUM!$L:$L,$G14)/COUNTIFS($G:$G,$G14,$AA:$AA,"●",$A:$A,HP$5)/HP$3,0)/3600/$E14</f>
        <v>0.00771736900252525</v>
      </c>
      <c r="HQ14" s="0" t="n">
        <f aca="false">IF($AB14="●",SUMIFS(ST_SUM!IE:IE,ST_SUM!$L:$L,$G14)/COUNTIFS($G:$G,$G14,$AB:$AB,"●",$A:$A,HQ$5)/HQ$3,0)/3600/$E14</f>
        <v>0.00809614898989899</v>
      </c>
      <c r="HR14" s="0" t="n">
        <f aca="false">IF($AC14="●",SUMIFS(ST_SUM!IF:IF,ST_SUM!$L:$L,$G14)/COUNTIFS($G:$G,$G14,$AC:$AC,"●",$A:$A,HR$5)/HR$3,0)/3600/$E14</f>
        <v>0.00850533065025252</v>
      </c>
      <c r="HS14" s="0" t="n">
        <f aca="false">IF($AD14="●",SUMIFS(ST_SUM!IG:IG,ST_SUM!$L:$L,$G14)/COUNTIFS($G:$G,$G14,$AD:$AD,"●",$A:$A,HS$5)/HS$3,0)/3600/$E14</f>
        <v>0.00803923676872896</v>
      </c>
      <c r="HT14" s="0" t="n">
        <f aca="false">IF($AE14="●",SUMIFS(ST_SUM!IH:IH,ST_SUM!$L:$L,$G14)/COUNTIFS($G:$G,$G14,$AE:$AE,"●",$A:$A,HT$5)/HT$3,0)/3600/$E14</f>
        <v>0</v>
      </c>
      <c r="HU14" s="0" t="n">
        <f aca="false">IF($AF14="●",SUMIFS(ST_SUM!II:II,ST_SUM!$L:$L,$G14)/COUNTIFS($G:$G,$G14,$AF:$AF,"●",$A:$A,HU$5)/HU$3,0)/3600/$E14</f>
        <v>0.00534208885732323</v>
      </c>
      <c r="HV14" s="0" t="n">
        <f aca="false">IF($AG14="●",SUMIFS(ST_SUM!IJ:IJ,ST_SUM!$L:$L,$G14)/COUNTIFS($G:$G,$G14,$AG:$AG,"●",$A:$A,HV$5)/HV$3,0)/3600/$E14</f>
        <v>0.0108341145833333</v>
      </c>
      <c r="HW14" s="0" t="n">
        <f aca="false">IF($AH14="●",SUMIFS(ST_SUM!IK:IK,ST_SUM!$L:$L,$G14)/COUNTIFS($G:$G,$G14,$AH:$AH,"●",$A:$A,HW$5)/HW$3,0)/3600/$E14</f>
        <v>0.0127947798295455</v>
      </c>
      <c r="HX14" s="0" t="n">
        <f aca="false">IF($AI14="●",SUMIFS(ST_SUM!IL:IL,ST_SUM!$L:$L,$G14)/COUNTIFS($G:$G,$G14,$AI:$AI,"●",$A:$A,HX$5)/HX$3,0)/3600/$E14</f>
        <v>0.00812931660353535</v>
      </c>
      <c r="HY14" s="0" t="n">
        <f aca="false">IF($AJ14="●",SUMIFS(ST_SUM!IM:IM,ST_SUM!$L:$L,$G14)/COUNTIFS($G:$G,$G14,$AJ:$AJ,"●",$A:$A,HY$5)/HY$3,0)/3600/$E14</f>
        <v>0.00547433186026936</v>
      </c>
      <c r="HZ14" s="0" t="n">
        <f aca="false">IF($AK14="●",SUMIFS(ST_SUM!IN:IN,ST_SUM!$L:$L,$G14)/COUNTIFS($G:$G,$G14,$AK:$AK,"●",$A:$A,HZ$5)/HZ$3,0)/3600/$E14</f>
        <v>0.0104998421717172</v>
      </c>
      <c r="IA14" s="0" t="n">
        <f aca="false">IF($AL14="●",SUMIFS(ST_SUM!IO:IO,ST_SUM!$L:$L,$G14)/COUNTIFS($G:$G,$G14,$AL:$AL,"●",$A:$A,IA$5)/IA$3,0)/3600/$E14</f>
        <v>0</v>
      </c>
      <c r="IB14" s="0" t="n">
        <f aca="false">IF($AM14="●",SUMIFS(ST_SUM!IP:IP,ST_SUM!$L:$L,$G14)/COUNTIFS($G:$G,$G14,$AM:$AM,"●",$A:$A,IB$5)/IB$3,0)/3600/$E14</f>
        <v>0</v>
      </c>
      <c r="IC14" s="0" t="n">
        <f aca="false">IF($AN14="●",SUMIFS(ST_SUM!IQ:IQ,ST_SUM!$L:$L,$G14)/COUNTIFS($G:$G,$G14,$AN:$AN,"●",$A:$A,IC$5)/IC$3,0)/3600/$E14</f>
        <v>0.00559863478535354</v>
      </c>
      <c r="ID14" s="0" t="n">
        <f aca="false">IF($AO14="●",SUMIFS(ST_SUM!IR:IR,ST_SUM!$L:$L,$G14)/COUNTIFS($G:$G,$G14,$AO:$AO,"●",$A:$A,ID$5)/ID$3,0)/3600/$E14</f>
        <v>0.0107022766729798</v>
      </c>
      <c r="IE14" s="0" t="n">
        <f aca="false">IF($AP14="●",SUMIFS(ST_SUM!IS:IS,ST_SUM!$L:$L,$G14)/COUNTIFS($G:$G,$G14,$AP:$AP,"●",$A:$A,IE$5)/IE$3,0)/3600/$E14</f>
        <v>0.00386789772727273</v>
      </c>
      <c r="IF14" s="0" t="n">
        <f aca="false">IF($AQ14="●",SUMIFS(ST_SUM!IT:IT,ST_SUM!$L:$L,$G14)/COUNTIFS($G:$G,$G14,$AQ:$AQ,"●",$A:$A,IF$5)/IF$3,0)/3600/$E14</f>
        <v>0.00779338068181818</v>
      </c>
      <c r="IG14" s="0" t="n">
        <f aca="false">IF($AR14="●",SUMIFS(ST_SUM!IU:IU,ST_SUM!$L:$L,$G14)/COUNTIFS($G:$G,$G14,$AR:$AR,"●",$A:$A,IG$5)/IG$3,0)/3600/$E14</f>
        <v>0.00887048611111111</v>
      </c>
      <c r="IH14" s="0" t="n">
        <f aca="false">IF($AS14="●",SUMIFS(ST_SUM!IV:IV,ST_SUM!$L:$L,$G14)/COUNTIFS($G:$G,$G14,$AS:$AS,"●",$A:$A,IH$5)/IH$3,0)/3600/$E14</f>
        <v>0.0147803385416667</v>
      </c>
      <c r="II14" s="0" t="n">
        <f aca="false">IF($AT14="●",SUMIFS(ST_SUM!IW:IW,ST_SUM!$L:$L,$G14)/COUNTIFS($G:$G,$G14,$AT:$AT,"●",$A:$A,II$5)/II$3,0)/3600/$E14</f>
        <v>0</v>
      </c>
      <c r="IJ14" s="0" t="n">
        <f aca="false">IF($AU14="●",SUMIFS(ST_SUM!IX:IX,ST_SUM!$L:$L,$G14)/COUNTIFS($G:$G,$G14,$AU:$AU,"●",$A:$A,IJ$5)/IJ$3,0)/3600/$E14</f>
        <v>0</v>
      </c>
      <c r="IK14" s="0" t="n">
        <f aca="false">IF($AV14="●",SUMIFS(ST_SUM!IY:IY,ST_SUM!$L:$L,$G14)/COUNTIFS($G:$G,$G14,$AV:$AV,"●",$A:$A,IK$5)/IK$3,0)/3600/$E14</f>
        <v>0</v>
      </c>
      <c r="IL14" s="0" t="n">
        <f aca="false">IF($AW14="●",SUMIFS(ST_SUM!IZ:IZ,ST_SUM!$L:$L,$G14)/COUNTIFS($G:$G,$G14,$AW:$AW,"●",$A:$A,IL$5)/IL$3,0)/3600/$E14</f>
        <v>0.0236282709911616</v>
      </c>
      <c r="IM14" s="0" t="n">
        <f aca="false">IF($AX14="●",SUMIFS(ST_SUM!JA:JA,ST_SUM!$L:$L,$G14)/COUNTIFS($G:$G,$G14,$AX:$AX,"●",$A:$A,IM$5)/IM$3,0)/3600/$E14</f>
        <v>0.00959499684343434</v>
      </c>
      <c r="IN14" s="0" t="n">
        <f aca="false">IF($AY14="●",SUMIFS(ST_SUM!JB:JB,ST_SUM!$L:$L,$G14)/COUNTIFS($G:$G,$G14,$AY:$AY,"●",$A:$A,IN$5)/IN$3,0)/3600/$E14</f>
        <v>0</v>
      </c>
      <c r="IO14" s="0" t="n">
        <f aca="false">IF($AZ14="●",SUMIFS(ST_SUM!JC:JC,ST_SUM!$L:$L,$G14)/COUNTIFS($G:$G,$G14,$AZ:$AZ,"●",$A:$A,IO$5)/IO$3,0)/3600/$E14</f>
        <v>0.00352918771043771</v>
      </c>
      <c r="IP14" s="0" t="n">
        <f aca="false">IF($BA14="●",SUMIFS(ST_SUM!JD:JD,ST_SUM!$L:$L,$G14)/COUNTIFS($G:$G,$G14,$BA:$BA,"●",$A:$A,IP$5)/IP$3,0)/3600/$E14</f>
        <v>0</v>
      </c>
      <c r="IQ14" s="0" t="n">
        <f aca="false">IF($BB14="●",SUMIFS(ST_SUM!JE:JE,ST_SUM!$L:$L,$G14)/COUNTIFS($G:$G,$G14,$BB:$BB,"●",$A:$A,IQ$5)/IQ$3,0)/3600/$E14</f>
        <v>0.0056628235479798</v>
      </c>
      <c r="IR14" s="0" t="n">
        <f aca="false">IF($BC14="●",SUMIFS(ST_SUM!JF:JF,ST_SUM!$L:$L,$G14)/COUNTIFS($G:$G,$G14,$BC:$BC,"●",$A:$A,IR$5)/IR$3,0)/3600/$E14</f>
        <v>0.0143884785353535</v>
      </c>
      <c r="IS14" s="0" t="n">
        <f aca="false">IF($BD14="●",SUMIFS(ST_SUM!JG:JG,ST_SUM!$L:$L,$G14)/COUNTIFS($G:$G,$G14,$BD:$BD,"●",$A:$A,IS$5)/IS$3,0)/3600/$E14</f>
        <v>0.00817360058922559</v>
      </c>
      <c r="IT14" s="0" t="n">
        <f aca="false">IF($BE14="●",SUMIFS(ST_SUM!JH:JH,ST_SUM!$L:$L,$G14)/COUNTIFS($G:$G,$G14,$BE:$BE,"●",$A:$A,IT$5)/IT$3,0)/3600/$E14</f>
        <v>0.00592374644886364</v>
      </c>
      <c r="IU14" s="0" t="n">
        <f aca="false">IF($BF14="●",SUMIFS(ST_SUM!JI:JI,ST_SUM!$L:$L,$G14)/COUNTIFS($G:$G,$G14,$BF:$BF,"●",$A:$A,IU$5)/IU$3,0)/3600/$E14</f>
        <v>0.00375143623737374</v>
      </c>
      <c r="IV14" s="0" t="n">
        <f aca="false">IF($BG14="●",SUMIFS(ST_SUM!JJ:JJ,ST_SUM!$L:$L,$G14)/COUNTIFS($G:$G,$G14,$BG:$BG,"●",$A:$A,IV$5)/IV$3,0)/3600/$E14</f>
        <v>0</v>
      </c>
      <c r="IW14" s="0" t="n">
        <f aca="false">IF($BH14="●",SUMIFS(ST_SUM!JK:JK,ST_SUM!$L:$L,$G14)/COUNTIFS($G:$G,$G14,$BH:$BH,"●",$A:$A,IW$5)/IW$3,0)/3600/$E14</f>
        <v>0.00397692155934344</v>
      </c>
      <c r="IX14" s="0" t="n">
        <f aca="false">IF($BI14="●",SUMIFS(ST_SUM!JL:JL,ST_SUM!$L:$L,$G14)/COUNTIFS($G:$G,$G14,$BI:$BI,"●",$A:$A,IX$5)/IX$3,0)/3600/$E14</f>
        <v>0.00381212121212121</v>
      </c>
      <c r="IY14" s="0" t="n">
        <f aca="false">IF($BJ14="●",SUMIFS(ST_SUM!JM:JM,ST_SUM!$L:$L,$G14)/COUNTIFS($G:$G,$G14,$BJ:$BJ,"●",$A:$A,IY$5)/IY$3,0)/3600/$E14</f>
        <v>0</v>
      </c>
      <c r="IZ14" s="0" t="n">
        <f aca="false">IF($BK14="●",SUMIFS(ST_SUM!JN:JN,ST_SUM!$L:$L,$G14)/COUNTIFS($G:$G,$G14,$BK:$BK,"●",$A:$A,IZ$5)/IZ$3,0)/3600/$E14</f>
        <v>0.0158512428977273</v>
      </c>
      <c r="JA14" s="0" t="n">
        <f aca="false">IF($BL14="●",SUMIFS(ST_SUM!JO:JO,ST_SUM!$L:$L,$G14)/COUNTIFS($G:$G,$G14,$BL:$BL,"●",$A:$A,JA$5)/JA$3,0)/3600/$E14</f>
        <v>0.0062621501473064</v>
      </c>
      <c r="JB14" s="0" t="n">
        <f aca="false">IF($BM14="●",SUMIFS(ST_SUM!JP:JP,ST_SUM!$L:$L,$G14)/COUNTIFS($G:$G,$G14,$BM:$BM,"●",$A:$A,JB$5)/JB$3,0)/3600/$E14</f>
        <v>0.0423402185921717</v>
      </c>
      <c r="JC14" s="0" t="n">
        <f aca="false">IF($BN14="●",SUMIFS(ST_SUM!JQ:JQ,ST_SUM!$L:$L,$G14)/COUNTIFS($G:$G,$G14,$BN:$BN,"●",$A:$A,JC$5)/JC$3,0)/3600/$E14</f>
        <v>0</v>
      </c>
      <c r="JD14" s="0" t="n">
        <f aca="false">IF($BO14="●",SUMIFS(ST_SUM!JR:JR,ST_SUM!$L:$L,$G14)/COUNTIFS($G:$G,$G14,$BO:$BO,"●",$A:$A,JD$5)/JD$3,0)/3600/$E14</f>
        <v>0</v>
      </c>
      <c r="JE14" s="0" t="n">
        <f aca="false">IF($BP14="●",SUMIFS(ST_SUM!JS:JS,ST_SUM!$L:$L,$G14)/COUNTIFS($G:$G,$G14,$BP:$BP,"●",$A:$A,JE$5)/JE$3,0)/3600/$E14</f>
        <v>0.0174046875</v>
      </c>
      <c r="JF14" s="0" t="n">
        <f aca="false">IF($BQ14="●",SUMIFS(ST_SUM!JT:JT,ST_SUM!$L:$L,$G14)/COUNTIFS($G:$G,$G14,$BQ:$BQ,"●",$A:$A,JF$5)/JF$3,0)/3600/$E14</f>
        <v>0.0247717566287879</v>
      </c>
      <c r="JG14" s="0" t="n">
        <f aca="false">IF($BR14="●",SUMIFS(ST_SUM!JU:JU,ST_SUM!$L:$L,$G14)/COUNTIFS($G:$G,$G14,$BR:$BR,"●",$A:$A,JG$5)/JG$3,0)/3600/$E14</f>
        <v>0.00140625</v>
      </c>
      <c r="JH14" s="0" t="n">
        <f aca="false">IF($BS14="●",SUMIFS(ST_SUM!JV:JV,ST_SUM!$L:$L,$G14)/COUNTIFS($G:$G,$G14,$BS:$BS,"●",$A:$A,JH$5)/JH$3,0)/3600/$E14</f>
        <v>0.0035574494949495</v>
      </c>
      <c r="JI14" s="0" t="n">
        <f aca="false">IF($BT14="●",SUMIFS(ST_SUM!JW:JW,ST_SUM!$L:$L,$G14)/COUNTIFS($G:$G,$G14,$BT:$BT,"●",$A:$A,JI$5)/JI$3,0)/3600/$E14</f>
        <v>0</v>
      </c>
      <c r="JJ14" s="0" t="n">
        <f aca="false">SUM(GW14:JI14)</f>
        <v>0.41062130563447</v>
      </c>
      <c r="JK14" s="0" t="n">
        <f aca="false">IF($H14="●",SUMIFS(ST_SUM!JY:JY,ST_SUM!$L:$L,$G14)/COUNTIFS($G:$G,$G14,$H:$H,"●",$A:$A,JK$5)/JK$3,0)/3600/$E14</f>
        <v>0.0044163671875</v>
      </c>
      <c r="JL14" s="0" t="n">
        <f aca="false">IF($I14="●",SUMIFS(ST_SUM!JZ:JZ,ST_SUM!$L:$L,$G14)/COUNTIFS($G:$G,$G14,$I:$I,"●",$A:$A,JL$5)/JL$3,0)/3600/$E14</f>
        <v>0.00408855034722222</v>
      </c>
      <c r="JM14" s="0" t="n">
        <f aca="false">IF($J14="●",SUMIFS(ST_SUM!KA:KA,ST_SUM!$L:$L,$G14)/COUNTIFS($G:$G,$G14,$J:$J,"●",$A:$A,JM$5)/JM$3,0)/3600/$E14</f>
        <v>0.0275117513020833</v>
      </c>
      <c r="JN14" s="0" t="n">
        <f aca="false">IF($K14="●",SUMIFS(ST_SUM!KB:KB,ST_SUM!$L:$L,$G14)/COUNTIFS($G:$G,$G14,$K:$K,"●",$A:$A,JN$5)/JN$3,0)/3600/$E14</f>
        <v>0</v>
      </c>
      <c r="JO14" s="0" t="n">
        <f aca="false">IF($L14="●",SUMIFS(ST_SUM!KC:KC,ST_SUM!$L:$L,$G14)/COUNTIFS($G:$G,$G14,$L:$L,"●",$A:$A,JO$5)/JO$3,0)/3600/$E14</f>
        <v>0</v>
      </c>
      <c r="JP14" s="0" t="n">
        <f aca="false">IF($M14="●",SUMIFS(ST_SUM!KD:KD,ST_SUM!$L:$L,$G14)/COUNTIFS($G:$G,$G14,$M:$M,"●",$A:$A,JP$5)/JP$3,0)/3600/$E14</f>
        <v>0.00800739583333333</v>
      </c>
      <c r="JQ14" s="0" t="n">
        <f aca="false">IF($N14="●",SUMIFS(ST_SUM!KE:KE,ST_SUM!$L:$L,$G14)/COUNTIFS($G:$G,$G14,$N:$N,"●",$A:$A,JQ$5)/JQ$3,0)/3600/$E14</f>
        <v>0.00242458767361111</v>
      </c>
      <c r="JR14" s="0" t="n">
        <f aca="false">IF($O14="●",SUMIFS(ST_SUM!KF:KF,ST_SUM!$L:$L,$G14,ST_SUM!$M:$M,IF($B14='PART METHOD'!$D$4,"FMCNC1",IF($B14='PART METHOD'!$D$6,"FMCNC2","STD")))/IF($B14='PART METHOD'!$D$4,COUNTIFS($G:$G,$G14,$O:$O,"●",$A:$A,JR$5,$B:$B,'PART METHOD'!$D$4),IF($B14='PART METHOD'!$D$6,COUNTIFS($G:$G,$G14,$O:$O,"●",$A:$A,JR$5,$B:$B,'PART METHOD'!$D$6),COUNTIFS($G:$G,$G14,$O:$O,"●",$A:$A,JR$5,$B:$B,"&lt;&gt;"&amp;'PART METHOD'!$D$4,$B:$B,"&lt;&gt;"&amp;'PART METHOD'!$D$6)))/JR$3,0)/3600/$E14</f>
        <v>0</v>
      </c>
      <c r="JS14" s="0" t="n">
        <f aca="false">IF($P14="●",SUMIFS(ST_SUM!KG:KG,ST_SUM!$L:$L,$G14,ST_SUM!$M:$M,IF($B14='PART METHOD'!$D$4,"FMCNC1",IF($B14='PART METHOD'!$D$6,"FMCNC2","STD")))/IF($B14='PART METHOD'!$D$4,COUNTIFS($G:$G,$G14,$P:$P,"●",$A:$A,JS$5,$B:$B,'PART METHOD'!$D$4),IF($B14='PART METHOD'!$D$6,COUNTIFS($G:$G,$G14,$P:$P,"●",$A:$A,JS$5,$B:$B,'PART METHOD'!$D$6),COUNTIFS($G:$G,$G14,$P:$P,"●",$A:$A,JS$5,$B:$B,"&lt;&gt;"&amp;'PART METHOD'!$D$4,$B:$B,"&lt;&gt;"&amp;'PART METHOD'!$D$6)))/JS$3,0)/3600/$E14</f>
        <v>0</v>
      </c>
      <c r="JT14" s="0" t="n">
        <f aca="false">IF($Q14="●",SUMIFS(ST_SUM!KH:KH,ST_SUM!$L:$L,$G14,ST_SUM!$M:$M,IF($B14='PART METHOD'!$D$4,"FMCNC1",IF($B14='PART METHOD'!$D$6,"FMCNC2","STD")))/IF($B14='PART METHOD'!$D$4,COUNTIFS($G:$G,$G14,$Q:$Q,"●",$A:$A,JT$5,$B:$B,'PART METHOD'!$D$4),IF($B14='PART METHOD'!$D$6,COUNTIFS($G:$G,$G14,$Q:$Q,"●",$A:$A,JT$5,$B:$B,'PART METHOD'!$D$6),COUNTIFS($G:$G,$G14,$Q:$Q,"●",$A:$A,JT$5,$B:$B,"&lt;&gt;"&amp;'PART METHOD'!$D$4,$B:$B,"&lt;&gt;"&amp;'PART METHOD'!$D$6)))/JT$3,0)/3600/$E14</f>
        <v>0.0113795954861111</v>
      </c>
      <c r="JU14" s="0" t="n">
        <f aca="false">IF($R14="●",SUMIFS(ST_SUM!KI:KI,ST_SUM!$L:$L,$G14,ST_SUM!$M:$M,IF($B14='PART METHOD'!$D$4,"FMCNC1",IF($B14='PART METHOD'!$D$6,"FMCNC2","STD")))/IF($B14='PART METHOD'!$D$4,COUNTIFS($G:$G,$G14,$R:$R,"●",$A:$A,JU$5,$B:$B,'PART METHOD'!$D$4),IF($B14='PART METHOD'!$D$6,COUNTIFS($G:$G,$G14,$R:$R,"●",$A:$A,JU$5,$B:$B,'PART METHOD'!$D$6),COUNTIFS($G:$G,$G14,$R:$R,"●",$A:$A,JU$5,$B:$B,"&lt;&gt;"&amp;'PART METHOD'!$D$4,$B:$B,"&lt;&gt;"&amp;'PART METHOD'!$D$6)))/JU$3,0)/3600/$E14</f>
        <v>0</v>
      </c>
      <c r="JV14" s="0" t="n">
        <f aca="false">IF($S14="●",SUMIFS(ST_SUM!KJ:KJ,ST_SUM!$L:$L,$G14,ST_SUM!$M:$M,IF($B14='PART METHOD'!$D$4,"FMCNC1",IF($B14='PART METHOD'!$D$6,"FMCNC2","STD")))/IF($B14='PART METHOD'!$D$4,COUNTIFS($G:$G,$G14,$S:$S,"●",$A:$A,JV$5,$B:$B,'PART METHOD'!$D$4),IF($B14='PART METHOD'!$D$6,COUNTIFS($G:$G,$G14,$S:$S,"●",$A:$A,JV$5,$B:$B,'PART METHOD'!$D$6),COUNTIFS($G:$G,$G14,$S:$S,"●",$A:$A,JV$5,$B:$B,"&lt;&gt;"&amp;'PART METHOD'!$D$4,$B:$B,"&lt;&gt;"&amp;'PART METHOD'!$D$6)))/JV$3,0)/3600/$E14</f>
        <v>0</v>
      </c>
      <c r="JW14" s="0" t="n">
        <f aca="false">IF($T14="●",SUMIFS(ST_SUM!KK:KK,ST_SUM!$L:$L,$G14,ST_SUM!$M:$M,IF($B14='PART METHOD'!$D$4,"FMCNC1",IF($B14='PART METHOD'!$D$6,"FMCNC2","STD")))/IF($B14='PART METHOD'!$D$4,COUNTIFS($G:$G,$G14,$T:$T,"●",$A:$A,JW$5,$B:$B,'PART METHOD'!$D$4),IF($B14='PART METHOD'!$D$6,COUNTIFS($G:$G,$G14,$T:$T,"●",$A:$A,JW$5,$B:$B,'PART METHOD'!$D$6),COUNTIFS($G:$G,$G14,$T:$T,"●",$A:$A,JW$5,$B:$B,"&lt;&gt;"&amp;'PART METHOD'!$D$4,$B:$B,"&lt;&gt;"&amp;'PART METHOD'!$D$6)))/JW$3,0)/3600/$E14</f>
        <v>0</v>
      </c>
      <c r="JX14" s="0" t="n">
        <f aca="false">IF($U14="●",SUMIFS(ST_SUM!KL:KL,ST_SUM!$L:$L,$G14,ST_SUM!$M:$M,IF($B14='PART METHOD'!$D$4,"FMCNC1",IF($B14='PART METHOD'!$D$6,"FMCNC2","STD")))/IF($B14='PART METHOD'!$D$4,COUNTIFS($G:$G,$G14,$U:$U,"●",$A:$A,JX$5,$B:$B,'PART METHOD'!$D$4),IF($B14='PART METHOD'!$D$6,COUNTIFS($G:$G,$G14,$U:$U,"●",$A:$A,JX$5,$B:$B,'PART METHOD'!$D$6),COUNTIFS($G:$G,$G14,$U:$U,"●",$A:$A,JX$5,$B:$B,"&lt;&gt;"&amp;'PART METHOD'!$D$4,$B:$B,"&lt;&gt;"&amp;'PART METHOD'!$D$6)))/JX$3,0)/3600/$E14</f>
        <v>0</v>
      </c>
      <c r="JY14" s="0" t="n">
        <f aca="false">IF($V14="●",SUMIFS(ST_SUM!KM:KM,ST_SUM!$L:$L,$G14,ST_SUM!$M:$M,IF($B14='PART METHOD'!$D$4,"FMCNC1",IF($B14='PART METHOD'!$D$6,"FMCNC2","STD")))/IF($B14='PART METHOD'!$D$4,COUNTIFS($G:$G,$G14,$V:$V,"●",$A:$A,JY$5,$B:$B,'PART METHOD'!$D$4),IF($B14='PART METHOD'!$D$6,COUNTIFS($G:$G,$G14,$V:$V,"●",$A:$A,JY$5,$B:$B,'PART METHOD'!$D$6),COUNTIFS($G:$G,$G14,$V:$V,"●",$A:$A,JY$5,$B:$B,"&lt;&gt;"&amp;'PART METHOD'!$D$4,$B:$B,"&lt;&gt;"&amp;'PART METHOD'!$D$6)))/JY$3,0)/3600/$E14</f>
        <v>0.0247737369791667</v>
      </c>
      <c r="JZ14" s="0" t="n">
        <f aca="false">IF($W14="●",SUMIFS(ST_SUM!KN:KN,ST_SUM!$L:$L,$G14,ST_SUM!$N:$N,IF($B14='PART METHOD'!$D$5,"HAND","STD"))/COUNTIFS($G:$G,$G14,$W:$W,"●",$A:$A,JZ$5,$B:$B,IF($B14='PART METHOD'!$D$5,'PART METHOD'!$D$5,"&lt;&gt;"&amp;'PART METHOD'!$D$5))/JZ$3,0)/3600/$E14</f>
        <v>0</v>
      </c>
      <c r="KA14" s="0" t="n">
        <f aca="false">IF($X14="●",SUMIFS(ST_SUM!KO:KO,ST_SUM!$L:$L,$G14)/COUNTIFS($G:$G,$G14,$X:$X,"●",$A:$A,KA$5)/KA$3,0)/3600/$E14</f>
        <v>0</v>
      </c>
      <c r="KB14" s="0" t="n">
        <f aca="false">IF($Y14="●",SUMIFS(ST_SUM!KP:KP,ST_SUM!$L:$L,$G14)/COUNTIFS($G:$G,$G14,$Y:$Y,"●",$A:$A,KB$5)/KB$3,0)/3600/$E14</f>
        <v>0.0219096510416667</v>
      </c>
      <c r="KC14" s="0" t="n">
        <f aca="false">IF($Z14="●",SUMIFS(ST_SUM!KQ:KQ,ST_SUM!$L:$L,$G14)/COUNTIFS($G:$G,$G14,$Z:$Z,"●",$A:$A,KC$5)/KC$3,0)/3600/$E14</f>
        <v>0.00805047164351852</v>
      </c>
      <c r="KD14" s="0" t="n">
        <f aca="false">IF($AA14="●",SUMIFS(ST_SUM!KR:KR,ST_SUM!$L:$L,$G14)/COUNTIFS($G:$G,$G14,$AA:$AA,"●",$A:$A,KD$5)/KD$3,0)/3600/$E14</f>
        <v>0.0147861219618056</v>
      </c>
      <c r="KE14" s="0" t="n">
        <f aca="false">IF($AB14="●",SUMIFS(ST_SUM!KS:KS,ST_SUM!$L:$L,$G14)/COUNTIFS($G:$G,$G14,$AB:$AB,"●",$A:$A,KE$5)/KE$3,0)/3600/$E14</f>
        <v>0.0039276171875</v>
      </c>
      <c r="KF14" s="0" t="n">
        <f aca="false">IF($AC14="●",SUMIFS(ST_SUM!KT:KT,ST_SUM!$L:$L,$G14)/COUNTIFS($G:$G,$G14,$AC:$AC,"●",$A:$A,KF$5)/KF$3,0)/3600/$E14</f>
        <v>0.0104226432291667</v>
      </c>
      <c r="KG14" s="0" t="n">
        <f aca="false">IF($AD14="●",SUMIFS(ST_SUM!KU:KU,ST_SUM!$L:$L,$G14)/COUNTIFS($G:$G,$G14,$AD:$AD,"●",$A:$A,KG$5)/KG$3,0)/3600/$E14</f>
        <v>0.00477370949074074</v>
      </c>
      <c r="KH14" s="0" t="n">
        <f aca="false">IF($AE14="●",SUMIFS(ST_SUM!KV:KV,ST_SUM!$L:$L,$G14)/COUNTIFS($G:$G,$G14,$AE:$AE,"●",$A:$A,KH$5)/KH$3,0)/3600/$E14</f>
        <v>0</v>
      </c>
      <c r="KI14" s="0" t="n">
        <f aca="false">IF($AF14="●",SUMIFS(ST_SUM!KW:KW,ST_SUM!$L:$L,$G14)/COUNTIFS($G:$G,$G14,$AF:$AF,"●",$A:$A,KI$5)/KI$3,0)/3600/$E14</f>
        <v>0.008116796875</v>
      </c>
      <c r="KJ14" s="0" t="n">
        <f aca="false">IF($AG14="●",SUMIFS(ST_SUM!KX:KX,ST_SUM!$L:$L,$G14)/COUNTIFS($G:$G,$G14,$AG:$AG,"●",$A:$A,KJ$5)/KJ$3,0)/3600/$E14</f>
        <v>0.00997781032986111</v>
      </c>
      <c r="KK14" s="0" t="n">
        <f aca="false">IF($AH14="●",SUMIFS(ST_SUM!KY:KY,ST_SUM!$L:$L,$G14)/COUNTIFS($G:$G,$G14,$AH:$AH,"●",$A:$A,KK$5)/KK$3,0)/3600/$E14</f>
        <v>0.0189214149305556</v>
      </c>
      <c r="KL14" s="0" t="n">
        <f aca="false">IF($AI14="●",SUMIFS(ST_SUM!KZ:KZ,ST_SUM!$L:$L,$G14)/COUNTIFS($G:$G,$G14,$AI:$AI,"●",$A:$A,KL$5)/KL$3,0)/3600/$E14</f>
        <v>0.00908570023148148</v>
      </c>
      <c r="KM14" s="0" t="n">
        <f aca="false">IF($AJ14="●",SUMIFS(ST_SUM!LA:LA,ST_SUM!$L:$L,$G14)/COUNTIFS($G:$G,$G14,$AJ:$AJ,"●",$A:$A,KM$5)/KM$3,0)/3600/$E14</f>
        <v>0.00319059519675926</v>
      </c>
      <c r="KN14" s="0" t="n">
        <f aca="false">IF($AK14="●",SUMIFS(ST_SUM!LB:LB,ST_SUM!$L:$L,$G14)/COUNTIFS($G:$G,$G14,$AK:$AK,"●",$A:$A,KN$5)/KN$3,0)/3600/$E14</f>
        <v>0.005154375</v>
      </c>
      <c r="KO14" s="0" t="n">
        <f aca="false">IF($AL14="●",SUMIFS(ST_SUM!LC:LC,ST_SUM!$L:$L,$G14)/COUNTIFS($G:$G,$G14,$AL:$AL,"●",$A:$A,KO$5)/KO$3,0)/3600/$E14</f>
        <v>0</v>
      </c>
      <c r="KP14" s="0" t="n">
        <f aca="false">IF($AM14="●",SUMIFS(ST_SUM!LD:LD,ST_SUM!$L:$L,$G14)/COUNTIFS($G:$G,$G14,$AM:$AM,"●",$A:$A,KP$5)/KP$3,0)/3600/$E14</f>
        <v>0</v>
      </c>
      <c r="KQ14" s="0" t="n">
        <f aca="false">IF($AN14="●",SUMIFS(ST_SUM!LE:LE,ST_SUM!$L:$L,$G14)/COUNTIFS($G:$G,$G14,$AN:$AN,"●",$A:$A,KQ$5)/KQ$3,0)/3600/$E14</f>
        <v>0.00700896223958333</v>
      </c>
      <c r="KR14" s="0" t="n">
        <f aca="false">IF($AO14="●",SUMIFS(ST_SUM!LF:LF,ST_SUM!$L:$L,$G14)/COUNTIFS($G:$G,$G14,$AO:$AO,"●",$A:$A,KR$5)/KR$3,0)/3600/$E14</f>
        <v>0.0214681684027778</v>
      </c>
      <c r="KS14" s="0" t="n">
        <f aca="false">IF($AP14="●",SUMIFS(ST_SUM!LG:LG,ST_SUM!$L:$L,$G14)/COUNTIFS($G:$G,$G14,$AP:$AP,"●",$A:$A,KS$5)/KS$3,0)/3600/$E14</f>
        <v>0.00918605324074074</v>
      </c>
      <c r="KT14" s="0" t="n">
        <f aca="false">IF($AQ14="●",SUMIFS(ST_SUM!LH:LH,ST_SUM!$L:$L,$G14)/COUNTIFS($G:$G,$G14,$AQ:$AQ,"●",$A:$A,KT$5)/KT$3,0)/3600/$E14</f>
        <v>0.00764833333333333</v>
      </c>
      <c r="KU14" s="0" t="n">
        <f aca="false">IF($AR14="●",SUMIFS(ST_SUM!LI:LI,ST_SUM!$L:$L,$G14)/COUNTIFS($G:$G,$G14,$AR:$AR,"●",$A:$A,KU$5)/KU$3,0)/3600/$E14</f>
        <v>0.0108305034722222</v>
      </c>
      <c r="KV14" s="0" t="n">
        <f aca="false">IF($AS14="●",SUMIFS(ST_SUM!LJ:LJ,ST_SUM!$L:$L,$G14)/COUNTIFS($G:$G,$G14,$AS:$AS,"●",$A:$A,KV$5)/KV$3,0)/3600/$E14</f>
        <v>0.0169810329861111</v>
      </c>
      <c r="KW14" s="0" t="n">
        <f aca="false">IF($AT14="●",SUMIFS(ST_SUM!LK:LK,ST_SUM!$L:$L,$G14)/COUNTIFS($G:$G,$G14,$AT:$AT,"●",$A:$A,KW$5)/KW$3,0)/3600/$E14</f>
        <v>0</v>
      </c>
      <c r="KX14" s="0" t="n">
        <f aca="false">IF($AU14="●",SUMIFS(ST_SUM!LL:LL,ST_SUM!$L:$L,$G14)/COUNTIFS($G:$G,$G14,$AU:$AU,"●",$A:$A,KX$5)/KX$3,0)/3600/$E14</f>
        <v>0</v>
      </c>
      <c r="KY14" s="0" t="n">
        <f aca="false">IF($AV14="●",SUMIFS(ST_SUM!LM:LM,ST_SUM!$L:$L,$G14)/COUNTIFS($G:$G,$G14,$AV:$AV,"●",$A:$A,KY$5)/KY$3,0)/3600/$E14</f>
        <v>0</v>
      </c>
      <c r="KZ14" s="0" t="n">
        <f aca="false">IF($AW14="●",SUMIFS(ST_SUM!LN:LN,ST_SUM!$L:$L,$G14)/COUNTIFS($G:$G,$G14,$AW:$AW,"●",$A:$A,KZ$5)/KZ$3,0)/3600/$E14</f>
        <v>0.0248800390625</v>
      </c>
      <c r="LA14" s="0" t="n">
        <f aca="false">IF($AX14="●",SUMIFS(ST_SUM!LO:LO,ST_SUM!$L:$L,$G14)/COUNTIFS($G:$G,$G14,$AX:$AX,"●",$A:$A,LA$5)/LA$3,0)/3600/$E14</f>
        <v>0.00378623263888889</v>
      </c>
      <c r="LB14" s="0" t="n">
        <f aca="false">IF($AY14="●",SUMIFS(ST_SUM!LP:LP,ST_SUM!$L:$L,$G14)/COUNTIFS($G:$G,$G14,$AY:$AY,"●",$A:$A,LB$5)/LB$3,0)/3600/$E14</f>
        <v>0</v>
      </c>
      <c r="LC14" s="0" t="n">
        <f aca="false">IF($AZ14="●",SUMIFS(ST_SUM!LQ:LQ,ST_SUM!$L:$L,$G14)/COUNTIFS($G:$G,$G14,$AZ:$AZ,"●",$A:$A,LC$5)/LC$3,0)/3600/$E14</f>
        <v>0.0089169609375</v>
      </c>
      <c r="LD14" s="0" t="n">
        <f aca="false">IF($BA14="●",SUMIFS(ST_SUM!LR:LR,ST_SUM!$L:$L,$G14)/COUNTIFS($G:$G,$G14,$BA:$BA,"●",$A:$A,LD$5)/LD$3,0)/3600/$E14</f>
        <v>0</v>
      </c>
      <c r="LE14" s="0" t="n">
        <f aca="false">IF($BB14="●",SUMIFS(ST_SUM!LS:LS,ST_SUM!$L:$L,$G14)/COUNTIFS($G:$G,$G14,$BB:$BB,"●",$A:$A,LE$5)/LE$3,0)/3600/$E14</f>
        <v>0.00553827256944444</v>
      </c>
      <c r="LF14" s="0" t="n">
        <f aca="false">IF($BC14="●",SUMIFS(ST_SUM!LT:LT,ST_SUM!$L:$L,$G14)/COUNTIFS($G:$G,$G14,$BC:$BC,"●",$A:$A,LF$5)/LF$3,0)/3600/$E14</f>
        <v>0.01369921875</v>
      </c>
      <c r="LG14" s="0" t="n">
        <f aca="false">IF($BD14="●",SUMIFS(ST_SUM!LU:LU,ST_SUM!$L:$L,$G14)/COUNTIFS($G:$G,$G14,$BD:$BD,"●",$A:$A,LG$5)/LG$3,0)/3600/$E14</f>
        <v>0.00865072627314815</v>
      </c>
      <c r="LH14" s="0" t="n">
        <f aca="false">IF($BE14="●",SUMIFS(ST_SUM!LV:LV,ST_SUM!$L:$L,$G14)/COUNTIFS($G:$G,$G14,$BE:$BE,"●",$A:$A,LH$5)/LH$3,0)/3600/$E14</f>
        <v>0.00519145833333333</v>
      </c>
      <c r="LI14" s="0" t="n">
        <f aca="false">IF($BF14="●",SUMIFS(ST_SUM!LW:LW,ST_SUM!$L:$L,$G14)/COUNTIFS($G:$G,$G14,$BF:$BF,"●",$A:$A,LI$5)/LI$3,0)/3600/$E14</f>
        <v>0.00976135416666667</v>
      </c>
      <c r="LJ14" s="0" t="n">
        <f aca="false">IF($BG14="●",SUMIFS(ST_SUM!LX:LX,ST_SUM!$L:$L,$G14)/COUNTIFS($G:$G,$G14,$BG:$BG,"●",$A:$A,LJ$5)/LJ$3,0)/3600/$E14</f>
        <v>0</v>
      </c>
      <c r="LK14" s="0" t="n">
        <f aca="false">IF($BH14="●",SUMIFS(ST_SUM!LY:LY,ST_SUM!$L:$L,$G14)/COUNTIFS($G:$G,$G14,$BH:$BH,"●",$A:$A,LK$5)/LK$3,0)/3600/$E14</f>
        <v>0.00679365885416667</v>
      </c>
      <c r="LL14" s="0" t="n">
        <f aca="false">IF($BI14="●",SUMIFS(ST_SUM!LZ:LZ,ST_SUM!$L:$L,$G14)/COUNTIFS($G:$G,$G14,$BI:$BI,"●",$A:$A,LL$5)/LL$3,0)/3600/$E14</f>
        <v>0.01050121875</v>
      </c>
      <c r="LM14" s="0" t="n">
        <f aca="false">IF($BJ14="●",SUMIFS(ST_SUM!MA:MA,ST_SUM!$L:$L,$G14)/COUNTIFS($G:$G,$G14,$BJ:$BJ,"●",$A:$A,LM$5)/LM$3,0)/3600/$E14</f>
        <v>0</v>
      </c>
      <c r="LN14" s="0" t="n">
        <f aca="false">IF($BK14="●",SUMIFS(ST_SUM!MB:MB,ST_SUM!$L:$L,$G14)/COUNTIFS($G:$G,$G14,$BK:$BK,"●",$A:$A,LN$5)/LN$3,0)/3600/$E14</f>
        <v>0.0095541796875</v>
      </c>
      <c r="LO14" s="0" t="n">
        <f aca="false">IF($BL14="●",SUMIFS(ST_SUM!MC:MC,ST_SUM!$L:$L,$G14)/COUNTIFS($G:$G,$G14,$BL:$BL,"●",$A:$A,LO$5)/LO$3,0)/3600/$E14</f>
        <v>0.00957682552083333</v>
      </c>
      <c r="LP14" s="0" t="n">
        <f aca="false">IF($BM14="●",SUMIFS(ST_SUM!MD:MD,ST_SUM!$L:$L,$G14)/COUNTIFS($G:$G,$G14,$BM:$BM,"●",$A:$A,LP$5)/LP$3,0)/3600/$E14</f>
        <v>0.0262390798611111</v>
      </c>
      <c r="LQ14" s="0" t="n">
        <f aca="false">IF($BN14="●",SUMIFS(ST_SUM!ME:ME,ST_SUM!$L:$L,$G14)/COUNTIFS($G:$G,$G14,$BN:$BN,"●",$A:$A,LQ$5)/LQ$3,0)/3600/$E14</f>
        <v>0</v>
      </c>
      <c r="LR14" s="0" t="n">
        <f aca="false">IF($BO14="●",SUMIFS(ST_SUM!MF:MF,ST_SUM!$L:$L,$G14)/COUNTIFS($G:$G,$G14,$BO:$BO,"●",$A:$A,LR$5)/LR$3,0)/3600/$E14</f>
        <v>0</v>
      </c>
      <c r="LS14" s="0" t="n">
        <f aca="false">IF($BP14="●",SUMIFS(ST_SUM!MG:MG,ST_SUM!$L:$L,$G14)/COUNTIFS($G:$G,$G14,$BP:$BP,"●",$A:$A,LS$5)/LS$3,0)/3600/$E14</f>
        <v>0.0189077473958333</v>
      </c>
      <c r="LT14" s="0" t="n">
        <f aca="false">IF($BQ14="●",SUMIFS(ST_SUM!MH:MH,ST_SUM!$L:$L,$G14)/COUNTIFS($G:$G,$G14,$BQ:$BQ,"●",$A:$A,LT$5)/LT$3,0)/3600/$E14</f>
        <v>0.0201463541666667</v>
      </c>
      <c r="LU14" s="0" t="n">
        <f aca="false">IF($BR14="●",SUMIFS(ST_SUM!MI:MI,ST_SUM!$L:$L,$G14)/COUNTIFS($G:$G,$G14,$BR:$BR,"●",$A:$A,LU$5)/LU$3,0)/3600/$E14</f>
        <v>0.0055883671875</v>
      </c>
      <c r="LV14" s="0" t="n">
        <f aca="false">IF($BS14="●",SUMIFS(ST_SUM!MJ:MJ,ST_SUM!$L:$L,$G14)/COUNTIFS($G:$G,$G14,$BS:$BS,"●",$A:$A,LV$5)/LV$3,0)/3600/$E14</f>
        <v>0.00173177083333333</v>
      </c>
      <c r="LW14" s="0" t="n">
        <f aca="false">IF($BT14="●",SUMIFS(ST_SUM!MK:MK,ST_SUM!$L:$L,$G14)/COUNTIFS($G:$G,$G14,$BT:$BT,"●",$A:$A,LW$5)/LW$3,0)/3600/$E14</f>
        <v>0</v>
      </c>
      <c r="LX14" s="0" t="n">
        <f aca="false">SUM(JK14:LW14)</f>
        <v>0.463505410590278</v>
      </c>
      <c r="LY14" s="0" t="n">
        <f aca="false">IF($H14="●",SUMIFS(ST_SUM!MM:MM,ST_SUM!$L:$L,$G14)/COUNTIFS($G:$G,$G14,$H:$H,"●",$A:$A,LY$5)/LY$3,0)/3600/$E14</f>
        <v>0.00430581473214286</v>
      </c>
      <c r="LZ14" s="0" t="n">
        <f aca="false">IF($I14="●",SUMIFS(ST_SUM!MN:MN,ST_SUM!$L:$L,$G14)/COUNTIFS($G:$G,$G14,$I:$I,"●",$A:$A,LZ$5)/LZ$3,0)/3600/$E14</f>
        <v>0.0035291087962963</v>
      </c>
      <c r="MA14" s="0" t="n">
        <f aca="false">IF($J14="●",SUMIFS(ST_SUM!MO:MO,ST_SUM!$L:$L,$G14)/COUNTIFS($G:$G,$G14,$J:$J,"●",$A:$A,MA$5)/MA$3,0)/3600/$E14</f>
        <v>0.0233209957837302</v>
      </c>
      <c r="MB14" s="0" t="n">
        <f aca="false">IF($K14="●",SUMIFS(ST_SUM!MP:MP,ST_SUM!$L:$L,$G14)/COUNTIFS($G:$G,$G14,$K:$K,"●",$A:$A,MB$5)/MB$3,0)/3600/$E14</f>
        <v>0</v>
      </c>
      <c r="MC14" s="0" t="n">
        <f aca="false">IF($L14="●",SUMIFS(ST_SUM!MQ:MQ,ST_SUM!$L:$L,$G14)/COUNTIFS($G:$G,$G14,$L:$L,"●",$A:$A,MC$5)/MC$3,0)/3600/$E14</f>
        <v>0</v>
      </c>
      <c r="MD14" s="0" t="n">
        <f aca="false">IF($M14="●",SUMIFS(ST_SUM!MR:MR,ST_SUM!$L:$L,$G14)/COUNTIFS($G:$G,$G14,$M:$M,"●",$A:$A,MD$5)/MD$3,0)/3600/$E14</f>
        <v>0.00597726521164021</v>
      </c>
      <c r="ME14" s="0" t="n">
        <f aca="false">IF($N14="●",SUMIFS(ST_SUM!MS:MS,ST_SUM!$L:$L,$G14)/COUNTIFS($G:$G,$G14,$N:$N,"●",$A:$A,ME$5)/ME$3,0)/3600/$E14</f>
        <v>0.00175140542328042</v>
      </c>
      <c r="MF14" s="0" t="n">
        <f aca="false">IF($O14="●",SUMIFS(ST_SUM!MT:MT,ST_SUM!$L:$L,$G14,ST_SUM!$M:$M,IF($B14='PART METHOD'!$D$4,"FMCNC1",IF($B14='PART METHOD'!$D$6,"FMCNC2","STD")))/IF($B14='PART METHOD'!$D$4,COUNTIFS($G:$G,$G14,$O:$O,"●",$A:$A,MF$5,$B:$B,'PART METHOD'!$D$4),IF($B14='PART METHOD'!$D$6,COUNTIFS($G:$G,$G14,$O:$O,"●",$A:$A,MF$5,$B:$B,'PART METHOD'!$D$6),COUNTIFS($G:$G,$G14,$O:$O,"●",$A:$A,MF$5,$B:$B,"&lt;&gt;"&amp;'PART METHOD'!$D$4,$B:$B,"&lt;&gt;"&amp;'PART METHOD'!$D$6)))/MF$3,0)/3600/$E14</f>
        <v>0</v>
      </c>
      <c r="MG14" s="0" t="n">
        <f aca="false">IF($P14="●",SUMIFS(ST_SUM!MU:MU,ST_SUM!$L:$L,$G14,ST_SUM!$M:$M,IF($B14='PART METHOD'!$D$4,"FMCNC1",IF($B14='PART METHOD'!$D$6,"FMCNC2","STD")))/IF($B14='PART METHOD'!$D$4,COUNTIFS($G:$G,$G14,$P:$P,"●",$A:$A,MG$5,$B:$B,'PART METHOD'!$D$4),IF($B14='PART METHOD'!$D$6,COUNTIFS($G:$G,$G14,$P:$P,"●",$A:$A,MG$5,$B:$B,'PART METHOD'!$D$6),COUNTIFS($G:$G,$G14,$P:$P,"●",$A:$A,MG$5,$B:$B,"&lt;&gt;"&amp;'PART METHOD'!$D$4,$B:$B,"&lt;&gt;"&amp;'PART METHOD'!$D$6)))/MG$3,0)/3600/$E14</f>
        <v>0</v>
      </c>
      <c r="MH14" s="0" t="n">
        <f aca="false">IF($Q14="●",SUMIFS(ST_SUM!MV:MV,ST_SUM!$L:$L,$G14,ST_SUM!$M:$M,IF($B14='PART METHOD'!$D$4,"FMCNC1",IF($B14='PART METHOD'!$D$6,"FMCNC2","STD")))/IF($B14='PART METHOD'!$D$4,COUNTIFS($G:$G,$G14,$Q:$Q,"●",$A:$A,MH$5,$B:$B,'PART METHOD'!$D$4),IF($B14='PART METHOD'!$D$6,COUNTIFS($G:$G,$G14,$Q:$Q,"●",$A:$A,MH$5,$B:$B,'PART METHOD'!$D$6),COUNTIFS($G:$G,$G14,$Q:$Q,"●",$A:$A,MH$5,$B:$B,"&lt;&gt;"&amp;'PART METHOD'!$D$4,$B:$B,"&lt;&gt;"&amp;'PART METHOD'!$D$6)))/MH$3,0)/3600/$E14</f>
        <v>0.00772859430114638</v>
      </c>
      <c r="MI14" s="0" t="n">
        <f aca="false">IF($R14="●",SUMIFS(ST_SUM!MW:MW,ST_SUM!$L:$L,$G14,ST_SUM!$M:$M,IF($B14='PART METHOD'!$D$4,"FMCNC1",IF($B14='PART METHOD'!$D$6,"FMCNC2","STD")))/IF($B14='PART METHOD'!$D$4,COUNTIFS($G:$G,$G14,$R:$R,"●",$A:$A,MI$5,$B:$B,'PART METHOD'!$D$4),IF($B14='PART METHOD'!$D$6,COUNTIFS($G:$G,$G14,$R:$R,"●",$A:$A,MI$5,$B:$B,'PART METHOD'!$D$6),COUNTIFS($G:$G,$G14,$R:$R,"●",$A:$A,MI$5,$B:$B,"&lt;&gt;"&amp;'PART METHOD'!$D$4,$B:$B,"&lt;&gt;"&amp;'PART METHOD'!$D$6)))/MI$3,0)/3600/$E14</f>
        <v>0</v>
      </c>
      <c r="MJ14" s="0" t="n">
        <f aca="false">IF($S14="●",SUMIFS(ST_SUM!MX:MX,ST_SUM!$L:$L,$G14,ST_SUM!$M:$M,IF($B14='PART METHOD'!$D$4,"FMCNC1",IF($B14='PART METHOD'!$D$6,"FMCNC2","STD")))/IF($B14='PART METHOD'!$D$4,COUNTIFS($G:$G,$G14,$S:$S,"●",$A:$A,MJ$5,$B:$B,'PART METHOD'!$D$4),IF($B14='PART METHOD'!$D$6,COUNTIFS($G:$G,$G14,$S:$S,"●",$A:$A,MJ$5,$B:$B,'PART METHOD'!$D$6),COUNTIFS($G:$G,$G14,$S:$S,"●",$A:$A,MJ$5,$B:$B,"&lt;&gt;"&amp;'PART METHOD'!$D$4,$B:$B,"&lt;&gt;"&amp;'PART METHOD'!$D$6)))/MJ$3,0)/3600/$E14</f>
        <v>0</v>
      </c>
      <c r="MK14" s="0" t="n">
        <f aca="false">IF($T14="●",SUMIFS(ST_SUM!MY:MY,ST_SUM!$L:$L,$G14,ST_SUM!$M:$M,IF($B14='PART METHOD'!$D$4,"FMCNC1",IF($B14='PART METHOD'!$D$6,"FMCNC2","STD")))/IF($B14='PART METHOD'!$D$4,COUNTIFS($G:$G,$G14,$T:$T,"●",$A:$A,MK$5,$B:$B,'PART METHOD'!$D$4),IF($B14='PART METHOD'!$D$6,COUNTIFS($G:$G,$G14,$T:$T,"●",$A:$A,MK$5,$B:$B,'PART METHOD'!$D$6),COUNTIFS($G:$G,$G14,$T:$T,"●",$A:$A,MK$5,$B:$B,"&lt;&gt;"&amp;'PART METHOD'!$D$4,$B:$B,"&lt;&gt;"&amp;'PART METHOD'!$D$6)))/MK$3,0)/3600/$E14</f>
        <v>0</v>
      </c>
      <c r="ML14" s="0" t="n">
        <f aca="false">IF($U14="●",SUMIFS(ST_SUM!MZ:MZ,ST_SUM!$L:$L,$G14,ST_SUM!$M:$M,IF($B14='PART METHOD'!$D$4,"FMCNC1",IF($B14='PART METHOD'!$D$6,"FMCNC2","STD")))/IF($B14='PART METHOD'!$D$4,COUNTIFS($G:$G,$G14,$U:$U,"●",$A:$A,ML$5,$B:$B,'PART METHOD'!$D$4),IF($B14='PART METHOD'!$D$6,COUNTIFS($G:$G,$G14,$U:$U,"●",$A:$A,ML$5,$B:$B,'PART METHOD'!$D$6),COUNTIFS($G:$G,$G14,$U:$U,"●",$A:$A,ML$5,$B:$B,"&lt;&gt;"&amp;'PART METHOD'!$D$4,$B:$B,"&lt;&gt;"&amp;'PART METHOD'!$D$6)))/ML$3,0)/3600/$E14</f>
        <v>0</v>
      </c>
      <c r="MM14" s="0" t="n">
        <f aca="false">IF($V14="●",SUMIFS(ST_SUM!NA:NA,ST_SUM!$L:$L,$G14,ST_SUM!$M:$M,IF($B14='PART METHOD'!$D$4,"FMCNC1",IF($B14='PART METHOD'!$D$6,"FMCNC2","STD")))/IF($B14='PART METHOD'!$D$4,COUNTIFS($G:$G,$G14,$V:$V,"●",$A:$A,MM$5,$B:$B,'PART METHOD'!$D$4),IF($B14='PART METHOD'!$D$6,COUNTIFS($G:$G,$G14,$V:$V,"●",$A:$A,MM$5,$B:$B,'PART METHOD'!$D$6),COUNTIFS($G:$G,$G14,$V:$V,"●",$A:$A,MM$5,$B:$B,"&lt;&gt;"&amp;'PART METHOD'!$D$4,$B:$B,"&lt;&gt;"&amp;'PART METHOD'!$D$6)))/MM$3,0)/3600/$E14</f>
        <v>0.0215762326388889</v>
      </c>
      <c r="MN14" s="0" t="n">
        <f aca="false">IF($W14="●",SUMIFS(ST_SUM!NB:NB,ST_SUM!$L:$L,$G14,ST_SUM!$N:$N,IF($B14='PART METHOD'!$D$5,"HAND","STD"))/COUNTIFS($G:$G,$G14,$W:$W,"●",$A:$A,MN$5,$B:$B,IF($B14='PART METHOD'!$D$5,'PART METHOD'!$D$5,"&lt;&gt;"&amp;'PART METHOD'!$D$5))/MN$3,0)/3600/$E14</f>
        <v>0</v>
      </c>
      <c r="MO14" s="0" t="n">
        <f aca="false">IF($X14="●",SUMIFS(ST_SUM!NC:NC,ST_SUM!$L:$L,$G14)/COUNTIFS($G:$G,$G14,$X:$X,"●",$A:$A,MO$5)/MO$3,0)/3600/$E14</f>
        <v>0</v>
      </c>
      <c r="MP14" s="0" t="n">
        <f aca="false">IF($Y14="●",SUMIFS(ST_SUM!ND:ND,ST_SUM!$L:$L,$G14)/COUNTIFS($G:$G,$G14,$Y:$Y,"●",$A:$A,MP$5)/MP$3,0)/3600/$E14</f>
        <v>0.0172113591269841</v>
      </c>
      <c r="MQ14" s="0" t="n">
        <f aca="false">IF($Z14="●",SUMIFS(ST_SUM!NE:NE,ST_SUM!$L:$L,$G14)/COUNTIFS($G:$G,$G14,$Z:$Z,"●",$A:$A,MQ$5)/MQ$3,0)/3600/$E14</f>
        <v>0.00471947200176367</v>
      </c>
      <c r="MR14" s="0" t="n">
        <f aca="false">IF($AA14="●",SUMIFS(ST_SUM!NF:NF,ST_SUM!$L:$L,$G14)/COUNTIFS($G:$G,$G14,$AA:$AA,"●",$A:$A,MR$5)/MR$3,0)/3600/$E14</f>
        <v>0.00788912863756614</v>
      </c>
      <c r="MS14" s="0" t="n">
        <f aca="false">IF($AB14="●",SUMIFS(ST_SUM!NG:NG,ST_SUM!$L:$L,$G14)/COUNTIFS($G:$G,$G14,$AB:$AB,"●",$A:$A,MS$5)/MS$3,0)/3600/$E14</f>
        <v>0.00552041583994709</v>
      </c>
      <c r="MT14" s="0" t="n">
        <f aca="false">IF($AC14="●",SUMIFS(ST_SUM!NH:NH,ST_SUM!$L:$L,$G14)/COUNTIFS($G:$G,$G14,$AC:$AC,"●",$A:$A,MT$5)/MT$3,0)/3600/$E14</f>
        <v>0.00848950479497355</v>
      </c>
      <c r="MU14" s="0" t="n">
        <f aca="false">IF($AD14="●",SUMIFS(ST_SUM!NI:NI,ST_SUM!$L:$L,$G14)/COUNTIFS($G:$G,$G14,$AD:$AD,"●",$A:$A,MU$5)/MU$3,0)/3600/$E14</f>
        <v>0.00350129794973545</v>
      </c>
      <c r="MV14" s="0" t="n">
        <f aca="false">IF($AE14="●",SUMIFS(ST_SUM!NJ:NJ,ST_SUM!$L:$L,$G14)/COUNTIFS($G:$G,$G14,$AE:$AE,"●",$A:$A,MV$5)/MV$3,0)/3600/$E14</f>
        <v>0</v>
      </c>
      <c r="MW14" s="0" t="n">
        <f aca="false">IF($AF14="●",SUMIFS(ST_SUM!NK:NK,ST_SUM!$L:$L,$G14)/COUNTIFS($G:$G,$G14,$AF:$AF,"●",$A:$A,MW$5)/MW$3,0)/3600/$E14</f>
        <v>0.00747277157738095</v>
      </c>
      <c r="MX14" s="0" t="n">
        <f aca="false">IF($AG14="●",SUMIFS(ST_SUM!NL:NL,ST_SUM!$L:$L,$G14)/COUNTIFS($G:$G,$G14,$AG:$AG,"●",$A:$A,MX$5)/MX$3,0)/3600/$E14</f>
        <v>0.0038854724702381</v>
      </c>
      <c r="MY14" s="0" t="n">
        <f aca="false">IF($AH14="●",SUMIFS(ST_SUM!NM:NM,ST_SUM!$L:$L,$G14)/COUNTIFS($G:$G,$G14,$AH:$AH,"●",$A:$A,MY$5)/MY$3,0)/3600/$E14</f>
        <v>0.0191988715277778</v>
      </c>
      <c r="MZ14" s="0" t="n">
        <f aca="false">IF($AI14="●",SUMIFS(ST_SUM!NN:NN,ST_SUM!$L:$L,$G14)/COUNTIFS($G:$G,$G14,$AI:$AI,"●",$A:$A,MZ$5)/MZ$3,0)/3600/$E14</f>
        <v>0.00939445822310406</v>
      </c>
      <c r="NA14" s="0" t="n">
        <f aca="false">IF($AJ14="●",SUMIFS(ST_SUM!NO:NO,ST_SUM!$L:$L,$G14)/COUNTIFS($G:$G,$G14,$AJ:$AJ,"●",$A:$A,NA$5)/NA$3,0)/3600/$E14</f>
        <v>0.00263126736111111</v>
      </c>
      <c r="NB14" s="0" t="n">
        <f aca="false">IF($AK14="●",SUMIFS(ST_SUM!NP:NP,ST_SUM!$L:$L,$G14)/COUNTIFS($G:$G,$G14,$AK:$AK,"●",$A:$A,NB$5)/NB$3,0)/3600/$E14</f>
        <v>0.00577732886904762</v>
      </c>
      <c r="NC14" s="0" t="n">
        <f aca="false">IF($AL14="●",SUMIFS(ST_SUM!NQ:NQ,ST_SUM!$L:$L,$G14)/COUNTIFS($G:$G,$G14,$AL:$AL,"●",$A:$A,NC$5)/NC$3,0)/3600/$E14</f>
        <v>0</v>
      </c>
      <c r="ND14" s="0" t="n">
        <f aca="false">IF($AM14="●",SUMIFS(ST_SUM!NR:NR,ST_SUM!$L:$L,$G14)/COUNTIFS($G:$G,$G14,$AM:$AM,"●",$A:$A,ND$5)/ND$3,0)/3600/$E14</f>
        <v>0</v>
      </c>
      <c r="NE14" s="0" t="n">
        <f aca="false">IF($AN14="●",SUMIFS(ST_SUM!NS:NS,ST_SUM!$L:$L,$G14)/COUNTIFS($G:$G,$G14,$AN:$AN,"●",$A:$A,NE$5)/NE$3,0)/3600/$E14</f>
        <v>0.00328747933201058</v>
      </c>
      <c r="NF14" s="0" t="n">
        <f aca="false">IF($AO14="●",SUMIFS(ST_SUM!NT:NT,ST_SUM!$L:$L,$G14)/COUNTIFS($G:$G,$G14,$AO:$AO,"●",$A:$A,NF$5)/NF$3,0)/3600/$E14</f>
        <v>0.0104782514880952</v>
      </c>
      <c r="NG14" s="0" t="n">
        <f aca="false">IF($AP14="●",SUMIFS(ST_SUM!NU:NU,ST_SUM!$L:$L,$G14)/COUNTIFS($G:$G,$G14,$AP:$AP,"●",$A:$A,NG$5)/NG$3,0)/3600/$E14</f>
        <v>0.00632357804232804</v>
      </c>
      <c r="NH14" s="0" t="n">
        <f aca="false">IF($AQ14="●",SUMIFS(ST_SUM!NV:NV,ST_SUM!$L:$L,$G14)/COUNTIFS($G:$G,$G14,$AQ:$AQ,"●",$A:$A,NH$5)/NH$3,0)/3600/$E14</f>
        <v>0.00748408564814815</v>
      </c>
      <c r="NI14" s="0" t="n">
        <f aca="false">IF($AR14="●",SUMIFS(ST_SUM!NW:NW,ST_SUM!$L:$L,$G14)/COUNTIFS($G:$G,$G14,$AR:$AR,"●",$A:$A,NI$5)/NI$3,0)/3600/$E14</f>
        <v>0.00872448536706349</v>
      </c>
      <c r="NJ14" s="0" t="n">
        <f aca="false">IF($AS14="●",SUMIFS(ST_SUM!NX:NX,ST_SUM!$L:$L,$G14)/COUNTIFS($G:$G,$G14,$AS:$AS,"●",$A:$A,NJ$5)/NJ$3,0)/3600/$E14</f>
        <v>0.0111192447916667</v>
      </c>
      <c r="NK14" s="0" t="n">
        <f aca="false">IF($AT14="●",SUMIFS(ST_SUM!NY:NY,ST_SUM!$L:$L,$G14)/COUNTIFS($G:$G,$G14,$AT:$AT,"●",$A:$A,NK$5)/NK$3,0)/3600/$E14</f>
        <v>0</v>
      </c>
      <c r="NL14" s="0" t="n">
        <f aca="false">IF($AU14="●",SUMIFS(ST_SUM!NZ:NZ,ST_SUM!$L:$L,$G14)/COUNTIFS($G:$G,$G14,$AU:$AU,"●",$A:$A,NL$5)/NL$3,0)/3600/$E14</f>
        <v>0</v>
      </c>
      <c r="NM14" s="0" t="n">
        <f aca="false">IF($AV14="●",SUMIFS(ST_SUM!OA:OA,ST_SUM!$L:$L,$G14)/COUNTIFS($G:$G,$G14,$AV:$AV,"●",$A:$A,NM$5)/NM$3,0)/3600/$E14</f>
        <v>0</v>
      </c>
      <c r="NN14" s="0" t="n">
        <f aca="false">IF($AW14="●",SUMIFS(ST_SUM!OB:OB,ST_SUM!$L:$L,$G14)/COUNTIFS($G:$G,$G14,$AW:$AW,"●",$A:$A,NN$5)/NN$3,0)/3600/$E14</f>
        <v>0.0198220118220899</v>
      </c>
      <c r="NO14" s="0" t="n">
        <f aca="false">IF($AX14="●",SUMIFS(ST_SUM!OC:OC,ST_SUM!$L:$L,$G14)/COUNTIFS($G:$G,$G14,$AX:$AX,"●",$A:$A,NO$5)/NO$3,0)/3600/$E14</f>
        <v>0.000841468253968254</v>
      </c>
      <c r="NP14" s="0" t="n">
        <f aca="false">IF($AY14="●",SUMIFS(ST_SUM!OD:OD,ST_SUM!$L:$L,$G14)/COUNTIFS($G:$G,$G14,$AY:$AY,"●",$A:$A,NP$5)/NP$3,0)/3600/$E14</f>
        <v>0</v>
      </c>
      <c r="NQ14" s="0" t="n">
        <f aca="false">IF($AZ14="●",SUMIFS(ST_SUM!OE:OE,ST_SUM!$L:$L,$G14)/COUNTIFS($G:$G,$G14,$AZ:$AZ,"●",$A:$A,NQ$5)/NQ$3,0)/3600/$E14</f>
        <v>0.00847662312610229</v>
      </c>
      <c r="NR14" s="0" t="n">
        <f aca="false">IF($BA14="●",SUMIFS(ST_SUM!OF:OF,ST_SUM!$L:$L,$G14)/COUNTIFS($G:$G,$G14,$BA:$BA,"●",$A:$A,NR$5)/NR$3,0)/3600/$E14</f>
        <v>0</v>
      </c>
      <c r="NS14" s="0" t="n">
        <f aca="false">IF($BB14="●",SUMIFS(ST_SUM!OG:OG,ST_SUM!$L:$L,$G14)/COUNTIFS($G:$G,$G14,$BB:$BB,"●",$A:$A,NS$5)/NS$3,0)/3600/$E14</f>
        <v>0.0014689205109127</v>
      </c>
      <c r="NT14" s="0" t="n">
        <f aca="false">IF($BC14="●",SUMIFS(ST_SUM!OH:OH,ST_SUM!$L:$L,$G14)/COUNTIFS($G:$G,$G14,$BC:$BC,"●",$A:$A,NT$5)/NT$3,0)/3600/$E14</f>
        <v>0.0154212301587302</v>
      </c>
      <c r="NU14" s="0" t="n">
        <f aca="false">IF($BD14="●",SUMIFS(ST_SUM!OI:OI,ST_SUM!$L:$L,$G14)/COUNTIFS($G:$G,$G14,$BD:$BD,"●",$A:$A,NU$5)/NU$3,0)/3600/$E14</f>
        <v>0.00394261243386243</v>
      </c>
      <c r="NV14" s="0" t="n">
        <f aca="false">IF($BE14="●",SUMIFS(ST_SUM!OJ:OJ,ST_SUM!$L:$L,$G14)/COUNTIFS($G:$G,$G14,$BE:$BE,"●",$A:$A,NV$5)/NV$3,0)/3600/$E14</f>
        <v>0.0072996486441799</v>
      </c>
      <c r="NW14" s="0" t="n">
        <f aca="false">IF($BF14="●",SUMIFS(ST_SUM!OK:OK,ST_SUM!$L:$L,$G14)/COUNTIFS($G:$G,$G14,$BF:$BF,"●",$A:$A,NW$5)/NW$3,0)/3600/$E14</f>
        <v>0.00872948082010582</v>
      </c>
      <c r="NX14" s="0" t="n">
        <f aca="false">IF($BG14="●",SUMIFS(ST_SUM!OL:OL,ST_SUM!$L:$L,$G14)/COUNTIFS($G:$G,$G14,$BG:$BG,"●",$A:$A,NX$5)/NX$3,0)/3600/$E14</f>
        <v>0</v>
      </c>
      <c r="NY14" s="0" t="n">
        <f aca="false">IF($BH14="●",SUMIFS(ST_SUM!OM:OM,ST_SUM!$L:$L,$G14)/COUNTIFS($G:$G,$G14,$BH:$BH,"●",$A:$A,NY$5)/NY$3,0)/3600/$E14</f>
        <v>0.00822716517857143</v>
      </c>
      <c r="NZ14" s="0" t="n">
        <f aca="false">IF($BI14="●",SUMIFS(ST_SUM!ON:ON,ST_SUM!$L:$L,$G14)/COUNTIFS($G:$G,$G14,$BI:$BI,"●",$A:$A,NZ$5)/NZ$3,0)/3600/$E14</f>
        <v>0.00937847222222222</v>
      </c>
      <c r="OA14" s="0" t="n">
        <f aca="false">IF($BJ14="●",SUMIFS(ST_SUM!OO:OO,ST_SUM!$L:$L,$G14)/COUNTIFS($G:$G,$G14,$BJ:$BJ,"●",$A:$A,OA$5)/OA$3,0)/3600/$E14</f>
        <v>0</v>
      </c>
      <c r="OB14" s="0" t="n">
        <f aca="false">IF($BK14="●",SUMIFS(ST_SUM!OP:OP,ST_SUM!$L:$L,$G14)/COUNTIFS($G:$G,$G14,$BK:$BK,"●",$A:$A,OB$5)/OB$3,0)/3600/$E14</f>
        <v>0.00805005787037037</v>
      </c>
      <c r="OC14" s="0" t="n">
        <f aca="false">IF($BL14="●",SUMIFS(ST_SUM!OQ:OQ,ST_SUM!$L:$L,$G14)/COUNTIFS($G:$G,$G14,$BL:$BL,"●",$A:$A,OC$5)/OC$3,0)/3600/$E14</f>
        <v>0.00965247464726632</v>
      </c>
      <c r="OD14" s="0" t="n">
        <f aca="false">IF($BM14="●",SUMIFS(ST_SUM!OR:OR,ST_SUM!$L:$L,$G14)/COUNTIFS($G:$G,$G14,$BM:$BM,"●",$A:$A,OD$5)/OD$3,0)/3600/$E14</f>
        <v>0.028646412037037</v>
      </c>
      <c r="OE14" s="0" t="n">
        <f aca="false">IF($BN14="●",SUMIFS(ST_SUM!OS:OS,ST_SUM!$L:$L,$G14)/COUNTIFS($G:$G,$G14,$BN:$BN,"●",$A:$A,OE$5)/OE$3,0)/3600/$E14</f>
        <v>0</v>
      </c>
      <c r="OF14" s="0" t="n">
        <f aca="false">IF($BO14="●",SUMIFS(ST_SUM!OT:OT,ST_SUM!$L:$L,$G14)/COUNTIFS($G:$G,$G14,$BO:$BO,"●",$A:$A,OF$5)/OF$3,0)/3600/$E14</f>
        <v>0</v>
      </c>
      <c r="OG14" s="0" t="n">
        <f aca="false">IF($BP14="●",SUMIFS(ST_SUM!OU:OU,ST_SUM!$L:$L,$G14)/COUNTIFS($G:$G,$G14,$BP:$BP,"●",$A:$A,OG$5)/OG$3,0)/3600/$E14</f>
        <v>0.0142651703042328</v>
      </c>
      <c r="OH14" s="0" t="n">
        <f aca="false">IF($BQ14="●",SUMIFS(ST_SUM!OV:OV,ST_SUM!$L:$L,$G14)/COUNTIFS($G:$G,$G14,$BQ:$BQ,"●",$A:$A,OH$5)/OH$3,0)/3600/$E14</f>
        <v>0.0200069196428571</v>
      </c>
      <c r="OI14" s="0" t="n">
        <f aca="false">IF($BR14="●",SUMIFS(ST_SUM!OW:OW,ST_SUM!$L:$L,$G14)/COUNTIFS($G:$G,$G14,$BR:$BR,"●",$A:$A,OI$5)/OI$3,0)/3600/$E14</f>
        <v>0.00607051339285714</v>
      </c>
      <c r="OJ14" s="0" t="n">
        <f aca="false">IF($BS14="●",SUMIFS(ST_SUM!OX:OX,ST_SUM!$L:$L,$G14)/COUNTIFS($G:$G,$G14,$BS:$BS,"●",$A:$A,OJ$5)/OJ$3,0)/3600/$E14</f>
        <v>0.00341369047619048</v>
      </c>
      <c r="OK14" s="0" t="n">
        <f aca="false">IF($BT14="●",SUMIFS(ST_SUM!OY:OY,ST_SUM!$L:$L,$G14)/COUNTIFS($G:$G,$G14,$BT:$BT,"●",$A:$A,OK$5)/OK$3,0)/3600/$E14</f>
        <v>0</v>
      </c>
      <c r="OL14" s="0" t="n">
        <f aca="false">SUM(LY14:OK14)</f>
        <v>0.385010761477624</v>
      </c>
      <c r="OM14" s="0" t="n">
        <f aca="false">IF($H14="●",SUMIFS(ST_SUM!PA:PA,ST_SUM!$L:$L,$G14)/COUNTIFS($G:$G,$G14,$H:$H,"●",$A:$A,OM$5)/OM$3,0)/3600/$E14</f>
        <v>0.00627134943181818</v>
      </c>
      <c r="ON14" s="0" t="n">
        <f aca="false">IF($I14="●",SUMIFS(ST_SUM!PB:PB,ST_SUM!$L:$L,$G14)/COUNTIFS($G:$G,$G14,$I:$I,"●",$A:$A,ON$5)/ON$3,0)/3600/$E14</f>
        <v>0.00228371212121212</v>
      </c>
      <c r="OO14" s="0" t="n">
        <f aca="false">IF($J14="●",SUMIFS(ST_SUM!PC:PC,ST_SUM!$L:$L,$G14)/COUNTIFS($G:$G,$G14,$J:$J,"●",$A:$A,OO$5)/OO$3,0)/3600/$E14</f>
        <v>0.0181822837752525</v>
      </c>
      <c r="OP14" s="0" t="n">
        <f aca="false">IF($K14="●",SUMIFS(ST_SUM!PD:PD,ST_SUM!$L:$L,$G14)/COUNTIFS($G:$G,$G14,$K:$K,"●",$A:$A,OP$5)/OP$3,0)/3600/$E14</f>
        <v>0</v>
      </c>
      <c r="OQ14" s="0" t="n">
        <f aca="false">IF($L14="●",SUMIFS(ST_SUM!PE:PE,ST_SUM!$L:$L,$G14)/COUNTIFS($G:$G,$G14,$L:$L,"●",$A:$A,OQ$5)/OQ$3,0)/3600/$E14</f>
        <v>0</v>
      </c>
      <c r="OR14" s="0" t="n">
        <f aca="false">IF($M14="●",SUMIFS(ST_SUM!PF:PF,ST_SUM!$L:$L,$G14)/COUNTIFS($G:$G,$G14,$M:$M,"●",$A:$A,OR$5)/OR$3,0)/3600/$E14</f>
        <v>0.00514195075757576</v>
      </c>
      <c r="OS14" s="0" t="n">
        <f aca="false">IF($N14="●",SUMIFS(ST_SUM!PG:PG,ST_SUM!$L:$L,$G14)/COUNTIFS($G:$G,$G14,$N:$N,"●",$A:$A,OS$5)/OS$3,0)/3600/$E14</f>
        <v>0.00373784722222222</v>
      </c>
      <c r="OT14" s="0" t="n">
        <f aca="false">IF($O14="●",SUMIFS(ST_SUM!PH:PH,ST_SUM!$L:$L,$G14,ST_SUM!$M:$M,IF($B14='PART METHOD'!$D$4,"FMCNC1",IF($B14='PART METHOD'!$D$6,"FMCNC2","STD")))/IF($B14='PART METHOD'!$D$4,COUNTIFS($G:$G,$G14,$O:$O,"●",$A:$A,OT$5,$B:$B,'PART METHOD'!$D$4),IF($B14='PART METHOD'!$D$6,COUNTIFS($G:$G,$G14,$O:$O,"●",$A:$A,OT$5,$B:$B,'PART METHOD'!$D$6),COUNTIFS($G:$G,$G14,$O:$O,"●",$A:$A,OT$5,$B:$B,"&lt;&gt;"&amp;'PART METHOD'!$D$4,$B:$B,"&lt;&gt;"&amp;'PART METHOD'!$D$6)))/OT$3,0)/3600/$E14</f>
        <v>0</v>
      </c>
      <c r="OU14" s="0" t="n">
        <f aca="false">IF($P14="●",SUMIFS(ST_SUM!PI:PI,ST_SUM!$L:$L,$G14,ST_SUM!$M:$M,IF($B14='PART METHOD'!$D$4,"FMCNC1",IF($B14='PART METHOD'!$D$6,"FMCNC2","STD")))/IF($B14='PART METHOD'!$D$4,COUNTIFS($G:$G,$G14,$P:$P,"●",$A:$A,OU$5,$B:$B,'PART METHOD'!$D$4),IF($B14='PART METHOD'!$D$6,COUNTIFS($G:$G,$G14,$P:$P,"●",$A:$A,OU$5,$B:$B,'PART METHOD'!$D$6),COUNTIFS($G:$G,$G14,$P:$P,"●",$A:$A,OU$5,$B:$B,"&lt;&gt;"&amp;'PART METHOD'!$D$4,$B:$B,"&lt;&gt;"&amp;'PART METHOD'!$D$6)))/OU$3,0)/3600/$E14</f>
        <v>0</v>
      </c>
      <c r="OV14" s="0" t="n">
        <f aca="false">IF($Q14="●",SUMIFS(ST_SUM!PJ:PJ,ST_SUM!$L:$L,$G14,ST_SUM!$M:$M,IF($B14='PART METHOD'!$D$4,"FMCNC1",IF($B14='PART METHOD'!$D$6,"FMCNC2","STD")))/IF($B14='PART METHOD'!$D$4,COUNTIFS($G:$G,$G14,$Q:$Q,"●",$A:$A,OV$5,$B:$B,'PART METHOD'!$D$4),IF($B14='PART METHOD'!$D$6,COUNTIFS($G:$G,$G14,$Q:$Q,"●",$A:$A,OV$5,$B:$B,'PART METHOD'!$D$6),COUNTIFS($G:$G,$G14,$Q:$Q,"●",$A:$A,OV$5,$B:$B,"&lt;&gt;"&amp;'PART METHOD'!$D$4,$B:$B,"&lt;&gt;"&amp;'PART METHOD'!$D$6)))/OV$3,0)/3600/$E14</f>
        <v>0.0106215830176768</v>
      </c>
      <c r="OW14" s="0" t="n">
        <f aca="false">IF($R14="●",SUMIFS(ST_SUM!PK:PK,ST_SUM!$L:$L,$G14,ST_SUM!$M:$M,IF($B14='PART METHOD'!$D$4,"FMCNC1",IF($B14='PART METHOD'!$D$6,"FMCNC2","STD")))/IF($B14='PART METHOD'!$D$4,COUNTIFS($G:$G,$G14,$R:$R,"●",$A:$A,OW$5,$B:$B,'PART METHOD'!$D$4),IF($B14='PART METHOD'!$D$6,COUNTIFS($G:$G,$G14,$R:$R,"●",$A:$A,OW$5,$B:$B,'PART METHOD'!$D$6),COUNTIFS($G:$G,$G14,$R:$R,"●",$A:$A,OW$5,$B:$B,"&lt;&gt;"&amp;'PART METHOD'!$D$4,$B:$B,"&lt;&gt;"&amp;'PART METHOD'!$D$6)))/OW$3,0)/3600/$E14</f>
        <v>0</v>
      </c>
      <c r="OX14" s="0" t="n">
        <f aca="false">IF($S14="●",SUMIFS(ST_SUM!PL:PL,ST_SUM!$L:$L,$G14,ST_SUM!$M:$M,IF($B14='PART METHOD'!$D$4,"FMCNC1",IF($B14='PART METHOD'!$D$6,"FMCNC2","STD")))/IF($B14='PART METHOD'!$D$4,COUNTIFS($G:$G,$G14,$S:$S,"●",$A:$A,OX$5,$B:$B,'PART METHOD'!$D$4),IF($B14='PART METHOD'!$D$6,COUNTIFS($G:$G,$G14,$S:$S,"●",$A:$A,OX$5,$B:$B,'PART METHOD'!$D$6),COUNTIFS($G:$G,$G14,$S:$S,"●",$A:$A,OX$5,$B:$B,"&lt;&gt;"&amp;'PART METHOD'!$D$4,$B:$B,"&lt;&gt;"&amp;'PART METHOD'!$D$6)))/OX$3,0)/3600/$E14</f>
        <v>0</v>
      </c>
      <c r="OY14" s="0" t="n">
        <f aca="false">IF($T14="●",SUMIFS(ST_SUM!PM:PM,ST_SUM!$L:$L,$G14,ST_SUM!$M:$M,IF($B14='PART METHOD'!$D$4,"FMCNC1",IF($B14='PART METHOD'!$D$6,"FMCNC2","STD")))/IF($B14='PART METHOD'!$D$4,COUNTIFS($G:$G,$G14,$T:$T,"●",$A:$A,OY$5,$B:$B,'PART METHOD'!$D$4),IF($B14='PART METHOD'!$D$6,COUNTIFS($G:$G,$G14,$T:$T,"●",$A:$A,OY$5,$B:$B,'PART METHOD'!$D$6),COUNTIFS($G:$G,$G14,$T:$T,"●",$A:$A,OY$5,$B:$B,"&lt;&gt;"&amp;'PART METHOD'!$D$4,$B:$B,"&lt;&gt;"&amp;'PART METHOD'!$D$6)))/OY$3,0)/3600/$E14</f>
        <v>0</v>
      </c>
      <c r="OZ14" s="0" t="n">
        <f aca="false">IF($U14="●",SUMIFS(ST_SUM!PN:PN,ST_SUM!$L:$L,$G14,ST_SUM!$M:$M,IF($B14='PART METHOD'!$D$4,"FMCNC1",IF($B14='PART METHOD'!$D$6,"FMCNC2","STD")))/IF($B14='PART METHOD'!$D$4,COUNTIFS($G:$G,$G14,$U:$U,"●",$A:$A,OZ$5,$B:$B,'PART METHOD'!$D$4),IF($B14='PART METHOD'!$D$6,COUNTIFS($G:$G,$G14,$U:$U,"●",$A:$A,OZ$5,$B:$B,'PART METHOD'!$D$6),COUNTIFS($G:$G,$G14,$U:$U,"●",$A:$A,OZ$5,$B:$B,"&lt;&gt;"&amp;'PART METHOD'!$D$4,$B:$B,"&lt;&gt;"&amp;'PART METHOD'!$D$6)))/OZ$3,0)/3600/$E14</f>
        <v>0</v>
      </c>
      <c r="PA14" s="0" t="n">
        <f aca="false">IF($V14="●",SUMIFS(ST_SUM!PO:PO,ST_SUM!$L:$L,$G14,ST_SUM!$M:$M,IF($B14='PART METHOD'!$D$4,"FMCNC1",IF($B14='PART METHOD'!$D$6,"FMCNC2","STD")))/IF($B14='PART METHOD'!$D$4,COUNTIFS($G:$G,$G14,$V:$V,"●",$A:$A,PA$5,$B:$B,'PART METHOD'!$D$4),IF($B14='PART METHOD'!$D$6,COUNTIFS($G:$G,$G14,$V:$V,"●",$A:$A,PA$5,$B:$B,'PART METHOD'!$D$6),COUNTIFS($G:$G,$G14,$V:$V,"●",$A:$A,PA$5,$B:$B,"&lt;&gt;"&amp;'PART METHOD'!$D$4,$B:$B,"&lt;&gt;"&amp;'PART METHOD'!$D$6)))/PA$3,0)/3600/$E14</f>
        <v>0.0170384627525253</v>
      </c>
      <c r="PB14" s="0" t="n">
        <f aca="false">IF($W14="●",SUMIFS(ST_SUM!PP:PP,ST_SUM!$L:$L,$G14,ST_SUM!$N:$N,IF($B14='PART METHOD'!$D$5,"HAND","STD"))/COUNTIFS($G:$G,$G14,$W:$W,"●",$A:$A,PB$5,$B:$B,IF($B14='PART METHOD'!$D$5,'PART METHOD'!$D$5,"&lt;&gt;"&amp;'PART METHOD'!$D$5))/PB$3,0)/3600/$E14</f>
        <v>0</v>
      </c>
      <c r="PC14" s="0" t="n">
        <f aca="false">IF($X14="●",SUMIFS(ST_SUM!PQ:PQ,ST_SUM!$L:$L,$G14)/COUNTIFS($G:$G,$G14,$X:$X,"●",$A:$A,PC$5)/PC$3,0)/3600/$E14</f>
        <v>0</v>
      </c>
      <c r="PD14" s="0" t="n">
        <f aca="false">IF($Y14="●",SUMIFS(ST_SUM!PR:PR,ST_SUM!$L:$L,$G14)/COUNTIFS($G:$G,$G14,$Y:$Y,"●",$A:$A,PD$5)/PD$3,0)/3600/$E14</f>
        <v>0.0108110085227273</v>
      </c>
      <c r="PE14" s="0" t="n">
        <f aca="false">IF($Z14="●",SUMIFS(ST_SUM!PS:PS,ST_SUM!$L:$L,$G14)/COUNTIFS($G:$G,$G14,$Z:$Z,"●",$A:$A,PE$5)/PE$3,0)/3600/$E14</f>
        <v>0.00793304661195286</v>
      </c>
      <c r="PF14" s="0" t="n">
        <f aca="false">IF($AA14="●",SUMIFS(ST_SUM!PT:PT,ST_SUM!$L:$L,$G14)/COUNTIFS($G:$G,$G14,$AA:$AA,"●",$A:$A,PF$5)/PF$3,0)/3600/$E14</f>
        <v>0.00707506944444445</v>
      </c>
      <c r="PG14" s="0" t="n">
        <f aca="false">IF($AB14="●",SUMIFS(ST_SUM!PU:PU,ST_SUM!$L:$L,$G14)/COUNTIFS($G:$G,$G14,$AB:$AB,"●",$A:$A,PG$5)/PG$3,0)/3600/$E14</f>
        <v>0.00738121843434343</v>
      </c>
      <c r="PH14" s="0" t="n">
        <f aca="false">IF($AC14="●",SUMIFS(ST_SUM!PV:PV,ST_SUM!$L:$L,$G14)/COUNTIFS($G:$G,$G14,$AC:$AC,"●",$A:$A,PH$5)/PH$3,0)/3600/$E14</f>
        <v>0.0110636689157197</v>
      </c>
      <c r="PI14" s="0" t="n">
        <f aca="false">IF($AD14="●",SUMIFS(ST_SUM!PW:PW,ST_SUM!$L:$L,$G14)/COUNTIFS($G:$G,$G14,$AD:$AD,"●",$A:$A,PI$5)/PI$3,0)/3600/$E14</f>
        <v>0.00368244423400673</v>
      </c>
      <c r="PJ14" s="0" t="n">
        <f aca="false">IF($AE14="●",SUMIFS(ST_SUM!PX:PX,ST_SUM!$L:$L,$G14)/COUNTIFS($G:$G,$G14,$AE:$AE,"●",$A:$A,PJ$5)/PJ$3,0)/3600/$E14</f>
        <v>0</v>
      </c>
      <c r="PK14" s="0" t="n">
        <f aca="false">IF($AF14="●",SUMIFS(ST_SUM!PY:PY,ST_SUM!$L:$L,$G14)/COUNTIFS($G:$G,$G14,$AF:$AF,"●",$A:$A,PK$5)/PK$3,0)/3600/$E14</f>
        <v>0.00758847261679293</v>
      </c>
      <c r="PL14" s="0" t="n">
        <f aca="false">IF($AG14="●",SUMIFS(ST_SUM!PZ:PZ,ST_SUM!$L:$L,$G14)/COUNTIFS($G:$G,$G14,$AG:$AG,"●",$A:$A,PL$5)/PL$3,0)/3600/$E14</f>
        <v>0.00877438841540404</v>
      </c>
      <c r="PM14" s="0" t="n">
        <f aca="false">IF($AH14="●",SUMIFS(ST_SUM!QA:QA,ST_SUM!$L:$L,$G14)/COUNTIFS($G:$G,$G14,$AH:$AH,"●",$A:$A,PM$5)/PM$3,0)/3600/$E14</f>
        <v>0.00804831912878788</v>
      </c>
      <c r="PN14" s="0" t="n">
        <f aca="false">IF($AI14="●",SUMIFS(ST_SUM!QB:QB,ST_SUM!$L:$L,$G14)/COUNTIFS($G:$G,$G14,$AI:$AI,"●",$A:$A,PN$5)/PN$3,0)/3600/$E14</f>
        <v>0.00734189814814815</v>
      </c>
      <c r="PO14" s="0" t="n">
        <f aca="false">IF($AJ14="●",SUMIFS(ST_SUM!QC:QC,ST_SUM!$L:$L,$G14)/COUNTIFS($G:$G,$G14,$AJ:$AJ,"●",$A:$A,PO$5)/PO$3,0)/3600/$E14</f>
        <v>0.00600822679924242</v>
      </c>
      <c r="PP14" s="0" t="n">
        <f aca="false">IF($AK14="●",SUMIFS(ST_SUM!QD:QD,ST_SUM!$L:$L,$G14)/COUNTIFS($G:$G,$G14,$AK:$AK,"●",$A:$A,PP$5)/PP$3,0)/3600/$E14</f>
        <v>0.00565461647727273</v>
      </c>
      <c r="PQ14" s="0" t="n">
        <f aca="false">IF($AL14="●",SUMIFS(ST_SUM!QE:QE,ST_SUM!$L:$L,$G14)/COUNTIFS($G:$G,$G14,$AL:$AL,"●",$A:$A,PQ$5)/PQ$3,0)/3600/$E14</f>
        <v>0</v>
      </c>
      <c r="PR14" s="0" t="n">
        <f aca="false">IF($AM14="●",SUMIFS(ST_SUM!QF:QF,ST_SUM!$L:$L,$G14)/COUNTIFS($G:$G,$G14,$AM:$AM,"●",$A:$A,PR$5)/PR$3,0)/3600/$E14</f>
        <v>0</v>
      </c>
      <c r="PS14" s="0" t="n">
        <f aca="false">IF($AN14="●",SUMIFS(ST_SUM!QG:QG,ST_SUM!$L:$L,$G14)/COUNTIFS($G:$G,$G14,$AN:$AN,"●",$A:$A,PS$5)/PS$3,0)/3600/$E14</f>
        <v>0.00539309501262626</v>
      </c>
      <c r="PT14" s="0" t="n">
        <f aca="false">IF($AO14="●",SUMIFS(ST_SUM!QH:QH,ST_SUM!$L:$L,$G14)/COUNTIFS($G:$G,$G14,$AO:$AO,"●",$A:$A,PT$5)/PT$3,0)/3600/$E14</f>
        <v>0.00906594065656566</v>
      </c>
      <c r="PU14" s="0" t="n">
        <f aca="false">IF($AP14="●",SUMIFS(ST_SUM!QI:QI,ST_SUM!$L:$L,$G14)/COUNTIFS($G:$G,$G14,$AP:$AP,"●",$A:$A,PU$5)/PU$3,0)/3600/$E14</f>
        <v>0.00668518518518518</v>
      </c>
      <c r="PV14" s="0" t="n">
        <f aca="false">IF($AQ14="●",SUMIFS(ST_SUM!QJ:QJ,ST_SUM!$L:$L,$G14)/COUNTIFS($G:$G,$G14,$AQ:$AQ,"●",$A:$A,PV$5)/PV$3,0)/3600/$E14</f>
        <v>0.00287363636363636</v>
      </c>
      <c r="PW14" s="0" t="n">
        <f aca="false">IF($AR14="●",SUMIFS(ST_SUM!QK:QK,ST_SUM!$L:$L,$G14)/COUNTIFS($G:$G,$G14,$AR:$AR,"●",$A:$A,PW$5)/PW$3,0)/3600/$E14</f>
        <v>0.00482866950757576</v>
      </c>
      <c r="PX14" s="0" t="n">
        <f aca="false">IF($AS14="●",SUMIFS(ST_SUM!QL:QL,ST_SUM!$L:$L,$G14)/COUNTIFS($G:$G,$G14,$AS:$AS,"●",$A:$A,PX$5)/PX$3,0)/3600/$E14</f>
        <v>0.0128209548611111</v>
      </c>
      <c r="PY14" s="0" t="n">
        <f aca="false">IF($AT14="●",SUMIFS(ST_SUM!QM:QM,ST_SUM!$L:$L,$G14)/COUNTIFS($G:$G,$G14,$AT:$AT,"●",$A:$A,PY$5)/PY$3,0)/3600/$E14</f>
        <v>0</v>
      </c>
      <c r="PZ14" s="0" t="n">
        <f aca="false">IF($AU14="●",SUMIFS(ST_SUM!QN:QN,ST_SUM!$L:$L,$G14)/COUNTIFS($G:$G,$G14,$AU:$AU,"●",$A:$A,PZ$5)/PZ$3,0)/3600/$E14</f>
        <v>0</v>
      </c>
      <c r="QA14" s="0" t="n">
        <f aca="false">IF($AV14="●",SUMIFS(ST_SUM!QO:QO,ST_SUM!$L:$L,$G14)/COUNTIFS($G:$G,$G14,$AV:$AV,"●",$A:$A,QA$5)/QA$3,0)/3600/$E14</f>
        <v>0</v>
      </c>
      <c r="QB14" s="0" t="n">
        <f aca="false">IF($AW14="●",SUMIFS(ST_SUM!QP:QP,ST_SUM!$L:$L,$G14)/COUNTIFS($G:$G,$G14,$AW:$AW,"●",$A:$A,QB$5)/QB$3,0)/3600/$E14</f>
        <v>0.0136325797032828</v>
      </c>
      <c r="QC14" s="0" t="n">
        <f aca="false">IF($AX14="●",SUMIFS(ST_SUM!QQ:QQ,ST_SUM!$L:$L,$G14)/COUNTIFS($G:$G,$G14,$AX:$AX,"●",$A:$A,QC$5)/QC$3,0)/3600/$E14</f>
        <v>0.00731792929292929</v>
      </c>
      <c r="QD14" s="0" t="n">
        <f aca="false">IF($AY14="●",SUMIFS(ST_SUM!QR:QR,ST_SUM!$L:$L,$G14)/COUNTIFS($G:$G,$G14,$AY:$AY,"●",$A:$A,QD$5)/QD$3,0)/3600/$E14</f>
        <v>0</v>
      </c>
      <c r="QE14" s="0" t="n">
        <f aca="false">IF($AZ14="●",SUMIFS(ST_SUM!QS:QS,ST_SUM!$L:$L,$G14)/COUNTIFS($G:$G,$G14,$AZ:$AZ,"●",$A:$A,QE$5)/QE$3,0)/3600/$E14</f>
        <v>0.0056221875</v>
      </c>
      <c r="QF14" s="0" t="n">
        <f aca="false">IF($BA14="●",SUMIFS(ST_SUM!QT:QT,ST_SUM!$L:$L,$G14)/COUNTIFS($G:$G,$G14,$BA:$BA,"●",$A:$A,QF$5)/QF$3,0)/3600/$E14</f>
        <v>0</v>
      </c>
      <c r="QG14" s="0" t="n">
        <f aca="false">IF($BB14="●",SUMIFS(ST_SUM!QU:QU,ST_SUM!$L:$L,$G14)/COUNTIFS($G:$G,$G14,$BB:$BB,"●",$A:$A,QG$5)/QG$3,0)/3600/$E14</f>
        <v>0.00127079387626263</v>
      </c>
      <c r="QH14" s="0" t="n">
        <f aca="false">IF($BC14="●",SUMIFS(ST_SUM!QV:QV,ST_SUM!$L:$L,$G14)/COUNTIFS($G:$G,$G14,$BC:$BC,"●",$A:$A,QH$5)/QH$3,0)/3600/$E14</f>
        <v>0.015528235479798</v>
      </c>
      <c r="QI14" s="0" t="n">
        <f aca="false">IF($BD14="●",SUMIFS(ST_SUM!QW:QW,ST_SUM!$L:$L,$G14)/COUNTIFS($G:$G,$G14,$BD:$BD,"●",$A:$A,QI$5)/QI$3,0)/3600/$E14</f>
        <v>0.00723700284090909</v>
      </c>
      <c r="QJ14" s="0" t="n">
        <f aca="false">IF($BE14="●",SUMIFS(ST_SUM!QX:QX,ST_SUM!$L:$L,$G14)/COUNTIFS($G:$G,$G14,$BE:$BE,"●",$A:$A,QJ$5)/QJ$3,0)/3600/$E14</f>
        <v>0.00547154158775253</v>
      </c>
      <c r="QK14" s="0" t="n">
        <f aca="false">IF($BF14="●",SUMIFS(ST_SUM!QY:QY,ST_SUM!$L:$L,$G14)/COUNTIFS($G:$G,$G14,$BF:$BF,"●",$A:$A,QK$5)/QK$3,0)/3600/$E14</f>
        <v>0.00867250631313131</v>
      </c>
      <c r="QL14" s="0" t="n">
        <f aca="false">IF($BG14="●",SUMIFS(ST_SUM!QZ:QZ,ST_SUM!$L:$L,$G14)/COUNTIFS($G:$G,$G14,$BG:$BG,"●",$A:$A,QL$5)/QL$3,0)/3600/$E14</f>
        <v>0</v>
      </c>
      <c r="QM14" s="0" t="n">
        <f aca="false">IF($BH14="●",SUMIFS(ST_SUM!RA:RA,ST_SUM!$L:$L,$G14)/COUNTIFS($G:$G,$G14,$BH:$BH,"●",$A:$A,QM$5)/QM$3,0)/3600/$E14</f>
        <v>0.00416380208333333</v>
      </c>
      <c r="QN14" s="0" t="n">
        <f aca="false">IF($BI14="●",SUMIFS(ST_SUM!RB:RB,ST_SUM!$L:$L,$G14)/COUNTIFS($G:$G,$G14,$BI:$BI,"●",$A:$A,QN$5)/QN$3,0)/3600/$E14</f>
        <v>0.00292261363636364</v>
      </c>
      <c r="QO14" s="0" t="n">
        <f aca="false">IF($BJ14="●",SUMIFS(ST_SUM!RC:RC,ST_SUM!$L:$L,$G14)/COUNTIFS($G:$G,$G14,$BJ:$BJ,"●",$A:$A,QO$5)/QO$3,0)/3600/$E14</f>
        <v>0</v>
      </c>
      <c r="QP14" s="0" t="n">
        <f aca="false">IF($BK14="●",SUMIFS(ST_SUM!RD:RD,ST_SUM!$L:$L,$G14)/COUNTIFS($G:$G,$G14,$BK:$BK,"●",$A:$A,QP$5)/QP$3,0)/3600/$E14</f>
        <v>0.00699782986111111</v>
      </c>
      <c r="QQ14" s="0" t="n">
        <f aca="false">IF($BL14="●",SUMIFS(ST_SUM!RE:RE,ST_SUM!$L:$L,$G14)/COUNTIFS($G:$G,$G14,$BL:$BL,"●",$A:$A,QQ$5)/QQ$3,0)/3600/$E14</f>
        <v>0.00603266256313131</v>
      </c>
      <c r="QR14" s="0" t="n">
        <f aca="false">IF($BM14="●",SUMIFS(ST_SUM!RF:RF,ST_SUM!$L:$L,$G14)/COUNTIFS($G:$G,$G14,$BM:$BM,"●",$A:$A,QR$5)/QR$3,0)/3600/$E14</f>
        <v>0.0324645044191919</v>
      </c>
      <c r="QS14" s="0" t="n">
        <f aca="false">IF($BN14="●",SUMIFS(ST_SUM!RG:RG,ST_SUM!$L:$L,$G14)/COUNTIFS($G:$G,$G14,$BN:$BN,"●",$A:$A,QS$5)/QS$3,0)/3600/$E14</f>
        <v>0</v>
      </c>
      <c r="QT14" s="0" t="n">
        <f aca="false">IF($BO14="●",SUMIFS(ST_SUM!RH:RH,ST_SUM!$L:$L,$G14)/COUNTIFS($G:$G,$G14,$BO:$BO,"●",$A:$A,QT$5)/QT$3,0)/3600/$E14</f>
        <v>0</v>
      </c>
      <c r="QU14" s="0" t="n">
        <f aca="false">IF($BP14="●",SUMIFS(ST_SUM!RI:RI,ST_SUM!$L:$L,$G14)/COUNTIFS($G:$G,$G14,$BP:$BP,"●",$A:$A,QU$5)/QU$3,0)/3600/$E14</f>
        <v>0.0106537484217172</v>
      </c>
      <c r="QV14" s="0" t="n">
        <f aca="false">IF($BQ14="●",SUMIFS(ST_SUM!RJ:RJ,ST_SUM!$L:$L,$G14)/COUNTIFS($G:$G,$G14,$BQ:$BQ,"●",$A:$A,QV$5)/QV$3,0)/3600/$E14</f>
        <v>0.0172096117424242</v>
      </c>
      <c r="QW14" s="0" t="n">
        <f aca="false">IF($BR14="●",SUMIFS(ST_SUM!RK:RK,ST_SUM!$L:$L,$G14)/COUNTIFS($G:$G,$G14,$BR:$BR,"●",$A:$A,QW$5)/QW$3,0)/3600/$E14</f>
        <v>0.00374893465909091</v>
      </c>
      <c r="QX14" s="0" t="n">
        <f aca="false">IF($BS14="●",SUMIFS(ST_SUM!RL:RL,ST_SUM!$L:$L,$G14)/COUNTIFS($G:$G,$G14,$BS:$BS,"●",$A:$A,QX$5)/QX$3,0)/3600/$E14</f>
        <v>0.00084280303030303</v>
      </c>
      <c r="QY14" s="0" t="n">
        <f aca="false">IF($BT14="●",SUMIFS(ST_SUM!RM:RM,ST_SUM!$L:$L,$G14)/COUNTIFS($G:$G,$G14,$BT:$BT,"●",$A:$A,QY$5)/QY$3,0)/3600/$E14</f>
        <v>0</v>
      </c>
      <c r="QZ14" s="0" t="n">
        <f aca="false">SUM(OM14:QY14)</f>
        <v>0.346096335424558</v>
      </c>
      <c r="RA14" s="0" t="n">
        <f aca="false">IF($H14="●",SUMIFS(ST_SUM!RO:RO,ST_SUM!$L:$L,$G14)/COUNTIFS($G:$G,$G14,$H:$H,"●",$A:$A,RA$5)/RA$3,0)/3600/$E14</f>
        <v>0.00474502604166667</v>
      </c>
      <c r="RB14" s="0" t="n">
        <f aca="false">IF($I14="●",SUMIFS(ST_SUM!RP:RP,ST_SUM!$L:$L,$G14)/COUNTIFS($G:$G,$G14,$I:$I,"●",$A:$A,RB$5)/RB$3,0)/3600/$E14</f>
        <v>0.00253951388888889</v>
      </c>
      <c r="RC14" s="0" t="n">
        <f aca="false">IF($J14="●",SUMIFS(ST_SUM!RQ:RQ,ST_SUM!$L:$L,$G14)/COUNTIFS($G:$G,$G14,$J:$J,"●",$A:$A,RC$5)/RC$3,0)/3600/$E14</f>
        <v>0.0148701432291667</v>
      </c>
      <c r="RD14" s="0" t="n">
        <f aca="false">IF($K14="●",SUMIFS(ST_SUM!RR:RR,ST_SUM!$L:$L,$G14)/COUNTIFS($G:$G,$G14,$K:$K,"●",$A:$A,RD$5)/RD$3,0)/3600/$E14</f>
        <v>0</v>
      </c>
      <c r="RE14" s="0" t="n">
        <f aca="false">IF($L14="●",SUMIFS(ST_SUM!RS:RS,ST_SUM!$L:$L,$G14)/COUNTIFS($G:$G,$G14,$L:$L,"●",$A:$A,RE$5)/RE$3,0)/3600/$E14</f>
        <v>0</v>
      </c>
      <c r="RF14" s="0" t="n">
        <f aca="false">IF($M14="●",SUMIFS(ST_SUM!RT:RT,ST_SUM!$L:$L,$G14)/COUNTIFS($G:$G,$G14,$M:$M,"●",$A:$A,RF$5)/RF$3,0)/3600/$E14</f>
        <v>0.00529789930555556</v>
      </c>
      <c r="RG14" s="0" t="n">
        <f aca="false">IF($N14="●",SUMIFS(ST_SUM!RU:RU,ST_SUM!$L:$L,$G14)/COUNTIFS($G:$G,$G14,$N:$N,"●",$A:$A,RG$5)/RG$3,0)/3600/$E14</f>
        <v>0.00281336805555556</v>
      </c>
      <c r="RH14" s="0" t="n">
        <f aca="false">IF($O14="●",SUMIFS(ST_SUM!RV:RV,ST_SUM!$L:$L,$G14,ST_SUM!$M:$M,IF($B14='PART METHOD'!$D$4,"FMCNC1",IF($B14='PART METHOD'!$D$6,"FMCNC2","STD")))/IF($B14='PART METHOD'!$D$4,COUNTIFS($G:$G,$G14,$O:$O,"●",$A:$A,RH$5,$B:$B,'PART METHOD'!$D$4),IF($B14='PART METHOD'!$D$6,COUNTIFS($G:$G,$G14,$O:$O,"●",$A:$A,RH$5,$B:$B,'PART METHOD'!$D$6),COUNTIFS($G:$G,$G14,$O:$O,"●",$A:$A,RH$5,$B:$B,"&lt;&gt;"&amp;'PART METHOD'!$D$4,$B:$B,"&lt;&gt;"&amp;'PART METHOD'!$D$6)))/RH$3,0)/3600/$E14</f>
        <v>0</v>
      </c>
      <c r="RI14" s="0" t="n">
        <f aca="false">IF($P14="●",SUMIFS(ST_SUM!RW:RW,ST_SUM!$L:$L,$G14,ST_SUM!$M:$M,IF($B14='PART METHOD'!$D$4,"FMCNC1",IF($B14='PART METHOD'!$D$6,"FMCNC2","STD")))/IF($B14='PART METHOD'!$D$4,COUNTIFS($G:$G,$G14,$P:$P,"●",$A:$A,RI$5,$B:$B,'PART METHOD'!$D$4),IF($B14='PART METHOD'!$D$6,COUNTIFS($G:$G,$G14,$P:$P,"●",$A:$A,RI$5,$B:$B,'PART METHOD'!$D$6),COUNTIFS($G:$G,$G14,$P:$P,"●",$A:$A,RI$5,$B:$B,"&lt;&gt;"&amp;'PART METHOD'!$D$4,$B:$B,"&lt;&gt;"&amp;'PART METHOD'!$D$6)))/RI$3,0)/3600/$E14</f>
        <v>0</v>
      </c>
      <c r="RJ14" s="0" t="n">
        <f aca="false">IF($Q14="●",SUMIFS(ST_SUM!RX:RX,ST_SUM!$L:$L,$G14,ST_SUM!$M:$M,IF($B14='PART METHOD'!$D$4,"FMCNC1",IF($B14='PART METHOD'!$D$6,"FMCNC2","STD")))/IF($B14='PART METHOD'!$D$4,COUNTIFS($G:$G,$G14,$Q:$Q,"●",$A:$A,RJ$5,$B:$B,'PART METHOD'!$D$4),IF($B14='PART METHOD'!$D$6,COUNTIFS($G:$G,$G14,$Q:$Q,"●",$A:$A,RJ$5,$B:$B,'PART METHOD'!$D$6),COUNTIFS($G:$G,$G14,$Q:$Q,"●",$A:$A,RJ$5,$B:$B,"&lt;&gt;"&amp;'PART METHOD'!$D$4,$B:$B,"&lt;&gt;"&amp;'PART METHOD'!$D$6)))/RJ$3,0)/3600/$E14</f>
        <v>0.0120820755208333</v>
      </c>
      <c r="RK14" s="0" t="n">
        <f aca="false">IF($R14="●",SUMIFS(ST_SUM!RY:RY,ST_SUM!$L:$L,$G14,ST_SUM!$M:$M,IF($B14='PART METHOD'!$D$4,"FMCNC1",IF($B14='PART METHOD'!$D$6,"FMCNC2","STD")))/IF($B14='PART METHOD'!$D$4,COUNTIFS($G:$G,$G14,$R:$R,"●",$A:$A,RK$5,$B:$B,'PART METHOD'!$D$4),IF($B14='PART METHOD'!$D$6,COUNTIFS($G:$G,$G14,$R:$R,"●",$A:$A,RK$5,$B:$B,'PART METHOD'!$D$6),COUNTIFS($G:$G,$G14,$R:$R,"●",$A:$A,RK$5,$B:$B,"&lt;&gt;"&amp;'PART METHOD'!$D$4,$B:$B,"&lt;&gt;"&amp;'PART METHOD'!$D$6)))/RK$3,0)/3600/$E14</f>
        <v>0</v>
      </c>
      <c r="RL14" s="0" t="n">
        <f aca="false">IF($S14="●",SUMIFS(ST_SUM!RZ:RZ,ST_SUM!$L:$L,$G14,ST_SUM!$M:$M,IF($B14='PART METHOD'!$D$4,"FMCNC1",IF($B14='PART METHOD'!$D$6,"FMCNC2","STD")))/IF($B14='PART METHOD'!$D$4,COUNTIFS($G:$G,$G14,$S:$S,"●",$A:$A,RL$5,$B:$B,'PART METHOD'!$D$4),IF($B14='PART METHOD'!$D$6,COUNTIFS($G:$G,$G14,$S:$S,"●",$A:$A,RL$5,$B:$B,'PART METHOD'!$D$6),COUNTIFS($G:$G,$G14,$S:$S,"●",$A:$A,RL$5,$B:$B,"&lt;&gt;"&amp;'PART METHOD'!$D$4,$B:$B,"&lt;&gt;"&amp;'PART METHOD'!$D$6)))/RL$3,0)/3600/$E14</f>
        <v>0</v>
      </c>
      <c r="RM14" s="0" t="n">
        <f aca="false">IF($T14="●",SUMIFS(ST_SUM!SA:SA,ST_SUM!$L:$L,$G14,ST_SUM!$M:$M,IF($B14='PART METHOD'!$D$4,"FMCNC1",IF($B14='PART METHOD'!$D$6,"FMCNC2","STD")))/IF($B14='PART METHOD'!$D$4,COUNTIFS($G:$G,$G14,$T:$T,"●",$A:$A,RM$5,$B:$B,'PART METHOD'!$D$4),IF($B14='PART METHOD'!$D$6,COUNTIFS($G:$G,$G14,$T:$T,"●",$A:$A,RM$5,$B:$B,'PART METHOD'!$D$6),COUNTIFS($G:$G,$G14,$T:$T,"●",$A:$A,RM$5,$B:$B,"&lt;&gt;"&amp;'PART METHOD'!$D$4,$B:$B,"&lt;&gt;"&amp;'PART METHOD'!$D$6)))/RM$3,0)/3600/$E14</f>
        <v>0</v>
      </c>
      <c r="RN14" s="0" t="n">
        <f aca="false">IF($U14="●",SUMIFS(ST_SUM!SB:SB,ST_SUM!$L:$L,$G14,ST_SUM!$M:$M,IF($B14='PART METHOD'!$D$4,"FMCNC1",IF($B14='PART METHOD'!$D$6,"FMCNC2","STD")))/IF($B14='PART METHOD'!$D$4,COUNTIFS($G:$G,$G14,$U:$U,"●",$A:$A,RN$5,$B:$B,'PART METHOD'!$D$4),IF($B14='PART METHOD'!$D$6,COUNTIFS($G:$G,$G14,$U:$U,"●",$A:$A,RN$5,$B:$B,'PART METHOD'!$D$6),COUNTIFS($G:$G,$G14,$U:$U,"●",$A:$A,RN$5,$B:$B,"&lt;&gt;"&amp;'PART METHOD'!$D$4,$B:$B,"&lt;&gt;"&amp;'PART METHOD'!$D$6)))/RN$3,0)/3600/$E14</f>
        <v>0</v>
      </c>
      <c r="RO14" s="0" t="n">
        <f aca="false">IF($V14="●",SUMIFS(ST_SUM!SC:SC,ST_SUM!$L:$L,$G14,ST_SUM!$M:$M,IF($B14='PART METHOD'!$D$4,"FMCNC1",IF($B14='PART METHOD'!$D$6,"FMCNC2","STD")))/IF($B14='PART METHOD'!$D$4,COUNTIFS($G:$G,$G14,$V:$V,"●",$A:$A,RO$5,$B:$B,'PART METHOD'!$D$4),IF($B14='PART METHOD'!$D$6,COUNTIFS($G:$G,$G14,$V:$V,"●",$A:$A,RO$5,$B:$B,'PART METHOD'!$D$6),COUNTIFS($G:$G,$G14,$V:$V,"●",$A:$A,RO$5,$B:$B,"&lt;&gt;"&amp;'PART METHOD'!$D$4,$B:$B,"&lt;&gt;"&amp;'PART METHOD'!$D$6)))/RO$3,0)/3600/$E14</f>
        <v>0.026373875</v>
      </c>
      <c r="RP14" s="0" t="n">
        <f aca="false">IF($W14="●",SUMIFS(ST_SUM!SD:SD,ST_SUM!$L:$L,$G14,ST_SUM!$N:$N,IF($B14='PART METHOD'!$D$5,"HAND","STD"))/COUNTIFS($G:$G,$G14,$W:$W,"●",$A:$A,RP$5,$B:$B,IF($B14='PART METHOD'!$D$5,'PART METHOD'!$D$5,"&lt;&gt;"&amp;'PART METHOD'!$D$5))/RP$3,0)/3600/$E14</f>
        <v>0</v>
      </c>
      <c r="RQ14" s="0" t="n">
        <f aca="false">IF($X14="●",SUMIFS(ST_SUM!SE:SE,ST_SUM!$L:$L,$G14)/COUNTIFS($G:$G,$G14,$X:$X,"●",$A:$A,RQ$5)/RQ$3,0)/3600/$E14</f>
        <v>0</v>
      </c>
      <c r="RR14" s="0" t="n">
        <f aca="false">IF($Y14="●",SUMIFS(ST_SUM!SF:SF,ST_SUM!$L:$L,$G14)/COUNTIFS($G:$G,$G14,$Y:$Y,"●",$A:$A,RR$5)/RR$3,0)/3600/$E14</f>
        <v>0.00842134548611111</v>
      </c>
      <c r="RS14" s="0" t="n">
        <f aca="false">IF($Z14="●",SUMIFS(ST_SUM!SG:SG,ST_SUM!$L:$L,$G14)/COUNTIFS($G:$G,$G14,$Z:$Z,"●",$A:$A,RS$5)/RS$3,0)/3600/$E14</f>
        <v>0.00789934027777778</v>
      </c>
      <c r="RT14" s="0" t="n">
        <f aca="false">IF($AA14="●",SUMIFS(ST_SUM!SH:SH,ST_SUM!$L:$L,$G14)/COUNTIFS($G:$G,$G14,$AA:$AA,"●",$A:$A,RT$5)/RT$3,0)/3600/$E14</f>
        <v>0.00930322337962963</v>
      </c>
      <c r="RU14" s="0" t="n">
        <f aca="false">IF($AB14="●",SUMIFS(ST_SUM!SI:SI,ST_SUM!$L:$L,$G14)/COUNTIFS($G:$G,$G14,$AB:$AB,"●",$A:$A,RU$5)/RU$3,0)/3600/$E14</f>
        <v>0.00590921006944444</v>
      </c>
      <c r="RV14" s="0" t="n">
        <f aca="false">IF($AC14="●",SUMIFS(ST_SUM!SJ:SJ,ST_SUM!$L:$L,$G14)/COUNTIFS($G:$G,$G14,$AC:$AC,"●",$A:$A,RV$5)/RV$3,0)/3600/$E14</f>
        <v>0.00847802517361111</v>
      </c>
      <c r="RW14" s="0" t="n">
        <f aca="false">IF($AD14="●",SUMIFS(ST_SUM!SK:SK,ST_SUM!$L:$L,$G14)/COUNTIFS($G:$G,$G14,$AD:$AD,"●",$A:$A,RW$5)/RW$3,0)/3600/$E14</f>
        <v>0.00771452835648148</v>
      </c>
      <c r="RX14" s="0" t="n">
        <f aca="false">IF($AE14="●",SUMIFS(ST_SUM!SL:SL,ST_SUM!$L:$L,$G14)/COUNTIFS($G:$G,$G14,$AE:$AE,"●",$A:$A,RX$5)/RX$3,0)/3600/$E14</f>
        <v>0</v>
      </c>
      <c r="RY14" s="0" t="n">
        <f aca="false">IF($AF14="●",SUMIFS(ST_SUM!SM:SM,ST_SUM!$L:$L,$G14)/COUNTIFS($G:$G,$G14,$AF:$AF,"●",$A:$A,RY$5)/RY$3,0)/3600/$E14</f>
        <v>0.00610655815972222</v>
      </c>
      <c r="RZ14" s="0" t="n">
        <f aca="false">IF($AG14="●",SUMIFS(ST_SUM!SN:SN,ST_SUM!$L:$L,$G14)/COUNTIFS($G:$G,$G14,$AG:$AG,"●",$A:$A,RZ$5)/RZ$3,0)/3600/$E14</f>
        <v>0.0101264149305556</v>
      </c>
      <c r="SA14" s="0" t="n">
        <f aca="false">IF($AH14="●",SUMIFS(ST_SUM!SO:SO,ST_SUM!$L:$L,$G14)/COUNTIFS($G:$G,$G14,$AH:$AH,"●",$A:$A,SA$5)/SA$3,0)/3600/$E14</f>
        <v>0.0143466449652778</v>
      </c>
      <c r="SB14" s="0" t="n">
        <f aca="false">IF($AI14="●",SUMIFS(ST_SUM!SP:SP,ST_SUM!$L:$L,$G14)/COUNTIFS($G:$G,$G14,$AI:$AI,"●",$A:$A,SB$5)/SB$3,0)/3600/$E14</f>
        <v>0.00745432002314815</v>
      </c>
      <c r="SC14" s="0" t="n">
        <f aca="false">IF($AJ14="●",SUMIFS(ST_SUM!SQ:SQ,ST_SUM!$L:$L,$G14)/COUNTIFS($G:$G,$G14,$AJ:$AJ,"●",$A:$A,SC$5)/SC$3,0)/3600/$E14</f>
        <v>0.00346604166666667</v>
      </c>
      <c r="SD14" s="0" t="n">
        <f aca="false">IF($AK14="●",SUMIFS(ST_SUM!SR:SR,ST_SUM!$L:$L,$G14)/COUNTIFS($G:$G,$G14,$AK:$AK,"●",$A:$A,SD$5)/SD$3,0)/3600/$E14</f>
        <v>0.00719081597222222</v>
      </c>
      <c r="SE14" s="0" t="n">
        <f aca="false">IF($AL14="●",SUMIFS(ST_SUM!SS:SS,ST_SUM!$L:$L,$G14)/COUNTIFS($G:$G,$G14,$AL:$AL,"●",$A:$A,SE$5)/SE$3,0)/3600/$E14</f>
        <v>0</v>
      </c>
      <c r="SF14" s="0" t="n">
        <f aca="false">IF($AM14="●",SUMIFS(ST_SUM!ST:ST,ST_SUM!$L:$L,$G14)/COUNTIFS($G:$G,$G14,$AM:$AM,"●",$A:$A,SF$5)/SF$3,0)/3600/$E14</f>
        <v>0</v>
      </c>
      <c r="SG14" s="0" t="n">
        <f aca="false">IF($AN14="●",SUMIFS(ST_SUM!SU:SU,ST_SUM!$L:$L,$G14)/COUNTIFS($G:$G,$G14,$AN:$AN,"●",$A:$A,SG$5)/SG$3,0)/3600/$E14</f>
        <v>0.00818064236111111</v>
      </c>
      <c r="SH14" s="0" t="n">
        <f aca="false">IF($AO14="●",SUMIFS(ST_SUM!SV:SV,ST_SUM!$L:$L,$G14)/COUNTIFS($G:$G,$G14,$AO:$AO,"●",$A:$A,SH$5)/SH$3,0)/3600/$E14</f>
        <v>0.0152667621527778</v>
      </c>
      <c r="SI14" s="0" t="n">
        <f aca="false">IF($AP14="●",SUMIFS(ST_SUM!SW:SW,ST_SUM!$L:$L,$G14)/COUNTIFS($G:$G,$G14,$AP:$AP,"●",$A:$A,SI$5)/SI$3,0)/3600/$E14</f>
        <v>0.00755758101851852</v>
      </c>
      <c r="SJ14" s="0" t="n">
        <f aca="false">IF($AQ14="●",SUMIFS(ST_SUM!SX:SX,ST_SUM!$L:$L,$G14)/COUNTIFS($G:$G,$G14,$AQ:$AQ,"●",$A:$A,SJ$5)/SJ$3,0)/3600/$E14</f>
        <v>0.0077959375</v>
      </c>
      <c r="SK14" s="0" t="n">
        <f aca="false">IF($AR14="●",SUMIFS(ST_SUM!SY:SY,ST_SUM!$L:$L,$G14)/COUNTIFS($G:$G,$G14,$AR:$AR,"●",$A:$A,SK$5)/SK$3,0)/3600/$E14</f>
        <v>0.00877370659722222</v>
      </c>
      <c r="SL14" s="0" t="n">
        <f aca="false">IF($AS14="●",SUMIFS(ST_SUM!SZ:SZ,ST_SUM!$L:$L,$G14)/COUNTIFS($G:$G,$G14,$AS:$AS,"●",$A:$A,SL$5)/SL$3,0)/3600/$E14</f>
        <v>0.0185832682291667</v>
      </c>
      <c r="SM14" s="0" t="n">
        <f aca="false">IF($AT14="●",SUMIFS(ST_SUM!TA:TA,ST_SUM!$L:$L,$G14)/COUNTIFS($G:$G,$G14,$AT:$AT,"●",$A:$A,SM$5)/SM$3,0)/3600/$E14</f>
        <v>0</v>
      </c>
      <c r="SN14" s="0" t="n">
        <f aca="false">IF($AU14="●",SUMIFS(ST_SUM!TB:TB,ST_SUM!$L:$L,$G14)/COUNTIFS($G:$G,$G14,$AU:$AU,"●",$A:$A,SN$5)/SN$3,0)/3600/$E14</f>
        <v>0</v>
      </c>
      <c r="SO14" s="0" t="n">
        <f aca="false">IF($AV14="●",SUMIFS(ST_SUM!TC:TC,ST_SUM!$L:$L,$G14)/COUNTIFS($G:$G,$G14,$AV:$AV,"●",$A:$A,SO$5)/SO$3,0)/3600/$E14</f>
        <v>0</v>
      </c>
      <c r="SP14" s="0" t="n">
        <f aca="false">IF($AW14="●",SUMIFS(ST_SUM!TD:TD,ST_SUM!$L:$L,$G14)/COUNTIFS($G:$G,$G14,$AW:$AW,"●",$A:$A,SP$5)/SP$3,0)/3600/$E14</f>
        <v>0.0243430989583333</v>
      </c>
      <c r="SQ14" s="0" t="n">
        <f aca="false">IF($AX14="●",SUMIFS(ST_SUM!TE:TE,ST_SUM!$L:$L,$G14)/COUNTIFS($G:$G,$G14,$AX:$AX,"●",$A:$A,SQ$5)/SQ$3,0)/3600/$E14</f>
        <v>0.00900699652777778</v>
      </c>
      <c r="SR14" s="0" t="n">
        <f aca="false">IF($AY14="●",SUMIFS(ST_SUM!TF:TF,ST_SUM!$L:$L,$G14)/COUNTIFS($G:$G,$G14,$AY:$AY,"●",$A:$A,SR$5)/SR$3,0)/3600/$E14</f>
        <v>0</v>
      </c>
      <c r="SS14" s="0" t="n">
        <f aca="false">IF($AZ14="●",SUMIFS(ST_SUM!TG:TG,ST_SUM!$L:$L,$G14)/COUNTIFS($G:$G,$G14,$AZ:$AZ,"●",$A:$A,SS$5)/SS$3,0)/3600/$E14</f>
        <v>0.00401559968171296</v>
      </c>
      <c r="ST14" s="0" t="n">
        <f aca="false">IF($BA14="●",SUMIFS(ST_SUM!TH:TH,ST_SUM!$L:$L,$G14)/COUNTIFS($G:$G,$G14,$BA:$BA,"●",$A:$A,ST$5)/ST$3,0)/3600/$E14</f>
        <v>0</v>
      </c>
      <c r="SU14" s="0" t="n">
        <f aca="false">IF($BB14="●",SUMIFS(ST_SUM!TI:TI,ST_SUM!$L:$L,$G14)/COUNTIFS($G:$G,$G14,$BB:$BB,"●",$A:$A,SU$5)/SU$3,0)/3600/$E14</f>
        <v>0.00362460503472222</v>
      </c>
      <c r="SV14" s="0" t="n">
        <f aca="false">IF($BC14="●",SUMIFS(ST_SUM!TJ:TJ,ST_SUM!$L:$L,$G14)/COUNTIFS($G:$G,$G14,$BC:$BC,"●",$A:$A,SV$5)/SV$3,0)/3600/$E14</f>
        <v>0.0114518229166667</v>
      </c>
      <c r="SW14" s="0" t="n">
        <f aca="false">IF($BD14="●",SUMIFS(ST_SUM!TK:TK,ST_SUM!$L:$L,$G14)/COUNTIFS($G:$G,$G14,$BD:$BD,"●",$A:$A,SW$5)/SW$3,0)/3600/$E14</f>
        <v>0.0141522497106482</v>
      </c>
      <c r="SX14" s="0" t="n">
        <f aca="false">IF($BE14="●",SUMIFS(ST_SUM!TL:TL,ST_SUM!$L:$L,$G14)/COUNTIFS($G:$G,$G14,$BE:$BE,"●",$A:$A,SX$5)/SX$3,0)/3600/$E14</f>
        <v>0.00804770399305556</v>
      </c>
      <c r="SY14" s="0" t="n">
        <f aca="false">IF($BF14="●",SUMIFS(ST_SUM!TM:TM,ST_SUM!$L:$L,$G14)/COUNTIFS($G:$G,$G14,$BF:$BF,"●",$A:$A,SY$5)/SY$3,0)/3600/$E14</f>
        <v>0.00596943576388889</v>
      </c>
      <c r="SZ14" s="0" t="n">
        <f aca="false">IF($BG14="●",SUMIFS(ST_SUM!TN:TN,ST_SUM!$L:$L,$G14)/COUNTIFS($G:$G,$G14,$BG:$BG,"●",$A:$A,SZ$5)/SZ$3,0)/3600/$E14</f>
        <v>0</v>
      </c>
      <c r="TA14" s="0" t="n">
        <f aca="false">IF($BH14="●",SUMIFS(ST_SUM!TO:TO,ST_SUM!$L:$L,$G14)/COUNTIFS($G:$G,$G14,$BH:$BH,"●",$A:$A,TA$5)/TA$3,0)/3600/$E14</f>
        <v>0.00355106770833333</v>
      </c>
      <c r="TB14" s="0" t="n">
        <f aca="false">IF($BI14="●",SUMIFS(ST_SUM!TP:TP,ST_SUM!$L:$L,$G14)/COUNTIFS($G:$G,$G14,$BI:$BI,"●",$A:$A,TB$5)/TB$3,0)/3600/$E14</f>
        <v>0.0029159375</v>
      </c>
      <c r="TC14" s="0" t="n">
        <f aca="false">IF($BJ14="●",SUMIFS(ST_SUM!TQ:TQ,ST_SUM!$L:$L,$G14)/COUNTIFS($G:$G,$G14,$BJ:$BJ,"●",$A:$A,TC$5)/TC$3,0)/3600/$E14</f>
        <v>0</v>
      </c>
      <c r="TD14" s="0" t="n">
        <f aca="false">IF($BK14="●",SUMIFS(ST_SUM!TR:TR,ST_SUM!$L:$L,$G14)/COUNTIFS($G:$G,$G14,$BK:$BK,"●",$A:$A,TD$5)/TD$3,0)/3600/$E14</f>
        <v>0.0142158365885417</v>
      </c>
      <c r="TE14" s="0" t="n">
        <f aca="false">IF($BL14="●",SUMIFS(ST_SUM!TS:TS,ST_SUM!$L:$L,$G14)/COUNTIFS($G:$G,$G14,$BL:$BL,"●",$A:$A,TE$5)/TE$3,0)/3600/$E14</f>
        <v>0.00690833043981482</v>
      </c>
      <c r="TF14" s="0" t="n">
        <f aca="false">IF($BM14="●",SUMIFS(ST_SUM!TT:TT,ST_SUM!$L:$L,$G14)/COUNTIFS($G:$G,$G14,$BM:$BM,"●",$A:$A,TF$5)/TF$3,0)/3600/$E14</f>
        <v>0.03034065625</v>
      </c>
      <c r="TG14" s="0" t="n">
        <f aca="false">IF($BN14="●",SUMIFS(ST_SUM!TU:TU,ST_SUM!$L:$L,$G14)/COUNTIFS($G:$G,$G14,$BN:$BN,"●",$A:$A,TG$5)/TG$3,0)/3600/$E14</f>
        <v>0</v>
      </c>
      <c r="TH14" s="0" t="n">
        <f aca="false">IF($BO14="●",SUMIFS(ST_SUM!TV:TV,ST_SUM!$L:$L,$G14)/COUNTIFS($G:$G,$G14,$BO:$BO,"●",$A:$A,TH$5)/TH$3,0)/3600/$E14</f>
        <v>0</v>
      </c>
      <c r="TI14" s="0" t="n">
        <f aca="false">IF($BP14="●",SUMIFS(ST_SUM!TW:TW,ST_SUM!$L:$L,$G14)/COUNTIFS($G:$G,$G14,$BP:$BP,"●",$A:$A,TI$5)/TI$3,0)/3600/$E14</f>
        <v>0.0160750347222222</v>
      </c>
      <c r="TJ14" s="0" t="n">
        <f aca="false">IF($BQ14="●",SUMIFS(ST_SUM!TX:TX,ST_SUM!$L:$L,$G14)/COUNTIFS($G:$G,$G14,$BQ:$BQ,"●",$A:$A,TJ$5)/TJ$3,0)/3600/$E14</f>
        <v>0.0330037239583333</v>
      </c>
      <c r="TK14" s="0" t="n">
        <f aca="false">IF($BR14="●",SUMIFS(ST_SUM!TY:TY,ST_SUM!$L:$L,$G14)/COUNTIFS($G:$G,$G14,$BR:$BR,"●",$A:$A,TK$5)/TK$3,0)/3600/$E14</f>
        <v>0.00145610243055556</v>
      </c>
      <c r="TL14" s="0" t="n">
        <f aca="false">IF($BS14="●",SUMIFS(ST_SUM!TZ:TZ,ST_SUM!$L:$L,$G14)/COUNTIFS($G:$G,$G14,$BS:$BS,"●",$A:$A,TL$5)/TL$3,0)/3600/$E14</f>
        <v>0.00302430555555556</v>
      </c>
      <c r="TM14" s="0" t="n">
        <f aca="false">IF($BT14="●",SUMIFS(ST_SUM!UA:UA,ST_SUM!$L:$L,$G14)/COUNTIFS($G:$G,$G14,$BT:$BT,"●",$A:$A,TM$5)/TM$3,0)/3600/$E14</f>
        <v>0</v>
      </c>
      <c r="TN14" s="0" t="n">
        <f aca="false">SUM(RA14:TM14)</f>
        <v>0.423398775101273</v>
      </c>
      <c r="TO14" s="0" t="n">
        <f aca="false">IF($H14="●",SUMIFS(ST_SUM!UC:UC,ST_SUM!$L:$L,$G14)/COUNTIFS($G:$G,$G14,$H:$H,"●",$A:$A,TO$5)/TO$3,0)/3600/$E14</f>
        <v>0.00493939318783069</v>
      </c>
      <c r="TP14" s="0" t="n">
        <f aca="false">IF($I14="●",SUMIFS(ST_SUM!UD:UD,ST_SUM!$L:$L,$G14)/COUNTIFS($G:$G,$G14,$I:$I,"●",$A:$A,TP$5)/TP$3,0)/3600/$E14</f>
        <v>0.00310537367724868</v>
      </c>
      <c r="TQ14" s="0" t="n">
        <f aca="false">IF($J14="●",SUMIFS(ST_SUM!UE:UE,ST_SUM!$L:$L,$G14)/COUNTIFS($G:$G,$G14,$J:$J,"●",$A:$A,TQ$5)/TQ$3,0)/3600/$E14</f>
        <v>0.0200096556712963</v>
      </c>
      <c r="TR14" s="0" t="n">
        <f aca="false">IF($K14="●",SUMIFS(ST_SUM!UF:UF,ST_SUM!$L:$L,$G14)/COUNTIFS($G:$G,$G14,$K:$K,"●",$A:$A,TR$5)/TR$3,0)/3600/$E14</f>
        <v>0</v>
      </c>
      <c r="TS14" s="0" t="n">
        <f aca="false">IF($L14="●",SUMIFS(ST_SUM!UG:UG,ST_SUM!$L:$L,$G14)/COUNTIFS($G:$G,$G14,$L:$L,"●",$A:$A,TS$5)/TS$3,0)/3600/$E14</f>
        <v>0</v>
      </c>
      <c r="TT14" s="0" t="n">
        <f aca="false">IF($M14="●",SUMIFS(ST_SUM!UH:UH,ST_SUM!$L:$L,$G14)/COUNTIFS($G:$G,$G14,$M:$M,"●",$A:$A,TT$5)/TT$3,0)/3600/$E14</f>
        <v>0.00387306547619048</v>
      </c>
      <c r="TU14" s="0" t="n">
        <f aca="false">IF($N14="●",SUMIFS(ST_SUM!UI:UI,ST_SUM!$L:$L,$G14)/COUNTIFS($G:$G,$G14,$N:$N,"●",$A:$A,TU$5)/TU$3,0)/3600/$E14</f>
        <v>0.00224785052910053</v>
      </c>
      <c r="TV14" s="0" t="n">
        <f aca="false">IF($O14="●",SUMIFS(ST_SUM!UJ:UJ,ST_SUM!$L:$L,$G14,ST_SUM!$M:$M,IF($B14='PART METHOD'!$D$4,"FMCNC1",IF($B14='PART METHOD'!$D$6,"FMCNC2","STD")))/IF($B14='PART METHOD'!$D$4,COUNTIFS($G:$G,$G14,$O:$O,"●",$A:$A,TV$5,$B:$B,'PART METHOD'!$D$4),IF($B14='PART METHOD'!$D$6,COUNTIFS($G:$G,$G14,$O:$O,"●",$A:$A,TV$5,$B:$B,'PART METHOD'!$D$6),COUNTIFS($G:$G,$G14,$O:$O,"●",$A:$A,TV$5,$B:$B,"&lt;&gt;"&amp;'PART METHOD'!$D$4,$B:$B,"&lt;&gt;"&amp;'PART METHOD'!$D$6)))/TV$3,0)/3600/$E14</f>
        <v>0</v>
      </c>
      <c r="TW14" s="0" t="n">
        <f aca="false">IF($P14="●",SUMIFS(ST_SUM!UK:UK,ST_SUM!$L:$L,$G14,ST_SUM!$M:$M,IF($B14='PART METHOD'!$D$4,"FMCNC1",IF($B14='PART METHOD'!$D$6,"FMCNC2","STD")))/IF($B14='PART METHOD'!$D$4,COUNTIFS($G:$G,$G14,$P:$P,"●",$A:$A,TW$5,$B:$B,'PART METHOD'!$D$4),IF($B14='PART METHOD'!$D$6,COUNTIFS($G:$G,$G14,$P:$P,"●",$A:$A,TW$5,$B:$B,'PART METHOD'!$D$6),COUNTIFS($G:$G,$G14,$P:$P,"●",$A:$A,TW$5,$B:$B,"&lt;&gt;"&amp;'PART METHOD'!$D$4,$B:$B,"&lt;&gt;"&amp;'PART METHOD'!$D$6)))/TW$3,0)/3600/$E14</f>
        <v>0</v>
      </c>
      <c r="TX14" s="0" t="n">
        <f aca="false">IF($Q14="●",SUMIFS(ST_SUM!UL:UL,ST_SUM!$L:$L,$G14,ST_SUM!$M:$M,IF($B14='PART METHOD'!$D$4,"FMCNC1",IF($B14='PART METHOD'!$D$6,"FMCNC2","STD")))/IF($B14='PART METHOD'!$D$4,COUNTIFS($G:$G,$G14,$Q:$Q,"●",$A:$A,TX$5,$B:$B,'PART METHOD'!$D$4),IF($B14='PART METHOD'!$D$6,COUNTIFS($G:$G,$G14,$Q:$Q,"●",$A:$A,TX$5,$B:$B,'PART METHOD'!$D$6),COUNTIFS($G:$G,$G14,$Q:$Q,"●",$A:$A,TX$5,$B:$B,"&lt;&gt;"&amp;'PART METHOD'!$D$4,$B:$B,"&lt;&gt;"&amp;'PART METHOD'!$D$6)))/TX$3,0)/3600/$E14</f>
        <v>0.00964698605599647</v>
      </c>
      <c r="TY14" s="0" t="n">
        <f aca="false">IF($R14="●",SUMIFS(ST_SUM!UM:UM,ST_SUM!$L:$L,$G14,ST_SUM!$M:$M,IF($B14='PART METHOD'!$D$4,"FMCNC1",IF($B14='PART METHOD'!$D$6,"FMCNC2","STD")))/IF($B14='PART METHOD'!$D$4,COUNTIFS($G:$G,$G14,$R:$R,"●",$A:$A,TY$5,$B:$B,'PART METHOD'!$D$4),IF($B14='PART METHOD'!$D$6,COUNTIFS($G:$G,$G14,$R:$R,"●",$A:$A,TY$5,$B:$B,'PART METHOD'!$D$6),COUNTIFS($G:$G,$G14,$R:$R,"●",$A:$A,TY$5,$B:$B,"&lt;&gt;"&amp;'PART METHOD'!$D$4,$B:$B,"&lt;&gt;"&amp;'PART METHOD'!$D$6)))/TY$3,0)/3600/$E14</f>
        <v>0</v>
      </c>
      <c r="TZ14" s="0" t="n">
        <f aca="false">IF($S14="●",SUMIFS(ST_SUM!UN:UN,ST_SUM!$L:$L,$G14,ST_SUM!$M:$M,IF($B14='PART METHOD'!$D$4,"FMCNC1",IF($B14='PART METHOD'!$D$6,"FMCNC2","STD")))/IF($B14='PART METHOD'!$D$4,COUNTIFS($G:$G,$G14,$S:$S,"●",$A:$A,TZ$5,$B:$B,'PART METHOD'!$D$4),IF($B14='PART METHOD'!$D$6,COUNTIFS($G:$G,$G14,$S:$S,"●",$A:$A,TZ$5,$B:$B,'PART METHOD'!$D$6),COUNTIFS($G:$G,$G14,$S:$S,"●",$A:$A,TZ$5,$B:$B,"&lt;&gt;"&amp;'PART METHOD'!$D$4,$B:$B,"&lt;&gt;"&amp;'PART METHOD'!$D$6)))/TZ$3,0)/3600/$E14</f>
        <v>0</v>
      </c>
      <c r="UA14" s="0" t="n">
        <f aca="false">IF($T14="●",SUMIFS(ST_SUM!UO:UO,ST_SUM!$L:$L,$G14,ST_SUM!$M:$M,IF($B14='PART METHOD'!$D$4,"FMCNC1",IF($B14='PART METHOD'!$D$6,"FMCNC2","STD")))/IF($B14='PART METHOD'!$D$4,COUNTIFS($G:$G,$G14,$T:$T,"●",$A:$A,UA$5,$B:$B,'PART METHOD'!$D$4),IF($B14='PART METHOD'!$D$6,COUNTIFS($G:$G,$G14,$T:$T,"●",$A:$A,UA$5,$B:$B,'PART METHOD'!$D$6),COUNTIFS($G:$G,$G14,$T:$T,"●",$A:$A,UA$5,$B:$B,"&lt;&gt;"&amp;'PART METHOD'!$D$4,$B:$B,"&lt;&gt;"&amp;'PART METHOD'!$D$6)))/UA$3,0)/3600/$E14</f>
        <v>0</v>
      </c>
      <c r="UB14" s="0" t="n">
        <f aca="false">IF($U14="●",SUMIFS(ST_SUM!UP:UP,ST_SUM!$L:$L,$G14,ST_SUM!$M:$M,IF($B14='PART METHOD'!$D$4,"FMCNC1",IF($B14='PART METHOD'!$D$6,"FMCNC2","STD")))/IF($B14='PART METHOD'!$D$4,COUNTIFS($G:$G,$G14,$U:$U,"●",$A:$A,UB$5,$B:$B,'PART METHOD'!$D$4),IF($B14='PART METHOD'!$D$6,COUNTIFS($G:$G,$G14,$U:$U,"●",$A:$A,UB$5,$B:$B,'PART METHOD'!$D$6),COUNTIFS($G:$G,$G14,$U:$U,"●",$A:$A,UB$5,$B:$B,"&lt;&gt;"&amp;'PART METHOD'!$D$4,$B:$B,"&lt;&gt;"&amp;'PART METHOD'!$D$6)))/UB$3,0)/3600/$E14</f>
        <v>0</v>
      </c>
      <c r="UC14" s="0" t="n">
        <f aca="false">IF($V14="●",SUMIFS(ST_SUM!UQ:UQ,ST_SUM!$L:$L,$G14,ST_SUM!$M:$M,IF($B14='PART METHOD'!$D$4,"FMCNC1",IF($B14='PART METHOD'!$D$6,"FMCNC2","STD")))/IF($B14='PART METHOD'!$D$4,COUNTIFS($G:$G,$G14,$V:$V,"●",$A:$A,UC$5,$B:$B,'PART METHOD'!$D$4),IF($B14='PART METHOD'!$D$6,COUNTIFS($G:$G,$G14,$V:$V,"●",$A:$A,UC$5,$B:$B,'PART METHOD'!$D$6),COUNTIFS($G:$G,$G14,$V:$V,"●",$A:$A,UC$5,$B:$B,"&lt;&gt;"&amp;'PART METHOD'!$D$4,$B:$B,"&lt;&gt;"&amp;'PART METHOD'!$D$6)))/UC$3,0)/3600/$E14</f>
        <v>0.0243352761243386</v>
      </c>
      <c r="UD14" s="0" t="n">
        <f aca="false">IF($W14="●",SUMIFS(ST_SUM!UR:UR,ST_SUM!$L:$L,$G14,ST_SUM!$N:$N,IF($B14='PART METHOD'!$D$5,"HAND","STD"))/COUNTIFS($G:$G,$G14,$W:$W,"●",$A:$A,UD$5,$B:$B,IF($B14='PART METHOD'!$D$5,'PART METHOD'!$D$5,"&lt;&gt;"&amp;'PART METHOD'!$D$5))/UD$3,0)/3600/$E14</f>
        <v>0</v>
      </c>
      <c r="UE14" s="0" t="n">
        <f aca="false">IF($X14="●",SUMIFS(ST_SUM!US:US,ST_SUM!$L:$L,$G14)/COUNTIFS($G:$G,$G14,$X:$X,"●",$A:$A,UE$5)/UE$3,0)/3600/$E14</f>
        <v>0</v>
      </c>
      <c r="UF14" s="0" t="n">
        <f aca="false">IF($Y14="●",SUMIFS(ST_SUM!UT:UT,ST_SUM!$L:$L,$G14)/COUNTIFS($G:$G,$G14,$Y:$Y,"●",$A:$A,UF$5)/UF$3,0)/3600/$E14</f>
        <v>0.0194657407407407</v>
      </c>
      <c r="UG14" s="0" t="n">
        <f aca="false">IF($Z14="●",SUMIFS(ST_SUM!UU:UU,ST_SUM!$L:$L,$G14)/COUNTIFS($G:$G,$G14,$Z:$Z,"●",$A:$A,UG$5)/UG$3,0)/3600/$E14</f>
        <v>0.00534106316137566</v>
      </c>
      <c r="UH14" s="0" t="n">
        <f aca="false">IF($AA14="●",SUMIFS(ST_SUM!UV:UV,ST_SUM!$L:$L,$G14)/COUNTIFS($G:$G,$G14,$AA:$AA,"●",$A:$A,UH$5)/UH$3,0)/3600/$E14</f>
        <v>0.00756057649911817</v>
      </c>
      <c r="UI14" s="0" t="n">
        <f aca="false">IF($AB14="●",SUMIFS(ST_SUM!UW:UW,ST_SUM!$L:$L,$G14)/COUNTIFS($G:$G,$G14,$AB:$AB,"●",$A:$A,UI$5)/UI$3,0)/3600/$E14</f>
        <v>0.00821023230820106</v>
      </c>
      <c r="UJ14" s="0" t="n">
        <f aca="false">IF($AC14="●",SUMIFS(ST_SUM!UX:UX,ST_SUM!$L:$L,$G14)/COUNTIFS($G:$G,$G14,$AC:$AC,"●",$A:$A,UJ$5)/UJ$3,0)/3600/$E14</f>
        <v>0.00822302083333333</v>
      </c>
      <c r="UK14" s="0" t="n">
        <f aca="false">IF($AD14="●",SUMIFS(ST_SUM!UY:UY,ST_SUM!$L:$L,$G14)/COUNTIFS($G:$G,$G14,$AD:$AD,"●",$A:$A,UK$5)/UK$3,0)/3600/$E14</f>
        <v>0.0049809799382716</v>
      </c>
      <c r="UL14" s="0" t="n">
        <f aca="false">IF($AE14="●",SUMIFS(ST_SUM!UZ:UZ,ST_SUM!$L:$L,$G14)/COUNTIFS($G:$G,$G14,$AE:$AE,"●",$A:$A,UL$5)/UL$3,0)/3600/$E14</f>
        <v>0</v>
      </c>
      <c r="UM14" s="0" t="n">
        <f aca="false">IF($AF14="●",SUMIFS(ST_SUM!VA:VA,ST_SUM!$L:$L,$G14)/COUNTIFS($G:$G,$G14,$AF:$AF,"●",$A:$A,UM$5)/UM$3,0)/3600/$E14</f>
        <v>0.00817767857142857</v>
      </c>
      <c r="UN14" s="0" t="n">
        <f aca="false">IF($AG14="●",SUMIFS(ST_SUM!VB:VB,ST_SUM!$L:$L,$G14)/COUNTIFS($G:$G,$G14,$AG:$AG,"●",$A:$A,UN$5)/UN$3,0)/3600/$E14</f>
        <v>0.00684572999338624</v>
      </c>
      <c r="UO14" s="0" t="n">
        <f aca="false">IF($AH14="●",SUMIFS(ST_SUM!VC:VC,ST_SUM!$L:$L,$G14)/COUNTIFS($G:$G,$G14,$AH:$AH,"●",$A:$A,UO$5)/UO$3,0)/3600/$E14</f>
        <v>0.0188185714285714</v>
      </c>
      <c r="UP14" s="0" t="n">
        <f aca="false">IF($AI14="●",SUMIFS(ST_SUM!VD:VD,ST_SUM!$L:$L,$G14)/COUNTIFS($G:$G,$G14,$AI:$AI,"●",$A:$A,UP$5)/UP$3,0)/3600/$E14</f>
        <v>0.00956701664462081</v>
      </c>
      <c r="UQ14" s="0" t="n">
        <f aca="false">IF($AJ14="●",SUMIFS(ST_SUM!VE:VE,ST_SUM!$L:$L,$G14)/COUNTIFS($G:$G,$G14,$AJ:$AJ,"●",$A:$A,UQ$5)/UQ$3,0)/3600/$E14</f>
        <v>0.00479611441798942</v>
      </c>
      <c r="UR14" s="0" t="n">
        <f aca="false">IF($AK14="●",SUMIFS(ST_SUM!VF:VF,ST_SUM!$L:$L,$G14)/COUNTIFS($G:$G,$G14,$AK:$AK,"●",$A:$A,UR$5)/UR$3,0)/3600/$E14</f>
        <v>0.00823346560846561</v>
      </c>
      <c r="US14" s="0" t="n">
        <f aca="false">IF($AL14="●",SUMIFS(ST_SUM!VG:VG,ST_SUM!$L:$L,$G14)/COUNTIFS($G:$G,$G14,$AL:$AL,"●",$A:$A,US$5)/US$3,0)/3600/$E14</f>
        <v>0</v>
      </c>
      <c r="UT14" s="0" t="n">
        <f aca="false">IF($AM14="●",SUMIFS(ST_SUM!VH:VH,ST_SUM!$L:$L,$G14)/COUNTIFS($G:$G,$G14,$AM:$AM,"●",$A:$A,UT$5)/UT$3,0)/3600/$E14</f>
        <v>0</v>
      </c>
      <c r="UU14" s="0" t="n">
        <f aca="false">IF($AN14="●",SUMIFS(ST_SUM!VI:VI,ST_SUM!$L:$L,$G14)/COUNTIFS($G:$G,$G14,$AN:$AN,"●",$A:$A,UU$5)/UU$3,0)/3600/$E14</f>
        <v>0.00421865906084656</v>
      </c>
      <c r="UV14" s="0" t="n">
        <f aca="false">IF($AO14="●",SUMIFS(ST_SUM!VJ:VJ,ST_SUM!$L:$L,$G14)/COUNTIFS($G:$G,$G14,$AO:$AO,"●",$A:$A,UV$5)/UV$3,0)/3600/$E14</f>
        <v>0.00891686507936508</v>
      </c>
      <c r="UW14" s="0" t="n">
        <f aca="false">IF($AP14="●",SUMIFS(ST_SUM!VK:VK,ST_SUM!$L:$L,$G14)/COUNTIFS($G:$G,$G14,$AP:$AP,"●",$A:$A,UW$5)/UW$3,0)/3600/$E14</f>
        <v>0.00492779982363316</v>
      </c>
      <c r="UX14" s="0" t="n">
        <f aca="false">IF($AQ14="●",SUMIFS(ST_SUM!VL:VL,ST_SUM!$L:$L,$G14)/COUNTIFS($G:$G,$G14,$AQ:$AQ,"●",$A:$A,UX$5)/UX$3,0)/3600/$E14</f>
        <v>0.00703634259259259</v>
      </c>
      <c r="UY14" s="0" t="n">
        <f aca="false">IF($AR14="●",SUMIFS(ST_SUM!VM:VM,ST_SUM!$L:$L,$G14)/COUNTIFS($G:$G,$G14,$AR:$AR,"●",$A:$A,UY$5)/UY$3,0)/3600/$E14</f>
        <v>0.00940954034391534</v>
      </c>
      <c r="UZ14" s="0" t="n">
        <f aca="false">IF($AS14="●",SUMIFS(ST_SUM!VN:VN,ST_SUM!$L:$L,$G14)/COUNTIFS($G:$G,$G14,$AS:$AS,"●",$A:$A,UZ$5)/UZ$3,0)/3600/$E14</f>
        <v>0.0147907779431217</v>
      </c>
      <c r="VA14" s="0" t="n">
        <f aca="false">IF($AT14="●",SUMIFS(ST_SUM!VO:VO,ST_SUM!$L:$L,$G14)/COUNTIFS($G:$G,$G14,$AT:$AT,"●",$A:$A,VA$5)/VA$3,0)/3600/$E14</f>
        <v>0</v>
      </c>
      <c r="VB14" s="0" t="n">
        <f aca="false">IF($AU14="●",SUMIFS(ST_SUM!VP:VP,ST_SUM!$L:$L,$G14)/COUNTIFS($G:$G,$G14,$AU:$AU,"●",$A:$A,VB$5)/VB$3,0)/3600/$E14</f>
        <v>0</v>
      </c>
      <c r="VC14" s="0" t="n">
        <f aca="false">IF($AV14="●",SUMIFS(ST_SUM!VQ:VQ,ST_SUM!$L:$L,$G14)/COUNTIFS($G:$G,$G14,$AV:$AV,"●",$A:$A,VC$5)/VC$3,0)/3600/$E14</f>
        <v>0</v>
      </c>
      <c r="VD14" s="0" t="n">
        <f aca="false">IF($AW14="●",SUMIFS(ST_SUM!VR:VR,ST_SUM!$L:$L,$G14)/COUNTIFS($G:$G,$G14,$AW:$AW,"●",$A:$A,VD$5)/VD$3,0)/3600/$E14</f>
        <v>0.0233740864748677</v>
      </c>
      <c r="VE14" s="0" t="n">
        <f aca="false">IF($AX14="●",SUMIFS(ST_SUM!VS:VS,ST_SUM!$L:$L,$G14)/COUNTIFS($G:$G,$G14,$AX:$AX,"●",$A:$A,VE$5)/VE$3,0)/3600/$E14</f>
        <v>0.0042054191468254</v>
      </c>
      <c r="VF14" s="0" t="n">
        <f aca="false">IF($AY14="●",SUMIFS(ST_SUM!VT:VT,ST_SUM!$L:$L,$G14)/COUNTIFS($G:$G,$G14,$AY:$AY,"●",$A:$A,VF$5)/VF$3,0)/3600/$E14</f>
        <v>0</v>
      </c>
      <c r="VG14" s="0" t="n">
        <f aca="false">IF($AZ14="●",SUMIFS(ST_SUM!VU:VU,ST_SUM!$L:$L,$G14)/COUNTIFS($G:$G,$G14,$AZ:$AZ,"●",$A:$A,VG$5)/VG$3,0)/3600/$E14</f>
        <v>0.00745313602292769</v>
      </c>
      <c r="VH14" s="0" t="n">
        <f aca="false">IF($BA14="●",SUMIFS(ST_SUM!VV:VV,ST_SUM!$L:$L,$G14)/COUNTIFS($G:$G,$G14,$BA:$BA,"●",$A:$A,VH$5)/VH$3,0)/3600/$E14</f>
        <v>0</v>
      </c>
      <c r="VI14" s="0" t="n">
        <f aca="false">IF($BB14="●",SUMIFS(ST_SUM!VW:VW,ST_SUM!$L:$L,$G14)/COUNTIFS($G:$G,$G14,$BB:$BB,"●",$A:$A,VI$5)/VI$3,0)/3600/$E14</f>
        <v>0.00503923611111111</v>
      </c>
      <c r="VJ14" s="0" t="n">
        <f aca="false">IF($BC14="●",SUMIFS(ST_SUM!VX:VX,ST_SUM!$L:$L,$G14)/COUNTIFS($G:$G,$G14,$BC:$BC,"●",$A:$A,VJ$5)/VJ$3,0)/3600/$E14</f>
        <v>0.0169479828042328</v>
      </c>
      <c r="VK14" s="0" t="n">
        <f aca="false">IF($BD14="●",SUMIFS(ST_SUM!VY:VY,ST_SUM!$L:$L,$G14)/COUNTIFS($G:$G,$G14,$BD:$BD,"●",$A:$A,VK$5)/VK$3,0)/3600/$E14</f>
        <v>0.00506083829365079</v>
      </c>
      <c r="VL14" s="0" t="n">
        <f aca="false">IF($BE14="●",SUMIFS(ST_SUM!VZ:VZ,ST_SUM!$L:$L,$G14)/COUNTIFS($G:$G,$G14,$BE:$BE,"●",$A:$A,VL$5)/VL$3,0)/3600/$E14</f>
        <v>0.00870071097883598</v>
      </c>
      <c r="VM14" s="0" t="n">
        <f aca="false">IF($BF14="●",SUMIFS(ST_SUM!WA:WA,ST_SUM!$L:$L,$G14)/COUNTIFS($G:$G,$G14,$BF:$BF,"●",$A:$A,VM$5)/VM$3,0)/3600/$E14</f>
        <v>0.00520612599206349</v>
      </c>
      <c r="VN14" s="0" t="n">
        <f aca="false">IF($BG14="●",SUMIFS(ST_SUM!WB:WB,ST_SUM!$L:$L,$G14)/COUNTIFS($G:$G,$G14,$BG:$BG,"●",$A:$A,VN$5)/VN$3,0)/3600/$E14</f>
        <v>0</v>
      </c>
      <c r="VO14" s="0" t="n">
        <f aca="false">IF($BH14="●",SUMIFS(ST_SUM!WC:WC,ST_SUM!$L:$L,$G14)/COUNTIFS($G:$G,$G14,$BH:$BH,"●",$A:$A,VO$5)/VO$3,0)/3600/$E14</f>
        <v>0.00907274305555555</v>
      </c>
      <c r="VP14" s="0" t="n">
        <f aca="false">IF($BI14="●",SUMIFS(ST_SUM!WD:WD,ST_SUM!$L:$L,$G14)/COUNTIFS($G:$G,$G14,$BI:$BI,"●",$A:$A,VP$5)/VP$3,0)/3600/$E14</f>
        <v>0.00982757936507937</v>
      </c>
      <c r="VQ14" s="0" t="n">
        <f aca="false">IF($BJ14="●",SUMIFS(ST_SUM!WE:WE,ST_SUM!$L:$L,$G14)/COUNTIFS($G:$G,$G14,$BJ:$BJ,"●",$A:$A,VQ$5)/VQ$3,0)/3600/$E14</f>
        <v>0</v>
      </c>
      <c r="VR14" s="0" t="n">
        <f aca="false">IF($BK14="●",SUMIFS(ST_SUM!WF:WF,ST_SUM!$L:$L,$G14)/COUNTIFS($G:$G,$G14,$BK:$BK,"●",$A:$A,VR$5)/VR$3,0)/3600/$E14</f>
        <v>0.0132454323743386</v>
      </c>
      <c r="VS14" s="0" t="n">
        <f aca="false">IF($BL14="●",SUMIFS(ST_SUM!WG:WG,ST_SUM!$L:$L,$G14)/COUNTIFS($G:$G,$G14,$BL:$BL,"●",$A:$A,VS$5)/VS$3,0)/3600/$E14</f>
        <v>0.010514842372134</v>
      </c>
      <c r="VT14" s="0" t="n">
        <f aca="false">IF($BM14="●",SUMIFS(ST_SUM!WH:WH,ST_SUM!$L:$L,$G14)/COUNTIFS($G:$G,$G14,$BM:$BM,"●",$A:$A,VT$5)/VT$3,0)/3600/$E14</f>
        <v>0.041460369130291</v>
      </c>
      <c r="VU14" s="0" t="n">
        <f aca="false">IF($BN14="●",SUMIFS(ST_SUM!WI:WI,ST_SUM!$L:$L,$G14)/COUNTIFS($G:$G,$G14,$BN:$BN,"●",$A:$A,VU$5)/VU$3,0)/3600/$E14</f>
        <v>0</v>
      </c>
      <c r="VV14" s="0" t="n">
        <f aca="false">IF($BO14="●",SUMIFS(ST_SUM!WJ:WJ,ST_SUM!$L:$L,$G14)/COUNTIFS($G:$G,$G14,$BO:$BO,"●",$A:$A,VV$5)/VV$3,0)/3600/$E14</f>
        <v>0</v>
      </c>
      <c r="VW14" s="0" t="n">
        <f aca="false">IF($BP14="●",SUMIFS(ST_SUM!WK:WK,ST_SUM!$L:$L,$G14)/COUNTIFS($G:$G,$G14,$BP:$BP,"●",$A:$A,VW$5)/VW$3,0)/3600/$E14</f>
        <v>0.0175408395337302</v>
      </c>
      <c r="VX14" s="0" t="n">
        <f aca="false">IF($BQ14="●",SUMIFS(ST_SUM!WL:WL,ST_SUM!$L:$L,$G14)/COUNTIFS($G:$G,$G14,$BQ:$BQ,"●",$A:$A,VX$5)/VX$3,0)/3600/$E14</f>
        <v>0.0260539682539683</v>
      </c>
      <c r="VY14" s="0" t="n">
        <f aca="false">IF($BR14="●",SUMIFS(ST_SUM!WM:WM,ST_SUM!$L:$L,$G14)/COUNTIFS($G:$G,$G14,$BR:$BR,"●",$A:$A,VY$5)/VY$3,0)/3600/$E14</f>
        <v>0.00543123346560847</v>
      </c>
      <c r="VZ14" s="0" t="n">
        <f aca="false">IF($BS14="●",SUMIFS(ST_SUM!WN:WN,ST_SUM!$L:$L,$G14)/COUNTIFS($G:$G,$G14,$BS:$BS,"●",$A:$A,VZ$5)/VZ$3,0)/3600/$E14</f>
        <v>0.00439814814814815</v>
      </c>
      <c r="WA14" s="0" t="n">
        <f aca="false">IF($BT14="●",SUMIFS(ST_SUM!WO:WO,ST_SUM!$L:$L,$G14)/COUNTIFS($G:$G,$G14,$BT:$BT,"●",$A:$A,WA$5)/WA$3,0)/3600/$E14</f>
        <v>0</v>
      </c>
      <c r="WB14" s="0" t="n">
        <f aca="false">SUM(TO14:WA14)</f>
        <v>0.441210467234347</v>
      </c>
      <c r="WC14" s="0" t="n">
        <f aca="false">IF($H14="●",SUMIFS(ST_SUM!WQ:WQ,ST_SUM!$L:$L,$G14)/COUNTIFS($G:$G,$G14,$H:$H,"●",$A:$A,WC$5)/WC$3,0)/3600/$E14</f>
        <v>0.00315426925505051</v>
      </c>
      <c r="WD14" s="0" t="n">
        <f aca="false">IF($I14="●",SUMIFS(ST_SUM!WR:WR,ST_SUM!$L:$L,$G14)/COUNTIFS($G:$G,$G14,$I:$I,"●",$A:$A,WD$5)/WD$3,0)/3600/$E14</f>
        <v>0.00129914772727273</v>
      </c>
      <c r="WE14" s="0" t="n">
        <f aca="false">IF($J14="●",SUMIFS(ST_SUM!WS:WS,ST_SUM!$L:$L,$G14)/COUNTIFS($G:$G,$G14,$J:$J,"●",$A:$A,WE$5)/WE$3,0)/3600/$E14</f>
        <v>0.0130739820075758</v>
      </c>
      <c r="WF14" s="0" t="n">
        <f aca="false">IF($K14="●",SUMIFS(ST_SUM!WT:WT,ST_SUM!$L:$L,$G14)/COUNTIFS($G:$G,$G14,$K:$K,"●",$A:$A,WF$5)/WF$3,0)/3600/$E14</f>
        <v>0</v>
      </c>
      <c r="WG14" s="0" t="n">
        <f aca="false">IF($L14="●",SUMIFS(ST_SUM!WU:WU,ST_SUM!$L:$L,$G14)/COUNTIFS($G:$G,$G14,$L:$L,"●",$A:$A,WG$5)/WG$3,0)/3600/$E14</f>
        <v>0</v>
      </c>
      <c r="WH14" s="0" t="n">
        <f aca="false">IF($M14="●",SUMIFS(ST_SUM!WV:WV,ST_SUM!$L:$L,$G14)/COUNTIFS($G:$G,$G14,$M:$M,"●",$A:$A,WH$5)/WH$3,0)/3600/$E14</f>
        <v>0.0063234375</v>
      </c>
      <c r="WI14" s="0" t="n">
        <f aca="false">IF($N14="●",SUMIFS(ST_SUM!WW:WW,ST_SUM!$L:$L,$G14)/COUNTIFS($G:$G,$G14,$N:$N,"●",$A:$A,WI$5)/WI$3,0)/3600/$E14</f>
        <v>0.00141650883838384</v>
      </c>
      <c r="WJ14" s="0" t="n">
        <f aca="false">IF($O14="●",SUMIFS(ST_SUM!WX:WX,ST_SUM!$L:$L,$G14,ST_SUM!$M:$M,IF($B14='PART METHOD'!$D$4,"FMCNC1",IF($B14='PART METHOD'!$D$6,"FMCNC2","STD")))/IF($B14='PART METHOD'!$D$4,COUNTIFS($G:$G,$G14,$O:$O,"●",$A:$A,WJ$5,$B:$B,'PART METHOD'!$D$4),IF($B14='PART METHOD'!$D$6,COUNTIFS($G:$G,$G14,$O:$O,"●",$A:$A,WJ$5,$B:$B,'PART METHOD'!$D$6),COUNTIFS($G:$G,$G14,$O:$O,"●",$A:$A,WJ$5,$B:$B,"&lt;&gt;"&amp;'PART METHOD'!$D$4,$B:$B,"&lt;&gt;"&amp;'PART METHOD'!$D$6)))/WJ$3,0)/3600/$E14</f>
        <v>0</v>
      </c>
      <c r="WK14" s="0" t="n">
        <f aca="false">IF($P14="●",SUMIFS(ST_SUM!WY:WY,ST_SUM!$L:$L,$G14,ST_SUM!$M:$M,IF($B14='PART METHOD'!$D$4,"FMCNC1",IF($B14='PART METHOD'!$D$6,"FMCNC2","STD")))/IF($B14='PART METHOD'!$D$4,COUNTIFS($G:$G,$G14,$P:$P,"●",$A:$A,WK$5,$B:$B,'PART METHOD'!$D$4),IF($B14='PART METHOD'!$D$6,COUNTIFS($G:$G,$G14,$P:$P,"●",$A:$A,WK$5,$B:$B,'PART METHOD'!$D$6),COUNTIFS($G:$G,$G14,$P:$P,"●",$A:$A,WK$5,$B:$B,"&lt;&gt;"&amp;'PART METHOD'!$D$4,$B:$B,"&lt;&gt;"&amp;'PART METHOD'!$D$6)))/WK$3,0)/3600/$E14</f>
        <v>0</v>
      </c>
      <c r="WL14" s="0" t="n">
        <f aca="false">IF($Q14="●",SUMIFS(ST_SUM!WZ:WZ,ST_SUM!$L:$L,$G14,ST_SUM!$M:$M,IF($B14='PART METHOD'!$D$4,"FMCNC1",IF($B14='PART METHOD'!$D$6,"FMCNC2","STD")))/IF($B14='PART METHOD'!$D$4,COUNTIFS($G:$G,$G14,$Q:$Q,"●",$A:$A,WL$5,$B:$B,'PART METHOD'!$D$4),IF($B14='PART METHOD'!$D$6,COUNTIFS($G:$G,$G14,$Q:$Q,"●",$A:$A,WL$5,$B:$B,'PART METHOD'!$D$6),COUNTIFS($G:$G,$G14,$Q:$Q,"●",$A:$A,WL$5,$B:$B,"&lt;&gt;"&amp;'PART METHOD'!$D$4,$B:$B,"&lt;&gt;"&amp;'PART METHOD'!$D$6)))/WL$3,0)/3600/$E14</f>
        <v>0.00571925505050505</v>
      </c>
      <c r="WM14" s="0" t="n">
        <f aca="false">IF($R14="●",SUMIFS(ST_SUM!XA:XA,ST_SUM!$L:$L,$G14,ST_SUM!$M:$M,IF($B14='PART METHOD'!$D$4,"FMCNC1",IF($B14='PART METHOD'!$D$6,"FMCNC2","STD")))/IF($B14='PART METHOD'!$D$4,COUNTIFS($G:$G,$G14,$R:$R,"●",$A:$A,WM$5,$B:$B,'PART METHOD'!$D$4),IF($B14='PART METHOD'!$D$6,COUNTIFS($G:$G,$G14,$R:$R,"●",$A:$A,WM$5,$B:$B,'PART METHOD'!$D$6),COUNTIFS($G:$G,$G14,$R:$R,"●",$A:$A,WM$5,$B:$B,"&lt;&gt;"&amp;'PART METHOD'!$D$4,$B:$B,"&lt;&gt;"&amp;'PART METHOD'!$D$6)))/WM$3,0)/3600/$E14</f>
        <v>0</v>
      </c>
      <c r="WN14" s="0" t="n">
        <f aca="false">IF($S14="●",SUMIFS(ST_SUM!XB:XB,ST_SUM!$L:$L,$G14,ST_SUM!$M:$M,IF($B14='PART METHOD'!$D$4,"FMCNC1",IF($B14='PART METHOD'!$D$6,"FMCNC2","STD")))/IF($B14='PART METHOD'!$D$4,COUNTIFS($G:$G,$G14,$S:$S,"●",$A:$A,WN$5,$B:$B,'PART METHOD'!$D$4),IF($B14='PART METHOD'!$D$6,COUNTIFS($G:$G,$G14,$S:$S,"●",$A:$A,WN$5,$B:$B,'PART METHOD'!$D$6),COUNTIFS($G:$G,$G14,$S:$S,"●",$A:$A,WN$5,$B:$B,"&lt;&gt;"&amp;'PART METHOD'!$D$4,$B:$B,"&lt;&gt;"&amp;'PART METHOD'!$D$6)))/WN$3,0)/3600/$E14</f>
        <v>0</v>
      </c>
      <c r="WO14" s="0" t="n">
        <f aca="false">IF($T14="●",SUMIFS(ST_SUM!XC:XC,ST_SUM!$L:$L,$G14,ST_SUM!$M:$M,IF($B14='PART METHOD'!$D$4,"FMCNC1",IF($B14='PART METHOD'!$D$6,"FMCNC2","STD")))/IF($B14='PART METHOD'!$D$4,COUNTIFS($G:$G,$G14,$T:$T,"●",$A:$A,WO$5,$B:$B,'PART METHOD'!$D$4),IF($B14='PART METHOD'!$D$6,COUNTIFS($G:$G,$G14,$T:$T,"●",$A:$A,WO$5,$B:$B,'PART METHOD'!$D$6),COUNTIFS($G:$G,$G14,$T:$T,"●",$A:$A,WO$5,$B:$B,"&lt;&gt;"&amp;'PART METHOD'!$D$4,$B:$B,"&lt;&gt;"&amp;'PART METHOD'!$D$6)))/WO$3,0)/3600/$E14</f>
        <v>0</v>
      </c>
      <c r="WP14" s="0" t="n">
        <f aca="false">IF($U14="●",SUMIFS(ST_SUM!XD:XD,ST_SUM!$L:$L,$G14,ST_SUM!$M:$M,IF($B14='PART METHOD'!$D$4,"FMCNC1",IF($B14='PART METHOD'!$D$6,"FMCNC2","STD")))/IF($B14='PART METHOD'!$D$4,COUNTIFS($G:$G,$G14,$U:$U,"●",$A:$A,WP$5,$B:$B,'PART METHOD'!$D$4),IF($B14='PART METHOD'!$D$6,COUNTIFS($G:$G,$G14,$U:$U,"●",$A:$A,WP$5,$B:$B,'PART METHOD'!$D$6),COUNTIFS($G:$G,$G14,$U:$U,"●",$A:$A,WP$5,$B:$B,"&lt;&gt;"&amp;'PART METHOD'!$D$4,$B:$B,"&lt;&gt;"&amp;'PART METHOD'!$D$6)))/WP$3,0)/3600/$E14</f>
        <v>0</v>
      </c>
      <c r="WQ14" s="0" t="n">
        <f aca="false">IF($V14="●",SUMIFS(ST_SUM!XE:XE,ST_SUM!$L:$L,$G14,ST_SUM!$M:$M,IF($B14='PART METHOD'!$D$4,"FMCNC1",IF($B14='PART METHOD'!$D$6,"FMCNC2","STD")))/IF($B14='PART METHOD'!$D$4,COUNTIFS($G:$G,$G14,$V:$V,"●",$A:$A,WQ$5,$B:$B,'PART METHOD'!$D$4),IF($B14='PART METHOD'!$D$6,COUNTIFS($G:$G,$G14,$V:$V,"●",$A:$A,WQ$5,$B:$B,'PART METHOD'!$D$6),COUNTIFS($G:$G,$G14,$V:$V,"●",$A:$A,WQ$5,$B:$B,"&lt;&gt;"&amp;'PART METHOD'!$D$4,$B:$B,"&lt;&gt;"&amp;'PART METHOD'!$D$6)))/WQ$3,0)/3600/$E14</f>
        <v>0.0155519886363636</v>
      </c>
      <c r="WR14" s="0" t="n">
        <f aca="false">IF($W14="●",SUMIFS(ST_SUM!XF:XF,ST_SUM!$L:$L,$G14,ST_SUM!$N:$N,IF($B14='PART METHOD'!$D$5,"HAND","STD"))/COUNTIFS($G:$G,$G14,$W:$W,"●",$A:$A,WR$5,$B:$B,IF($B14='PART METHOD'!$D$5,'PART METHOD'!$D$5,"&lt;&gt;"&amp;'PART METHOD'!$D$5))/WR$3,0)/3600/$E14</f>
        <v>0</v>
      </c>
      <c r="WS14" s="0" t="n">
        <f aca="false">IF($X14="●",SUMIFS(ST_SUM!XG:XG,ST_SUM!$L:$L,$G14)/COUNTIFS($G:$G,$G14,$X:$X,"●",$A:$A,WS$5)/WS$3,0)/3600/$E14</f>
        <v>0</v>
      </c>
      <c r="WT14" s="0" t="n">
        <f aca="false">IF($Y14="●",SUMIFS(ST_SUM!XH:XH,ST_SUM!$L:$L,$G14)/COUNTIFS($G:$G,$G14,$Y:$Y,"●",$A:$A,WT$5)/WT$3,0)/3600/$E14</f>
        <v>0.0129561000631313</v>
      </c>
      <c r="WU14" s="0" t="n">
        <f aca="false">IF($Z14="●",SUMIFS(ST_SUM!XI:XI,ST_SUM!$L:$L,$G14)/COUNTIFS($G:$G,$G14,$Z:$Z,"●",$A:$A,WU$5)/WU$3,0)/3600/$E14</f>
        <v>0.011076507260101</v>
      </c>
      <c r="WV14" s="0" t="n">
        <f aca="false">IF($AA14="●",SUMIFS(ST_SUM!XJ:XJ,ST_SUM!$L:$L,$G14)/COUNTIFS($G:$G,$G14,$AA:$AA,"●",$A:$A,WV$5)/WV$3,0)/3600/$E14</f>
        <v>0.00492931923400673</v>
      </c>
      <c r="WW14" s="0" t="n">
        <f aca="false">IF($AB14="●",SUMIFS(ST_SUM!XK:XK,ST_SUM!$L:$L,$G14)/COUNTIFS($G:$G,$G14,$AB:$AB,"●",$A:$A,WW$5)/WW$3,0)/3600/$E14</f>
        <v>0.00215275173611111</v>
      </c>
      <c r="WX14" s="0" t="n">
        <f aca="false">IF($AC14="●",SUMIFS(ST_SUM!XL:XL,ST_SUM!$L:$L,$G14)/COUNTIFS($G:$G,$G14,$AC:$AC,"●",$A:$A,WX$5)/WX$3,0)/3600/$E14</f>
        <v>0.00590729955808081</v>
      </c>
      <c r="WY14" s="0" t="n">
        <f aca="false">IF($AD14="●",SUMIFS(ST_SUM!XM:XM,ST_SUM!$L:$L,$G14)/COUNTIFS($G:$G,$G14,$AD:$AD,"●",$A:$A,WY$5)/WY$3,0)/3600/$E14</f>
        <v>0.00333504050925926</v>
      </c>
      <c r="WZ14" s="0" t="n">
        <f aca="false">IF($AE14="●",SUMIFS(ST_SUM!XN:XN,ST_SUM!$L:$L,$G14)/COUNTIFS($G:$G,$G14,$AE:$AE,"●",$A:$A,WZ$5)/WZ$3,0)/3600/$E14</f>
        <v>0</v>
      </c>
      <c r="XA14" s="0" t="n">
        <f aca="false">IF($AF14="●",SUMIFS(ST_SUM!XO:XO,ST_SUM!$L:$L,$G14)/COUNTIFS($G:$G,$G14,$AF:$AF,"●",$A:$A,XA$5)/XA$3,0)/3600/$E14</f>
        <v>0.00310773753156566</v>
      </c>
      <c r="XB14" s="0" t="n">
        <f aca="false">IF($AG14="●",SUMIFS(ST_SUM!XP:XP,ST_SUM!$L:$L,$G14)/COUNTIFS($G:$G,$G14,$AG:$AG,"●",$A:$A,XB$5)/XB$3,0)/3600/$E14</f>
        <v>0.00538949652777778</v>
      </c>
      <c r="XC14" s="0" t="n">
        <f aca="false">IF($AH14="●",SUMIFS(ST_SUM!XQ:XQ,ST_SUM!$L:$L,$G14)/COUNTIFS($G:$G,$G14,$AH:$AH,"●",$A:$A,XC$5)/XC$3,0)/3600/$E14</f>
        <v>0.0105381983901515</v>
      </c>
      <c r="XD14" s="0" t="n">
        <f aca="false">IF($AI14="●",SUMIFS(ST_SUM!XR:XR,ST_SUM!$L:$L,$G14)/COUNTIFS($G:$G,$G14,$AI:$AI,"●",$A:$A,XD$5)/XD$3,0)/3600/$E14</f>
        <v>0.00451658775252525</v>
      </c>
      <c r="XE14" s="0" t="n">
        <f aca="false">IF($AJ14="●",SUMIFS(ST_SUM!XS:XS,ST_SUM!$L:$L,$G14)/COUNTIFS($G:$G,$G14,$AJ:$AJ,"●",$A:$A,XE$5)/XE$3,0)/3600/$E14</f>
        <v>0.00276461884469697</v>
      </c>
      <c r="XF14" s="0" t="n">
        <f aca="false">IF($AK14="●",SUMIFS(ST_SUM!XT:XT,ST_SUM!$L:$L,$G14)/COUNTIFS($G:$G,$G14,$AK:$AK,"●",$A:$A,XF$5)/XF$3,0)/3600/$E14</f>
        <v>0.00248064630681818</v>
      </c>
      <c r="XG14" s="0" t="n">
        <f aca="false">IF($AL14="●",SUMIFS(ST_SUM!XU:XU,ST_SUM!$L:$L,$G14)/COUNTIFS($G:$G,$G14,$AL:$AL,"●",$A:$A,XG$5)/XG$3,0)/3600/$E14</f>
        <v>0</v>
      </c>
      <c r="XH14" s="0" t="n">
        <f aca="false">IF($AM14="●",SUMIFS(ST_SUM!XV:XV,ST_SUM!$L:$L,$G14)/COUNTIFS($G:$G,$G14,$AM:$AM,"●",$A:$A,XH$5)/XH$3,0)/3600/$E14</f>
        <v>0</v>
      </c>
      <c r="XI14" s="0" t="n">
        <f aca="false">IF($AN14="●",SUMIFS(ST_SUM!XW:XW,ST_SUM!$L:$L,$G14)/COUNTIFS($G:$G,$G14,$AN:$AN,"●",$A:$A,XI$5)/XI$3,0)/3600/$E14</f>
        <v>0.00295008680555556</v>
      </c>
      <c r="XJ14" s="0" t="n">
        <f aca="false">IF($AO14="●",SUMIFS(ST_SUM!XX:XX,ST_SUM!$L:$L,$G14)/COUNTIFS($G:$G,$G14,$AO:$AO,"●",$A:$A,XJ$5)/XJ$3,0)/3600/$E14</f>
        <v>0.0116474644886364</v>
      </c>
      <c r="XK14" s="0" t="n">
        <f aca="false">IF($AP14="●",SUMIFS(ST_SUM!XY:XY,ST_SUM!$L:$L,$G14)/COUNTIFS($G:$G,$G14,$AP:$AP,"●",$A:$A,XK$5)/XK$3,0)/3600/$E14</f>
        <v>0.00522280092592593</v>
      </c>
      <c r="XL14" s="0" t="n">
        <f aca="false">IF($AQ14="●",SUMIFS(ST_SUM!XZ:XZ,ST_SUM!$L:$L,$G14)/COUNTIFS($G:$G,$G14,$AQ:$AQ,"●",$A:$A,XL$5)/XL$3,0)/3600/$E14</f>
        <v>0.00418895202020202</v>
      </c>
      <c r="XM14" s="0" t="n">
        <f aca="false">IF($AR14="●",SUMIFS(ST_SUM!YA:YA,ST_SUM!$L:$L,$G14)/COUNTIFS($G:$G,$G14,$AR:$AR,"●",$A:$A,XM$5)/XM$3,0)/3600/$E14</f>
        <v>0.00856605113636364</v>
      </c>
      <c r="XN14" s="0" t="n">
        <f aca="false">IF($AS14="●",SUMIFS(ST_SUM!YB:YB,ST_SUM!$L:$L,$G14)/COUNTIFS($G:$G,$G14,$AS:$AS,"●",$A:$A,XN$5)/XN$3,0)/3600/$E14</f>
        <v>0.0118632891414141</v>
      </c>
      <c r="XO14" s="0" t="n">
        <f aca="false">IF($AT14="●",SUMIFS(ST_SUM!YC:YC,ST_SUM!$L:$L,$G14)/COUNTIFS($G:$G,$G14,$AT:$AT,"●",$A:$A,XO$5)/XO$3,0)/3600/$E14</f>
        <v>0</v>
      </c>
      <c r="XP14" s="0" t="n">
        <f aca="false">IF($AU14="●",SUMIFS(ST_SUM!YD:YD,ST_SUM!$L:$L,$G14)/COUNTIFS($G:$G,$G14,$AU:$AU,"●",$A:$A,XP$5)/XP$3,0)/3600/$E14</f>
        <v>0</v>
      </c>
      <c r="XQ14" s="0" t="n">
        <f aca="false">IF($AV14="●",SUMIFS(ST_SUM!YE:YE,ST_SUM!$L:$L,$G14)/COUNTIFS($G:$G,$G14,$AV:$AV,"●",$A:$A,XQ$5)/XQ$3,0)/3600/$E14</f>
        <v>0</v>
      </c>
      <c r="XR14" s="0" t="n">
        <f aca="false">IF($AW14="●",SUMIFS(ST_SUM!YF:YF,ST_SUM!$L:$L,$G14)/COUNTIFS($G:$G,$G14,$AW:$AW,"●",$A:$A,XR$5)/XR$3,0)/3600/$E14</f>
        <v>0.0164953835227273</v>
      </c>
      <c r="XS14" s="0" t="n">
        <f aca="false">IF($AX14="●",SUMIFS(ST_SUM!YG:YG,ST_SUM!$L:$L,$G14)/COUNTIFS($G:$G,$G14,$AX:$AX,"●",$A:$A,XS$5)/XS$3,0)/3600/$E14</f>
        <v>0.00356840277777778</v>
      </c>
      <c r="XT14" s="0" t="n">
        <f aca="false">IF($AY14="●",SUMIFS(ST_SUM!YH:YH,ST_SUM!$L:$L,$G14)/COUNTIFS($G:$G,$G14,$AY:$AY,"●",$A:$A,XT$5)/XT$3,0)/3600/$E14</f>
        <v>0</v>
      </c>
      <c r="XU14" s="0" t="n">
        <f aca="false">IF($AZ14="●",SUMIFS(ST_SUM!YI:YI,ST_SUM!$L:$L,$G14)/COUNTIFS($G:$G,$G14,$AZ:$AZ,"●",$A:$A,XU$5)/XU$3,0)/3600/$E14</f>
        <v>0.00336704808501684</v>
      </c>
      <c r="XV14" s="0" t="n">
        <f aca="false">IF($BA14="●",SUMIFS(ST_SUM!YJ:YJ,ST_SUM!$L:$L,$G14)/COUNTIFS($G:$G,$G14,$BA:$BA,"●",$A:$A,XV$5)/XV$3,0)/3600/$E14</f>
        <v>0</v>
      </c>
      <c r="XW14" s="0" t="n">
        <f aca="false">IF($BB14="●",SUMIFS(ST_SUM!YK:YK,ST_SUM!$L:$L,$G14)/COUNTIFS($G:$G,$G14,$BB:$BB,"●",$A:$A,XW$5)/XW$3,0)/3600/$E14</f>
        <v>0.00668843907828283</v>
      </c>
      <c r="XX14" s="0" t="n">
        <f aca="false">IF($BC14="●",SUMIFS(ST_SUM!YL:YL,ST_SUM!$L:$L,$G14)/COUNTIFS($G:$G,$G14,$BC:$BC,"●",$A:$A,XX$5)/XX$3,0)/3600/$E14</f>
        <v>0.00569191919191919</v>
      </c>
      <c r="XY14" s="0" t="n">
        <f aca="false">IF($BD14="●",SUMIFS(ST_SUM!YM:YM,ST_SUM!$L:$L,$G14)/COUNTIFS($G:$G,$G14,$BD:$BD,"●",$A:$A,XY$5)/XY$3,0)/3600/$E14</f>
        <v>0.00463328598484849</v>
      </c>
      <c r="XZ14" s="0" t="n">
        <f aca="false">IF($BE14="●",SUMIFS(ST_SUM!YN:YN,ST_SUM!$L:$L,$G14)/COUNTIFS($G:$G,$G14,$BE:$BE,"●",$A:$A,XZ$5)/XZ$3,0)/3600/$E14</f>
        <v>0.00236072048611111</v>
      </c>
      <c r="YA14" s="0" t="n">
        <f aca="false">IF($BF14="●",SUMIFS(ST_SUM!YO:YO,ST_SUM!$L:$L,$G14)/COUNTIFS($G:$G,$G14,$BF:$BF,"●",$A:$A,YA$5)/YA$3,0)/3600/$E14</f>
        <v>0.00897904829545455</v>
      </c>
      <c r="YB14" s="0" t="n">
        <f aca="false">IF($BG14="●",SUMIFS(ST_SUM!YP:YP,ST_SUM!$L:$L,$G14)/COUNTIFS($G:$G,$G14,$BG:$BG,"●",$A:$A,YB$5)/YB$3,0)/3600/$E14</f>
        <v>0</v>
      </c>
      <c r="YC14" s="0" t="n">
        <f aca="false">IF($BH14="●",SUMIFS(ST_SUM!YQ:YQ,ST_SUM!$L:$L,$G14)/COUNTIFS($G:$G,$G14,$BH:$BH,"●",$A:$A,YC$5)/YC$3,0)/3600/$E14</f>
        <v>0.00311350220959596</v>
      </c>
      <c r="YD14" s="0" t="n">
        <f aca="false">IF($BI14="●",SUMIFS(ST_SUM!YR:YR,ST_SUM!$L:$L,$G14)/COUNTIFS($G:$G,$G14,$BI:$BI,"●",$A:$A,YD$5)/YD$3,0)/3600/$E14</f>
        <v>0.00784479166666667</v>
      </c>
      <c r="YE14" s="0" t="n">
        <f aca="false">IF($BJ14="●",SUMIFS(ST_SUM!YS:YS,ST_SUM!$L:$L,$G14)/COUNTIFS($G:$G,$G14,$BJ:$BJ,"●",$A:$A,YE$5)/YE$3,0)/3600/$E14</f>
        <v>0</v>
      </c>
      <c r="YF14" s="0" t="n">
        <f aca="false">IF($BK14="●",SUMIFS(ST_SUM!YT:YT,ST_SUM!$L:$L,$G14)/COUNTIFS($G:$G,$G14,$BK:$BK,"●",$A:$A,YF$5)/YF$3,0)/3600/$E14</f>
        <v>0.00728561079545455</v>
      </c>
      <c r="YG14" s="0" t="n">
        <f aca="false">IF($BL14="●",SUMIFS(ST_SUM!YU:YU,ST_SUM!$L:$L,$G14)/COUNTIFS($G:$G,$G14,$BL:$BL,"●",$A:$A,YG$5)/YG$3,0)/3600/$E14</f>
        <v>0.00578063183922559</v>
      </c>
      <c r="YH14" s="0" t="n">
        <f aca="false">IF($BM14="●",SUMIFS(ST_SUM!YV:YV,ST_SUM!$L:$L,$G14)/COUNTIFS($G:$G,$G14,$BM:$BM,"●",$A:$A,YH$5)/YH$3,0)/3600/$E14</f>
        <v>0.0148715672348485</v>
      </c>
      <c r="YI14" s="0" t="n">
        <f aca="false">IF($BN14="●",SUMIFS(ST_SUM!YW:YW,ST_SUM!$L:$L,$G14)/COUNTIFS($G:$G,$G14,$BN:$BN,"●",$A:$A,YI$5)/YI$3,0)/3600/$E14</f>
        <v>0</v>
      </c>
      <c r="YJ14" s="0" t="n">
        <f aca="false">IF($BO14="●",SUMIFS(ST_SUM!YX:YX,ST_SUM!$L:$L,$G14)/COUNTIFS($G:$G,$G14,$BO:$BO,"●",$A:$A,YJ$5)/YJ$3,0)/3600/$E14</f>
        <v>0</v>
      </c>
      <c r="YK14" s="0" t="n">
        <f aca="false">IF($BP14="●",SUMIFS(ST_SUM!YY:YY,ST_SUM!$L:$L,$G14)/COUNTIFS($G:$G,$G14,$BP:$BP,"●",$A:$A,YK$5)/YK$3,0)/3600/$E14</f>
        <v>0.0225640240293561</v>
      </c>
      <c r="YL14" s="0" t="n">
        <f aca="false">IF($BQ14="●",SUMIFS(ST_SUM!YZ:YZ,ST_SUM!$L:$L,$G14)/COUNTIFS($G:$G,$G14,$BQ:$BQ,"●",$A:$A,YL$5)/YL$3,0)/3600/$E14</f>
        <v>0.0125654427083333</v>
      </c>
      <c r="YM14" s="0" t="n">
        <f aca="false">IF($BR14="●",SUMIFS(ST_SUM!ZA:ZA,ST_SUM!$L:$L,$G14)/COUNTIFS($G:$G,$G14,$BR:$BR,"●",$A:$A,YM$5)/YM$3,0)/3600/$E14</f>
        <v>0.00305712397411616</v>
      </c>
      <c r="YN14" s="0" t="n">
        <f aca="false">IF($BS14="●",SUMIFS(ST_SUM!ZB:ZB,ST_SUM!$L:$L,$G14)/COUNTIFS($G:$G,$G14,$BS:$BS,"●",$A:$A,YN$5)/YN$3,0)/3600/$E14</f>
        <v>0.000435606060606061</v>
      </c>
      <c r="YO14" s="0" t="n">
        <f aca="false">IF($BT14="●",SUMIFS(ST_SUM!ZC:ZC,ST_SUM!$L:$L,$G14)/COUNTIFS($G:$G,$G14,$BT:$BT,"●",$A:$A,YO$5)/YO$3,0)/3600/$E14</f>
        <v>0</v>
      </c>
      <c r="YP14" s="0" t="n">
        <f aca="false">SUM(WC14:YO14)</f>
        <v>0.289434085187816</v>
      </c>
      <c r="YQ14" s="0" t="n">
        <f aca="false">IF($H14="●",SUMIFS(ST_SUM!ZE:ZE,ST_SUM!$L:$L,$G14)/COUNTIFS($G:$G,$G14,$H:$H,"●",$A:$A,YQ$5)/YQ$3,0)/3600/$E14</f>
        <v>0.00231684461805556</v>
      </c>
      <c r="YR14" s="0" t="n">
        <f aca="false">IF($I14="●",SUMIFS(ST_SUM!ZF:ZF,ST_SUM!$L:$L,$G14)/COUNTIFS($G:$G,$G14,$I:$I,"●",$A:$A,YR$5)/YR$3,0)/3600/$E14</f>
        <v>0.00197723090277778</v>
      </c>
      <c r="YS14" s="0" t="n">
        <f aca="false">IF($J14="●",SUMIFS(ST_SUM!ZG:ZG,ST_SUM!$L:$L,$G14)/COUNTIFS($G:$G,$G14,$J:$J,"●",$A:$A,YS$5)/YS$3,0)/3600/$E14</f>
        <v>0.0148211501736111</v>
      </c>
      <c r="YT14" s="0" t="n">
        <f aca="false">IF($K14="●",SUMIFS(ST_SUM!ZH:ZH,ST_SUM!$L:$L,$G14)/COUNTIFS($G:$G,$G14,$K:$K,"●",$A:$A,YT$5)/YT$3,0)/3600/$E14</f>
        <v>0</v>
      </c>
      <c r="YU14" s="0" t="n">
        <f aca="false">IF($L14="●",SUMIFS(ST_SUM!ZI:ZI,ST_SUM!$L:$L,$G14)/COUNTIFS($G:$G,$G14,$L:$L,"●",$A:$A,YU$5)/YU$3,0)/3600/$E14</f>
        <v>0</v>
      </c>
      <c r="YV14" s="0" t="n">
        <f aca="false">IF($M14="●",SUMIFS(ST_SUM!ZJ:ZJ,ST_SUM!$L:$L,$G14)/COUNTIFS($G:$G,$G14,$M:$M,"●",$A:$A,YV$5)/YV$3,0)/3600/$E14</f>
        <v>0.005684375</v>
      </c>
      <c r="YW14" s="0" t="n">
        <f aca="false">IF($N14="●",SUMIFS(ST_SUM!ZK:ZK,ST_SUM!$L:$L,$G14)/COUNTIFS($G:$G,$G14,$N:$N,"●",$A:$A,YW$5)/YW$3,0)/3600/$E14</f>
        <v>0.00127734375</v>
      </c>
      <c r="YX14" s="0" t="n">
        <f aca="false">IF($O14="●",SUMIFS(ST_SUM!ZL:ZL,ST_SUM!$L:$L,$G14,ST_SUM!$M:$M,IF($B14='PART METHOD'!$D$4,"FMCNC1",IF($B14='PART METHOD'!$D$6,"FMCNC2","STD")))/IF($B14='PART METHOD'!$D$4,COUNTIFS($G:$G,$G14,$O:$O,"●",$A:$A,YX$5,$B:$B,'PART METHOD'!$D$4),IF($B14='PART METHOD'!$D$6,COUNTIFS($G:$G,$G14,$O:$O,"●",$A:$A,YX$5,$B:$B,'PART METHOD'!$D$6),COUNTIFS($G:$G,$G14,$O:$O,"●",$A:$A,YX$5,$B:$B,"&lt;&gt;"&amp;'PART METHOD'!$D$4,$B:$B,"&lt;&gt;"&amp;'PART METHOD'!$D$6)))/YX$3,0)/3600/$E14</f>
        <v>0</v>
      </c>
      <c r="YY14" s="0" t="n">
        <f aca="false">IF($P14="●",SUMIFS(ST_SUM!ZM:ZM,ST_SUM!$L:$L,$G14,ST_SUM!$M:$M,IF($B14='PART METHOD'!$D$4,"FMCNC1",IF($B14='PART METHOD'!$D$6,"FMCNC2","STD")))/IF($B14='PART METHOD'!$D$4,COUNTIFS($G:$G,$G14,$P:$P,"●",$A:$A,YY$5,$B:$B,'PART METHOD'!$D$4),IF($B14='PART METHOD'!$D$6,COUNTIFS($G:$G,$G14,$P:$P,"●",$A:$A,YY$5,$B:$B,'PART METHOD'!$D$6),COUNTIFS($G:$G,$G14,$P:$P,"●",$A:$A,YY$5,$B:$B,"&lt;&gt;"&amp;'PART METHOD'!$D$4,$B:$B,"&lt;&gt;"&amp;'PART METHOD'!$D$6)))/YY$3,0)/3600/$E14</f>
        <v>0</v>
      </c>
      <c r="YZ14" s="0" t="n">
        <f aca="false">IF($Q14="●",SUMIFS(ST_SUM!ZN:ZN,ST_SUM!$L:$L,$G14,ST_SUM!$M:$M,IF($B14='PART METHOD'!$D$4,"FMCNC1",IF($B14='PART METHOD'!$D$6,"FMCNC2","STD")))/IF($B14='PART METHOD'!$D$4,COUNTIFS($G:$G,$G14,$Q:$Q,"●",$A:$A,YZ$5,$B:$B,'PART METHOD'!$D$4),IF($B14='PART METHOD'!$D$6,COUNTIFS($G:$G,$G14,$Q:$Q,"●",$A:$A,YZ$5,$B:$B,'PART METHOD'!$D$6),COUNTIFS($G:$G,$G14,$Q:$Q,"●",$A:$A,YZ$5,$B:$B,"&lt;&gt;"&amp;'PART METHOD'!$D$4,$B:$B,"&lt;&gt;"&amp;'PART METHOD'!$D$6)))/YZ$3,0)/3600/$E14</f>
        <v>0.00516549189814815</v>
      </c>
      <c r="ZA14" s="0" t="n">
        <f aca="false">IF($R14="●",SUMIFS(ST_SUM!ZO:ZO,ST_SUM!$L:$L,$G14,ST_SUM!$M:$M,IF($B14='PART METHOD'!$D$4,"FMCNC1",IF($B14='PART METHOD'!$D$6,"FMCNC2","STD")))/IF($B14='PART METHOD'!$D$4,COUNTIFS($G:$G,$G14,$R:$R,"●",$A:$A,ZA$5,$B:$B,'PART METHOD'!$D$4),IF($B14='PART METHOD'!$D$6,COUNTIFS($G:$G,$G14,$R:$R,"●",$A:$A,ZA$5,$B:$B,'PART METHOD'!$D$6),COUNTIFS($G:$G,$G14,$R:$R,"●",$A:$A,ZA$5,$B:$B,"&lt;&gt;"&amp;'PART METHOD'!$D$4,$B:$B,"&lt;&gt;"&amp;'PART METHOD'!$D$6)))/ZA$3,0)/3600/$E14</f>
        <v>0</v>
      </c>
      <c r="ZB14" s="0" t="n">
        <f aca="false">IF($S14="●",SUMIFS(ST_SUM!ZP:ZP,ST_SUM!$L:$L,$G14,ST_SUM!$M:$M,IF($B14='PART METHOD'!$D$4,"FMCNC1",IF($B14='PART METHOD'!$D$6,"FMCNC2","STD")))/IF($B14='PART METHOD'!$D$4,COUNTIFS($G:$G,$G14,$S:$S,"●",$A:$A,ZB$5,$B:$B,'PART METHOD'!$D$4),IF($B14='PART METHOD'!$D$6,COUNTIFS($G:$G,$G14,$S:$S,"●",$A:$A,ZB$5,$B:$B,'PART METHOD'!$D$6),COUNTIFS($G:$G,$G14,$S:$S,"●",$A:$A,ZB$5,$B:$B,"&lt;&gt;"&amp;'PART METHOD'!$D$4,$B:$B,"&lt;&gt;"&amp;'PART METHOD'!$D$6)))/ZB$3,0)/3600/$E14</f>
        <v>0</v>
      </c>
      <c r="ZC14" s="0" t="n">
        <f aca="false">IF($T14="●",SUMIFS(ST_SUM!ZQ:ZQ,ST_SUM!$L:$L,$G14,ST_SUM!$M:$M,IF($B14='PART METHOD'!$D$4,"FMCNC1",IF($B14='PART METHOD'!$D$6,"FMCNC2","STD")))/IF($B14='PART METHOD'!$D$4,COUNTIFS($G:$G,$G14,$T:$T,"●",$A:$A,ZC$5,$B:$B,'PART METHOD'!$D$4),IF($B14='PART METHOD'!$D$6,COUNTIFS($G:$G,$G14,$T:$T,"●",$A:$A,ZC$5,$B:$B,'PART METHOD'!$D$6),COUNTIFS($G:$G,$G14,$T:$T,"●",$A:$A,ZC$5,$B:$B,"&lt;&gt;"&amp;'PART METHOD'!$D$4,$B:$B,"&lt;&gt;"&amp;'PART METHOD'!$D$6)))/ZC$3,0)/3600/$E14</f>
        <v>0</v>
      </c>
      <c r="ZD14" s="0" t="n">
        <f aca="false">IF($U14="●",SUMIFS(ST_SUM!ZR:ZR,ST_SUM!$L:$L,$G14,ST_SUM!$M:$M,IF($B14='PART METHOD'!$D$4,"FMCNC1",IF($B14='PART METHOD'!$D$6,"FMCNC2","STD")))/IF($B14='PART METHOD'!$D$4,COUNTIFS($G:$G,$G14,$U:$U,"●",$A:$A,ZD$5,$B:$B,'PART METHOD'!$D$4),IF($B14='PART METHOD'!$D$6,COUNTIFS($G:$G,$G14,$U:$U,"●",$A:$A,ZD$5,$B:$B,'PART METHOD'!$D$6),COUNTIFS($G:$G,$G14,$U:$U,"●",$A:$A,ZD$5,$B:$B,"&lt;&gt;"&amp;'PART METHOD'!$D$4,$B:$B,"&lt;&gt;"&amp;'PART METHOD'!$D$6)))/ZD$3,0)/3600/$E14</f>
        <v>0</v>
      </c>
      <c r="ZE14" s="0" t="n">
        <f aca="false">IF($V14="●",SUMIFS(ST_SUM!ZS:ZS,ST_SUM!$L:$L,$G14,ST_SUM!$M:$M,IF($B14='PART METHOD'!$D$4,"FMCNC1",IF($B14='PART METHOD'!$D$6,"FMCNC2","STD")))/IF($B14='PART METHOD'!$D$4,COUNTIFS($G:$G,$G14,$V:$V,"●",$A:$A,ZE$5,$B:$B,'PART METHOD'!$D$4),IF($B14='PART METHOD'!$D$6,COUNTIFS($G:$G,$G14,$V:$V,"●",$A:$A,ZE$5,$B:$B,'PART METHOD'!$D$6),COUNTIFS($G:$G,$G14,$V:$V,"●",$A:$A,ZE$5,$B:$B,"&lt;&gt;"&amp;'PART METHOD'!$D$4,$B:$B,"&lt;&gt;"&amp;'PART METHOD'!$D$6)))/ZE$3,0)/3600/$E14</f>
        <v>0.0157013758680556</v>
      </c>
      <c r="ZF14" s="0" t="n">
        <f aca="false">IF($W14="●",SUMIFS(ST_SUM!ZT:ZT,ST_SUM!$L:$L,$G14,ST_SUM!$N:$N,IF($B14='PART METHOD'!$D$5,"HAND","STD"))/COUNTIFS($G:$G,$G14,$W:$W,"●",$A:$A,ZF$5,$B:$B,IF($B14='PART METHOD'!$D$5,'PART METHOD'!$D$5,"&lt;&gt;"&amp;'PART METHOD'!$D$5))/ZF$3,0)/3600/$E14</f>
        <v>0</v>
      </c>
      <c r="ZG14" s="0" t="n">
        <f aca="false">IF($X14="●",SUMIFS(ST_SUM!ZU:ZU,ST_SUM!$L:$L,$G14)/COUNTIFS($G:$G,$G14,$X:$X,"●",$A:$A,ZG$5)/ZG$3,0)/3600/$E14</f>
        <v>0</v>
      </c>
      <c r="ZH14" s="0" t="n">
        <f aca="false">IF($Y14="●",SUMIFS(ST_SUM!ZV:ZV,ST_SUM!$L:$L,$G14)/COUNTIFS($G:$G,$G14,$Y:$Y,"●",$A:$A,ZH$5)/ZH$3,0)/3600/$E14</f>
        <v>0.0177209375</v>
      </c>
      <c r="ZI14" s="0" t="n">
        <f aca="false">IF($Z14="●",SUMIFS(ST_SUM!ZW:ZW,ST_SUM!$L:$L,$G14)/COUNTIFS($G:$G,$G14,$Z:$Z,"●",$A:$A,ZI$5)/ZI$3,0)/3600/$E14</f>
        <v>0.00721929398148148</v>
      </c>
      <c r="ZJ14" s="0" t="n">
        <f aca="false">IF($AA14="●",SUMIFS(ST_SUM!ZX:ZX,ST_SUM!$L:$L,$G14)/COUNTIFS($G:$G,$G14,$AA:$AA,"●",$A:$A,ZJ$5)/ZJ$3,0)/3600/$E14</f>
        <v>0.0057109609375</v>
      </c>
      <c r="ZK14" s="0" t="n">
        <f aca="false">IF($AB14="●",SUMIFS(ST_SUM!ZY:ZY,ST_SUM!$L:$L,$G14)/COUNTIFS($G:$G,$G14,$AB:$AB,"●",$A:$A,ZK$5)/ZK$3,0)/3600/$E14</f>
        <v>0.0021303515625</v>
      </c>
      <c r="ZL14" s="0" t="n">
        <f aca="false">IF($AC14="●",SUMIFS(ST_SUM!ZZ:ZZ,ST_SUM!$L:$L,$G14)/COUNTIFS($G:$G,$G14,$AC:$AC,"●",$A:$A,ZL$5)/ZL$3,0)/3600/$E14</f>
        <v>0.00783167578125</v>
      </c>
      <c r="ZM14" s="0" t="n">
        <f aca="false">IF($AD14="●",SUMIFS(ST_SUM!AAA:AAA,ST_SUM!$L:$L,$G14)/COUNTIFS($G:$G,$G14,$AD:$AD,"●",$A:$A,ZM$5)/ZM$3,0)/3600/$E14</f>
        <v>0.00441219328703704</v>
      </c>
      <c r="ZN14" s="0" t="n">
        <f aca="false">IF($AE14="●",SUMIFS(ST_SUM!AAB:AAB,ST_SUM!$L:$L,$G14)/COUNTIFS($G:$G,$G14,$AE:$AE,"●",$A:$A,ZN$5)/ZN$3,0)/3600/$E14</f>
        <v>0</v>
      </c>
      <c r="ZO14" s="0" t="n">
        <f aca="false">IF($AF14="●",SUMIFS(ST_SUM!AAC:AAC,ST_SUM!$L:$L,$G14)/COUNTIFS($G:$G,$G14,$AF:$AF,"●",$A:$A,ZO$5)/ZO$3,0)/3600/$E14</f>
        <v>0.00542884114583333</v>
      </c>
      <c r="ZP14" s="0" t="n">
        <f aca="false">IF($AG14="●",SUMIFS(ST_SUM!AAD:AAD,ST_SUM!$L:$L,$G14)/COUNTIFS($G:$G,$G14,$AG:$AG,"●",$A:$A,ZP$5)/ZP$3,0)/3600/$E14</f>
        <v>0.00609023046875</v>
      </c>
      <c r="ZQ14" s="0" t="n">
        <f aca="false">IF($AH14="●",SUMIFS(ST_SUM!AAE:AAE,ST_SUM!$L:$L,$G14)/COUNTIFS($G:$G,$G14,$AH:$AH,"●",$A:$A,ZQ$5)/ZQ$3,0)/3600/$E14</f>
        <v>0.0123103359375</v>
      </c>
      <c r="ZR14" s="0" t="n">
        <f aca="false">IF($AI14="●",SUMIFS(ST_SUM!AAF:AAF,ST_SUM!$L:$L,$G14)/COUNTIFS($G:$G,$G14,$AI:$AI,"●",$A:$A,ZR$5)/ZR$3,0)/3600/$E14</f>
        <v>0.00896294487847222</v>
      </c>
      <c r="ZS14" s="0" t="n">
        <f aca="false">IF($AJ14="●",SUMIFS(ST_SUM!AAG:AAG,ST_SUM!$L:$L,$G14)/COUNTIFS($G:$G,$G14,$AJ:$AJ,"●",$A:$A,ZS$5)/ZS$3,0)/3600/$E14</f>
        <v>0.00226423900462963</v>
      </c>
      <c r="ZT14" s="0" t="n">
        <f aca="false">IF($AK14="●",SUMIFS(ST_SUM!AAH:AAH,ST_SUM!$L:$L,$G14)/COUNTIFS($G:$G,$G14,$AK:$AK,"●",$A:$A,ZT$5)/ZT$3,0)/3600/$E14</f>
        <v>0.00357014756944444</v>
      </c>
      <c r="ZU14" s="0" t="n">
        <f aca="false">IF($AL14="●",SUMIFS(ST_SUM!AAI:AAI,ST_SUM!$L:$L,$G14)/COUNTIFS($G:$G,$G14,$AL:$AL,"●",$A:$A,ZU$5)/ZU$3,0)/3600/$E14</f>
        <v>0</v>
      </c>
      <c r="ZV14" s="0" t="n">
        <f aca="false">IF($AM14="●",SUMIFS(ST_SUM!AAJ:AAJ,ST_SUM!$L:$L,$G14)/COUNTIFS($G:$G,$G14,$AM:$AM,"●",$A:$A,ZV$5)/ZV$3,0)/3600/$E14</f>
        <v>0</v>
      </c>
      <c r="ZW14" s="0" t="n">
        <f aca="false">IF($AN14="●",SUMIFS(ST_SUM!AAK:AAK,ST_SUM!$L:$L,$G14)/COUNTIFS($G:$G,$G14,$AN:$AN,"●",$A:$A,ZW$5)/ZW$3,0)/3600/$E14</f>
        <v>0.00275924045138889</v>
      </c>
      <c r="ZX14" s="0" t="n">
        <f aca="false">IF($AO14="●",SUMIFS(ST_SUM!AAL:AAL,ST_SUM!$L:$L,$G14)/COUNTIFS($G:$G,$G14,$AO:$AO,"●",$A:$A,ZX$5)/ZX$3,0)/3600/$E14</f>
        <v>0.0148818402777778</v>
      </c>
      <c r="ZY14" s="0" t="n">
        <f aca="false">IF($AP14="●",SUMIFS(ST_SUM!AAM:AAM,ST_SUM!$L:$L,$G14)/COUNTIFS($G:$G,$G14,$AP:$AP,"●",$A:$A,ZY$5)/ZY$3,0)/3600/$E14</f>
        <v>0.004234375</v>
      </c>
      <c r="ZZ14" s="0" t="n">
        <f aca="false">IF($AQ14="●",SUMIFS(ST_SUM!AAN:AAN,ST_SUM!$L:$L,$G14)/COUNTIFS($G:$G,$G14,$AQ:$AQ,"●",$A:$A,ZZ$5)/ZZ$3,0)/3600/$E14</f>
        <v>0.00622670138888889</v>
      </c>
      <c r="AAA14" s="0" t="n">
        <f aca="false">IF($AR14="●",SUMIFS(ST_SUM!AAO:AAO,ST_SUM!$L:$L,$G14)/COUNTIFS($G:$G,$G14,$AR:$AR,"●",$A:$A,AAA$5)/AAA$3,0)/3600/$E14</f>
        <v>0.0073796875</v>
      </c>
      <c r="AAB14" s="0" t="n">
        <f aca="false">IF($AS14="●",SUMIFS(ST_SUM!AAP:AAP,ST_SUM!$L:$L,$G14)/COUNTIFS($G:$G,$G14,$AS:$AS,"●",$A:$A,AAB$5)/AAB$3,0)/3600/$E14</f>
        <v>0.0114983376736111</v>
      </c>
      <c r="AAC14" s="0" t="n">
        <f aca="false">IF($AT14="●",SUMIFS(ST_SUM!AAQ:AAQ,ST_SUM!$L:$L,$G14)/COUNTIFS($G:$G,$G14,$AT:$AT,"●",$A:$A,AAC$5)/AAC$3,0)/3600/$E14</f>
        <v>0</v>
      </c>
      <c r="AAD14" s="0" t="n">
        <f aca="false">IF($AU14="●",SUMIFS(ST_SUM!AAR:AAR,ST_SUM!$L:$L,$G14)/COUNTIFS($G:$G,$G14,$AU:$AU,"●",$A:$A,AAD$5)/AAD$3,0)/3600/$E14</f>
        <v>0</v>
      </c>
      <c r="AAE14" s="0" t="n">
        <f aca="false">IF($AV14="●",SUMIFS(ST_SUM!AAS:AAS,ST_SUM!$L:$L,$G14)/COUNTIFS($G:$G,$G14,$AV:$AV,"●",$A:$A,AAE$5)/AAE$3,0)/3600/$E14</f>
        <v>0</v>
      </c>
      <c r="AAF14" s="0" t="n">
        <f aca="false">IF($AW14="●",SUMIFS(ST_SUM!AAT:AAT,ST_SUM!$L:$L,$G14)/COUNTIFS($G:$G,$G14,$AW:$AW,"●",$A:$A,AAF$5)/AAF$3,0)/3600/$E14</f>
        <v>0.0255374186197917</v>
      </c>
      <c r="AAG14" s="0" t="n">
        <f aca="false">IF($AX14="●",SUMIFS(ST_SUM!AAU:AAU,ST_SUM!$L:$L,$G14)/COUNTIFS($G:$G,$G14,$AX:$AX,"●",$A:$A,AAG$5)/AAG$3,0)/3600/$E14</f>
        <v>0.0041871875</v>
      </c>
      <c r="AAH14" s="0" t="n">
        <f aca="false">IF($AY14="●",SUMIFS(ST_SUM!AAV:AAV,ST_SUM!$L:$L,$G14)/COUNTIFS($G:$G,$G14,$AY:$AY,"●",$A:$A,AAH$5)/AAH$3,0)/3600/$E14</f>
        <v>0</v>
      </c>
      <c r="AAI14" s="0" t="n">
        <f aca="false">IF($AZ14="●",SUMIFS(ST_SUM!AAW:AAW,ST_SUM!$L:$L,$G14)/COUNTIFS($G:$G,$G14,$AZ:$AZ,"●",$A:$A,AAI$5)/AAI$3,0)/3600/$E14</f>
        <v>0.00576859375</v>
      </c>
      <c r="AAJ14" s="0" t="n">
        <f aca="false">IF($BA14="●",SUMIFS(ST_SUM!AAX:AAX,ST_SUM!$L:$L,$G14)/COUNTIFS($G:$G,$G14,$BA:$BA,"●",$A:$A,AAJ$5)/AAJ$3,0)/3600/$E14</f>
        <v>0</v>
      </c>
      <c r="AAK14" s="0" t="n">
        <f aca="false">IF($BB14="●",SUMIFS(ST_SUM!AAY:AAY,ST_SUM!$L:$L,$G14)/COUNTIFS($G:$G,$G14,$BB:$BB,"●",$A:$A,AAK$5)/AAK$3,0)/3600/$E14</f>
        <v>0.00693567274305556</v>
      </c>
      <c r="AAL14" s="0" t="n">
        <f aca="false">IF($BC14="●",SUMIFS(ST_SUM!AAZ:AAZ,ST_SUM!$L:$L,$G14)/COUNTIFS($G:$G,$G14,$BC:$BC,"●",$A:$A,AAL$5)/AAL$3,0)/3600/$E14</f>
        <v>0.00957267795138889</v>
      </c>
      <c r="AAM14" s="0" t="n">
        <f aca="false">IF($BD14="●",SUMIFS(ST_SUM!ABA:ABA,ST_SUM!$L:$L,$G14)/COUNTIFS($G:$G,$G14,$BD:$BD,"●",$A:$A,AAM$5)/AAM$3,0)/3600/$E14</f>
        <v>0.00536954282407407</v>
      </c>
      <c r="AAN14" s="0" t="n">
        <f aca="false">IF($BE14="●",SUMIFS(ST_SUM!ABB:ABB,ST_SUM!$L:$L,$G14)/COUNTIFS($G:$G,$G14,$BE:$BE,"●",$A:$A,AAN$5)/AAN$3,0)/3600/$E14</f>
        <v>0.0030971015625</v>
      </c>
      <c r="AAO14" s="0" t="n">
        <f aca="false">IF($BF14="●",SUMIFS(ST_SUM!ABC:ABC,ST_SUM!$L:$L,$G14)/COUNTIFS($G:$G,$G14,$BF:$BF,"●",$A:$A,AAO$5)/AAO$3,0)/3600/$E14</f>
        <v>0.00620988715277778</v>
      </c>
      <c r="AAP14" s="0" t="n">
        <f aca="false">IF($BG14="●",SUMIFS(ST_SUM!ABD:ABD,ST_SUM!$L:$L,$G14)/COUNTIFS($G:$G,$G14,$BG:$BG,"●",$A:$A,AAP$5)/AAP$3,0)/3600/$E14</f>
        <v>0</v>
      </c>
      <c r="AAQ14" s="0" t="n">
        <f aca="false">IF($BH14="●",SUMIFS(ST_SUM!ABE:ABE,ST_SUM!$L:$L,$G14)/COUNTIFS($G:$G,$G14,$BH:$BH,"●",$A:$A,AAQ$5)/AAQ$3,0)/3600/$E14</f>
        <v>0.00508479600694444</v>
      </c>
      <c r="AAR14" s="0" t="n">
        <f aca="false">IF($BI14="●",SUMIFS(ST_SUM!ABF:ABF,ST_SUM!$L:$L,$G14)/COUNTIFS($G:$G,$G14,$BI:$BI,"●",$A:$A,AAR$5)/AAR$3,0)/3600/$E14</f>
        <v>0.0138723958333333</v>
      </c>
      <c r="AAS14" s="0" t="n">
        <f aca="false">IF($BJ14="●",SUMIFS(ST_SUM!ABG:ABG,ST_SUM!$L:$L,$G14)/COUNTIFS($G:$G,$G14,$BJ:$BJ,"●",$A:$A,AAS$5)/AAS$3,0)/3600/$E14</f>
        <v>0</v>
      </c>
      <c r="AAT14" s="0" t="n">
        <f aca="false">IF($BK14="●",SUMIFS(ST_SUM!ABH:ABH,ST_SUM!$L:$L,$G14)/COUNTIFS($G:$G,$G14,$BK:$BK,"●",$A:$A,AAT$5)/AAT$3,0)/3600/$E14</f>
        <v>0.00950779513888889</v>
      </c>
      <c r="AAU14" s="0" t="n">
        <f aca="false">IF($BL14="●",SUMIFS(ST_SUM!ABI:ABI,ST_SUM!$L:$L,$G14)/COUNTIFS($G:$G,$G14,$BL:$BL,"●",$A:$A,AAU$5)/AAU$3,0)/3600/$E14</f>
        <v>0.00754061053240741</v>
      </c>
      <c r="AAV14" s="0" t="n">
        <f aca="false">IF($BM14="●",SUMIFS(ST_SUM!ABJ:ABJ,ST_SUM!$L:$L,$G14)/COUNTIFS($G:$G,$G14,$BM:$BM,"●",$A:$A,AAV$5)/AAV$3,0)/3600/$E14</f>
        <v>0.0120515703125</v>
      </c>
      <c r="AAW14" s="0" t="n">
        <f aca="false">IF($BN14="●",SUMIFS(ST_SUM!ABK:ABK,ST_SUM!$L:$L,$G14)/COUNTIFS($G:$G,$G14,$BN:$BN,"●",$A:$A,AAW$5)/AAW$3,0)/3600/$E14</f>
        <v>0</v>
      </c>
      <c r="AAX14" s="0" t="n">
        <f aca="false">IF($BO14="●",SUMIFS(ST_SUM!ABL:ABL,ST_SUM!$L:$L,$G14)/COUNTIFS($G:$G,$G14,$BO:$BO,"●",$A:$A,AAX$5)/AAX$3,0)/3600/$E14</f>
        <v>0</v>
      </c>
      <c r="AAY14" s="0" t="n">
        <f aca="false">IF($BP14="●",SUMIFS(ST_SUM!ABM:ABM,ST_SUM!$L:$L,$G14)/COUNTIFS($G:$G,$G14,$BP:$BP,"●",$A:$A,AAY$5)/AAY$3,0)/3600/$E14</f>
        <v>0.0166663758680556</v>
      </c>
      <c r="AAZ14" s="0" t="n">
        <f aca="false">IF($BQ14="●",SUMIFS(ST_SUM!ABN:ABN,ST_SUM!$L:$L,$G14)/COUNTIFS($G:$G,$G14,$BQ:$BQ,"●",$A:$A,AAZ$5)/AAZ$3,0)/3600/$E14</f>
        <v>0.0129828645833333</v>
      </c>
      <c r="ABA14" s="0" t="n">
        <f aca="false">IF($BR14="●",SUMIFS(ST_SUM!ABO:ABO,ST_SUM!$L:$L,$G14)/COUNTIFS($G:$G,$G14,$BR:$BR,"●",$A:$A,ABA$5)/ABA$3,0)/3600/$E14</f>
        <v>0.00562135416666667</v>
      </c>
      <c r="ABB14" s="0" t="n">
        <f aca="false">IF($BS14="●",SUMIFS(ST_SUM!ABP:ABP,ST_SUM!$L:$L,$G14)/COUNTIFS($G:$G,$G14,$BS:$BS,"●",$A:$A,ABB$5)/ABB$3,0)/3600/$E14</f>
        <v>0.000798611111111111</v>
      </c>
      <c r="ABC14" s="0" t="n">
        <f aca="false">IF($BT14="●",SUMIFS(ST_SUM!ABQ:ABQ,ST_SUM!$L:$L,$G14)/COUNTIFS($G:$G,$G14,$BT:$BT,"●",$A:$A,ABC$5)/ABC$3,0)/3600/$E14</f>
        <v>0</v>
      </c>
      <c r="ABD14" s="0" t="n">
        <f aca="false">SUM(YQ14:ABC14)</f>
        <v>0.328380602213542</v>
      </c>
      <c r="ABE14" s="0" t="n">
        <f aca="false">IF($H14="●",SUMIFS(ST_SUM!ABS:ABS,ST_SUM!$L:$L,$G14)/COUNTIFS($G:$G,$G14,$H:$H,"●",$A:$A,ABE$5)/ABE$3,0)/3600/$E14</f>
        <v>0.00784717571924603</v>
      </c>
      <c r="ABF14" s="0" t="n">
        <f aca="false">IF($I14="●",SUMIFS(ST_SUM!ABT:ABT,ST_SUM!$L:$L,$G14)/COUNTIFS($G:$G,$G14,$I:$I,"●",$A:$A,ABF$5)/ABF$3,0)/3600/$E14</f>
        <v>0.00219144345238095</v>
      </c>
      <c r="ABG14" s="0" t="n">
        <f aca="false">IF($J14="●",SUMIFS(ST_SUM!ABU:ABU,ST_SUM!$L:$L,$G14)/COUNTIFS($G:$G,$G14,$J:$J,"●",$A:$A,ABG$5)/ABG$3,0)/3600/$E14</f>
        <v>0.0162153757440476</v>
      </c>
      <c r="ABH14" s="0" t="n">
        <f aca="false">IF($K14="●",SUMIFS(ST_SUM!ABV:ABV,ST_SUM!$L:$L,$G14)/COUNTIFS($G:$G,$G14,$K:$K,"●",$A:$A,ABH$5)/ABH$3,0)/3600/$E14</f>
        <v>0</v>
      </c>
      <c r="ABI14" s="0" t="n">
        <f aca="false">IF($L14="●",SUMIFS(ST_SUM!ABW:ABW,ST_SUM!$L:$L,$G14)/COUNTIFS($G:$G,$G14,$L:$L,"●",$A:$A,ABI$5)/ABI$3,0)/3600/$E14</f>
        <v>0</v>
      </c>
      <c r="ABJ14" s="0" t="n">
        <f aca="false">IF($M14="●",SUMIFS(ST_SUM!ABX:ABX,ST_SUM!$L:$L,$G14)/COUNTIFS($G:$G,$G14,$M:$M,"●",$A:$A,ABJ$5)/ABJ$3,0)/3600/$E14</f>
        <v>0.005779083994709</v>
      </c>
      <c r="ABK14" s="0" t="n">
        <f aca="false">IF($N14="●",SUMIFS(ST_SUM!ABY:ABY,ST_SUM!$L:$L,$G14)/COUNTIFS($G:$G,$G14,$N:$N,"●",$A:$A,ABK$5)/ABK$3,0)/3600/$E14</f>
        <v>0.00232184193121693</v>
      </c>
      <c r="ABL14" s="0" t="n">
        <f aca="false">IF($O14="●",SUMIFS(ST_SUM!ABZ:ABZ,ST_SUM!$L:$L,$G14,ST_SUM!$M:$M,IF($B14='PART METHOD'!$D$4,"FMCNC1",IF($B14='PART METHOD'!$D$6,"FMCNC2","STD")))/IF($B14='PART METHOD'!$D$4,COUNTIFS($G:$G,$G14,$O:$O,"●",$A:$A,ABL$5,$B:$B,'PART METHOD'!$D$4),IF($B14='PART METHOD'!$D$6,COUNTIFS($G:$G,$G14,$O:$O,"●",$A:$A,ABL$5,$B:$B,'PART METHOD'!$D$6),COUNTIFS($G:$G,$G14,$O:$O,"●",$A:$A,ABL$5,$B:$B,"&lt;&gt;"&amp;'PART METHOD'!$D$4,$B:$B,"&lt;&gt;"&amp;'PART METHOD'!$D$6)))/ABL$3,0)/3600/$E14</f>
        <v>0</v>
      </c>
      <c r="ABM14" s="0" t="n">
        <f aca="false">IF($P14="●",SUMIFS(ST_SUM!ACA:ACA,ST_SUM!$L:$L,$G14,ST_SUM!$M:$M,IF($B14='PART METHOD'!$D$4,"FMCNC1",IF($B14='PART METHOD'!$D$6,"FMCNC2","STD")))/IF($B14='PART METHOD'!$D$4,COUNTIFS($G:$G,$G14,$P:$P,"●",$A:$A,ABM$5,$B:$B,'PART METHOD'!$D$4),IF($B14='PART METHOD'!$D$6,COUNTIFS($G:$G,$G14,$P:$P,"●",$A:$A,ABM$5,$B:$B,'PART METHOD'!$D$6),COUNTIFS($G:$G,$G14,$P:$P,"●",$A:$A,ABM$5,$B:$B,"&lt;&gt;"&amp;'PART METHOD'!$D$4,$B:$B,"&lt;&gt;"&amp;'PART METHOD'!$D$6)))/ABM$3,0)/3600/$E14</f>
        <v>0</v>
      </c>
      <c r="ABN14" s="0" t="n">
        <f aca="false">IF($Q14="●",SUMIFS(ST_SUM!ACB:ACB,ST_SUM!$L:$L,$G14,ST_SUM!$M:$M,IF($B14='PART METHOD'!$D$4,"FMCNC1",IF($B14='PART METHOD'!$D$6,"FMCNC2","STD")))/IF($B14='PART METHOD'!$D$4,COUNTIFS($G:$G,$G14,$Q:$Q,"●",$A:$A,ABN$5,$B:$B,'PART METHOD'!$D$4),IF($B14='PART METHOD'!$D$6,COUNTIFS($G:$G,$G14,$Q:$Q,"●",$A:$A,ABN$5,$B:$B,'PART METHOD'!$D$6),COUNTIFS($G:$G,$G14,$Q:$Q,"●",$A:$A,ABN$5,$B:$B,"&lt;&gt;"&amp;'PART METHOD'!$D$4,$B:$B,"&lt;&gt;"&amp;'PART METHOD'!$D$6)))/ABN$3,0)/3600/$E14</f>
        <v>0.00521953813932981</v>
      </c>
      <c r="ABO14" s="0" t="n">
        <f aca="false">IF($R14="●",SUMIFS(ST_SUM!ACC:ACC,ST_SUM!$L:$L,$G14,ST_SUM!$M:$M,IF($B14='PART METHOD'!$D$4,"FMCNC1",IF($B14='PART METHOD'!$D$6,"FMCNC2","STD")))/IF($B14='PART METHOD'!$D$4,COUNTIFS($G:$G,$G14,$R:$R,"●",$A:$A,ABO$5,$B:$B,'PART METHOD'!$D$4),IF($B14='PART METHOD'!$D$6,COUNTIFS($G:$G,$G14,$R:$R,"●",$A:$A,ABO$5,$B:$B,'PART METHOD'!$D$6),COUNTIFS($G:$G,$G14,$R:$R,"●",$A:$A,ABO$5,$B:$B,"&lt;&gt;"&amp;'PART METHOD'!$D$4,$B:$B,"&lt;&gt;"&amp;'PART METHOD'!$D$6)))/ABO$3,0)/3600/$E14</f>
        <v>0</v>
      </c>
      <c r="ABP14" s="0" t="n">
        <f aca="false">IF($S14="●",SUMIFS(ST_SUM!ACD:ACD,ST_SUM!$L:$L,$G14,ST_SUM!$M:$M,IF($B14='PART METHOD'!$D$4,"FMCNC1",IF($B14='PART METHOD'!$D$6,"FMCNC2","STD")))/IF($B14='PART METHOD'!$D$4,COUNTIFS($G:$G,$G14,$S:$S,"●",$A:$A,ABP$5,$B:$B,'PART METHOD'!$D$4),IF($B14='PART METHOD'!$D$6,COUNTIFS($G:$G,$G14,$S:$S,"●",$A:$A,ABP$5,$B:$B,'PART METHOD'!$D$6),COUNTIFS($G:$G,$G14,$S:$S,"●",$A:$A,ABP$5,$B:$B,"&lt;&gt;"&amp;'PART METHOD'!$D$4,$B:$B,"&lt;&gt;"&amp;'PART METHOD'!$D$6)))/ABP$3,0)/3600/$E14</f>
        <v>0</v>
      </c>
      <c r="ABQ14" s="0" t="n">
        <f aca="false">IF($T14="●",SUMIFS(ST_SUM!ACE:ACE,ST_SUM!$L:$L,$G14,ST_SUM!$M:$M,IF($B14='PART METHOD'!$D$4,"FMCNC1",IF($B14='PART METHOD'!$D$6,"FMCNC2","STD")))/IF($B14='PART METHOD'!$D$4,COUNTIFS($G:$G,$G14,$T:$T,"●",$A:$A,ABQ$5,$B:$B,'PART METHOD'!$D$4),IF($B14='PART METHOD'!$D$6,COUNTIFS($G:$G,$G14,$T:$T,"●",$A:$A,ABQ$5,$B:$B,'PART METHOD'!$D$6),COUNTIFS($G:$G,$G14,$T:$T,"●",$A:$A,ABQ$5,$B:$B,"&lt;&gt;"&amp;'PART METHOD'!$D$4,$B:$B,"&lt;&gt;"&amp;'PART METHOD'!$D$6)))/ABQ$3,0)/3600/$E14</f>
        <v>0</v>
      </c>
      <c r="ABR14" s="0" t="n">
        <f aca="false">IF($U14="●",SUMIFS(ST_SUM!ACF:ACF,ST_SUM!$L:$L,$G14,ST_SUM!$M:$M,IF($B14='PART METHOD'!$D$4,"FMCNC1",IF($B14='PART METHOD'!$D$6,"FMCNC2","STD")))/IF($B14='PART METHOD'!$D$4,COUNTIFS($G:$G,$G14,$U:$U,"●",$A:$A,ABR$5,$B:$B,'PART METHOD'!$D$4),IF($B14='PART METHOD'!$D$6,COUNTIFS($G:$G,$G14,$U:$U,"●",$A:$A,ABR$5,$B:$B,'PART METHOD'!$D$6),COUNTIFS($G:$G,$G14,$U:$U,"●",$A:$A,ABR$5,$B:$B,"&lt;&gt;"&amp;'PART METHOD'!$D$4,$B:$B,"&lt;&gt;"&amp;'PART METHOD'!$D$6)))/ABR$3,0)/3600/$E14</f>
        <v>0</v>
      </c>
      <c r="ABS14" s="0" t="n">
        <f aca="false">IF($V14="●",SUMIFS(ST_SUM!ACG:ACG,ST_SUM!$L:$L,$G14,ST_SUM!$M:$M,IF($B14='PART METHOD'!$D$4,"FMCNC1",IF($B14='PART METHOD'!$D$6,"FMCNC2","STD")))/IF($B14='PART METHOD'!$D$4,COUNTIFS($G:$G,$G14,$V:$V,"●",$A:$A,ABS$5,$B:$B,'PART METHOD'!$D$4),IF($B14='PART METHOD'!$D$6,COUNTIFS($G:$G,$G14,$V:$V,"●",$A:$A,ABS$5,$B:$B,'PART METHOD'!$D$6),COUNTIFS($G:$G,$G14,$V:$V,"●",$A:$A,ABS$5,$B:$B,"&lt;&gt;"&amp;'PART METHOD'!$D$4,$B:$B,"&lt;&gt;"&amp;'PART METHOD'!$D$6)))/ABS$3,0)/3600/$E14</f>
        <v>0.016548082010582</v>
      </c>
      <c r="ABT14" s="0" t="n">
        <f aca="false">IF($W14="●",SUMIFS(ST_SUM!ACH:ACH,ST_SUM!$L:$L,$G14,ST_SUM!$N:$N,IF($B14='PART METHOD'!$D$5,"HAND","STD"))/COUNTIFS($G:$G,$G14,$W:$W,"●",$A:$A,ABT$5,$B:$B,IF($B14='PART METHOD'!$D$5,'PART METHOD'!$D$5,"&lt;&gt;"&amp;'PART METHOD'!$D$5))/ABT$3,0)/3600/$E14</f>
        <v>0</v>
      </c>
      <c r="ABU14" s="0" t="n">
        <f aca="false">IF($X14="●",SUMIFS(ST_SUM!ACI:ACI,ST_SUM!$L:$L,$G14)/COUNTIFS($G:$G,$G14,$X:$X,"●",$A:$A,ABU$5)/ABU$3,0)/3600/$E14</f>
        <v>0</v>
      </c>
      <c r="ABV14" s="0" t="n">
        <f aca="false">IF($Y14="●",SUMIFS(ST_SUM!ACJ:ACJ,ST_SUM!$L:$L,$G14)/COUNTIFS($G:$G,$G14,$Y:$Y,"●",$A:$A,ABV$5)/ABV$3,0)/3600/$E14</f>
        <v>0.0153603687169312</v>
      </c>
      <c r="ABW14" s="0" t="n">
        <f aca="false">IF($Z14="●",SUMIFS(ST_SUM!ACK:ACK,ST_SUM!$L:$L,$G14)/COUNTIFS($G:$G,$G14,$Z:$Z,"●",$A:$A,ABW$5)/ABW$3,0)/3600/$E14</f>
        <v>0.00616897266313933</v>
      </c>
      <c r="ABX14" s="0" t="n">
        <f aca="false">IF($AA14="●",SUMIFS(ST_SUM!ACL:ACL,ST_SUM!$L:$L,$G14)/COUNTIFS($G:$G,$G14,$AA:$AA,"●",$A:$A,ABX$5)/ABX$3,0)/3600/$E14</f>
        <v>0.00641244695216049</v>
      </c>
      <c r="ABY14" s="0" t="n">
        <f aca="false">IF($AB14="●",SUMIFS(ST_SUM!ACM:ACM,ST_SUM!$L:$L,$G14)/COUNTIFS($G:$G,$G14,$AB:$AB,"●",$A:$A,ABY$5)/ABY$3,0)/3600/$E14</f>
        <v>0.00682607060185185</v>
      </c>
      <c r="ABZ14" s="0" t="n">
        <f aca="false">IF($AC14="●",SUMIFS(ST_SUM!ACN:ACN,ST_SUM!$L:$L,$G14)/COUNTIFS($G:$G,$G14,$AC:$AC,"●",$A:$A,ABZ$5)/ABZ$3,0)/3600/$E14</f>
        <v>0.00876162057705027</v>
      </c>
      <c r="ACA14" s="0" t="n">
        <f aca="false">IF($AD14="●",SUMIFS(ST_SUM!ACO:ACO,ST_SUM!$L:$L,$G14)/COUNTIFS($G:$G,$G14,$AD:$AD,"●",$A:$A,ACA$5)/ACA$3,0)/3600/$E14</f>
        <v>0.00225685350529101</v>
      </c>
      <c r="ACB14" s="0" t="n">
        <f aca="false">IF($AE14="●",SUMIFS(ST_SUM!ACP:ACP,ST_SUM!$L:$L,$G14)/COUNTIFS($G:$G,$G14,$AE:$AE,"●",$A:$A,ACB$5)/ACB$3,0)/3600/$E14</f>
        <v>0</v>
      </c>
      <c r="ACC14" s="0" t="n">
        <f aca="false">IF($AF14="●",SUMIFS(ST_SUM!ACQ:ACQ,ST_SUM!$L:$L,$G14)/COUNTIFS($G:$G,$G14,$AF:$AF,"●",$A:$A,ACC$5)/ACC$3,0)/3600/$E14</f>
        <v>0.00631521577380952</v>
      </c>
      <c r="ACD14" s="0" t="n">
        <f aca="false">IF($AG14="●",SUMIFS(ST_SUM!ACR:ACR,ST_SUM!$L:$L,$G14)/COUNTIFS($G:$G,$G14,$AG:$AG,"●",$A:$A,ACD$5)/ACD$3,0)/3600/$E14</f>
        <v>0.0057288814484127</v>
      </c>
      <c r="ACE14" s="0" t="n">
        <f aca="false">IF($AH14="●",SUMIFS(ST_SUM!ACS:ACS,ST_SUM!$L:$L,$G14)/COUNTIFS($G:$G,$G14,$AH:$AH,"●",$A:$A,ACE$5)/ACE$3,0)/3600/$E14</f>
        <v>0.0109572213955026</v>
      </c>
      <c r="ACF14" s="0" t="n">
        <f aca="false">IF($AI14="●",SUMIFS(ST_SUM!ACT:ACT,ST_SUM!$L:$L,$G14)/COUNTIFS($G:$G,$G14,$AI:$AI,"●",$A:$A,ACF$5)/ACF$3,0)/3600/$E14</f>
        <v>0.00642955522486773</v>
      </c>
      <c r="ACG14" s="0" t="n">
        <f aca="false">IF($AJ14="●",SUMIFS(ST_SUM!ACU:ACU,ST_SUM!$L:$L,$G14)/COUNTIFS($G:$G,$G14,$AJ:$AJ,"●",$A:$A,ACG$5)/ACG$3,0)/3600/$E14</f>
        <v>0.00420837466931217</v>
      </c>
      <c r="ACH14" s="0" t="n">
        <f aca="false">IF($AK14="●",SUMIFS(ST_SUM!ACV:ACV,ST_SUM!$L:$L,$G14)/COUNTIFS($G:$G,$G14,$AK:$AK,"●",$A:$A,ACH$5)/ACH$3,0)/3600/$E14</f>
        <v>0.0058676669973545</v>
      </c>
      <c r="ACI14" s="0" t="n">
        <f aca="false">IF($AL14="●",SUMIFS(ST_SUM!ACW:ACW,ST_SUM!$L:$L,$G14)/COUNTIFS($G:$G,$G14,$AL:$AL,"●",$A:$A,ACI$5)/ACI$3,0)/3600/$E14</f>
        <v>0</v>
      </c>
      <c r="ACJ14" s="0" t="n">
        <f aca="false">IF($AM14="●",SUMIFS(ST_SUM!ACX:ACX,ST_SUM!$L:$L,$G14)/COUNTIFS($G:$G,$G14,$AM:$AM,"●",$A:$A,ACJ$5)/ACJ$3,0)/3600/$E14</f>
        <v>0</v>
      </c>
      <c r="ACK14" s="0" t="n">
        <f aca="false">IF($AN14="●",SUMIFS(ST_SUM!ACY:ACY,ST_SUM!$L:$L,$G14)/COUNTIFS($G:$G,$G14,$AN:$AN,"●",$A:$A,ACK$5)/ACK$3,0)/3600/$E14</f>
        <v>0.00129626116071429</v>
      </c>
      <c r="ACL14" s="0" t="n">
        <f aca="false">IF($AO14="●",SUMIFS(ST_SUM!ACZ:ACZ,ST_SUM!$L:$L,$G14)/COUNTIFS($G:$G,$G14,$AO:$AO,"●",$A:$A,ACL$5)/ACL$3,0)/3600/$E14</f>
        <v>0.00857112268518519</v>
      </c>
      <c r="ACM14" s="0" t="n">
        <f aca="false">IF($AP14="●",SUMIFS(ST_SUM!ADA:ADA,ST_SUM!$L:$L,$G14)/COUNTIFS($G:$G,$G14,$AP:$AP,"●",$A:$A,ACM$5)/ACM$3,0)/3600/$E14</f>
        <v>0.00475611772486773</v>
      </c>
      <c r="ACN14" s="0" t="n">
        <f aca="false">IF($AQ14="●",SUMIFS(ST_SUM!ADB:ADB,ST_SUM!$L:$L,$G14)/COUNTIFS($G:$G,$G14,$AQ:$AQ,"●",$A:$A,ACN$5)/ACN$3,0)/3600/$E14</f>
        <v>0.00354923941798942</v>
      </c>
      <c r="ACO14" s="0" t="n">
        <f aca="false">IF($AR14="●",SUMIFS(ST_SUM!ADC:ADC,ST_SUM!$L:$L,$G14)/COUNTIFS($G:$G,$G14,$AR:$AR,"●",$A:$A,ACO$5)/ACO$3,0)/3600/$E14</f>
        <v>0.00354484953703704</v>
      </c>
      <c r="ACP14" s="0" t="n">
        <f aca="false">IF($AS14="●",SUMIFS(ST_SUM!ADD:ADD,ST_SUM!$L:$L,$G14)/COUNTIFS($G:$G,$G14,$AS:$AS,"●",$A:$A,ACP$5)/ACP$3,0)/3600/$E14</f>
        <v>0.0102809813161376</v>
      </c>
      <c r="ACQ14" s="0" t="n">
        <f aca="false">IF($AT14="●",SUMIFS(ST_SUM!ADE:ADE,ST_SUM!$L:$L,$G14)/COUNTIFS($G:$G,$G14,$AT:$AT,"●",$A:$A,ACQ$5)/ACQ$3,0)/3600/$E14</f>
        <v>0</v>
      </c>
      <c r="ACR14" s="0" t="n">
        <f aca="false">IF($AU14="●",SUMIFS(ST_SUM!ADF:ADF,ST_SUM!$L:$L,$G14)/COUNTIFS($G:$G,$G14,$AU:$AU,"●",$A:$A,ACR$5)/ACR$3,0)/3600/$E14</f>
        <v>0</v>
      </c>
      <c r="ACS14" s="0" t="n">
        <f aca="false">IF($AV14="●",SUMIFS(ST_SUM!ADG:ADG,ST_SUM!$L:$L,$G14)/COUNTIFS($G:$G,$G14,$AV:$AV,"●",$A:$A,ACS$5)/ACS$3,0)/3600/$E14</f>
        <v>0</v>
      </c>
      <c r="ACT14" s="0" t="n">
        <f aca="false">IF($AW14="●",SUMIFS(ST_SUM!ADH:ADH,ST_SUM!$L:$L,$G14)/COUNTIFS($G:$G,$G14,$AW:$AW,"●",$A:$A,ACT$5)/ACT$3,0)/3600/$E14</f>
        <v>0.0105564566798942</v>
      </c>
      <c r="ACU14" s="0" t="n">
        <f aca="false">IF($AX14="●",SUMIFS(ST_SUM!ADI:ADI,ST_SUM!$L:$L,$G14)/COUNTIFS($G:$G,$G14,$AX:$AX,"●",$A:$A,ACU$5)/ACU$3,0)/3600/$E14</f>
        <v>0.00101560846560847</v>
      </c>
      <c r="ACV14" s="0" t="n">
        <f aca="false">IF($AY14="●",SUMIFS(ST_SUM!ADJ:ADJ,ST_SUM!$L:$L,$G14)/COUNTIFS($G:$G,$G14,$AY:$AY,"●",$A:$A,ACV$5)/ACV$3,0)/3600/$E14</f>
        <v>0</v>
      </c>
      <c r="ACW14" s="0" t="n">
        <f aca="false">IF($AZ14="●",SUMIFS(ST_SUM!ADK:ADK,ST_SUM!$L:$L,$G14)/COUNTIFS($G:$G,$G14,$AZ:$AZ,"●",$A:$A,ACW$5)/ACW$3,0)/3600/$E14</f>
        <v>0.00681473489858907</v>
      </c>
      <c r="ACX14" s="0" t="n">
        <f aca="false">IF($BA14="●",SUMIFS(ST_SUM!ADL:ADL,ST_SUM!$L:$L,$G14)/COUNTIFS($G:$G,$G14,$BA:$BA,"●",$A:$A,ACX$5)/ACX$3,0)/3600/$E14</f>
        <v>0</v>
      </c>
      <c r="ACY14" s="0" t="n">
        <f aca="false">IF($BB14="●",SUMIFS(ST_SUM!ADM:ADM,ST_SUM!$L:$L,$G14)/COUNTIFS($G:$G,$G14,$BB:$BB,"●",$A:$A,ACY$5)/ACY$3,0)/3600/$E14</f>
        <v>0.000724888392857143</v>
      </c>
      <c r="ACZ14" s="0" t="n">
        <f aca="false">IF($BC14="●",SUMIFS(ST_SUM!ADN:ADN,ST_SUM!$L:$L,$G14)/COUNTIFS($G:$G,$G14,$BC:$BC,"●",$A:$A,ACZ$5)/ACZ$3,0)/3600/$E14</f>
        <v>0.0167319675925926</v>
      </c>
      <c r="ADA14" s="0" t="n">
        <f aca="false">IF($BD14="●",SUMIFS(ST_SUM!ADO:ADO,ST_SUM!$L:$L,$G14)/COUNTIFS($G:$G,$G14,$BD:$BD,"●",$A:$A,ADA$5)/ADA$3,0)/3600/$E14</f>
        <v>0.00183296957671958</v>
      </c>
      <c r="ADB14" s="0" t="n">
        <f aca="false">IF($BE14="●",SUMIFS(ST_SUM!ADP:ADP,ST_SUM!$L:$L,$G14)/COUNTIFS($G:$G,$G14,$BE:$BE,"●",$A:$A,ADB$5)/ADB$3,0)/3600/$E14</f>
        <v>0.00517613673941799</v>
      </c>
      <c r="ADC14" s="0" t="n">
        <f aca="false">IF($BF14="●",SUMIFS(ST_SUM!ADQ:ADQ,ST_SUM!$L:$L,$G14)/COUNTIFS($G:$G,$G14,$BF:$BF,"●",$A:$A,ADC$5)/ADC$3,0)/3600/$E14</f>
        <v>0.010463722718254</v>
      </c>
      <c r="ADD14" s="0" t="n">
        <f aca="false">IF($BG14="●",SUMIFS(ST_SUM!ADR:ADR,ST_SUM!$L:$L,$G14)/COUNTIFS($G:$G,$G14,$BG:$BG,"●",$A:$A,ADD$5)/ADD$3,0)/3600/$E14</f>
        <v>0</v>
      </c>
      <c r="ADE14" s="0" t="n">
        <f aca="false">IF($BH14="●",SUMIFS(ST_SUM!ADS:ADS,ST_SUM!$L:$L,$G14)/COUNTIFS($G:$G,$G14,$BH:$BH,"●",$A:$A,ADE$5)/ADE$3,0)/3600/$E14</f>
        <v>0.00655019841269841</v>
      </c>
      <c r="ADF14" s="0" t="n">
        <f aca="false">IF($BI14="●",SUMIFS(ST_SUM!ADT:ADT,ST_SUM!$L:$L,$G14)/COUNTIFS($G:$G,$G14,$BI:$BI,"●",$A:$A,ADF$5)/ADF$3,0)/3600/$E14</f>
        <v>0.00609255952380952</v>
      </c>
      <c r="ADG14" s="0" t="n">
        <f aca="false">IF($BJ14="●",SUMIFS(ST_SUM!ADU:ADU,ST_SUM!$L:$L,$G14)/COUNTIFS($G:$G,$G14,$BJ:$BJ,"●",$A:$A,ADG$5)/ADG$3,0)/3600/$E14</f>
        <v>0</v>
      </c>
      <c r="ADH14" s="0" t="n">
        <f aca="false">IF($BK14="●",SUMIFS(ST_SUM!ADV:ADV,ST_SUM!$L:$L,$G14)/COUNTIFS($G:$G,$G14,$BK:$BK,"●",$A:$A,ADH$5)/ADH$3,0)/3600/$E14</f>
        <v>0.00539325148809524</v>
      </c>
      <c r="ADI14" s="0" t="n">
        <f aca="false">IF($BL14="●",SUMIFS(ST_SUM!ADW:ADW,ST_SUM!$L:$L,$G14)/COUNTIFS($G:$G,$G14,$BL:$BL,"●",$A:$A,ADI$5)/ADI$3,0)/3600/$E14</f>
        <v>0.00696607142857143</v>
      </c>
      <c r="ADJ14" s="0" t="n">
        <f aca="false">IF($BM14="●",SUMIFS(ST_SUM!ADX:ADX,ST_SUM!$L:$L,$G14)/COUNTIFS($G:$G,$G14,$BM:$BM,"●",$A:$A,ADJ$5)/ADJ$3,0)/3600/$E14</f>
        <v>0.0285113260582011</v>
      </c>
      <c r="ADK14" s="0" t="n">
        <f aca="false">IF($BN14="●",SUMIFS(ST_SUM!ADY:ADY,ST_SUM!$L:$L,$G14)/COUNTIFS($G:$G,$G14,$BN:$BN,"●",$A:$A,ADK$5)/ADK$3,0)/3600/$E14</f>
        <v>0</v>
      </c>
      <c r="ADL14" s="0" t="n">
        <f aca="false">IF($BO14="●",SUMIFS(ST_SUM!ADZ:ADZ,ST_SUM!$L:$L,$G14)/COUNTIFS($G:$G,$G14,$BO:$BO,"●",$A:$A,ADL$5)/ADL$3,0)/3600/$E14</f>
        <v>0</v>
      </c>
      <c r="ADM14" s="0" t="n">
        <f aca="false">IF($BP14="●",SUMIFS(ST_SUM!AEA:AEA,ST_SUM!$L:$L,$G14)/COUNTIFS($G:$G,$G14,$BP:$BP,"●",$A:$A,ADM$5)/ADM$3,0)/3600/$E14</f>
        <v>0.0116413649140212</v>
      </c>
      <c r="ADN14" s="0" t="n">
        <f aca="false">IF($BQ14="●",SUMIFS(ST_SUM!AEB:AEB,ST_SUM!$L:$L,$G14)/COUNTIFS($G:$G,$G14,$BQ:$BQ,"●",$A:$A,ADN$5)/ADN$3,0)/3600/$E14</f>
        <v>0.0116563244047619</v>
      </c>
      <c r="ADO14" s="0" t="n">
        <f aca="false">IF($BR14="●",SUMIFS(ST_SUM!AEC:AEC,ST_SUM!$L:$L,$G14)/COUNTIFS($G:$G,$G14,$BR:$BR,"●",$A:$A,ADO$5)/ADO$3,0)/3600/$E14</f>
        <v>0.00484225363756614</v>
      </c>
      <c r="ADP14" s="0" t="n">
        <f aca="false">IF($BS14="●",SUMIFS(ST_SUM!AED:AED,ST_SUM!$L:$L,$G14)/COUNTIFS($G:$G,$G14,$BS:$BS,"●",$A:$A,ADP$5)/ADP$3,0)/3600/$E14</f>
        <v>0.00216187169312169</v>
      </c>
      <c r="ADQ14" s="0" t="n">
        <f aca="false">IF($BT14="●",SUMIFS(ST_SUM!AEE:AEE,ST_SUM!$L:$L,$G14)/COUNTIFS($G:$G,$G14,$BT:$BT,"●",$A:$A,ADQ$5)/ADQ$3,0)/3600/$E14</f>
        <v>0</v>
      </c>
      <c r="ADR14" s="0" t="n">
        <f aca="false">SUM(ABE14:ADQ14)</f>
        <v>0.310546067983907</v>
      </c>
      <c r="ADS14" s="0" t="n">
        <f aca="false">IF($H14="●",SUMIFS(ST_SUM!AEG:AEG,ST_SUM!$L:$L,$G14)/COUNTIFS($G:$G,$G14,$H:$H,"●",$A:$A,ADS$5)/ADS$3,0)/3600/$E14</f>
        <v>0.00484052241161616</v>
      </c>
      <c r="ADT14" s="0" t="n">
        <f aca="false">IF($I14="●",SUMIFS(ST_SUM!AEH:AEH,ST_SUM!$L:$L,$G14)/COUNTIFS($G:$G,$G14,$I:$I,"●",$A:$A,ADT$5)/ADT$3,0)/3600/$E14</f>
        <v>0.00190804924242424</v>
      </c>
      <c r="ADU14" s="0" t="n">
        <f aca="false">IF($J14="●",SUMIFS(ST_SUM!AEI:AEI,ST_SUM!$L:$L,$G14)/COUNTIFS($G:$G,$G14,$J:$J,"●",$A:$A,ADU$5)/ADU$3,0)/3600/$E14</f>
        <v>0.0154549088541667</v>
      </c>
      <c r="ADV14" s="0" t="n">
        <f aca="false">IF($K14="●",SUMIFS(ST_SUM!AEJ:AEJ,ST_SUM!$L:$L,$G14)/COUNTIFS($G:$G,$G14,$K:$K,"●",$A:$A,ADV$5)/ADV$3,0)/3600/$E14</f>
        <v>0</v>
      </c>
      <c r="ADW14" s="0" t="n">
        <f aca="false">IF($L14="●",SUMIFS(ST_SUM!AEK:AEK,ST_SUM!$L:$L,$G14)/COUNTIFS($G:$G,$G14,$L:$L,"●",$A:$A,ADW$5)/ADW$3,0)/3600/$E14</f>
        <v>0</v>
      </c>
      <c r="ADX14" s="0" t="n">
        <f aca="false">IF($M14="●",SUMIFS(ST_SUM!AEL:AEL,ST_SUM!$L:$L,$G14)/COUNTIFS($G:$G,$G14,$M:$M,"●",$A:$A,ADX$5)/ADX$3,0)/3600/$E14</f>
        <v>0.00471745580808081</v>
      </c>
      <c r="ADY14" s="0" t="n">
        <f aca="false">IF($N14="●",SUMIFS(ST_SUM!AEM:AEM,ST_SUM!$L:$L,$G14)/COUNTIFS($G:$G,$G14,$N:$N,"●",$A:$A,ADY$5)/ADY$3,0)/3600/$E14</f>
        <v>0.00263671875</v>
      </c>
      <c r="ADZ14" s="0" t="n">
        <f aca="false">IF($O14="●",SUMIFS(ST_SUM!AEN:AEN,ST_SUM!$L:$L,$G14,ST_SUM!$M:$M,IF($B14='PART METHOD'!$D$4,"FMCNC1",IF($B14='PART METHOD'!$D$6,"FMCNC2","STD")))/IF($B14='PART METHOD'!$D$4,COUNTIFS($G:$G,$G14,$O:$O,"●",$A:$A,ADZ$5,$B:$B,'PART METHOD'!$D$4),IF($B14='PART METHOD'!$D$6,COUNTIFS($G:$G,$G14,$O:$O,"●",$A:$A,ADZ$5,$B:$B,'PART METHOD'!$D$6),COUNTIFS($G:$G,$G14,$O:$O,"●",$A:$A,ADZ$5,$B:$B,"&lt;&gt;"&amp;'PART METHOD'!$D$4,$B:$B,"&lt;&gt;"&amp;'PART METHOD'!$D$6)))/ADZ$3,0)/3600/$E14</f>
        <v>0</v>
      </c>
      <c r="AEA14" s="0" t="n">
        <f aca="false">IF($P14="●",SUMIFS(ST_SUM!AEO:AEO,ST_SUM!$L:$L,$G14,ST_SUM!$M:$M,IF($B14='PART METHOD'!$D$4,"FMCNC1",IF($B14='PART METHOD'!$D$6,"FMCNC2","STD")))/IF($B14='PART METHOD'!$D$4,COUNTIFS($G:$G,$G14,$P:$P,"●",$A:$A,AEA$5,$B:$B,'PART METHOD'!$D$4),IF($B14='PART METHOD'!$D$6,COUNTIFS($G:$G,$G14,$P:$P,"●",$A:$A,AEA$5,$B:$B,'PART METHOD'!$D$6),COUNTIFS($G:$G,$G14,$P:$P,"●",$A:$A,AEA$5,$B:$B,"&lt;&gt;"&amp;'PART METHOD'!$D$4,$B:$B,"&lt;&gt;"&amp;'PART METHOD'!$D$6)))/AEA$3,0)/3600/$E14</f>
        <v>0</v>
      </c>
      <c r="AEB14" s="0" t="n">
        <f aca="false">IF($Q14="●",SUMIFS(ST_SUM!AEP:AEP,ST_SUM!$L:$L,$G14,ST_SUM!$M:$M,IF($B14='PART METHOD'!$D$4,"FMCNC1",IF($B14='PART METHOD'!$D$6,"FMCNC2","STD")))/IF($B14='PART METHOD'!$D$4,COUNTIFS($G:$G,$G14,$Q:$Q,"●",$A:$A,AEB$5,$B:$B,'PART METHOD'!$D$4),IF($B14='PART METHOD'!$D$6,COUNTIFS($G:$G,$G14,$Q:$Q,"●",$A:$A,AEB$5,$B:$B,'PART METHOD'!$D$6),COUNTIFS($G:$G,$G14,$Q:$Q,"●",$A:$A,AEB$5,$B:$B,"&lt;&gt;"&amp;'PART METHOD'!$D$4,$B:$B,"&lt;&gt;"&amp;'PART METHOD'!$D$6)))/AEB$3,0)/3600/$E14</f>
        <v>0.00702381655092593</v>
      </c>
      <c r="AEC14" s="0" t="n">
        <f aca="false">IF($R14="●",SUMIFS(ST_SUM!AEQ:AEQ,ST_SUM!$L:$L,$G14,ST_SUM!$M:$M,IF($B14='PART METHOD'!$D$4,"FMCNC1",IF($B14='PART METHOD'!$D$6,"FMCNC2","STD")))/IF($B14='PART METHOD'!$D$4,COUNTIFS($G:$G,$G14,$R:$R,"●",$A:$A,AEC$5,$B:$B,'PART METHOD'!$D$4),IF($B14='PART METHOD'!$D$6,COUNTIFS($G:$G,$G14,$R:$R,"●",$A:$A,AEC$5,$B:$B,'PART METHOD'!$D$6),COUNTIFS($G:$G,$G14,$R:$R,"●",$A:$A,AEC$5,$B:$B,"&lt;&gt;"&amp;'PART METHOD'!$D$4,$B:$B,"&lt;&gt;"&amp;'PART METHOD'!$D$6)))/AEC$3,0)/3600/$E14</f>
        <v>0</v>
      </c>
      <c r="AED14" s="0" t="n">
        <f aca="false">IF($S14="●",SUMIFS(ST_SUM!AER:AER,ST_SUM!$L:$L,$G14,ST_SUM!$M:$M,IF($B14='PART METHOD'!$D$4,"FMCNC1",IF($B14='PART METHOD'!$D$6,"FMCNC2","STD")))/IF($B14='PART METHOD'!$D$4,COUNTIFS($G:$G,$G14,$S:$S,"●",$A:$A,AED$5,$B:$B,'PART METHOD'!$D$4),IF($B14='PART METHOD'!$D$6,COUNTIFS($G:$G,$G14,$S:$S,"●",$A:$A,AED$5,$B:$B,'PART METHOD'!$D$6),COUNTIFS($G:$G,$G14,$S:$S,"●",$A:$A,AED$5,$B:$B,"&lt;&gt;"&amp;'PART METHOD'!$D$4,$B:$B,"&lt;&gt;"&amp;'PART METHOD'!$D$6)))/AED$3,0)/3600/$E14</f>
        <v>0</v>
      </c>
      <c r="AEE14" s="0" t="n">
        <f aca="false">IF($T14="●",SUMIFS(ST_SUM!AES:AES,ST_SUM!$L:$L,$G14,ST_SUM!$M:$M,IF($B14='PART METHOD'!$D$4,"FMCNC1",IF($B14='PART METHOD'!$D$6,"FMCNC2","STD")))/IF($B14='PART METHOD'!$D$4,COUNTIFS($G:$G,$G14,$T:$T,"●",$A:$A,AEE$5,$B:$B,'PART METHOD'!$D$4),IF($B14='PART METHOD'!$D$6,COUNTIFS($G:$G,$G14,$T:$T,"●",$A:$A,AEE$5,$B:$B,'PART METHOD'!$D$6),COUNTIFS($G:$G,$G14,$T:$T,"●",$A:$A,AEE$5,$B:$B,"&lt;&gt;"&amp;'PART METHOD'!$D$4,$B:$B,"&lt;&gt;"&amp;'PART METHOD'!$D$6)))/AEE$3,0)/3600/$E14</f>
        <v>0</v>
      </c>
      <c r="AEF14" s="0" t="n">
        <f aca="false">IF($U14="●",SUMIFS(ST_SUM!AET:AET,ST_SUM!$L:$L,$G14,ST_SUM!$M:$M,IF($B14='PART METHOD'!$D$4,"FMCNC1",IF($B14='PART METHOD'!$D$6,"FMCNC2","STD")))/IF($B14='PART METHOD'!$D$4,COUNTIFS($G:$G,$G14,$U:$U,"●",$A:$A,AEF$5,$B:$B,'PART METHOD'!$D$4),IF($B14='PART METHOD'!$D$6,COUNTIFS($G:$G,$G14,$U:$U,"●",$A:$A,AEF$5,$B:$B,'PART METHOD'!$D$6),COUNTIFS($G:$G,$G14,$U:$U,"●",$A:$A,AEF$5,$B:$B,"&lt;&gt;"&amp;'PART METHOD'!$D$4,$B:$B,"&lt;&gt;"&amp;'PART METHOD'!$D$6)))/AEF$3,0)/3600/$E14</f>
        <v>0</v>
      </c>
      <c r="AEG14" s="0" t="n">
        <f aca="false">IF($V14="●",SUMIFS(ST_SUM!AEU:AEU,ST_SUM!$L:$L,$G14,ST_SUM!$M:$M,IF($B14='PART METHOD'!$D$4,"FMCNC1",IF($B14='PART METHOD'!$D$6,"FMCNC2","STD")))/IF($B14='PART METHOD'!$D$4,COUNTIFS($G:$G,$G14,$V:$V,"●",$A:$A,AEG$5,$B:$B,'PART METHOD'!$D$4),IF($B14='PART METHOD'!$D$6,COUNTIFS($G:$G,$G14,$V:$V,"●",$A:$A,AEG$5,$B:$B,'PART METHOD'!$D$6),COUNTIFS($G:$G,$G14,$V:$V,"●",$A:$A,AEG$5,$B:$B,"&lt;&gt;"&amp;'PART METHOD'!$D$4,$B:$B,"&lt;&gt;"&amp;'PART METHOD'!$D$6)))/AEG$3,0)/3600/$E14</f>
        <v>0.0205238083964646</v>
      </c>
      <c r="AEH14" s="0" t="n">
        <f aca="false">IF($W14="●",SUMIFS(ST_SUM!AEV:AEV,ST_SUM!$L:$L,$G14,ST_SUM!$N:$N,IF($B14='PART METHOD'!$D$5,"HAND","STD"))/COUNTIFS($G:$G,$G14,$W:$W,"●",$A:$A,AEH$5,$B:$B,IF($B14='PART METHOD'!$D$5,'PART METHOD'!$D$5,"&lt;&gt;"&amp;'PART METHOD'!$D$5))/AEH$3,0)/3600/$E14</f>
        <v>0</v>
      </c>
      <c r="AEI14" s="0" t="n">
        <f aca="false">IF($X14="●",SUMIFS(ST_SUM!AEW:AEW,ST_SUM!$L:$L,$G14)/COUNTIFS($G:$G,$G14,$X:$X,"●",$A:$A,AEI$5)/AEI$3,0)/3600/$E14</f>
        <v>0</v>
      </c>
      <c r="AEJ14" s="0" t="n">
        <f aca="false">IF($Y14="●",SUMIFS(ST_SUM!AEX:AEX,ST_SUM!$L:$L,$G14)/COUNTIFS($G:$G,$G14,$Y:$Y,"●",$A:$A,AEJ$5)/AEJ$3,0)/3600/$E14</f>
        <v>0.0133486229482323</v>
      </c>
      <c r="AEK14" s="0" t="n">
        <f aca="false">IF($Z14="●",SUMIFS(ST_SUM!AEY:AEY,ST_SUM!$L:$L,$G14)/COUNTIFS($G:$G,$G14,$Z:$Z,"●",$A:$A,AEK$5)/AEK$3,0)/3600/$E14</f>
        <v>0.00374710122053872</v>
      </c>
      <c r="AEL14" s="0" t="n">
        <f aca="false">IF($AA14="●",SUMIFS(ST_SUM!AEZ:AEZ,ST_SUM!$L:$L,$G14)/COUNTIFS($G:$G,$G14,$AA:$AA,"●",$A:$A,AEL$5)/AEL$3,0)/3600/$E14</f>
        <v>0.00589371685606061</v>
      </c>
      <c r="AEM14" s="0" t="n">
        <f aca="false">IF($AB14="●",SUMIFS(ST_SUM!AFA:AFA,ST_SUM!$L:$L,$G14)/COUNTIFS($G:$G,$G14,$AB:$AB,"●",$A:$A,AEM$5)/AEM$3,0)/3600/$E14</f>
        <v>0.00686989425505051</v>
      </c>
      <c r="AEN14" s="0" t="n">
        <f aca="false">IF($AC14="●",SUMIFS(ST_SUM!AFB:AFB,ST_SUM!$L:$L,$G14)/COUNTIFS($G:$G,$G14,$AC:$AC,"●",$A:$A,AEN$5)/AEN$3,0)/3600/$E14</f>
        <v>0.00770931423611111</v>
      </c>
      <c r="AEO14" s="0" t="n">
        <f aca="false">IF($AD14="●",SUMIFS(ST_SUM!AFC:AFC,ST_SUM!$L:$L,$G14)/COUNTIFS($G:$G,$G14,$AD:$AD,"●",$A:$A,AEO$5)/AEO$3,0)/3600/$E14</f>
        <v>0.0054920928030303</v>
      </c>
      <c r="AEP14" s="0" t="n">
        <f aca="false">IF($AE14="●",SUMIFS(ST_SUM!AFD:AFD,ST_SUM!$L:$L,$G14)/COUNTIFS($G:$G,$G14,$AE:$AE,"●",$A:$A,AEP$5)/AEP$3,0)/3600/$E14</f>
        <v>0</v>
      </c>
      <c r="AEQ14" s="0" t="n">
        <f aca="false">IF($AF14="●",SUMIFS(ST_SUM!AFE:AFE,ST_SUM!$L:$L,$G14)/COUNTIFS($G:$G,$G14,$AF:$AF,"●",$A:$A,AEQ$5)/AEQ$3,0)/3600/$E14</f>
        <v>0.00603307291666667</v>
      </c>
      <c r="AER14" s="0" t="n">
        <f aca="false">IF($AG14="●",SUMIFS(ST_SUM!AFF:AFF,ST_SUM!$L:$L,$G14)/COUNTIFS($G:$G,$G14,$AG:$AG,"●",$A:$A,AER$5)/AER$3,0)/3600/$E14</f>
        <v>0.00819096433080808</v>
      </c>
      <c r="AES14" s="0" t="n">
        <f aca="false">IF($AH14="●",SUMIFS(ST_SUM!AFG:AFG,ST_SUM!$L:$L,$G14)/COUNTIFS($G:$G,$G14,$AH:$AH,"●",$A:$A,AES$5)/AES$3,0)/3600/$E14</f>
        <v>0.0138850378787879</v>
      </c>
      <c r="AET14" s="0" t="n">
        <f aca="false">IF($AI14="●",SUMIFS(ST_SUM!AFH:AFH,ST_SUM!$L:$L,$G14)/COUNTIFS($G:$G,$G14,$AI:$AI,"●",$A:$A,AET$5)/AET$3,0)/3600/$E14</f>
        <v>0.0070487742003367</v>
      </c>
      <c r="AEU14" s="0" t="n">
        <f aca="false">IF($AJ14="●",SUMIFS(ST_SUM!AFI:AFI,ST_SUM!$L:$L,$G14)/COUNTIFS($G:$G,$G14,$AJ:$AJ,"●",$A:$A,AEU$5)/AEU$3,0)/3600/$E14</f>
        <v>0.00410331597222222</v>
      </c>
      <c r="AEV14" s="0" t="n">
        <f aca="false">IF($AK14="●",SUMIFS(ST_SUM!AFJ:AFJ,ST_SUM!$L:$L,$G14)/COUNTIFS($G:$G,$G14,$AK:$AK,"●",$A:$A,AEV$5)/AEV$3,0)/3600/$E14</f>
        <v>0.00848276515151515</v>
      </c>
      <c r="AEW14" s="0" t="n">
        <f aca="false">IF($AL14="●",SUMIFS(ST_SUM!AFK:AFK,ST_SUM!$L:$L,$G14)/COUNTIFS($G:$G,$G14,$AL:$AL,"●",$A:$A,AEW$5)/AEW$3,0)/3600/$E14</f>
        <v>0</v>
      </c>
      <c r="AEX14" s="0" t="n">
        <f aca="false">IF($AM14="●",SUMIFS(ST_SUM!AFL:AFL,ST_SUM!$L:$L,$G14)/COUNTIFS($G:$G,$G14,$AM:$AM,"●",$A:$A,AEX$5)/AEX$3,0)/3600/$E14</f>
        <v>0</v>
      </c>
      <c r="AEY14" s="0" t="n">
        <f aca="false">IF($AN14="●",SUMIFS(ST_SUM!AFM:AFM,ST_SUM!$L:$L,$G14)/COUNTIFS($G:$G,$G14,$AN:$AN,"●",$A:$A,AEY$5)/AEY$3,0)/3600/$E14</f>
        <v>0.00250377998737374</v>
      </c>
      <c r="AEZ14" s="0" t="n">
        <f aca="false">IF($AO14="●",SUMIFS(ST_SUM!AFN:AFN,ST_SUM!$L:$L,$G14)/COUNTIFS($G:$G,$G14,$AO:$AO,"●",$A:$A,AEZ$5)/AEZ$3,0)/3600/$E14</f>
        <v>0.0104870667613636</v>
      </c>
      <c r="AFA14" s="0" t="n">
        <f aca="false">IF($AP14="●",SUMIFS(ST_SUM!AFO:AFO,ST_SUM!$L:$L,$G14)/COUNTIFS($G:$G,$G14,$AP:$AP,"●",$A:$A,AFA$5)/AFA$3,0)/3600/$E14</f>
        <v>0.00413010311447812</v>
      </c>
      <c r="AFB14" s="0" t="n">
        <f aca="false">IF($AQ14="●",SUMIFS(ST_SUM!AFP:AFP,ST_SUM!$L:$L,$G14)/COUNTIFS($G:$G,$G14,$AQ:$AQ,"●",$A:$A,AFB$5)/AFB$3,0)/3600/$E14</f>
        <v>0.00975344065656566</v>
      </c>
      <c r="AFC14" s="0" t="n">
        <f aca="false">IF($AR14="●",SUMIFS(ST_SUM!AFQ:AFQ,ST_SUM!$L:$L,$G14)/COUNTIFS($G:$G,$G14,$AR:$AR,"●",$A:$A,AFC$5)/AFC$3,0)/3600/$E14</f>
        <v>0.00466095328282828</v>
      </c>
      <c r="AFD14" s="0" t="n">
        <f aca="false">IF($AS14="●",SUMIFS(ST_SUM!AFR:AFR,ST_SUM!$L:$L,$G14)/COUNTIFS($G:$G,$G14,$AS:$AS,"●",$A:$A,AFD$5)/AFD$3,0)/3600/$E14</f>
        <v>0.0108963529829545</v>
      </c>
      <c r="AFE14" s="0" t="n">
        <f aca="false">IF($AT14="●",SUMIFS(ST_SUM!AFS:AFS,ST_SUM!$L:$L,$G14)/COUNTIFS($G:$G,$G14,$AT:$AT,"●",$A:$A,AFE$5)/AFE$3,0)/3600/$E14</f>
        <v>0</v>
      </c>
      <c r="AFF14" s="0" t="n">
        <f aca="false">IF($AU14="●",SUMIFS(ST_SUM!AFT:AFT,ST_SUM!$L:$L,$G14)/COUNTIFS($G:$G,$G14,$AU:$AU,"●",$A:$A,AFF$5)/AFF$3,0)/3600/$E14</f>
        <v>0</v>
      </c>
      <c r="AFG14" s="0" t="n">
        <f aca="false">IF($AV14="●",SUMIFS(ST_SUM!AFU:AFU,ST_SUM!$L:$L,$G14)/COUNTIFS($G:$G,$G14,$AV:$AV,"●",$A:$A,AFG$5)/AFG$3,0)/3600/$E14</f>
        <v>0</v>
      </c>
      <c r="AFH14" s="0" t="n">
        <f aca="false">IF($AW14="●",SUMIFS(ST_SUM!AFV:AFV,ST_SUM!$L:$L,$G14)/COUNTIFS($G:$G,$G14,$AW:$AW,"●",$A:$A,AFH$5)/AFH$3,0)/3600/$E14</f>
        <v>0.0166058001893939</v>
      </c>
      <c r="AFI14" s="0" t="n">
        <f aca="false">IF($AX14="●",SUMIFS(ST_SUM!AFW:AFW,ST_SUM!$L:$L,$G14)/COUNTIFS($G:$G,$G14,$AX:$AX,"●",$A:$A,AFI$5)/AFI$3,0)/3600/$E14</f>
        <v>0.00299545138888889</v>
      </c>
      <c r="AFJ14" s="0" t="n">
        <f aca="false">IF($AY14="●",SUMIFS(ST_SUM!AFX:AFX,ST_SUM!$L:$L,$G14)/COUNTIFS($G:$G,$G14,$AY:$AY,"●",$A:$A,AFJ$5)/AFJ$3,0)/3600/$E14</f>
        <v>0</v>
      </c>
      <c r="AFK14" s="0" t="n">
        <f aca="false">IF($AZ14="●",SUMIFS(ST_SUM!AFY:AFY,ST_SUM!$L:$L,$G14)/COUNTIFS($G:$G,$G14,$AZ:$AZ,"●",$A:$A,AFK$5)/AFK$3,0)/3600/$E14</f>
        <v>0.00551338120791246</v>
      </c>
      <c r="AFL14" s="0" t="n">
        <f aca="false">IF($BA14="●",SUMIFS(ST_SUM!AFZ:AFZ,ST_SUM!$L:$L,$G14)/COUNTIFS($G:$G,$G14,$BA:$BA,"●",$A:$A,AFL$5)/AFL$3,0)/3600/$E14</f>
        <v>0</v>
      </c>
      <c r="AFM14" s="0" t="n">
        <f aca="false">IF($BB14="●",SUMIFS(ST_SUM!AGA:AGA,ST_SUM!$L:$L,$G14)/COUNTIFS($G:$G,$G14,$BB:$BB,"●",$A:$A,AFM$5)/AFM$3,0)/3600/$E14</f>
        <v>0.000767073074494949</v>
      </c>
      <c r="AFN14" s="0" t="n">
        <f aca="false">IF($BC14="●",SUMIFS(ST_SUM!AGB:AGB,ST_SUM!$L:$L,$G14)/COUNTIFS($G:$G,$G14,$BC:$BC,"●",$A:$A,AFN$5)/AFN$3,0)/3600/$E14</f>
        <v>0.0135486426767677</v>
      </c>
      <c r="AFO14" s="0" t="n">
        <f aca="false">IF($BD14="●",SUMIFS(ST_SUM!AGC:AGC,ST_SUM!$L:$L,$G14)/COUNTIFS($G:$G,$G14,$BD:$BD,"●",$A:$A,AFO$5)/AFO$3,0)/3600/$E14</f>
        <v>0.0039563446969697</v>
      </c>
      <c r="AFP14" s="0" t="n">
        <f aca="false">IF($BE14="●",SUMIFS(ST_SUM!AGD:AGD,ST_SUM!$L:$L,$G14)/COUNTIFS($G:$G,$G14,$BE:$BE,"●",$A:$A,AFP$5)/AFP$3,0)/3600/$E14</f>
        <v>0.00775842013888889</v>
      </c>
      <c r="AFQ14" s="0" t="n">
        <f aca="false">IF($BF14="●",SUMIFS(ST_SUM!AGE:AGE,ST_SUM!$L:$L,$G14)/COUNTIFS($G:$G,$G14,$BF:$BF,"●",$A:$A,AFQ$5)/AFQ$3,0)/3600/$E14</f>
        <v>0.00502294823232323</v>
      </c>
      <c r="AFR14" s="0" t="n">
        <f aca="false">IF($BG14="●",SUMIFS(ST_SUM!AGF:AGF,ST_SUM!$L:$L,$G14)/COUNTIFS($G:$G,$G14,$BG:$BG,"●",$A:$A,AFR$5)/AFR$3,0)/3600/$E14</f>
        <v>0</v>
      </c>
      <c r="AFS14" s="0" t="n">
        <f aca="false">IF($BH14="●",SUMIFS(ST_SUM!AGG:AGG,ST_SUM!$L:$L,$G14)/COUNTIFS($G:$G,$G14,$BH:$BH,"●",$A:$A,AFS$5)/AFS$3,0)/3600/$E14</f>
        <v>0.00599204190340909</v>
      </c>
      <c r="AFT14" s="0" t="n">
        <f aca="false">IF($BI14="●",SUMIFS(ST_SUM!AGH:AGH,ST_SUM!$L:$L,$G14)/COUNTIFS($G:$G,$G14,$BI:$BI,"●",$A:$A,AFT$5)/AFT$3,0)/3600/$E14</f>
        <v>0.00412793560606061</v>
      </c>
      <c r="AFU14" s="0" t="n">
        <f aca="false">IF($BJ14="●",SUMIFS(ST_SUM!AGI:AGI,ST_SUM!$L:$L,$G14)/COUNTIFS($G:$G,$G14,$BJ:$BJ,"●",$A:$A,AFU$5)/AFU$3,0)/3600/$E14</f>
        <v>0</v>
      </c>
      <c r="AFV14" s="0" t="n">
        <f aca="false">IF($BK14="●",SUMIFS(ST_SUM!AGJ:AGJ,ST_SUM!$L:$L,$G14)/COUNTIFS($G:$G,$G14,$BK:$BK,"●",$A:$A,AFV$5)/AFV$3,0)/3600/$E14</f>
        <v>0.0130954367897727</v>
      </c>
      <c r="AFW14" s="0" t="n">
        <f aca="false">IF($BL14="●",SUMIFS(ST_SUM!AGK:AGK,ST_SUM!$L:$L,$G14)/COUNTIFS($G:$G,$G14,$BL:$BL,"●",$A:$A,AFW$5)/AFW$3,0)/3600/$E14</f>
        <v>0.00653030303030303</v>
      </c>
      <c r="AFX14" s="0" t="n">
        <f aca="false">IF($BM14="●",SUMIFS(ST_SUM!AGL:AGL,ST_SUM!$L:$L,$G14)/COUNTIFS($G:$G,$G14,$BM:$BM,"●",$A:$A,AFX$5)/AFX$3,0)/3600/$E14</f>
        <v>0.0325077951388889</v>
      </c>
      <c r="AFY14" s="0" t="n">
        <f aca="false">IF($BN14="●",SUMIFS(ST_SUM!AGM:AGM,ST_SUM!$L:$L,$G14)/COUNTIFS($G:$G,$G14,$BN:$BN,"●",$A:$A,AFY$5)/AFY$3,0)/3600/$E14</f>
        <v>0</v>
      </c>
      <c r="AFZ14" s="0" t="n">
        <f aca="false">IF($BO14="●",SUMIFS(ST_SUM!AGN:AGN,ST_SUM!$L:$L,$G14)/COUNTIFS($G:$G,$G14,$BO:$BO,"●",$A:$A,AFZ$5)/AFZ$3,0)/3600/$E14</f>
        <v>0</v>
      </c>
      <c r="AGA14" s="0" t="n">
        <f aca="false">IF($BP14="●",SUMIFS(ST_SUM!AGO:AGO,ST_SUM!$L:$L,$G14)/COUNTIFS($G:$G,$G14,$BP:$BP,"●",$A:$A,AGA$5)/AGA$3,0)/3600/$E14</f>
        <v>0.0138319917929293</v>
      </c>
      <c r="AGB14" s="0" t="n">
        <f aca="false">IF($BQ14="●",SUMIFS(ST_SUM!AGP:AGP,ST_SUM!$L:$L,$G14)/COUNTIFS($G:$G,$G14,$BQ:$BQ,"●",$A:$A,AGB$5)/AGB$3,0)/3600/$E14</f>
        <v>0.0214694602272727</v>
      </c>
      <c r="AGC14" s="0" t="n">
        <f aca="false">IF($BR14="●",SUMIFS(ST_SUM!AGQ:AGQ,ST_SUM!$L:$L,$G14)/COUNTIFS($G:$G,$G14,$BR:$BR,"●",$A:$A,AGC$5)/AGC$3,0)/3600/$E14</f>
        <v>0.00345663667929293</v>
      </c>
      <c r="AGD14" s="0" t="n">
        <f aca="false">IF($BS14="●",SUMIFS(ST_SUM!AGR:AGR,ST_SUM!$L:$L,$G14)/COUNTIFS($G:$G,$G14,$BS:$BS,"●",$A:$A,AGD$5)/AGD$3,0)/3600/$E14</f>
        <v>0.00375</v>
      </c>
      <c r="AGE14" s="0" t="n">
        <f aca="false">IF($BT14="●",SUMIFS(ST_SUM!AGS:AGS,ST_SUM!$L:$L,$G14)/COUNTIFS($G:$G,$G14,$BT:$BT,"●",$A:$A,AGE$5)/AGE$3,0)/3600/$E14</f>
        <v>0</v>
      </c>
      <c r="AGF14" s="0" t="n">
        <f aca="false">SUM(ADS14:AGE14)</f>
        <v>0.351271312342172</v>
      </c>
    </row>
    <row r="15" customFormat="false" ht="15" hidden="false" customHeight="false" outlineLevel="0" collapsed="false">
      <c r="A15" s="0" t="s">
        <v>310</v>
      </c>
      <c r="B15" s="0" t="s">
        <v>48</v>
      </c>
      <c r="C15" s="0" t="s">
        <v>323</v>
      </c>
      <c r="E15" s="0" t="n">
        <v>8</v>
      </c>
      <c r="G15" s="0" t="n">
        <v>9.52</v>
      </c>
      <c r="O15" s="0" t="s">
        <v>313</v>
      </c>
      <c r="P15" s="0" t="s">
        <v>313</v>
      </c>
      <c r="Q15" s="0" t="s">
        <v>313</v>
      </c>
      <c r="R15" s="0" t="s">
        <v>313</v>
      </c>
      <c r="S15" s="0" t="s">
        <v>313</v>
      </c>
      <c r="T15" s="0" t="s">
        <v>313</v>
      </c>
      <c r="U15" s="0" t="s">
        <v>313</v>
      </c>
      <c r="V15" s="0" t="s">
        <v>313</v>
      </c>
      <c r="BU15" s="0" t="n">
        <f aca="false">IF($H15="●",SUMIFS(ST_SUM!CI:CI,ST_SUM!$L:$L,$G15)/COUNTIFS($G:$G,$G15,$H:$H,"●",$A:$A,BU$5)/BU$3,0)/3600/$E15</f>
        <v>0</v>
      </c>
      <c r="BV15" s="0" t="n">
        <f aca="false">IF($I15="●",SUMIFS(ST_SUM!CJ:CJ,ST_SUM!$L:$L,$G15)/COUNTIFS($G:$G,$G15,$I:$I,"●",$A:$A,BV$5)/BV$3,0)/3600/$E15</f>
        <v>0</v>
      </c>
      <c r="BW15" s="0" t="n">
        <f aca="false">IF($J15="●",SUMIFS(ST_SUM!CK:CK,ST_SUM!$L:$L,$G15)/COUNTIFS($G:$G,$G15,$J:$J,"●",$A:$A,BW$5)/BW$3,0)/3600/$E15</f>
        <v>0</v>
      </c>
      <c r="BX15" s="0" t="n">
        <f aca="false">IF($K15="●",SUMIFS(ST_SUM!CL:CL,ST_SUM!$L:$L,$G15)/COUNTIFS($G:$G,$G15,$K:$K,"●",$A:$A,BX$5)/BX$3,0)/3600/$E15</f>
        <v>0</v>
      </c>
      <c r="BY15" s="0" t="n">
        <f aca="false">IF($L15="●",SUMIFS(ST_SUM!CM:CM,ST_SUM!$L:$L,$G15)/COUNTIFS($G:$G,$G15,$L:$L,"●",$A:$A,BY$5)/BY$3,0)/3600/$E15</f>
        <v>0</v>
      </c>
      <c r="BZ15" s="0" t="n">
        <f aca="false">IF($M15="●",SUMIFS(ST_SUM!CN:CN,ST_SUM!$L:$L,$G15)/COUNTIFS($G:$G,$G15,$M:$M,"●",$A:$A,BZ$5)/BZ$3,0)/3600/$E15</f>
        <v>0</v>
      </c>
      <c r="CA15" s="0" t="n">
        <f aca="false">IF($N15="●",SUMIFS(ST_SUM!CO:CO,ST_SUM!$L:$L,$G15)/COUNTIFS($G:$G,$G15,$N:$N,"●",$A:$A,CA$5)/CA$3,0)/3600/$E15</f>
        <v>0</v>
      </c>
      <c r="CB15" s="0" t="n">
        <f aca="false">IF($O15="●",SUMIFS(ST_SUM!CP:CP,ST_SUM!$L:$L,$G15,ST_SUM!$M:$M,IF($B15='PART METHOD'!$D$4,"FMCNC1",IF($B15='PART METHOD'!$D$6,"FMCNC2","STD")))/IF($B15='PART METHOD'!$D$4,COUNTIFS($G:$G,$G15,$O:$O,"●",$A:$A,CB$5,$B:$B,'PART METHOD'!$D$4),IF($B15='PART METHOD'!$D$6,COUNTIFS($G:$G,$G15,$O:$O,"●",$A:$A,CB$5,$B:$B,'PART METHOD'!$D$6),COUNTIFS($G:$G,$G15,$O:$O,"●",$A:$A,CB$5,$B:$B,"&lt;&gt;"&amp;'PART METHOD'!$D$4,$B:$B,"&lt;&gt;"&amp;'PART METHOD'!$D$6)))/CB$3,0)/3600/$E15</f>
        <v>0.0918133854166667</v>
      </c>
      <c r="CC15" s="0" t="n">
        <f aca="false">IF($P15="●",SUMIFS(ST_SUM!CQ:CQ,ST_SUM!$L:$L,$G15,ST_SUM!$M:$M,IF($B15='PART METHOD'!$D$4,"FMCNC1",IF($B15='PART METHOD'!$D$6,"FMCNC2","STD")))/IF($B15='PART METHOD'!$D$4,COUNTIFS($G:$G,$G15,$P:$P,"●",$A:$A,CC$5,$B:$B,'PART METHOD'!$D$4),IF($B15='PART METHOD'!$D$6,COUNTIFS($G:$G,$G15,$P:$P,"●",$A:$A,CC$5,$B:$B,'PART METHOD'!$D$6),COUNTIFS($G:$G,$G15,$P:$P,"●",$A:$A,CC$5,$B:$B,"&lt;&gt;"&amp;'PART METHOD'!$D$4,$B:$B,"&lt;&gt;"&amp;'PART METHOD'!$D$6)))/CC$3,0)/3600/$E15</f>
        <v>0.185481284722222</v>
      </c>
      <c r="CD15" s="0" t="n">
        <f aca="false">IF($Q15="●",SUMIFS(ST_SUM!CR:CR,ST_SUM!$L:$L,$G15,ST_SUM!$M:$M,IF($B15='PART METHOD'!$D$4,"FMCNC1",IF($B15='PART METHOD'!$D$6,"FMCNC2","STD")))/IF($B15='PART METHOD'!$D$4,COUNTIFS($G:$G,$G15,$Q:$Q,"●",$A:$A,CD$5,$B:$B,'PART METHOD'!$D$4),IF($B15='PART METHOD'!$D$6,COUNTIFS($G:$G,$G15,$Q:$Q,"●",$A:$A,CD$5,$B:$B,'PART METHOD'!$D$6),COUNTIFS($G:$G,$G15,$Q:$Q,"●",$A:$A,CD$5,$B:$B,"&lt;&gt;"&amp;'PART METHOD'!$D$4,$B:$B,"&lt;&gt;"&amp;'PART METHOD'!$D$6)))/CD$3,0)/3600/$E15</f>
        <v>0.146498819444444</v>
      </c>
      <c r="CE15" s="0" t="n">
        <f aca="false">IF($R15="●",SUMIFS(ST_SUM!CS:CS,ST_SUM!$L:$L,$G15,ST_SUM!$M:$M,IF($B15='PART METHOD'!$D$4,"FMCNC1",IF($B15='PART METHOD'!$D$6,"FMCNC2","STD")))/IF($B15='PART METHOD'!$D$4,COUNTIFS($G:$G,$G15,$R:$R,"●",$A:$A,CE$5,$B:$B,'PART METHOD'!$D$4),IF($B15='PART METHOD'!$D$6,COUNTIFS($G:$G,$G15,$R:$R,"●",$A:$A,CE$5,$B:$B,'PART METHOD'!$D$6),COUNTIFS($G:$G,$G15,$R:$R,"●",$A:$A,CE$5,$B:$B,"&lt;&gt;"&amp;'PART METHOD'!$D$4,$B:$B,"&lt;&gt;"&amp;'PART METHOD'!$D$6)))/CE$3,0)/3600/$E15</f>
        <v>0.18657296875</v>
      </c>
      <c r="CF15" s="0" t="n">
        <f aca="false">IF($S15="●",SUMIFS(ST_SUM!CT:CT,ST_SUM!$L:$L,$G15,ST_SUM!$M:$M,IF($B15='PART METHOD'!$D$4,"FMCNC1",IF($B15='PART METHOD'!$D$6,"FMCNC2","STD")))/IF($B15='PART METHOD'!$D$4,COUNTIFS($G:$G,$G15,$S:$S,"●",$A:$A,CF$5,$B:$B,'PART METHOD'!$D$4),IF($B15='PART METHOD'!$D$6,COUNTIFS($G:$G,$G15,$S:$S,"●",$A:$A,CF$5,$B:$B,'PART METHOD'!$D$6),COUNTIFS($G:$G,$G15,$S:$S,"●",$A:$A,CF$5,$B:$B,"&lt;&gt;"&amp;'PART METHOD'!$D$4,$B:$B,"&lt;&gt;"&amp;'PART METHOD'!$D$6)))/CF$3,0)/3600/$E15</f>
        <v>0.0823472222222222</v>
      </c>
      <c r="CG15" s="0" t="n">
        <f aca="false">IF($T15="●",SUMIFS(ST_SUM!CU:CU,ST_SUM!$L:$L,$G15,ST_SUM!$M:$M,IF($B15='PART METHOD'!$D$4,"FMCNC1",IF($B15='PART METHOD'!$D$6,"FMCNC2","STD")))/IF($B15='PART METHOD'!$D$4,COUNTIFS($G:$G,$G15,$T:$T,"●",$A:$A,CG$5,$B:$B,'PART METHOD'!$D$4),IF($B15='PART METHOD'!$D$6,COUNTIFS($G:$G,$G15,$T:$T,"●",$A:$A,CG$5,$B:$B,'PART METHOD'!$D$6),COUNTIFS($G:$G,$G15,$T:$T,"●",$A:$A,CG$5,$B:$B,"&lt;&gt;"&amp;'PART METHOD'!$D$4,$B:$B,"&lt;&gt;"&amp;'PART METHOD'!$D$6)))/CG$3,0)/3600/$E15</f>
        <v>0.021</v>
      </c>
      <c r="CH15" s="0" t="n">
        <f aca="false">IF($U15="●",SUMIFS(ST_SUM!CV:CV,ST_SUM!$L:$L,$G15,ST_SUM!$M:$M,IF($B15='PART METHOD'!$D$4,"FMCNC1",IF($B15='PART METHOD'!$D$6,"FMCNC2","STD")))/IF($B15='PART METHOD'!$D$4,COUNTIFS($G:$G,$G15,$U:$U,"●",$A:$A,CH$5,$B:$B,'PART METHOD'!$D$4),IF($B15='PART METHOD'!$D$6,COUNTIFS($G:$G,$G15,$U:$U,"●",$A:$A,CH$5,$B:$B,'PART METHOD'!$D$6),COUNTIFS($G:$G,$G15,$U:$U,"●",$A:$A,CH$5,$B:$B,"&lt;&gt;"&amp;'PART METHOD'!$D$4,$B:$B,"&lt;&gt;"&amp;'PART METHOD'!$D$6)))/CH$3,0)/3600/$E15</f>
        <v>0.173794930555556</v>
      </c>
      <c r="CI15" s="0" t="n">
        <f aca="false">IF($V15="●",SUMIFS(ST_SUM!CW:CW,ST_SUM!$L:$L,$G15,ST_SUM!$M:$M,IF($B15='PART METHOD'!$D$4,"FMCNC1",IF($B15='PART METHOD'!$D$6,"FMCNC2","STD")))/IF($B15='PART METHOD'!$D$4,COUNTIFS($G:$G,$G15,$V:$V,"●",$A:$A,CI$5,$B:$B,'PART METHOD'!$D$4),IF($B15='PART METHOD'!$D$6,COUNTIFS($G:$G,$G15,$V:$V,"●",$A:$A,CI$5,$B:$B,'PART METHOD'!$D$6),COUNTIFS($G:$G,$G15,$V:$V,"●",$A:$A,CI$5,$B:$B,"&lt;&gt;"&amp;'PART METHOD'!$D$4,$B:$B,"&lt;&gt;"&amp;'PART METHOD'!$D$6)))/CI$3,0)/3600/$E15</f>
        <v>0.206286111111111</v>
      </c>
      <c r="CJ15" s="0" t="n">
        <f aca="false">IF($W15="●",SUMIFS(ST_SUM!CX:CX,ST_SUM!$L:$L,$G15,ST_SUM!$N:$N,IF($B15='PART METHOD'!$D$5,"HAND","STD"))/COUNTIFS($G:$G,$G15,$W:$W,"●",$A:$A,CJ$5,$B:$B,IF($B15='PART METHOD'!$D$5,'PART METHOD'!$D$5,"&lt;&gt;"&amp;'PART METHOD'!$D$5))/CJ$3,0)/3600/$E15</f>
        <v>0</v>
      </c>
      <c r="CK15" s="0" t="n">
        <f aca="false">IF($X15="●",SUMIFS(ST_SUM!CY:CY,ST_SUM!$L:$L,$G15)/COUNTIFS($G:$G,$G15,$X:$X,"●",$A:$A,CK$5)/CK$3,0)/3600/$E15</f>
        <v>0</v>
      </c>
      <c r="CL15" s="0" t="n">
        <f aca="false">IF($Y15="●",SUMIFS(ST_SUM!CZ:CZ,ST_SUM!$L:$L,$G15)/COUNTIFS($G:$G,$G15,$Y:$Y,"●",$A:$A,CL$5)/CL$3,0)/3600/$E15</f>
        <v>0</v>
      </c>
      <c r="CM15" s="0" t="n">
        <f aca="false">IF($Z15="●",SUMIFS(ST_SUM!DA:DA,ST_SUM!$L:$L,$G15)/COUNTIFS($G:$G,$G15,$Z:$Z,"●",$A:$A,CM$5)/CM$3,0)/3600/$E15</f>
        <v>0</v>
      </c>
      <c r="CN15" s="0" t="n">
        <f aca="false">IF($AA15="●",SUMIFS(ST_SUM!DB:DB,ST_SUM!$L:$L,$G15)/COUNTIFS($G:$G,$G15,$AA:$AA,"●",$A:$A,CN$5)/CN$3,0)/3600/$E15</f>
        <v>0</v>
      </c>
      <c r="CO15" s="0" t="n">
        <f aca="false">IF($AB15="●",SUMIFS(ST_SUM!DC:DC,ST_SUM!$L:$L,$G15)/COUNTIFS($G:$G,$G15,$AB:$AB,"●",$A:$A,CO$5)/CO$3,0)/3600/$E15</f>
        <v>0</v>
      </c>
      <c r="CP15" s="0" t="n">
        <f aca="false">IF($AC15="●",SUMIFS(ST_SUM!DD:DD,ST_SUM!$L:$L,$G15)/COUNTIFS($G:$G,$G15,$AC:$AC,"●",$A:$A,CP$5)/CP$3,0)/3600/$E15</f>
        <v>0</v>
      </c>
      <c r="CQ15" s="0" t="n">
        <f aca="false">IF($AD15="●",SUMIFS(ST_SUM!DE:DE,ST_SUM!$L:$L,$G15)/COUNTIFS($G:$G,$G15,$AD:$AD,"●",$A:$A,CQ$5)/CQ$3,0)/3600/$E15</f>
        <v>0</v>
      </c>
      <c r="CR15" s="0" t="n">
        <f aca="false">IF($AE15="●",SUMIFS(ST_SUM!DF:DF,ST_SUM!$L:$L,$G15)/COUNTIFS($G:$G,$G15,$AE:$AE,"●",$A:$A,CR$5)/CR$3,0)/3600/$E15</f>
        <v>0</v>
      </c>
      <c r="CS15" s="0" t="n">
        <f aca="false">IF($AF15="●",SUMIFS(ST_SUM!DG:DG,ST_SUM!$L:$L,$G15)/COUNTIFS($G:$G,$G15,$AF:$AF,"●",$A:$A,CS$5)/CS$3,0)/3600/$E15</f>
        <v>0</v>
      </c>
      <c r="CT15" s="0" t="n">
        <f aca="false">IF($AG15="●",SUMIFS(ST_SUM!DH:DH,ST_SUM!$L:$L,$G15)/COUNTIFS($G:$G,$G15,$AG:$AG,"●",$A:$A,CT$5)/CT$3,0)/3600/$E15</f>
        <v>0</v>
      </c>
      <c r="CU15" s="0" t="n">
        <f aca="false">IF($AH15="●",SUMIFS(ST_SUM!DI:DI,ST_SUM!$L:$L,$G15)/COUNTIFS($G:$G,$G15,$AH:$AH,"●",$A:$A,CU$5)/CU$3,0)/3600/$E15</f>
        <v>0</v>
      </c>
      <c r="CV15" s="0" t="n">
        <f aca="false">IF($AI15="●",SUMIFS(ST_SUM!DJ:DJ,ST_SUM!$L:$L,$G15)/COUNTIFS($G:$G,$G15,$AI:$AI,"●",$A:$A,CV$5)/CV$3,0)/3600/$E15</f>
        <v>0</v>
      </c>
      <c r="CW15" s="0" t="n">
        <f aca="false">IF($AJ15="●",SUMIFS(ST_SUM!DK:DK,ST_SUM!$L:$L,$G15)/COUNTIFS($G:$G,$G15,$AJ:$AJ,"●",$A:$A,CW$5)/CW$3,0)/3600/$E15</f>
        <v>0</v>
      </c>
      <c r="CX15" s="0" t="n">
        <f aca="false">IF($AK15="●",SUMIFS(ST_SUM!DL:DL,ST_SUM!$L:$L,$G15)/COUNTIFS($G:$G,$G15,$AK:$AK,"●",$A:$A,CX$5)/CX$3,0)/3600/$E15</f>
        <v>0</v>
      </c>
      <c r="CY15" s="0" t="n">
        <f aca="false">IF($AL15="●",SUMIFS(ST_SUM!DM:DM,ST_SUM!$L:$L,$G15)/COUNTIFS($G:$G,$G15,$AL:$AL,"●",$A:$A,CY$5)/CY$3,0)/3600/$E15</f>
        <v>0</v>
      </c>
      <c r="CZ15" s="0" t="n">
        <f aca="false">IF($AM15="●",SUMIFS(ST_SUM!DN:DN,ST_SUM!$L:$L,$G15)/COUNTIFS($G:$G,$G15,$AM:$AM,"●",$A:$A,CZ$5)/CZ$3,0)/3600/$E15</f>
        <v>0</v>
      </c>
      <c r="DA15" s="0" t="n">
        <f aca="false">IF($AN15="●",SUMIFS(ST_SUM!DO:DO,ST_SUM!$L:$L,$G15)/COUNTIFS($G:$G,$G15,$AN:$AN,"●",$A:$A,DA$5)/DA$3,0)/3600/$E15</f>
        <v>0</v>
      </c>
      <c r="DB15" s="0" t="n">
        <f aca="false">IF($AO15="●",SUMIFS(ST_SUM!DP:DP,ST_SUM!$L:$L,$G15)/COUNTIFS($G:$G,$G15,$AO:$AO,"●",$A:$A,DB$5)/DB$3,0)/3600/$E15</f>
        <v>0</v>
      </c>
      <c r="DC15" s="0" t="n">
        <f aca="false">IF($AP15="●",SUMIFS(ST_SUM!DQ:DQ,ST_SUM!$L:$L,$G15)/COUNTIFS($G:$G,$G15,$AP:$AP,"●",$A:$A,DC$5)/DC$3,0)/3600/$E15</f>
        <v>0</v>
      </c>
      <c r="DD15" s="0" t="n">
        <f aca="false">IF($AQ15="●",SUMIFS(ST_SUM!DR:DR,ST_SUM!$L:$L,$G15)/COUNTIFS($G:$G,$G15,$AQ:$AQ,"●",$A:$A,DD$5)/DD$3,0)/3600/$E15</f>
        <v>0</v>
      </c>
      <c r="DE15" s="0" t="n">
        <f aca="false">IF($AR15="●",SUMIFS(ST_SUM!DS:DS,ST_SUM!$L:$L,$G15)/COUNTIFS($G:$G,$G15,$AR:$AR,"●",$A:$A,DE$5)/DE$3,0)/3600/$E15</f>
        <v>0</v>
      </c>
      <c r="DF15" s="0" t="n">
        <f aca="false">IF($AS15="●",SUMIFS(ST_SUM!DT:DT,ST_SUM!$L:$L,$G15)/COUNTIFS($G:$G,$G15,$AS:$AS,"●",$A:$A,DF$5)/DF$3,0)/3600/$E15</f>
        <v>0</v>
      </c>
      <c r="DG15" s="0" t="n">
        <f aca="false">IF($AT15="●",SUMIFS(ST_SUM!DU:DU,ST_SUM!$L:$L,$G15)/COUNTIFS($G:$G,$G15,$AT:$AT,"●",$A:$A,DG$5)/DG$3,0)/3600/$E15</f>
        <v>0</v>
      </c>
      <c r="DH15" s="0" t="n">
        <f aca="false">IF($AU15="●",SUMIFS(ST_SUM!DV:DV,ST_SUM!$L:$L,$G15)/COUNTIFS($G:$G,$G15,$AU:$AU,"●",$A:$A,DH$5)/DH$3,0)/3600/$E15</f>
        <v>0</v>
      </c>
      <c r="DI15" s="0" t="n">
        <f aca="false">IF($AV15="●",SUMIFS(ST_SUM!DW:DW,ST_SUM!$L:$L,$G15)/COUNTIFS($G:$G,$G15,$AV:$AV,"●",$A:$A,DI$5)/DI$3,0)/3600/$E15</f>
        <v>0</v>
      </c>
      <c r="DJ15" s="0" t="n">
        <f aca="false">IF($AW15="●",SUMIFS(ST_SUM!DX:DX,ST_SUM!$L:$L,$G15)/COUNTIFS($G:$G,$G15,$AW:$AW,"●",$A:$A,DJ$5)/DJ$3,0)/3600/$E15</f>
        <v>0</v>
      </c>
      <c r="DK15" s="0" t="n">
        <f aca="false">IF($AX15="●",SUMIFS(ST_SUM!DY:DY,ST_SUM!$L:$L,$G15)/COUNTIFS($G:$G,$G15,$AX:$AX,"●",$A:$A,DK$5)/DK$3,0)/3600/$E15</f>
        <v>0</v>
      </c>
      <c r="DL15" s="0" t="n">
        <f aca="false">IF($AY15="●",SUMIFS(ST_SUM!DZ:DZ,ST_SUM!$L:$L,$G15)/COUNTIFS($G:$G,$G15,$AY:$AY,"●",$A:$A,DL$5)/DL$3,0)/3600/$E15</f>
        <v>0</v>
      </c>
      <c r="DM15" s="0" t="n">
        <f aca="false">IF($AZ15="●",SUMIFS(ST_SUM!EA:EA,ST_SUM!$L:$L,$G15)/COUNTIFS($G:$G,$G15,$AZ:$AZ,"●",$A:$A,DM$5)/DM$3,0)/3600/$E15</f>
        <v>0</v>
      </c>
      <c r="DN15" s="0" t="n">
        <f aca="false">IF($BA15="●",SUMIFS(ST_SUM!EB:EB,ST_SUM!$L:$L,$G15)/COUNTIFS($G:$G,$G15,$BA:$BA,"●",$A:$A,DN$5)/DN$3,0)/3600/$E15</f>
        <v>0</v>
      </c>
      <c r="DO15" s="0" t="n">
        <f aca="false">IF($BB15="●",SUMIFS(ST_SUM!EC:EC,ST_SUM!$L:$L,$G15)/COUNTIFS($G:$G,$G15,$BB:$BB,"●",$A:$A,DO$5)/DO$3,0)/3600/$E15</f>
        <v>0</v>
      </c>
      <c r="DP15" s="0" t="n">
        <f aca="false">IF($BC15="●",SUMIFS(ST_SUM!ED:ED,ST_SUM!$L:$L,$G15)/COUNTIFS($G:$G,$G15,$BC:$BC,"●",$A:$A,DP$5)/DP$3,0)/3600/$E15</f>
        <v>0</v>
      </c>
      <c r="DQ15" s="0" t="n">
        <f aca="false">IF($BD15="●",SUMIFS(ST_SUM!EE:EE,ST_SUM!$L:$L,$G15)/COUNTIFS($G:$G,$G15,$BD:$BD,"●",$A:$A,DQ$5)/DQ$3,0)/3600/$E15</f>
        <v>0</v>
      </c>
      <c r="DR15" s="0" t="n">
        <f aca="false">IF($BE15="●",SUMIFS(ST_SUM!EF:EF,ST_SUM!$L:$L,$G15)/COUNTIFS($G:$G,$G15,$BE:$BE,"●",$A:$A,DR$5)/DR$3,0)/3600/$E15</f>
        <v>0</v>
      </c>
      <c r="DS15" s="0" t="n">
        <f aca="false">IF($BF15="●",SUMIFS(ST_SUM!EG:EG,ST_SUM!$L:$L,$G15)/COUNTIFS($G:$G,$G15,$BF:$BF,"●",$A:$A,DS$5)/DS$3,0)/3600/$E15</f>
        <v>0</v>
      </c>
      <c r="DT15" s="0" t="n">
        <f aca="false">IF($BG15="●",SUMIFS(ST_SUM!EH:EH,ST_SUM!$L:$L,$G15)/COUNTIFS($G:$G,$G15,$BG:$BG,"●",$A:$A,DT$5)/DT$3,0)/3600/$E15</f>
        <v>0</v>
      </c>
      <c r="DU15" s="0" t="n">
        <f aca="false">IF($BH15="●",SUMIFS(ST_SUM!EI:EI,ST_SUM!$L:$L,$G15)/COUNTIFS($G:$G,$G15,$BH:$BH,"●",$A:$A,DU$5)/DU$3,0)/3600/$E15</f>
        <v>0</v>
      </c>
      <c r="DV15" s="0" t="n">
        <f aca="false">IF($BI15="●",SUMIFS(ST_SUM!EJ:EJ,ST_SUM!$L:$L,$G15)/COUNTIFS($G:$G,$G15,$BI:$BI,"●",$A:$A,DV$5)/DV$3,0)/3600/$E15</f>
        <v>0</v>
      </c>
      <c r="DW15" s="0" t="n">
        <f aca="false">IF($BJ15="●",SUMIFS(ST_SUM!EK:EK,ST_SUM!$L:$L,$G15)/COUNTIFS($G:$G,$G15,$BJ:$BJ,"●",$A:$A,DW$5)/DW$3,0)/3600/$E15</f>
        <v>0</v>
      </c>
      <c r="DX15" s="0" t="n">
        <f aca="false">IF($BK15="●",SUMIFS(ST_SUM!EL:EL,ST_SUM!$L:$L,$G15)/COUNTIFS($G:$G,$G15,$BK:$BK,"●",$A:$A,DX$5)/DX$3,0)/3600/$E15</f>
        <v>0</v>
      </c>
      <c r="DY15" s="0" t="n">
        <f aca="false">IF($BL15="●",SUMIFS(ST_SUM!EM:EM,ST_SUM!$L:$L,$G15)/COUNTIFS($G:$G,$G15,$BL:$BL,"●",$A:$A,DY$5)/DY$3,0)/3600/$E15</f>
        <v>0</v>
      </c>
      <c r="DZ15" s="0" t="n">
        <f aca="false">IF($BM15="●",SUMIFS(ST_SUM!EN:EN,ST_SUM!$L:$L,$G15)/COUNTIFS($G:$G,$G15,$BM:$BM,"●",$A:$A,DZ$5)/DZ$3,0)/3600/$E15</f>
        <v>0</v>
      </c>
      <c r="EA15" s="0" t="n">
        <f aca="false">IF($BN15="●",SUMIFS(ST_SUM!EO:EO,ST_SUM!$L:$L,$G15)/COUNTIFS($G:$G,$G15,$BN:$BN,"●",$A:$A,EA$5)/EA$3,0)/3600/$E15</f>
        <v>0</v>
      </c>
      <c r="EB15" s="0" t="n">
        <f aca="false">IF($BO15="●",SUMIFS(ST_SUM!EP:EP,ST_SUM!$L:$L,$G15)/COUNTIFS($G:$G,$G15,$BO:$BO,"●",$A:$A,EB$5)/EB$3,0)/3600/$E15</f>
        <v>0</v>
      </c>
      <c r="EC15" s="0" t="n">
        <f aca="false">IF($BP15="●",SUMIFS(ST_SUM!EQ:EQ,ST_SUM!$L:$L,$G15)/COUNTIFS($G:$G,$G15,$BP:$BP,"●",$A:$A,EC$5)/EC$3,0)/3600/$E15</f>
        <v>0</v>
      </c>
      <c r="ED15" s="0" t="n">
        <f aca="false">IF($BQ15="●",SUMIFS(ST_SUM!ER:ER,ST_SUM!$L:$L,$G15)/COUNTIFS($G:$G,$G15,$BQ:$BQ,"●",$A:$A,ED$5)/ED$3,0)/3600/$E15</f>
        <v>0</v>
      </c>
      <c r="EE15" s="0" t="n">
        <f aca="false">IF($BR15="●",SUMIFS(ST_SUM!ES:ES,ST_SUM!$L:$L,$G15)/COUNTIFS($G:$G,$G15,$BR:$BR,"●",$A:$A,EE$5)/EE$3,0)/3600/$E15</f>
        <v>0</v>
      </c>
      <c r="EF15" s="0" t="n">
        <f aca="false">IF($BS15="●",SUMIFS(ST_SUM!ET:ET,ST_SUM!$L:$L,$G15)/COUNTIFS($G:$G,$G15,$BS:$BS,"●",$A:$A,EF$5)/EF$3,0)/3600/$E15</f>
        <v>0</v>
      </c>
      <c r="EG15" s="0" t="n">
        <f aca="false">IF($BT15="●",SUMIFS(ST_SUM!EU:EU,ST_SUM!$L:$L,$G15)/COUNTIFS($G:$G,$G15,$BT:$BT,"●",$A:$A,EG$5)/EG$3,0)/3600/$E15</f>
        <v>0</v>
      </c>
      <c r="EH15" s="0" t="n">
        <f aca="false">SUM(BU15:EG15)</f>
        <v>1.09379472222222</v>
      </c>
      <c r="EI15" s="0" t="n">
        <f aca="false">IF($H15="●",SUMIFS(ST_SUM!EW:EW,ST_SUM!$L:$L,$G15)/COUNTIFS($G:$G,$G15,$H:$H,"●",$A:$A,EI$5)/EI$3,0)/3600/$E15</f>
        <v>0</v>
      </c>
      <c r="EJ15" s="0" t="n">
        <f aca="false">IF($I15="●",SUMIFS(ST_SUM!EX:EX,ST_SUM!$L:$L,$G15)/COUNTIFS($G:$G,$G15,$I:$I,"●",$A:$A,EJ$5)/EJ$3,0)/3600/$E15</f>
        <v>0</v>
      </c>
      <c r="EK15" s="0" t="n">
        <f aca="false">IF($J15="●",SUMIFS(ST_SUM!EY:EY,ST_SUM!$L:$L,$G15)/COUNTIFS($G:$G,$G15,$J:$J,"●",$A:$A,EK$5)/EK$3,0)/3600/$E15</f>
        <v>0</v>
      </c>
      <c r="EL15" s="0" t="n">
        <f aca="false">IF($K15="●",SUMIFS(ST_SUM!EZ:EZ,ST_SUM!$L:$L,$G15)/COUNTIFS($G:$G,$G15,$K:$K,"●",$A:$A,EL$5)/EL$3,0)/3600/$E15</f>
        <v>0</v>
      </c>
      <c r="EM15" s="0" t="n">
        <f aca="false">IF($L15="●",SUMIFS(ST_SUM!FA:FA,ST_SUM!$L:$L,$G15)/COUNTIFS($G:$G,$G15,$L:$L,"●",$A:$A,EM$5)/EM$3,0)/3600/$E15</f>
        <v>0</v>
      </c>
      <c r="EN15" s="0" t="n">
        <f aca="false">IF($M15="●",SUMIFS(ST_SUM!FB:FB,ST_SUM!$L:$L,$G15)/COUNTIFS($G:$G,$G15,$M:$M,"●",$A:$A,EN$5)/EN$3,0)/3600/$E15</f>
        <v>0</v>
      </c>
      <c r="EO15" s="0" t="n">
        <f aca="false">IF($N15="●",SUMIFS(ST_SUM!FC:FC,ST_SUM!$L:$L,$G15)/COUNTIFS($G:$G,$G15,$N:$N,"●",$A:$A,EO$5)/EO$3,0)/3600/$E15</f>
        <v>0</v>
      </c>
      <c r="EP15" s="0" t="n">
        <f aca="false">IF($O15="●",SUMIFS(ST_SUM!FD:FD,ST_SUM!$L:$L,$G15,ST_SUM!$M:$M,IF($B15='PART METHOD'!$D$4,"FMCNC1",IF($B15='PART METHOD'!$D$6,"FMCNC2","STD")))/IF($B15='PART METHOD'!$D$4,COUNTIFS($G:$G,$G15,$O:$O,"●",$A:$A,EP$5,$B:$B,'PART METHOD'!$D$4),IF($B15='PART METHOD'!$D$6,COUNTIFS($G:$G,$G15,$O:$O,"●",$A:$A,EP$5,$B:$B,'PART METHOD'!$D$6),COUNTIFS($G:$G,$G15,$O:$O,"●",$A:$A,EP$5,$B:$B,"&lt;&gt;"&amp;'PART METHOD'!$D$4,$B:$B,"&lt;&gt;"&amp;'PART METHOD'!$D$6)))/EP$3,0)/3600/$E15</f>
        <v>0.0428322916666667</v>
      </c>
      <c r="EQ15" s="0" t="n">
        <f aca="false">IF($P15="●",SUMIFS(ST_SUM!FE:FE,ST_SUM!$L:$L,$G15,ST_SUM!$M:$M,IF($B15='PART METHOD'!$D$4,"FMCNC1",IF($B15='PART METHOD'!$D$6,"FMCNC2","STD")))/IF($B15='PART METHOD'!$D$4,COUNTIFS($G:$G,$G15,$P:$P,"●",$A:$A,EQ$5,$B:$B,'PART METHOD'!$D$4),IF($B15='PART METHOD'!$D$6,COUNTIFS($G:$G,$G15,$P:$P,"●",$A:$A,EQ$5,$B:$B,'PART METHOD'!$D$6),COUNTIFS($G:$G,$G15,$P:$P,"●",$A:$A,EQ$5,$B:$B,"&lt;&gt;"&amp;'PART METHOD'!$D$4,$B:$B,"&lt;&gt;"&amp;'PART METHOD'!$D$6)))/EQ$3,0)/3600/$E15</f>
        <v>0.120363194444444</v>
      </c>
      <c r="ER15" s="0" t="n">
        <f aca="false">IF($Q15="●",SUMIFS(ST_SUM!FF:FF,ST_SUM!$L:$L,$G15,ST_SUM!$M:$M,IF($B15='PART METHOD'!$D$4,"FMCNC1",IF($B15='PART METHOD'!$D$6,"FMCNC2","STD")))/IF($B15='PART METHOD'!$D$4,COUNTIFS($G:$G,$G15,$Q:$Q,"●",$A:$A,ER$5,$B:$B,'PART METHOD'!$D$4),IF($B15='PART METHOD'!$D$6,COUNTIFS($G:$G,$G15,$Q:$Q,"●",$A:$A,ER$5,$B:$B,'PART METHOD'!$D$6),COUNTIFS($G:$G,$G15,$Q:$Q,"●",$A:$A,ER$5,$B:$B,"&lt;&gt;"&amp;'PART METHOD'!$D$4,$B:$B,"&lt;&gt;"&amp;'PART METHOD'!$D$6)))/ER$3,0)/3600/$E15</f>
        <v>0.116005092592593</v>
      </c>
      <c r="ES15" s="0" t="n">
        <f aca="false">IF($R15="●",SUMIFS(ST_SUM!FG:FG,ST_SUM!$L:$L,$G15,ST_SUM!$M:$M,IF($B15='PART METHOD'!$D$4,"FMCNC1",IF($B15='PART METHOD'!$D$6,"FMCNC2","STD")))/IF($B15='PART METHOD'!$D$4,COUNTIFS($G:$G,$G15,$R:$R,"●",$A:$A,ES$5,$B:$B,'PART METHOD'!$D$4),IF($B15='PART METHOD'!$D$6,COUNTIFS($G:$G,$G15,$R:$R,"●",$A:$A,ES$5,$B:$B,'PART METHOD'!$D$6),COUNTIFS($G:$G,$G15,$R:$R,"●",$A:$A,ES$5,$B:$B,"&lt;&gt;"&amp;'PART METHOD'!$D$4,$B:$B,"&lt;&gt;"&amp;'PART METHOD'!$D$6)))/ES$3,0)/3600/$E15</f>
        <v>0.115649421296296</v>
      </c>
      <c r="ET15" s="0" t="n">
        <f aca="false">IF($S15="●",SUMIFS(ST_SUM!FH:FH,ST_SUM!$L:$L,$G15,ST_SUM!$M:$M,IF($B15='PART METHOD'!$D$4,"FMCNC1",IF($B15='PART METHOD'!$D$6,"FMCNC2","STD")))/IF($B15='PART METHOD'!$D$4,COUNTIFS($G:$G,$G15,$S:$S,"●",$A:$A,ET$5,$B:$B,'PART METHOD'!$D$4),IF($B15='PART METHOD'!$D$6,COUNTIFS($G:$G,$G15,$S:$S,"●",$A:$A,ET$5,$B:$B,'PART METHOD'!$D$6),COUNTIFS($G:$G,$G15,$S:$S,"●",$A:$A,ET$5,$B:$B,"&lt;&gt;"&amp;'PART METHOD'!$D$4,$B:$B,"&lt;&gt;"&amp;'PART METHOD'!$D$6)))/ET$3,0)/3600/$E15</f>
        <v>0.0512425925925926</v>
      </c>
      <c r="EU15" s="0" t="n">
        <f aca="false">IF($T15="●",SUMIFS(ST_SUM!FI:FI,ST_SUM!$L:$L,$G15,ST_SUM!$M:$M,IF($B15='PART METHOD'!$D$4,"FMCNC1",IF($B15='PART METHOD'!$D$6,"FMCNC2","STD")))/IF($B15='PART METHOD'!$D$4,COUNTIFS($G:$G,$G15,$T:$T,"●",$A:$A,EU$5,$B:$B,'PART METHOD'!$D$4),IF($B15='PART METHOD'!$D$6,COUNTIFS($G:$G,$G15,$T:$T,"●",$A:$A,EU$5,$B:$B,'PART METHOD'!$D$6),COUNTIFS($G:$G,$G15,$T:$T,"●",$A:$A,EU$5,$B:$B,"&lt;&gt;"&amp;'PART METHOD'!$D$4,$B:$B,"&lt;&gt;"&amp;'PART METHOD'!$D$6)))/EU$3,0)/3600/$E15</f>
        <v>0.00791666666666667</v>
      </c>
      <c r="EV15" s="0" t="n">
        <f aca="false">IF($U15="●",SUMIFS(ST_SUM!FJ:FJ,ST_SUM!$L:$L,$G15,ST_SUM!$M:$M,IF($B15='PART METHOD'!$D$4,"FMCNC1",IF($B15='PART METHOD'!$D$6,"FMCNC2","STD")))/IF($B15='PART METHOD'!$D$4,COUNTIFS($G:$G,$G15,$U:$U,"●",$A:$A,EV$5,$B:$B,'PART METHOD'!$D$4),IF($B15='PART METHOD'!$D$6,COUNTIFS($G:$G,$G15,$U:$U,"●",$A:$A,EV$5,$B:$B,'PART METHOD'!$D$6),COUNTIFS($G:$G,$G15,$U:$U,"●",$A:$A,EV$5,$B:$B,"&lt;&gt;"&amp;'PART METHOD'!$D$4,$B:$B,"&lt;&gt;"&amp;'PART METHOD'!$D$6)))/EV$3,0)/3600/$E15</f>
        <v>0.129708101851852</v>
      </c>
      <c r="EW15" s="0" t="n">
        <f aca="false">IF($V15="●",SUMIFS(ST_SUM!FK:FK,ST_SUM!$L:$L,$G15,ST_SUM!$M:$M,IF($B15='PART METHOD'!$D$4,"FMCNC1",IF($B15='PART METHOD'!$D$6,"FMCNC2","STD")))/IF($B15='PART METHOD'!$D$4,COUNTIFS($G:$G,$G15,$V:$V,"●",$A:$A,EW$5,$B:$B,'PART METHOD'!$D$4),IF($B15='PART METHOD'!$D$6,COUNTIFS($G:$G,$G15,$V:$V,"●",$A:$A,EW$5,$B:$B,'PART METHOD'!$D$6),COUNTIFS($G:$G,$G15,$V:$V,"●",$A:$A,EW$5,$B:$B,"&lt;&gt;"&amp;'PART METHOD'!$D$4,$B:$B,"&lt;&gt;"&amp;'PART METHOD'!$D$6)))/EW$3,0)/3600/$E15</f>
        <v>0.147539351851852</v>
      </c>
      <c r="EX15" s="0" t="n">
        <f aca="false">IF($W15="●",SUMIFS(ST_SUM!FL:FL,ST_SUM!$L:$L,$G15,ST_SUM!$N:$N,IF($B15='PART METHOD'!$D$5,"HAND","STD"))/COUNTIFS($G:$G,$G15,$W:$W,"●",$A:$A,EX$5,$B:$B,IF($B15='PART METHOD'!$D$5,'PART METHOD'!$D$5,"&lt;&gt;"&amp;'PART METHOD'!$D$5))/EX$3,0)/3600/$E15</f>
        <v>0</v>
      </c>
      <c r="EY15" s="0" t="n">
        <f aca="false">IF($X15="●",SUMIFS(ST_SUM!FM:FM,ST_SUM!$L:$L,$G15)/COUNTIFS($G:$G,$G15,$X:$X,"●",$A:$A,EY$5)/EY$3,0)/3600/$E15</f>
        <v>0</v>
      </c>
      <c r="EZ15" s="0" t="n">
        <f aca="false">IF($Y15="●",SUMIFS(ST_SUM!FN:FN,ST_SUM!$L:$L,$G15)/COUNTIFS($G:$G,$G15,$Y:$Y,"●",$A:$A,EZ$5)/EZ$3,0)/3600/$E15</f>
        <v>0</v>
      </c>
      <c r="FA15" s="0" t="n">
        <f aca="false">IF($Z15="●",SUMIFS(ST_SUM!FO:FO,ST_SUM!$L:$L,$G15)/COUNTIFS($G:$G,$G15,$Z:$Z,"●",$A:$A,FA$5)/FA$3,0)/3600/$E15</f>
        <v>0</v>
      </c>
      <c r="FB15" s="0" t="n">
        <f aca="false">IF($AA15="●",SUMIFS(ST_SUM!FP:FP,ST_SUM!$L:$L,$G15)/COUNTIFS($G:$G,$G15,$AA:$AA,"●",$A:$A,FB$5)/FB$3,0)/3600/$E15</f>
        <v>0</v>
      </c>
      <c r="FC15" s="0" t="n">
        <f aca="false">IF($AB15="●",SUMIFS(ST_SUM!FQ:FQ,ST_SUM!$L:$L,$G15)/COUNTIFS($G:$G,$G15,$AB:$AB,"●",$A:$A,FC$5)/FC$3,0)/3600/$E15</f>
        <v>0</v>
      </c>
      <c r="FD15" s="0" t="n">
        <f aca="false">IF($AC15="●",SUMIFS(ST_SUM!FR:FR,ST_SUM!$L:$L,$G15)/COUNTIFS($G:$G,$G15,$AC:$AC,"●",$A:$A,FD$5)/FD$3,0)/3600/$E15</f>
        <v>0</v>
      </c>
      <c r="FE15" s="0" t="n">
        <f aca="false">IF($AD15="●",SUMIFS(ST_SUM!FS:FS,ST_SUM!$L:$L,$G15)/COUNTIFS($G:$G,$G15,$AD:$AD,"●",$A:$A,FE$5)/FE$3,0)/3600/$E15</f>
        <v>0</v>
      </c>
      <c r="FF15" s="0" t="n">
        <f aca="false">IF($AE15="●",SUMIFS(ST_SUM!FT:FT,ST_SUM!$L:$L,$G15)/COUNTIFS($G:$G,$G15,$AE:$AE,"●",$A:$A,FF$5)/FF$3,0)/3600/$E15</f>
        <v>0</v>
      </c>
      <c r="FG15" s="0" t="n">
        <f aca="false">IF($AF15="●",SUMIFS(ST_SUM!FU:FU,ST_SUM!$L:$L,$G15)/COUNTIFS($G:$G,$G15,$AF:$AF,"●",$A:$A,FG$5)/FG$3,0)/3600/$E15</f>
        <v>0</v>
      </c>
      <c r="FH15" s="0" t="n">
        <f aca="false">IF($AG15="●",SUMIFS(ST_SUM!FV:FV,ST_SUM!$L:$L,$G15)/COUNTIFS($G:$G,$G15,$AG:$AG,"●",$A:$A,FH$5)/FH$3,0)/3600/$E15</f>
        <v>0</v>
      </c>
      <c r="FI15" s="0" t="n">
        <f aca="false">IF($AH15="●",SUMIFS(ST_SUM!FW:FW,ST_SUM!$L:$L,$G15)/COUNTIFS($G:$G,$G15,$AH:$AH,"●",$A:$A,FI$5)/FI$3,0)/3600/$E15</f>
        <v>0</v>
      </c>
      <c r="FJ15" s="0" t="n">
        <f aca="false">IF($AI15="●",SUMIFS(ST_SUM!FX:FX,ST_SUM!$L:$L,$G15)/COUNTIFS($G:$G,$G15,$AI:$AI,"●",$A:$A,FJ$5)/FJ$3,0)/3600/$E15</f>
        <v>0</v>
      </c>
      <c r="FK15" s="0" t="n">
        <f aca="false">IF($AJ15="●",SUMIFS(ST_SUM!FY:FY,ST_SUM!$L:$L,$G15)/COUNTIFS($G:$G,$G15,$AJ:$AJ,"●",$A:$A,FK$5)/FK$3,0)/3600/$E15</f>
        <v>0</v>
      </c>
      <c r="FL15" s="0" t="n">
        <f aca="false">IF($AK15="●",SUMIFS(ST_SUM!FZ:FZ,ST_SUM!$L:$L,$G15)/COUNTIFS($G:$G,$G15,$AK:$AK,"●",$A:$A,FL$5)/FL$3,0)/3600/$E15</f>
        <v>0</v>
      </c>
      <c r="FM15" s="0" t="n">
        <f aca="false">IF($AL15="●",SUMIFS(ST_SUM!GA:GA,ST_SUM!$L:$L,$G15)/COUNTIFS($G:$G,$G15,$AL:$AL,"●",$A:$A,FM$5)/FM$3,0)/3600/$E15</f>
        <v>0</v>
      </c>
      <c r="FN15" s="0" t="n">
        <f aca="false">IF($AM15="●",SUMIFS(ST_SUM!GB:GB,ST_SUM!$L:$L,$G15)/COUNTIFS($G:$G,$G15,$AM:$AM,"●",$A:$A,FN$5)/FN$3,0)/3600/$E15</f>
        <v>0</v>
      </c>
      <c r="FO15" s="0" t="n">
        <f aca="false">IF($AN15="●",SUMIFS(ST_SUM!GC:GC,ST_SUM!$L:$L,$G15)/COUNTIFS($G:$G,$G15,$AN:$AN,"●",$A:$A,FO$5)/FO$3,0)/3600/$E15</f>
        <v>0</v>
      </c>
      <c r="FP15" s="0" t="n">
        <f aca="false">IF($AO15="●",SUMIFS(ST_SUM!GD:GD,ST_SUM!$L:$L,$G15)/COUNTIFS($G:$G,$G15,$AO:$AO,"●",$A:$A,FP$5)/FP$3,0)/3600/$E15</f>
        <v>0</v>
      </c>
      <c r="FQ15" s="0" t="n">
        <f aca="false">IF($AP15="●",SUMIFS(ST_SUM!GE:GE,ST_SUM!$L:$L,$G15)/COUNTIFS($G:$G,$G15,$AP:$AP,"●",$A:$A,FQ$5)/FQ$3,0)/3600/$E15</f>
        <v>0</v>
      </c>
      <c r="FR15" s="0" t="n">
        <f aca="false">IF($AQ15="●",SUMIFS(ST_SUM!GF:GF,ST_SUM!$L:$L,$G15)/COUNTIFS($G:$G,$G15,$AQ:$AQ,"●",$A:$A,FR$5)/FR$3,0)/3600/$E15</f>
        <v>0</v>
      </c>
      <c r="FS15" s="0" t="n">
        <f aca="false">IF($AR15="●",SUMIFS(ST_SUM!GG:GG,ST_SUM!$L:$L,$G15)/COUNTIFS($G:$G,$G15,$AR:$AR,"●",$A:$A,FS$5)/FS$3,0)/3600/$E15</f>
        <v>0</v>
      </c>
      <c r="FT15" s="0" t="n">
        <f aca="false">IF($AS15="●",SUMIFS(ST_SUM!GH:GH,ST_SUM!$L:$L,$G15)/COUNTIFS($G:$G,$G15,$AS:$AS,"●",$A:$A,FT$5)/FT$3,0)/3600/$E15</f>
        <v>0</v>
      </c>
      <c r="FU15" s="0" t="n">
        <f aca="false">IF($AT15="●",SUMIFS(ST_SUM!GI:GI,ST_SUM!$L:$L,$G15)/COUNTIFS($G:$G,$G15,$AT:$AT,"●",$A:$A,FU$5)/FU$3,0)/3600/$E15</f>
        <v>0</v>
      </c>
      <c r="FV15" s="0" t="n">
        <f aca="false">IF($AU15="●",SUMIFS(ST_SUM!GJ:GJ,ST_SUM!$L:$L,$G15)/COUNTIFS($G:$G,$G15,$AU:$AU,"●",$A:$A,FV$5)/FV$3,0)/3600/$E15</f>
        <v>0</v>
      </c>
      <c r="FW15" s="0" t="n">
        <f aca="false">IF($AV15="●",SUMIFS(ST_SUM!GK:GK,ST_SUM!$L:$L,$G15)/COUNTIFS($G:$G,$G15,$AV:$AV,"●",$A:$A,FW$5)/FW$3,0)/3600/$E15</f>
        <v>0</v>
      </c>
      <c r="FX15" s="0" t="n">
        <f aca="false">IF($AW15="●",SUMIFS(ST_SUM!GL:GL,ST_SUM!$L:$L,$G15)/COUNTIFS($G:$G,$G15,$AW:$AW,"●",$A:$A,FX$5)/FX$3,0)/3600/$E15</f>
        <v>0</v>
      </c>
      <c r="FY15" s="0" t="n">
        <f aca="false">IF($AX15="●",SUMIFS(ST_SUM!GM:GM,ST_SUM!$L:$L,$G15)/COUNTIFS($G:$G,$G15,$AX:$AX,"●",$A:$A,FY$5)/FY$3,0)/3600/$E15</f>
        <v>0</v>
      </c>
      <c r="FZ15" s="0" t="n">
        <f aca="false">IF($AY15="●",SUMIFS(ST_SUM!GN:GN,ST_SUM!$L:$L,$G15)/COUNTIFS($G:$G,$G15,$AY:$AY,"●",$A:$A,FZ$5)/FZ$3,0)/3600/$E15</f>
        <v>0</v>
      </c>
      <c r="GA15" s="0" t="n">
        <f aca="false">IF($AZ15="●",SUMIFS(ST_SUM!GO:GO,ST_SUM!$L:$L,$G15)/COUNTIFS($G:$G,$G15,$AZ:$AZ,"●",$A:$A,GA$5)/GA$3,0)/3600/$E15</f>
        <v>0</v>
      </c>
      <c r="GB15" s="0" t="n">
        <f aca="false">IF($BA15="●",SUMIFS(ST_SUM!GP:GP,ST_SUM!$L:$L,$G15)/COUNTIFS($G:$G,$G15,$BA:$BA,"●",$A:$A,GB$5)/GB$3,0)/3600/$E15</f>
        <v>0</v>
      </c>
      <c r="GC15" s="0" t="n">
        <f aca="false">IF($BB15="●",SUMIFS(ST_SUM!GQ:GQ,ST_SUM!$L:$L,$G15)/COUNTIFS($G:$G,$G15,$BB:$BB,"●",$A:$A,GC$5)/GC$3,0)/3600/$E15</f>
        <v>0</v>
      </c>
      <c r="GD15" s="0" t="n">
        <f aca="false">IF($BC15="●",SUMIFS(ST_SUM!GR:GR,ST_SUM!$L:$L,$G15)/COUNTIFS($G:$G,$G15,$BC:$BC,"●",$A:$A,GD$5)/GD$3,0)/3600/$E15</f>
        <v>0</v>
      </c>
      <c r="GE15" s="0" t="n">
        <f aca="false">IF($BD15="●",SUMIFS(ST_SUM!GS:GS,ST_SUM!$L:$L,$G15)/COUNTIFS($G:$G,$G15,$BD:$BD,"●",$A:$A,GE$5)/GE$3,0)/3600/$E15</f>
        <v>0</v>
      </c>
      <c r="GF15" s="0" t="n">
        <f aca="false">IF($BE15="●",SUMIFS(ST_SUM!GT:GT,ST_SUM!$L:$L,$G15)/COUNTIFS($G:$G,$G15,$BE:$BE,"●",$A:$A,GF$5)/GF$3,0)/3600/$E15</f>
        <v>0</v>
      </c>
      <c r="GG15" s="0" t="n">
        <f aca="false">IF($BF15="●",SUMIFS(ST_SUM!GU:GU,ST_SUM!$L:$L,$G15)/COUNTIFS($G:$G,$G15,$BF:$BF,"●",$A:$A,GG$5)/GG$3,0)/3600/$E15</f>
        <v>0</v>
      </c>
      <c r="GH15" s="0" t="n">
        <f aca="false">IF($BG15="●",SUMIFS(ST_SUM!GV:GV,ST_SUM!$L:$L,$G15)/COUNTIFS($G:$G,$G15,$BG:$BG,"●",$A:$A,GH$5)/GH$3,0)/3600/$E15</f>
        <v>0</v>
      </c>
      <c r="GI15" s="0" t="n">
        <f aca="false">IF($BH15="●",SUMIFS(ST_SUM!GW:GW,ST_SUM!$L:$L,$G15)/COUNTIFS($G:$G,$G15,$BH:$BH,"●",$A:$A,GI$5)/GI$3,0)/3600/$E15</f>
        <v>0</v>
      </c>
      <c r="GJ15" s="0" t="n">
        <f aca="false">IF($BI15="●",SUMIFS(ST_SUM!GX:GX,ST_SUM!$L:$L,$G15)/COUNTIFS($G:$G,$G15,$BI:$BI,"●",$A:$A,GJ$5)/GJ$3,0)/3600/$E15</f>
        <v>0</v>
      </c>
      <c r="GK15" s="0" t="n">
        <f aca="false">IF($BJ15="●",SUMIFS(ST_SUM!GY:GY,ST_SUM!$L:$L,$G15)/COUNTIFS($G:$G,$G15,$BJ:$BJ,"●",$A:$A,GK$5)/GK$3,0)/3600/$E15</f>
        <v>0</v>
      </c>
      <c r="GL15" s="0" t="n">
        <f aca="false">IF($BK15="●",SUMIFS(ST_SUM!GZ:GZ,ST_SUM!$L:$L,$G15)/COUNTIFS($G:$G,$G15,$BK:$BK,"●",$A:$A,GL$5)/GL$3,0)/3600/$E15</f>
        <v>0</v>
      </c>
      <c r="GM15" s="0" t="n">
        <f aca="false">IF($BL15="●",SUMIFS(ST_SUM!HA:HA,ST_SUM!$L:$L,$G15)/COUNTIFS($G:$G,$G15,$BL:$BL,"●",$A:$A,GM$5)/GM$3,0)/3600/$E15</f>
        <v>0</v>
      </c>
      <c r="GN15" s="0" t="n">
        <f aca="false">IF($BM15="●",SUMIFS(ST_SUM!HB:HB,ST_SUM!$L:$L,$G15)/COUNTIFS($G:$G,$G15,$BM:$BM,"●",$A:$A,GN$5)/GN$3,0)/3600/$E15</f>
        <v>0</v>
      </c>
      <c r="GO15" s="0" t="n">
        <f aca="false">IF($BN15="●",SUMIFS(ST_SUM!HC:HC,ST_SUM!$L:$L,$G15)/COUNTIFS($G:$G,$G15,$BN:$BN,"●",$A:$A,GO$5)/GO$3,0)/3600/$E15</f>
        <v>0</v>
      </c>
      <c r="GP15" s="0" t="n">
        <f aca="false">IF($BO15="●",SUMIFS(ST_SUM!HD:HD,ST_SUM!$L:$L,$G15)/COUNTIFS($G:$G,$G15,$BO:$BO,"●",$A:$A,GP$5)/GP$3,0)/3600/$E15</f>
        <v>0</v>
      </c>
      <c r="GQ15" s="0" t="n">
        <f aca="false">IF($BP15="●",SUMIFS(ST_SUM!HE:HE,ST_SUM!$L:$L,$G15)/COUNTIFS($G:$G,$G15,$BP:$BP,"●",$A:$A,GQ$5)/GQ$3,0)/3600/$E15</f>
        <v>0</v>
      </c>
      <c r="GR15" s="0" t="n">
        <f aca="false">IF($BQ15="●",SUMIFS(ST_SUM!HF:HF,ST_SUM!$L:$L,$G15)/COUNTIFS($G:$G,$G15,$BQ:$BQ,"●",$A:$A,GR$5)/GR$3,0)/3600/$E15</f>
        <v>0</v>
      </c>
      <c r="GS15" s="0" t="n">
        <f aca="false">IF($BR15="●",SUMIFS(ST_SUM!HG:HG,ST_SUM!$L:$L,$G15)/COUNTIFS($G:$G,$G15,$BR:$BR,"●",$A:$A,GS$5)/GS$3,0)/3600/$E15</f>
        <v>0</v>
      </c>
      <c r="GT15" s="0" t="n">
        <f aca="false">IF($BS15="●",SUMIFS(ST_SUM!HH:HH,ST_SUM!$L:$L,$G15)/COUNTIFS($G:$G,$G15,$BS:$BS,"●",$A:$A,GT$5)/GT$3,0)/3600/$E15</f>
        <v>0</v>
      </c>
      <c r="GU15" s="0" t="n">
        <f aca="false">IF($BT15="●",SUMIFS(ST_SUM!HI:HI,ST_SUM!$L:$L,$G15)/COUNTIFS($G:$G,$G15,$BT:$BT,"●",$A:$A,GU$5)/GU$3,0)/3600/$E15</f>
        <v>0</v>
      </c>
      <c r="GV15" s="0" t="n">
        <f aca="false">SUM(EI15:GU15)</f>
        <v>0.731256712962963</v>
      </c>
      <c r="GW15" s="0" t="n">
        <f aca="false">IF($H15="●",SUMIFS(ST_SUM!HK:HK,ST_SUM!$L:$L,$G15)/COUNTIFS($G:$G,$G15,$H:$H,"●",$A:$A,GW$5)/GW$3,0)/3600/$E15</f>
        <v>0</v>
      </c>
      <c r="GX15" s="0" t="n">
        <f aca="false">IF($I15="●",SUMIFS(ST_SUM!HL:HL,ST_SUM!$L:$L,$G15)/COUNTIFS($G:$G,$G15,$I:$I,"●",$A:$A,GX$5)/GX$3,0)/3600/$E15</f>
        <v>0</v>
      </c>
      <c r="GY15" s="0" t="n">
        <f aca="false">IF($J15="●",SUMIFS(ST_SUM!HM:HM,ST_SUM!$L:$L,$G15)/COUNTIFS($G:$G,$G15,$J:$J,"●",$A:$A,GY$5)/GY$3,0)/3600/$E15</f>
        <v>0</v>
      </c>
      <c r="GZ15" s="0" t="n">
        <f aca="false">IF($K15="●",SUMIFS(ST_SUM!HN:HN,ST_SUM!$L:$L,$G15)/COUNTIFS($G:$G,$G15,$K:$K,"●",$A:$A,GZ$5)/GZ$3,0)/3600/$E15</f>
        <v>0</v>
      </c>
      <c r="HA15" s="0" t="n">
        <f aca="false">IF($L15="●",SUMIFS(ST_SUM!HO:HO,ST_SUM!$L:$L,$G15)/COUNTIFS($G:$G,$G15,$L:$L,"●",$A:$A,HA$5)/HA$3,0)/3600/$E15</f>
        <v>0</v>
      </c>
      <c r="HB15" s="0" t="n">
        <f aca="false">IF($M15="●",SUMIFS(ST_SUM!HP:HP,ST_SUM!$L:$L,$G15)/COUNTIFS($G:$G,$G15,$M:$M,"●",$A:$A,HB$5)/HB$3,0)/3600/$E15</f>
        <v>0</v>
      </c>
      <c r="HC15" s="0" t="n">
        <f aca="false">IF($N15="●",SUMIFS(ST_SUM!HQ:HQ,ST_SUM!$L:$L,$G15)/COUNTIFS($G:$G,$G15,$N:$N,"●",$A:$A,HC$5)/HC$3,0)/3600/$E15</f>
        <v>0</v>
      </c>
      <c r="HD15" s="0" t="n">
        <f aca="false">IF($O15="●",SUMIFS(ST_SUM!HR:HR,ST_SUM!$L:$L,$G15,ST_SUM!$M:$M,IF($B15='PART METHOD'!$D$4,"FMCNC1",IF($B15='PART METHOD'!$D$6,"FMCNC2","STD")))/IF($B15='PART METHOD'!$D$4,COUNTIFS($G:$G,$G15,$O:$O,"●",$A:$A,HD$5,$B:$B,'PART METHOD'!$D$4),IF($B15='PART METHOD'!$D$6,COUNTIFS($G:$G,$G15,$O:$O,"●",$A:$A,HD$5,$B:$B,'PART METHOD'!$D$6),COUNTIFS($G:$G,$G15,$O:$O,"●",$A:$A,HD$5,$B:$B,"&lt;&gt;"&amp;'PART METHOD'!$D$4,$B:$B,"&lt;&gt;"&amp;'PART METHOD'!$D$6)))/HD$3,0)/3600/$E15</f>
        <v>0.110357386363636</v>
      </c>
      <c r="HE15" s="0" t="n">
        <f aca="false">IF($P15="●",SUMIFS(ST_SUM!HS:HS,ST_SUM!$L:$L,$G15,ST_SUM!$M:$M,IF($B15='PART METHOD'!$D$4,"FMCNC1",IF($B15='PART METHOD'!$D$6,"FMCNC2","STD")))/IF($B15='PART METHOD'!$D$4,COUNTIFS($G:$G,$G15,$P:$P,"●",$A:$A,HE$5,$B:$B,'PART METHOD'!$D$4),IF($B15='PART METHOD'!$D$6,COUNTIFS($G:$G,$G15,$P:$P,"●",$A:$A,HE$5,$B:$B,'PART METHOD'!$D$6),COUNTIFS($G:$G,$G15,$P:$P,"●",$A:$A,HE$5,$B:$B,"&lt;&gt;"&amp;'PART METHOD'!$D$4,$B:$B,"&lt;&gt;"&amp;'PART METHOD'!$D$6)))/HE$3,0)/3600/$E15</f>
        <v>0.124169570707071</v>
      </c>
      <c r="HF15" s="0" t="n">
        <f aca="false">IF($Q15="●",SUMIFS(ST_SUM!HT:HT,ST_SUM!$L:$L,$G15,ST_SUM!$M:$M,IF($B15='PART METHOD'!$D$4,"FMCNC1",IF($B15='PART METHOD'!$D$6,"FMCNC2","STD")))/IF($B15='PART METHOD'!$D$4,COUNTIFS($G:$G,$G15,$Q:$Q,"●",$A:$A,HF$5,$B:$B,'PART METHOD'!$D$4),IF($B15='PART METHOD'!$D$6,COUNTIFS($G:$G,$G15,$Q:$Q,"●",$A:$A,HF$5,$B:$B,'PART METHOD'!$D$6),COUNTIFS($G:$G,$G15,$Q:$Q,"●",$A:$A,HF$5,$B:$B,"&lt;&gt;"&amp;'PART METHOD'!$D$4,$B:$B,"&lt;&gt;"&amp;'PART METHOD'!$D$6)))/HF$3,0)/3600/$E15</f>
        <v>0.0327020202020202</v>
      </c>
      <c r="HG15" s="0" t="n">
        <f aca="false">IF($R15="●",SUMIFS(ST_SUM!HU:HU,ST_SUM!$L:$L,$G15,ST_SUM!$M:$M,IF($B15='PART METHOD'!$D$4,"FMCNC1",IF($B15='PART METHOD'!$D$6,"FMCNC2","STD")))/IF($B15='PART METHOD'!$D$4,COUNTIFS($G:$G,$G15,$R:$R,"●",$A:$A,HG$5,$B:$B,'PART METHOD'!$D$4),IF($B15='PART METHOD'!$D$6,COUNTIFS($G:$G,$G15,$R:$R,"●",$A:$A,HG$5,$B:$B,'PART METHOD'!$D$6),COUNTIFS($G:$G,$G15,$R:$R,"●",$A:$A,HG$5,$B:$B,"&lt;&gt;"&amp;'PART METHOD'!$D$4,$B:$B,"&lt;&gt;"&amp;'PART METHOD'!$D$6)))/HG$3,0)/3600/$E15</f>
        <v>0.118125</v>
      </c>
      <c r="HH15" s="0" t="n">
        <f aca="false">IF($S15="●",SUMIFS(ST_SUM!HV:HV,ST_SUM!$L:$L,$G15,ST_SUM!$M:$M,IF($B15='PART METHOD'!$D$4,"FMCNC1",IF($B15='PART METHOD'!$D$6,"FMCNC2","STD")))/IF($B15='PART METHOD'!$D$4,COUNTIFS($G:$G,$G15,$S:$S,"●",$A:$A,HH$5,$B:$B,'PART METHOD'!$D$4),IF($B15='PART METHOD'!$D$6,COUNTIFS($G:$G,$G15,$S:$S,"●",$A:$A,HH$5,$B:$B,'PART METHOD'!$D$6),COUNTIFS($G:$G,$G15,$S:$S,"●",$A:$A,HH$5,$B:$B,"&lt;&gt;"&amp;'PART METHOD'!$D$4,$B:$B,"&lt;&gt;"&amp;'PART METHOD'!$D$6)))/HH$3,0)/3600/$E15</f>
        <v>0.0817400252525253</v>
      </c>
      <c r="HI15" s="0" t="n">
        <f aca="false">IF($T15="●",SUMIFS(ST_SUM!HW:HW,ST_SUM!$L:$L,$G15,ST_SUM!$M:$M,IF($B15='PART METHOD'!$D$4,"FMCNC1",IF($B15='PART METHOD'!$D$6,"FMCNC2","STD")))/IF($B15='PART METHOD'!$D$4,COUNTIFS($G:$G,$G15,$T:$T,"●",$A:$A,HI$5,$B:$B,'PART METHOD'!$D$4),IF($B15='PART METHOD'!$D$6,COUNTIFS($G:$G,$G15,$T:$T,"●",$A:$A,HI$5,$B:$B,'PART METHOD'!$D$6),COUNTIFS($G:$G,$G15,$T:$T,"●",$A:$A,HI$5,$B:$B,"&lt;&gt;"&amp;'PART METHOD'!$D$4,$B:$B,"&lt;&gt;"&amp;'PART METHOD'!$D$6)))/HI$3,0)/3600/$E15</f>
        <v>0.0322159090909091</v>
      </c>
      <c r="HJ15" s="0" t="n">
        <f aca="false">IF($U15="●",SUMIFS(ST_SUM!HX:HX,ST_SUM!$L:$L,$G15,ST_SUM!$M:$M,IF($B15='PART METHOD'!$D$4,"FMCNC1",IF($B15='PART METHOD'!$D$6,"FMCNC2","STD")))/IF($B15='PART METHOD'!$D$4,COUNTIFS($G:$G,$G15,$U:$U,"●",$A:$A,HJ$5,$B:$B,'PART METHOD'!$D$4),IF($B15='PART METHOD'!$D$6,COUNTIFS($G:$G,$G15,$U:$U,"●",$A:$A,HJ$5,$B:$B,'PART METHOD'!$D$6),COUNTIFS($G:$G,$G15,$U:$U,"●",$A:$A,HJ$5,$B:$B,"&lt;&gt;"&amp;'PART METHOD'!$D$4,$B:$B,"&lt;&gt;"&amp;'PART METHOD'!$D$6)))/HJ$3,0)/3600/$E15</f>
        <v>0.14555404040404</v>
      </c>
      <c r="HK15" s="0" t="n">
        <f aca="false">IF($V15="●",SUMIFS(ST_SUM!HY:HY,ST_SUM!$L:$L,$G15,ST_SUM!$M:$M,IF($B15='PART METHOD'!$D$4,"FMCNC1",IF($B15='PART METHOD'!$D$6,"FMCNC2","STD")))/IF($B15='PART METHOD'!$D$4,COUNTIFS($G:$G,$G15,$V:$V,"●",$A:$A,HK$5,$B:$B,'PART METHOD'!$D$4),IF($B15='PART METHOD'!$D$6,COUNTIFS($G:$G,$G15,$V:$V,"●",$A:$A,HK$5,$B:$B,'PART METHOD'!$D$6),COUNTIFS($G:$G,$G15,$V:$V,"●",$A:$A,HK$5,$B:$B,"&lt;&gt;"&amp;'PART METHOD'!$D$4,$B:$B,"&lt;&gt;"&amp;'PART METHOD'!$D$6)))/HK$3,0)/3600/$E15</f>
        <v>0.208338383838384</v>
      </c>
      <c r="HL15" s="0" t="n">
        <f aca="false">IF($W15="●",SUMIFS(ST_SUM!HZ:HZ,ST_SUM!$L:$L,$G15,ST_SUM!$N:$N,IF($B15='PART METHOD'!$D$5,"HAND","STD"))/COUNTIFS($G:$G,$G15,$W:$W,"●",$A:$A,HL$5,$B:$B,IF($B15='PART METHOD'!$D$5,'PART METHOD'!$D$5,"&lt;&gt;"&amp;'PART METHOD'!$D$5))/HL$3,0)/3600/$E15</f>
        <v>0</v>
      </c>
      <c r="HM15" s="0" t="n">
        <f aca="false">IF($X15="●",SUMIFS(ST_SUM!IA:IA,ST_SUM!$L:$L,$G15)/COUNTIFS($G:$G,$G15,$X:$X,"●",$A:$A,HM$5)/HM$3,0)/3600/$E15</f>
        <v>0</v>
      </c>
      <c r="HN15" s="0" t="n">
        <f aca="false">IF($Y15="●",SUMIFS(ST_SUM!IB:IB,ST_SUM!$L:$L,$G15)/COUNTIFS($G:$G,$G15,$Y:$Y,"●",$A:$A,HN$5)/HN$3,0)/3600/$E15</f>
        <v>0</v>
      </c>
      <c r="HO15" s="0" t="n">
        <f aca="false">IF($Z15="●",SUMIFS(ST_SUM!IC:IC,ST_SUM!$L:$L,$G15)/COUNTIFS($G:$G,$G15,$Z:$Z,"●",$A:$A,HO$5)/HO$3,0)/3600/$E15</f>
        <v>0</v>
      </c>
      <c r="HP15" s="0" t="n">
        <f aca="false">IF($AA15="●",SUMIFS(ST_SUM!ID:ID,ST_SUM!$L:$L,$G15)/COUNTIFS($G:$G,$G15,$AA:$AA,"●",$A:$A,HP$5)/HP$3,0)/3600/$E15</f>
        <v>0</v>
      </c>
      <c r="HQ15" s="0" t="n">
        <f aca="false">IF($AB15="●",SUMIFS(ST_SUM!IE:IE,ST_SUM!$L:$L,$G15)/COUNTIFS($G:$G,$G15,$AB:$AB,"●",$A:$A,HQ$5)/HQ$3,0)/3600/$E15</f>
        <v>0</v>
      </c>
      <c r="HR15" s="0" t="n">
        <f aca="false">IF($AC15="●",SUMIFS(ST_SUM!IF:IF,ST_SUM!$L:$L,$G15)/COUNTIFS($G:$G,$G15,$AC:$AC,"●",$A:$A,HR$5)/HR$3,0)/3600/$E15</f>
        <v>0</v>
      </c>
      <c r="HS15" s="0" t="n">
        <f aca="false">IF($AD15="●",SUMIFS(ST_SUM!IG:IG,ST_SUM!$L:$L,$G15)/COUNTIFS($G:$G,$G15,$AD:$AD,"●",$A:$A,HS$5)/HS$3,0)/3600/$E15</f>
        <v>0</v>
      </c>
      <c r="HT15" s="0" t="n">
        <f aca="false">IF($AE15="●",SUMIFS(ST_SUM!IH:IH,ST_SUM!$L:$L,$G15)/COUNTIFS($G:$G,$G15,$AE:$AE,"●",$A:$A,HT$5)/HT$3,0)/3600/$E15</f>
        <v>0</v>
      </c>
      <c r="HU15" s="0" t="n">
        <f aca="false">IF($AF15="●",SUMIFS(ST_SUM!II:II,ST_SUM!$L:$L,$G15)/COUNTIFS($G:$G,$G15,$AF:$AF,"●",$A:$A,HU$5)/HU$3,0)/3600/$E15</f>
        <v>0</v>
      </c>
      <c r="HV15" s="0" t="n">
        <f aca="false">IF($AG15="●",SUMIFS(ST_SUM!IJ:IJ,ST_SUM!$L:$L,$G15)/COUNTIFS($G:$G,$G15,$AG:$AG,"●",$A:$A,HV$5)/HV$3,0)/3600/$E15</f>
        <v>0</v>
      </c>
      <c r="HW15" s="0" t="n">
        <f aca="false">IF($AH15="●",SUMIFS(ST_SUM!IK:IK,ST_SUM!$L:$L,$G15)/COUNTIFS($G:$G,$G15,$AH:$AH,"●",$A:$A,HW$5)/HW$3,0)/3600/$E15</f>
        <v>0</v>
      </c>
      <c r="HX15" s="0" t="n">
        <f aca="false">IF($AI15="●",SUMIFS(ST_SUM!IL:IL,ST_SUM!$L:$L,$G15)/COUNTIFS($G:$G,$G15,$AI:$AI,"●",$A:$A,HX$5)/HX$3,0)/3600/$E15</f>
        <v>0</v>
      </c>
      <c r="HY15" s="0" t="n">
        <f aca="false">IF($AJ15="●",SUMIFS(ST_SUM!IM:IM,ST_SUM!$L:$L,$G15)/COUNTIFS($G:$G,$G15,$AJ:$AJ,"●",$A:$A,HY$5)/HY$3,0)/3600/$E15</f>
        <v>0</v>
      </c>
      <c r="HZ15" s="0" t="n">
        <f aca="false">IF($AK15="●",SUMIFS(ST_SUM!IN:IN,ST_SUM!$L:$L,$G15)/COUNTIFS($G:$G,$G15,$AK:$AK,"●",$A:$A,HZ$5)/HZ$3,0)/3600/$E15</f>
        <v>0</v>
      </c>
      <c r="IA15" s="0" t="n">
        <f aca="false">IF($AL15="●",SUMIFS(ST_SUM!IO:IO,ST_SUM!$L:$L,$G15)/COUNTIFS($G:$G,$G15,$AL:$AL,"●",$A:$A,IA$5)/IA$3,0)/3600/$E15</f>
        <v>0</v>
      </c>
      <c r="IB15" s="0" t="n">
        <f aca="false">IF($AM15="●",SUMIFS(ST_SUM!IP:IP,ST_SUM!$L:$L,$G15)/COUNTIFS($G:$G,$G15,$AM:$AM,"●",$A:$A,IB$5)/IB$3,0)/3600/$E15</f>
        <v>0</v>
      </c>
      <c r="IC15" s="0" t="n">
        <f aca="false">IF($AN15="●",SUMIFS(ST_SUM!IQ:IQ,ST_SUM!$L:$L,$G15)/COUNTIFS($G:$G,$G15,$AN:$AN,"●",$A:$A,IC$5)/IC$3,0)/3600/$E15</f>
        <v>0</v>
      </c>
      <c r="ID15" s="0" t="n">
        <f aca="false">IF($AO15="●",SUMIFS(ST_SUM!IR:IR,ST_SUM!$L:$L,$G15)/COUNTIFS($G:$G,$G15,$AO:$AO,"●",$A:$A,ID$5)/ID$3,0)/3600/$E15</f>
        <v>0</v>
      </c>
      <c r="IE15" s="0" t="n">
        <f aca="false">IF($AP15="●",SUMIFS(ST_SUM!IS:IS,ST_SUM!$L:$L,$G15)/COUNTIFS($G:$G,$G15,$AP:$AP,"●",$A:$A,IE$5)/IE$3,0)/3600/$E15</f>
        <v>0</v>
      </c>
      <c r="IF15" s="0" t="n">
        <f aca="false">IF($AQ15="●",SUMIFS(ST_SUM!IT:IT,ST_SUM!$L:$L,$G15)/COUNTIFS($G:$G,$G15,$AQ:$AQ,"●",$A:$A,IF$5)/IF$3,0)/3600/$E15</f>
        <v>0</v>
      </c>
      <c r="IG15" s="0" t="n">
        <f aca="false">IF($AR15="●",SUMIFS(ST_SUM!IU:IU,ST_SUM!$L:$L,$G15)/COUNTIFS($G:$G,$G15,$AR:$AR,"●",$A:$A,IG$5)/IG$3,0)/3600/$E15</f>
        <v>0</v>
      </c>
      <c r="IH15" s="0" t="n">
        <f aca="false">IF($AS15="●",SUMIFS(ST_SUM!IV:IV,ST_SUM!$L:$L,$G15)/COUNTIFS($G:$G,$G15,$AS:$AS,"●",$A:$A,IH$5)/IH$3,0)/3600/$E15</f>
        <v>0</v>
      </c>
      <c r="II15" s="0" t="n">
        <f aca="false">IF($AT15="●",SUMIFS(ST_SUM!IW:IW,ST_SUM!$L:$L,$G15)/COUNTIFS($G:$G,$G15,$AT:$AT,"●",$A:$A,II$5)/II$3,0)/3600/$E15</f>
        <v>0</v>
      </c>
      <c r="IJ15" s="0" t="n">
        <f aca="false">IF($AU15="●",SUMIFS(ST_SUM!IX:IX,ST_SUM!$L:$L,$G15)/COUNTIFS($G:$G,$G15,$AU:$AU,"●",$A:$A,IJ$5)/IJ$3,0)/3600/$E15</f>
        <v>0</v>
      </c>
      <c r="IK15" s="0" t="n">
        <f aca="false">IF($AV15="●",SUMIFS(ST_SUM!IY:IY,ST_SUM!$L:$L,$G15)/COUNTIFS($G:$G,$G15,$AV:$AV,"●",$A:$A,IK$5)/IK$3,0)/3600/$E15</f>
        <v>0</v>
      </c>
      <c r="IL15" s="0" t="n">
        <f aca="false">IF($AW15="●",SUMIFS(ST_SUM!IZ:IZ,ST_SUM!$L:$L,$G15)/COUNTIFS($G:$G,$G15,$AW:$AW,"●",$A:$A,IL$5)/IL$3,0)/3600/$E15</f>
        <v>0</v>
      </c>
      <c r="IM15" s="0" t="n">
        <f aca="false">IF($AX15="●",SUMIFS(ST_SUM!JA:JA,ST_SUM!$L:$L,$G15)/COUNTIFS($G:$G,$G15,$AX:$AX,"●",$A:$A,IM$5)/IM$3,0)/3600/$E15</f>
        <v>0</v>
      </c>
      <c r="IN15" s="0" t="n">
        <f aca="false">IF($AY15="●",SUMIFS(ST_SUM!JB:JB,ST_SUM!$L:$L,$G15)/COUNTIFS($G:$G,$G15,$AY:$AY,"●",$A:$A,IN$5)/IN$3,0)/3600/$E15</f>
        <v>0</v>
      </c>
      <c r="IO15" s="0" t="n">
        <f aca="false">IF($AZ15="●",SUMIFS(ST_SUM!JC:JC,ST_SUM!$L:$L,$G15)/COUNTIFS($G:$G,$G15,$AZ:$AZ,"●",$A:$A,IO$5)/IO$3,0)/3600/$E15</f>
        <v>0</v>
      </c>
      <c r="IP15" s="0" t="n">
        <f aca="false">IF($BA15="●",SUMIFS(ST_SUM!JD:JD,ST_SUM!$L:$L,$G15)/COUNTIFS($G:$G,$G15,$BA:$BA,"●",$A:$A,IP$5)/IP$3,0)/3600/$E15</f>
        <v>0</v>
      </c>
      <c r="IQ15" s="0" t="n">
        <f aca="false">IF($BB15="●",SUMIFS(ST_SUM!JE:JE,ST_SUM!$L:$L,$G15)/COUNTIFS($G:$G,$G15,$BB:$BB,"●",$A:$A,IQ$5)/IQ$3,0)/3600/$E15</f>
        <v>0</v>
      </c>
      <c r="IR15" s="0" t="n">
        <f aca="false">IF($BC15="●",SUMIFS(ST_SUM!JF:JF,ST_SUM!$L:$L,$G15)/COUNTIFS($G:$G,$G15,$BC:$BC,"●",$A:$A,IR$5)/IR$3,0)/3600/$E15</f>
        <v>0</v>
      </c>
      <c r="IS15" s="0" t="n">
        <f aca="false">IF($BD15="●",SUMIFS(ST_SUM!JG:JG,ST_SUM!$L:$L,$G15)/COUNTIFS($G:$G,$G15,$BD:$BD,"●",$A:$A,IS$5)/IS$3,0)/3600/$E15</f>
        <v>0</v>
      </c>
      <c r="IT15" s="0" t="n">
        <f aca="false">IF($BE15="●",SUMIFS(ST_SUM!JH:JH,ST_SUM!$L:$L,$G15)/COUNTIFS($G:$G,$G15,$BE:$BE,"●",$A:$A,IT$5)/IT$3,0)/3600/$E15</f>
        <v>0</v>
      </c>
      <c r="IU15" s="0" t="n">
        <f aca="false">IF($BF15="●",SUMIFS(ST_SUM!JI:JI,ST_SUM!$L:$L,$G15)/COUNTIFS($G:$G,$G15,$BF:$BF,"●",$A:$A,IU$5)/IU$3,0)/3600/$E15</f>
        <v>0</v>
      </c>
      <c r="IV15" s="0" t="n">
        <f aca="false">IF($BG15="●",SUMIFS(ST_SUM!JJ:JJ,ST_SUM!$L:$L,$G15)/COUNTIFS($G:$G,$G15,$BG:$BG,"●",$A:$A,IV$5)/IV$3,0)/3600/$E15</f>
        <v>0</v>
      </c>
      <c r="IW15" s="0" t="n">
        <f aca="false">IF($BH15="●",SUMIFS(ST_SUM!JK:JK,ST_SUM!$L:$L,$G15)/COUNTIFS($G:$G,$G15,$BH:$BH,"●",$A:$A,IW$5)/IW$3,0)/3600/$E15</f>
        <v>0</v>
      </c>
      <c r="IX15" s="0" t="n">
        <f aca="false">IF($BI15="●",SUMIFS(ST_SUM!JL:JL,ST_SUM!$L:$L,$G15)/COUNTIFS($G:$G,$G15,$BI:$BI,"●",$A:$A,IX$5)/IX$3,0)/3600/$E15</f>
        <v>0</v>
      </c>
      <c r="IY15" s="0" t="n">
        <f aca="false">IF($BJ15="●",SUMIFS(ST_SUM!JM:JM,ST_SUM!$L:$L,$G15)/COUNTIFS($G:$G,$G15,$BJ:$BJ,"●",$A:$A,IY$5)/IY$3,0)/3600/$E15</f>
        <v>0</v>
      </c>
      <c r="IZ15" s="0" t="n">
        <f aca="false">IF($BK15="●",SUMIFS(ST_SUM!JN:JN,ST_SUM!$L:$L,$G15)/COUNTIFS($G:$G,$G15,$BK:$BK,"●",$A:$A,IZ$5)/IZ$3,0)/3600/$E15</f>
        <v>0</v>
      </c>
      <c r="JA15" s="0" t="n">
        <f aca="false">IF($BL15="●",SUMIFS(ST_SUM!JO:JO,ST_SUM!$L:$L,$G15)/COUNTIFS($G:$G,$G15,$BL:$BL,"●",$A:$A,JA$5)/JA$3,0)/3600/$E15</f>
        <v>0</v>
      </c>
      <c r="JB15" s="0" t="n">
        <f aca="false">IF($BM15="●",SUMIFS(ST_SUM!JP:JP,ST_SUM!$L:$L,$G15)/COUNTIFS($G:$G,$G15,$BM:$BM,"●",$A:$A,JB$5)/JB$3,0)/3600/$E15</f>
        <v>0</v>
      </c>
      <c r="JC15" s="0" t="n">
        <f aca="false">IF($BN15="●",SUMIFS(ST_SUM!JQ:JQ,ST_SUM!$L:$L,$G15)/COUNTIFS($G:$G,$G15,$BN:$BN,"●",$A:$A,JC$5)/JC$3,0)/3600/$E15</f>
        <v>0</v>
      </c>
      <c r="JD15" s="0" t="n">
        <f aca="false">IF($BO15="●",SUMIFS(ST_SUM!JR:JR,ST_SUM!$L:$L,$G15)/COUNTIFS($G:$G,$G15,$BO:$BO,"●",$A:$A,JD$5)/JD$3,0)/3600/$E15</f>
        <v>0</v>
      </c>
      <c r="JE15" s="0" t="n">
        <f aca="false">IF($BP15="●",SUMIFS(ST_SUM!JS:JS,ST_SUM!$L:$L,$G15)/COUNTIFS($G:$G,$G15,$BP:$BP,"●",$A:$A,JE$5)/JE$3,0)/3600/$E15</f>
        <v>0</v>
      </c>
      <c r="JF15" s="0" t="n">
        <f aca="false">IF($BQ15="●",SUMIFS(ST_SUM!JT:JT,ST_SUM!$L:$L,$G15)/COUNTIFS($G:$G,$G15,$BQ:$BQ,"●",$A:$A,JF$5)/JF$3,0)/3600/$E15</f>
        <v>0</v>
      </c>
      <c r="JG15" s="0" t="n">
        <f aca="false">IF($BR15="●",SUMIFS(ST_SUM!JU:JU,ST_SUM!$L:$L,$G15)/COUNTIFS($G:$G,$G15,$BR:$BR,"●",$A:$A,JG$5)/JG$3,0)/3600/$E15</f>
        <v>0</v>
      </c>
      <c r="JH15" s="0" t="n">
        <f aca="false">IF($BS15="●",SUMIFS(ST_SUM!JV:JV,ST_SUM!$L:$L,$G15)/COUNTIFS($G:$G,$G15,$BS:$BS,"●",$A:$A,JH$5)/JH$3,0)/3600/$E15</f>
        <v>0</v>
      </c>
      <c r="JI15" s="0" t="n">
        <f aca="false">IF($BT15="●",SUMIFS(ST_SUM!JW:JW,ST_SUM!$L:$L,$G15)/COUNTIFS($G:$G,$G15,$BT:$BT,"●",$A:$A,JI$5)/JI$3,0)/3600/$E15</f>
        <v>0</v>
      </c>
      <c r="JJ15" s="0" t="n">
        <f aca="false">SUM(GW15:JI15)</f>
        <v>0.853202335858586</v>
      </c>
      <c r="JK15" s="0" t="n">
        <f aca="false">IF($H15="●",SUMIFS(ST_SUM!JY:JY,ST_SUM!$L:$L,$G15)/COUNTIFS($G:$G,$G15,$H:$H,"●",$A:$A,JK$5)/JK$3,0)/3600/$E15</f>
        <v>0</v>
      </c>
      <c r="JL15" s="0" t="n">
        <f aca="false">IF($I15="●",SUMIFS(ST_SUM!JZ:JZ,ST_SUM!$L:$L,$G15)/COUNTIFS($G:$G,$G15,$I:$I,"●",$A:$A,JL$5)/JL$3,0)/3600/$E15</f>
        <v>0</v>
      </c>
      <c r="JM15" s="0" t="n">
        <f aca="false">IF($J15="●",SUMIFS(ST_SUM!KA:KA,ST_SUM!$L:$L,$G15)/COUNTIFS($G:$G,$G15,$J:$J,"●",$A:$A,JM$5)/JM$3,0)/3600/$E15</f>
        <v>0</v>
      </c>
      <c r="JN15" s="0" t="n">
        <f aca="false">IF($K15="●",SUMIFS(ST_SUM!KB:KB,ST_SUM!$L:$L,$G15)/COUNTIFS($G:$G,$G15,$K:$K,"●",$A:$A,JN$5)/JN$3,0)/3600/$E15</f>
        <v>0</v>
      </c>
      <c r="JO15" s="0" t="n">
        <f aca="false">IF($L15="●",SUMIFS(ST_SUM!KC:KC,ST_SUM!$L:$L,$G15)/COUNTIFS($G:$G,$G15,$L:$L,"●",$A:$A,JO$5)/JO$3,0)/3600/$E15</f>
        <v>0</v>
      </c>
      <c r="JP15" s="0" t="n">
        <f aca="false">IF($M15="●",SUMIFS(ST_SUM!KD:KD,ST_SUM!$L:$L,$G15)/COUNTIFS($G:$G,$G15,$M:$M,"●",$A:$A,JP$5)/JP$3,0)/3600/$E15</f>
        <v>0</v>
      </c>
      <c r="JQ15" s="0" t="n">
        <f aca="false">IF($N15="●",SUMIFS(ST_SUM!KE:KE,ST_SUM!$L:$L,$G15)/COUNTIFS($G:$G,$G15,$N:$N,"●",$A:$A,JQ$5)/JQ$3,0)/3600/$E15</f>
        <v>0</v>
      </c>
      <c r="JR15" s="0" t="n">
        <f aca="false">IF($O15="●",SUMIFS(ST_SUM!KF:KF,ST_SUM!$L:$L,$G15,ST_SUM!$M:$M,IF($B15='PART METHOD'!$D$4,"FMCNC1",IF($B15='PART METHOD'!$D$6,"FMCNC2","STD")))/IF($B15='PART METHOD'!$D$4,COUNTIFS($G:$G,$G15,$O:$O,"●",$A:$A,JR$5,$B:$B,'PART METHOD'!$D$4),IF($B15='PART METHOD'!$D$6,COUNTIFS($G:$G,$G15,$O:$O,"●",$A:$A,JR$5,$B:$B,'PART METHOD'!$D$6),COUNTIFS($G:$G,$G15,$O:$O,"●",$A:$A,JR$5,$B:$B,"&lt;&gt;"&amp;'PART METHOD'!$D$4,$B:$B,"&lt;&gt;"&amp;'PART METHOD'!$D$6)))/JR$3,0)/3600/$E15</f>
        <v>0.0947114583333333</v>
      </c>
      <c r="JS15" s="0" t="n">
        <f aca="false">IF($P15="●",SUMIFS(ST_SUM!KG:KG,ST_SUM!$L:$L,$G15,ST_SUM!$M:$M,IF($B15='PART METHOD'!$D$4,"FMCNC1",IF($B15='PART METHOD'!$D$6,"FMCNC2","STD")))/IF($B15='PART METHOD'!$D$4,COUNTIFS($G:$G,$G15,$P:$P,"●",$A:$A,JS$5,$B:$B,'PART METHOD'!$D$4),IF($B15='PART METHOD'!$D$6,COUNTIFS($G:$G,$G15,$P:$P,"●",$A:$A,JS$5,$B:$B,'PART METHOD'!$D$6),COUNTIFS($G:$G,$G15,$P:$P,"●",$A:$A,JS$5,$B:$B,"&lt;&gt;"&amp;'PART METHOD'!$D$4,$B:$B,"&lt;&gt;"&amp;'PART METHOD'!$D$6)))/JS$3,0)/3600/$E15</f>
        <v>0.280334444444444</v>
      </c>
      <c r="JT15" s="0" t="n">
        <f aca="false">IF($Q15="●",SUMIFS(ST_SUM!KH:KH,ST_SUM!$L:$L,$G15,ST_SUM!$M:$M,IF($B15='PART METHOD'!$D$4,"FMCNC1",IF($B15='PART METHOD'!$D$6,"FMCNC2","STD")))/IF($B15='PART METHOD'!$D$4,COUNTIFS($G:$G,$G15,$Q:$Q,"●",$A:$A,JT$5,$B:$B,'PART METHOD'!$D$4),IF($B15='PART METHOD'!$D$6,COUNTIFS($G:$G,$G15,$Q:$Q,"●",$A:$A,JT$5,$B:$B,'PART METHOD'!$D$6),COUNTIFS($G:$G,$G15,$Q:$Q,"●",$A:$A,JT$5,$B:$B,"&lt;&gt;"&amp;'PART METHOD'!$D$4,$B:$B,"&lt;&gt;"&amp;'PART METHOD'!$D$6)))/JT$3,0)/3600/$E15</f>
        <v>0.283942847222222</v>
      </c>
      <c r="JU15" s="0" t="n">
        <f aca="false">IF($R15="●",SUMIFS(ST_SUM!KI:KI,ST_SUM!$L:$L,$G15,ST_SUM!$M:$M,IF($B15='PART METHOD'!$D$4,"FMCNC1",IF($B15='PART METHOD'!$D$6,"FMCNC2","STD")))/IF($B15='PART METHOD'!$D$4,COUNTIFS($G:$G,$G15,$R:$R,"●",$A:$A,JU$5,$B:$B,'PART METHOD'!$D$4),IF($B15='PART METHOD'!$D$6,COUNTIFS($G:$G,$G15,$R:$R,"●",$A:$A,JU$5,$B:$B,'PART METHOD'!$D$6),COUNTIFS($G:$G,$G15,$R:$R,"●",$A:$A,JU$5,$B:$B,"&lt;&gt;"&amp;'PART METHOD'!$D$4,$B:$B,"&lt;&gt;"&amp;'PART METHOD'!$D$6)))/JU$3,0)/3600/$E15</f>
        <v>0.307404635416667</v>
      </c>
      <c r="JV15" s="0" t="n">
        <f aca="false">IF($S15="●",SUMIFS(ST_SUM!KJ:KJ,ST_SUM!$L:$L,$G15,ST_SUM!$M:$M,IF($B15='PART METHOD'!$D$4,"FMCNC1",IF($B15='PART METHOD'!$D$6,"FMCNC2","STD")))/IF($B15='PART METHOD'!$D$4,COUNTIFS($G:$G,$G15,$S:$S,"●",$A:$A,JV$5,$B:$B,'PART METHOD'!$D$4),IF($B15='PART METHOD'!$D$6,COUNTIFS($G:$G,$G15,$S:$S,"●",$A:$A,JV$5,$B:$B,'PART METHOD'!$D$6),COUNTIFS($G:$G,$G15,$S:$S,"●",$A:$A,JV$5,$B:$B,"&lt;&gt;"&amp;'PART METHOD'!$D$4,$B:$B,"&lt;&gt;"&amp;'PART METHOD'!$D$6)))/JV$3,0)/3600/$E15</f>
        <v>0.0832137152777778</v>
      </c>
      <c r="JW15" s="0" t="n">
        <f aca="false">IF($T15="●",SUMIFS(ST_SUM!KK:KK,ST_SUM!$L:$L,$G15,ST_SUM!$M:$M,IF($B15='PART METHOD'!$D$4,"FMCNC1",IF($B15='PART METHOD'!$D$6,"FMCNC2","STD")))/IF($B15='PART METHOD'!$D$4,COUNTIFS($G:$G,$G15,$T:$T,"●",$A:$A,JW$5,$B:$B,'PART METHOD'!$D$4),IF($B15='PART METHOD'!$D$6,COUNTIFS($G:$G,$G15,$T:$T,"●",$A:$A,JW$5,$B:$B,'PART METHOD'!$D$6),COUNTIFS($G:$G,$G15,$T:$T,"●",$A:$A,JW$5,$B:$B,"&lt;&gt;"&amp;'PART METHOD'!$D$4,$B:$B,"&lt;&gt;"&amp;'PART METHOD'!$D$6)))/JW$3,0)/3600/$E15</f>
        <v>0.014109375</v>
      </c>
      <c r="JX15" s="0" t="n">
        <f aca="false">IF($U15="●",SUMIFS(ST_SUM!KL:KL,ST_SUM!$L:$L,$G15,ST_SUM!$M:$M,IF($B15='PART METHOD'!$D$4,"FMCNC1",IF($B15='PART METHOD'!$D$6,"FMCNC2","STD")))/IF($B15='PART METHOD'!$D$4,COUNTIFS($G:$G,$G15,$U:$U,"●",$A:$A,JX$5,$B:$B,'PART METHOD'!$D$4),IF($B15='PART METHOD'!$D$6,COUNTIFS($G:$G,$G15,$U:$U,"●",$A:$A,JX$5,$B:$B,'PART METHOD'!$D$6),COUNTIFS($G:$G,$G15,$U:$U,"●",$A:$A,JX$5,$B:$B,"&lt;&gt;"&amp;'PART METHOD'!$D$4,$B:$B,"&lt;&gt;"&amp;'PART METHOD'!$D$6)))/JX$3,0)/3600/$E15</f>
        <v>0.169168246527778</v>
      </c>
      <c r="JY15" s="0" t="n">
        <f aca="false">IF($V15="●",SUMIFS(ST_SUM!KM:KM,ST_SUM!$L:$L,$G15,ST_SUM!$M:$M,IF($B15='PART METHOD'!$D$4,"FMCNC1",IF($B15='PART METHOD'!$D$6,"FMCNC2","STD")))/IF($B15='PART METHOD'!$D$4,COUNTIFS($G:$G,$G15,$V:$V,"●",$A:$A,JY$5,$B:$B,'PART METHOD'!$D$4),IF($B15='PART METHOD'!$D$6,COUNTIFS($G:$G,$G15,$V:$V,"●",$A:$A,JY$5,$B:$B,'PART METHOD'!$D$6),COUNTIFS($G:$G,$G15,$V:$V,"●",$A:$A,JY$5,$B:$B,"&lt;&gt;"&amp;'PART METHOD'!$D$4,$B:$B,"&lt;&gt;"&amp;'PART METHOD'!$D$6)))/JY$3,0)/3600/$E15</f>
        <v>0.154356076388889</v>
      </c>
      <c r="JZ15" s="0" t="n">
        <f aca="false">IF($W15="●",SUMIFS(ST_SUM!KN:KN,ST_SUM!$L:$L,$G15,ST_SUM!$N:$N,IF($B15='PART METHOD'!$D$5,"HAND","STD"))/COUNTIFS($G:$G,$G15,$W:$W,"●",$A:$A,JZ$5,$B:$B,IF($B15='PART METHOD'!$D$5,'PART METHOD'!$D$5,"&lt;&gt;"&amp;'PART METHOD'!$D$5))/JZ$3,0)/3600/$E15</f>
        <v>0</v>
      </c>
      <c r="KA15" s="0" t="n">
        <f aca="false">IF($X15="●",SUMIFS(ST_SUM!KO:KO,ST_SUM!$L:$L,$G15)/COUNTIFS($G:$G,$G15,$X:$X,"●",$A:$A,KA$5)/KA$3,0)/3600/$E15</f>
        <v>0</v>
      </c>
      <c r="KB15" s="0" t="n">
        <f aca="false">IF($Y15="●",SUMIFS(ST_SUM!KP:KP,ST_SUM!$L:$L,$G15)/COUNTIFS($G:$G,$G15,$Y:$Y,"●",$A:$A,KB$5)/KB$3,0)/3600/$E15</f>
        <v>0</v>
      </c>
      <c r="KC15" s="0" t="n">
        <f aca="false">IF($Z15="●",SUMIFS(ST_SUM!KQ:KQ,ST_SUM!$L:$L,$G15)/COUNTIFS($G:$G,$G15,$Z:$Z,"●",$A:$A,KC$5)/KC$3,0)/3600/$E15</f>
        <v>0</v>
      </c>
      <c r="KD15" s="0" t="n">
        <f aca="false">IF($AA15="●",SUMIFS(ST_SUM!KR:KR,ST_SUM!$L:$L,$G15)/COUNTIFS($G:$G,$G15,$AA:$AA,"●",$A:$A,KD$5)/KD$3,0)/3600/$E15</f>
        <v>0</v>
      </c>
      <c r="KE15" s="0" t="n">
        <f aca="false">IF($AB15="●",SUMIFS(ST_SUM!KS:KS,ST_SUM!$L:$L,$G15)/COUNTIFS($G:$G,$G15,$AB:$AB,"●",$A:$A,KE$5)/KE$3,0)/3600/$E15</f>
        <v>0</v>
      </c>
      <c r="KF15" s="0" t="n">
        <f aca="false">IF($AC15="●",SUMIFS(ST_SUM!KT:KT,ST_SUM!$L:$L,$G15)/COUNTIFS($G:$G,$G15,$AC:$AC,"●",$A:$A,KF$5)/KF$3,0)/3600/$E15</f>
        <v>0</v>
      </c>
      <c r="KG15" s="0" t="n">
        <f aca="false">IF($AD15="●",SUMIFS(ST_SUM!KU:KU,ST_SUM!$L:$L,$G15)/COUNTIFS($G:$G,$G15,$AD:$AD,"●",$A:$A,KG$5)/KG$3,0)/3600/$E15</f>
        <v>0</v>
      </c>
      <c r="KH15" s="0" t="n">
        <f aca="false">IF($AE15="●",SUMIFS(ST_SUM!KV:KV,ST_SUM!$L:$L,$G15)/COUNTIFS($G:$G,$G15,$AE:$AE,"●",$A:$A,KH$5)/KH$3,0)/3600/$E15</f>
        <v>0</v>
      </c>
      <c r="KI15" s="0" t="n">
        <f aca="false">IF($AF15="●",SUMIFS(ST_SUM!KW:KW,ST_SUM!$L:$L,$G15)/COUNTIFS($G:$G,$G15,$AF:$AF,"●",$A:$A,KI$5)/KI$3,0)/3600/$E15</f>
        <v>0</v>
      </c>
      <c r="KJ15" s="0" t="n">
        <f aca="false">IF($AG15="●",SUMIFS(ST_SUM!KX:KX,ST_SUM!$L:$L,$G15)/COUNTIFS($G:$G,$G15,$AG:$AG,"●",$A:$A,KJ$5)/KJ$3,0)/3600/$E15</f>
        <v>0</v>
      </c>
      <c r="KK15" s="0" t="n">
        <f aca="false">IF($AH15="●",SUMIFS(ST_SUM!KY:KY,ST_SUM!$L:$L,$G15)/COUNTIFS($G:$G,$G15,$AH:$AH,"●",$A:$A,KK$5)/KK$3,0)/3600/$E15</f>
        <v>0</v>
      </c>
      <c r="KL15" s="0" t="n">
        <f aca="false">IF($AI15="●",SUMIFS(ST_SUM!KZ:KZ,ST_SUM!$L:$L,$G15)/COUNTIFS($G:$G,$G15,$AI:$AI,"●",$A:$A,KL$5)/KL$3,0)/3600/$E15</f>
        <v>0</v>
      </c>
      <c r="KM15" s="0" t="n">
        <f aca="false">IF($AJ15="●",SUMIFS(ST_SUM!LA:LA,ST_SUM!$L:$L,$G15)/COUNTIFS($G:$G,$G15,$AJ:$AJ,"●",$A:$A,KM$5)/KM$3,0)/3600/$E15</f>
        <v>0</v>
      </c>
      <c r="KN15" s="0" t="n">
        <f aca="false">IF($AK15="●",SUMIFS(ST_SUM!LB:LB,ST_SUM!$L:$L,$G15)/COUNTIFS($G:$G,$G15,$AK:$AK,"●",$A:$A,KN$5)/KN$3,0)/3600/$E15</f>
        <v>0</v>
      </c>
      <c r="KO15" s="0" t="n">
        <f aca="false">IF($AL15="●",SUMIFS(ST_SUM!LC:LC,ST_SUM!$L:$L,$G15)/COUNTIFS($G:$G,$G15,$AL:$AL,"●",$A:$A,KO$5)/KO$3,0)/3600/$E15</f>
        <v>0</v>
      </c>
      <c r="KP15" s="0" t="n">
        <f aca="false">IF($AM15="●",SUMIFS(ST_SUM!LD:LD,ST_SUM!$L:$L,$G15)/COUNTIFS($G:$G,$G15,$AM:$AM,"●",$A:$A,KP$5)/KP$3,0)/3600/$E15</f>
        <v>0</v>
      </c>
      <c r="KQ15" s="0" t="n">
        <f aca="false">IF($AN15="●",SUMIFS(ST_SUM!LE:LE,ST_SUM!$L:$L,$G15)/COUNTIFS($G:$G,$G15,$AN:$AN,"●",$A:$A,KQ$5)/KQ$3,0)/3600/$E15</f>
        <v>0</v>
      </c>
      <c r="KR15" s="0" t="n">
        <f aca="false">IF($AO15="●",SUMIFS(ST_SUM!LF:LF,ST_SUM!$L:$L,$G15)/COUNTIFS($G:$G,$G15,$AO:$AO,"●",$A:$A,KR$5)/KR$3,0)/3600/$E15</f>
        <v>0</v>
      </c>
      <c r="KS15" s="0" t="n">
        <f aca="false">IF($AP15="●",SUMIFS(ST_SUM!LG:LG,ST_SUM!$L:$L,$G15)/COUNTIFS($G:$G,$G15,$AP:$AP,"●",$A:$A,KS$5)/KS$3,0)/3600/$E15</f>
        <v>0</v>
      </c>
      <c r="KT15" s="0" t="n">
        <f aca="false">IF($AQ15="●",SUMIFS(ST_SUM!LH:LH,ST_SUM!$L:$L,$G15)/COUNTIFS($G:$G,$G15,$AQ:$AQ,"●",$A:$A,KT$5)/KT$3,0)/3600/$E15</f>
        <v>0</v>
      </c>
      <c r="KU15" s="0" t="n">
        <f aca="false">IF($AR15="●",SUMIFS(ST_SUM!LI:LI,ST_SUM!$L:$L,$G15)/COUNTIFS($G:$G,$G15,$AR:$AR,"●",$A:$A,KU$5)/KU$3,0)/3600/$E15</f>
        <v>0</v>
      </c>
      <c r="KV15" s="0" t="n">
        <f aca="false">IF($AS15="●",SUMIFS(ST_SUM!LJ:LJ,ST_SUM!$L:$L,$G15)/COUNTIFS($G:$G,$G15,$AS:$AS,"●",$A:$A,KV$5)/KV$3,0)/3600/$E15</f>
        <v>0</v>
      </c>
      <c r="KW15" s="0" t="n">
        <f aca="false">IF($AT15="●",SUMIFS(ST_SUM!LK:LK,ST_SUM!$L:$L,$G15)/COUNTIFS($G:$G,$G15,$AT:$AT,"●",$A:$A,KW$5)/KW$3,0)/3600/$E15</f>
        <v>0</v>
      </c>
      <c r="KX15" s="0" t="n">
        <f aca="false">IF($AU15="●",SUMIFS(ST_SUM!LL:LL,ST_SUM!$L:$L,$G15)/COUNTIFS($G:$G,$G15,$AU:$AU,"●",$A:$A,KX$5)/KX$3,0)/3600/$E15</f>
        <v>0</v>
      </c>
      <c r="KY15" s="0" t="n">
        <f aca="false">IF($AV15="●",SUMIFS(ST_SUM!LM:LM,ST_SUM!$L:$L,$G15)/COUNTIFS($G:$G,$G15,$AV:$AV,"●",$A:$A,KY$5)/KY$3,0)/3600/$E15</f>
        <v>0</v>
      </c>
      <c r="KZ15" s="0" t="n">
        <f aca="false">IF($AW15="●",SUMIFS(ST_SUM!LN:LN,ST_SUM!$L:$L,$G15)/COUNTIFS($G:$G,$G15,$AW:$AW,"●",$A:$A,KZ$5)/KZ$3,0)/3600/$E15</f>
        <v>0</v>
      </c>
      <c r="LA15" s="0" t="n">
        <f aca="false">IF($AX15="●",SUMIFS(ST_SUM!LO:LO,ST_SUM!$L:$L,$G15)/COUNTIFS($G:$G,$G15,$AX:$AX,"●",$A:$A,LA$5)/LA$3,0)/3600/$E15</f>
        <v>0</v>
      </c>
      <c r="LB15" s="0" t="n">
        <f aca="false">IF($AY15="●",SUMIFS(ST_SUM!LP:LP,ST_SUM!$L:$L,$G15)/COUNTIFS($G:$G,$G15,$AY:$AY,"●",$A:$A,LB$5)/LB$3,0)/3600/$E15</f>
        <v>0</v>
      </c>
      <c r="LC15" s="0" t="n">
        <f aca="false">IF($AZ15="●",SUMIFS(ST_SUM!LQ:LQ,ST_SUM!$L:$L,$G15)/COUNTIFS($G:$G,$G15,$AZ:$AZ,"●",$A:$A,LC$5)/LC$3,0)/3600/$E15</f>
        <v>0</v>
      </c>
      <c r="LD15" s="0" t="n">
        <f aca="false">IF($BA15="●",SUMIFS(ST_SUM!LR:LR,ST_SUM!$L:$L,$G15)/COUNTIFS($G:$G,$G15,$BA:$BA,"●",$A:$A,LD$5)/LD$3,0)/3600/$E15</f>
        <v>0</v>
      </c>
      <c r="LE15" s="0" t="n">
        <f aca="false">IF($BB15="●",SUMIFS(ST_SUM!LS:LS,ST_SUM!$L:$L,$G15)/COUNTIFS($G:$G,$G15,$BB:$BB,"●",$A:$A,LE$5)/LE$3,0)/3600/$E15</f>
        <v>0</v>
      </c>
      <c r="LF15" s="0" t="n">
        <f aca="false">IF($BC15="●",SUMIFS(ST_SUM!LT:LT,ST_SUM!$L:$L,$G15)/COUNTIFS($G:$G,$G15,$BC:$BC,"●",$A:$A,LF$5)/LF$3,0)/3600/$E15</f>
        <v>0</v>
      </c>
      <c r="LG15" s="0" t="n">
        <f aca="false">IF($BD15="●",SUMIFS(ST_SUM!LU:LU,ST_SUM!$L:$L,$G15)/COUNTIFS($G:$G,$G15,$BD:$BD,"●",$A:$A,LG$5)/LG$3,0)/3600/$E15</f>
        <v>0</v>
      </c>
      <c r="LH15" s="0" t="n">
        <f aca="false">IF($BE15="●",SUMIFS(ST_SUM!LV:LV,ST_SUM!$L:$L,$G15)/COUNTIFS($G:$G,$G15,$BE:$BE,"●",$A:$A,LH$5)/LH$3,0)/3600/$E15</f>
        <v>0</v>
      </c>
      <c r="LI15" s="0" t="n">
        <f aca="false">IF($BF15="●",SUMIFS(ST_SUM!LW:LW,ST_SUM!$L:$L,$G15)/COUNTIFS($G:$G,$G15,$BF:$BF,"●",$A:$A,LI$5)/LI$3,0)/3600/$E15</f>
        <v>0</v>
      </c>
      <c r="LJ15" s="0" t="n">
        <f aca="false">IF($BG15="●",SUMIFS(ST_SUM!LX:LX,ST_SUM!$L:$L,$G15)/COUNTIFS($G:$G,$G15,$BG:$BG,"●",$A:$A,LJ$5)/LJ$3,0)/3600/$E15</f>
        <v>0</v>
      </c>
      <c r="LK15" s="0" t="n">
        <f aca="false">IF($BH15="●",SUMIFS(ST_SUM!LY:LY,ST_SUM!$L:$L,$G15)/COUNTIFS($G:$G,$G15,$BH:$BH,"●",$A:$A,LK$5)/LK$3,0)/3600/$E15</f>
        <v>0</v>
      </c>
      <c r="LL15" s="0" t="n">
        <f aca="false">IF($BI15="●",SUMIFS(ST_SUM!LZ:LZ,ST_SUM!$L:$L,$G15)/COUNTIFS($G:$G,$G15,$BI:$BI,"●",$A:$A,LL$5)/LL$3,0)/3600/$E15</f>
        <v>0</v>
      </c>
      <c r="LM15" s="0" t="n">
        <f aca="false">IF($BJ15="●",SUMIFS(ST_SUM!MA:MA,ST_SUM!$L:$L,$G15)/COUNTIFS($G:$G,$G15,$BJ:$BJ,"●",$A:$A,LM$5)/LM$3,0)/3600/$E15</f>
        <v>0</v>
      </c>
      <c r="LN15" s="0" t="n">
        <f aca="false">IF($BK15="●",SUMIFS(ST_SUM!MB:MB,ST_SUM!$L:$L,$G15)/COUNTIFS($G:$G,$G15,$BK:$BK,"●",$A:$A,LN$5)/LN$3,0)/3600/$E15</f>
        <v>0</v>
      </c>
      <c r="LO15" s="0" t="n">
        <f aca="false">IF($BL15="●",SUMIFS(ST_SUM!MC:MC,ST_SUM!$L:$L,$G15)/COUNTIFS($G:$G,$G15,$BL:$BL,"●",$A:$A,LO$5)/LO$3,0)/3600/$E15</f>
        <v>0</v>
      </c>
      <c r="LP15" s="0" t="n">
        <f aca="false">IF($BM15="●",SUMIFS(ST_SUM!MD:MD,ST_SUM!$L:$L,$G15)/COUNTIFS($G:$G,$G15,$BM:$BM,"●",$A:$A,LP$5)/LP$3,0)/3600/$E15</f>
        <v>0</v>
      </c>
      <c r="LQ15" s="0" t="n">
        <f aca="false">IF($BN15="●",SUMIFS(ST_SUM!ME:ME,ST_SUM!$L:$L,$G15)/COUNTIFS($G:$G,$G15,$BN:$BN,"●",$A:$A,LQ$5)/LQ$3,0)/3600/$E15</f>
        <v>0</v>
      </c>
      <c r="LR15" s="0" t="n">
        <f aca="false">IF($BO15="●",SUMIFS(ST_SUM!MF:MF,ST_SUM!$L:$L,$G15)/COUNTIFS($G:$G,$G15,$BO:$BO,"●",$A:$A,LR$5)/LR$3,0)/3600/$E15</f>
        <v>0</v>
      </c>
      <c r="LS15" s="0" t="n">
        <f aca="false">IF($BP15="●",SUMIFS(ST_SUM!MG:MG,ST_SUM!$L:$L,$G15)/COUNTIFS($G:$G,$G15,$BP:$BP,"●",$A:$A,LS$5)/LS$3,0)/3600/$E15</f>
        <v>0</v>
      </c>
      <c r="LT15" s="0" t="n">
        <f aca="false">IF($BQ15="●",SUMIFS(ST_SUM!MH:MH,ST_SUM!$L:$L,$G15)/COUNTIFS($G:$G,$G15,$BQ:$BQ,"●",$A:$A,LT$5)/LT$3,0)/3600/$E15</f>
        <v>0</v>
      </c>
      <c r="LU15" s="0" t="n">
        <f aca="false">IF($BR15="●",SUMIFS(ST_SUM!MI:MI,ST_SUM!$L:$L,$G15)/COUNTIFS($G:$G,$G15,$BR:$BR,"●",$A:$A,LU$5)/LU$3,0)/3600/$E15</f>
        <v>0</v>
      </c>
      <c r="LV15" s="0" t="n">
        <f aca="false">IF($BS15="●",SUMIFS(ST_SUM!MJ:MJ,ST_SUM!$L:$L,$G15)/COUNTIFS($G:$G,$G15,$BS:$BS,"●",$A:$A,LV$5)/LV$3,0)/3600/$E15</f>
        <v>0</v>
      </c>
      <c r="LW15" s="0" t="n">
        <f aca="false">IF($BT15="●",SUMIFS(ST_SUM!MK:MK,ST_SUM!$L:$L,$G15)/COUNTIFS($G:$G,$G15,$BT:$BT,"●",$A:$A,LW$5)/LW$3,0)/3600/$E15</f>
        <v>0</v>
      </c>
      <c r="LX15" s="0" t="n">
        <f aca="false">SUM(JK15:LW15)</f>
        <v>1.38724079861111</v>
      </c>
      <c r="LY15" s="0" t="n">
        <f aca="false">IF($H15="●",SUMIFS(ST_SUM!MM:MM,ST_SUM!$L:$L,$G15)/COUNTIFS($G:$G,$G15,$H:$H,"●",$A:$A,LY$5)/LY$3,0)/3600/$E15</f>
        <v>0</v>
      </c>
      <c r="LZ15" s="0" t="n">
        <f aca="false">IF($I15="●",SUMIFS(ST_SUM!MN:MN,ST_SUM!$L:$L,$G15)/COUNTIFS($G:$G,$G15,$I:$I,"●",$A:$A,LZ$5)/LZ$3,0)/3600/$E15</f>
        <v>0</v>
      </c>
      <c r="MA15" s="0" t="n">
        <f aca="false">IF($J15="●",SUMIFS(ST_SUM!MO:MO,ST_SUM!$L:$L,$G15)/COUNTIFS($G:$G,$G15,$J:$J,"●",$A:$A,MA$5)/MA$3,0)/3600/$E15</f>
        <v>0</v>
      </c>
      <c r="MB15" s="0" t="n">
        <f aca="false">IF($K15="●",SUMIFS(ST_SUM!MP:MP,ST_SUM!$L:$L,$G15)/COUNTIFS($G:$G,$G15,$K:$K,"●",$A:$A,MB$5)/MB$3,0)/3600/$E15</f>
        <v>0</v>
      </c>
      <c r="MC15" s="0" t="n">
        <f aca="false">IF($L15="●",SUMIFS(ST_SUM!MQ:MQ,ST_SUM!$L:$L,$G15)/COUNTIFS($G:$G,$G15,$L:$L,"●",$A:$A,MC$5)/MC$3,0)/3600/$E15</f>
        <v>0</v>
      </c>
      <c r="MD15" s="0" t="n">
        <f aca="false">IF($M15="●",SUMIFS(ST_SUM!MR:MR,ST_SUM!$L:$L,$G15)/COUNTIFS($G:$G,$G15,$M:$M,"●",$A:$A,MD$5)/MD$3,0)/3600/$E15</f>
        <v>0</v>
      </c>
      <c r="ME15" s="0" t="n">
        <f aca="false">IF($N15="●",SUMIFS(ST_SUM!MS:MS,ST_SUM!$L:$L,$G15)/COUNTIFS($G:$G,$G15,$N:$N,"●",$A:$A,ME$5)/ME$3,0)/3600/$E15</f>
        <v>0</v>
      </c>
      <c r="MF15" s="0" t="n">
        <f aca="false">IF($O15="●",SUMIFS(ST_SUM!MT:MT,ST_SUM!$L:$L,$G15,ST_SUM!$M:$M,IF($B15='PART METHOD'!$D$4,"FMCNC1",IF($B15='PART METHOD'!$D$6,"FMCNC2","STD")))/IF($B15='PART METHOD'!$D$4,COUNTIFS($G:$G,$G15,$O:$O,"●",$A:$A,MF$5,$B:$B,'PART METHOD'!$D$4),IF($B15='PART METHOD'!$D$6,COUNTIFS($G:$G,$G15,$O:$O,"●",$A:$A,MF$5,$B:$B,'PART METHOD'!$D$6),COUNTIFS($G:$G,$G15,$O:$O,"●",$A:$A,MF$5,$B:$B,"&lt;&gt;"&amp;'PART METHOD'!$D$4,$B:$B,"&lt;&gt;"&amp;'PART METHOD'!$D$6)))/MF$3,0)/3600/$E15</f>
        <v>0.112525694444444</v>
      </c>
      <c r="MG15" s="0" t="n">
        <f aca="false">IF($P15="●",SUMIFS(ST_SUM!MU:MU,ST_SUM!$L:$L,$G15,ST_SUM!$M:$M,IF($B15='PART METHOD'!$D$4,"FMCNC1",IF($B15='PART METHOD'!$D$6,"FMCNC2","STD")))/IF($B15='PART METHOD'!$D$4,COUNTIFS($G:$G,$G15,$P:$P,"●",$A:$A,MG$5,$B:$B,'PART METHOD'!$D$4),IF($B15='PART METHOD'!$D$6,COUNTIFS($G:$G,$G15,$P:$P,"●",$A:$A,MG$5,$B:$B,'PART METHOD'!$D$6),COUNTIFS($G:$G,$G15,$P:$P,"●",$A:$A,MG$5,$B:$B,"&lt;&gt;"&amp;'PART METHOD'!$D$4,$B:$B,"&lt;&gt;"&amp;'PART METHOD'!$D$6)))/MG$3,0)/3600/$E15</f>
        <v>0.287925462962963</v>
      </c>
      <c r="MH15" s="0" t="n">
        <f aca="false">IF($Q15="●",SUMIFS(ST_SUM!MV:MV,ST_SUM!$L:$L,$G15,ST_SUM!$M:$M,IF($B15='PART METHOD'!$D$4,"FMCNC1",IF($B15='PART METHOD'!$D$6,"FMCNC2","STD")))/IF($B15='PART METHOD'!$D$4,COUNTIFS($G:$G,$G15,$Q:$Q,"●",$A:$A,MH$5,$B:$B,'PART METHOD'!$D$4),IF($B15='PART METHOD'!$D$6,COUNTIFS($G:$G,$G15,$Q:$Q,"●",$A:$A,MH$5,$B:$B,'PART METHOD'!$D$6),COUNTIFS($G:$G,$G15,$Q:$Q,"●",$A:$A,MH$5,$B:$B,"&lt;&gt;"&amp;'PART METHOD'!$D$4,$B:$B,"&lt;&gt;"&amp;'PART METHOD'!$D$6)))/MH$3,0)/3600/$E15</f>
        <v>0.276146759259259</v>
      </c>
      <c r="MI15" s="0" t="n">
        <f aca="false">IF($R15="●",SUMIFS(ST_SUM!MW:MW,ST_SUM!$L:$L,$G15,ST_SUM!$M:$M,IF($B15='PART METHOD'!$D$4,"FMCNC1",IF($B15='PART METHOD'!$D$6,"FMCNC2","STD")))/IF($B15='PART METHOD'!$D$4,COUNTIFS($G:$G,$G15,$R:$R,"●",$A:$A,MI$5,$B:$B,'PART METHOD'!$D$4),IF($B15='PART METHOD'!$D$6,COUNTIFS($G:$G,$G15,$R:$R,"●",$A:$A,MI$5,$B:$B,'PART METHOD'!$D$6),COUNTIFS($G:$G,$G15,$R:$R,"●",$A:$A,MI$5,$B:$B,"&lt;&gt;"&amp;'PART METHOD'!$D$4,$B:$B,"&lt;&gt;"&amp;'PART METHOD'!$D$6)))/MI$3,0)/3600/$E15</f>
        <v>0.339746180555556</v>
      </c>
      <c r="MJ15" s="0" t="n">
        <f aca="false">IF($S15="●",SUMIFS(ST_SUM!MX:MX,ST_SUM!$L:$L,$G15,ST_SUM!$M:$M,IF($B15='PART METHOD'!$D$4,"FMCNC1",IF($B15='PART METHOD'!$D$6,"FMCNC2","STD")))/IF($B15='PART METHOD'!$D$4,COUNTIFS($G:$G,$G15,$S:$S,"●",$A:$A,MJ$5,$B:$B,'PART METHOD'!$D$4),IF($B15='PART METHOD'!$D$6,COUNTIFS($G:$G,$G15,$S:$S,"●",$A:$A,MJ$5,$B:$B,'PART METHOD'!$D$6),COUNTIFS($G:$G,$G15,$S:$S,"●",$A:$A,MJ$5,$B:$B,"&lt;&gt;"&amp;'PART METHOD'!$D$4,$B:$B,"&lt;&gt;"&amp;'PART METHOD'!$D$6)))/MJ$3,0)/3600/$E15</f>
        <v>0.0704094907407408</v>
      </c>
      <c r="MK15" s="0" t="n">
        <f aca="false">IF($T15="●",SUMIFS(ST_SUM!MY:MY,ST_SUM!$L:$L,$G15,ST_SUM!$M:$M,IF($B15='PART METHOD'!$D$4,"FMCNC1",IF($B15='PART METHOD'!$D$6,"FMCNC2","STD")))/IF($B15='PART METHOD'!$D$4,COUNTIFS($G:$G,$G15,$T:$T,"●",$A:$A,MK$5,$B:$B,'PART METHOD'!$D$4),IF($B15='PART METHOD'!$D$6,COUNTIFS($G:$G,$G15,$T:$T,"●",$A:$A,MK$5,$B:$B,'PART METHOD'!$D$6),COUNTIFS($G:$G,$G15,$T:$T,"●",$A:$A,MK$5,$B:$B,"&lt;&gt;"&amp;'PART METHOD'!$D$4,$B:$B,"&lt;&gt;"&amp;'PART METHOD'!$D$6)))/MK$3,0)/3600/$E15</f>
        <v>0.0184375</v>
      </c>
      <c r="ML15" s="0" t="n">
        <f aca="false">IF($U15="●",SUMIFS(ST_SUM!MZ:MZ,ST_SUM!$L:$L,$G15,ST_SUM!$M:$M,IF($B15='PART METHOD'!$D$4,"FMCNC1",IF($B15='PART METHOD'!$D$6,"FMCNC2","STD")))/IF($B15='PART METHOD'!$D$4,COUNTIFS($G:$G,$G15,$U:$U,"●",$A:$A,ML$5,$B:$B,'PART METHOD'!$D$4),IF($B15='PART METHOD'!$D$6,COUNTIFS($G:$G,$G15,$U:$U,"●",$A:$A,ML$5,$B:$B,'PART METHOD'!$D$6),COUNTIFS($G:$G,$G15,$U:$U,"●",$A:$A,ML$5,$B:$B,"&lt;&gt;"&amp;'PART METHOD'!$D$4,$B:$B,"&lt;&gt;"&amp;'PART METHOD'!$D$6)))/ML$3,0)/3600/$E15</f>
        <v>0.091966087962963</v>
      </c>
      <c r="MM15" s="0" t="n">
        <f aca="false">IF($V15="●",SUMIFS(ST_SUM!NA:NA,ST_SUM!$L:$L,$G15,ST_SUM!$M:$M,IF($B15='PART METHOD'!$D$4,"FMCNC1",IF($B15='PART METHOD'!$D$6,"FMCNC2","STD")))/IF($B15='PART METHOD'!$D$4,COUNTIFS($G:$G,$G15,$V:$V,"●",$A:$A,MM$5,$B:$B,'PART METHOD'!$D$4),IF($B15='PART METHOD'!$D$6,COUNTIFS($G:$G,$G15,$V:$V,"●",$A:$A,MM$5,$B:$B,'PART METHOD'!$D$6),COUNTIFS($G:$G,$G15,$V:$V,"●",$A:$A,MM$5,$B:$B,"&lt;&gt;"&amp;'PART METHOD'!$D$4,$B:$B,"&lt;&gt;"&amp;'PART METHOD'!$D$6)))/MM$3,0)/3600/$E15</f>
        <v>0.0530960648148148</v>
      </c>
      <c r="MN15" s="0" t="n">
        <f aca="false">IF($W15="●",SUMIFS(ST_SUM!NB:NB,ST_SUM!$L:$L,$G15,ST_SUM!$N:$N,IF($B15='PART METHOD'!$D$5,"HAND","STD"))/COUNTIFS($G:$G,$G15,$W:$W,"●",$A:$A,MN$5,$B:$B,IF($B15='PART METHOD'!$D$5,'PART METHOD'!$D$5,"&lt;&gt;"&amp;'PART METHOD'!$D$5))/MN$3,0)/3600/$E15</f>
        <v>0</v>
      </c>
      <c r="MO15" s="0" t="n">
        <f aca="false">IF($X15="●",SUMIFS(ST_SUM!NC:NC,ST_SUM!$L:$L,$G15)/COUNTIFS($G:$G,$G15,$X:$X,"●",$A:$A,MO$5)/MO$3,0)/3600/$E15</f>
        <v>0</v>
      </c>
      <c r="MP15" s="0" t="n">
        <f aca="false">IF($Y15="●",SUMIFS(ST_SUM!ND:ND,ST_SUM!$L:$L,$G15)/COUNTIFS($G:$G,$G15,$Y:$Y,"●",$A:$A,MP$5)/MP$3,0)/3600/$E15</f>
        <v>0</v>
      </c>
      <c r="MQ15" s="0" t="n">
        <f aca="false">IF($Z15="●",SUMIFS(ST_SUM!NE:NE,ST_SUM!$L:$L,$G15)/COUNTIFS($G:$G,$G15,$Z:$Z,"●",$A:$A,MQ$5)/MQ$3,0)/3600/$E15</f>
        <v>0</v>
      </c>
      <c r="MR15" s="0" t="n">
        <f aca="false">IF($AA15="●",SUMIFS(ST_SUM!NF:NF,ST_SUM!$L:$L,$G15)/COUNTIFS($G:$G,$G15,$AA:$AA,"●",$A:$A,MR$5)/MR$3,0)/3600/$E15</f>
        <v>0</v>
      </c>
      <c r="MS15" s="0" t="n">
        <f aca="false">IF($AB15="●",SUMIFS(ST_SUM!NG:NG,ST_SUM!$L:$L,$G15)/COUNTIFS($G:$G,$G15,$AB:$AB,"●",$A:$A,MS$5)/MS$3,0)/3600/$E15</f>
        <v>0</v>
      </c>
      <c r="MT15" s="0" t="n">
        <f aca="false">IF($AC15="●",SUMIFS(ST_SUM!NH:NH,ST_SUM!$L:$L,$G15)/COUNTIFS($G:$G,$G15,$AC:$AC,"●",$A:$A,MT$5)/MT$3,0)/3600/$E15</f>
        <v>0</v>
      </c>
      <c r="MU15" s="0" t="n">
        <f aca="false">IF($AD15="●",SUMIFS(ST_SUM!NI:NI,ST_SUM!$L:$L,$G15)/COUNTIFS($G:$G,$G15,$AD:$AD,"●",$A:$A,MU$5)/MU$3,0)/3600/$E15</f>
        <v>0</v>
      </c>
      <c r="MV15" s="0" t="n">
        <f aca="false">IF($AE15="●",SUMIFS(ST_SUM!NJ:NJ,ST_SUM!$L:$L,$G15)/COUNTIFS($G:$G,$G15,$AE:$AE,"●",$A:$A,MV$5)/MV$3,0)/3600/$E15</f>
        <v>0</v>
      </c>
      <c r="MW15" s="0" t="n">
        <f aca="false">IF($AF15="●",SUMIFS(ST_SUM!NK:NK,ST_SUM!$L:$L,$G15)/COUNTIFS($G:$G,$G15,$AF:$AF,"●",$A:$A,MW$5)/MW$3,0)/3600/$E15</f>
        <v>0</v>
      </c>
      <c r="MX15" s="0" t="n">
        <f aca="false">IF($AG15="●",SUMIFS(ST_SUM!NL:NL,ST_SUM!$L:$L,$G15)/COUNTIFS($G:$G,$G15,$AG:$AG,"●",$A:$A,MX$5)/MX$3,0)/3600/$E15</f>
        <v>0</v>
      </c>
      <c r="MY15" s="0" t="n">
        <f aca="false">IF($AH15="●",SUMIFS(ST_SUM!NM:NM,ST_SUM!$L:$L,$G15)/COUNTIFS($G:$G,$G15,$AH:$AH,"●",$A:$A,MY$5)/MY$3,0)/3600/$E15</f>
        <v>0</v>
      </c>
      <c r="MZ15" s="0" t="n">
        <f aca="false">IF($AI15="●",SUMIFS(ST_SUM!NN:NN,ST_SUM!$L:$L,$G15)/COUNTIFS($G:$G,$G15,$AI:$AI,"●",$A:$A,MZ$5)/MZ$3,0)/3600/$E15</f>
        <v>0</v>
      </c>
      <c r="NA15" s="0" t="n">
        <f aca="false">IF($AJ15="●",SUMIFS(ST_SUM!NO:NO,ST_SUM!$L:$L,$G15)/COUNTIFS($G:$G,$G15,$AJ:$AJ,"●",$A:$A,NA$5)/NA$3,0)/3600/$E15</f>
        <v>0</v>
      </c>
      <c r="NB15" s="0" t="n">
        <f aca="false">IF($AK15="●",SUMIFS(ST_SUM!NP:NP,ST_SUM!$L:$L,$G15)/COUNTIFS($G:$G,$G15,$AK:$AK,"●",$A:$A,NB$5)/NB$3,0)/3600/$E15</f>
        <v>0</v>
      </c>
      <c r="NC15" s="0" t="n">
        <f aca="false">IF($AL15="●",SUMIFS(ST_SUM!NQ:NQ,ST_SUM!$L:$L,$G15)/COUNTIFS($G:$G,$G15,$AL:$AL,"●",$A:$A,NC$5)/NC$3,0)/3600/$E15</f>
        <v>0</v>
      </c>
      <c r="ND15" s="0" t="n">
        <f aca="false">IF($AM15="●",SUMIFS(ST_SUM!NR:NR,ST_SUM!$L:$L,$G15)/COUNTIFS($G:$G,$G15,$AM:$AM,"●",$A:$A,ND$5)/ND$3,0)/3600/$E15</f>
        <v>0</v>
      </c>
      <c r="NE15" s="0" t="n">
        <f aca="false">IF($AN15="●",SUMIFS(ST_SUM!NS:NS,ST_SUM!$L:$L,$G15)/COUNTIFS($G:$G,$G15,$AN:$AN,"●",$A:$A,NE$5)/NE$3,0)/3600/$E15</f>
        <v>0</v>
      </c>
      <c r="NF15" s="0" t="n">
        <f aca="false">IF($AO15="●",SUMIFS(ST_SUM!NT:NT,ST_SUM!$L:$L,$G15)/COUNTIFS($G:$G,$G15,$AO:$AO,"●",$A:$A,NF$5)/NF$3,0)/3600/$E15</f>
        <v>0</v>
      </c>
      <c r="NG15" s="0" t="n">
        <f aca="false">IF($AP15="●",SUMIFS(ST_SUM!NU:NU,ST_SUM!$L:$L,$G15)/COUNTIFS($G:$G,$G15,$AP:$AP,"●",$A:$A,NG$5)/NG$3,0)/3600/$E15</f>
        <v>0</v>
      </c>
      <c r="NH15" s="0" t="n">
        <f aca="false">IF($AQ15="●",SUMIFS(ST_SUM!NV:NV,ST_SUM!$L:$L,$G15)/COUNTIFS($G:$G,$G15,$AQ:$AQ,"●",$A:$A,NH$5)/NH$3,0)/3600/$E15</f>
        <v>0</v>
      </c>
      <c r="NI15" s="0" t="n">
        <f aca="false">IF($AR15="●",SUMIFS(ST_SUM!NW:NW,ST_SUM!$L:$L,$G15)/COUNTIFS($G:$G,$G15,$AR:$AR,"●",$A:$A,NI$5)/NI$3,0)/3600/$E15</f>
        <v>0</v>
      </c>
      <c r="NJ15" s="0" t="n">
        <f aca="false">IF($AS15="●",SUMIFS(ST_SUM!NX:NX,ST_SUM!$L:$L,$G15)/COUNTIFS($G:$G,$G15,$AS:$AS,"●",$A:$A,NJ$5)/NJ$3,0)/3600/$E15</f>
        <v>0</v>
      </c>
      <c r="NK15" s="0" t="n">
        <f aca="false">IF($AT15="●",SUMIFS(ST_SUM!NY:NY,ST_SUM!$L:$L,$G15)/COUNTIFS($G:$G,$G15,$AT:$AT,"●",$A:$A,NK$5)/NK$3,0)/3600/$E15</f>
        <v>0</v>
      </c>
      <c r="NL15" s="0" t="n">
        <f aca="false">IF($AU15="●",SUMIFS(ST_SUM!NZ:NZ,ST_SUM!$L:$L,$G15)/COUNTIFS($G:$G,$G15,$AU:$AU,"●",$A:$A,NL$5)/NL$3,0)/3600/$E15</f>
        <v>0</v>
      </c>
      <c r="NM15" s="0" t="n">
        <f aca="false">IF($AV15="●",SUMIFS(ST_SUM!OA:OA,ST_SUM!$L:$L,$G15)/COUNTIFS($G:$G,$G15,$AV:$AV,"●",$A:$A,NM$5)/NM$3,0)/3600/$E15</f>
        <v>0</v>
      </c>
      <c r="NN15" s="0" t="n">
        <f aca="false">IF($AW15="●",SUMIFS(ST_SUM!OB:OB,ST_SUM!$L:$L,$G15)/COUNTIFS($G:$G,$G15,$AW:$AW,"●",$A:$A,NN$5)/NN$3,0)/3600/$E15</f>
        <v>0</v>
      </c>
      <c r="NO15" s="0" t="n">
        <f aca="false">IF($AX15="●",SUMIFS(ST_SUM!OC:OC,ST_SUM!$L:$L,$G15)/COUNTIFS($G:$G,$G15,$AX:$AX,"●",$A:$A,NO$5)/NO$3,0)/3600/$E15</f>
        <v>0</v>
      </c>
      <c r="NP15" s="0" t="n">
        <f aca="false">IF($AY15="●",SUMIFS(ST_SUM!OD:OD,ST_SUM!$L:$L,$G15)/COUNTIFS($G:$G,$G15,$AY:$AY,"●",$A:$A,NP$5)/NP$3,0)/3600/$E15</f>
        <v>0</v>
      </c>
      <c r="NQ15" s="0" t="n">
        <f aca="false">IF($AZ15="●",SUMIFS(ST_SUM!OE:OE,ST_SUM!$L:$L,$G15)/COUNTIFS($G:$G,$G15,$AZ:$AZ,"●",$A:$A,NQ$5)/NQ$3,0)/3600/$E15</f>
        <v>0</v>
      </c>
      <c r="NR15" s="0" t="n">
        <f aca="false">IF($BA15="●",SUMIFS(ST_SUM!OF:OF,ST_SUM!$L:$L,$G15)/COUNTIFS($G:$G,$G15,$BA:$BA,"●",$A:$A,NR$5)/NR$3,0)/3600/$E15</f>
        <v>0</v>
      </c>
      <c r="NS15" s="0" t="n">
        <f aca="false">IF($BB15="●",SUMIFS(ST_SUM!OG:OG,ST_SUM!$L:$L,$G15)/COUNTIFS($G:$G,$G15,$BB:$BB,"●",$A:$A,NS$5)/NS$3,0)/3600/$E15</f>
        <v>0</v>
      </c>
      <c r="NT15" s="0" t="n">
        <f aca="false">IF($BC15="●",SUMIFS(ST_SUM!OH:OH,ST_SUM!$L:$L,$G15)/COUNTIFS($G:$G,$G15,$BC:$BC,"●",$A:$A,NT$5)/NT$3,0)/3600/$E15</f>
        <v>0</v>
      </c>
      <c r="NU15" s="0" t="n">
        <f aca="false">IF($BD15="●",SUMIFS(ST_SUM!OI:OI,ST_SUM!$L:$L,$G15)/COUNTIFS($G:$G,$G15,$BD:$BD,"●",$A:$A,NU$5)/NU$3,0)/3600/$E15</f>
        <v>0</v>
      </c>
      <c r="NV15" s="0" t="n">
        <f aca="false">IF($BE15="●",SUMIFS(ST_SUM!OJ:OJ,ST_SUM!$L:$L,$G15)/COUNTIFS($G:$G,$G15,$BE:$BE,"●",$A:$A,NV$5)/NV$3,0)/3600/$E15</f>
        <v>0</v>
      </c>
      <c r="NW15" s="0" t="n">
        <f aca="false">IF($BF15="●",SUMIFS(ST_SUM!OK:OK,ST_SUM!$L:$L,$G15)/COUNTIFS($G:$G,$G15,$BF:$BF,"●",$A:$A,NW$5)/NW$3,0)/3600/$E15</f>
        <v>0</v>
      </c>
      <c r="NX15" s="0" t="n">
        <f aca="false">IF($BG15="●",SUMIFS(ST_SUM!OL:OL,ST_SUM!$L:$L,$G15)/COUNTIFS($G:$G,$G15,$BG:$BG,"●",$A:$A,NX$5)/NX$3,0)/3600/$E15</f>
        <v>0</v>
      </c>
      <c r="NY15" s="0" t="n">
        <f aca="false">IF($BH15="●",SUMIFS(ST_SUM!OM:OM,ST_SUM!$L:$L,$G15)/COUNTIFS($G:$G,$G15,$BH:$BH,"●",$A:$A,NY$5)/NY$3,0)/3600/$E15</f>
        <v>0</v>
      </c>
      <c r="NZ15" s="0" t="n">
        <f aca="false">IF($BI15="●",SUMIFS(ST_SUM!ON:ON,ST_SUM!$L:$L,$G15)/COUNTIFS($G:$G,$G15,$BI:$BI,"●",$A:$A,NZ$5)/NZ$3,0)/3600/$E15</f>
        <v>0</v>
      </c>
      <c r="OA15" s="0" t="n">
        <f aca="false">IF($BJ15="●",SUMIFS(ST_SUM!OO:OO,ST_SUM!$L:$L,$G15)/COUNTIFS($G:$G,$G15,$BJ:$BJ,"●",$A:$A,OA$5)/OA$3,0)/3600/$E15</f>
        <v>0</v>
      </c>
      <c r="OB15" s="0" t="n">
        <f aca="false">IF($BK15="●",SUMIFS(ST_SUM!OP:OP,ST_SUM!$L:$L,$G15)/COUNTIFS($G:$G,$G15,$BK:$BK,"●",$A:$A,OB$5)/OB$3,0)/3600/$E15</f>
        <v>0</v>
      </c>
      <c r="OC15" s="0" t="n">
        <f aca="false">IF($BL15="●",SUMIFS(ST_SUM!OQ:OQ,ST_SUM!$L:$L,$G15)/COUNTIFS($G:$G,$G15,$BL:$BL,"●",$A:$A,OC$5)/OC$3,0)/3600/$E15</f>
        <v>0</v>
      </c>
      <c r="OD15" s="0" t="n">
        <f aca="false">IF($BM15="●",SUMIFS(ST_SUM!OR:OR,ST_SUM!$L:$L,$G15)/COUNTIFS($G:$G,$G15,$BM:$BM,"●",$A:$A,OD$5)/OD$3,0)/3600/$E15</f>
        <v>0</v>
      </c>
      <c r="OE15" s="0" t="n">
        <f aca="false">IF($BN15="●",SUMIFS(ST_SUM!OS:OS,ST_SUM!$L:$L,$G15)/COUNTIFS($G:$G,$G15,$BN:$BN,"●",$A:$A,OE$5)/OE$3,0)/3600/$E15</f>
        <v>0</v>
      </c>
      <c r="OF15" s="0" t="n">
        <f aca="false">IF($BO15="●",SUMIFS(ST_SUM!OT:OT,ST_SUM!$L:$L,$G15)/COUNTIFS($G:$G,$G15,$BO:$BO,"●",$A:$A,OF$5)/OF$3,0)/3600/$E15</f>
        <v>0</v>
      </c>
      <c r="OG15" s="0" t="n">
        <f aca="false">IF($BP15="●",SUMIFS(ST_SUM!OU:OU,ST_SUM!$L:$L,$G15)/COUNTIFS($G:$G,$G15,$BP:$BP,"●",$A:$A,OG$5)/OG$3,0)/3600/$E15</f>
        <v>0</v>
      </c>
      <c r="OH15" s="0" t="n">
        <f aca="false">IF($BQ15="●",SUMIFS(ST_SUM!OV:OV,ST_SUM!$L:$L,$G15)/COUNTIFS($G:$G,$G15,$BQ:$BQ,"●",$A:$A,OH$5)/OH$3,0)/3600/$E15</f>
        <v>0</v>
      </c>
      <c r="OI15" s="0" t="n">
        <f aca="false">IF($BR15="●",SUMIFS(ST_SUM!OW:OW,ST_SUM!$L:$L,$G15)/COUNTIFS($G:$G,$G15,$BR:$BR,"●",$A:$A,OI$5)/OI$3,0)/3600/$E15</f>
        <v>0</v>
      </c>
      <c r="OJ15" s="0" t="n">
        <f aca="false">IF($BS15="●",SUMIFS(ST_SUM!OX:OX,ST_SUM!$L:$L,$G15)/COUNTIFS($G:$G,$G15,$BS:$BS,"●",$A:$A,OJ$5)/OJ$3,0)/3600/$E15</f>
        <v>0</v>
      </c>
      <c r="OK15" s="0" t="n">
        <f aca="false">IF($BT15="●",SUMIFS(ST_SUM!OY:OY,ST_SUM!$L:$L,$G15)/COUNTIFS($G:$G,$G15,$BT:$BT,"●",$A:$A,OK$5)/OK$3,0)/3600/$E15</f>
        <v>0</v>
      </c>
      <c r="OL15" s="0" t="n">
        <f aca="false">SUM(LY15:OK15)</f>
        <v>1.25025324074074</v>
      </c>
      <c r="OM15" s="0" t="n">
        <f aca="false">IF($H15="●",SUMIFS(ST_SUM!PA:PA,ST_SUM!$L:$L,$G15)/COUNTIFS($G:$G,$G15,$H:$H,"●",$A:$A,OM$5)/OM$3,0)/3600/$E15</f>
        <v>0</v>
      </c>
      <c r="ON15" s="0" t="n">
        <f aca="false">IF($I15="●",SUMIFS(ST_SUM!PB:PB,ST_SUM!$L:$L,$G15)/COUNTIFS($G:$G,$G15,$I:$I,"●",$A:$A,ON$5)/ON$3,0)/3600/$E15</f>
        <v>0</v>
      </c>
      <c r="OO15" s="0" t="n">
        <f aca="false">IF($J15="●",SUMIFS(ST_SUM!PC:PC,ST_SUM!$L:$L,$G15)/COUNTIFS($G:$G,$G15,$J:$J,"●",$A:$A,OO$5)/OO$3,0)/3600/$E15</f>
        <v>0</v>
      </c>
      <c r="OP15" s="0" t="n">
        <f aca="false">IF($K15="●",SUMIFS(ST_SUM!PD:PD,ST_SUM!$L:$L,$G15)/COUNTIFS($G:$G,$G15,$K:$K,"●",$A:$A,OP$5)/OP$3,0)/3600/$E15</f>
        <v>0</v>
      </c>
      <c r="OQ15" s="0" t="n">
        <f aca="false">IF($L15="●",SUMIFS(ST_SUM!PE:PE,ST_SUM!$L:$L,$G15)/COUNTIFS($G:$G,$G15,$L:$L,"●",$A:$A,OQ$5)/OQ$3,0)/3600/$E15</f>
        <v>0</v>
      </c>
      <c r="OR15" s="0" t="n">
        <f aca="false">IF($M15="●",SUMIFS(ST_SUM!PF:PF,ST_SUM!$L:$L,$G15)/COUNTIFS($G:$G,$G15,$M:$M,"●",$A:$A,OR$5)/OR$3,0)/3600/$E15</f>
        <v>0</v>
      </c>
      <c r="OS15" s="0" t="n">
        <f aca="false">IF($N15="●",SUMIFS(ST_SUM!PG:PG,ST_SUM!$L:$L,$G15)/COUNTIFS($G:$G,$G15,$N:$N,"●",$A:$A,OS$5)/OS$3,0)/3600/$E15</f>
        <v>0</v>
      </c>
      <c r="OT15" s="0" t="n">
        <f aca="false">IF($O15="●",SUMIFS(ST_SUM!PH:PH,ST_SUM!$L:$L,$G15,ST_SUM!$M:$M,IF($B15='PART METHOD'!$D$4,"FMCNC1",IF($B15='PART METHOD'!$D$6,"FMCNC2","STD")))/IF($B15='PART METHOD'!$D$4,COUNTIFS($G:$G,$G15,$O:$O,"●",$A:$A,OT$5,$B:$B,'PART METHOD'!$D$4),IF($B15='PART METHOD'!$D$6,COUNTIFS($G:$G,$G15,$O:$O,"●",$A:$A,OT$5,$B:$B,'PART METHOD'!$D$6),COUNTIFS($G:$G,$G15,$O:$O,"●",$A:$A,OT$5,$B:$B,"&lt;&gt;"&amp;'PART METHOD'!$D$4,$B:$B,"&lt;&gt;"&amp;'PART METHOD'!$D$6)))/OT$3,0)/3600/$E15</f>
        <v>0.119552398989899</v>
      </c>
      <c r="OU15" s="0" t="n">
        <f aca="false">IF($P15="●",SUMIFS(ST_SUM!PI:PI,ST_SUM!$L:$L,$G15,ST_SUM!$M:$M,IF($B15='PART METHOD'!$D$4,"FMCNC1",IF($B15='PART METHOD'!$D$6,"FMCNC2","STD")))/IF($B15='PART METHOD'!$D$4,COUNTIFS($G:$G,$G15,$P:$P,"●",$A:$A,OU$5,$B:$B,'PART METHOD'!$D$4),IF($B15='PART METHOD'!$D$6,COUNTIFS($G:$G,$G15,$P:$P,"●",$A:$A,OU$5,$B:$B,'PART METHOD'!$D$6),COUNTIFS($G:$G,$G15,$P:$P,"●",$A:$A,OU$5,$B:$B,"&lt;&gt;"&amp;'PART METHOD'!$D$4,$B:$B,"&lt;&gt;"&amp;'PART METHOD'!$D$6)))/OU$3,0)/3600/$E15</f>
        <v>0.165134595959596</v>
      </c>
      <c r="OV15" s="0" t="n">
        <f aca="false">IF($Q15="●",SUMIFS(ST_SUM!PJ:PJ,ST_SUM!$L:$L,$G15,ST_SUM!$M:$M,IF($B15='PART METHOD'!$D$4,"FMCNC1",IF($B15='PART METHOD'!$D$6,"FMCNC2","STD")))/IF($B15='PART METHOD'!$D$4,COUNTIFS($G:$G,$G15,$Q:$Q,"●",$A:$A,OV$5,$B:$B,'PART METHOD'!$D$4),IF($B15='PART METHOD'!$D$6,COUNTIFS($G:$G,$G15,$Q:$Q,"●",$A:$A,OV$5,$B:$B,'PART METHOD'!$D$6),COUNTIFS($G:$G,$G15,$Q:$Q,"●",$A:$A,OV$5,$B:$B,"&lt;&gt;"&amp;'PART METHOD'!$D$4,$B:$B,"&lt;&gt;"&amp;'PART METHOD'!$D$6)))/OV$3,0)/3600/$E15</f>
        <v>0.0859099747474747</v>
      </c>
      <c r="OW15" s="0" t="n">
        <f aca="false">IF($R15="●",SUMIFS(ST_SUM!PK:PK,ST_SUM!$L:$L,$G15,ST_SUM!$M:$M,IF($B15='PART METHOD'!$D$4,"FMCNC1",IF($B15='PART METHOD'!$D$6,"FMCNC2","STD")))/IF($B15='PART METHOD'!$D$4,COUNTIFS($G:$G,$G15,$R:$R,"●",$A:$A,OW$5,$B:$B,'PART METHOD'!$D$4),IF($B15='PART METHOD'!$D$6,COUNTIFS($G:$G,$G15,$R:$R,"●",$A:$A,OW$5,$B:$B,'PART METHOD'!$D$6),COUNTIFS($G:$G,$G15,$R:$R,"●",$A:$A,OW$5,$B:$B,"&lt;&gt;"&amp;'PART METHOD'!$D$4,$B:$B,"&lt;&gt;"&amp;'PART METHOD'!$D$6)))/OW$3,0)/3600/$E15</f>
        <v>0.19302279040404</v>
      </c>
      <c r="OX15" s="0" t="n">
        <f aca="false">IF($S15="●",SUMIFS(ST_SUM!PL:PL,ST_SUM!$L:$L,$G15,ST_SUM!$M:$M,IF($B15='PART METHOD'!$D$4,"FMCNC1",IF($B15='PART METHOD'!$D$6,"FMCNC2","STD")))/IF($B15='PART METHOD'!$D$4,COUNTIFS($G:$G,$G15,$S:$S,"●",$A:$A,OX$5,$B:$B,'PART METHOD'!$D$4),IF($B15='PART METHOD'!$D$6,COUNTIFS($G:$G,$G15,$S:$S,"●",$A:$A,OX$5,$B:$B,'PART METHOD'!$D$6),COUNTIFS($G:$G,$G15,$S:$S,"●",$A:$A,OX$5,$B:$B,"&lt;&gt;"&amp;'PART METHOD'!$D$4,$B:$B,"&lt;&gt;"&amp;'PART METHOD'!$D$6)))/OX$3,0)/3600/$E15</f>
        <v>0.0651508207070707</v>
      </c>
      <c r="OY15" s="0" t="n">
        <f aca="false">IF($T15="●",SUMIFS(ST_SUM!PM:PM,ST_SUM!$L:$L,$G15,ST_SUM!$M:$M,IF($B15='PART METHOD'!$D$4,"FMCNC1",IF($B15='PART METHOD'!$D$6,"FMCNC2","STD")))/IF($B15='PART METHOD'!$D$4,COUNTIFS($G:$G,$G15,$T:$T,"●",$A:$A,OY$5,$B:$B,'PART METHOD'!$D$4),IF($B15='PART METHOD'!$D$6,COUNTIFS($G:$G,$G15,$T:$T,"●",$A:$A,OY$5,$B:$B,'PART METHOD'!$D$6),COUNTIFS($G:$G,$G15,$T:$T,"●",$A:$A,OY$5,$B:$B,"&lt;&gt;"&amp;'PART METHOD'!$D$4,$B:$B,"&lt;&gt;"&amp;'PART METHOD'!$D$6)))/OY$3,0)/3600/$E15</f>
        <v>0.030625</v>
      </c>
      <c r="OZ15" s="0" t="n">
        <f aca="false">IF($U15="●",SUMIFS(ST_SUM!PN:PN,ST_SUM!$L:$L,$G15,ST_SUM!$M:$M,IF($B15='PART METHOD'!$D$4,"FMCNC1",IF($B15='PART METHOD'!$D$6,"FMCNC2","STD")))/IF($B15='PART METHOD'!$D$4,COUNTIFS($G:$G,$G15,$U:$U,"●",$A:$A,OZ$5,$B:$B,'PART METHOD'!$D$4),IF($B15='PART METHOD'!$D$6,COUNTIFS($G:$G,$G15,$U:$U,"●",$A:$A,OZ$5,$B:$B,'PART METHOD'!$D$6),COUNTIFS($G:$G,$G15,$U:$U,"●",$A:$A,OZ$5,$B:$B,"&lt;&gt;"&amp;'PART METHOD'!$D$4,$B:$B,"&lt;&gt;"&amp;'PART METHOD'!$D$6)))/OZ$3,0)/3600/$E15</f>
        <v>0.0654669034090909</v>
      </c>
      <c r="PA15" s="0" t="n">
        <f aca="false">IF($V15="●",SUMIFS(ST_SUM!PO:PO,ST_SUM!$L:$L,$G15,ST_SUM!$M:$M,IF($B15='PART METHOD'!$D$4,"FMCNC1",IF($B15='PART METHOD'!$D$6,"FMCNC2","STD")))/IF($B15='PART METHOD'!$D$4,COUNTIFS($G:$G,$G15,$V:$V,"●",$A:$A,PA$5,$B:$B,'PART METHOD'!$D$4),IF($B15='PART METHOD'!$D$6,COUNTIFS($G:$G,$G15,$V:$V,"●",$A:$A,PA$5,$B:$B,'PART METHOD'!$D$6),COUNTIFS($G:$G,$G15,$V:$V,"●",$A:$A,PA$5,$B:$B,"&lt;&gt;"&amp;'PART METHOD'!$D$4,$B:$B,"&lt;&gt;"&amp;'PART METHOD'!$D$6)))/PA$3,0)/3600/$E15</f>
        <v>0.081265625</v>
      </c>
      <c r="PB15" s="0" t="n">
        <f aca="false">IF($W15="●",SUMIFS(ST_SUM!PP:PP,ST_SUM!$L:$L,$G15,ST_SUM!$N:$N,IF($B15='PART METHOD'!$D$5,"HAND","STD"))/COUNTIFS($G:$G,$G15,$W:$W,"●",$A:$A,PB$5,$B:$B,IF($B15='PART METHOD'!$D$5,'PART METHOD'!$D$5,"&lt;&gt;"&amp;'PART METHOD'!$D$5))/PB$3,0)/3600/$E15</f>
        <v>0</v>
      </c>
      <c r="PC15" s="0" t="n">
        <f aca="false">IF($X15="●",SUMIFS(ST_SUM!PQ:PQ,ST_SUM!$L:$L,$G15)/COUNTIFS($G:$G,$G15,$X:$X,"●",$A:$A,PC$5)/PC$3,0)/3600/$E15</f>
        <v>0</v>
      </c>
      <c r="PD15" s="0" t="n">
        <f aca="false">IF($Y15="●",SUMIFS(ST_SUM!PR:PR,ST_SUM!$L:$L,$G15)/COUNTIFS($G:$G,$G15,$Y:$Y,"●",$A:$A,PD$5)/PD$3,0)/3600/$E15</f>
        <v>0</v>
      </c>
      <c r="PE15" s="0" t="n">
        <f aca="false">IF($Z15="●",SUMIFS(ST_SUM!PS:PS,ST_SUM!$L:$L,$G15)/COUNTIFS($G:$G,$G15,$Z:$Z,"●",$A:$A,PE$5)/PE$3,0)/3600/$E15</f>
        <v>0</v>
      </c>
      <c r="PF15" s="0" t="n">
        <f aca="false">IF($AA15="●",SUMIFS(ST_SUM!PT:PT,ST_SUM!$L:$L,$G15)/COUNTIFS($G:$G,$G15,$AA:$AA,"●",$A:$A,PF$5)/PF$3,0)/3600/$E15</f>
        <v>0</v>
      </c>
      <c r="PG15" s="0" t="n">
        <f aca="false">IF($AB15="●",SUMIFS(ST_SUM!PU:PU,ST_SUM!$L:$L,$G15)/COUNTIFS($G:$G,$G15,$AB:$AB,"●",$A:$A,PG$5)/PG$3,0)/3600/$E15</f>
        <v>0</v>
      </c>
      <c r="PH15" s="0" t="n">
        <f aca="false">IF($AC15="●",SUMIFS(ST_SUM!PV:PV,ST_SUM!$L:$L,$G15)/COUNTIFS($G:$G,$G15,$AC:$AC,"●",$A:$A,PH$5)/PH$3,0)/3600/$E15</f>
        <v>0</v>
      </c>
      <c r="PI15" s="0" t="n">
        <f aca="false">IF($AD15="●",SUMIFS(ST_SUM!PW:PW,ST_SUM!$L:$L,$G15)/COUNTIFS($G:$G,$G15,$AD:$AD,"●",$A:$A,PI$5)/PI$3,0)/3600/$E15</f>
        <v>0</v>
      </c>
      <c r="PJ15" s="0" t="n">
        <f aca="false">IF($AE15="●",SUMIFS(ST_SUM!PX:PX,ST_SUM!$L:$L,$G15)/COUNTIFS($G:$G,$G15,$AE:$AE,"●",$A:$A,PJ$5)/PJ$3,0)/3600/$E15</f>
        <v>0</v>
      </c>
      <c r="PK15" s="0" t="n">
        <f aca="false">IF($AF15="●",SUMIFS(ST_SUM!PY:PY,ST_SUM!$L:$L,$G15)/COUNTIFS($G:$G,$G15,$AF:$AF,"●",$A:$A,PK$5)/PK$3,0)/3600/$E15</f>
        <v>0</v>
      </c>
      <c r="PL15" s="0" t="n">
        <f aca="false">IF($AG15="●",SUMIFS(ST_SUM!PZ:PZ,ST_SUM!$L:$L,$G15)/COUNTIFS($G:$G,$G15,$AG:$AG,"●",$A:$A,PL$5)/PL$3,0)/3600/$E15</f>
        <v>0</v>
      </c>
      <c r="PM15" s="0" t="n">
        <f aca="false">IF($AH15="●",SUMIFS(ST_SUM!QA:QA,ST_SUM!$L:$L,$G15)/COUNTIFS($G:$G,$G15,$AH:$AH,"●",$A:$A,PM$5)/PM$3,0)/3600/$E15</f>
        <v>0</v>
      </c>
      <c r="PN15" s="0" t="n">
        <f aca="false">IF($AI15="●",SUMIFS(ST_SUM!QB:QB,ST_SUM!$L:$L,$G15)/COUNTIFS($G:$G,$G15,$AI:$AI,"●",$A:$A,PN$5)/PN$3,0)/3600/$E15</f>
        <v>0</v>
      </c>
      <c r="PO15" s="0" t="n">
        <f aca="false">IF($AJ15="●",SUMIFS(ST_SUM!QC:QC,ST_SUM!$L:$L,$G15)/COUNTIFS($G:$G,$G15,$AJ:$AJ,"●",$A:$A,PO$5)/PO$3,0)/3600/$E15</f>
        <v>0</v>
      </c>
      <c r="PP15" s="0" t="n">
        <f aca="false">IF($AK15="●",SUMIFS(ST_SUM!QD:QD,ST_SUM!$L:$L,$G15)/COUNTIFS($G:$G,$G15,$AK:$AK,"●",$A:$A,PP$5)/PP$3,0)/3600/$E15</f>
        <v>0</v>
      </c>
      <c r="PQ15" s="0" t="n">
        <f aca="false">IF($AL15="●",SUMIFS(ST_SUM!QE:QE,ST_SUM!$L:$L,$G15)/COUNTIFS($G:$G,$G15,$AL:$AL,"●",$A:$A,PQ$5)/PQ$3,0)/3600/$E15</f>
        <v>0</v>
      </c>
      <c r="PR15" s="0" t="n">
        <f aca="false">IF($AM15="●",SUMIFS(ST_SUM!QF:QF,ST_SUM!$L:$L,$G15)/COUNTIFS($G:$G,$G15,$AM:$AM,"●",$A:$A,PR$5)/PR$3,0)/3600/$E15</f>
        <v>0</v>
      </c>
      <c r="PS15" s="0" t="n">
        <f aca="false">IF($AN15="●",SUMIFS(ST_SUM!QG:QG,ST_SUM!$L:$L,$G15)/COUNTIFS($G:$G,$G15,$AN:$AN,"●",$A:$A,PS$5)/PS$3,0)/3600/$E15</f>
        <v>0</v>
      </c>
      <c r="PT15" s="0" t="n">
        <f aca="false">IF($AO15="●",SUMIFS(ST_SUM!QH:QH,ST_SUM!$L:$L,$G15)/COUNTIFS($G:$G,$G15,$AO:$AO,"●",$A:$A,PT$5)/PT$3,0)/3600/$E15</f>
        <v>0</v>
      </c>
      <c r="PU15" s="0" t="n">
        <f aca="false">IF($AP15="●",SUMIFS(ST_SUM!QI:QI,ST_SUM!$L:$L,$G15)/COUNTIFS($G:$G,$G15,$AP:$AP,"●",$A:$A,PU$5)/PU$3,0)/3600/$E15</f>
        <v>0</v>
      </c>
      <c r="PV15" s="0" t="n">
        <f aca="false">IF($AQ15="●",SUMIFS(ST_SUM!QJ:QJ,ST_SUM!$L:$L,$G15)/COUNTIFS($G:$G,$G15,$AQ:$AQ,"●",$A:$A,PV$5)/PV$3,0)/3600/$E15</f>
        <v>0</v>
      </c>
      <c r="PW15" s="0" t="n">
        <f aca="false">IF($AR15="●",SUMIFS(ST_SUM!QK:QK,ST_SUM!$L:$L,$G15)/COUNTIFS($G:$G,$G15,$AR:$AR,"●",$A:$A,PW$5)/PW$3,0)/3600/$E15</f>
        <v>0</v>
      </c>
      <c r="PX15" s="0" t="n">
        <f aca="false">IF($AS15="●",SUMIFS(ST_SUM!QL:QL,ST_SUM!$L:$L,$G15)/COUNTIFS($G:$G,$G15,$AS:$AS,"●",$A:$A,PX$5)/PX$3,0)/3600/$E15</f>
        <v>0</v>
      </c>
      <c r="PY15" s="0" t="n">
        <f aca="false">IF($AT15="●",SUMIFS(ST_SUM!QM:QM,ST_SUM!$L:$L,$G15)/COUNTIFS($G:$G,$G15,$AT:$AT,"●",$A:$A,PY$5)/PY$3,0)/3600/$E15</f>
        <v>0</v>
      </c>
      <c r="PZ15" s="0" t="n">
        <f aca="false">IF($AU15="●",SUMIFS(ST_SUM!QN:QN,ST_SUM!$L:$L,$G15)/COUNTIFS($G:$G,$G15,$AU:$AU,"●",$A:$A,PZ$5)/PZ$3,0)/3600/$E15</f>
        <v>0</v>
      </c>
      <c r="QA15" s="0" t="n">
        <f aca="false">IF($AV15="●",SUMIFS(ST_SUM!QO:QO,ST_SUM!$L:$L,$G15)/COUNTIFS($G:$G,$G15,$AV:$AV,"●",$A:$A,QA$5)/QA$3,0)/3600/$E15</f>
        <v>0</v>
      </c>
      <c r="QB15" s="0" t="n">
        <f aca="false">IF($AW15="●",SUMIFS(ST_SUM!QP:QP,ST_SUM!$L:$L,$G15)/COUNTIFS($G:$G,$G15,$AW:$AW,"●",$A:$A,QB$5)/QB$3,0)/3600/$E15</f>
        <v>0</v>
      </c>
      <c r="QC15" s="0" t="n">
        <f aca="false">IF($AX15="●",SUMIFS(ST_SUM!QQ:QQ,ST_SUM!$L:$L,$G15)/COUNTIFS($G:$G,$G15,$AX:$AX,"●",$A:$A,QC$5)/QC$3,0)/3600/$E15</f>
        <v>0</v>
      </c>
      <c r="QD15" s="0" t="n">
        <f aca="false">IF($AY15="●",SUMIFS(ST_SUM!QR:QR,ST_SUM!$L:$L,$G15)/COUNTIFS($G:$G,$G15,$AY:$AY,"●",$A:$A,QD$5)/QD$3,0)/3600/$E15</f>
        <v>0</v>
      </c>
      <c r="QE15" s="0" t="n">
        <f aca="false">IF($AZ15="●",SUMIFS(ST_SUM!QS:QS,ST_SUM!$L:$L,$G15)/COUNTIFS($G:$G,$G15,$AZ:$AZ,"●",$A:$A,QE$5)/QE$3,0)/3600/$E15</f>
        <v>0</v>
      </c>
      <c r="QF15" s="0" t="n">
        <f aca="false">IF($BA15="●",SUMIFS(ST_SUM!QT:QT,ST_SUM!$L:$L,$G15)/COUNTIFS($G:$G,$G15,$BA:$BA,"●",$A:$A,QF$5)/QF$3,0)/3600/$E15</f>
        <v>0</v>
      </c>
      <c r="QG15" s="0" t="n">
        <f aca="false">IF($BB15="●",SUMIFS(ST_SUM!QU:QU,ST_SUM!$L:$L,$G15)/COUNTIFS($G:$G,$G15,$BB:$BB,"●",$A:$A,QG$5)/QG$3,0)/3600/$E15</f>
        <v>0</v>
      </c>
      <c r="QH15" s="0" t="n">
        <f aca="false">IF($BC15="●",SUMIFS(ST_SUM!QV:QV,ST_SUM!$L:$L,$G15)/COUNTIFS($G:$G,$G15,$BC:$BC,"●",$A:$A,QH$5)/QH$3,0)/3600/$E15</f>
        <v>0</v>
      </c>
      <c r="QI15" s="0" t="n">
        <f aca="false">IF($BD15="●",SUMIFS(ST_SUM!QW:QW,ST_SUM!$L:$L,$G15)/COUNTIFS($G:$G,$G15,$BD:$BD,"●",$A:$A,QI$5)/QI$3,0)/3600/$E15</f>
        <v>0</v>
      </c>
      <c r="QJ15" s="0" t="n">
        <f aca="false">IF($BE15="●",SUMIFS(ST_SUM!QX:QX,ST_SUM!$L:$L,$G15)/COUNTIFS($G:$G,$G15,$BE:$BE,"●",$A:$A,QJ$5)/QJ$3,0)/3600/$E15</f>
        <v>0</v>
      </c>
      <c r="QK15" s="0" t="n">
        <f aca="false">IF($BF15="●",SUMIFS(ST_SUM!QY:QY,ST_SUM!$L:$L,$G15)/COUNTIFS($G:$G,$G15,$BF:$BF,"●",$A:$A,QK$5)/QK$3,0)/3600/$E15</f>
        <v>0</v>
      </c>
      <c r="QL15" s="0" t="n">
        <f aca="false">IF($BG15="●",SUMIFS(ST_SUM!QZ:QZ,ST_SUM!$L:$L,$G15)/COUNTIFS($G:$G,$G15,$BG:$BG,"●",$A:$A,QL$5)/QL$3,0)/3600/$E15</f>
        <v>0</v>
      </c>
      <c r="QM15" s="0" t="n">
        <f aca="false">IF($BH15="●",SUMIFS(ST_SUM!RA:RA,ST_SUM!$L:$L,$G15)/COUNTIFS($G:$G,$G15,$BH:$BH,"●",$A:$A,QM$5)/QM$3,0)/3600/$E15</f>
        <v>0</v>
      </c>
      <c r="QN15" s="0" t="n">
        <f aca="false">IF($BI15="●",SUMIFS(ST_SUM!RB:RB,ST_SUM!$L:$L,$G15)/COUNTIFS($G:$G,$G15,$BI:$BI,"●",$A:$A,QN$5)/QN$3,0)/3600/$E15</f>
        <v>0</v>
      </c>
      <c r="QO15" s="0" t="n">
        <f aca="false">IF($BJ15="●",SUMIFS(ST_SUM!RC:RC,ST_SUM!$L:$L,$G15)/COUNTIFS($G:$G,$G15,$BJ:$BJ,"●",$A:$A,QO$5)/QO$3,0)/3600/$E15</f>
        <v>0</v>
      </c>
      <c r="QP15" s="0" t="n">
        <f aca="false">IF($BK15="●",SUMIFS(ST_SUM!RD:RD,ST_SUM!$L:$L,$G15)/COUNTIFS($G:$G,$G15,$BK:$BK,"●",$A:$A,QP$5)/QP$3,0)/3600/$E15</f>
        <v>0</v>
      </c>
      <c r="QQ15" s="0" t="n">
        <f aca="false">IF($BL15="●",SUMIFS(ST_SUM!RE:RE,ST_SUM!$L:$L,$G15)/COUNTIFS($G:$G,$G15,$BL:$BL,"●",$A:$A,QQ$5)/QQ$3,0)/3600/$E15</f>
        <v>0</v>
      </c>
      <c r="QR15" s="0" t="n">
        <f aca="false">IF($BM15="●",SUMIFS(ST_SUM!RF:RF,ST_SUM!$L:$L,$G15)/COUNTIFS($G:$G,$G15,$BM:$BM,"●",$A:$A,QR$5)/QR$3,0)/3600/$E15</f>
        <v>0</v>
      </c>
      <c r="QS15" s="0" t="n">
        <f aca="false">IF($BN15="●",SUMIFS(ST_SUM!RG:RG,ST_SUM!$L:$L,$G15)/COUNTIFS($G:$G,$G15,$BN:$BN,"●",$A:$A,QS$5)/QS$3,0)/3600/$E15</f>
        <v>0</v>
      </c>
      <c r="QT15" s="0" t="n">
        <f aca="false">IF($BO15="●",SUMIFS(ST_SUM!RH:RH,ST_SUM!$L:$L,$G15)/COUNTIFS($G:$G,$G15,$BO:$BO,"●",$A:$A,QT$5)/QT$3,0)/3600/$E15</f>
        <v>0</v>
      </c>
      <c r="QU15" s="0" t="n">
        <f aca="false">IF($BP15="●",SUMIFS(ST_SUM!RI:RI,ST_SUM!$L:$L,$G15)/COUNTIFS($G:$G,$G15,$BP:$BP,"●",$A:$A,QU$5)/QU$3,0)/3600/$E15</f>
        <v>0</v>
      </c>
      <c r="QV15" s="0" t="n">
        <f aca="false">IF($BQ15="●",SUMIFS(ST_SUM!RJ:RJ,ST_SUM!$L:$L,$G15)/COUNTIFS($G:$G,$G15,$BQ:$BQ,"●",$A:$A,QV$5)/QV$3,0)/3600/$E15</f>
        <v>0</v>
      </c>
      <c r="QW15" s="0" t="n">
        <f aca="false">IF($BR15="●",SUMIFS(ST_SUM!RK:RK,ST_SUM!$L:$L,$G15)/COUNTIFS($G:$G,$G15,$BR:$BR,"●",$A:$A,QW$5)/QW$3,0)/3600/$E15</f>
        <v>0</v>
      </c>
      <c r="QX15" s="0" t="n">
        <f aca="false">IF($BS15="●",SUMIFS(ST_SUM!RL:RL,ST_SUM!$L:$L,$G15)/COUNTIFS($G:$G,$G15,$BS:$BS,"●",$A:$A,QX$5)/QX$3,0)/3600/$E15</f>
        <v>0</v>
      </c>
      <c r="QY15" s="0" t="n">
        <f aca="false">IF($BT15="●",SUMIFS(ST_SUM!RM:RM,ST_SUM!$L:$L,$G15)/COUNTIFS($G:$G,$G15,$BT:$BT,"●",$A:$A,QY$5)/QY$3,0)/3600/$E15</f>
        <v>0</v>
      </c>
      <c r="QZ15" s="0" t="n">
        <f aca="false">SUM(OM15:QY15)</f>
        <v>0.806128109217172</v>
      </c>
      <c r="RA15" s="0" t="n">
        <f aca="false">IF($H15="●",SUMIFS(ST_SUM!RO:RO,ST_SUM!$L:$L,$G15)/COUNTIFS($G:$G,$G15,$H:$H,"●",$A:$A,RA$5)/RA$3,0)/3600/$E15</f>
        <v>0</v>
      </c>
      <c r="RB15" s="0" t="n">
        <f aca="false">IF($I15="●",SUMIFS(ST_SUM!RP:RP,ST_SUM!$L:$L,$G15)/COUNTIFS($G:$G,$G15,$I:$I,"●",$A:$A,RB$5)/RB$3,0)/3600/$E15</f>
        <v>0</v>
      </c>
      <c r="RC15" s="0" t="n">
        <f aca="false">IF($J15="●",SUMIFS(ST_SUM!RQ:RQ,ST_SUM!$L:$L,$G15)/COUNTIFS($G:$G,$G15,$J:$J,"●",$A:$A,RC$5)/RC$3,0)/3600/$E15</f>
        <v>0</v>
      </c>
      <c r="RD15" s="0" t="n">
        <f aca="false">IF($K15="●",SUMIFS(ST_SUM!RR:RR,ST_SUM!$L:$L,$G15)/COUNTIFS($G:$G,$G15,$K:$K,"●",$A:$A,RD$5)/RD$3,0)/3600/$E15</f>
        <v>0</v>
      </c>
      <c r="RE15" s="0" t="n">
        <f aca="false">IF($L15="●",SUMIFS(ST_SUM!RS:RS,ST_SUM!$L:$L,$G15)/COUNTIFS($G:$G,$G15,$L:$L,"●",$A:$A,RE$5)/RE$3,0)/3600/$E15</f>
        <v>0</v>
      </c>
      <c r="RF15" s="0" t="n">
        <f aca="false">IF($M15="●",SUMIFS(ST_SUM!RT:RT,ST_SUM!$L:$L,$G15)/COUNTIFS($G:$G,$G15,$M:$M,"●",$A:$A,RF$5)/RF$3,0)/3600/$E15</f>
        <v>0</v>
      </c>
      <c r="RG15" s="0" t="n">
        <f aca="false">IF($N15="●",SUMIFS(ST_SUM!RU:RU,ST_SUM!$L:$L,$G15)/COUNTIFS($G:$G,$G15,$N:$N,"●",$A:$A,RG$5)/RG$3,0)/3600/$E15</f>
        <v>0</v>
      </c>
      <c r="RH15" s="0" t="n">
        <f aca="false">IF($O15="●",SUMIFS(ST_SUM!RV:RV,ST_SUM!$L:$L,$G15,ST_SUM!$M:$M,IF($B15='PART METHOD'!$D$4,"FMCNC1",IF($B15='PART METHOD'!$D$6,"FMCNC2","STD")))/IF($B15='PART METHOD'!$D$4,COUNTIFS($G:$G,$G15,$O:$O,"●",$A:$A,RH$5,$B:$B,'PART METHOD'!$D$4),IF($B15='PART METHOD'!$D$6,COUNTIFS($G:$G,$G15,$O:$O,"●",$A:$A,RH$5,$B:$B,'PART METHOD'!$D$6),COUNTIFS($G:$G,$G15,$O:$O,"●",$A:$A,RH$5,$B:$B,"&lt;&gt;"&amp;'PART METHOD'!$D$4,$B:$B,"&lt;&gt;"&amp;'PART METHOD'!$D$6)))/RH$3,0)/3600/$E15</f>
        <v>0.0750150868055556</v>
      </c>
      <c r="RI15" s="0" t="n">
        <f aca="false">IF($P15="●",SUMIFS(ST_SUM!RW:RW,ST_SUM!$L:$L,$G15,ST_SUM!$M:$M,IF($B15='PART METHOD'!$D$4,"FMCNC1",IF($B15='PART METHOD'!$D$6,"FMCNC2","STD")))/IF($B15='PART METHOD'!$D$4,COUNTIFS($G:$G,$G15,$P:$P,"●",$A:$A,RI$5,$B:$B,'PART METHOD'!$D$4),IF($B15='PART METHOD'!$D$6,COUNTIFS($G:$G,$G15,$P:$P,"●",$A:$A,RI$5,$B:$B,'PART METHOD'!$D$6),COUNTIFS($G:$G,$G15,$P:$P,"●",$A:$A,RI$5,$B:$B,"&lt;&gt;"&amp;'PART METHOD'!$D$4,$B:$B,"&lt;&gt;"&amp;'PART METHOD'!$D$6)))/RI$3,0)/3600/$E15</f>
        <v>0.0999709375</v>
      </c>
      <c r="RJ15" s="0" t="n">
        <f aca="false">IF($Q15="●",SUMIFS(ST_SUM!RX:RX,ST_SUM!$L:$L,$G15,ST_SUM!$M:$M,IF($B15='PART METHOD'!$D$4,"FMCNC1",IF($B15='PART METHOD'!$D$6,"FMCNC2","STD")))/IF($B15='PART METHOD'!$D$4,COUNTIFS($G:$G,$G15,$Q:$Q,"●",$A:$A,RJ$5,$B:$B,'PART METHOD'!$D$4),IF($B15='PART METHOD'!$D$6,COUNTIFS($G:$G,$G15,$Q:$Q,"●",$A:$A,RJ$5,$B:$B,'PART METHOD'!$D$6),COUNTIFS($G:$G,$G15,$Q:$Q,"●",$A:$A,RJ$5,$B:$B,"&lt;&gt;"&amp;'PART METHOD'!$D$4,$B:$B,"&lt;&gt;"&amp;'PART METHOD'!$D$6)))/RJ$3,0)/3600/$E15</f>
        <v>0.0461285416666667</v>
      </c>
      <c r="RK15" s="0" t="n">
        <f aca="false">IF($R15="●",SUMIFS(ST_SUM!RY:RY,ST_SUM!$L:$L,$G15,ST_SUM!$M:$M,IF($B15='PART METHOD'!$D$4,"FMCNC1",IF($B15='PART METHOD'!$D$6,"FMCNC2","STD")))/IF($B15='PART METHOD'!$D$4,COUNTIFS($G:$G,$G15,$R:$R,"●",$A:$A,RK$5,$B:$B,'PART METHOD'!$D$4),IF($B15='PART METHOD'!$D$6,COUNTIFS($G:$G,$G15,$R:$R,"●",$A:$A,RK$5,$B:$B,'PART METHOD'!$D$6),COUNTIFS($G:$G,$G15,$R:$R,"●",$A:$A,RK$5,$B:$B,"&lt;&gt;"&amp;'PART METHOD'!$D$4,$B:$B,"&lt;&gt;"&amp;'PART METHOD'!$D$6)))/RK$3,0)/3600/$E15</f>
        <v>0.103956440972222</v>
      </c>
      <c r="RL15" s="0" t="n">
        <f aca="false">IF($S15="●",SUMIFS(ST_SUM!RZ:RZ,ST_SUM!$L:$L,$G15,ST_SUM!$M:$M,IF($B15='PART METHOD'!$D$4,"FMCNC1",IF($B15='PART METHOD'!$D$6,"FMCNC2","STD")))/IF($B15='PART METHOD'!$D$4,COUNTIFS($G:$G,$G15,$S:$S,"●",$A:$A,RL$5,$B:$B,'PART METHOD'!$D$4),IF($B15='PART METHOD'!$D$6,COUNTIFS($G:$G,$G15,$S:$S,"●",$A:$A,RL$5,$B:$B,'PART METHOD'!$D$6),COUNTIFS($G:$G,$G15,$S:$S,"●",$A:$A,RL$5,$B:$B,"&lt;&gt;"&amp;'PART METHOD'!$D$4,$B:$B,"&lt;&gt;"&amp;'PART METHOD'!$D$6)))/RL$3,0)/3600/$E15</f>
        <v>0.0520804861111111</v>
      </c>
      <c r="RM15" s="0" t="n">
        <f aca="false">IF($T15="●",SUMIFS(ST_SUM!SA:SA,ST_SUM!$L:$L,$G15,ST_SUM!$M:$M,IF($B15='PART METHOD'!$D$4,"FMCNC1",IF($B15='PART METHOD'!$D$6,"FMCNC2","STD")))/IF($B15='PART METHOD'!$D$4,COUNTIFS($G:$G,$G15,$T:$T,"●",$A:$A,RM$5,$B:$B,'PART METHOD'!$D$4),IF($B15='PART METHOD'!$D$6,COUNTIFS($G:$G,$G15,$T:$T,"●",$A:$A,RM$5,$B:$B,'PART METHOD'!$D$6),COUNTIFS($G:$G,$G15,$T:$T,"●",$A:$A,RM$5,$B:$B,"&lt;&gt;"&amp;'PART METHOD'!$D$4,$B:$B,"&lt;&gt;"&amp;'PART METHOD'!$D$6)))/RM$3,0)/3600/$E15</f>
        <v>0.02034375</v>
      </c>
      <c r="RN15" s="0" t="n">
        <f aca="false">IF($U15="●",SUMIFS(ST_SUM!SB:SB,ST_SUM!$L:$L,$G15,ST_SUM!$M:$M,IF($B15='PART METHOD'!$D$4,"FMCNC1",IF($B15='PART METHOD'!$D$6,"FMCNC2","STD")))/IF($B15='PART METHOD'!$D$4,COUNTIFS($G:$G,$G15,$U:$U,"●",$A:$A,RN$5,$B:$B,'PART METHOD'!$D$4),IF($B15='PART METHOD'!$D$6,COUNTIFS($G:$G,$G15,$U:$U,"●",$A:$A,RN$5,$B:$B,'PART METHOD'!$D$6),COUNTIFS($G:$G,$G15,$U:$U,"●",$A:$A,RN$5,$B:$B,"&lt;&gt;"&amp;'PART METHOD'!$D$4,$B:$B,"&lt;&gt;"&amp;'PART METHOD'!$D$6)))/RN$3,0)/3600/$E15</f>
        <v>0.0848008680555556</v>
      </c>
      <c r="RO15" s="0" t="n">
        <f aca="false">IF($V15="●",SUMIFS(ST_SUM!SC:SC,ST_SUM!$L:$L,$G15,ST_SUM!$M:$M,IF($B15='PART METHOD'!$D$4,"FMCNC1",IF($B15='PART METHOD'!$D$6,"FMCNC2","STD")))/IF($B15='PART METHOD'!$D$4,COUNTIFS($G:$G,$G15,$V:$V,"●",$A:$A,RO$5,$B:$B,'PART METHOD'!$D$4),IF($B15='PART METHOD'!$D$6,COUNTIFS($G:$G,$G15,$V:$V,"●",$A:$A,RO$5,$B:$B,'PART METHOD'!$D$6),COUNTIFS($G:$G,$G15,$V:$V,"●",$A:$A,RO$5,$B:$B,"&lt;&gt;"&amp;'PART METHOD'!$D$4,$B:$B,"&lt;&gt;"&amp;'PART METHOD'!$D$6)))/RO$3,0)/3600/$E15</f>
        <v>0.114063541666667</v>
      </c>
      <c r="RP15" s="0" t="n">
        <f aca="false">IF($W15="●",SUMIFS(ST_SUM!SD:SD,ST_SUM!$L:$L,$G15,ST_SUM!$N:$N,IF($B15='PART METHOD'!$D$5,"HAND","STD"))/COUNTIFS($G:$G,$G15,$W:$W,"●",$A:$A,RP$5,$B:$B,IF($B15='PART METHOD'!$D$5,'PART METHOD'!$D$5,"&lt;&gt;"&amp;'PART METHOD'!$D$5))/RP$3,0)/3600/$E15</f>
        <v>0</v>
      </c>
      <c r="RQ15" s="0" t="n">
        <f aca="false">IF($X15="●",SUMIFS(ST_SUM!SE:SE,ST_SUM!$L:$L,$G15)/COUNTIFS($G:$G,$G15,$X:$X,"●",$A:$A,RQ$5)/RQ$3,0)/3600/$E15</f>
        <v>0</v>
      </c>
      <c r="RR15" s="0" t="n">
        <f aca="false">IF($Y15="●",SUMIFS(ST_SUM!SF:SF,ST_SUM!$L:$L,$G15)/COUNTIFS($G:$G,$G15,$Y:$Y,"●",$A:$A,RR$5)/RR$3,0)/3600/$E15</f>
        <v>0</v>
      </c>
      <c r="RS15" s="0" t="n">
        <f aca="false">IF($Z15="●",SUMIFS(ST_SUM!SG:SG,ST_SUM!$L:$L,$G15)/COUNTIFS($G:$G,$G15,$Z:$Z,"●",$A:$A,RS$5)/RS$3,0)/3600/$E15</f>
        <v>0</v>
      </c>
      <c r="RT15" s="0" t="n">
        <f aca="false">IF($AA15="●",SUMIFS(ST_SUM!SH:SH,ST_SUM!$L:$L,$G15)/COUNTIFS($G:$G,$G15,$AA:$AA,"●",$A:$A,RT$5)/RT$3,0)/3600/$E15</f>
        <v>0</v>
      </c>
      <c r="RU15" s="0" t="n">
        <f aca="false">IF($AB15="●",SUMIFS(ST_SUM!SI:SI,ST_SUM!$L:$L,$G15)/COUNTIFS($G:$G,$G15,$AB:$AB,"●",$A:$A,RU$5)/RU$3,0)/3600/$E15</f>
        <v>0</v>
      </c>
      <c r="RV15" s="0" t="n">
        <f aca="false">IF($AC15="●",SUMIFS(ST_SUM!SJ:SJ,ST_SUM!$L:$L,$G15)/COUNTIFS($G:$G,$G15,$AC:$AC,"●",$A:$A,RV$5)/RV$3,0)/3600/$E15</f>
        <v>0</v>
      </c>
      <c r="RW15" s="0" t="n">
        <f aca="false">IF($AD15="●",SUMIFS(ST_SUM!SK:SK,ST_SUM!$L:$L,$G15)/COUNTIFS($G:$G,$G15,$AD:$AD,"●",$A:$A,RW$5)/RW$3,0)/3600/$E15</f>
        <v>0</v>
      </c>
      <c r="RX15" s="0" t="n">
        <f aca="false">IF($AE15="●",SUMIFS(ST_SUM!SL:SL,ST_SUM!$L:$L,$G15)/COUNTIFS($G:$G,$G15,$AE:$AE,"●",$A:$A,RX$5)/RX$3,0)/3600/$E15</f>
        <v>0</v>
      </c>
      <c r="RY15" s="0" t="n">
        <f aca="false">IF($AF15="●",SUMIFS(ST_SUM!SM:SM,ST_SUM!$L:$L,$G15)/COUNTIFS($G:$G,$G15,$AF:$AF,"●",$A:$A,RY$5)/RY$3,0)/3600/$E15</f>
        <v>0</v>
      </c>
      <c r="RZ15" s="0" t="n">
        <f aca="false">IF($AG15="●",SUMIFS(ST_SUM!SN:SN,ST_SUM!$L:$L,$G15)/COUNTIFS($G:$G,$G15,$AG:$AG,"●",$A:$A,RZ$5)/RZ$3,0)/3600/$E15</f>
        <v>0</v>
      </c>
      <c r="SA15" s="0" t="n">
        <f aca="false">IF($AH15="●",SUMIFS(ST_SUM!SO:SO,ST_SUM!$L:$L,$G15)/COUNTIFS($G:$G,$G15,$AH:$AH,"●",$A:$A,SA$5)/SA$3,0)/3600/$E15</f>
        <v>0</v>
      </c>
      <c r="SB15" s="0" t="n">
        <f aca="false">IF($AI15="●",SUMIFS(ST_SUM!SP:SP,ST_SUM!$L:$L,$G15)/COUNTIFS($G:$G,$G15,$AI:$AI,"●",$A:$A,SB$5)/SB$3,0)/3600/$E15</f>
        <v>0</v>
      </c>
      <c r="SC15" s="0" t="n">
        <f aca="false">IF($AJ15="●",SUMIFS(ST_SUM!SQ:SQ,ST_SUM!$L:$L,$G15)/COUNTIFS($G:$G,$G15,$AJ:$AJ,"●",$A:$A,SC$5)/SC$3,0)/3600/$E15</f>
        <v>0</v>
      </c>
      <c r="SD15" s="0" t="n">
        <f aca="false">IF($AK15="●",SUMIFS(ST_SUM!SR:SR,ST_SUM!$L:$L,$G15)/COUNTIFS($G:$G,$G15,$AK:$AK,"●",$A:$A,SD$5)/SD$3,0)/3600/$E15</f>
        <v>0</v>
      </c>
      <c r="SE15" s="0" t="n">
        <f aca="false">IF($AL15="●",SUMIFS(ST_SUM!SS:SS,ST_SUM!$L:$L,$G15)/COUNTIFS($G:$G,$G15,$AL:$AL,"●",$A:$A,SE$5)/SE$3,0)/3600/$E15</f>
        <v>0</v>
      </c>
      <c r="SF15" s="0" t="n">
        <f aca="false">IF($AM15="●",SUMIFS(ST_SUM!ST:ST,ST_SUM!$L:$L,$G15)/COUNTIFS($G:$G,$G15,$AM:$AM,"●",$A:$A,SF$5)/SF$3,0)/3600/$E15</f>
        <v>0</v>
      </c>
      <c r="SG15" s="0" t="n">
        <f aca="false">IF($AN15="●",SUMIFS(ST_SUM!SU:SU,ST_SUM!$L:$L,$G15)/COUNTIFS($G:$G,$G15,$AN:$AN,"●",$A:$A,SG$5)/SG$3,0)/3600/$E15</f>
        <v>0</v>
      </c>
      <c r="SH15" s="0" t="n">
        <f aca="false">IF($AO15="●",SUMIFS(ST_SUM!SV:SV,ST_SUM!$L:$L,$G15)/COUNTIFS($G:$G,$G15,$AO:$AO,"●",$A:$A,SH$5)/SH$3,0)/3600/$E15</f>
        <v>0</v>
      </c>
      <c r="SI15" s="0" t="n">
        <f aca="false">IF($AP15="●",SUMIFS(ST_SUM!SW:SW,ST_SUM!$L:$L,$G15)/COUNTIFS($G:$G,$G15,$AP:$AP,"●",$A:$A,SI$5)/SI$3,0)/3600/$E15</f>
        <v>0</v>
      </c>
      <c r="SJ15" s="0" t="n">
        <f aca="false">IF($AQ15="●",SUMIFS(ST_SUM!SX:SX,ST_SUM!$L:$L,$G15)/COUNTIFS($G:$G,$G15,$AQ:$AQ,"●",$A:$A,SJ$5)/SJ$3,0)/3600/$E15</f>
        <v>0</v>
      </c>
      <c r="SK15" s="0" t="n">
        <f aca="false">IF($AR15="●",SUMIFS(ST_SUM!SY:SY,ST_SUM!$L:$L,$G15)/COUNTIFS($G:$G,$G15,$AR:$AR,"●",$A:$A,SK$5)/SK$3,0)/3600/$E15</f>
        <v>0</v>
      </c>
      <c r="SL15" s="0" t="n">
        <f aca="false">IF($AS15="●",SUMIFS(ST_SUM!SZ:SZ,ST_SUM!$L:$L,$G15)/COUNTIFS($G:$G,$G15,$AS:$AS,"●",$A:$A,SL$5)/SL$3,0)/3600/$E15</f>
        <v>0</v>
      </c>
      <c r="SM15" s="0" t="n">
        <f aca="false">IF($AT15="●",SUMIFS(ST_SUM!TA:TA,ST_SUM!$L:$L,$G15)/COUNTIFS($G:$G,$G15,$AT:$AT,"●",$A:$A,SM$5)/SM$3,0)/3600/$E15</f>
        <v>0</v>
      </c>
      <c r="SN15" s="0" t="n">
        <f aca="false">IF($AU15="●",SUMIFS(ST_SUM!TB:TB,ST_SUM!$L:$L,$G15)/COUNTIFS($G:$G,$G15,$AU:$AU,"●",$A:$A,SN$5)/SN$3,0)/3600/$E15</f>
        <v>0</v>
      </c>
      <c r="SO15" s="0" t="n">
        <f aca="false">IF($AV15="●",SUMIFS(ST_SUM!TC:TC,ST_SUM!$L:$L,$G15)/COUNTIFS($G:$G,$G15,$AV:$AV,"●",$A:$A,SO$5)/SO$3,0)/3600/$E15</f>
        <v>0</v>
      </c>
      <c r="SP15" s="0" t="n">
        <f aca="false">IF($AW15="●",SUMIFS(ST_SUM!TD:TD,ST_SUM!$L:$L,$G15)/COUNTIFS($G:$G,$G15,$AW:$AW,"●",$A:$A,SP$5)/SP$3,0)/3600/$E15</f>
        <v>0</v>
      </c>
      <c r="SQ15" s="0" t="n">
        <f aca="false">IF($AX15="●",SUMIFS(ST_SUM!TE:TE,ST_SUM!$L:$L,$G15)/COUNTIFS($G:$G,$G15,$AX:$AX,"●",$A:$A,SQ$5)/SQ$3,0)/3600/$E15</f>
        <v>0</v>
      </c>
      <c r="SR15" s="0" t="n">
        <f aca="false">IF($AY15="●",SUMIFS(ST_SUM!TF:TF,ST_SUM!$L:$L,$G15)/COUNTIFS($G:$G,$G15,$AY:$AY,"●",$A:$A,SR$5)/SR$3,0)/3600/$E15</f>
        <v>0</v>
      </c>
      <c r="SS15" s="0" t="n">
        <f aca="false">IF($AZ15="●",SUMIFS(ST_SUM!TG:TG,ST_SUM!$L:$L,$G15)/COUNTIFS($G:$G,$G15,$AZ:$AZ,"●",$A:$A,SS$5)/SS$3,0)/3600/$E15</f>
        <v>0</v>
      </c>
      <c r="ST15" s="0" t="n">
        <f aca="false">IF($BA15="●",SUMIFS(ST_SUM!TH:TH,ST_SUM!$L:$L,$G15)/COUNTIFS($G:$G,$G15,$BA:$BA,"●",$A:$A,ST$5)/ST$3,0)/3600/$E15</f>
        <v>0</v>
      </c>
      <c r="SU15" s="0" t="n">
        <f aca="false">IF($BB15="●",SUMIFS(ST_SUM!TI:TI,ST_SUM!$L:$L,$G15)/COUNTIFS($G:$G,$G15,$BB:$BB,"●",$A:$A,SU$5)/SU$3,0)/3600/$E15</f>
        <v>0</v>
      </c>
      <c r="SV15" s="0" t="n">
        <f aca="false">IF($BC15="●",SUMIFS(ST_SUM!TJ:TJ,ST_SUM!$L:$L,$G15)/COUNTIFS($G:$G,$G15,$BC:$BC,"●",$A:$A,SV$5)/SV$3,0)/3600/$E15</f>
        <v>0</v>
      </c>
      <c r="SW15" s="0" t="n">
        <f aca="false">IF($BD15="●",SUMIFS(ST_SUM!TK:TK,ST_SUM!$L:$L,$G15)/COUNTIFS($G:$G,$G15,$BD:$BD,"●",$A:$A,SW$5)/SW$3,0)/3600/$E15</f>
        <v>0</v>
      </c>
      <c r="SX15" s="0" t="n">
        <f aca="false">IF($BE15="●",SUMIFS(ST_SUM!TL:TL,ST_SUM!$L:$L,$G15)/COUNTIFS($G:$G,$G15,$BE:$BE,"●",$A:$A,SX$5)/SX$3,0)/3600/$E15</f>
        <v>0</v>
      </c>
      <c r="SY15" s="0" t="n">
        <f aca="false">IF($BF15="●",SUMIFS(ST_SUM!TM:TM,ST_SUM!$L:$L,$G15)/COUNTIFS($G:$G,$G15,$BF:$BF,"●",$A:$A,SY$5)/SY$3,0)/3600/$E15</f>
        <v>0</v>
      </c>
      <c r="SZ15" s="0" t="n">
        <f aca="false">IF($BG15="●",SUMIFS(ST_SUM!TN:TN,ST_SUM!$L:$L,$G15)/COUNTIFS($G:$G,$G15,$BG:$BG,"●",$A:$A,SZ$5)/SZ$3,0)/3600/$E15</f>
        <v>0</v>
      </c>
      <c r="TA15" s="0" t="n">
        <f aca="false">IF($BH15="●",SUMIFS(ST_SUM!TO:TO,ST_SUM!$L:$L,$G15)/COUNTIFS($G:$G,$G15,$BH:$BH,"●",$A:$A,TA$5)/TA$3,0)/3600/$E15</f>
        <v>0</v>
      </c>
      <c r="TB15" s="0" t="n">
        <f aca="false">IF($BI15="●",SUMIFS(ST_SUM!TP:TP,ST_SUM!$L:$L,$G15)/COUNTIFS($G:$G,$G15,$BI:$BI,"●",$A:$A,TB$5)/TB$3,0)/3600/$E15</f>
        <v>0</v>
      </c>
      <c r="TC15" s="0" t="n">
        <f aca="false">IF($BJ15="●",SUMIFS(ST_SUM!TQ:TQ,ST_SUM!$L:$L,$G15)/COUNTIFS($G:$G,$G15,$BJ:$BJ,"●",$A:$A,TC$5)/TC$3,0)/3600/$E15</f>
        <v>0</v>
      </c>
      <c r="TD15" s="0" t="n">
        <f aca="false">IF($BK15="●",SUMIFS(ST_SUM!TR:TR,ST_SUM!$L:$L,$G15)/COUNTIFS($G:$G,$G15,$BK:$BK,"●",$A:$A,TD$5)/TD$3,0)/3600/$E15</f>
        <v>0</v>
      </c>
      <c r="TE15" s="0" t="n">
        <f aca="false">IF($BL15="●",SUMIFS(ST_SUM!TS:TS,ST_SUM!$L:$L,$G15)/COUNTIFS($G:$G,$G15,$BL:$BL,"●",$A:$A,TE$5)/TE$3,0)/3600/$E15</f>
        <v>0</v>
      </c>
      <c r="TF15" s="0" t="n">
        <f aca="false">IF($BM15="●",SUMIFS(ST_SUM!TT:TT,ST_SUM!$L:$L,$G15)/COUNTIFS($G:$G,$G15,$BM:$BM,"●",$A:$A,TF$5)/TF$3,0)/3600/$E15</f>
        <v>0</v>
      </c>
      <c r="TG15" s="0" t="n">
        <f aca="false">IF($BN15="●",SUMIFS(ST_SUM!TU:TU,ST_SUM!$L:$L,$G15)/COUNTIFS($G:$G,$G15,$BN:$BN,"●",$A:$A,TG$5)/TG$3,0)/3600/$E15</f>
        <v>0</v>
      </c>
      <c r="TH15" s="0" t="n">
        <f aca="false">IF($BO15="●",SUMIFS(ST_SUM!TV:TV,ST_SUM!$L:$L,$G15)/COUNTIFS($G:$G,$G15,$BO:$BO,"●",$A:$A,TH$5)/TH$3,0)/3600/$E15</f>
        <v>0</v>
      </c>
      <c r="TI15" s="0" t="n">
        <f aca="false">IF($BP15="●",SUMIFS(ST_SUM!TW:TW,ST_SUM!$L:$L,$G15)/COUNTIFS($G:$G,$G15,$BP:$BP,"●",$A:$A,TI$5)/TI$3,0)/3600/$E15</f>
        <v>0</v>
      </c>
      <c r="TJ15" s="0" t="n">
        <f aca="false">IF($BQ15="●",SUMIFS(ST_SUM!TX:TX,ST_SUM!$L:$L,$G15)/COUNTIFS($G:$G,$G15,$BQ:$BQ,"●",$A:$A,TJ$5)/TJ$3,0)/3600/$E15</f>
        <v>0</v>
      </c>
      <c r="TK15" s="0" t="n">
        <f aca="false">IF($BR15="●",SUMIFS(ST_SUM!TY:TY,ST_SUM!$L:$L,$G15)/COUNTIFS($G:$G,$G15,$BR:$BR,"●",$A:$A,TK$5)/TK$3,0)/3600/$E15</f>
        <v>0</v>
      </c>
      <c r="TL15" s="0" t="n">
        <f aca="false">IF($BS15="●",SUMIFS(ST_SUM!TZ:TZ,ST_SUM!$L:$L,$G15)/COUNTIFS($G:$G,$G15,$BS:$BS,"●",$A:$A,TL$5)/TL$3,0)/3600/$E15</f>
        <v>0</v>
      </c>
      <c r="TM15" s="0" t="n">
        <f aca="false">IF($BT15="●",SUMIFS(ST_SUM!UA:UA,ST_SUM!$L:$L,$G15)/COUNTIFS($G:$G,$G15,$BT:$BT,"●",$A:$A,TM$5)/TM$3,0)/3600/$E15</f>
        <v>0</v>
      </c>
      <c r="TN15" s="0" t="n">
        <f aca="false">SUM(RA15:TM15)</f>
        <v>0.596359652777778</v>
      </c>
      <c r="TO15" s="0" t="n">
        <f aca="false">IF($H15="●",SUMIFS(ST_SUM!UC:UC,ST_SUM!$L:$L,$G15)/COUNTIFS($G:$G,$G15,$H:$H,"●",$A:$A,TO$5)/TO$3,0)/3600/$E15</f>
        <v>0</v>
      </c>
      <c r="TP15" s="0" t="n">
        <f aca="false">IF($I15="●",SUMIFS(ST_SUM!UD:UD,ST_SUM!$L:$L,$G15)/COUNTIFS($G:$G,$G15,$I:$I,"●",$A:$A,TP$5)/TP$3,0)/3600/$E15</f>
        <v>0</v>
      </c>
      <c r="TQ15" s="0" t="n">
        <f aca="false">IF($J15="●",SUMIFS(ST_SUM!UE:UE,ST_SUM!$L:$L,$G15)/COUNTIFS($G:$G,$G15,$J:$J,"●",$A:$A,TQ$5)/TQ$3,0)/3600/$E15</f>
        <v>0</v>
      </c>
      <c r="TR15" s="0" t="n">
        <f aca="false">IF($K15="●",SUMIFS(ST_SUM!UF:UF,ST_SUM!$L:$L,$G15)/COUNTIFS($G:$G,$G15,$K:$K,"●",$A:$A,TR$5)/TR$3,0)/3600/$E15</f>
        <v>0</v>
      </c>
      <c r="TS15" s="0" t="n">
        <f aca="false">IF($L15="●",SUMIFS(ST_SUM!UG:UG,ST_SUM!$L:$L,$G15)/COUNTIFS($G:$G,$G15,$L:$L,"●",$A:$A,TS$5)/TS$3,0)/3600/$E15</f>
        <v>0</v>
      </c>
      <c r="TT15" s="0" t="n">
        <f aca="false">IF($M15="●",SUMIFS(ST_SUM!UH:UH,ST_SUM!$L:$L,$G15)/COUNTIFS($G:$G,$G15,$M:$M,"●",$A:$A,TT$5)/TT$3,0)/3600/$E15</f>
        <v>0</v>
      </c>
      <c r="TU15" s="0" t="n">
        <f aca="false">IF($N15="●",SUMIFS(ST_SUM!UI:UI,ST_SUM!$L:$L,$G15)/COUNTIFS($G:$G,$G15,$N:$N,"●",$A:$A,TU$5)/TU$3,0)/3600/$E15</f>
        <v>0</v>
      </c>
      <c r="TV15" s="0" t="n">
        <f aca="false">IF($O15="●",SUMIFS(ST_SUM!UJ:UJ,ST_SUM!$L:$L,$G15,ST_SUM!$M:$M,IF($B15='PART METHOD'!$D$4,"FMCNC1",IF($B15='PART METHOD'!$D$6,"FMCNC2","STD")))/IF($B15='PART METHOD'!$D$4,COUNTIFS($G:$G,$G15,$O:$O,"●",$A:$A,TV$5,$B:$B,'PART METHOD'!$D$4),IF($B15='PART METHOD'!$D$6,COUNTIFS($G:$G,$G15,$O:$O,"●",$A:$A,TV$5,$B:$B,'PART METHOD'!$D$6),COUNTIFS($G:$G,$G15,$O:$O,"●",$A:$A,TV$5,$B:$B,"&lt;&gt;"&amp;'PART METHOD'!$D$4,$B:$B,"&lt;&gt;"&amp;'PART METHOD'!$D$6)))/TV$3,0)/3600/$E15</f>
        <v>0.122728240740741</v>
      </c>
      <c r="TW15" s="0" t="n">
        <f aca="false">IF($P15="●",SUMIFS(ST_SUM!UK:UK,ST_SUM!$L:$L,$G15,ST_SUM!$M:$M,IF($B15='PART METHOD'!$D$4,"FMCNC1",IF($B15='PART METHOD'!$D$6,"FMCNC2","STD")))/IF($B15='PART METHOD'!$D$4,COUNTIFS($G:$G,$G15,$P:$P,"●",$A:$A,TW$5,$B:$B,'PART METHOD'!$D$4),IF($B15='PART METHOD'!$D$6,COUNTIFS($G:$G,$G15,$P:$P,"●",$A:$A,TW$5,$B:$B,'PART METHOD'!$D$6),COUNTIFS($G:$G,$G15,$P:$P,"●",$A:$A,TW$5,$B:$B,"&lt;&gt;"&amp;'PART METHOD'!$D$4,$B:$B,"&lt;&gt;"&amp;'PART METHOD'!$D$6)))/TW$3,0)/3600/$E15</f>
        <v>0.267534259259259</v>
      </c>
      <c r="TX15" s="0" t="n">
        <f aca="false">IF($Q15="●",SUMIFS(ST_SUM!UL:UL,ST_SUM!$L:$L,$G15,ST_SUM!$M:$M,IF($B15='PART METHOD'!$D$4,"FMCNC1",IF($B15='PART METHOD'!$D$6,"FMCNC2","STD")))/IF($B15='PART METHOD'!$D$4,COUNTIFS($G:$G,$G15,$Q:$Q,"●",$A:$A,TX$5,$B:$B,'PART METHOD'!$D$4),IF($B15='PART METHOD'!$D$6,COUNTIFS($G:$G,$G15,$Q:$Q,"●",$A:$A,TX$5,$B:$B,'PART METHOD'!$D$6),COUNTIFS($G:$G,$G15,$Q:$Q,"●",$A:$A,TX$5,$B:$B,"&lt;&gt;"&amp;'PART METHOD'!$D$4,$B:$B,"&lt;&gt;"&amp;'PART METHOD'!$D$6)))/TX$3,0)/3600/$E15</f>
        <v>0.228500925925926</v>
      </c>
      <c r="TY15" s="0" t="n">
        <f aca="false">IF($R15="●",SUMIFS(ST_SUM!UM:UM,ST_SUM!$L:$L,$G15,ST_SUM!$M:$M,IF($B15='PART METHOD'!$D$4,"FMCNC1",IF($B15='PART METHOD'!$D$6,"FMCNC2","STD")))/IF($B15='PART METHOD'!$D$4,COUNTIFS($G:$G,$G15,$R:$R,"●",$A:$A,TY$5,$B:$B,'PART METHOD'!$D$4),IF($B15='PART METHOD'!$D$6,COUNTIFS($G:$G,$G15,$R:$R,"●",$A:$A,TY$5,$B:$B,'PART METHOD'!$D$6),COUNTIFS($G:$G,$G15,$R:$R,"●",$A:$A,TY$5,$B:$B,"&lt;&gt;"&amp;'PART METHOD'!$D$4,$B:$B,"&lt;&gt;"&amp;'PART METHOD'!$D$6)))/TY$3,0)/3600/$E15</f>
        <v>0.29295625</v>
      </c>
      <c r="TZ15" s="0" t="n">
        <f aca="false">IF($S15="●",SUMIFS(ST_SUM!UN:UN,ST_SUM!$L:$L,$G15,ST_SUM!$M:$M,IF($B15='PART METHOD'!$D$4,"FMCNC1",IF($B15='PART METHOD'!$D$6,"FMCNC2","STD")))/IF($B15='PART METHOD'!$D$4,COUNTIFS($G:$G,$G15,$S:$S,"●",$A:$A,TZ$5,$B:$B,'PART METHOD'!$D$4),IF($B15='PART METHOD'!$D$6,COUNTIFS($G:$G,$G15,$S:$S,"●",$A:$A,TZ$5,$B:$B,'PART METHOD'!$D$6),COUNTIFS($G:$G,$G15,$S:$S,"●",$A:$A,TZ$5,$B:$B,"&lt;&gt;"&amp;'PART METHOD'!$D$4,$B:$B,"&lt;&gt;"&amp;'PART METHOD'!$D$6)))/TZ$3,0)/3600/$E15</f>
        <v>0.0933800925925926</v>
      </c>
      <c r="UA15" s="0" t="n">
        <f aca="false">IF($T15="●",SUMIFS(ST_SUM!UO:UO,ST_SUM!$L:$L,$G15,ST_SUM!$M:$M,IF($B15='PART METHOD'!$D$4,"FMCNC1",IF($B15='PART METHOD'!$D$6,"FMCNC2","STD")))/IF($B15='PART METHOD'!$D$4,COUNTIFS($G:$G,$G15,$T:$T,"●",$A:$A,UA$5,$B:$B,'PART METHOD'!$D$4),IF($B15='PART METHOD'!$D$6,COUNTIFS($G:$G,$G15,$T:$T,"●",$A:$A,UA$5,$B:$B,'PART METHOD'!$D$6),COUNTIFS($G:$G,$G15,$T:$T,"●",$A:$A,UA$5,$B:$B,"&lt;&gt;"&amp;'PART METHOD'!$D$4,$B:$B,"&lt;&gt;"&amp;'PART METHOD'!$D$6)))/UA$3,0)/3600/$E15</f>
        <v>0.0252083333333333</v>
      </c>
      <c r="UB15" s="0" t="n">
        <f aca="false">IF($U15="●",SUMIFS(ST_SUM!UP:UP,ST_SUM!$L:$L,$G15,ST_SUM!$M:$M,IF($B15='PART METHOD'!$D$4,"FMCNC1",IF($B15='PART METHOD'!$D$6,"FMCNC2","STD")))/IF($B15='PART METHOD'!$D$4,COUNTIFS($G:$G,$G15,$U:$U,"●",$A:$A,UB$5,$B:$B,'PART METHOD'!$D$4),IF($B15='PART METHOD'!$D$6,COUNTIFS($G:$G,$G15,$U:$U,"●",$A:$A,UB$5,$B:$B,'PART METHOD'!$D$6),COUNTIFS($G:$G,$G15,$U:$U,"●",$A:$A,UB$5,$B:$B,"&lt;&gt;"&amp;'PART METHOD'!$D$4,$B:$B,"&lt;&gt;"&amp;'PART METHOD'!$D$6)))/UB$3,0)/3600/$E15</f>
        <v>0.166608564814815</v>
      </c>
      <c r="UC15" s="0" t="n">
        <f aca="false">IF($V15="●",SUMIFS(ST_SUM!UQ:UQ,ST_SUM!$L:$L,$G15,ST_SUM!$M:$M,IF($B15='PART METHOD'!$D$4,"FMCNC1",IF($B15='PART METHOD'!$D$6,"FMCNC2","STD")))/IF($B15='PART METHOD'!$D$4,COUNTIFS($G:$G,$G15,$V:$V,"●",$A:$A,UC$5,$B:$B,'PART METHOD'!$D$4),IF($B15='PART METHOD'!$D$6,COUNTIFS($G:$G,$G15,$V:$V,"●",$A:$A,UC$5,$B:$B,'PART METHOD'!$D$6),COUNTIFS($G:$G,$G15,$V:$V,"●",$A:$A,UC$5,$B:$B,"&lt;&gt;"&amp;'PART METHOD'!$D$4,$B:$B,"&lt;&gt;"&amp;'PART METHOD'!$D$6)))/UC$3,0)/3600/$E15</f>
        <v>0.1739375</v>
      </c>
      <c r="UD15" s="0" t="n">
        <f aca="false">IF($W15="●",SUMIFS(ST_SUM!UR:UR,ST_SUM!$L:$L,$G15,ST_SUM!$N:$N,IF($B15='PART METHOD'!$D$5,"HAND","STD"))/COUNTIFS($G:$G,$G15,$W:$W,"●",$A:$A,UD$5,$B:$B,IF($B15='PART METHOD'!$D$5,'PART METHOD'!$D$5,"&lt;&gt;"&amp;'PART METHOD'!$D$5))/UD$3,0)/3600/$E15</f>
        <v>0</v>
      </c>
      <c r="UE15" s="0" t="n">
        <f aca="false">IF($X15="●",SUMIFS(ST_SUM!US:US,ST_SUM!$L:$L,$G15)/COUNTIFS($G:$G,$G15,$X:$X,"●",$A:$A,UE$5)/UE$3,0)/3600/$E15</f>
        <v>0</v>
      </c>
      <c r="UF15" s="0" t="n">
        <f aca="false">IF($Y15="●",SUMIFS(ST_SUM!UT:UT,ST_SUM!$L:$L,$G15)/COUNTIFS($G:$G,$G15,$Y:$Y,"●",$A:$A,UF$5)/UF$3,0)/3600/$E15</f>
        <v>0</v>
      </c>
      <c r="UG15" s="0" t="n">
        <f aca="false">IF($Z15="●",SUMIFS(ST_SUM!UU:UU,ST_SUM!$L:$L,$G15)/COUNTIFS($G:$G,$G15,$Z:$Z,"●",$A:$A,UG$5)/UG$3,0)/3600/$E15</f>
        <v>0</v>
      </c>
      <c r="UH15" s="0" t="n">
        <f aca="false">IF($AA15="●",SUMIFS(ST_SUM!UV:UV,ST_SUM!$L:$L,$G15)/COUNTIFS($G:$G,$G15,$AA:$AA,"●",$A:$A,UH$5)/UH$3,0)/3600/$E15</f>
        <v>0</v>
      </c>
      <c r="UI15" s="0" t="n">
        <f aca="false">IF($AB15="●",SUMIFS(ST_SUM!UW:UW,ST_SUM!$L:$L,$G15)/COUNTIFS($G:$G,$G15,$AB:$AB,"●",$A:$A,UI$5)/UI$3,0)/3600/$E15</f>
        <v>0</v>
      </c>
      <c r="UJ15" s="0" t="n">
        <f aca="false">IF($AC15="●",SUMIFS(ST_SUM!UX:UX,ST_SUM!$L:$L,$G15)/COUNTIFS($G:$G,$G15,$AC:$AC,"●",$A:$A,UJ$5)/UJ$3,0)/3600/$E15</f>
        <v>0</v>
      </c>
      <c r="UK15" s="0" t="n">
        <f aca="false">IF($AD15="●",SUMIFS(ST_SUM!UY:UY,ST_SUM!$L:$L,$G15)/COUNTIFS($G:$G,$G15,$AD:$AD,"●",$A:$A,UK$5)/UK$3,0)/3600/$E15</f>
        <v>0</v>
      </c>
      <c r="UL15" s="0" t="n">
        <f aca="false">IF($AE15="●",SUMIFS(ST_SUM!UZ:UZ,ST_SUM!$L:$L,$G15)/COUNTIFS($G:$G,$G15,$AE:$AE,"●",$A:$A,UL$5)/UL$3,0)/3600/$E15</f>
        <v>0</v>
      </c>
      <c r="UM15" s="0" t="n">
        <f aca="false">IF($AF15="●",SUMIFS(ST_SUM!VA:VA,ST_SUM!$L:$L,$G15)/COUNTIFS($G:$G,$G15,$AF:$AF,"●",$A:$A,UM$5)/UM$3,0)/3600/$E15</f>
        <v>0</v>
      </c>
      <c r="UN15" s="0" t="n">
        <f aca="false">IF($AG15="●",SUMIFS(ST_SUM!VB:VB,ST_SUM!$L:$L,$G15)/COUNTIFS($G:$G,$G15,$AG:$AG,"●",$A:$A,UN$5)/UN$3,0)/3600/$E15</f>
        <v>0</v>
      </c>
      <c r="UO15" s="0" t="n">
        <f aca="false">IF($AH15="●",SUMIFS(ST_SUM!VC:VC,ST_SUM!$L:$L,$G15)/COUNTIFS($G:$G,$G15,$AH:$AH,"●",$A:$A,UO$5)/UO$3,0)/3600/$E15</f>
        <v>0</v>
      </c>
      <c r="UP15" s="0" t="n">
        <f aca="false">IF($AI15="●",SUMIFS(ST_SUM!VD:VD,ST_SUM!$L:$L,$G15)/COUNTIFS($G:$G,$G15,$AI:$AI,"●",$A:$A,UP$5)/UP$3,0)/3600/$E15</f>
        <v>0</v>
      </c>
      <c r="UQ15" s="0" t="n">
        <f aca="false">IF($AJ15="●",SUMIFS(ST_SUM!VE:VE,ST_SUM!$L:$L,$G15)/COUNTIFS($G:$G,$G15,$AJ:$AJ,"●",$A:$A,UQ$5)/UQ$3,0)/3600/$E15</f>
        <v>0</v>
      </c>
      <c r="UR15" s="0" t="n">
        <f aca="false">IF($AK15="●",SUMIFS(ST_SUM!VF:VF,ST_SUM!$L:$L,$G15)/COUNTIFS($G:$G,$G15,$AK:$AK,"●",$A:$A,UR$5)/UR$3,0)/3600/$E15</f>
        <v>0</v>
      </c>
      <c r="US15" s="0" t="n">
        <f aca="false">IF($AL15="●",SUMIFS(ST_SUM!VG:VG,ST_SUM!$L:$L,$G15)/COUNTIFS($G:$G,$G15,$AL:$AL,"●",$A:$A,US$5)/US$3,0)/3600/$E15</f>
        <v>0</v>
      </c>
      <c r="UT15" s="0" t="n">
        <f aca="false">IF($AM15="●",SUMIFS(ST_SUM!VH:VH,ST_SUM!$L:$L,$G15)/COUNTIFS($G:$G,$G15,$AM:$AM,"●",$A:$A,UT$5)/UT$3,0)/3600/$E15</f>
        <v>0</v>
      </c>
      <c r="UU15" s="0" t="n">
        <f aca="false">IF($AN15="●",SUMIFS(ST_SUM!VI:VI,ST_SUM!$L:$L,$G15)/COUNTIFS($G:$G,$G15,$AN:$AN,"●",$A:$A,UU$5)/UU$3,0)/3600/$E15</f>
        <v>0</v>
      </c>
      <c r="UV15" s="0" t="n">
        <f aca="false">IF($AO15="●",SUMIFS(ST_SUM!VJ:VJ,ST_SUM!$L:$L,$G15)/COUNTIFS($G:$G,$G15,$AO:$AO,"●",$A:$A,UV$5)/UV$3,0)/3600/$E15</f>
        <v>0</v>
      </c>
      <c r="UW15" s="0" t="n">
        <f aca="false">IF($AP15="●",SUMIFS(ST_SUM!VK:VK,ST_SUM!$L:$L,$G15)/COUNTIFS($G:$G,$G15,$AP:$AP,"●",$A:$A,UW$5)/UW$3,0)/3600/$E15</f>
        <v>0</v>
      </c>
      <c r="UX15" s="0" t="n">
        <f aca="false">IF($AQ15="●",SUMIFS(ST_SUM!VL:VL,ST_SUM!$L:$L,$G15)/COUNTIFS($G:$G,$G15,$AQ:$AQ,"●",$A:$A,UX$5)/UX$3,0)/3600/$E15</f>
        <v>0</v>
      </c>
      <c r="UY15" s="0" t="n">
        <f aca="false">IF($AR15="●",SUMIFS(ST_SUM!VM:VM,ST_SUM!$L:$L,$G15)/COUNTIFS($G:$G,$G15,$AR:$AR,"●",$A:$A,UY$5)/UY$3,0)/3600/$E15</f>
        <v>0</v>
      </c>
      <c r="UZ15" s="0" t="n">
        <f aca="false">IF($AS15="●",SUMIFS(ST_SUM!VN:VN,ST_SUM!$L:$L,$G15)/COUNTIFS($G:$G,$G15,$AS:$AS,"●",$A:$A,UZ$5)/UZ$3,0)/3600/$E15</f>
        <v>0</v>
      </c>
      <c r="VA15" s="0" t="n">
        <f aca="false">IF($AT15="●",SUMIFS(ST_SUM!VO:VO,ST_SUM!$L:$L,$G15)/COUNTIFS($G:$G,$G15,$AT:$AT,"●",$A:$A,VA$5)/VA$3,0)/3600/$E15</f>
        <v>0</v>
      </c>
      <c r="VB15" s="0" t="n">
        <f aca="false">IF($AU15="●",SUMIFS(ST_SUM!VP:VP,ST_SUM!$L:$L,$G15)/COUNTIFS($G:$G,$G15,$AU:$AU,"●",$A:$A,VB$5)/VB$3,0)/3600/$E15</f>
        <v>0</v>
      </c>
      <c r="VC15" s="0" t="n">
        <f aca="false">IF($AV15="●",SUMIFS(ST_SUM!VQ:VQ,ST_SUM!$L:$L,$G15)/COUNTIFS($G:$G,$G15,$AV:$AV,"●",$A:$A,VC$5)/VC$3,0)/3600/$E15</f>
        <v>0</v>
      </c>
      <c r="VD15" s="0" t="n">
        <f aca="false">IF($AW15="●",SUMIFS(ST_SUM!VR:VR,ST_SUM!$L:$L,$G15)/COUNTIFS($G:$G,$G15,$AW:$AW,"●",$A:$A,VD$5)/VD$3,0)/3600/$E15</f>
        <v>0</v>
      </c>
      <c r="VE15" s="0" t="n">
        <f aca="false">IF($AX15="●",SUMIFS(ST_SUM!VS:VS,ST_SUM!$L:$L,$G15)/COUNTIFS($G:$G,$G15,$AX:$AX,"●",$A:$A,VE$5)/VE$3,0)/3600/$E15</f>
        <v>0</v>
      </c>
      <c r="VF15" s="0" t="n">
        <f aca="false">IF($AY15="●",SUMIFS(ST_SUM!VT:VT,ST_SUM!$L:$L,$G15)/COUNTIFS($G:$G,$G15,$AY:$AY,"●",$A:$A,VF$5)/VF$3,0)/3600/$E15</f>
        <v>0</v>
      </c>
      <c r="VG15" s="0" t="n">
        <f aca="false">IF($AZ15="●",SUMIFS(ST_SUM!VU:VU,ST_SUM!$L:$L,$G15)/COUNTIFS($G:$G,$G15,$AZ:$AZ,"●",$A:$A,VG$5)/VG$3,0)/3600/$E15</f>
        <v>0</v>
      </c>
      <c r="VH15" s="0" t="n">
        <f aca="false">IF($BA15="●",SUMIFS(ST_SUM!VV:VV,ST_SUM!$L:$L,$G15)/COUNTIFS($G:$G,$G15,$BA:$BA,"●",$A:$A,VH$5)/VH$3,0)/3600/$E15</f>
        <v>0</v>
      </c>
      <c r="VI15" s="0" t="n">
        <f aca="false">IF($BB15="●",SUMIFS(ST_SUM!VW:VW,ST_SUM!$L:$L,$G15)/COUNTIFS($G:$G,$G15,$BB:$BB,"●",$A:$A,VI$5)/VI$3,0)/3600/$E15</f>
        <v>0</v>
      </c>
      <c r="VJ15" s="0" t="n">
        <f aca="false">IF($BC15="●",SUMIFS(ST_SUM!VX:VX,ST_SUM!$L:$L,$G15)/COUNTIFS($G:$G,$G15,$BC:$BC,"●",$A:$A,VJ$5)/VJ$3,0)/3600/$E15</f>
        <v>0</v>
      </c>
      <c r="VK15" s="0" t="n">
        <f aca="false">IF($BD15="●",SUMIFS(ST_SUM!VY:VY,ST_SUM!$L:$L,$G15)/COUNTIFS($G:$G,$G15,$BD:$BD,"●",$A:$A,VK$5)/VK$3,0)/3600/$E15</f>
        <v>0</v>
      </c>
      <c r="VL15" s="0" t="n">
        <f aca="false">IF($BE15="●",SUMIFS(ST_SUM!VZ:VZ,ST_SUM!$L:$L,$G15)/COUNTIFS($G:$G,$G15,$BE:$BE,"●",$A:$A,VL$5)/VL$3,0)/3600/$E15</f>
        <v>0</v>
      </c>
      <c r="VM15" s="0" t="n">
        <f aca="false">IF($BF15="●",SUMIFS(ST_SUM!WA:WA,ST_SUM!$L:$L,$G15)/COUNTIFS($G:$G,$G15,$BF:$BF,"●",$A:$A,VM$5)/VM$3,0)/3600/$E15</f>
        <v>0</v>
      </c>
      <c r="VN15" s="0" t="n">
        <f aca="false">IF($BG15="●",SUMIFS(ST_SUM!WB:WB,ST_SUM!$L:$L,$G15)/COUNTIFS($G:$G,$G15,$BG:$BG,"●",$A:$A,VN$5)/VN$3,0)/3600/$E15</f>
        <v>0</v>
      </c>
      <c r="VO15" s="0" t="n">
        <f aca="false">IF($BH15="●",SUMIFS(ST_SUM!WC:WC,ST_SUM!$L:$L,$G15)/COUNTIFS($G:$G,$G15,$BH:$BH,"●",$A:$A,VO$5)/VO$3,0)/3600/$E15</f>
        <v>0</v>
      </c>
      <c r="VP15" s="0" t="n">
        <f aca="false">IF($BI15="●",SUMIFS(ST_SUM!WD:WD,ST_SUM!$L:$L,$G15)/COUNTIFS($G:$G,$G15,$BI:$BI,"●",$A:$A,VP$5)/VP$3,0)/3600/$E15</f>
        <v>0</v>
      </c>
      <c r="VQ15" s="0" t="n">
        <f aca="false">IF($BJ15="●",SUMIFS(ST_SUM!WE:WE,ST_SUM!$L:$L,$G15)/COUNTIFS($G:$G,$G15,$BJ:$BJ,"●",$A:$A,VQ$5)/VQ$3,0)/3600/$E15</f>
        <v>0</v>
      </c>
      <c r="VR15" s="0" t="n">
        <f aca="false">IF($BK15="●",SUMIFS(ST_SUM!WF:WF,ST_SUM!$L:$L,$G15)/COUNTIFS($G:$G,$G15,$BK:$BK,"●",$A:$A,VR$5)/VR$3,0)/3600/$E15</f>
        <v>0</v>
      </c>
      <c r="VS15" s="0" t="n">
        <f aca="false">IF($BL15="●",SUMIFS(ST_SUM!WG:WG,ST_SUM!$L:$L,$G15)/COUNTIFS($G:$G,$G15,$BL:$BL,"●",$A:$A,VS$5)/VS$3,0)/3600/$E15</f>
        <v>0</v>
      </c>
      <c r="VT15" s="0" t="n">
        <f aca="false">IF($BM15="●",SUMIFS(ST_SUM!WH:WH,ST_SUM!$L:$L,$G15)/COUNTIFS($G:$G,$G15,$BM:$BM,"●",$A:$A,VT$5)/VT$3,0)/3600/$E15</f>
        <v>0</v>
      </c>
      <c r="VU15" s="0" t="n">
        <f aca="false">IF($BN15="●",SUMIFS(ST_SUM!WI:WI,ST_SUM!$L:$L,$G15)/COUNTIFS($G:$G,$G15,$BN:$BN,"●",$A:$A,VU$5)/VU$3,0)/3600/$E15</f>
        <v>0</v>
      </c>
      <c r="VV15" s="0" t="n">
        <f aca="false">IF($BO15="●",SUMIFS(ST_SUM!WJ:WJ,ST_SUM!$L:$L,$G15)/COUNTIFS($G:$G,$G15,$BO:$BO,"●",$A:$A,VV$5)/VV$3,0)/3600/$E15</f>
        <v>0</v>
      </c>
      <c r="VW15" s="0" t="n">
        <f aca="false">IF($BP15="●",SUMIFS(ST_SUM!WK:WK,ST_SUM!$L:$L,$G15)/COUNTIFS($G:$G,$G15,$BP:$BP,"●",$A:$A,VW$5)/VW$3,0)/3600/$E15</f>
        <v>0</v>
      </c>
      <c r="VX15" s="0" t="n">
        <f aca="false">IF($BQ15="●",SUMIFS(ST_SUM!WL:WL,ST_SUM!$L:$L,$G15)/COUNTIFS($G:$G,$G15,$BQ:$BQ,"●",$A:$A,VX$5)/VX$3,0)/3600/$E15</f>
        <v>0</v>
      </c>
      <c r="VY15" s="0" t="n">
        <f aca="false">IF($BR15="●",SUMIFS(ST_SUM!WM:WM,ST_SUM!$L:$L,$G15)/COUNTIFS($G:$G,$G15,$BR:$BR,"●",$A:$A,VY$5)/VY$3,0)/3600/$E15</f>
        <v>0</v>
      </c>
      <c r="VZ15" s="0" t="n">
        <f aca="false">IF($BS15="●",SUMIFS(ST_SUM!WN:WN,ST_SUM!$L:$L,$G15)/COUNTIFS($G:$G,$G15,$BS:$BS,"●",$A:$A,VZ$5)/VZ$3,0)/3600/$E15</f>
        <v>0</v>
      </c>
      <c r="WA15" s="0" t="n">
        <f aca="false">IF($BT15="●",SUMIFS(ST_SUM!WO:WO,ST_SUM!$L:$L,$G15)/COUNTIFS($G:$G,$G15,$BT:$BT,"●",$A:$A,WA$5)/WA$3,0)/3600/$E15</f>
        <v>0</v>
      </c>
      <c r="WB15" s="0" t="n">
        <f aca="false">SUM(TO15:WA15)</f>
        <v>1.37085416666667</v>
      </c>
      <c r="WC15" s="0" t="n">
        <f aca="false">IF($H15="●",SUMIFS(ST_SUM!WQ:WQ,ST_SUM!$L:$L,$G15)/COUNTIFS($G:$G,$G15,$H:$H,"●",$A:$A,WC$5)/WC$3,0)/3600/$E15</f>
        <v>0</v>
      </c>
      <c r="WD15" s="0" t="n">
        <f aca="false">IF($I15="●",SUMIFS(ST_SUM!WR:WR,ST_SUM!$L:$L,$G15)/COUNTIFS($G:$G,$G15,$I:$I,"●",$A:$A,WD$5)/WD$3,0)/3600/$E15</f>
        <v>0</v>
      </c>
      <c r="WE15" s="0" t="n">
        <f aca="false">IF($J15="●",SUMIFS(ST_SUM!WS:WS,ST_SUM!$L:$L,$G15)/COUNTIFS($G:$G,$G15,$J:$J,"●",$A:$A,WE$5)/WE$3,0)/3600/$E15</f>
        <v>0</v>
      </c>
      <c r="WF15" s="0" t="n">
        <f aca="false">IF($K15="●",SUMIFS(ST_SUM!WT:WT,ST_SUM!$L:$L,$G15)/COUNTIFS($G:$G,$G15,$K:$K,"●",$A:$A,WF$5)/WF$3,0)/3600/$E15</f>
        <v>0</v>
      </c>
      <c r="WG15" s="0" t="n">
        <f aca="false">IF($L15="●",SUMIFS(ST_SUM!WU:WU,ST_SUM!$L:$L,$G15)/COUNTIFS($G:$G,$G15,$L:$L,"●",$A:$A,WG$5)/WG$3,0)/3600/$E15</f>
        <v>0</v>
      </c>
      <c r="WH15" s="0" t="n">
        <f aca="false">IF($M15="●",SUMIFS(ST_SUM!WV:WV,ST_SUM!$L:$L,$G15)/COUNTIFS($G:$G,$G15,$M:$M,"●",$A:$A,WH$5)/WH$3,0)/3600/$E15</f>
        <v>0</v>
      </c>
      <c r="WI15" s="0" t="n">
        <f aca="false">IF($N15="●",SUMIFS(ST_SUM!WW:WW,ST_SUM!$L:$L,$G15)/COUNTIFS($G:$G,$G15,$N:$N,"●",$A:$A,WI$5)/WI$3,0)/3600/$E15</f>
        <v>0</v>
      </c>
      <c r="WJ15" s="0" t="n">
        <f aca="false">IF($O15="●",SUMIFS(ST_SUM!WX:WX,ST_SUM!$L:$L,$G15,ST_SUM!$M:$M,IF($B15='PART METHOD'!$D$4,"FMCNC1",IF($B15='PART METHOD'!$D$6,"FMCNC2","STD")))/IF($B15='PART METHOD'!$D$4,COUNTIFS($G:$G,$G15,$O:$O,"●",$A:$A,WJ$5,$B:$B,'PART METHOD'!$D$4),IF($B15='PART METHOD'!$D$6,COUNTIFS($G:$G,$G15,$O:$O,"●",$A:$A,WJ$5,$B:$B,'PART METHOD'!$D$6),COUNTIFS($G:$G,$G15,$O:$O,"●",$A:$A,WJ$5,$B:$B,"&lt;&gt;"&amp;'PART METHOD'!$D$4,$B:$B,"&lt;&gt;"&amp;'PART METHOD'!$D$6)))/WJ$3,0)/3600/$E15</f>
        <v>0.0391875157828283</v>
      </c>
      <c r="WK15" s="0" t="n">
        <f aca="false">IF($P15="●",SUMIFS(ST_SUM!WY:WY,ST_SUM!$L:$L,$G15,ST_SUM!$M:$M,IF($B15='PART METHOD'!$D$4,"FMCNC1",IF($B15='PART METHOD'!$D$6,"FMCNC2","STD")))/IF($B15='PART METHOD'!$D$4,COUNTIFS($G:$G,$G15,$P:$P,"●",$A:$A,WK$5,$B:$B,'PART METHOD'!$D$4),IF($B15='PART METHOD'!$D$6,COUNTIFS($G:$G,$G15,$P:$P,"●",$A:$A,WK$5,$B:$B,'PART METHOD'!$D$6),COUNTIFS($G:$G,$G15,$P:$P,"●",$A:$A,WK$5,$B:$B,"&lt;&gt;"&amp;'PART METHOD'!$D$4,$B:$B,"&lt;&gt;"&amp;'PART METHOD'!$D$6)))/WK$3,0)/3600/$E15</f>
        <v>0.133891130050505</v>
      </c>
      <c r="WL15" s="0" t="n">
        <f aca="false">IF($Q15="●",SUMIFS(ST_SUM!WZ:WZ,ST_SUM!$L:$L,$G15,ST_SUM!$M:$M,IF($B15='PART METHOD'!$D$4,"FMCNC1",IF($B15='PART METHOD'!$D$6,"FMCNC2","STD")))/IF($B15='PART METHOD'!$D$4,COUNTIFS($G:$G,$G15,$Q:$Q,"●",$A:$A,WL$5,$B:$B,'PART METHOD'!$D$4),IF($B15='PART METHOD'!$D$6,COUNTIFS($G:$G,$G15,$Q:$Q,"●",$A:$A,WL$5,$B:$B,'PART METHOD'!$D$6),COUNTIFS($G:$G,$G15,$Q:$Q,"●",$A:$A,WL$5,$B:$B,"&lt;&gt;"&amp;'PART METHOD'!$D$4,$B:$B,"&lt;&gt;"&amp;'PART METHOD'!$D$6)))/WL$3,0)/3600/$E15</f>
        <v>0.138925694444444</v>
      </c>
      <c r="WM15" s="0" t="n">
        <f aca="false">IF($R15="●",SUMIFS(ST_SUM!XA:XA,ST_SUM!$L:$L,$G15,ST_SUM!$M:$M,IF($B15='PART METHOD'!$D$4,"FMCNC1",IF($B15='PART METHOD'!$D$6,"FMCNC2","STD")))/IF($B15='PART METHOD'!$D$4,COUNTIFS($G:$G,$G15,$R:$R,"●",$A:$A,WM$5,$B:$B,'PART METHOD'!$D$4),IF($B15='PART METHOD'!$D$6,COUNTIFS($G:$G,$G15,$R:$R,"●",$A:$A,WM$5,$B:$B,'PART METHOD'!$D$6),COUNTIFS($G:$G,$G15,$R:$R,"●",$A:$A,WM$5,$B:$B,"&lt;&gt;"&amp;'PART METHOD'!$D$4,$B:$B,"&lt;&gt;"&amp;'PART METHOD'!$D$6)))/WM$3,0)/3600/$E15</f>
        <v>0.122215956439394</v>
      </c>
      <c r="WN15" s="0" t="n">
        <f aca="false">IF($S15="●",SUMIFS(ST_SUM!XB:XB,ST_SUM!$L:$L,$G15,ST_SUM!$M:$M,IF($B15='PART METHOD'!$D$4,"FMCNC1",IF($B15='PART METHOD'!$D$6,"FMCNC2","STD")))/IF($B15='PART METHOD'!$D$4,COUNTIFS($G:$G,$G15,$S:$S,"●",$A:$A,WN$5,$B:$B,'PART METHOD'!$D$4),IF($B15='PART METHOD'!$D$6,COUNTIFS($G:$G,$G15,$S:$S,"●",$A:$A,WN$5,$B:$B,'PART METHOD'!$D$6),COUNTIFS($G:$G,$G15,$S:$S,"●",$A:$A,WN$5,$B:$B,"&lt;&gt;"&amp;'PART METHOD'!$D$4,$B:$B,"&lt;&gt;"&amp;'PART METHOD'!$D$6)))/WN$3,0)/3600/$E15</f>
        <v>0.0591946338383838</v>
      </c>
      <c r="WO15" s="0" t="n">
        <f aca="false">IF($T15="●",SUMIFS(ST_SUM!XC:XC,ST_SUM!$L:$L,$G15,ST_SUM!$M:$M,IF($B15='PART METHOD'!$D$4,"FMCNC1",IF($B15='PART METHOD'!$D$6,"FMCNC2","STD")))/IF($B15='PART METHOD'!$D$4,COUNTIFS($G:$G,$G15,$T:$T,"●",$A:$A,WO$5,$B:$B,'PART METHOD'!$D$4),IF($B15='PART METHOD'!$D$6,COUNTIFS($G:$G,$G15,$T:$T,"●",$A:$A,WO$5,$B:$B,'PART METHOD'!$D$6),COUNTIFS($G:$G,$G15,$T:$T,"●",$A:$A,WO$5,$B:$B,"&lt;&gt;"&amp;'PART METHOD'!$D$4,$B:$B,"&lt;&gt;"&amp;'PART METHOD'!$D$6)))/WO$3,0)/3600/$E15</f>
        <v>0.00616477272727273</v>
      </c>
      <c r="WP15" s="0" t="n">
        <f aca="false">IF($U15="●",SUMIFS(ST_SUM!XD:XD,ST_SUM!$L:$L,$G15,ST_SUM!$M:$M,IF($B15='PART METHOD'!$D$4,"FMCNC1",IF($B15='PART METHOD'!$D$6,"FMCNC2","STD")))/IF($B15='PART METHOD'!$D$4,COUNTIFS($G:$G,$G15,$U:$U,"●",$A:$A,WP$5,$B:$B,'PART METHOD'!$D$4),IF($B15='PART METHOD'!$D$6,COUNTIFS($G:$G,$G15,$U:$U,"●",$A:$A,WP$5,$B:$B,'PART METHOD'!$D$6),COUNTIFS($G:$G,$G15,$U:$U,"●",$A:$A,WP$5,$B:$B,"&lt;&gt;"&amp;'PART METHOD'!$D$4,$B:$B,"&lt;&gt;"&amp;'PART METHOD'!$D$6)))/WP$3,0)/3600/$E15</f>
        <v>0.165682133838384</v>
      </c>
      <c r="WQ15" s="0" t="n">
        <f aca="false">IF($V15="●",SUMIFS(ST_SUM!XE:XE,ST_SUM!$L:$L,$G15,ST_SUM!$M:$M,IF($B15='PART METHOD'!$D$4,"FMCNC1",IF($B15='PART METHOD'!$D$6,"FMCNC2","STD")))/IF($B15='PART METHOD'!$D$4,COUNTIFS($G:$G,$G15,$V:$V,"●",$A:$A,WQ$5,$B:$B,'PART METHOD'!$D$4),IF($B15='PART METHOD'!$D$6,COUNTIFS($G:$G,$G15,$V:$V,"●",$A:$A,WQ$5,$B:$B,'PART METHOD'!$D$6),COUNTIFS($G:$G,$G15,$V:$V,"●",$A:$A,WQ$5,$B:$B,"&lt;&gt;"&amp;'PART METHOD'!$D$4,$B:$B,"&lt;&gt;"&amp;'PART METHOD'!$D$6)))/WQ$3,0)/3600/$E15</f>
        <v>0.189026515151515</v>
      </c>
      <c r="WR15" s="0" t="n">
        <f aca="false">IF($W15="●",SUMIFS(ST_SUM!XF:XF,ST_SUM!$L:$L,$G15,ST_SUM!$N:$N,IF($B15='PART METHOD'!$D$5,"HAND","STD"))/COUNTIFS($G:$G,$G15,$W:$W,"●",$A:$A,WR$5,$B:$B,IF($B15='PART METHOD'!$D$5,'PART METHOD'!$D$5,"&lt;&gt;"&amp;'PART METHOD'!$D$5))/WR$3,0)/3600/$E15</f>
        <v>0</v>
      </c>
      <c r="WS15" s="0" t="n">
        <f aca="false">IF($X15="●",SUMIFS(ST_SUM!XG:XG,ST_SUM!$L:$L,$G15)/COUNTIFS($G:$G,$G15,$X:$X,"●",$A:$A,WS$5)/WS$3,0)/3600/$E15</f>
        <v>0</v>
      </c>
      <c r="WT15" s="0" t="n">
        <f aca="false">IF($Y15="●",SUMIFS(ST_SUM!XH:XH,ST_SUM!$L:$L,$G15)/COUNTIFS($G:$G,$G15,$Y:$Y,"●",$A:$A,WT$5)/WT$3,0)/3600/$E15</f>
        <v>0</v>
      </c>
      <c r="WU15" s="0" t="n">
        <f aca="false">IF($Z15="●",SUMIFS(ST_SUM!XI:XI,ST_SUM!$L:$L,$G15)/COUNTIFS($G:$G,$G15,$Z:$Z,"●",$A:$A,WU$5)/WU$3,0)/3600/$E15</f>
        <v>0</v>
      </c>
      <c r="WV15" s="0" t="n">
        <f aca="false">IF($AA15="●",SUMIFS(ST_SUM!XJ:XJ,ST_SUM!$L:$L,$G15)/COUNTIFS($G:$G,$G15,$AA:$AA,"●",$A:$A,WV$5)/WV$3,0)/3600/$E15</f>
        <v>0</v>
      </c>
      <c r="WW15" s="0" t="n">
        <f aca="false">IF($AB15="●",SUMIFS(ST_SUM!XK:XK,ST_SUM!$L:$L,$G15)/COUNTIFS($G:$G,$G15,$AB:$AB,"●",$A:$A,WW$5)/WW$3,0)/3600/$E15</f>
        <v>0</v>
      </c>
      <c r="WX15" s="0" t="n">
        <f aca="false">IF($AC15="●",SUMIFS(ST_SUM!XL:XL,ST_SUM!$L:$L,$G15)/COUNTIFS($G:$G,$G15,$AC:$AC,"●",$A:$A,WX$5)/WX$3,0)/3600/$E15</f>
        <v>0</v>
      </c>
      <c r="WY15" s="0" t="n">
        <f aca="false">IF($AD15="●",SUMIFS(ST_SUM!XM:XM,ST_SUM!$L:$L,$G15)/COUNTIFS($G:$G,$G15,$AD:$AD,"●",$A:$A,WY$5)/WY$3,0)/3600/$E15</f>
        <v>0</v>
      </c>
      <c r="WZ15" s="0" t="n">
        <f aca="false">IF($AE15="●",SUMIFS(ST_SUM!XN:XN,ST_SUM!$L:$L,$G15)/COUNTIFS($G:$G,$G15,$AE:$AE,"●",$A:$A,WZ$5)/WZ$3,0)/3600/$E15</f>
        <v>0</v>
      </c>
      <c r="XA15" s="0" t="n">
        <f aca="false">IF($AF15="●",SUMIFS(ST_SUM!XO:XO,ST_SUM!$L:$L,$G15)/COUNTIFS($G:$G,$G15,$AF:$AF,"●",$A:$A,XA$5)/XA$3,0)/3600/$E15</f>
        <v>0</v>
      </c>
      <c r="XB15" s="0" t="n">
        <f aca="false">IF($AG15="●",SUMIFS(ST_SUM!XP:XP,ST_SUM!$L:$L,$G15)/COUNTIFS($G:$G,$G15,$AG:$AG,"●",$A:$A,XB$5)/XB$3,0)/3600/$E15</f>
        <v>0</v>
      </c>
      <c r="XC15" s="0" t="n">
        <f aca="false">IF($AH15="●",SUMIFS(ST_SUM!XQ:XQ,ST_SUM!$L:$L,$G15)/COUNTIFS($G:$G,$G15,$AH:$AH,"●",$A:$A,XC$5)/XC$3,0)/3600/$E15</f>
        <v>0</v>
      </c>
      <c r="XD15" s="0" t="n">
        <f aca="false">IF($AI15="●",SUMIFS(ST_SUM!XR:XR,ST_SUM!$L:$L,$G15)/COUNTIFS($G:$G,$G15,$AI:$AI,"●",$A:$A,XD$5)/XD$3,0)/3600/$E15</f>
        <v>0</v>
      </c>
      <c r="XE15" s="0" t="n">
        <f aca="false">IF($AJ15="●",SUMIFS(ST_SUM!XS:XS,ST_SUM!$L:$L,$G15)/COUNTIFS($G:$G,$G15,$AJ:$AJ,"●",$A:$A,XE$5)/XE$3,0)/3600/$E15</f>
        <v>0</v>
      </c>
      <c r="XF15" s="0" t="n">
        <f aca="false">IF($AK15="●",SUMIFS(ST_SUM!XT:XT,ST_SUM!$L:$L,$G15)/COUNTIFS($G:$G,$G15,$AK:$AK,"●",$A:$A,XF$5)/XF$3,0)/3600/$E15</f>
        <v>0</v>
      </c>
      <c r="XG15" s="0" t="n">
        <f aca="false">IF($AL15="●",SUMIFS(ST_SUM!XU:XU,ST_SUM!$L:$L,$G15)/COUNTIFS($G:$G,$G15,$AL:$AL,"●",$A:$A,XG$5)/XG$3,0)/3600/$E15</f>
        <v>0</v>
      </c>
      <c r="XH15" s="0" t="n">
        <f aca="false">IF($AM15="●",SUMIFS(ST_SUM!XV:XV,ST_SUM!$L:$L,$G15)/COUNTIFS($G:$G,$G15,$AM:$AM,"●",$A:$A,XH$5)/XH$3,0)/3600/$E15</f>
        <v>0</v>
      </c>
      <c r="XI15" s="0" t="n">
        <f aca="false">IF($AN15="●",SUMIFS(ST_SUM!XW:XW,ST_SUM!$L:$L,$G15)/COUNTIFS($G:$G,$G15,$AN:$AN,"●",$A:$A,XI$5)/XI$3,0)/3600/$E15</f>
        <v>0</v>
      </c>
      <c r="XJ15" s="0" t="n">
        <f aca="false">IF($AO15="●",SUMIFS(ST_SUM!XX:XX,ST_SUM!$L:$L,$G15)/COUNTIFS($G:$G,$G15,$AO:$AO,"●",$A:$A,XJ$5)/XJ$3,0)/3600/$E15</f>
        <v>0</v>
      </c>
      <c r="XK15" s="0" t="n">
        <f aca="false">IF($AP15="●",SUMIFS(ST_SUM!XY:XY,ST_SUM!$L:$L,$G15)/COUNTIFS($G:$G,$G15,$AP:$AP,"●",$A:$A,XK$5)/XK$3,0)/3600/$E15</f>
        <v>0</v>
      </c>
      <c r="XL15" s="0" t="n">
        <f aca="false">IF($AQ15="●",SUMIFS(ST_SUM!XZ:XZ,ST_SUM!$L:$L,$G15)/COUNTIFS($G:$G,$G15,$AQ:$AQ,"●",$A:$A,XL$5)/XL$3,0)/3600/$E15</f>
        <v>0</v>
      </c>
      <c r="XM15" s="0" t="n">
        <f aca="false">IF($AR15="●",SUMIFS(ST_SUM!YA:YA,ST_SUM!$L:$L,$G15)/COUNTIFS($G:$G,$G15,$AR:$AR,"●",$A:$A,XM$5)/XM$3,0)/3600/$E15</f>
        <v>0</v>
      </c>
      <c r="XN15" s="0" t="n">
        <f aca="false">IF($AS15="●",SUMIFS(ST_SUM!YB:YB,ST_SUM!$L:$L,$G15)/COUNTIFS($G:$G,$G15,$AS:$AS,"●",$A:$A,XN$5)/XN$3,0)/3600/$E15</f>
        <v>0</v>
      </c>
      <c r="XO15" s="0" t="n">
        <f aca="false">IF($AT15="●",SUMIFS(ST_SUM!YC:YC,ST_SUM!$L:$L,$G15)/COUNTIFS($G:$G,$G15,$AT:$AT,"●",$A:$A,XO$5)/XO$3,0)/3600/$E15</f>
        <v>0</v>
      </c>
      <c r="XP15" s="0" t="n">
        <f aca="false">IF($AU15="●",SUMIFS(ST_SUM!YD:YD,ST_SUM!$L:$L,$G15)/COUNTIFS($G:$G,$G15,$AU:$AU,"●",$A:$A,XP$5)/XP$3,0)/3600/$E15</f>
        <v>0</v>
      </c>
      <c r="XQ15" s="0" t="n">
        <f aca="false">IF($AV15="●",SUMIFS(ST_SUM!YE:YE,ST_SUM!$L:$L,$G15)/COUNTIFS($G:$G,$G15,$AV:$AV,"●",$A:$A,XQ$5)/XQ$3,0)/3600/$E15</f>
        <v>0</v>
      </c>
      <c r="XR15" s="0" t="n">
        <f aca="false">IF($AW15="●",SUMIFS(ST_SUM!YF:YF,ST_SUM!$L:$L,$G15)/COUNTIFS($G:$G,$G15,$AW:$AW,"●",$A:$A,XR$5)/XR$3,0)/3600/$E15</f>
        <v>0</v>
      </c>
      <c r="XS15" s="0" t="n">
        <f aca="false">IF($AX15="●",SUMIFS(ST_SUM!YG:YG,ST_SUM!$L:$L,$G15)/COUNTIFS($G:$G,$G15,$AX:$AX,"●",$A:$A,XS$5)/XS$3,0)/3600/$E15</f>
        <v>0</v>
      </c>
      <c r="XT15" s="0" t="n">
        <f aca="false">IF($AY15="●",SUMIFS(ST_SUM!YH:YH,ST_SUM!$L:$L,$G15)/COUNTIFS($G:$G,$G15,$AY:$AY,"●",$A:$A,XT$5)/XT$3,0)/3600/$E15</f>
        <v>0</v>
      </c>
      <c r="XU15" s="0" t="n">
        <f aca="false">IF($AZ15="●",SUMIFS(ST_SUM!YI:YI,ST_SUM!$L:$L,$G15)/COUNTIFS($G:$G,$G15,$AZ:$AZ,"●",$A:$A,XU$5)/XU$3,0)/3600/$E15</f>
        <v>0</v>
      </c>
      <c r="XV15" s="0" t="n">
        <f aca="false">IF($BA15="●",SUMIFS(ST_SUM!YJ:YJ,ST_SUM!$L:$L,$G15)/COUNTIFS($G:$G,$G15,$BA:$BA,"●",$A:$A,XV$5)/XV$3,0)/3600/$E15</f>
        <v>0</v>
      </c>
      <c r="XW15" s="0" t="n">
        <f aca="false">IF($BB15="●",SUMIFS(ST_SUM!YK:YK,ST_SUM!$L:$L,$G15)/COUNTIFS($G:$G,$G15,$BB:$BB,"●",$A:$A,XW$5)/XW$3,0)/3600/$E15</f>
        <v>0</v>
      </c>
      <c r="XX15" s="0" t="n">
        <f aca="false">IF($BC15="●",SUMIFS(ST_SUM!YL:YL,ST_SUM!$L:$L,$G15)/COUNTIFS($G:$G,$G15,$BC:$BC,"●",$A:$A,XX$5)/XX$3,0)/3600/$E15</f>
        <v>0</v>
      </c>
      <c r="XY15" s="0" t="n">
        <f aca="false">IF($BD15="●",SUMIFS(ST_SUM!YM:YM,ST_SUM!$L:$L,$G15)/COUNTIFS($G:$G,$G15,$BD:$BD,"●",$A:$A,XY$5)/XY$3,0)/3600/$E15</f>
        <v>0</v>
      </c>
      <c r="XZ15" s="0" t="n">
        <f aca="false">IF($BE15="●",SUMIFS(ST_SUM!YN:YN,ST_SUM!$L:$L,$G15)/COUNTIFS($G:$G,$G15,$BE:$BE,"●",$A:$A,XZ$5)/XZ$3,0)/3600/$E15</f>
        <v>0</v>
      </c>
      <c r="YA15" s="0" t="n">
        <f aca="false">IF($BF15="●",SUMIFS(ST_SUM!YO:YO,ST_SUM!$L:$L,$G15)/COUNTIFS($G:$G,$G15,$BF:$BF,"●",$A:$A,YA$5)/YA$3,0)/3600/$E15</f>
        <v>0</v>
      </c>
      <c r="YB15" s="0" t="n">
        <f aca="false">IF($BG15="●",SUMIFS(ST_SUM!YP:YP,ST_SUM!$L:$L,$G15)/COUNTIFS($G:$G,$G15,$BG:$BG,"●",$A:$A,YB$5)/YB$3,0)/3600/$E15</f>
        <v>0</v>
      </c>
      <c r="YC15" s="0" t="n">
        <f aca="false">IF($BH15="●",SUMIFS(ST_SUM!YQ:YQ,ST_SUM!$L:$L,$G15)/COUNTIFS($G:$G,$G15,$BH:$BH,"●",$A:$A,YC$5)/YC$3,0)/3600/$E15</f>
        <v>0</v>
      </c>
      <c r="YD15" s="0" t="n">
        <f aca="false">IF($BI15="●",SUMIFS(ST_SUM!YR:YR,ST_SUM!$L:$L,$G15)/COUNTIFS($G:$G,$G15,$BI:$BI,"●",$A:$A,YD$5)/YD$3,0)/3600/$E15</f>
        <v>0</v>
      </c>
      <c r="YE15" s="0" t="n">
        <f aca="false">IF($BJ15="●",SUMIFS(ST_SUM!YS:YS,ST_SUM!$L:$L,$G15)/COUNTIFS($G:$G,$G15,$BJ:$BJ,"●",$A:$A,YE$5)/YE$3,0)/3600/$E15</f>
        <v>0</v>
      </c>
      <c r="YF15" s="0" t="n">
        <f aca="false">IF($BK15="●",SUMIFS(ST_SUM!YT:YT,ST_SUM!$L:$L,$G15)/COUNTIFS($G:$G,$G15,$BK:$BK,"●",$A:$A,YF$5)/YF$3,0)/3600/$E15</f>
        <v>0</v>
      </c>
      <c r="YG15" s="0" t="n">
        <f aca="false">IF($BL15="●",SUMIFS(ST_SUM!YU:YU,ST_SUM!$L:$L,$G15)/COUNTIFS($G:$G,$G15,$BL:$BL,"●",$A:$A,YG$5)/YG$3,0)/3600/$E15</f>
        <v>0</v>
      </c>
      <c r="YH15" s="0" t="n">
        <f aca="false">IF($BM15="●",SUMIFS(ST_SUM!YV:YV,ST_SUM!$L:$L,$G15)/COUNTIFS($G:$G,$G15,$BM:$BM,"●",$A:$A,YH$5)/YH$3,0)/3600/$E15</f>
        <v>0</v>
      </c>
      <c r="YI15" s="0" t="n">
        <f aca="false">IF($BN15="●",SUMIFS(ST_SUM!YW:YW,ST_SUM!$L:$L,$G15)/COUNTIFS($G:$G,$G15,$BN:$BN,"●",$A:$A,YI$5)/YI$3,0)/3600/$E15</f>
        <v>0</v>
      </c>
      <c r="YJ15" s="0" t="n">
        <f aca="false">IF($BO15="●",SUMIFS(ST_SUM!YX:YX,ST_SUM!$L:$L,$G15)/COUNTIFS($G:$G,$G15,$BO:$BO,"●",$A:$A,YJ$5)/YJ$3,0)/3600/$E15</f>
        <v>0</v>
      </c>
      <c r="YK15" s="0" t="n">
        <f aca="false">IF($BP15="●",SUMIFS(ST_SUM!YY:YY,ST_SUM!$L:$L,$G15)/COUNTIFS($G:$G,$G15,$BP:$BP,"●",$A:$A,YK$5)/YK$3,0)/3600/$E15</f>
        <v>0</v>
      </c>
      <c r="YL15" s="0" t="n">
        <f aca="false">IF($BQ15="●",SUMIFS(ST_SUM!YZ:YZ,ST_SUM!$L:$L,$G15)/COUNTIFS($G:$G,$G15,$BQ:$BQ,"●",$A:$A,YL$5)/YL$3,0)/3600/$E15</f>
        <v>0</v>
      </c>
      <c r="YM15" s="0" t="n">
        <f aca="false">IF($BR15="●",SUMIFS(ST_SUM!ZA:ZA,ST_SUM!$L:$L,$G15)/COUNTIFS($G:$G,$G15,$BR:$BR,"●",$A:$A,YM$5)/YM$3,0)/3600/$E15</f>
        <v>0</v>
      </c>
      <c r="YN15" s="0" t="n">
        <f aca="false">IF($BS15="●",SUMIFS(ST_SUM!ZB:ZB,ST_SUM!$L:$L,$G15)/COUNTIFS($G:$G,$G15,$BS:$BS,"●",$A:$A,YN$5)/YN$3,0)/3600/$E15</f>
        <v>0</v>
      </c>
      <c r="YO15" s="0" t="n">
        <f aca="false">IF($BT15="●",SUMIFS(ST_SUM!ZC:ZC,ST_SUM!$L:$L,$G15)/COUNTIFS($G:$G,$G15,$BT:$BT,"●",$A:$A,YO$5)/YO$3,0)/3600/$E15</f>
        <v>0</v>
      </c>
      <c r="YP15" s="0" t="n">
        <f aca="false">SUM(WC15:YO15)</f>
        <v>0.854288352272727</v>
      </c>
      <c r="YQ15" s="0" t="n">
        <f aca="false">IF($H15="●",SUMIFS(ST_SUM!ZE:ZE,ST_SUM!$L:$L,$G15)/COUNTIFS($G:$G,$G15,$H:$H,"●",$A:$A,YQ$5)/YQ$3,0)/3600/$E15</f>
        <v>0</v>
      </c>
      <c r="YR15" s="0" t="n">
        <f aca="false">IF($I15="●",SUMIFS(ST_SUM!ZF:ZF,ST_SUM!$L:$L,$G15)/COUNTIFS($G:$G,$G15,$I:$I,"●",$A:$A,YR$5)/YR$3,0)/3600/$E15</f>
        <v>0</v>
      </c>
      <c r="YS15" s="0" t="n">
        <f aca="false">IF($J15="●",SUMIFS(ST_SUM!ZG:ZG,ST_SUM!$L:$L,$G15)/COUNTIFS($G:$G,$G15,$J:$J,"●",$A:$A,YS$5)/YS$3,0)/3600/$E15</f>
        <v>0</v>
      </c>
      <c r="YT15" s="0" t="n">
        <f aca="false">IF($K15="●",SUMIFS(ST_SUM!ZH:ZH,ST_SUM!$L:$L,$G15)/COUNTIFS($G:$G,$G15,$K:$K,"●",$A:$A,YT$5)/YT$3,0)/3600/$E15</f>
        <v>0</v>
      </c>
      <c r="YU15" s="0" t="n">
        <f aca="false">IF($L15="●",SUMIFS(ST_SUM!ZI:ZI,ST_SUM!$L:$L,$G15)/COUNTIFS($G:$G,$G15,$L:$L,"●",$A:$A,YU$5)/YU$3,0)/3600/$E15</f>
        <v>0</v>
      </c>
      <c r="YV15" s="0" t="n">
        <f aca="false">IF($M15="●",SUMIFS(ST_SUM!ZJ:ZJ,ST_SUM!$L:$L,$G15)/COUNTIFS($G:$G,$G15,$M:$M,"●",$A:$A,YV$5)/YV$3,0)/3600/$E15</f>
        <v>0</v>
      </c>
      <c r="YW15" s="0" t="n">
        <f aca="false">IF($N15="●",SUMIFS(ST_SUM!ZK:ZK,ST_SUM!$L:$L,$G15)/COUNTIFS($G:$G,$G15,$N:$N,"●",$A:$A,YW$5)/YW$3,0)/3600/$E15</f>
        <v>0</v>
      </c>
      <c r="YX15" s="0" t="n">
        <f aca="false">IF($O15="●",SUMIFS(ST_SUM!ZL:ZL,ST_SUM!$L:$L,$G15,ST_SUM!$M:$M,IF($B15='PART METHOD'!$D$4,"FMCNC1",IF($B15='PART METHOD'!$D$6,"FMCNC2","STD")))/IF($B15='PART METHOD'!$D$4,COUNTIFS($G:$G,$G15,$O:$O,"●",$A:$A,YX$5,$B:$B,'PART METHOD'!$D$4),IF($B15='PART METHOD'!$D$6,COUNTIFS($G:$G,$G15,$O:$O,"●",$A:$A,YX$5,$B:$B,'PART METHOD'!$D$6),COUNTIFS($G:$G,$G15,$O:$O,"●",$A:$A,YX$5,$B:$B,"&lt;&gt;"&amp;'PART METHOD'!$D$4,$B:$B,"&lt;&gt;"&amp;'PART METHOD'!$D$6)))/YX$3,0)/3600/$E15</f>
        <v>0.0569222743055556</v>
      </c>
      <c r="YY15" s="0" t="n">
        <f aca="false">IF($P15="●",SUMIFS(ST_SUM!ZM:ZM,ST_SUM!$L:$L,$G15,ST_SUM!$M:$M,IF($B15='PART METHOD'!$D$4,"FMCNC1",IF($B15='PART METHOD'!$D$6,"FMCNC2","STD")))/IF($B15='PART METHOD'!$D$4,COUNTIFS($G:$G,$G15,$P:$P,"●",$A:$A,YY$5,$B:$B,'PART METHOD'!$D$4),IF($B15='PART METHOD'!$D$6,COUNTIFS($G:$G,$G15,$P:$P,"●",$A:$A,YY$5,$B:$B,'PART METHOD'!$D$6),COUNTIFS($G:$G,$G15,$P:$P,"●",$A:$A,YY$5,$B:$B,"&lt;&gt;"&amp;'PART METHOD'!$D$4,$B:$B,"&lt;&gt;"&amp;'PART METHOD'!$D$6)))/YY$3,0)/3600/$E15</f>
        <v>0.213906145833333</v>
      </c>
      <c r="YZ15" s="0" t="n">
        <f aca="false">IF($Q15="●",SUMIFS(ST_SUM!ZN:ZN,ST_SUM!$L:$L,$G15,ST_SUM!$M:$M,IF($B15='PART METHOD'!$D$4,"FMCNC1",IF($B15='PART METHOD'!$D$6,"FMCNC2","STD")))/IF($B15='PART METHOD'!$D$4,COUNTIFS($G:$G,$G15,$Q:$Q,"●",$A:$A,YZ$5,$B:$B,'PART METHOD'!$D$4),IF($B15='PART METHOD'!$D$6,COUNTIFS($G:$G,$G15,$Q:$Q,"●",$A:$A,YZ$5,$B:$B,'PART METHOD'!$D$6),COUNTIFS($G:$G,$G15,$Q:$Q,"●",$A:$A,YZ$5,$B:$B,"&lt;&gt;"&amp;'PART METHOD'!$D$4,$B:$B,"&lt;&gt;"&amp;'PART METHOD'!$D$6)))/YZ$3,0)/3600/$E15</f>
        <v>0.233218611111111</v>
      </c>
      <c r="ZA15" s="0" t="n">
        <f aca="false">IF($R15="●",SUMIFS(ST_SUM!ZO:ZO,ST_SUM!$L:$L,$G15,ST_SUM!$M:$M,IF($B15='PART METHOD'!$D$4,"FMCNC1",IF($B15='PART METHOD'!$D$6,"FMCNC2","STD")))/IF($B15='PART METHOD'!$D$4,COUNTIFS($G:$G,$G15,$R:$R,"●",$A:$A,ZA$5,$B:$B,'PART METHOD'!$D$4),IF($B15='PART METHOD'!$D$6,COUNTIFS($G:$G,$G15,$R:$R,"●",$A:$A,ZA$5,$B:$B,'PART METHOD'!$D$6),COUNTIFS($G:$G,$G15,$R:$R,"●",$A:$A,ZA$5,$B:$B,"&lt;&gt;"&amp;'PART METHOD'!$D$4,$B:$B,"&lt;&gt;"&amp;'PART METHOD'!$D$6)))/ZA$3,0)/3600/$E15</f>
        <v>0.215593194444444</v>
      </c>
      <c r="ZB15" s="0" t="n">
        <f aca="false">IF($S15="●",SUMIFS(ST_SUM!ZP:ZP,ST_SUM!$L:$L,$G15,ST_SUM!$M:$M,IF($B15='PART METHOD'!$D$4,"FMCNC1",IF($B15='PART METHOD'!$D$6,"FMCNC2","STD")))/IF($B15='PART METHOD'!$D$4,COUNTIFS($G:$G,$G15,$S:$S,"●",$A:$A,ZB$5,$B:$B,'PART METHOD'!$D$4),IF($B15='PART METHOD'!$D$6,COUNTIFS($G:$G,$G15,$S:$S,"●",$A:$A,ZB$5,$B:$B,'PART METHOD'!$D$6),COUNTIFS($G:$G,$G15,$S:$S,"●",$A:$A,ZB$5,$B:$B,"&lt;&gt;"&amp;'PART METHOD'!$D$4,$B:$B,"&lt;&gt;"&amp;'PART METHOD'!$D$6)))/ZB$3,0)/3600/$E15</f>
        <v>0.0739989930555556</v>
      </c>
      <c r="ZC15" s="0" t="n">
        <f aca="false">IF($T15="●",SUMIFS(ST_SUM!ZQ:ZQ,ST_SUM!$L:$L,$G15,ST_SUM!$M:$M,IF($B15='PART METHOD'!$D$4,"FMCNC1",IF($B15='PART METHOD'!$D$6,"FMCNC2","STD")))/IF($B15='PART METHOD'!$D$4,COUNTIFS($G:$G,$G15,$T:$T,"●",$A:$A,ZC$5,$B:$B,'PART METHOD'!$D$4),IF($B15='PART METHOD'!$D$6,COUNTIFS($G:$G,$G15,$T:$T,"●",$A:$A,ZC$5,$B:$B,'PART METHOD'!$D$6),COUNTIFS($G:$G,$G15,$T:$T,"●",$A:$A,ZC$5,$B:$B,"&lt;&gt;"&amp;'PART METHOD'!$D$4,$B:$B,"&lt;&gt;"&amp;'PART METHOD'!$D$6)))/ZC$3,0)/3600/$E15</f>
        <v>0.006453125</v>
      </c>
      <c r="ZD15" s="0" t="n">
        <f aca="false">IF($U15="●",SUMIFS(ST_SUM!ZR:ZR,ST_SUM!$L:$L,$G15,ST_SUM!$M:$M,IF($B15='PART METHOD'!$D$4,"FMCNC1",IF($B15='PART METHOD'!$D$6,"FMCNC2","STD")))/IF($B15='PART METHOD'!$D$4,COUNTIFS($G:$G,$G15,$U:$U,"●",$A:$A,ZD$5,$B:$B,'PART METHOD'!$D$4),IF($B15='PART METHOD'!$D$6,COUNTIFS($G:$G,$G15,$U:$U,"●",$A:$A,ZD$5,$B:$B,'PART METHOD'!$D$6),COUNTIFS($G:$G,$G15,$U:$U,"●",$A:$A,ZD$5,$B:$B,"&lt;&gt;"&amp;'PART METHOD'!$D$4,$B:$B,"&lt;&gt;"&amp;'PART METHOD'!$D$6)))/ZD$3,0)/3600/$E15</f>
        <v>0.193291631944444</v>
      </c>
      <c r="ZE15" s="0" t="n">
        <f aca="false">IF($V15="●",SUMIFS(ST_SUM!ZS:ZS,ST_SUM!$L:$L,$G15,ST_SUM!$M:$M,IF($B15='PART METHOD'!$D$4,"FMCNC1",IF($B15='PART METHOD'!$D$6,"FMCNC2","STD")))/IF($B15='PART METHOD'!$D$4,COUNTIFS($G:$G,$G15,$V:$V,"●",$A:$A,ZE$5,$B:$B,'PART METHOD'!$D$4),IF($B15='PART METHOD'!$D$6,COUNTIFS($G:$G,$G15,$V:$V,"●",$A:$A,ZE$5,$B:$B,'PART METHOD'!$D$6),COUNTIFS($G:$G,$G15,$V:$V,"●",$A:$A,ZE$5,$B:$B,"&lt;&gt;"&amp;'PART METHOD'!$D$4,$B:$B,"&lt;&gt;"&amp;'PART METHOD'!$D$6)))/ZE$3,0)/3600/$E15</f>
        <v>0.198539930555556</v>
      </c>
      <c r="ZF15" s="0" t="n">
        <f aca="false">IF($W15="●",SUMIFS(ST_SUM!ZT:ZT,ST_SUM!$L:$L,$G15,ST_SUM!$N:$N,IF($B15='PART METHOD'!$D$5,"HAND","STD"))/COUNTIFS($G:$G,$G15,$W:$W,"●",$A:$A,ZF$5,$B:$B,IF($B15='PART METHOD'!$D$5,'PART METHOD'!$D$5,"&lt;&gt;"&amp;'PART METHOD'!$D$5))/ZF$3,0)/3600/$E15</f>
        <v>0</v>
      </c>
      <c r="ZG15" s="0" t="n">
        <f aca="false">IF($X15="●",SUMIFS(ST_SUM!ZU:ZU,ST_SUM!$L:$L,$G15)/COUNTIFS($G:$G,$G15,$X:$X,"●",$A:$A,ZG$5)/ZG$3,0)/3600/$E15</f>
        <v>0</v>
      </c>
      <c r="ZH15" s="0" t="n">
        <f aca="false">IF($Y15="●",SUMIFS(ST_SUM!ZV:ZV,ST_SUM!$L:$L,$G15)/COUNTIFS($G:$G,$G15,$Y:$Y,"●",$A:$A,ZH$5)/ZH$3,0)/3600/$E15</f>
        <v>0</v>
      </c>
      <c r="ZI15" s="0" t="n">
        <f aca="false">IF($Z15="●",SUMIFS(ST_SUM!ZW:ZW,ST_SUM!$L:$L,$G15)/COUNTIFS($G:$G,$G15,$Z:$Z,"●",$A:$A,ZI$5)/ZI$3,0)/3600/$E15</f>
        <v>0</v>
      </c>
      <c r="ZJ15" s="0" t="n">
        <f aca="false">IF($AA15="●",SUMIFS(ST_SUM!ZX:ZX,ST_SUM!$L:$L,$G15)/COUNTIFS($G:$G,$G15,$AA:$AA,"●",$A:$A,ZJ$5)/ZJ$3,0)/3600/$E15</f>
        <v>0</v>
      </c>
      <c r="ZK15" s="0" t="n">
        <f aca="false">IF($AB15="●",SUMIFS(ST_SUM!ZY:ZY,ST_SUM!$L:$L,$G15)/COUNTIFS($G:$G,$G15,$AB:$AB,"●",$A:$A,ZK$5)/ZK$3,0)/3600/$E15</f>
        <v>0</v>
      </c>
      <c r="ZL15" s="0" t="n">
        <f aca="false">IF($AC15="●",SUMIFS(ST_SUM!ZZ:ZZ,ST_SUM!$L:$L,$G15)/COUNTIFS($G:$G,$G15,$AC:$AC,"●",$A:$A,ZL$5)/ZL$3,0)/3600/$E15</f>
        <v>0</v>
      </c>
      <c r="ZM15" s="0" t="n">
        <f aca="false">IF($AD15="●",SUMIFS(ST_SUM!AAA:AAA,ST_SUM!$L:$L,$G15)/COUNTIFS($G:$G,$G15,$AD:$AD,"●",$A:$A,ZM$5)/ZM$3,0)/3600/$E15</f>
        <v>0</v>
      </c>
      <c r="ZN15" s="0" t="n">
        <f aca="false">IF($AE15="●",SUMIFS(ST_SUM!AAB:AAB,ST_SUM!$L:$L,$G15)/COUNTIFS($G:$G,$G15,$AE:$AE,"●",$A:$A,ZN$5)/ZN$3,0)/3600/$E15</f>
        <v>0</v>
      </c>
      <c r="ZO15" s="0" t="n">
        <f aca="false">IF($AF15="●",SUMIFS(ST_SUM!AAC:AAC,ST_SUM!$L:$L,$G15)/COUNTIFS($G:$G,$G15,$AF:$AF,"●",$A:$A,ZO$5)/ZO$3,0)/3600/$E15</f>
        <v>0</v>
      </c>
      <c r="ZP15" s="0" t="n">
        <f aca="false">IF($AG15="●",SUMIFS(ST_SUM!AAD:AAD,ST_SUM!$L:$L,$G15)/COUNTIFS($G:$G,$G15,$AG:$AG,"●",$A:$A,ZP$5)/ZP$3,0)/3600/$E15</f>
        <v>0</v>
      </c>
      <c r="ZQ15" s="0" t="n">
        <f aca="false">IF($AH15="●",SUMIFS(ST_SUM!AAE:AAE,ST_SUM!$L:$L,$G15)/COUNTIFS($G:$G,$G15,$AH:$AH,"●",$A:$A,ZQ$5)/ZQ$3,0)/3600/$E15</f>
        <v>0</v>
      </c>
      <c r="ZR15" s="0" t="n">
        <f aca="false">IF($AI15="●",SUMIFS(ST_SUM!AAF:AAF,ST_SUM!$L:$L,$G15)/COUNTIFS($G:$G,$G15,$AI:$AI,"●",$A:$A,ZR$5)/ZR$3,0)/3600/$E15</f>
        <v>0</v>
      </c>
      <c r="ZS15" s="0" t="n">
        <f aca="false">IF($AJ15="●",SUMIFS(ST_SUM!AAG:AAG,ST_SUM!$L:$L,$G15)/COUNTIFS($G:$G,$G15,$AJ:$AJ,"●",$A:$A,ZS$5)/ZS$3,0)/3600/$E15</f>
        <v>0</v>
      </c>
      <c r="ZT15" s="0" t="n">
        <f aca="false">IF($AK15="●",SUMIFS(ST_SUM!AAH:AAH,ST_SUM!$L:$L,$G15)/COUNTIFS($G:$G,$G15,$AK:$AK,"●",$A:$A,ZT$5)/ZT$3,0)/3600/$E15</f>
        <v>0</v>
      </c>
      <c r="ZU15" s="0" t="n">
        <f aca="false">IF($AL15="●",SUMIFS(ST_SUM!AAI:AAI,ST_SUM!$L:$L,$G15)/COUNTIFS($G:$G,$G15,$AL:$AL,"●",$A:$A,ZU$5)/ZU$3,0)/3600/$E15</f>
        <v>0</v>
      </c>
      <c r="ZV15" s="0" t="n">
        <f aca="false">IF($AM15="●",SUMIFS(ST_SUM!AAJ:AAJ,ST_SUM!$L:$L,$G15)/COUNTIFS($G:$G,$G15,$AM:$AM,"●",$A:$A,ZV$5)/ZV$3,0)/3600/$E15</f>
        <v>0</v>
      </c>
      <c r="ZW15" s="0" t="n">
        <f aca="false">IF($AN15="●",SUMIFS(ST_SUM!AAK:AAK,ST_SUM!$L:$L,$G15)/COUNTIFS($G:$G,$G15,$AN:$AN,"●",$A:$A,ZW$5)/ZW$3,0)/3600/$E15</f>
        <v>0</v>
      </c>
      <c r="ZX15" s="0" t="n">
        <f aca="false">IF($AO15="●",SUMIFS(ST_SUM!AAL:AAL,ST_SUM!$L:$L,$G15)/COUNTIFS($G:$G,$G15,$AO:$AO,"●",$A:$A,ZX$5)/ZX$3,0)/3600/$E15</f>
        <v>0</v>
      </c>
      <c r="ZY15" s="0" t="n">
        <f aca="false">IF($AP15="●",SUMIFS(ST_SUM!AAM:AAM,ST_SUM!$L:$L,$G15)/COUNTIFS($G:$G,$G15,$AP:$AP,"●",$A:$A,ZY$5)/ZY$3,0)/3600/$E15</f>
        <v>0</v>
      </c>
      <c r="ZZ15" s="0" t="n">
        <f aca="false">IF($AQ15="●",SUMIFS(ST_SUM!AAN:AAN,ST_SUM!$L:$L,$G15)/COUNTIFS($G:$G,$G15,$AQ:$AQ,"●",$A:$A,ZZ$5)/ZZ$3,0)/3600/$E15</f>
        <v>0</v>
      </c>
      <c r="AAA15" s="0" t="n">
        <f aca="false">IF($AR15="●",SUMIFS(ST_SUM!AAO:AAO,ST_SUM!$L:$L,$G15)/COUNTIFS($G:$G,$G15,$AR:$AR,"●",$A:$A,AAA$5)/AAA$3,0)/3600/$E15</f>
        <v>0</v>
      </c>
      <c r="AAB15" s="0" t="n">
        <f aca="false">IF($AS15="●",SUMIFS(ST_SUM!AAP:AAP,ST_SUM!$L:$L,$G15)/COUNTIFS($G:$G,$G15,$AS:$AS,"●",$A:$A,AAB$5)/AAB$3,0)/3600/$E15</f>
        <v>0</v>
      </c>
      <c r="AAC15" s="0" t="n">
        <f aca="false">IF($AT15="●",SUMIFS(ST_SUM!AAQ:AAQ,ST_SUM!$L:$L,$G15)/COUNTIFS($G:$G,$G15,$AT:$AT,"●",$A:$A,AAC$5)/AAC$3,0)/3600/$E15</f>
        <v>0</v>
      </c>
      <c r="AAD15" s="0" t="n">
        <f aca="false">IF($AU15="●",SUMIFS(ST_SUM!AAR:AAR,ST_SUM!$L:$L,$G15)/COUNTIFS($G:$G,$G15,$AU:$AU,"●",$A:$A,AAD$5)/AAD$3,0)/3600/$E15</f>
        <v>0</v>
      </c>
      <c r="AAE15" s="0" t="n">
        <f aca="false">IF($AV15="●",SUMIFS(ST_SUM!AAS:AAS,ST_SUM!$L:$L,$G15)/COUNTIFS($G:$G,$G15,$AV:$AV,"●",$A:$A,AAE$5)/AAE$3,0)/3600/$E15</f>
        <v>0</v>
      </c>
      <c r="AAF15" s="0" t="n">
        <f aca="false">IF($AW15="●",SUMIFS(ST_SUM!AAT:AAT,ST_SUM!$L:$L,$G15)/COUNTIFS($G:$G,$G15,$AW:$AW,"●",$A:$A,AAF$5)/AAF$3,0)/3600/$E15</f>
        <v>0</v>
      </c>
      <c r="AAG15" s="0" t="n">
        <f aca="false">IF($AX15="●",SUMIFS(ST_SUM!AAU:AAU,ST_SUM!$L:$L,$G15)/COUNTIFS($G:$G,$G15,$AX:$AX,"●",$A:$A,AAG$5)/AAG$3,0)/3600/$E15</f>
        <v>0</v>
      </c>
      <c r="AAH15" s="0" t="n">
        <f aca="false">IF($AY15="●",SUMIFS(ST_SUM!AAV:AAV,ST_SUM!$L:$L,$G15)/COUNTIFS($G:$G,$G15,$AY:$AY,"●",$A:$A,AAH$5)/AAH$3,0)/3600/$E15</f>
        <v>0</v>
      </c>
      <c r="AAI15" s="0" t="n">
        <f aca="false">IF($AZ15="●",SUMIFS(ST_SUM!AAW:AAW,ST_SUM!$L:$L,$G15)/COUNTIFS($G:$G,$G15,$AZ:$AZ,"●",$A:$A,AAI$5)/AAI$3,0)/3600/$E15</f>
        <v>0</v>
      </c>
      <c r="AAJ15" s="0" t="n">
        <f aca="false">IF($BA15="●",SUMIFS(ST_SUM!AAX:AAX,ST_SUM!$L:$L,$G15)/COUNTIFS($G:$G,$G15,$BA:$BA,"●",$A:$A,AAJ$5)/AAJ$3,0)/3600/$E15</f>
        <v>0</v>
      </c>
      <c r="AAK15" s="0" t="n">
        <f aca="false">IF($BB15="●",SUMIFS(ST_SUM!AAY:AAY,ST_SUM!$L:$L,$G15)/COUNTIFS($G:$G,$G15,$BB:$BB,"●",$A:$A,AAK$5)/AAK$3,0)/3600/$E15</f>
        <v>0</v>
      </c>
      <c r="AAL15" s="0" t="n">
        <f aca="false">IF($BC15="●",SUMIFS(ST_SUM!AAZ:AAZ,ST_SUM!$L:$L,$G15)/COUNTIFS($G:$G,$G15,$BC:$BC,"●",$A:$A,AAL$5)/AAL$3,0)/3600/$E15</f>
        <v>0</v>
      </c>
      <c r="AAM15" s="0" t="n">
        <f aca="false">IF($BD15="●",SUMIFS(ST_SUM!ABA:ABA,ST_SUM!$L:$L,$G15)/COUNTIFS($G:$G,$G15,$BD:$BD,"●",$A:$A,AAM$5)/AAM$3,0)/3600/$E15</f>
        <v>0</v>
      </c>
      <c r="AAN15" s="0" t="n">
        <f aca="false">IF($BE15="●",SUMIFS(ST_SUM!ABB:ABB,ST_SUM!$L:$L,$G15)/COUNTIFS($G:$G,$G15,$BE:$BE,"●",$A:$A,AAN$5)/AAN$3,0)/3600/$E15</f>
        <v>0</v>
      </c>
      <c r="AAO15" s="0" t="n">
        <f aca="false">IF($BF15="●",SUMIFS(ST_SUM!ABC:ABC,ST_SUM!$L:$L,$G15)/COUNTIFS($G:$G,$G15,$BF:$BF,"●",$A:$A,AAO$5)/AAO$3,0)/3600/$E15</f>
        <v>0</v>
      </c>
      <c r="AAP15" s="0" t="n">
        <f aca="false">IF($BG15="●",SUMIFS(ST_SUM!ABD:ABD,ST_SUM!$L:$L,$G15)/COUNTIFS($G:$G,$G15,$BG:$BG,"●",$A:$A,AAP$5)/AAP$3,0)/3600/$E15</f>
        <v>0</v>
      </c>
      <c r="AAQ15" s="0" t="n">
        <f aca="false">IF($BH15="●",SUMIFS(ST_SUM!ABE:ABE,ST_SUM!$L:$L,$G15)/COUNTIFS($G:$G,$G15,$BH:$BH,"●",$A:$A,AAQ$5)/AAQ$3,0)/3600/$E15</f>
        <v>0</v>
      </c>
      <c r="AAR15" s="0" t="n">
        <f aca="false">IF($BI15="●",SUMIFS(ST_SUM!ABF:ABF,ST_SUM!$L:$L,$G15)/COUNTIFS($G:$G,$G15,$BI:$BI,"●",$A:$A,AAR$5)/AAR$3,0)/3600/$E15</f>
        <v>0</v>
      </c>
      <c r="AAS15" s="0" t="n">
        <f aca="false">IF($BJ15="●",SUMIFS(ST_SUM!ABG:ABG,ST_SUM!$L:$L,$G15)/COUNTIFS($G:$G,$G15,$BJ:$BJ,"●",$A:$A,AAS$5)/AAS$3,0)/3600/$E15</f>
        <v>0</v>
      </c>
      <c r="AAT15" s="0" t="n">
        <f aca="false">IF($BK15="●",SUMIFS(ST_SUM!ABH:ABH,ST_SUM!$L:$L,$G15)/COUNTIFS($G:$G,$G15,$BK:$BK,"●",$A:$A,AAT$5)/AAT$3,0)/3600/$E15</f>
        <v>0</v>
      </c>
      <c r="AAU15" s="0" t="n">
        <f aca="false">IF($BL15="●",SUMIFS(ST_SUM!ABI:ABI,ST_SUM!$L:$L,$G15)/COUNTIFS($G:$G,$G15,$BL:$BL,"●",$A:$A,AAU$5)/AAU$3,0)/3600/$E15</f>
        <v>0</v>
      </c>
      <c r="AAV15" s="0" t="n">
        <f aca="false">IF($BM15="●",SUMIFS(ST_SUM!ABJ:ABJ,ST_SUM!$L:$L,$G15)/COUNTIFS($G:$G,$G15,$BM:$BM,"●",$A:$A,AAV$5)/AAV$3,0)/3600/$E15</f>
        <v>0</v>
      </c>
      <c r="AAW15" s="0" t="n">
        <f aca="false">IF($BN15="●",SUMIFS(ST_SUM!ABK:ABK,ST_SUM!$L:$L,$G15)/COUNTIFS($G:$G,$G15,$BN:$BN,"●",$A:$A,AAW$5)/AAW$3,0)/3600/$E15</f>
        <v>0</v>
      </c>
      <c r="AAX15" s="0" t="n">
        <f aca="false">IF($BO15="●",SUMIFS(ST_SUM!ABL:ABL,ST_SUM!$L:$L,$G15)/COUNTIFS($G:$G,$G15,$BO:$BO,"●",$A:$A,AAX$5)/AAX$3,0)/3600/$E15</f>
        <v>0</v>
      </c>
      <c r="AAY15" s="0" t="n">
        <f aca="false">IF($BP15="●",SUMIFS(ST_SUM!ABM:ABM,ST_SUM!$L:$L,$G15)/COUNTIFS($G:$G,$G15,$BP:$BP,"●",$A:$A,AAY$5)/AAY$3,0)/3600/$E15</f>
        <v>0</v>
      </c>
      <c r="AAZ15" s="0" t="n">
        <f aca="false">IF($BQ15="●",SUMIFS(ST_SUM!ABN:ABN,ST_SUM!$L:$L,$G15)/COUNTIFS($G:$G,$G15,$BQ:$BQ,"●",$A:$A,AAZ$5)/AAZ$3,0)/3600/$E15</f>
        <v>0</v>
      </c>
      <c r="ABA15" s="0" t="n">
        <f aca="false">IF($BR15="●",SUMIFS(ST_SUM!ABO:ABO,ST_SUM!$L:$L,$G15)/COUNTIFS($G:$G,$G15,$BR:$BR,"●",$A:$A,ABA$5)/ABA$3,0)/3600/$E15</f>
        <v>0</v>
      </c>
      <c r="ABB15" s="0" t="n">
        <f aca="false">IF($BS15="●",SUMIFS(ST_SUM!ABP:ABP,ST_SUM!$L:$L,$G15)/COUNTIFS($G:$G,$G15,$BS:$BS,"●",$A:$A,ABB$5)/ABB$3,0)/3600/$E15</f>
        <v>0</v>
      </c>
      <c r="ABC15" s="0" t="n">
        <f aca="false">IF($BT15="●",SUMIFS(ST_SUM!ABQ:ABQ,ST_SUM!$L:$L,$G15)/COUNTIFS($G:$G,$G15,$BT:$BT,"●",$A:$A,ABC$5)/ABC$3,0)/3600/$E15</f>
        <v>0</v>
      </c>
      <c r="ABD15" s="0" t="n">
        <f aca="false">SUM(YQ15:ABC15)</f>
        <v>1.19192390625</v>
      </c>
      <c r="ABE15" s="0" t="n">
        <f aca="false">IF($H15="●",SUMIFS(ST_SUM!ABS:ABS,ST_SUM!$L:$L,$G15)/COUNTIFS($G:$G,$G15,$H:$H,"●",$A:$A,ABE$5)/ABE$3,0)/3600/$E15</f>
        <v>0</v>
      </c>
      <c r="ABF15" s="0" t="n">
        <f aca="false">IF($I15="●",SUMIFS(ST_SUM!ABT:ABT,ST_SUM!$L:$L,$G15)/COUNTIFS($G:$G,$G15,$I:$I,"●",$A:$A,ABF$5)/ABF$3,0)/3600/$E15</f>
        <v>0</v>
      </c>
      <c r="ABG15" s="0" t="n">
        <f aca="false">IF($J15="●",SUMIFS(ST_SUM!ABU:ABU,ST_SUM!$L:$L,$G15)/COUNTIFS($G:$G,$G15,$J:$J,"●",$A:$A,ABG$5)/ABG$3,0)/3600/$E15</f>
        <v>0</v>
      </c>
      <c r="ABH15" s="0" t="n">
        <f aca="false">IF($K15="●",SUMIFS(ST_SUM!ABV:ABV,ST_SUM!$L:$L,$G15)/COUNTIFS($G:$G,$G15,$K:$K,"●",$A:$A,ABH$5)/ABH$3,0)/3600/$E15</f>
        <v>0</v>
      </c>
      <c r="ABI15" s="0" t="n">
        <f aca="false">IF($L15="●",SUMIFS(ST_SUM!ABW:ABW,ST_SUM!$L:$L,$G15)/COUNTIFS($G:$G,$G15,$L:$L,"●",$A:$A,ABI$5)/ABI$3,0)/3600/$E15</f>
        <v>0</v>
      </c>
      <c r="ABJ15" s="0" t="n">
        <f aca="false">IF($M15="●",SUMIFS(ST_SUM!ABX:ABX,ST_SUM!$L:$L,$G15)/COUNTIFS($G:$G,$G15,$M:$M,"●",$A:$A,ABJ$5)/ABJ$3,0)/3600/$E15</f>
        <v>0</v>
      </c>
      <c r="ABK15" s="0" t="n">
        <f aca="false">IF($N15="●",SUMIFS(ST_SUM!ABY:ABY,ST_SUM!$L:$L,$G15)/COUNTIFS($G:$G,$G15,$N:$N,"●",$A:$A,ABK$5)/ABK$3,0)/3600/$E15</f>
        <v>0</v>
      </c>
      <c r="ABL15" s="0" t="n">
        <f aca="false">IF($O15="●",SUMIFS(ST_SUM!ABZ:ABZ,ST_SUM!$L:$L,$G15,ST_SUM!$M:$M,IF($B15='PART METHOD'!$D$4,"FMCNC1",IF($B15='PART METHOD'!$D$6,"FMCNC2","STD")))/IF($B15='PART METHOD'!$D$4,COUNTIFS($G:$G,$G15,$O:$O,"●",$A:$A,ABL$5,$B:$B,'PART METHOD'!$D$4),IF($B15='PART METHOD'!$D$6,COUNTIFS($G:$G,$G15,$O:$O,"●",$A:$A,ABL$5,$B:$B,'PART METHOD'!$D$6),COUNTIFS($G:$G,$G15,$O:$O,"●",$A:$A,ABL$5,$B:$B,"&lt;&gt;"&amp;'PART METHOD'!$D$4,$B:$B,"&lt;&gt;"&amp;'PART METHOD'!$D$6)))/ABL$3,0)/3600/$E15</f>
        <v>0.120153240740741</v>
      </c>
      <c r="ABM15" s="0" t="n">
        <f aca="false">IF($P15="●",SUMIFS(ST_SUM!ACA:ACA,ST_SUM!$L:$L,$G15,ST_SUM!$M:$M,IF($B15='PART METHOD'!$D$4,"FMCNC1",IF($B15='PART METHOD'!$D$6,"FMCNC2","STD")))/IF($B15='PART METHOD'!$D$4,COUNTIFS($G:$G,$G15,$P:$P,"●",$A:$A,ABM$5,$B:$B,'PART METHOD'!$D$4),IF($B15='PART METHOD'!$D$6,COUNTIFS($G:$G,$G15,$P:$P,"●",$A:$A,ABM$5,$B:$B,'PART METHOD'!$D$6),COUNTIFS($G:$G,$G15,$P:$P,"●",$A:$A,ABM$5,$B:$B,"&lt;&gt;"&amp;'PART METHOD'!$D$4,$B:$B,"&lt;&gt;"&amp;'PART METHOD'!$D$6)))/ABM$3,0)/3600/$E15</f>
        <v>0.226911111111111</v>
      </c>
      <c r="ABN15" s="0" t="n">
        <f aca="false">IF($Q15="●",SUMIFS(ST_SUM!ACB:ACB,ST_SUM!$L:$L,$G15,ST_SUM!$M:$M,IF($B15='PART METHOD'!$D$4,"FMCNC1",IF($B15='PART METHOD'!$D$6,"FMCNC2","STD")))/IF($B15='PART METHOD'!$D$4,COUNTIFS($G:$G,$G15,$Q:$Q,"●",$A:$A,ABN$5,$B:$B,'PART METHOD'!$D$4),IF($B15='PART METHOD'!$D$6,COUNTIFS($G:$G,$G15,$Q:$Q,"●",$A:$A,ABN$5,$B:$B,'PART METHOD'!$D$6),COUNTIFS($G:$G,$G15,$Q:$Q,"●",$A:$A,ABN$5,$B:$B,"&lt;&gt;"&amp;'PART METHOD'!$D$4,$B:$B,"&lt;&gt;"&amp;'PART METHOD'!$D$6)))/ABN$3,0)/3600/$E15</f>
        <v>0.176351388888889</v>
      </c>
      <c r="ABO15" s="0" t="n">
        <f aca="false">IF($R15="●",SUMIFS(ST_SUM!ACC:ACC,ST_SUM!$L:$L,$G15,ST_SUM!$M:$M,IF($B15='PART METHOD'!$D$4,"FMCNC1",IF($B15='PART METHOD'!$D$6,"FMCNC2","STD")))/IF($B15='PART METHOD'!$D$4,COUNTIFS($G:$G,$G15,$R:$R,"●",$A:$A,ABO$5,$B:$B,'PART METHOD'!$D$4),IF($B15='PART METHOD'!$D$6,COUNTIFS($G:$G,$G15,$R:$R,"●",$A:$A,ABO$5,$B:$B,'PART METHOD'!$D$6),COUNTIFS($G:$G,$G15,$R:$R,"●",$A:$A,ABO$5,$B:$B,"&lt;&gt;"&amp;'PART METHOD'!$D$4,$B:$B,"&lt;&gt;"&amp;'PART METHOD'!$D$6)))/ABO$3,0)/3600/$E15</f>
        <v>0.267665393518519</v>
      </c>
      <c r="ABP15" s="0" t="n">
        <f aca="false">IF($S15="●",SUMIFS(ST_SUM!ACD:ACD,ST_SUM!$L:$L,$G15,ST_SUM!$M:$M,IF($B15='PART METHOD'!$D$4,"FMCNC1",IF($B15='PART METHOD'!$D$6,"FMCNC2","STD")))/IF($B15='PART METHOD'!$D$4,COUNTIFS($G:$G,$G15,$S:$S,"●",$A:$A,ABP$5,$B:$B,'PART METHOD'!$D$4),IF($B15='PART METHOD'!$D$6,COUNTIFS($G:$G,$G15,$S:$S,"●",$A:$A,ABP$5,$B:$B,'PART METHOD'!$D$6),COUNTIFS($G:$G,$G15,$S:$S,"●",$A:$A,ABP$5,$B:$B,"&lt;&gt;"&amp;'PART METHOD'!$D$4,$B:$B,"&lt;&gt;"&amp;'PART METHOD'!$D$6)))/ABP$3,0)/3600/$E15</f>
        <v>0.0687974537037037</v>
      </c>
      <c r="ABQ15" s="0" t="n">
        <f aca="false">IF($T15="●",SUMIFS(ST_SUM!ACE:ACE,ST_SUM!$L:$L,$G15,ST_SUM!$M:$M,IF($B15='PART METHOD'!$D$4,"FMCNC1",IF($B15='PART METHOD'!$D$6,"FMCNC2","STD")))/IF($B15='PART METHOD'!$D$4,COUNTIFS($G:$G,$G15,$T:$T,"●",$A:$A,ABQ$5,$B:$B,'PART METHOD'!$D$4),IF($B15='PART METHOD'!$D$6,COUNTIFS($G:$G,$G15,$T:$T,"●",$A:$A,ABQ$5,$B:$B,'PART METHOD'!$D$6),COUNTIFS($G:$G,$G15,$T:$T,"●",$A:$A,ABQ$5,$B:$B,"&lt;&gt;"&amp;'PART METHOD'!$D$4,$B:$B,"&lt;&gt;"&amp;'PART METHOD'!$D$6)))/ABQ$3,0)/3600/$E15</f>
        <v>0.0259375</v>
      </c>
      <c r="ABR15" s="0" t="n">
        <f aca="false">IF($U15="●",SUMIFS(ST_SUM!ACF:ACF,ST_SUM!$L:$L,$G15,ST_SUM!$M:$M,IF($B15='PART METHOD'!$D$4,"FMCNC1",IF($B15='PART METHOD'!$D$6,"FMCNC2","STD")))/IF($B15='PART METHOD'!$D$4,COUNTIFS($G:$G,$G15,$U:$U,"●",$A:$A,ABR$5,$B:$B,'PART METHOD'!$D$4),IF($B15='PART METHOD'!$D$6,COUNTIFS($G:$G,$G15,$U:$U,"●",$A:$A,ABR$5,$B:$B,'PART METHOD'!$D$6),COUNTIFS($G:$G,$G15,$U:$U,"●",$A:$A,ABR$5,$B:$B,"&lt;&gt;"&amp;'PART METHOD'!$D$4,$B:$B,"&lt;&gt;"&amp;'PART METHOD'!$D$6)))/ABR$3,0)/3600/$E15</f>
        <v>0.0764042824074074</v>
      </c>
      <c r="ABS15" s="0" t="n">
        <f aca="false">IF($V15="●",SUMIFS(ST_SUM!ACG:ACG,ST_SUM!$L:$L,$G15,ST_SUM!$M:$M,IF($B15='PART METHOD'!$D$4,"FMCNC1",IF($B15='PART METHOD'!$D$6,"FMCNC2","STD")))/IF($B15='PART METHOD'!$D$4,COUNTIFS($G:$G,$G15,$V:$V,"●",$A:$A,ABS$5,$B:$B,'PART METHOD'!$D$4),IF($B15='PART METHOD'!$D$6,COUNTIFS($G:$G,$G15,$V:$V,"●",$A:$A,ABS$5,$B:$B,'PART METHOD'!$D$6),COUNTIFS($G:$G,$G15,$V:$V,"●",$A:$A,ABS$5,$B:$B,"&lt;&gt;"&amp;'PART METHOD'!$D$4,$B:$B,"&lt;&gt;"&amp;'PART METHOD'!$D$6)))/ABS$3,0)/3600/$E15</f>
        <v>0.06621875</v>
      </c>
      <c r="ABT15" s="0" t="n">
        <f aca="false">IF($W15="●",SUMIFS(ST_SUM!ACH:ACH,ST_SUM!$L:$L,$G15,ST_SUM!$N:$N,IF($B15='PART METHOD'!$D$5,"HAND","STD"))/COUNTIFS($G:$G,$G15,$W:$W,"●",$A:$A,ABT$5,$B:$B,IF($B15='PART METHOD'!$D$5,'PART METHOD'!$D$5,"&lt;&gt;"&amp;'PART METHOD'!$D$5))/ABT$3,0)/3600/$E15</f>
        <v>0</v>
      </c>
      <c r="ABU15" s="0" t="n">
        <f aca="false">IF($X15="●",SUMIFS(ST_SUM!ACI:ACI,ST_SUM!$L:$L,$G15)/COUNTIFS($G:$G,$G15,$X:$X,"●",$A:$A,ABU$5)/ABU$3,0)/3600/$E15</f>
        <v>0</v>
      </c>
      <c r="ABV15" s="0" t="n">
        <f aca="false">IF($Y15="●",SUMIFS(ST_SUM!ACJ:ACJ,ST_SUM!$L:$L,$G15)/COUNTIFS($G:$G,$G15,$Y:$Y,"●",$A:$A,ABV$5)/ABV$3,0)/3600/$E15</f>
        <v>0</v>
      </c>
      <c r="ABW15" s="0" t="n">
        <f aca="false">IF($Z15="●",SUMIFS(ST_SUM!ACK:ACK,ST_SUM!$L:$L,$G15)/COUNTIFS($G:$G,$G15,$Z:$Z,"●",$A:$A,ABW$5)/ABW$3,0)/3600/$E15</f>
        <v>0</v>
      </c>
      <c r="ABX15" s="0" t="n">
        <f aca="false">IF($AA15="●",SUMIFS(ST_SUM!ACL:ACL,ST_SUM!$L:$L,$G15)/COUNTIFS($G:$G,$G15,$AA:$AA,"●",$A:$A,ABX$5)/ABX$3,0)/3600/$E15</f>
        <v>0</v>
      </c>
      <c r="ABY15" s="0" t="n">
        <f aca="false">IF($AB15="●",SUMIFS(ST_SUM!ACM:ACM,ST_SUM!$L:$L,$G15)/COUNTIFS($G:$G,$G15,$AB:$AB,"●",$A:$A,ABY$5)/ABY$3,0)/3600/$E15</f>
        <v>0</v>
      </c>
      <c r="ABZ15" s="0" t="n">
        <f aca="false">IF($AC15="●",SUMIFS(ST_SUM!ACN:ACN,ST_SUM!$L:$L,$G15)/COUNTIFS($G:$G,$G15,$AC:$AC,"●",$A:$A,ABZ$5)/ABZ$3,0)/3600/$E15</f>
        <v>0</v>
      </c>
      <c r="ACA15" s="0" t="n">
        <f aca="false">IF($AD15="●",SUMIFS(ST_SUM!ACO:ACO,ST_SUM!$L:$L,$G15)/COUNTIFS($G:$G,$G15,$AD:$AD,"●",$A:$A,ACA$5)/ACA$3,0)/3600/$E15</f>
        <v>0</v>
      </c>
      <c r="ACB15" s="0" t="n">
        <f aca="false">IF($AE15="●",SUMIFS(ST_SUM!ACP:ACP,ST_SUM!$L:$L,$G15)/COUNTIFS($G:$G,$G15,$AE:$AE,"●",$A:$A,ACB$5)/ACB$3,0)/3600/$E15</f>
        <v>0</v>
      </c>
      <c r="ACC15" s="0" t="n">
        <f aca="false">IF($AF15="●",SUMIFS(ST_SUM!ACQ:ACQ,ST_SUM!$L:$L,$G15)/COUNTIFS($G:$G,$G15,$AF:$AF,"●",$A:$A,ACC$5)/ACC$3,0)/3600/$E15</f>
        <v>0</v>
      </c>
      <c r="ACD15" s="0" t="n">
        <f aca="false">IF($AG15="●",SUMIFS(ST_SUM!ACR:ACR,ST_SUM!$L:$L,$G15)/COUNTIFS($G:$G,$G15,$AG:$AG,"●",$A:$A,ACD$5)/ACD$3,0)/3600/$E15</f>
        <v>0</v>
      </c>
      <c r="ACE15" s="0" t="n">
        <f aca="false">IF($AH15="●",SUMIFS(ST_SUM!ACS:ACS,ST_SUM!$L:$L,$G15)/COUNTIFS($G:$G,$G15,$AH:$AH,"●",$A:$A,ACE$5)/ACE$3,0)/3600/$E15</f>
        <v>0</v>
      </c>
      <c r="ACF15" s="0" t="n">
        <f aca="false">IF($AI15="●",SUMIFS(ST_SUM!ACT:ACT,ST_SUM!$L:$L,$G15)/COUNTIFS($G:$G,$G15,$AI:$AI,"●",$A:$A,ACF$5)/ACF$3,0)/3600/$E15</f>
        <v>0</v>
      </c>
      <c r="ACG15" s="0" t="n">
        <f aca="false">IF($AJ15="●",SUMIFS(ST_SUM!ACU:ACU,ST_SUM!$L:$L,$G15)/COUNTIFS($G:$G,$G15,$AJ:$AJ,"●",$A:$A,ACG$5)/ACG$3,0)/3600/$E15</f>
        <v>0</v>
      </c>
      <c r="ACH15" s="0" t="n">
        <f aca="false">IF($AK15="●",SUMIFS(ST_SUM!ACV:ACV,ST_SUM!$L:$L,$G15)/COUNTIFS($G:$G,$G15,$AK:$AK,"●",$A:$A,ACH$5)/ACH$3,0)/3600/$E15</f>
        <v>0</v>
      </c>
      <c r="ACI15" s="0" t="n">
        <f aca="false">IF($AL15="●",SUMIFS(ST_SUM!ACW:ACW,ST_SUM!$L:$L,$G15)/COUNTIFS($G:$G,$G15,$AL:$AL,"●",$A:$A,ACI$5)/ACI$3,0)/3600/$E15</f>
        <v>0</v>
      </c>
      <c r="ACJ15" s="0" t="n">
        <f aca="false">IF($AM15="●",SUMIFS(ST_SUM!ACX:ACX,ST_SUM!$L:$L,$G15)/COUNTIFS($G:$G,$G15,$AM:$AM,"●",$A:$A,ACJ$5)/ACJ$3,0)/3600/$E15</f>
        <v>0</v>
      </c>
      <c r="ACK15" s="0" t="n">
        <f aca="false">IF($AN15="●",SUMIFS(ST_SUM!ACY:ACY,ST_SUM!$L:$L,$G15)/COUNTIFS($G:$G,$G15,$AN:$AN,"●",$A:$A,ACK$5)/ACK$3,0)/3600/$E15</f>
        <v>0</v>
      </c>
      <c r="ACL15" s="0" t="n">
        <f aca="false">IF($AO15="●",SUMIFS(ST_SUM!ACZ:ACZ,ST_SUM!$L:$L,$G15)/COUNTIFS($G:$G,$G15,$AO:$AO,"●",$A:$A,ACL$5)/ACL$3,0)/3600/$E15</f>
        <v>0</v>
      </c>
      <c r="ACM15" s="0" t="n">
        <f aca="false">IF($AP15="●",SUMIFS(ST_SUM!ADA:ADA,ST_SUM!$L:$L,$G15)/COUNTIFS($G:$G,$G15,$AP:$AP,"●",$A:$A,ACM$5)/ACM$3,0)/3600/$E15</f>
        <v>0</v>
      </c>
      <c r="ACN15" s="0" t="n">
        <f aca="false">IF($AQ15="●",SUMIFS(ST_SUM!ADB:ADB,ST_SUM!$L:$L,$G15)/COUNTIFS($G:$G,$G15,$AQ:$AQ,"●",$A:$A,ACN$5)/ACN$3,0)/3600/$E15</f>
        <v>0</v>
      </c>
      <c r="ACO15" s="0" t="n">
        <f aca="false">IF($AR15="●",SUMIFS(ST_SUM!ADC:ADC,ST_SUM!$L:$L,$G15)/COUNTIFS($G:$G,$G15,$AR:$AR,"●",$A:$A,ACO$5)/ACO$3,0)/3600/$E15</f>
        <v>0</v>
      </c>
      <c r="ACP15" s="0" t="n">
        <f aca="false">IF($AS15="●",SUMIFS(ST_SUM!ADD:ADD,ST_SUM!$L:$L,$G15)/COUNTIFS($G:$G,$G15,$AS:$AS,"●",$A:$A,ACP$5)/ACP$3,0)/3600/$E15</f>
        <v>0</v>
      </c>
      <c r="ACQ15" s="0" t="n">
        <f aca="false">IF($AT15="●",SUMIFS(ST_SUM!ADE:ADE,ST_SUM!$L:$L,$G15)/COUNTIFS($G:$G,$G15,$AT:$AT,"●",$A:$A,ACQ$5)/ACQ$3,0)/3600/$E15</f>
        <v>0</v>
      </c>
      <c r="ACR15" s="0" t="n">
        <f aca="false">IF($AU15="●",SUMIFS(ST_SUM!ADF:ADF,ST_SUM!$L:$L,$G15)/COUNTIFS($G:$G,$G15,$AU:$AU,"●",$A:$A,ACR$5)/ACR$3,0)/3600/$E15</f>
        <v>0</v>
      </c>
      <c r="ACS15" s="0" t="n">
        <f aca="false">IF($AV15="●",SUMIFS(ST_SUM!ADG:ADG,ST_SUM!$L:$L,$G15)/COUNTIFS($G:$G,$G15,$AV:$AV,"●",$A:$A,ACS$5)/ACS$3,0)/3600/$E15</f>
        <v>0</v>
      </c>
      <c r="ACT15" s="0" t="n">
        <f aca="false">IF($AW15="●",SUMIFS(ST_SUM!ADH:ADH,ST_SUM!$L:$L,$G15)/COUNTIFS($G:$G,$G15,$AW:$AW,"●",$A:$A,ACT$5)/ACT$3,0)/3600/$E15</f>
        <v>0</v>
      </c>
      <c r="ACU15" s="0" t="n">
        <f aca="false">IF($AX15="●",SUMIFS(ST_SUM!ADI:ADI,ST_SUM!$L:$L,$G15)/COUNTIFS($G:$G,$G15,$AX:$AX,"●",$A:$A,ACU$5)/ACU$3,0)/3600/$E15</f>
        <v>0</v>
      </c>
      <c r="ACV15" s="0" t="n">
        <f aca="false">IF($AY15="●",SUMIFS(ST_SUM!ADJ:ADJ,ST_SUM!$L:$L,$G15)/COUNTIFS($G:$G,$G15,$AY:$AY,"●",$A:$A,ACV$5)/ACV$3,0)/3600/$E15</f>
        <v>0</v>
      </c>
      <c r="ACW15" s="0" t="n">
        <f aca="false">IF($AZ15="●",SUMIFS(ST_SUM!ADK:ADK,ST_SUM!$L:$L,$G15)/COUNTIFS($G:$G,$G15,$AZ:$AZ,"●",$A:$A,ACW$5)/ACW$3,0)/3600/$E15</f>
        <v>0</v>
      </c>
      <c r="ACX15" s="0" t="n">
        <f aca="false">IF($BA15="●",SUMIFS(ST_SUM!ADL:ADL,ST_SUM!$L:$L,$G15)/COUNTIFS($G:$G,$G15,$BA:$BA,"●",$A:$A,ACX$5)/ACX$3,0)/3600/$E15</f>
        <v>0</v>
      </c>
      <c r="ACY15" s="0" t="n">
        <f aca="false">IF($BB15="●",SUMIFS(ST_SUM!ADM:ADM,ST_SUM!$L:$L,$G15)/COUNTIFS($G:$G,$G15,$BB:$BB,"●",$A:$A,ACY$5)/ACY$3,0)/3600/$E15</f>
        <v>0</v>
      </c>
      <c r="ACZ15" s="0" t="n">
        <f aca="false">IF($BC15="●",SUMIFS(ST_SUM!ADN:ADN,ST_SUM!$L:$L,$G15)/COUNTIFS($G:$G,$G15,$BC:$BC,"●",$A:$A,ACZ$5)/ACZ$3,0)/3600/$E15</f>
        <v>0</v>
      </c>
      <c r="ADA15" s="0" t="n">
        <f aca="false">IF($BD15="●",SUMIFS(ST_SUM!ADO:ADO,ST_SUM!$L:$L,$G15)/COUNTIFS($G:$G,$G15,$BD:$BD,"●",$A:$A,ADA$5)/ADA$3,0)/3600/$E15</f>
        <v>0</v>
      </c>
      <c r="ADB15" s="0" t="n">
        <f aca="false">IF($BE15="●",SUMIFS(ST_SUM!ADP:ADP,ST_SUM!$L:$L,$G15)/COUNTIFS($G:$G,$G15,$BE:$BE,"●",$A:$A,ADB$5)/ADB$3,0)/3600/$E15</f>
        <v>0</v>
      </c>
      <c r="ADC15" s="0" t="n">
        <f aca="false">IF($BF15="●",SUMIFS(ST_SUM!ADQ:ADQ,ST_SUM!$L:$L,$G15)/COUNTIFS($G:$G,$G15,$BF:$BF,"●",$A:$A,ADC$5)/ADC$3,0)/3600/$E15</f>
        <v>0</v>
      </c>
      <c r="ADD15" s="0" t="n">
        <f aca="false">IF($BG15="●",SUMIFS(ST_SUM!ADR:ADR,ST_SUM!$L:$L,$G15)/COUNTIFS($G:$G,$G15,$BG:$BG,"●",$A:$A,ADD$5)/ADD$3,0)/3600/$E15</f>
        <v>0</v>
      </c>
      <c r="ADE15" s="0" t="n">
        <f aca="false">IF($BH15="●",SUMIFS(ST_SUM!ADS:ADS,ST_SUM!$L:$L,$G15)/COUNTIFS($G:$G,$G15,$BH:$BH,"●",$A:$A,ADE$5)/ADE$3,0)/3600/$E15</f>
        <v>0</v>
      </c>
      <c r="ADF15" s="0" t="n">
        <f aca="false">IF($BI15="●",SUMIFS(ST_SUM!ADT:ADT,ST_SUM!$L:$L,$G15)/COUNTIFS($G:$G,$G15,$BI:$BI,"●",$A:$A,ADF$5)/ADF$3,0)/3600/$E15</f>
        <v>0</v>
      </c>
      <c r="ADG15" s="0" t="n">
        <f aca="false">IF($BJ15="●",SUMIFS(ST_SUM!ADU:ADU,ST_SUM!$L:$L,$G15)/COUNTIFS($G:$G,$G15,$BJ:$BJ,"●",$A:$A,ADG$5)/ADG$3,0)/3600/$E15</f>
        <v>0</v>
      </c>
      <c r="ADH15" s="0" t="n">
        <f aca="false">IF($BK15="●",SUMIFS(ST_SUM!ADV:ADV,ST_SUM!$L:$L,$G15)/COUNTIFS($G:$G,$G15,$BK:$BK,"●",$A:$A,ADH$5)/ADH$3,0)/3600/$E15</f>
        <v>0</v>
      </c>
      <c r="ADI15" s="0" t="n">
        <f aca="false">IF($BL15="●",SUMIFS(ST_SUM!ADW:ADW,ST_SUM!$L:$L,$G15)/COUNTIFS($G:$G,$G15,$BL:$BL,"●",$A:$A,ADI$5)/ADI$3,0)/3600/$E15</f>
        <v>0</v>
      </c>
      <c r="ADJ15" s="0" t="n">
        <f aca="false">IF($BM15="●",SUMIFS(ST_SUM!ADX:ADX,ST_SUM!$L:$L,$G15)/COUNTIFS($G:$G,$G15,$BM:$BM,"●",$A:$A,ADJ$5)/ADJ$3,0)/3600/$E15</f>
        <v>0</v>
      </c>
      <c r="ADK15" s="0" t="n">
        <f aca="false">IF($BN15="●",SUMIFS(ST_SUM!ADY:ADY,ST_SUM!$L:$L,$G15)/COUNTIFS($G:$G,$G15,$BN:$BN,"●",$A:$A,ADK$5)/ADK$3,0)/3600/$E15</f>
        <v>0</v>
      </c>
      <c r="ADL15" s="0" t="n">
        <f aca="false">IF($BO15="●",SUMIFS(ST_SUM!ADZ:ADZ,ST_SUM!$L:$L,$G15)/COUNTIFS($G:$G,$G15,$BO:$BO,"●",$A:$A,ADL$5)/ADL$3,0)/3600/$E15</f>
        <v>0</v>
      </c>
      <c r="ADM15" s="0" t="n">
        <f aca="false">IF($BP15="●",SUMIFS(ST_SUM!AEA:AEA,ST_SUM!$L:$L,$G15)/COUNTIFS($G:$G,$G15,$BP:$BP,"●",$A:$A,ADM$5)/ADM$3,0)/3600/$E15</f>
        <v>0</v>
      </c>
      <c r="ADN15" s="0" t="n">
        <f aca="false">IF($BQ15="●",SUMIFS(ST_SUM!AEB:AEB,ST_SUM!$L:$L,$G15)/COUNTIFS($G:$G,$G15,$BQ:$BQ,"●",$A:$A,ADN$5)/ADN$3,0)/3600/$E15</f>
        <v>0</v>
      </c>
      <c r="ADO15" s="0" t="n">
        <f aca="false">IF($BR15="●",SUMIFS(ST_SUM!AEC:AEC,ST_SUM!$L:$L,$G15)/COUNTIFS($G:$G,$G15,$BR:$BR,"●",$A:$A,ADO$5)/ADO$3,0)/3600/$E15</f>
        <v>0</v>
      </c>
      <c r="ADP15" s="0" t="n">
        <f aca="false">IF($BS15="●",SUMIFS(ST_SUM!AED:AED,ST_SUM!$L:$L,$G15)/COUNTIFS($G:$G,$G15,$BS:$BS,"●",$A:$A,ADP$5)/ADP$3,0)/3600/$E15</f>
        <v>0</v>
      </c>
      <c r="ADQ15" s="0" t="n">
        <f aca="false">IF($BT15="●",SUMIFS(ST_SUM!AEE:AEE,ST_SUM!$L:$L,$G15)/COUNTIFS($G:$G,$G15,$BT:$BT,"●",$A:$A,ADQ$5)/ADQ$3,0)/3600/$E15</f>
        <v>0</v>
      </c>
      <c r="ADR15" s="0" t="n">
        <f aca="false">SUM(ABE15:ADQ15)</f>
        <v>1.02843912037037</v>
      </c>
      <c r="ADS15" s="0" t="n">
        <f aca="false">IF($H15="●",SUMIFS(ST_SUM!AEG:AEG,ST_SUM!$L:$L,$G15)/COUNTIFS($G:$G,$G15,$H:$H,"●",$A:$A,ADS$5)/ADS$3,0)/3600/$E15</f>
        <v>0</v>
      </c>
      <c r="ADT15" s="0" t="n">
        <f aca="false">IF($I15="●",SUMIFS(ST_SUM!AEH:AEH,ST_SUM!$L:$L,$G15)/COUNTIFS($G:$G,$G15,$I:$I,"●",$A:$A,ADT$5)/ADT$3,0)/3600/$E15</f>
        <v>0</v>
      </c>
      <c r="ADU15" s="0" t="n">
        <f aca="false">IF($J15="●",SUMIFS(ST_SUM!AEI:AEI,ST_SUM!$L:$L,$G15)/COUNTIFS($G:$G,$G15,$J:$J,"●",$A:$A,ADU$5)/ADU$3,0)/3600/$E15</f>
        <v>0</v>
      </c>
      <c r="ADV15" s="0" t="n">
        <f aca="false">IF($K15="●",SUMIFS(ST_SUM!AEJ:AEJ,ST_SUM!$L:$L,$G15)/COUNTIFS($G:$G,$G15,$K:$K,"●",$A:$A,ADV$5)/ADV$3,0)/3600/$E15</f>
        <v>0</v>
      </c>
      <c r="ADW15" s="0" t="n">
        <f aca="false">IF($L15="●",SUMIFS(ST_SUM!AEK:AEK,ST_SUM!$L:$L,$G15)/COUNTIFS($G:$G,$G15,$L:$L,"●",$A:$A,ADW$5)/ADW$3,0)/3600/$E15</f>
        <v>0</v>
      </c>
      <c r="ADX15" s="0" t="n">
        <f aca="false">IF($M15="●",SUMIFS(ST_SUM!AEL:AEL,ST_SUM!$L:$L,$G15)/COUNTIFS($G:$G,$G15,$M:$M,"●",$A:$A,ADX$5)/ADX$3,0)/3600/$E15</f>
        <v>0</v>
      </c>
      <c r="ADY15" s="0" t="n">
        <f aca="false">IF($N15="●",SUMIFS(ST_SUM!AEM:AEM,ST_SUM!$L:$L,$G15)/COUNTIFS($G:$G,$G15,$N:$N,"●",$A:$A,ADY$5)/ADY$3,0)/3600/$E15</f>
        <v>0</v>
      </c>
      <c r="ADZ15" s="0" t="n">
        <f aca="false">IF($O15="●",SUMIFS(ST_SUM!AEN:AEN,ST_SUM!$L:$L,$G15,ST_SUM!$M:$M,IF($B15='PART METHOD'!$D$4,"FMCNC1",IF($B15='PART METHOD'!$D$6,"FMCNC2","STD")))/IF($B15='PART METHOD'!$D$4,COUNTIFS($G:$G,$G15,$O:$O,"●",$A:$A,ADZ$5,$B:$B,'PART METHOD'!$D$4),IF($B15='PART METHOD'!$D$6,COUNTIFS($G:$G,$G15,$O:$O,"●",$A:$A,ADZ$5,$B:$B,'PART METHOD'!$D$6),COUNTIFS($G:$G,$G15,$O:$O,"●",$A:$A,ADZ$5,$B:$B,"&lt;&gt;"&amp;'PART METHOD'!$D$4,$B:$B,"&lt;&gt;"&amp;'PART METHOD'!$D$6)))/ADZ$3,0)/3600/$E15</f>
        <v>0.101733001893939</v>
      </c>
      <c r="AEA15" s="0" t="n">
        <f aca="false">IF($P15="●",SUMIFS(ST_SUM!AEO:AEO,ST_SUM!$L:$L,$G15,ST_SUM!$M:$M,IF($B15='PART METHOD'!$D$4,"FMCNC1",IF($B15='PART METHOD'!$D$6,"FMCNC2","STD")))/IF($B15='PART METHOD'!$D$4,COUNTIFS($G:$G,$G15,$P:$P,"●",$A:$A,AEA$5,$B:$B,'PART METHOD'!$D$4),IF($B15='PART METHOD'!$D$6,COUNTIFS($G:$G,$G15,$P:$P,"●",$A:$A,AEA$5,$B:$B,'PART METHOD'!$D$6),COUNTIFS($G:$G,$G15,$P:$P,"●",$A:$A,AEA$5,$B:$B,"&lt;&gt;"&amp;'PART METHOD'!$D$4,$B:$B,"&lt;&gt;"&amp;'PART METHOD'!$D$6)))/AEA$3,0)/3600/$E15</f>
        <v>0.170436521464646</v>
      </c>
      <c r="AEB15" s="0" t="n">
        <f aca="false">IF($Q15="●",SUMIFS(ST_SUM!AEP:AEP,ST_SUM!$L:$L,$G15,ST_SUM!$M:$M,IF($B15='PART METHOD'!$D$4,"FMCNC1",IF($B15='PART METHOD'!$D$6,"FMCNC2","STD")))/IF($B15='PART METHOD'!$D$4,COUNTIFS($G:$G,$G15,$Q:$Q,"●",$A:$A,AEB$5,$B:$B,'PART METHOD'!$D$4),IF($B15='PART METHOD'!$D$6,COUNTIFS($G:$G,$G15,$Q:$Q,"●",$A:$A,AEB$5,$B:$B,'PART METHOD'!$D$6),COUNTIFS($G:$G,$G15,$Q:$Q,"●",$A:$A,AEB$5,$B:$B,"&lt;&gt;"&amp;'PART METHOD'!$D$4,$B:$B,"&lt;&gt;"&amp;'PART METHOD'!$D$6)))/AEB$3,0)/3600/$E15</f>
        <v>0.117340593434343</v>
      </c>
      <c r="AEC15" s="0" t="n">
        <f aca="false">IF($R15="●",SUMIFS(ST_SUM!AEQ:AEQ,ST_SUM!$L:$L,$G15,ST_SUM!$M:$M,IF($B15='PART METHOD'!$D$4,"FMCNC1",IF($B15='PART METHOD'!$D$6,"FMCNC2","STD")))/IF($B15='PART METHOD'!$D$4,COUNTIFS($G:$G,$G15,$R:$R,"●",$A:$A,AEC$5,$B:$B,'PART METHOD'!$D$4),IF($B15='PART METHOD'!$D$6,COUNTIFS($G:$G,$G15,$R:$R,"●",$A:$A,AEC$5,$B:$B,'PART METHOD'!$D$6),COUNTIFS($G:$G,$G15,$R:$R,"●",$A:$A,AEC$5,$B:$B,"&lt;&gt;"&amp;'PART METHOD'!$D$4,$B:$B,"&lt;&gt;"&amp;'PART METHOD'!$D$6)))/AEC$3,0)/3600/$E15</f>
        <v>0.200705886994949</v>
      </c>
      <c r="AED15" s="0" t="n">
        <f aca="false">IF($S15="●",SUMIFS(ST_SUM!AER:AER,ST_SUM!$L:$L,$G15,ST_SUM!$M:$M,IF($B15='PART METHOD'!$D$4,"FMCNC1",IF($B15='PART METHOD'!$D$6,"FMCNC2","STD")))/IF($B15='PART METHOD'!$D$4,COUNTIFS($G:$G,$G15,$S:$S,"●",$A:$A,AED$5,$B:$B,'PART METHOD'!$D$4),IF($B15='PART METHOD'!$D$6,COUNTIFS($G:$G,$G15,$S:$S,"●",$A:$A,AED$5,$B:$B,'PART METHOD'!$D$6),COUNTIFS($G:$G,$G15,$S:$S,"●",$A:$A,AED$5,$B:$B,"&lt;&gt;"&amp;'PART METHOD'!$D$4,$B:$B,"&lt;&gt;"&amp;'PART METHOD'!$D$6)))/AED$3,0)/3600/$E15</f>
        <v>0.0568087121212121</v>
      </c>
      <c r="AEE15" s="0" t="n">
        <f aca="false">IF($T15="●",SUMIFS(ST_SUM!AES:AES,ST_SUM!$L:$L,$G15,ST_SUM!$M:$M,IF($B15='PART METHOD'!$D$4,"FMCNC1",IF($B15='PART METHOD'!$D$6,"FMCNC2","STD")))/IF($B15='PART METHOD'!$D$4,COUNTIFS($G:$G,$G15,$T:$T,"●",$A:$A,AEE$5,$B:$B,'PART METHOD'!$D$4),IF($B15='PART METHOD'!$D$6,COUNTIFS($G:$G,$G15,$T:$T,"●",$A:$A,AEE$5,$B:$B,'PART METHOD'!$D$6),COUNTIFS($G:$G,$G15,$T:$T,"●",$A:$A,AEE$5,$B:$B,"&lt;&gt;"&amp;'PART METHOD'!$D$4,$B:$B,"&lt;&gt;"&amp;'PART METHOD'!$D$6)))/AEE$3,0)/3600/$E15</f>
        <v>0.0236647727272727</v>
      </c>
      <c r="AEF15" s="0" t="n">
        <f aca="false">IF($U15="●",SUMIFS(ST_SUM!AET:AET,ST_SUM!$L:$L,$G15,ST_SUM!$M:$M,IF($B15='PART METHOD'!$D$4,"FMCNC1",IF($B15='PART METHOD'!$D$6,"FMCNC2","STD")))/IF($B15='PART METHOD'!$D$4,COUNTIFS($G:$G,$G15,$U:$U,"●",$A:$A,AEF$5,$B:$B,'PART METHOD'!$D$4),IF($B15='PART METHOD'!$D$6,COUNTIFS($G:$G,$G15,$U:$U,"●",$A:$A,AEF$5,$B:$B,'PART METHOD'!$D$6),COUNTIFS($G:$G,$G15,$U:$U,"●",$A:$A,AEF$5,$B:$B,"&lt;&gt;"&amp;'PART METHOD'!$D$4,$B:$B,"&lt;&gt;"&amp;'PART METHOD'!$D$6)))/AEF$3,0)/3600/$E15</f>
        <v>0.0599022569444444</v>
      </c>
      <c r="AEG15" s="0" t="n">
        <f aca="false">IF($V15="●",SUMIFS(ST_SUM!AEU:AEU,ST_SUM!$L:$L,$G15,ST_SUM!$M:$M,IF($B15='PART METHOD'!$D$4,"FMCNC1",IF($B15='PART METHOD'!$D$6,"FMCNC2","STD")))/IF($B15='PART METHOD'!$D$4,COUNTIFS($G:$G,$G15,$V:$V,"●",$A:$A,AEG$5,$B:$B,'PART METHOD'!$D$4),IF($B15='PART METHOD'!$D$6,COUNTIFS($G:$G,$G15,$V:$V,"●",$A:$A,AEG$5,$B:$B,'PART METHOD'!$D$6),COUNTIFS($G:$G,$G15,$V:$V,"●",$A:$A,AEG$5,$B:$B,"&lt;&gt;"&amp;'PART METHOD'!$D$4,$B:$B,"&lt;&gt;"&amp;'PART METHOD'!$D$6)))/AEG$3,0)/3600/$E15</f>
        <v>0.0601463068181818</v>
      </c>
      <c r="AEH15" s="0" t="n">
        <f aca="false">IF($W15="●",SUMIFS(ST_SUM!AEV:AEV,ST_SUM!$L:$L,$G15,ST_SUM!$N:$N,IF($B15='PART METHOD'!$D$5,"HAND","STD"))/COUNTIFS($G:$G,$G15,$W:$W,"●",$A:$A,AEH$5,$B:$B,IF($B15='PART METHOD'!$D$5,'PART METHOD'!$D$5,"&lt;&gt;"&amp;'PART METHOD'!$D$5))/AEH$3,0)/3600/$E15</f>
        <v>0</v>
      </c>
      <c r="AEI15" s="0" t="n">
        <f aca="false">IF($X15="●",SUMIFS(ST_SUM!AEW:AEW,ST_SUM!$L:$L,$G15)/COUNTIFS($G:$G,$G15,$X:$X,"●",$A:$A,AEI$5)/AEI$3,0)/3600/$E15</f>
        <v>0</v>
      </c>
      <c r="AEJ15" s="0" t="n">
        <f aca="false">IF($Y15="●",SUMIFS(ST_SUM!AEX:AEX,ST_SUM!$L:$L,$G15)/COUNTIFS($G:$G,$G15,$Y:$Y,"●",$A:$A,AEJ$5)/AEJ$3,0)/3600/$E15</f>
        <v>0</v>
      </c>
      <c r="AEK15" s="0" t="n">
        <f aca="false">IF($Z15="●",SUMIFS(ST_SUM!AEY:AEY,ST_SUM!$L:$L,$G15)/COUNTIFS($G:$G,$G15,$Z:$Z,"●",$A:$A,AEK$5)/AEK$3,0)/3600/$E15</f>
        <v>0</v>
      </c>
      <c r="AEL15" s="0" t="n">
        <f aca="false">IF($AA15="●",SUMIFS(ST_SUM!AEZ:AEZ,ST_SUM!$L:$L,$G15)/COUNTIFS($G:$G,$G15,$AA:$AA,"●",$A:$A,AEL$5)/AEL$3,0)/3600/$E15</f>
        <v>0</v>
      </c>
      <c r="AEM15" s="0" t="n">
        <f aca="false">IF($AB15="●",SUMIFS(ST_SUM!AFA:AFA,ST_SUM!$L:$L,$G15)/COUNTIFS($G:$G,$G15,$AB:$AB,"●",$A:$A,AEM$5)/AEM$3,0)/3600/$E15</f>
        <v>0</v>
      </c>
      <c r="AEN15" s="0" t="n">
        <f aca="false">IF($AC15="●",SUMIFS(ST_SUM!AFB:AFB,ST_SUM!$L:$L,$G15)/COUNTIFS($G:$G,$G15,$AC:$AC,"●",$A:$A,AEN$5)/AEN$3,0)/3600/$E15</f>
        <v>0</v>
      </c>
      <c r="AEO15" s="0" t="n">
        <f aca="false">IF($AD15="●",SUMIFS(ST_SUM!AFC:AFC,ST_SUM!$L:$L,$G15)/COUNTIFS($G:$G,$G15,$AD:$AD,"●",$A:$A,AEO$5)/AEO$3,0)/3600/$E15</f>
        <v>0</v>
      </c>
      <c r="AEP15" s="0" t="n">
        <f aca="false">IF($AE15="●",SUMIFS(ST_SUM!AFD:AFD,ST_SUM!$L:$L,$G15)/COUNTIFS($G:$G,$G15,$AE:$AE,"●",$A:$A,AEP$5)/AEP$3,0)/3600/$E15</f>
        <v>0</v>
      </c>
      <c r="AEQ15" s="0" t="n">
        <f aca="false">IF($AF15="●",SUMIFS(ST_SUM!AFE:AFE,ST_SUM!$L:$L,$G15)/COUNTIFS($G:$G,$G15,$AF:$AF,"●",$A:$A,AEQ$5)/AEQ$3,0)/3600/$E15</f>
        <v>0</v>
      </c>
      <c r="AER15" s="0" t="n">
        <f aca="false">IF($AG15="●",SUMIFS(ST_SUM!AFF:AFF,ST_SUM!$L:$L,$G15)/COUNTIFS($G:$G,$G15,$AG:$AG,"●",$A:$A,AER$5)/AER$3,0)/3600/$E15</f>
        <v>0</v>
      </c>
      <c r="AES15" s="0" t="n">
        <f aca="false">IF($AH15="●",SUMIFS(ST_SUM!AFG:AFG,ST_SUM!$L:$L,$G15)/COUNTIFS($G:$G,$G15,$AH:$AH,"●",$A:$A,AES$5)/AES$3,0)/3600/$E15</f>
        <v>0</v>
      </c>
      <c r="AET15" s="0" t="n">
        <f aca="false">IF($AI15="●",SUMIFS(ST_SUM!AFH:AFH,ST_SUM!$L:$L,$G15)/COUNTIFS($G:$G,$G15,$AI:$AI,"●",$A:$A,AET$5)/AET$3,0)/3600/$E15</f>
        <v>0</v>
      </c>
      <c r="AEU15" s="0" t="n">
        <f aca="false">IF($AJ15="●",SUMIFS(ST_SUM!AFI:AFI,ST_SUM!$L:$L,$G15)/COUNTIFS($G:$G,$G15,$AJ:$AJ,"●",$A:$A,AEU$5)/AEU$3,0)/3600/$E15</f>
        <v>0</v>
      </c>
      <c r="AEV15" s="0" t="n">
        <f aca="false">IF($AK15="●",SUMIFS(ST_SUM!AFJ:AFJ,ST_SUM!$L:$L,$G15)/COUNTIFS($G:$G,$G15,$AK:$AK,"●",$A:$A,AEV$5)/AEV$3,0)/3600/$E15</f>
        <v>0</v>
      </c>
      <c r="AEW15" s="0" t="n">
        <f aca="false">IF($AL15="●",SUMIFS(ST_SUM!AFK:AFK,ST_SUM!$L:$L,$G15)/COUNTIFS($G:$G,$G15,$AL:$AL,"●",$A:$A,AEW$5)/AEW$3,0)/3600/$E15</f>
        <v>0</v>
      </c>
      <c r="AEX15" s="0" t="n">
        <f aca="false">IF($AM15="●",SUMIFS(ST_SUM!AFL:AFL,ST_SUM!$L:$L,$G15)/COUNTIFS($G:$G,$G15,$AM:$AM,"●",$A:$A,AEX$5)/AEX$3,0)/3600/$E15</f>
        <v>0</v>
      </c>
      <c r="AEY15" s="0" t="n">
        <f aca="false">IF($AN15="●",SUMIFS(ST_SUM!AFM:AFM,ST_SUM!$L:$L,$G15)/COUNTIFS($G:$G,$G15,$AN:$AN,"●",$A:$A,AEY$5)/AEY$3,0)/3600/$E15</f>
        <v>0</v>
      </c>
      <c r="AEZ15" s="0" t="n">
        <f aca="false">IF($AO15="●",SUMIFS(ST_SUM!AFN:AFN,ST_SUM!$L:$L,$G15)/COUNTIFS($G:$G,$G15,$AO:$AO,"●",$A:$A,AEZ$5)/AEZ$3,0)/3600/$E15</f>
        <v>0</v>
      </c>
      <c r="AFA15" s="0" t="n">
        <f aca="false">IF($AP15="●",SUMIFS(ST_SUM!AFO:AFO,ST_SUM!$L:$L,$G15)/COUNTIFS($G:$G,$G15,$AP:$AP,"●",$A:$A,AFA$5)/AFA$3,0)/3600/$E15</f>
        <v>0</v>
      </c>
      <c r="AFB15" s="0" t="n">
        <f aca="false">IF($AQ15="●",SUMIFS(ST_SUM!AFP:AFP,ST_SUM!$L:$L,$G15)/COUNTIFS($G:$G,$G15,$AQ:$AQ,"●",$A:$A,AFB$5)/AFB$3,0)/3600/$E15</f>
        <v>0</v>
      </c>
      <c r="AFC15" s="0" t="n">
        <f aca="false">IF($AR15="●",SUMIFS(ST_SUM!AFQ:AFQ,ST_SUM!$L:$L,$G15)/COUNTIFS($G:$G,$G15,$AR:$AR,"●",$A:$A,AFC$5)/AFC$3,0)/3600/$E15</f>
        <v>0</v>
      </c>
      <c r="AFD15" s="0" t="n">
        <f aca="false">IF($AS15="●",SUMIFS(ST_SUM!AFR:AFR,ST_SUM!$L:$L,$G15)/COUNTIFS($G:$G,$G15,$AS:$AS,"●",$A:$A,AFD$5)/AFD$3,0)/3600/$E15</f>
        <v>0</v>
      </c>
      <c r="AFE15" s="0" t="n">
        <f aca="false">IF($AT15="●",SUMIFS(ST_SUM!AFS:AFS,ST_SUM!$L:$L,$G15)/COUNTIFS($G:$G,$G15,$AT:$AT,"●",$A:$A,AFE$5)/AFE$3,0)/3600/$E15</f>
        <v>0</v>
      </c>
      <c r="AFF15" s="0" t="n">
        <f aca="false">IF($AU15="●",SUMIFS(ST_SUM!AFT:AFT,ST_SUM!$L:$L,$G15)/COUNTIFS($G:$G,$G15,$AU:$AU,"●",$A:$A,AFF$5)/AFF$3,0)/3600/$E15</f>
        <v>0</v>
      </c>
      <c r="AFG15" s="0" t="n">
        <f aca="false">IF($AV15="●",SUMIFS(ST_SUM!AFU:AFU,ST_SUM!$L:$L,$G15)/COUNTIFS($G:$G,$G15,$AV:$AV,"●",$A:$A,AFG$5)/AFG$3,0)/3600/$E15</f>
        <v>0</v>
      </c>
      <c r="AFH15" s="0" t="n">
        <f aca="false">IF($AW15="●",SUMIFS(ST_SUM!AFV:AFV,ST_SUM!$L:$L,$G15)/COUNTIFS($G:$G,$G15,$AW:$AW,"●",$A:$A,AFH$5)/AFH$3,0)/3600/$E15</f>
        <v>0</v>
      </c>
      <c r="AFI15" s="0" t="n">
        <f aca="false">IF($AX15="●",SUMIFS(ST_SUM!AFW:AFW,ST_SUM!$L:$L,$G15)/COUNTIFS($G:$G,$G15,$AX:$AX,"●",$A:$A,AFI$5)/AFI$3,0)/3600/$E15</f>
        <v>0</v>
      </c>
      <c r="AFJ15" s="0" t="n">
        <f aca="false">IF($AY15="●",SUMIFS(ST_SUM!AFX:AFX,ST_SUM!$L:$L,$G15)/COUNTIFS($G:$G,$G15,$AY:$AY,"●",$A:$A,AFJ$5)/AFJ$3,0)/3600/$E15</f>
        <v>0</v>
      </c>
      <c r="AFK15" s="0" t="n">
        <f aca="false">IF($AZ15="●",SUMIFS(ST_SUM!AFY:AFY,ST_SUM!$L:$L,$G15)/COUNTIFS($G:$G,$G15,$AZ:$AZ,"●",$A:$A,AFK$5)/AFK$3,0)/3600/$E15</f>
        <v>0</v>
      </c>
      <c r="AFL15" s="0" t="n">
        <f aca="false">IF($BA15="●",SUMIFS(ST_SUM!AFZ:AFZ,ST_SUM!$L:$L,$G15)/COUNTIFS($G:$G,$G15,$BA:$BA,"●",$A:$A,AFL$5)/AFL$3,0)/3600/$E15</f>
        <v>0</v>
      </c>
      <c r="AFM15" s="0" t="n">
        <f aca="false">IF($BB15="●",SUMIFS(ST_SUM!AGA:AGA,ST_SUM!$L:$L,$G15)/COUNTIFS($G:$G,$G15,$BB:$BB,"●",$A:$A,AFM$5)/AFM$3,0)/3600/$E15</f>
        <v>0</v>
      </c>
      <c r="AFN15" s="0" t="n">
        <f aca="false">IF($BC15="●",SUMIFS(ST_SUM!AGB:AGB,ST_SUM!$L:$L,$G15)/COUNTIFS($G:$G,$G15,$BC:$BC,"●",$A:$A,AFN$5)/AFN$3,0)/3600/$E15</f>
        <v>0</v>
      </c>
      <c r="AFO15" s="0" t="n">
        <f aca="false">IF($BD15="●",SUMIFS(ST_SUM!AGC:AGC,ST_SUM!$L:$L,$G15)/COUNTIFS($G:$G,$G15,$BD:$BD,"●",$A:$A,AFO$5)/AFO$3,0)/3600/$E15</f>
        <v>0</v>
      </c>
      <c r="AFP15" s="0" t="n">
        <f aca="false">IF($BE15="●",SUMIFS(ST_SUM!AGD:AGD,ST_SUM!$L:$L,$G15)/COUNTIFS($G:$G,$G15,$BE:$BE,"●",$A:$A,AFP$5)/AFP$3,0)/3600/$E15</f>
        <v>0</v>
      </c>
      <c r="AFQ15" s="0" t="n">
        <f aca="false">IF($BF15="●",SUMIFS(ST_SUM!AGE:AGE,ST_SUM!$L:$L,$G15)/COUNTIFS($G:$G,$G15,$BF:$BF,"●",$A:$A,AFQ$5)/AFQ$3,0)/3600/$E15</f>
        <v>0</v>
      </c>
      <c r="AFR15" s="0" t="n">
        <f aca="false">IF($BG15="●",SUMIFS(ST_SUM!AGF:AGF,ST_SUM!$L:$L,$G15)/COUNTIFS($G:$G,$G15,$BG:$BG,"●",$A:$A,AFR$5)/AFR$3,0)/3600/$E15</f>
        <v>0</v>
      </c>
      <c r="AFS15" s="0" t="n">
        <f aca="false">IF($BH15="●",SUMIFS(ST_SUM!AGG:AGG,ST_SUM!$L:$L,$G15)/COUNTIFS($G:$G,$G15,$BH:$BH,"●",$A:$A,AFS$5)/AFS$3,0)/3600/$E15</f>
        <v>0</v>
      </c>
      <c r="AFT15" s="0" t="n">
        <f aca="false">IF($BI15="●",SUMIFS(ST_SUM!AGH:AGH,ST_SUM!$L:$L,$G15)/COUNTIFS($G:$G,$G15,$BI:$BI,"●",$A:$A,AFT$5)/AFT$3,0)/3600/$E15</f>
        <v>0</v>
      </c>
      <c r="AFU15" s="0" t="n">
        <f aca="false">IF($BJ15="●",SUMIFS(ST_SUM!AGI:AGI,ST_SUM!$L:$L,$G15)/COUNTIFS($G:$G,$G15,$BJ:$BJ,"●",$A:$A,AFU$5)/AFU$3,0)/3600/$E15</f>
        <v>0</v>
      </c>
      <c r="AFV15" s="0" t="n">
        <f aca="false">IF($BK15="●",SUMIFS(ST_SUM!AGJ:AGJ,ST_SUM!$L:$L,$G15)/COUNTIFS($G:$G,$G15,$BK:$BK,"●",$A:$A,AFV$5)/AFV$3,0)/3600/$E15</f>
        <v>0</v>
      </c>
      <c r="AFW15" s="0" t="n">
        <f aca="false">IF($BL15="●",SUMIFS(ST_SUM!AGK:AGK,ST_SUM!$L:$L,$G15)/COUNTIFS($G:$G,$G15,$BL:$BL,"●",$A:$A,AFW$5)/AFW$3,0)/3600/$E15</f>
        <v>0</v>
      </c>
      <c r="AFX15" s="0" t="n">
        <f aca="false">IF($BM15="●",SUMIFS(ST_SUM!AGL:AGL,ST_SUM!$L:$L,$G15)/COUNTIFS($G:$G,$G15,$BM:$BM,"●",$A:$A,AFX$5)/AFX$3,0)/3600/$E15</f>
        <v>0</v>
      </c>
      <c r="AFY15" s="0" t="n">
        <f aca="false">IF($BN15="●",SUMIFS(ST_SUM!AGM:AGM,ST_SUM!$L:$L,$G15)/COUNTIFS($G:$G,$G15,$BN:$BN,"●",$A:$A,AFY$5)/AFY$3,0)/3600/$E15</f>
        <v>0</v>
      </c>
      <c r="AFZ15" s="0" t="n">
        <f aca="false">IF($BO15="●",SUMIFS(ST_SUM!AGN:AGN,ST_SUM!$L:$L,$G15)/COUNTIFS($G:$G,$G15,$BO:$BO,"●",$A:$A,AFZ$5)/AFZ$3,0)/3600/$E15</f>
        <v>0</v>
      </c>
      <c r="AGA15" s="0" t="n">
        <f aca="false">IF($BP15="●",SUMIFS(ST_SUM!AGO:AGO,ST_SUM!$L:$L,$G15)/COUNTIFS($G:$G,$G15,$BP:$BP,"●",$A:$A,AGA$5)/AGA$3,0)/3600/$E15</f>
        <v>0</v>
      </c>
      <c r="AGB15" s="0" t="n">
        <f aca="false">IF($BQ15="●",SUMIFS(ST_SUM!AGP:AGP,ST_SUM!$L:$L,$G15)/COUNTIFS($G:$G,$G15,$BQ:$BQ,"●",$A:$A,AGB$5)/AGB$3,0)/3600/$E15</f>
        <v>0</v>
      </c>
      <c r="AGC15" s="0" t="n">
        <f aca="false">IF($BR15="●",SUMIFS(ST_SUM!AGQ:AGQ,ST_SUM!$L:$L,$G15)/COUNTIFS($G:$G,$G15,$BR:$BR,"●",$A:$A,AGC$5)/AGC$3,0)/3600/$E15</f>
        <v>0</v>
      </c>
      <c r="AGD15" s="0" t="n">
        <f aca="false">IF($BS15="●",SUMIFS(ST_SUM!AGR:AGR,ST_SUM!$L:$L,$G15)/COUNTIFS($G:$G,$G15,$BS:$BS,"●",$A:$A,AGD$5)/AGD$3,0)/3600/$E15</f>
        <v>0</v>
      </c>
      <c r="AGE15" s="0" t="n">
        <f aca="false">IF($BT15="●",SUMIFS(ST_SUM!AGS:AGS,ST_SUM!$L:$L,$G15)/COUNTIFS($G:$G,$G15,$BT:$BT,"●",$A:$A,AGE$5)/AGE$3,0)/3600/$E15</f>
        <v>0</v>
      </c>
      <c r="AGF15" s="0" t="n">
        <f aca="false">SUM(ADS15:AGE15)</f>
        <v>0.79073805239899</v>
      </c>
    </row>
    <row r="16" customFormat="false" ht="15" hidden="false" customHeight="false" outlineLevel="0" collapsed="false">
      <c r="A16" s="0" t="s">
        <v>310</v>
      </c>
      <c r="B16" s="0" t="s">
        <v>52</v>
      </c>
      <c r="C16" s="0" t="s">
        <v>324</v>
      </c>
      <c r="E16" s="0" t="n">
        <v>8</v>
      </c>
      <c r="G16" s="0" t="n">
        <v>9.52</v>
      </c>
      <c r="P16" s="0" t="s">
        <v>313</v>
      </c>
      <c r="Q16" s="0" t="s">
        <v>313</v>
      </c>
      <c r="R16" s="0" t="s">
        <v>313</v>
      </c>
      <c r="S16" s="0" t="s">
        <v>313</v>
      </c>
      <c r="T16" s="0" t="s">
        <v>313</v>
      </c>
      <c r="U16" s="0" t="s">
        <v>313</v>
      </c>
      <c r="V16" s="0" t="s">
        <v>313</v>
      </c>
      <c r="BU16" s="0" t="n">
        <f aca="false">IF($H16="●",SUMIFS(ST_SUM!CI:CI,ST_SUM!$L:$L,$G16)/COUNTIFS($G:$G,$G16,$H:$H,"●",$A:$A,BU$5)/BU$3,0)/3600/$E16</f>
        <v>0</v>
      </c>
      <c r="BV16" s="0" t="n">
        <f aca="false">IF($I16="●",SUMIFS(ST_SUM!CJ:CJ,ST_SUM!$L:$L,$G16)/COUNTIFS($G:$G,$G16,$I:$I,"●",$A:$A,BV$5)/BV$3,0)/3600/$E16</f>
        <v>0</v>
      </c>
      <c r="BW16" s="0" t="n">
        <f aca="false">IF($J16="●",SUMIFS(ST_SUM!CK:CK,ST_SUM!$L:$L,$G16)/COUNTIFS($G:$G,$G16,$J:$J,"●",$A:$A,BW$5)/BW$3,0)/3600/$E16</f>
        <v>0</v>
      </c>
      <c r="BX16" s="0" t="n">
        <f aca="false">IF($K16="●",SUMIFS(ST_SUM!CL:CL,ST_SUM!$L:$L,$G16)/COUNTIFS($G:$G,$G16,$K:$K,"●",$A:$A,BX$5)/BX$3,0)/3600/$E16</f>
        <v>0</v>
      </c>
      <c r="BY16" s="0" t="n">
        <f aca="false">IF($L16="●",SUMIFS(ST_SUM!CM:CM,ST_SUM!$L:$L,$G16)/COUNTIFS($G:$G,$G16,$L:$L,"●",$A:$A,BY$5)/BY$3,0)/3600/$E16</f>
        <v>0</v>
      </c>
      <c r="BZ16" s="0" t="n">
        <f aca="false">IF($M16="●",SUMIFS(ST_SUM!CN:CN,ST_SUM!$L:$L,$G16)/COUNTIFS($G:$G,$G16,$M:$M,"●",$A:$A,BZ$5)/BZ$3,0)/3600/$E16</f>
        <v>0</v>
      </c>
      <c r="CA16" s="0" t="n">
        <f aca="false">IF($N16="●",SUMIFS(ST_SUM!CO:CO,ST_SUM!$L:$L,$G16)/COUNTIFS($G:$G,$G16,$N:$N,"●",$A:$A,CA$5)/CA$3,0)/3600/$E16</f>
        <v>0</v>
      </c>
      <c r="CB16" s="0" t="n">
        <f aca="false">IF($O16="●",SUMIFS(ST_SUM!CP:CP,ST_SUM!$L:$L,$G16,ST_SUM!$M:$M,IF($B16='PART METHOD'!$D$4,"FMCNC1",IF($B16='PART METHOD'!$D$6,"FMCNC2","STD")))/IF($B16='PART METHOD'!$D$4,COUNTIFS($G:$G,$G16,$O:$O,"●",$A:$A,CB$5,$B:$B,'PART METHOD'!$D$4),IF($B16='PART METHOD'!$D$6,COUNTIFS($G:$G,$G16,$O:$O,"●",$A:$A,CB$5,$B:$B,'PART METHOD'!$D$6),COUNTIFS($G:$G,$G16,$O:$O,"●",$A:$A,CB$5,$B:$B,"&lt;&gt;"&amp;'PART METHOD'!$D$4,$B:$B,"&lt;&gt;"&amp;'PART METHOD'!$D$6)))/CB$3,0)/3600/$E16</f>
        <v>0</v>
      </c>
      <c r="CC16" s="0" t="n">
        <f aca="false">IF($P16="●",SUMIFS(ST_SUM!CQ:CQ,ST_SUM!$L:$L,$G16,ST_SUM!$M:$M,IF($B16='PART METHOD'!$D$4,"FMCNC1",IF($B16='PART METHOD'!$D$6,"FMCNC2","STD")))/IF($B16='PART METHOD'!$D$4,COUNTIFS($G:$G,$G16,$P:$P,"●",$A:$A,CC$5,$B:$B,'PART METHOD'!$D$4),IF($B16='PART METHOD'!$D$6,COUNTIFS($G:$G,$G16,$P:$P,"●",$A:$A,CC$5,$B:$B,'PART METHOD'!$D$6),COUNTIFS($G:$G,$G16,$P:$P,"●",$A:$A,CC$5,$B:$B,"&lt;&gt;"&amp;'PART METHOD'!$D$4,$B:$B,"&lt;&gt;"&amp;'PART METHOD'!$D$6)))/CC$3,0)/3600/$E16</f>
        <v>0</v>
      </c>
      <c r="CD16" s="0" t="n">
        <f aca="false">IF($Q16="●",SUMIFS(ST_SUM!CR:CR,ST_SUM!$L:$L,$G16,ST_SUM!$M:$M,IF($B16='PART METHOD'!$D$4,"FMCNC1",IF($B16='PART METHOD'!$D$6,"FMCNC2","STD")))/IF($B16='PART METHOD'!$D$4,COUNTIFS($G:$G,$G16,$Q:$Q,"●",$A:$A,CD$5,$B:$B,'PART METHOD'!$D$4),IF($B16='PART METHOD'!$D$6,COUNTIFS($G:$G,$G16,$Q:$Q,"●",$A:$A,CD$5,$B:$B,'PART METHOD'!$D$6),COUNTIFS($G:$G,$G16,$Q:$Q,"●",$A:$A,CD$5,$B:$B,"&lt;&gt;"&amp;'PART METHOD'!$D$4,$B:$B,"&lt;&gt;"&amp;'PART METHOD'!$D$6)))/CD$3,0)/3600/$E16</f>
        <v>0</v>
      </c>
      <c r="CE16" s="0" t="n">
        <f aca="false">IF($R16="●",SUMIFS(ST_SUM!CS:CS,ST_SUM!$L:$L,$G16,ST_SUM!$M:$M,IF($B16='PART METHOD'!$D$4,"FMCNC1",IF($B16='PART METHOD'!$D$6,"FMCNC2","STD")))/IF($B16='PART METHOD'!$D$4,COUNTIFS($G:$G,$G16,$R:$R,"●",$A:$A,CE$5,$B:$B,'PART METHOD'!$D$4),IF($B16='PART METHOD'!$D$6,COUNTIFS($G:$G,$G16,$R:$R,"●",$A:$A,CE$5,$B:$B,'PART METHOD'!$D$6),COUNTIFS($G:$G,$G16,$R:$R,"●",$A:$A,CE$5,$B:$B,"&lt;&gt;"&amp;'PART METHOD'!$D$4,$B:$B,"&lt;&gt;"&amp;'PART METHOD'!$D$6)))/CE$3,0)/3600/$E16</f>
        <v>0</v>
      </c>
      <c r="CF16" s="0" t="n">
        <f aca="false">IF($S16="●",SUMIFS(ST_SUM!CT:CT,ST_SUM!$L:$L,$G16,ST_SUM!$M:$M,IF($B16='PART METHOD'!$D$4,"FMCNC1",IF($B16='PART METHOD'!$D$6,"FMCNC2","STD")))/IF($B16='PART METHOD'!$D$4,COUNTIFS($G:$G,$G16,$S:$S,"●",$A:$A,CF$5,$B:$B,'PART METHOD'!$D$4),IF($B16='PART METHOD'!$D$6,COUNTIFS($G:$G,$G16,$S:$S,"●",$A:$A,CF$5,$B:$B,'PART METHOD'!$D$6),COUNTIFS($G:$G,$G16,$S:$S,"●",$A:$A,CF$5,$B:$B,"&lt;&gt;"&amp;'PART METHOD'!$D$4,$B:$B,"&lt;&gt;"&amp;'PART METHOD'!$D$6)))/CF$3,0)/3600/$E16</f>
        <v>0</v>
      </c>
      <c r="CG16" s="0" t="n">
        <f aca="false">IF($T16="●",SUMIFS(ST_SUM!CU:CU,ST_SUM!$L:$L,$G16,ST_SUM!$M:$M,IF($B16='PART METHOD'!$D$4,"FMCNC1",IF($B16='PART METHOD'!$D$6,"FMCNC2","STD")))/IF($B16='PART METHOD'!$D$4,COUNTIFS($G:$G,$G16,$T:$T,"●",$A:$A,CG$5,$B:$B,'PART METHOD'!$D$4),IF($B16='PART METHOD'!$D$6,COUNTIFS($G:$G,$G16,$T:$T,"●",$A:$A,CG$5,$B:$B,'PART METHOD'!$D$6),COUNTIFS($G:$G,$G16,$T:$T,"●",$A:$A,CG$5,$B:$B,"&lt;&gt;"&amp;'PART METHOD'!$D$4,$B:$B,"&lt;&gt;"&amp;'PART METHOD'!$D$6)))/CG$3,0)/3600/$E16</f>
        <v>0</v>
      </c>
      <c r="CH16" s="0" t="n">
        <f aca="false">IF($U16="●",SUMIFS(ST_SUM!CV:CV,ST_SUM!$L:$L,$G16,ST_SUM!$M:$M,IF($B16='PART METHOD'!$D$4,"FMCNC1",IF($B16='PART METHOD'!$D$6,"FMCNC2","STD")))/IF($B16='PART METHOD'!$D$4,COUNTIFS($G:$G,$G16,$U:$U,"●",$A:$A,CH$5,$B:$B,'PART METHOD'!$D$4),IF($B16='PART METHOD'!$D$6,COUNTIFS($G:$G,$G16,$U:$U,"●",$A:$A,CH$5,$B:$B,'PART METHOD'!$D$6),COUNTIFS($G:$G,$G16,$U:$U,"●",$A:$A,CH$5,$B:$B,"&lt;&gt;"&amp;'PART METHOD'!$D$4,$B:$B,"&lt;&gt;"&amp;'PART METHOD'!$D$6)))/CH$3,0)/3600/$E16</f>
        <v>0</v>
      </c>
      <c r="CI16" s="0" t="n">
        <f aca="false">IF($V16="●",SUMIFS(ST_SUM!CW:CW,ST_SUM!$L:$L,$G16,ST_SUM!$M:$M,IF($B16='PART METHOD'!$D$4,"FMCNC1",IF($B16='PART METHOD'!$D$6,"FMCNC2","STD")))/IF($B16='PART METHOD'!$D$4,COUNTIFS($G:$G,$G16,$V:$V,"●",$A:$A,CI$5,$B:$B,'PART METHOD'!$D$4),IF($B16='PART METHOD'!$D$6,COUNTIFS($G:$G,$G16,$V:$V,"●",$A:$A,CI$5,$B:$B,'PART METHOD'!$D$6),COUNTIFS($G:$G,$G16,$V:$V,"●",$A:$A,CI$5,$B:$B,"&lt;&gt;"&amp;'PART METHOD'!$D$4,$B:$B,"&lt;&gt;"&amp;'PART METHOD'!$D$6)))/CI$3,0)/3600/$E16</f>
        <v>0</v>
      </c>
      <c r="CJ16" s="0" t="n">
        <f aca="false">IF($W16="●",SUMIFS(ST_SUM!CX:CX,ST_SUM!$L:$L,$G16,ST_SUM!$N:$N,IF($B16='PART METHOD'!$D$5,"HAND","STD"))/COUNTIFS($G:$G,$G16,$W:$W,"●",$A:$A,CJ$5,$B:$B,IF($B16='PART METHOD'!$D$5,'PART METHOD'!$D$5,"&lt;&gt;"&amp;'PART METHOD'!$D$5))/CJ$3,0)/3600/$E16</f>
        <v>0</v>
      </c>
      <c r="CK16" s="0" t="n">
        <f aca="false">IF($X16="●",SUMIFS(ST_SUM!CY:CY,ST_SUM!$L:$L,$G16)/COUNTIFS($G:$G,$G16,$X:$X,"●",$A:$A,CK$5)/CK$3,0)/3600/$E16</f>
        <v>0</v>
      </c>
      <c r="CL16" s="0" t="n">
        <f aca="false">IF($Y16="●",SUMIFS(ST_SUM!CZ:CZ,ST_SUM!$L:$L,$G16)/COUNTIFS($G:$G,$G16,$Y:$Y,"●",$A:$A,CL$5)/CL$3,0)/3600/$E16</f>
        <v>0</v>
      </c>
      <c r="CM16" s="0" t="n">
        <f aca="false">IF($Z16="●",SUMIFS(ST_SUM!DA:DA,ST_SUM!$L:$L,$G16)/COUNTIFS($G:$G,$G16,$Z:$Z,"●",$A:$A,CM$5)/CM$3,0)/3600/$E16</f>
        <v>0</v>
      </c>
      <c r="CN16" s="0" t="n">
        <f aca="false">IF($AA16="●",SUMIFS(ST_SUM!DB:DB,ST_SUM!$L:$L,$G16)/COUNTIFS($G:$G,$G16,$AA:$AA,"●",$A:$A,CN$5)/CN$3,0)/3600/$E16</f>
        <v>0</v>
      </c>
      <c r="CO16" s="0" t="n">
        <f aca="false">IF($AB16="●",SUMIFS(ST_SUM!DC:DC,ST_SUM!$L:$L,$G16)/COUNTIFS($G:$G,$G16,$AB:$AB,"●",$A:$A,CO$5)/CO$3,0)/3600/$E16</f>
        <v>0</v>
      </c>
      <c r="CP16" s="0" t="n">
        <f aca="false">IF($AC16="●",SUMIFS(ST_SUM!DD:DD,ST_SUM!$L:$L,$G16)/COUNTIFS($G:$G,$G16,$AC:$AC,"●",$A:$A,CP$5)/CP$3,0)/3600/$E16</f>
        <v>0</v>
      </c>
      <c r="CQ16" s="0" t="n">
        <f aca="false">IF($AD16="●",SUMIFS(ST_SUM!DE:DE,ST_SUM!$L:$L,$G16)/COUNTIFS($G:$G,$G16,$AD:$AD,"●",$A:$A,CQ$5)/CQ$3,0)/3600/$E16</f>
        <v>0</v>
      </c>
      <c r="CR16" s="0" t="n">
        <f aca="false">IF($AE16="●",SUMIFS(ST_SUM!DF:DF,ST_SUM!$L:$L,$G16)/COUNTIFS($G:$G,$G16,$AE:$AE,"●",$A:$A,CR$5)/CR$3,0)/3600/$E16</f>
        <v>0</v>
      </c>
      <c r="CS16" s="0" t="n">
        <f aca="false">IF($AF16="●",SUMIFS(ST_SUM!DG:DG,ST_SUM!$L:$L,$G16)/COUNTIFS($G:$G,$G16,$AF:$AF,"●",$A:$A,CS$5)/CS$3,0)/3600/$E16</f>
        <v>0</v>
      </c>
      <c r="CT16" s="0" t="n">
        <f aca="false">IF($AG16="●",SUMIFS(ST_SUM!DH:DH,ST_SUM!$L:$L,$G16)/COUNTIFS($G:$G,$G16,$AG:$AG,"●",$A:$A,CT$5)/CT$3,0)/3600/$E16</f>
        <v>0</v>
      </c>
      <c r="CU16" s="0" t="n">
        <f aca="false">IF($AH16="●",SUMIFS(ST_SUM!DI:DI,ST_SUM!$L:$L,$G16)/COUNTIFS($G:$G,$G16,$AH:$AH,"●",$A:$A,CU$5)/CU$3,0)/3600/$E16</f>
        <v>0</v>
      </c>
      <c r="CV16" s="0" t="n">
        <f aca="false">IF($AI16="●",SUMIFS(ST_SUM!DJ:DJ,ST_SUM!$L:$L,$G16)/COUNTIFS($G:$G,$G16,$AI:$AI,"●",$A:$A,CV$5)/CV$3,0)/3600/$E16</f>
        <v>0</v>
      </c>
      <c r="CW16" s="0" t="n">
        <f aca="false">IF($AJ16="●",SUMIFS(ST_SUM!DK:DK,ST_SUM!$L:$L,$G16)/COUNTIFS($G:$G,$G16,$AJ:$AJ,"●",$A:$A,CW$5)/CW$3,0)/3600/$E16</f>
        <v>0</v>
      </c>
      <c r="CX16" s="0" t="n">
        <f aca="false">IF($AK16="●",SUMIFS(ST_SUM!DL:DL,ST_SUM!$L:$L,$G16)/COUNTIFS($G:$G,$G16,$AK:$AK,"●",$A:$A,CX$5)/CX$3,0)/3600/$E16</f>
        <v>0</v>
      </c>
      <c r="CY16" s="0" t="n">
        <f aca="false">IF($AL16="●",SUMIFS(ST_SUM!DM:DM,ST_SUM!$L:$L,$G16)/COUNTIFS($G:$G,$G16,$AL:$AL,"●",$A:$A,CY$5)/CY$3,0)/3600/$E16</f>
        <v>0</v>
      </c>
      <c r="CZ16" s="0" t="n">
        <f aca="false">IF($AM16="●",SUMIFS(ST_SUM!DN:DN,ST_SUM!$L:$L,$G16)/COUNTIFS($G:$G,$G16,$AM:$AM,"●",$A:$A,CZ$5)/CZ$3,0)/3600/$E16</f>
        <v>0</v>
      </c>
      <c r="DA16" s="0" t="n">
        <f aca="false">IF($AN16="●",SUMIFS(ST_SUM!DO:DO,ST_SUM!$L:$L,$G16)/COUNTIFS($G:$G,$G16,$AN:$AN,"●",$A:$A,DA$5)/DA$3,0)/3600/$E16</f>
        <v>0</v>
      </c>
      <c r="DB16" s="0" t="n">
        <f aca="false">IF($AO16="●",SUMIFS(ST_SUM!DP:DP,ST_SUM!$L:$L,$G16)/COUNTIFS($G:$G,$G16,$AO:$AO,"●",$A:$A,DB$5)/DB$3,0)/3600/$E16</f>
        <v>0</v>
      </c>
      <c r="DC16" s="0" t="n">
        <f aca="false">IF($AP16="●",SUMIFS(ST_SUM!DQ:DQ,ST_SUM!$L:$L,$G16)/COUNTIFS($G:$G,$G16,$AP:$AP,"●",$A:$A,DC$5)/DC$3,0)/3600/$E16</f>
        <v>0</v>
      </c>
      <c r="DD16" s="0" t="n">
        <f aca="false">IF($AQ16="●",SUMIFS(ST_SUM!DR:DR,ST_SUM!$L:$L,$G16)/COUNTIFS($G:$G,$G16,$AQ:$AQ,"●",$A:$A,DD$5)/DD$3,0)/3600/$E16</f>
        <v>0</v>
      </c>
      <c r="DE16" s="0" t="n">
        <f aca="false">IF($AR16="●",SUMIFS(ST_SUM!DS:DS,ST_SUM!$L:$L,$G16)/COUNTIFS($G:$G,$G16,$AR:$AR,"●",$A:$A,DE$5)/DE$3,0)/3600/$E16</f>
        <v>0</v>
      </c>
      <c r="DF16" s="0" t="n">
        <f aca="false">IF($AS16="●",SUMIFS(ST_SUM!DT:DT,ST_SUM!$L:$L,$G16)/COUNTIFS($G:$G,$G16,$AS:$AS,"●",$A:$A,DF$5)/DF$3,0)/3600/$E16</f>
        <v>0</v>
      </c>
      <c r="DG16" s="0" t="n">
        <f aca="false">IF($AT16="●",SUMIFS(ST_SUM!DU:DU,ST_SUM!$L:$L,$G16)/COUNTIFS($G:$G,$G16,$AT:$AT,"●",$A:$A,DG$5)/DG$3,0)/3600/$E16</f>
        <v>0</v>
      </c>
      <c r="DH16" s="0" t="n">
        <f aca="false">IF($AU16="●",SUMIFS(ST_SUM!DV:DV,ST_SUM!$L:$L,$G16)/COUNTIFS($G:$G,$G16,$AU:$AU,"●",$A:$A,DH$5)/DH$3,0)/3600/$E16</f>
        <v>0</v>
      </c>
      <c r="DI16" s="0" t="n">
        <f aca="false">IF($AV16="●",SUMIFS(ST_SUM!DW:DW,ST_SUM!$L:$L,$G16)/COUNTIFS($G:$G,$G16,$AV:$AV,"●",$A:$A,DI$5)/DI$3,0)/3600/$E16</f>
        <v>0</v>
      </c>
      <c r="DJ16" s="0" t="n">
        <f aca="false">IF($AW16="●",SUMIFS(ST_SUM!DX:DX,ST_SUM!$L:$L,$G16)/COUNTIFS($G:$G,$G16,$AW:$AW,"●",$A:$A,DJ$5)/DJ$3,0)/3600/$E16</f>
        <v>0</v>
      </c>
      <c r="DK16" s="0" t="n">
        <f aca="false">IF($AX16="●",SUMIFS(ST_SUM!DY:DY,ST_SUM!$L:$L,$G16)/COUNTIFS($G:$G,$G16,$AX:$AX,"●",$A:$A,DK$5)/DK$3,0)/3600/$E16</f>
        <v>0</v>
      </c>
      <c r="DL16" s="0" t="n">
        <f aca="false">IF($AY16="●",SUMIFS(ST_SUM!DZ:DZ,ST_SUM!$L:$L,$G16)/COUNTIFS($G:$G,$G16,$AY:$AY,"●",$A:$A,DL$5)/DL$3,0)/3600/$E16</f>
        <v>0</v>
      </c>
      <c r="DM16" s="0" t="n">
        <f aca="false">IF($AZ16="●",SUMIFS(ST_SUM!EA:EA,ST_SUM!$L:$L,$G16)/COUNTIFS($G:$G,$G16,$AZ:$AZ,"●",$A:$A,DM$5)/DM$3,0)/3600/$E16</f>
        <v>0</v>
      </c>
      <c r="DN16" s="0" t="n">
        <f aca="false">IF($BA16="●",SUMIFS(ST_SUM!EB:EB,ST_SUM!$L:$L,$G16)/COUNTIFS($G:$G,$G16,$BA:$BA,"●",$A:$A,DN$5)/DN$3,0)/3600/$E16</f>
        <v>0</v>
      </c>
      <c r="DO16" s="0" t="n">
        <f aca="false">IF($BB16="●",SUMIFS(ST_SUM!EC:EC,ST_SUM!$L:$L,$G16)/COUNTIFS($G:$G,$G16,$BB:$BB,"●",$A:$A,DO$5)/DO$3,0)/3600/$E16</f>
        <v>0</v>
      </c>
      <c r="DP16" s="0" t="n">
        <f aca="false">IF($BC16="●",SUMIFS(ST_SUM!ED:ED,ST_SUM!$L:$L,$G16)/COUNTIFS($G:$G,$G16,$BC:$BC,"●",$A:$A,DP$5)/DP$3,0)/3600/$E16</f>
        <v>0</v>
      </c>
      <c r="DQ16" s="0" t="n">
        <f aca="false">IF($BD16="●",SUMIFS(ST_SUM!EE:EE,ST_SUM!$L:$L,$G16)/COUNTIFS($G:$G,$G16,$BD:$BD,"●",$A:$A,DQ$5)/DQ$3,0)/3600/$E16</f>
        <v>0</v>
      </c>
      <c r="DR16" s="0" t="n">
        <f aca="false">IF($BE16="●",SUMIFS(ST_SUM!EF:EF,ST_SUM!$L:$L,$G16)/COUNTIFS($G:$G,$G16,$BE:$BE,"●",$A:$A,DR$5)/DR$3,0)/3600/$E16</f>
        <v>0</v>
      </c>
      <c r="DS16" s="0" t="n">
        <f aca="false">IF($BF16="●",SUMIFS(ST_SUM!EG:EG,ST_SUM!$L:$L,$G16)/COUNTIFS($G:$G,$G16,$BF:$BF,"●",$A:$A,DS$5)/DS$3,0)/3600/$E16</f>
        <v>0</v>
      </c>
      <c r="DT16" s="0" t="n">
        <f aca="false">IF($BG16="●",SUMIFS(ST_SUM!EH:EH,ST_SUM!$L:$L,$G16)/COUNTIFS($G:$G,$G16,$BG:$BG,"●",$A:$A,DT$5)/DT$3,0)/3600/$E16</f>
        <v>0</v>
      </c>
      <c r="DU16" s="0" t="n">
        <f aca="false">IF($BH16="●",SUMIFS(ST_SUM!EI:EI,ST_SUM!$L:$L,$G16)/COUNTIFS($G:$G,$G16,$BH:$BH,"●",$A:$A,DU$5)/DU$3,0)/3600/$E16</f>
        <v>0</v>
      </c>
      <c r="DV16" s="0" t="n">
        <f aca="false">IF($BI16="●",SUMIFS(ST_SUM!EJ:EJ,ST_SUM!$L:$L,$G16)/COUNTIFS($G:$G,$G16,$BI:$BI,"●",$A:$A,DV$5)/DV$3,0)/3600/$E16</f>
        <v>0</v>
      </c>
      <c r="DW16" s="0" t="n">
        <f aca="false">IF($BJ16="●",SUMIFS(ST_SUM!EK:EK,ST_SUM!$L:$L,$G16)/COUNTIFS($G:$G,$G16,$BJ:$BJ,"●",$A:$A,DW$5)/DW$3,0)/3600/$E16</f>
        <v>0</v>
      </c>
      <c r="DX16" s="0" t="n">
        <f aca="false">IF($BK16="●",SUMIFS(ST_SUM!EL:EL,ST_SUM!$L:$L,$G16)/COUNTIFS($G:$G,$G16,$BK:$BK,"●",$A:$A,DX$5)/DX$3,0)/3600/$E16</f>
        <v>0</v>
      </c>
      <c r="DY16" s="0" t="n">
        <f aca="false">IF($BL16="●",SUMIFS(ST_SUM!EM:EM,ST_SUM!$L:$L,$G16)/COUNTIFS($G:$G,$G16,$BL:$BL,"●",$A:$A,DY$5)/DY$3,0)/3600/$E16</f>
        <v>0</v>
      </c>
      <c r="DZ16" s="0" t="n">
        <f aca="false">IF($BM16="●",SUMIFS(ST_SUM!EN:EN,ST_SUM!$L:$L,$G16)/COUNTIFS($G:$G,$G16,$BM:$BM,"●",$A:$A,DZ$5)/DZ$3,0)/3600/$E16</f>
        <v>0</v>
      </c>
      <c r="EA16" s="0" t="n">
        <f aca="false">IF($BN16="●",SUMIFS(ST_SUM!EO:EO,ST_SUM!$L:$L,$G16)/COUNTIFS($G:$G,$G16,$BN:$BN,"●",$A:$A,EA$5)/EA$3,0)/3600/$E16</f>
        <v>0</v>
      </c>
      <c r="EB16" s="0" t="n">
        <f aca="false">IF($BO16="●",SUMIFS(ST_SUM!EP:EP,ST_SUM!$L:$L,$G16)/COUNTIFS($G:$G,$G16,$BO:$BO,"●",$A:$A,EB$5)/EB$3,0)/3600/$E16</f>
        <v>0</v>
      </c>
      <c r="EC16" s="0" t="n">
        <f aca="false">IF($BP16="●",SUMIFS(ST_SUM!EQ:EQ,ST_SUM!$L:$L,$G16)/COUNTIFS($G:$G,$G16,$BP:$BP,"●",$A:$A,EC$5)/EC$3,0)/3600/$E16</f>
        <v>0</v>
      </c>
      <c r="ED16" s="0" t="n">
        <f aca="false">IF($BQ16="●",SUMIFS(ST_SUM!ER:ER,ST_SUM!$L:$L,$G16)/COUNTIFS($G:$G,$G16,$BQ:$BQ,"●",$A:$A,ED$5)/ED$3,0)/3600/$E16</f>
        <v>0</v>
      </c>
      <c r="EE16" s="0" t="n">
        <f aca="false">IF($BR16="●",SUMIFS(ST_SUM!ES:ES,ST_SUM!$L:$L,$G16)/COUNTIFS($G:$G,$G16,$BR:$BR,"●",$A:$A,EE$5)/EE$3,0)/3600/$E16</f>
        <v>0</v>
      </c>
      <c r="EF16" s="0" t="n">
        <f aca="false">IF($BS16="●",SUMIFS(ST_SUM!ET:ET,ST_SUM!$L:$L,$G16)/COUNTIFS($G:$G,$G16,$BS:$BS,"●",$A:$A,EF$5)/EF$3,0)/3600/$E16</f>
        <v>0</v>
      </c>
      <c r="EG16" s="0" t="n">
        <f aca="false">IF($BT16="●",SUMIFS(ST_SUM!EU:EU,ST_SUM!$L:$L,$G16)/COUNTIFS($G:$G,$G16,$BT:$BT,"●",$A:$A,EG$5)/EG$3,0)/3600/$E16</f>
        <v>0</v>
      </c>
      <c r="EH16" s="0" t="n">
        <f aca="false">SUM(BU16:EG16)</f>
        <v>0</v>
      </c>
      <c r="EI16" s="0" t="n">
        <f aca="false">IF($H16="●",SUMIFS(ST_SUM!EW:EW,ST_SUM!$L:$L,$G16)/COUNTIFS($G:$G,$G16,$H:$H,"●",$A:$A,EI$5)/EI$3,0)/3600/$E16</f>
        <v>0</v>
      </c>
      <c r="EJ16" s="0" t="n">
        <f aca="false">IF($I16="●",SUMIFS(ST_SUM!EX:EX,ST_SUM!$L:$L,$G16)/COUNTIFS($G:$G,$G16,$I:$I,"●",$A:$A,EJ$5)/EJ$3,0)/3600/$E16</f>
        <v>0</v>
      </c>
      <c r="EK16" s="0" t="n">
        <f aca="false">IF($J16="●",SUMIFS(ST_SUM!EY:EY,ST_SUM!$L:$L,$G16)/COUNTIFS($G:$G,$G16,$J:$J,"●",$A:$A,EK$5)/EK$3,0)/3600/$E16</f>
        <v>0</v>
      </c>
      <c r="EL16" s="0" t="n">
        <f aca="false">IF($K16="●",SUMIFS(ST_SUM!EZ:EZ,ST_SUM!$L:$L,$G16)/COUNTIFS($G:$G,$G16,$K:$K,"●",$A:$A,EL$5)/EL$3,0)/3600/$E16</f>
        <v>0</v>
      </c>
      <c r="EM16" s="0" t="n">
        <f aca="false">IF($L16="●",SUMIFS(ST_SUM!FA:FA,ST_SUM!$L:$L,$G16)/COUNTIFS($G:$G,$G16,$L:$L,"●",$A:$A,EM$5)/EM$3,0)/3600/$E16</f>
        <v>0</v>
      </c>
      <c r="EN16" s="0" t="n">
        <f aca="false">IF($M16="●",SUMIFS(ST_SUM!FB:FB,ST_SUM!$L:$L,$G16)/COUNTIFS($G:$G,$G16,$M:$M,"●",$A:$A,EN$5)/EN$3,0)/3600/$E16</f>
        <v>0</v>
      </c>
      <c r="EO16" s="0" t="n">
        <f aca="false">IF($N16="●",SUMIFS(ST_SUM!FC:FC,ST_SUM!$L:$L,$G16)/COUNTIFS($G:$G,$G16,$N:$N,"●",$A:$A,EO$5)/EO$3,0)/3600/$E16</f>
        <v>0</v>
      </c>
      <c r="EP16" s="0" t="n">
        <f aca="false">IF($O16="●",SUMIFS(ST_SUM!FD:FD,ST_SUM!$L:$L,$G16,ST_SUM!$M:$M,IF($B16='PART METHOD'!$D$4,"FMCNC1",IF($B16='PART METHOD'!$D$6,"FMCNC2","STD")))/IF($B16='PART METHOD'!$D$4,COUNTIFS($G:$G,$G16,$O:$O,"●",$A:$A,EP$5,$B:$B,'PART METHOD'!$D$4),IF($B16='PART METHOD'!$D$6,COUNTIFS($G:$G,$G16,$O:$O,"●",$A:$A,EP$5,$B:$B,'PART METHOD'!$D$6),COUNTIFS($G:$G,$G16,$O:$O,"●",$A:$A,EP$5,$B:$B,"&lt;&gt;"&amp;'PART METHOD'!$D$4,$B:$B,"&lt;&gt;"&amp;'PART METHOD'!$D$6)))/EP$3,0)/3600/$E16</f>
        <v>0</v>
      </c>
      <c r="EQ16" s="0" t="n">
        <f aca="false">IF($P16="●",SUMIFS(ST_SUM!FE:FE,ST_SUM!$L:$L,$G16,ST_SUM!$M:$M,IF($B16='PART METHOD'!$D$4,"FMCNC1",IF($B16='PART METHOD'!$D$6,"FMCNC2","STD")))/IF($B16='PART METHOD'!$D$4,COUNTIFS($G:$G,$G16,$P:$P,"●",$A:$A,EQ$5,$B:$B,'PART METHOD'!$D$4),IF($B16='PART METHOD'!$D$6,COUNTIFS($G:$G,$G16,$P:$P,"●",$A:$A,EQ$5,$B:$B,'PART METHOD'!$D$6),COUNTIFS($G:$G,$G16,$P:$P,"●",$A:$A,EQ$5,$B:$B,"&lt;&gt;"&amp;'PART METHOD'!$D$4,$B:$B,"&lt;&gt;"&amp;'PART METHOD'!$D$6)))/EQ$3,0)/3600/$E16</f>
        <v>0</v>
      </c>
      <c r="ER16" s="0" t="n">
        <f aca="false">IF($Q16="●",SUMIFS(ST_SUM!FF:FF,ST_SUM!$L:$L,$G16,ST_SUM!$M:$M,IF($B16='PART METHOD'!$D$4,"FMCNC1",IF($B16='PART METHOD'!$D$6,"FMCNC2","STD")))/IF($B16='PART METHOD'!$D$4,COUNTIFS($G:$G,$G16,$Q:$Q,"●",$A:$A,ER$5,$B:$B,'PART METHOD'!$D$4),IF($B16='PART METHOD'!$D$6,COUNTIFS($G:$G,$G16,$Q:$Q,"●",$A:$A,ER$5,$B:$B,'PART METHOD'!$D$6),COUNTIFS($G:$G,$G16,$Q:$Q,"●",$A:$A,ER$5,$B:$B,"&lt;&gt;"&amp;'PART METHOD'!$D$4,$B:$B,"&lt;&gt;"&amp;'PART METHOD'!$D$6)))/ER$3,0)/3600/$E16</f>
        <v>0</v>
      </c>
      <c r="ES16" s="0" t="n">
        <f aca="false">IF($R16="●",SUMIFS(ST_SUM!FG:FG,ST_SUM!$L:$L,$G16,ST_SUM!$M:$M,IF($B16='PART METHOD'!$D$4,"FMCNC1",IF($B16='PART METHOD'!$D$6,"FMCNC2","STD")))/IF($B16='PART METHOD'!$D$4,COUNTIFS($G:$G,$G16,$R:$R,"●",$A:$A,ES$5,$B:$B,'PART METHOD'!$D$4),IF($B16='PART METHOD'!$D$6,COUNTIFS($G:$G,$G16,$R:$R,"●",$A:$A,ES$5,$B:$B,'PART METHOD'!$D$6),COUNTIFS($G:$G,$G16,$R:$R,"●",$A:$A,ES$5,$B:$B,"&lt;&gt;"&amp;'PART METHOD'!$D$4,$B:$B,"&lt;&gt;"&amp;'PART METHOD'!$D$6)))/ES$3,0)/3600/$E16</f>
        <v>0</v>
      </c>
      <c r="ET16" s="0" t="n">
        <f aca="false">IF($S16="●",SUMIFS(ST_SUM!FH:FH,ST_SUM!$L:$L,$G16,ST_SUM!$M:$M,IF($B16='PART METHOD'!$D$4,"FMCNC1",IF($B16='PART METHOD'!$D$6,"FMCNC2","STD")))/IF($B16='PART METHOD'!$D$4,COUNTIFS($G:$G,$G16,$S:$S,"●",$A:$A,ET$5,$B:$B,'PART METHOD'!$D$4),IF($B16='PART METHOD'!$D$6,COUNTIFS($G:$G,$G16,$S:$S,"●",$A:$A,ET$5,$B:$B,'PART METHOD'!$D$6),COUNTIFS($G:$G,$G16,$S:$S,"●",$A:$A,ET$5,$B:$B,"&lt;&gt;"&amp;'PART METHOD'!$D$4,$B:$B,"&lt;&gt;"&amp;'PART METHOD'!$D$6)))/ET$3,0)/3600/$E16</f>
        <v>0</v>
      </c>
      <c r="EU16" s="0" t="n">
        <f aca="false">IF($T16="●",SUMIFS(ST_SUM!FI:FI,ST_SUM!$L:$L,$G16,ST_SUM!$M:$M,IF($B16='PART METHOD'!$D$4,"FMCNC1",IF($B16='PART METHOD'!$D$6,"FMCNC2","STD")))/IF($B16='PART METHOD'!$D$4,COUNTIFS($G:$G,$G16,$T:$T,"●",$A:$A,EU$5,$B:$B,'PART METHOD'!$D$4),IF($B16='PART METHOD'!$D$6,COUNTIFS($G:$G,$G16,$T:$T,"●",$A:$A,EU$5,$B:$B,'PART METHOD'!$D$6),COUNTIFS($G:$G,$G16,$T:$T,"●",$A:$A,EU$5,$B:$B,"&lt;&gt;"&amp;'PART METHOD'!$D$4,$B:$B,"&lt;&gt;"&amp;'PART METHOD'!$D$6)))/EU$3,0)/3600/$E16</f>
        <v>0</v>
      </c>
      <c r="EV16" s="0" t="n">
        <f aca="false">IF($U16="●",SUMIFS(ST_SUM!FJ:FJ,ST_SUM!$L:$L,$G16,ST_SUM!$M:$M,IF($B16='PART METHOD'!$D$4,"FMCNC1",IF($B16='PART METHOD'!$D$6,"FMCNC2","STD")))/IF($B16='PART METHOD'!$D$4,COUNTIFS($G:$G,$G16,$U:$U,"●",$A:$A,EV$5,$B:$B,'PART METHOD'!$D$4),IF($B16='PART METHOD'!$D$6,COUNTIFS($G:$G,$G16,$U:$U,"●",$A:$A,EV$5,$B:$B,'PART METHOD'!$D$6),COUNTIFS($G:$G,$G16,$U:$U,"●",$A:$A,EV$5,$B:$B,"&lt;&gt;"&amp;'PART METHOD'!$D$4,$B:$B,"&lt;&gt;"&amp;'PART METHOD'!$D$6)))/EV$3,0)/3600/$E16</f>
        <v>0</v>
      </c>
      <c r="EW16" s="0" t="n">
        <f aca="false">IF($V16="●",SUMIFS(ST_SUM!FK:FK,ST_SUM!$L:$L,$G16,ST_SUM!$M:$M,IF($B16='PART METHOD'!$D$4,"FMCNC1",IF($B16='PART METHOD'!$D$6,"FMCNC2","STD")))/IF($B16='PART METHOD'!$D$4,COUNTIFS($G:$G,$G16,$V:$V,"●",$A:$A,EW$5,$B:$B,'PART METHOD'!$D$4),IF($B16='PART METHOD'!$D$6,COUNTIFS($G:$G,$G16,$V:$V,"●",$A:$A,EW$5,$B:$B,'PART METHOD'!$D$6),COUNTIFS($G:$G,$G16,$V:$V,"●",$A:$A,EW$5,$B:$B,"&lt;&gt;"&amp;'PART METHOD'!$D$4,$B:$B,"&lt;&gt;"&amp;'PART METHOD'!$D$6)))/EW$3,0)/3600/$E16</f>
        <v>0</v>
      </c>
      <c r="EX16" s="0" t="n">
        <f aca="false">IF($W16="●",SUMIFS(ST_SUM!FL:FL,ST_SUM!$L:$L,$G16,ST_SUM!$N:$N,IF($B16='PART METHOD'!$D$5,"HAND","STD"))/COUNTIFS($G:$G,$G16,$W:$W,"●",$A:$A,EX$5,$B:$B,IF($B16='PART METHOD'!$D$5,'PART METHOD'!$D$5,"&lt;&gt;"&amp;'PART METHOD'!$D$5))/EX$3,0)/3600/$E16</f>
        <v>0</v>
      </c>
      <c r="EY16" s="0" t="n">
        <f aca="false">IF($X16="●",SUMIFS(ST_SUM!FM:FM,ST_SUM!$L:$L,$G16)/COUNTIFS($G:$G,$G16,$X:$X,"●",$A:$A,EY$5)/EY$3,0)/3600/$E16</f>
        <v>0</v>
      </c>
      <c r="EZ16" s="0" t="n">
        <f aca="false">IF($Y16="●",SUMIFS(ST_SUM!FN:FN,ST_SUM!$L:$L,$G16)/COUNTIFS($G:$G,$G16,$Y:$Y,"●",$A:$A,EZ$5)/EZ$3,0)/3600/$E16</f>
        <v>0</v>
      </c>
      <c r="FA16" s="0" t="n">
        <f aca="false">IF($Z16="●",SUMIFS(ST_SUM!FO:FO,ST_SUM!$L:$L,$G16)/COUNTIFS($G:$G,$G16,$Z:$Z,"●",$A:$A,FA$5)/FA$3,0)/3600/$E16</f>
        <v>0</v>
      </c>
      <c r="FB16" s="0" t="n">
        <f aca="false">IF($AA16="●",SUMIFS(ST_SUM!FP:FP,ST_SUM!$L:$L,$G16)/COUNTIFS($G:$G,$G16,$AA:$AA,"●",$A:$A,FB$5)/FB$3,0)/3600/$E16</f>
        <v>0</v>
      </c>
      <c r="FC16" s="0" t="n">
        <f aca="false">IF($AB16="●",SUMIFS(ST_SUM!FQ:FQ,ST_SUM!$L:$L,$G16)/COUNTIFS($G:$G,$G16,$AB:$AB,"●",$A:$A,FC$5)/FC$3,0)/3600/$E16</f>
        <v>0</v>
      </c>
      <c r="FD16" s="0" t="n">
        <f aca="false">IF($AC16="●",SUMIFS(ST_SUM!FR:FR,ST_SUM!$L:$L,$G16)/COUNTIFS($G:$G,$G16,$AC:$AC,"●",$A:$A,FD$5)/FD$3,0)/3600/$E16</f>
        <v>0</v>
      </c>
      <c r="FE16" s="0" t="n">
        <f aca="false">IF($AD16="●",SUMIFS(ST_SUM!FS:FS,ST_SUM!$L:$L,$G16)/COUNTIFS($G:$G,$G16,$AD:$AD,"●",$A:$A,FE$5)/FE$3,0)/3600/$E16</f>
        <v>0</v>
      </c>
      <c r="FF16" s="0" t="n">
        <f aca="false">IF($AE16="●",SUMIFS(ST_SUM!FT:FT,ST_SUM!$L:$L,$G16)/COUNTIFS($G:$G,$G16,$AE:$AE,"●",$A:$A,FF$5)/FF$3,0)/3600/$E16</f>
        <v>0</v>
      </c>
      <c r="FG16" s="0" t="n">
        <f aca="false">IF($AF16="●",SUMIFS(ST_SUM!FU:FU,ST_SUM!$L:$L,$G16)/COUNTIFS($G:$G,$G16,$AF:$AF,"●",$A:$A,FG$5)/FG$3,0)/3600/$E16</f>
        <v>0</v>
      </c>
      <c r="FH16" s="0" t="n">
        <f aca="false">IF($AG16="●",SUMIFS(ST_SUM!FV:FV,ST_SUM!$L:$L,$G16)/COUNTIFS($G:$G,$G16,$AG:$AG,"●",$A:$A,FH$5)/FH$3,0)/3600/$E16</f>
        <v>0</v>
      </c>
      <c r="FI16" s="0" t="n">
        <f aca="false">IF($AH16="●",SUMIFS(ST_SUM!FW:FW,ST_SUM!$L:$L,$G16)/COUNTIFS($G:$G,$G16,$AH:$AH,"●",$A:$A,FI$5)/FI$3,0)/3600/$E16</f>
        <v>0</v>
      </c>
      <c r="FJ16" s="0" t="n">
        <f aca="false">IF($AI16="●",SUMIFS(ST_SUM!FX:FX,ST_SUM!$L:$L,$G16)/COUNTIFS($G:$G,$G16,$AI:$AI,"●",$A:$A,FJ$5)/FJ$3,0)/3600/$E16</f>
        <v>0</v>
      </c>
      <c r="FK16" s="0" t="n">
        <f aca="false">IF($AJ16="●",SUMIFS(ST_SUM!FY:FY,ST_SUM!$L:$L,$G16)/COUNTIFS($G:$G,$G16,$AJ:$AJ,"●",$A:$A,FK$5)/FK$3,0)/3600/$E16</f>
        <v>0</v>
      </c>
      <c r="FL16" s="0" t="n">
        <f aca="false">IF($AK16="●",SUMIFS(ST_SUM!FZ:FZ,ST_SUM!$L:$L,$G16)/COUNTIFS($G:$G,$G16,$AK:$AK,"●",$A:$A,FL$5)/FL$3,0)/3600/$E16</f>
        <v>0</v>
      </c>
      <c r="FM16" s="0" t="n">
        <f aca="false">IF($AL16="●",SUMIFS(ST_SUM!GA:GA,ST_SUM!$L:$L,$G16)/COUNTIFS($G:$G,$G16,$AL:$AL,"●",$A:$A,FM$5)/FM$3,0)/3600/$E16</f>
        <v>0</v>
      </c>
      <c r="FN16" s="0" t="n">
        <f aca="false">IF($AM16="●",SUMIFS(ST_SUM!GB:GB,ST_SUM!$L:$L,$G16)/COUNTIFS($G:$G,$G16,$AM:$AM,"●",$A:$A,FN$5)/FN$3,0)/3600/$E16</f>
        <v>0</v>
      </c>
      <c r="FO16" s="0" t="n">
        <f aca="false">IF($AN16="●",SUMIFS(ST_SUM!GC:GC,ST_SUM!$L:$L,$G16)/COUNTIFS($G:$G,$G16,$AN:$AN,"●",$A:$A,FO$5)/FO$3,0)/3600/$E16</f>
        <v>0</v>
      </c>
      <c r="FP16" s="0" t="n">
        <f aca="false">IF($AO16="●",SUMIFS(ST_SUM!GD:GD,ST_SUM!$L:$L,$G16)/COUNTIFS($G:$G,$G16,$AO:$AO,"●",$A:$A,FP$5)/FP$3,0)/3600/$E16</f>
        <v>0</v>
      </c>
      <c r="FQ16" s="0" t="n">
        <f aca="false">IF($AP16="●",SUMIFS(ST_SUM!GE:GE,ST_SUM!$L:$L,$G16)/COUNTIFS($G:$G,$G16,$AP:$AP,"●",$A:$A,FQ$5)/FQ$3,0)/3600/$E16</f>
        <v>0</v>
      </c>
      <c r="FR16" s="0" t="n">
        <f aca="false">IF($AQ16="●",SUMIFS(ST_SUM!GF:GF,ST_SUM!$L:$L,$G16)/COUNTIFS($G:$G,$G16,$AQ:$AQ,"●",$A:$A,FR$5)/FR$3,0)/3600/$E16</f>
        <v>0</v>
      </c>
      <c r="FS16" s="0" t="n">
        <f aca="false">IF($AR16="●",SUMIFS(ST_SUM!GG:GG,ST_SUM!$L:$L,$G16)/COUNTIFS($G:$G,$G16,$AR:$AR,"●",$A:$A,FS$5)/FS$3,0)/3600/$E16</f>
        <v>0</v>
      </c>
      <c r="FT16" s="0" t="n">
        <f aca="false">IF($AS16="●",SUMIFS(ST_SUM!GH:GH,ST_SUM!$L:$L,$G16)/COUNTIFS($G:$G,$G16,$AS:$AS,"●",$A:$A,FT$5)/FT$3,0)/3600/$E16</f>
        <v>0</v>
      </c>
      <c r="FU16" s="0" t="n">
        <f aca="false">IF($AT16="●",SUMIFS(ST_SUM!GI:GI,ST_SUM!$L:$L,$G16)/COUNTIFS($G:$G,$G16,$AT:$AT,"●",$A:$A,FU$5)/FU$3,0)/3600/$E16</f>
        <v>0</v>
      </c>
      <c r="FV16" s="0" t="n">
        <f aca="false">IF($AU16="●",SUMIFS(ST_SUM!GJ:GJ,ST_SUM!$L:$L,$G16)/COUNTIFS($G:$G,$G16,$AU:$AU,"●",$A:$A,FV$5)/FV$3,0)/3600/$E16</f>
        <v>0</v>
      </c>
      <c r="FW16" s="0" t="n">
        <f aca="false">IF($AV16="●",SUMIFS(ST_SUM!GK:GK,ST_SUM!$L:$L,$G16)/COUNTIFS($G:$G,$G16,$AV:$AV,"●",$A:$A,FW$5)/FW$3,0)/3600/$E16</f>
        <v>0</v>
      </c>
      <c r="FX16" s="0" t="n">
        <f aca="false">IF($AW16="●",SUMIFS(ST_SUM!GL:GL,ST_SUM!$L:$L,$G16)/COUNTIFS($G:$G,$G16,$AW:$AW,"●",$A:$A,FX$5)/FX$3,0)/3600/$E16</f>
        <v>0</v>
      </c>
      <c r="FY16" s="0" t="n">
        <f aca="false">IF($AX16="●",SUMIFS(ST_SUM!GM:GM,ST_SUM!$L:$L,$G16)/COUNTIFS($G:$G,$G16,$AX:$AX,"●",$A:$A,FY$5)/FY$3,0)/3600/$E16</f>
        <v>0</v>
      </c>
      <c r="FZ16" s="0" t="n">
        <f aca="false">IF($AY16="●",SUMIFS(ST_SUM!GN:GN,ST_SUM!$L:$L,$G16)/COUNTIFS($G:$G,$G16,$AY:$AY,"●",$A:$A,FZ$5)/FZ$3,0)/3600/$E16</f>
        <v>0</v>
      </c>
      <c r="GA16" s="0" t="n">
        <f aca="false">IF($AZ16="●",SUMIFS(ST_SUM!GO:GO,ST_SUM!$L:$L,$G16)/COUNTIFS($G:$G,$G16,$AZ:$AZ,"●",$A:$A,GA$5)/GA$3,0)/3600/$E16</f>
        <v>0</v>
      </c>
      <c r="GB16" s="0" t="n">
        <f aca="false">IF($BA16="●",SUMIFS(ST_SUM!GP:GP,ST_SUM!$L:$L,$G16)/COUNTIFS($G:$G,$G16,$BA:$BA,"●",$A:$A,GB$5)/GB$3,0)/3600/$E16</f>
        <v>0</v>
      </c>
      <c r="GC16" s="0" t="n">
        <f aca="false">IF($BB16="●",SUMIFS(ST_SUM!GQ:GQ,ST_SUM!$L:$L,$G16)/COUNTIFS($G:$G,$G16,$BB:$BB,"●",$A:$A,GC$5)/GC$3,0)/3600/$E16</f>
        <v>0</v>
      </c>
      <c r="GD16" s="0" t="n">
        <f aca="false">IF($BC16="●",SUMIFS(ST_SUM!GR:GR,ST_SUM!$L:$L,$G16)/COUNTIFS($G:$G,$G16,$BC:$BC,"●",$A:$A,GD$5)/GD$3,0)/3600/$E16</f>
        <v>0</v>
      </c>
      <c r="GE16" s="0" t="n">
        <f aca="false">IF($BD16="●",SUMIFS(ST_SUM!GS:GS,ST_SUM!$L:$L,$G16)/COUNTIFS($G:$G,$G16,$BD:$BD,"●",$A:$A,GE$5)/GE$3,0)/3600/$E16</f>
        <v>0</v>
      </c>
      <c r="GF16" s="0" t="n">
        <f aca="false">IF($BE16="●",SUMIFS(ST_SUM!GT:GT,ST_SUM!$L:$L,$G16)/COUNTIFS($G:$G,$G16,$BE:$BE,"●",$A:$A,GF$5)/GF$3,0)/3600/$E16</f>
        <v>0</v>
      </c>
      <c r="GG16" s="0" t="n">
        <f aca="false">IF($BF16="●",SUMIFS(ST_SUM!GU:GU,ST_SUM!$L:$L,$G16)/COUNTIFS($G:$G,$G16,$BF:$BF,"●",$A:$A,GG$5)/GG$3,0)/3600/$E16</f>
        <v>0</v>
      </c>
      <c r="GH16" s="0" t="n">
        <f aca="false">IF($BG16="●",SUMIFS(ST_SUM!GV:GV,ST_SUM!$L:$L,$G16)/COUNTIFS($G:$G,$G16,$BG:$BG,"●",$A:$A,GH$5)/GH$3,0)/3600/$E16</f>
        <v>0</v>
      </c>
      <c r="GI16" s="0" t="n">
        <f aca="false">IF($BH16="●",SUMIFS(ST_SUM!GW:GW,ST_SUM!$L:$L,$G16)/COUNTIFS($G:$G,$G16,$BH:$BH,"●",$A:$A,GI$5)/GI$3,0)/3600/$E16</f>
        <v>0</v>
      </c>
      <c r="GJ16" s="0" t="n">
        <f aca="false">IF($BI16="●",SUMIFS(ST_SUM!GX:GX,ST_SUM!$L:$L,$G16)/COUNTIFS($G:$G,$G16,$BI:$BI,"●",$A:$A,GJ$5)/GJ$3,0)/3600/$E16</f>
        <v>0</v>
      </c>
      <c r="GK16" s="0" t="n">
        <f aca="false">IF($BJ16="●",SUMIFS(ST_SUM!GY:GY,ST_SUM!$L:$L,$G16)/COUNTIFS($G:$G,$G16,$BJ:$BJ,"●",$A:$A,GK$5)/GK$3,0)/3600/$E16</f>
        <v>0</v>
      </c>
      <c r="GL16" s="0" t="n">
        <f aca="false">IF($BK16="●",SUMIFS(ST_SUM!GZ:GZ,ST_SUM!$L:$L,$G16)/COUNTIFS($G:$G,$G16,$BK:$BK,"●",$A:$A,GL$5)/GL$3,0)/3600/$E16</f>
        <v>0</v>
      </c>
      <c r="GM16" s="0" t="n">
        <f aca="false">IF($BL16="●",SUMIFS(ST_SUM!HA:HA,ST_SUM!$L:$L,$G16)/COUNTIFS($G:$G,$G16,$BL:$BL,"●",$A:$A,GM$5)/GM$3,0)/3600/$E16</f>
        <v>0</v>
      </c>
      <c r="GN16" s="0" t="n">
        <f aca="false">IF($BM16="●",SUMIFS(ST_SUM!HB:HB,ST_SUM!$L:$L,$G16)/COUNTIFS($G:$G,$G16,$BM:$BM,"●",$A:$A,GN$5)/GN$3,0)/3600/$E16</f>
        <v>0</v>
      </c>
      <c r="GO16" s="0" t="n">
        <f aca="false">IF($BN16="●",SUMIFS(ST_SUM!HC:HC,ST_SUM!$L:$L,$G16)/COUNTIFS($G:$G,$G16,$BN:$BN,"●",$A:$A,GO$5)/GO$3,0)/3600/$E16</f>
        <v>0</v>
      </c>
      <c r="GP16" s="0" t="n">
        <f aca="false">IF($BO16="●",SUMIFS(ST_SUM!HD:HD,ST_SUM!$L:$L,$G16)/COUNTIFS($G:$G,$G16,$BO:$BO,"●",$A:$A,GP$5)/GP$3,0)/3600/$E16</f>
        <v>0</v>
      </c>
      <c r="GQ16" s="0" t="n">
        <f aca="false">IF($BP16="●",SUMIFS(ST_SUM!HE:HE,ST_SUM!$L:$L,$G16)/COUNTIFS($G:$G,$G16,$BP:$BP,"●",$A:$A,GQ$5)/GQ$3,0)/3600/$E16</f>
        <v>0</v>
      </c>
      <c r="GR16" s="0" t="n">
        <f aca="false">IF($BQ16="●",SUMIFS(ST_SUM!HF:HF,ST_SUM!$L:$L,$G16)/COUNTIFS($G:$G,$G16,$BQ:$BQ,"●",$A:$A,GR$5)/GR$3,0)/3600/$E16</f>
        <v>0</v>
      </c>
      <c r="GS16" s="0" t="n">
        <f aca="false">IF($BR16="●",SUMIFS(ST_SUM!HG:HG,ST_SUM!$L:$L,$G16)/COUNTIFS($G:$G,$G16,$BR:$BR,"●",$A:$A,GS$5)/GS$3,0)/3600/$E16</f>
        <v>0</v>
      </c>
      <c r="GT16" s="0" t="n">
        <f aca="false">IF($BS16="●",SUMIFS(ST_SUM!HH:HH,ST_SUM!$L:$L,$G16)/COUNTIFS($G:$G,$G16,$BS:$BS,"●",$A:$A,GT$5)/GT$3,0)/3600/$E16</f>
        <v>0</v>
      </c>
      <c r="GU16" s="0" t="n">
        <f aca="false">IF($BT16="●",SUMIFS(ST_SUM!HI:HI,ST_SUM!$L:$L,$G16)/COUNTIFS($G:$G,$G16,$BT:$BT,"●",$A:$A,GU$5)/GU$3,0)/3600/$E16</f>
        <v>0</v>
      </c>
      <c r="GV16" s="0" t="n">
        <f aca="false">SUM(EI16:GU16)</f>
        <v>0</v>
      </c>
      <c r="GW16" s="0" t="n">
        <f aca="false">IF($H16="●",SUMIFS(ST_SUM!HK:HK,ST_SUM!$L:$L,$G16)/COUNTIFS($G:$G,$G16,$H:$H,"●",$A:$A,GW$5)/GW$3,0)/3600/$E16</f>
        <v>0</v>
      </c>
      <c r="GX16" s="0" t="n">
        <f aca="false">IF($I16="●",SUMIFS(ST_SUM!HL:HL,ST_SUM!$L:$L,$G16)/COUNTIFS($G:$G,$G16,$I:$I,"●",$A:$A,GX$5)/GX$3,0)/3600/$E16</f>
        <v>0</v>
      </c>
      <c r="GY16" s="0" t="n">
        <f aca="false">IF($J16="●",SUMIFS(ST_SUM!HM:HM,ST_SUM!$L:$L,$G16)/COUNTIFS($G:$G,$G16,$J:$J,"●",$A:$A,GY$5)/GY$3,0)/3600/$E16</f>
        <v>0</v>
      </c>
      <c r="GZ16" s="0" t="n">
        <f aca="false">IF($K16="●",SUMIFS(ST_SUM!HN:HN,ST_SUM!$L:$L,$G16)/COUNTIFS($G:$G,$G16,$K:$K,"●",$A:$A,GZ$5)/GZ$3,0)/3600/$E16</f>
        <v>0</v>
      </c>
      <c r="HA16" s="0" t="n">
        <f aca="false">IF($L16="●",SUMIFS(ST_SUM!HO:HO,ST_SUM!$L:$L,$G16)/COUNTIFS($G:$G,$G16,$L:$L,"●",$A:$A,HA$5)/HA$3,0)/3600/$E16</f>
        <v>0</v>
      </c>
      <c r="HB16" s="0" t="n">
        <f aca="false">IF($M16="●",SUMIFS(ST_SUM!HP:HP,ST_SUM!$L:$L,$G16)/COUNTIFS($G:$G,$G16,$M:$M,"●",$A:$A,HB$5)/HB$3,0)/3600/$E16</f>
        <v>0</v>
      </c>
      <c r="HC16" s="0" t="n">
        <f aca="false">IF($N16="●",SUMIFS(ST_SUM!HQ:HQ,ST_SUM!$L:$L,$G16)/COUNTIFS($G:$G,$G16,$N:$N,"●",$A:$A,HC$5)/HC$3,0)/3600/$E16</f>
        <v>0</v>
      </c>
      <c r="HD16" s="0" t="n">
        <f aca="false">IF($O16="●",SUMIFS(ST_SUM!HR:HR,ST_SUM!$L:$L,$G16,ST_SUM!$M:$M,IF($B16='PART METHOD'!$D$4,"FMCNC1",IF($B16='PART METHOD'!$D$6,"FMCNC2","STD")))/IF($B16='PART METHOD'!$D$4,COUNTIFS($G:$G,$G16,$O:$O,"●",$A:$A,HD$5,$B:$B,'PART METHOD'!$D$4),IF($B16='PART METHOD'!$D$6,COUNTIFS($G:$G,$G16,$O:$O,"●",$A:$A,HD$5,$B:$B,'PART METHOD'!$D$6),COUNTIFS($G:$G,$G16,$O:$O,"●",$A:$A,HD$5,$B:$B,"&lt;&gt;"&amp;'PART METHOD'!$D$4,$B:$B,"&lt;&gt;"&amp;'PART METHOD'!$D$6)))/HD$3,0)/3600/$E16</f>
        <v>0</v>
      </c>
      <c r="HE16" s="0" t="n">
        <f aca="false">IF($P16="●",SUMIFS(ST_SUM!HS:HS,ST_SUM!$L:$L,$G16,ST_SUM!$M:$M,IF($B16='PART METHOD'!$D$4,"FMCNC1",IF($B16='PART METHOD'!$D$6,"FMCNC2","STD")))/IF($B16='PART METHOD'!$D$4,COUNTIFS($G:$G,$G16,$P:$P,"●",$A:$A,HE$5,$B:$B,'PART METHOD'!$D$4),IF($B16='PART METHOD'!$D$6,COUNTIFS($G:$G,$G16,$P:$P,"●",$A:$A,HE$5,$B:$B,'PART METHOD'!$D$6),COUNTIFS($G:$G,$G16,$P:$P,"●",$A:$A,HE$5,$B:$B,"&lt;&gt;"&amp;'PART METHOD'!$D$4,$B:$B,"&lt;&gt;"&amp;'PART METHOD'!$D$6)))/HE$3,0)/3600/$E16</f>
        <v>0</v>
      </c>
      <c r="HF16" s="0" t="n">
        <f aca="false">IF($Q16="●",SUMIFS(ST_SUM!HT:HT,ST_SUM!$L:$L,$G16,ST_SUM!$M:$M,IF($B16='PART METHOD'!$D$4,"FMCNC1",IF($B16='PART METHOD'!$D$6,"FMCNC2","STD")))/IF($B16='PART METHOD'!$D$4,COUNTIFS($G:$G,$G16,$Q:$Q,"●",$A:$A,HF$5,$B:$B,'PART METHOD'!$D$4),IF($B16='PART METHOD'!$D$6,COUNTIFS($G:$G,$G16,$Q:$Q,"●",$A:$A,HF$5,$B:$B,'PART METHOD'!$D$6),COUNTIFS($G:$G,$G16,$Q:$Q,"●",$A:$A,HF$5,$B:$B,"&lt;&gt;"&amp;'PART METHOD'!$D$4,$B:$B,"&lt;&gt;"&amp;'PART METHOD'!$D$6)))/HF$3,0)/3600/$E16</f>
        <v>0</v>
      </c>
      <c r="HG16" s="0" t="n">
        <f aca="false">IF($R16="●",SUMIFS(ST_SUM!HU:HU,ST_SUM!$L:$L,$G16,ST_SUM!$M:$M,IF($B16='PART METHOD'!$D$4,"FMCNC1",IF($B16='PART METHOD'!$D$6,"FMCNC2","STD")))/IF($B16='PART METHOD'!$D$4,COUNTIFS($G:$G,$G16,$R:$R,"●",$A:$A,HG$5,$B:$B,'PART METHOD'!$D$4),IF($B16='PART METHOD'!$D$6,COUNTIFS($G:$G,$G16,$R:$R,"●",$A:$A,HG$5,$B:$B,'PART METHOD'!$D$6),COUNTIFS($G:$G,$G16,$R:$R,"●",$A:$A,HG$5,$B:$B,"&lt;&gt;"&amp;'PART METHOD'!$D$4,$B:$B,"&lt;&gt;"&amp;'PART METHOD'!$D$6)))/HG$3,0)/3600/$E16</f>
        <v>0</v>
      </c>
      <c r="HH16" s="0" t="n">
        <f aca="false">IF($S16="●",SUMIFS(ST_SUM!HV:HV,ST_SUM!$L:$L,$G16,ST_SUM!$M:$M,IF($B16='PART METHOD'!$D$4,"FMCNC1",IF($B16='PART METHOD'!$D$6,"FMCNC2","STD")))/IF($B16='PART METHOD'!$D$4,COUNTIFS($G:$G,$G16,$S:$S,"●",$A:$A,HH$5,$B:$B,'PART METHOD'!$D$4),IF($B16='PART METHOD'!$D$6,COUNTIFS($G:$G,$G16,$S:$S,"●",$A:$A,HH$5,$B:$B,'PART METHOD'!$D$6),COUNTIFS($G:$G,$G16,$S:$S,"●",$A:$A,HH$5,$B:$B,"&lt;&gt;"&amp;'PART METHOD'!$D$4,$B:$B,"&lt;&gt;"&amp;'PART METHOD'!$D$6)))/HH$3,0)/3600/$E16</f>
        <v>0</v>
      </c>
      <c r="HI16" s="0" t="n">
        <f aca="false">IF($T16="●",SUMIFS(ST_SUM!HW:HW,ST_SUM!$L:$L,$G16,ST_SUM!$M:$M,IF($B16='PART METHOD'!$D$4,"FMCNC1",IF($B16='PART METHOD'!$D$6,"FMCNC2","STD")))/IF($B16='PART METHOD'!$D$4,COUNTIFS($G:$G,$G16,$T:$T,"●",$A:$A,HI$5,$B:$B,'PART METHOD'!$D$4),IF($B16='PART METHOD'!$D$6,COUNTIFS($G:$G,$G16,$T:$T,"●",$A:$A,HI$5,$B:$B,'PART METHOD'!$D$6),COUNTIFS($G:$G,$G16,$T:$T,"●",$A:$A,HI$5,$B:$B,"&lt;&gt;"&amp;'PART METHOD'!$D$4,$B:$B,"&lt;&gt;"&amp;'PART METHOD'!$D$6)))/HI$3,0)/3600/$E16</f>
        <v>0</v>
      </c>
      <c r="HJ16" s="0" t="n">
        <f aca="false">IF($U16="●",SUMIFS(ST_SUM!HX:HX,ST_SUM!$L:$L,$G16,ST_SUM!$M:$M,IF($B16='PART METHOD'!$D$4,"FMCNC1",IF($B16='PART METHOD'!$D$6,"FMCNC2","STD")))/IF($B16='PART METHOD'!$D$4,COUNTIFS($G:$G,$G16,$U:$U,"●",$A:$A,HJ$5,$B:$B,'PART METHOD'!$D$4),IF($B16='PART METHOD'!$D$6,COUNTIFS($G:$G,$G16,$U:$U,"●",$A:$A,HJ$5,$B:$B,'PART METHOD'!$D$6),COUNTIFS($G:$G,$G16,$U:$U,"●",$A:$A,HJ$5,$B:$B,"&lt;&gt;"&amp;'PART METHOD'!$D$4,$B:$B,"&lt;&gt;"&amp;'PART METHOD'!$D$6)))/HJ$3,0)/3600/$E16</f>
        <v>0</v>
      </c>
      <c r="HK16" s="0" t="n">
        <f aca="false">IF($V16="●",SUMIFS(ST_SUM!HY:HY,ST_SUM!$L:$L,$G16,ST_SUM!$M:$M,IF($B16='PART METHOD'!$D$4,"FMCNC1",IF($B16='PART METHOD'!$D$6,"FMCNC2","STD")))/IF($B16='PART METHOD'!$D$4,COUNTIFS($G:$G,$G16,$V:$V,"●",$A:$A,HK$5,$B:$B,'PART METHOD'!$D$4),IF($B16='PART METHOD'!$D$6,COUNTIFS($G:$G,$G16,$V:$V,"●",$A:$A,HK$5,$B:$B,'PART METHOD'!$D$6),COUNTIFS($G:$G,$G16,$V:$V,"●",$A:$A,HK$5,$B:$B,"&lt;&gt;"&amp;'PART METHOD'!$D$4,$B:$B,"&lt;&gt;"&amp;'PART METHOD'!$D$6)))/HK$3,0)/3600/$E16</f>
        <v>0</v>
      </c>
      <c r="HL16" s="0" t="n">
        <f aca="false">IF($W16="●",SUMIFS(ST_SUM!HZ:HZ,ST_SUM!$L:$L,$G16,ST_SUM!$N:$N,IF($B16='PART METHOD'!$D$5,"HAND","STD"))/COUNTIFS($G:$G,$G16,$W:$W,"●",$A:$A,HL$5,$B:$B,IF($B16='PART METHOD'!$D$5,'PART METHOD'!$D$5,"&lt;&gt;"&amp;'PART METHOD'!$D$5))/HL$3,0)/3600/$E16</f>
        <v>0</v>
      </c>
      <c r="HM16" s="0" t="n">
        <f aca="false">IF($X16="●",SUMIFS(ST_SUM!IA:IA,ST_SUM!$L:$L,$G16)/COUNTIFS($G:$G,$G16,$X:$X,"●",$A:$A,HM$5)/HM$3,0)/3600/$E16</f>
        <v>0</v>
      </c>
      <c r="HN16" s="0" t="n">
        <f aca="false">IF($Y16="●",SUMIFS(ST_SUM!IB:IB,ST_SUM!$L:$L,$G16)/COUNTIFS($G:$G,$G16,$Y:$Y,"●",$A:$A,HN$5)/HN$3,0)/3600/$E16</f>
        <v>0</v>
      </c>
      <c r="HO16" s="0" t="n">
        <f aca="false">IF($Z16="●",SUMIFS(ST_SUM!IC:IC,ST_SUM!$L:$L,$G16)/COUNTIFS($G:$G,$G16,$Z:$Z,"●",$A:$A,HO$5)/HO$3,0)/3600/$E16</f>
        <v>0</v>
      </c>
      <c r="HP16" s="0" t="n">
        <f aca="false">IF($AA16="●",SUMIFS(ST_SUM!ID:ID,ST_SUM!$L:$L,$G16)/COUNTIFS($G:$G,$G16,$AA:$AA,"●",$A:$A,HP$5)/HP$3,0)/3600/$E16</f>
        <v>0</v>
      </c>
      <c r="HQ16" s="0" t="n">
        <f aca="false">IF($AB16="●",SUMIFS(ST_SUM!IE:IE,ST_SUM!$L:$L,$G16)/COUNTIFS($G:$G,$G16,$AB:$AB,"●",$A:$A,HQ$5)/HQ$3,0)/3600/$E16</f>
        <v>0</v>
      </c>
      <c r="HR16" s="0" t="n">
        <f aca="false">IF($AC16="●",SUMIFS(ST_SUM!IF:IF,ST_SUM!$L:$L,$G16)/COUNTIFS($G:$G,$G16,$AC:$AC,"●",$A:$A,HR$5)/HR$3,0)/3600/$E16</f>
        <v>0</v>
      </c>
      <c r="HS16" s="0" t="n">
        <f aca="false">IF($AD16="●",SUMIFS(ST_SUM!IG:IG,ST_SUM!$L:$L,$G16)/COUNTIFS($G:$G,$G16,$AD:$AD,"●",$A:$A,HS$5)/HS$3,0)/3600/$E16</f>
        <v>0</v>
      </c>
      <c r="HT16" s="0" t="n">
        <f aca="false">IF($AE16="●",SUMIFS(ST_SUM!IH:IH,ST_SUM!$L:$L,$G16)/COUNTIFS($G:$G,$G16,$AE:$AE,"●",$A:$A,HT$5)/HT$3,0)/3600/$E16</f>
        <v>0</v>
      </c>
      <c r="HU16" s="0" t="n">
        <f aca="false">IF($AF16="●",SUMIFS(ST_SUM!II:II,ST_SUM!$L:$L,$G16)/COUNTIFS($G:$G,$G16,$AF:$AF,"●",$A:$A,HU$5)/HU$3,0)/3600/$E16</f>
        <v>0</v>
      </c>
      <c r="HV16" s="0" t="n">
        <f aca="false">IF($AG16="●",SUMIFS(ST_SUM!IJ:IJ,ST_SUM!$L:$L,$G16)/COUNTIFS($G:$G,$G16,$AG:$AG,"●",$A:$A,HV$5)/HV$3,0)/3600/$E16</f>
        <v>0</v>
      </c>
      <c r="HW16" s="0" t="n">
        <f aca="false">IF($AH16="●",SUMIFS(ST_SUM!IK:IK,ST_SUM!$L:$L,$G16)/COUNTIFS($G:$G,$G16,$AH:$AH,"●",$A:$A,HW$5)/HW$3,0)/3600/$E16</f>
        <v>0</v>
      </c>
      <c r="HX16" s="0" t="n">
        <f aca="false">IF($AI16="●",SUMIFS(ST_SUM!IL:IL,ST_SUM!$L:$L,$G16)/COUNTIFS($G:$G,$G16,$AI:$AI,"●",$A:$A,HX$5)/HX$3,0)/3600/$E16</f>
        <v>0</v>
      </c>
      <c r="HY16" s="0" t="n">
        <f aca="false">IF($AJ16="●",SUMIFS(ST_SUM!IM:IM,ST_SUM!$L:$L,$G16)/COUNTIFS($G:$G,$G16,$AJ:$AJ,"●",$A:$A,HY$5)/HY$3,0)/3600/$E16</f>
        <v>0</v>
      </c>
      <c r="HZ16" s="0" t="n">
        <f aca="false">IF($AK16="●",SUMIFS(ST_SUM!IN:IN,ST_SUM!$L:$L,$G16)/COUNTIFS($G:$G,$G16,$AK:$AK,"●",$A:$A,HZ$5)/HZ$3,0)/3600/$E16</f>
        <v>0</v>
      </c>
      <c r="IA16" s="0" t="n">
        <f aca="false">IF($AL16="●",SUMIFS(ST_SUM!IO:IO,ST_SUM!$L:$L,$G16)/COUNTIFS($G:$G,$G16,$AL:$AL,"●",$A:$A,IA$5)/IA$3,0)/3600/$E16</f>
        <v>0</v>
      </c>
      <c r="IB16" s="0" t="n">
        <f aca="false">IF($AM16="●",SUMIFS(ST_SUM!IP:IP,ST_SUM!$L:$L,$G16)/COUNTIFS($G:$G,$G16,$AM:$AM,"●",$A:$A,IB$5)/IB$3,0)/3600/$E16</f>
        <v>0</v>
      </c>
      <c r="IC16" s="0" t="n">
        <f aca="false">IF($AN16="●",SUMIFS(ST_SUM!IQ:IQ,ST_SUM!$L:$L,$G16)/COUNTIFS($G:$G,$G16,$AN:$AN,"●",$A:$A,IC$5)/IC$3,0)/3600/$E16</f>
        <v>0</v>
      </c>
      <c r="ID16" s="0" t="n">
        <f aca="false">IF($AO16="●",SUMIFS(ST_SUM!IR:IR,ST_SUM!$L:$L,$G16)/COUNTIFS($G:$G,$G16,$AO:$AO,"●",$A:$A,ID$5)/ID$3,0)/3600/$E16</f>
        <v>0</v>
      </c>
      <c r="IE16" s="0" t="n">
        <f aca="false">IF($AP16="●",SUMIFS(ST_SUM!IS:IS,ST_SUM!$L:$L,$G16)/COUNTIFS($G:$G,$G16,$AP:$AP,"●",$A:$A,IE$5)/IE$3,0)/3600/$E16</f>
        <v>0</v>
      </c>
      <c r="IF16" s="0" t="n">
        <f aca="false">IF($AQ16="●",SUMIFS(ST_SUM!IT:IT,ST_SUM!$L:$L,$G16)/COUNTIFS($G:$G,$G16,$AQ:$AQ,"●",$A:$A,IF$5)/IF$3,0)/3600/$E16</f>
        <v>0</v>
      </c>
      <c r="IG16" s="0" t="n">
        <f aca="false">IF($AR16="●",SUMIFS(ST_SUM!IU:IU,ST_SUM!$L:$L,$G16)/COUNTIFS($G:$G,$G16,$AR:$AR,"●",$A:$A,IG$5)/IG$3,0)/3600/$E16</f>
        <v>0</v>
      </c>
      <c r="IH16" s="0" t="n">
        <f aca="false">IF($AS16="●",SUMIFS(ST_SUM!IV:IV,ST_SUM!$L:$L,$G16)/COUNTIFS($G:$G,$G16,$AS:$AS,"●",$A:$A,IH$5)/IH$3,0)/3600/$E16</f>
        <v>0</v>
      </c>
      <c r="II16" s="0" t="n">
        <f aca="false">IF($AT16="●",SUMIFS(ST_SUM!IW:IW,ST_SUM!$L:$L,$G16)/COUNTIFS($G:$G,$G16,$AT:$AT,"●",$A:$A,II$5)/II$3,0)/3600/$E16</f>
        <v>0</v>
      </c>
      <c r="IJ16" s="0" t="n">
        <f aca="false">IF($AU16="●",SUMIFS(ST_SUM!IX:IX,ST_SUM!$L:$L,$G16)/COUNTIFS($G:$G,$G16,$AU:$AU,"●",$A:$A,IJ$5)/IJ$3,0)/3600/$E16</f>
        <v>0</v>
      </c>
      <c r="IK16" s="0" t="n">
        <f aca="false">IF($AV16="●",SUMIFS(ST_SUM!IY:IY,ST_SUM!$L:$L,$G16)/COUNTIFS($G:$G,$G16,$AV:$AV,"●",$A:$A,IK$5)/IK$3,0)/3600/$E16</f>
        <v>0</v>
      </c>
      <c r="IL16" s="0" t="n">
        <f aca="false">IF($AW16="●",SUMIFS(ST_SUM!IZ:IZ,ST_SUM!$L:$L,$G16)/COUNTIFS($G:$G,$G16,$AW:$AW,"●",$A:$A,IL$5)/IL$3,0)/3600/$E16</f>
        <v>0</v>
      </c>
      <c r="IM16" s="0" t="n">
        <f aca="false">IF($AX16="●",SUMIFS(ST_SUM!JA:JA,ST_SUM!$L:$L,$G16)/COUNTIFS($G:$G,$G16,$AX:$AX,"●",$A:$A,IM$5)/IM$3,0)/3600/$E16</f>
        <v>0</v>
      </c>
      <c r="IN16" s="0" t="n">
        <f aca="false">IF($AY16="●",SUMIFS(ST_SUM!JB:JB,ST_SUM!$L:$L,$G16)/COUNTIFS($G:$G,$G16,$AY:$AY,"●",$A:$A,IN$5)/IN$3,0)/3600/$E16</f>
        <v>0</v>
      </c>
      <c r="IO16" s="0" t="n">
        <f aca="false">IF($AZ16="●",SUMIFS(ST_SUM!JC:JC,ST_SUM!$L:$L,$G16)/COUNTIFS($G:$G,$G16,$AZ:$AZ,"●",$A:$A,IO$5)/IO$3,0)/3600/$E16</f>
        <v>0</v>
      </c>
      <c r="IP16" s="0" t="n">
        <f aca="false">IF($BA16="●",SUMIFS(ST_SUM!JD:JD,ST_SUM!$L:$L,$G16)/COUNTIFS($G:$G,$G16,$BA:$BA,"●",$A:$A,IP$5)/IP$3,0)/3600/$E16</f>
        <v>0</v>
      </c>
      <c r="IQ16" s="0" t="n">
        <f aca="false">IF($BB16="●",SUMIFS(ST_SUM!JE:JE,ST_SUM!$L:$L,$G16)/COUNTIFS($G:$G,$G16,$BB:$BB,"●",$A:$A,IQ$5)/IQ$3,0)/3600/$E16</f>
        <v>0</v>
      </c>
      <c r="IR16" s="0" t="n">
        <f aca="false">IF($BC16="●",SUMIFS(ST_SUM!JF:JF,ST_SUM!$L:$L,$G16)/COUNTIFS($G:$G,$G16,$BC:$BC,"●",$A:$A,IR$5)/IR$3,0)/3600/$E16</f>
        <v>0</v>
      </c>
      <c r="IS16" s="0" t="n">
        <f aca="false">IF($BD16="●",SUMIFS(ST_SUM!JG:JG,ST_SUM!$L:$L,$G16)/COUNTIFS($G:$G,$G16,$BD:$BD,"●",$A:$A,IS$5)/IS$3,0)/3600/$E16</f>
        <v>0</v>
      </c>
      <c r="IT16" s="0" t="n">
        <f aca="false">IF($BE16="●",SUMIFS(ST_SUM!JH:JH,ST_SUM!$L:$L,$G16)/COUNTIFS($G:$G,$G16,$BE:$BE,"●",$A:$A,IT$5)/IT$3,0)/3600/$E16</f>
        <v>0</v>
      </c>
      <c r="IU16" s="0" t="n">
        <f aca="false">IF($BF16="●",SUMIFS(ST_SUM!JI:JI,ST_SUM!$L:$L,$G16)/COUNTIFS($G:$G,$G16,$BF:$BF,"●",$A:$A,IU$5)/IU$3,0)/3600/$E16</f>
        <v>0</v>
      </c>
      <c r="IV16" s="0" t="n">
        <f aca="false">IF($BG16="●",SUMIFS(ST_SUM!JJ:JJ,ST_SUM!$L:$L,$G16)/COUNTIFS($G:$G,$G16,$BG:$BG,"●",$A:$A,IV$5)/IV$3,0)/3600/$E16</f>
        <v>0</v>
      </c>
      <c r="IW16" s="0" t="n">
        <f aca="false">IF($BH16="●",SUMIFS(ST_SUM!JK:JK,ST_SUM!$L:$L,$G16)/COUNTIFS($G:$G,$G16,$BH:$BH,"●",$A:$A,IW$5)/IW$3,0)/3600/$E16</f>
        <v>0</v>
      </c>
      <c r="IX16" s="0" t="n">
        <f aca="false">IF($BI16="●",SUMIFS(ST_SUM!JL:JL,ST_SUM!$L:$L,$G16)/COUNTIFS($G:$G,$G16,$BI:$BI,"●",$A:$A,IX$5)/IX$3,0)/3600/$E16</f>
        <v>0</v>
      </c>
      <c r="IY16" s="0" t="n">
        <f aca="false">IF($BJ16="●",SUMIFS(ST_SUM!JM:JM,ST_SUM!$L:$L,$G16)/COUNTIFS($G:$G,$G16,$BJ:$BJ,"●",$A:$A,IY$5)/IY$3,0)/3600/$E16</f>
        <v>0</v>
      </c>
      <c r="IZ16" s="0" t="n">
        <f aca="false">IF($BK16="●",SUMIFS(ST_SUM!JN:JN,ST_SUM!$L:$L,$G16)/COUNTIFS($G:$G,$G16,$BK:$BK,"●",$A:$A,IZ$5)/IZ$3,0)/3600/$E16</f>
        <v>0</v>
      </c>
      <c r="JA16" s="0" t="n">
        <f aca="false">IF($BL16="●",SUMIFS(ST_SUM!JO:JO,ST_SUM!$L:$L,$G16)/COUNTIFS($G:$G,$G16,$BL:$BL,"●",$A:$A,JA$5)/JA$3,0)/3600/$E16</f>
        <v>0</v>
      </c>
      <c r="JB16" s="0" t="n">
        <f aca="false">IF($BM16="●",SUMIFS(ST_SUM!JP:JP,ST_SUM!$L:$L,$G16)/COUNTIFS($G:$G,$G16,$BM:$BM,"●",$A:$A,JB$5)/JB$3,0)/3600/$E16</f>
        <v>0</v>
      </c>
      <c r="JC16" s="0" t="n">
        <f aca="false">IF($BN16="●",SUMIFS(ST_SUM!JQ:JQ,ST_SUM!$L:$L,$G16)/COUNTIFS($G:$G,$G16,$BN:$BN,"●",$A:$A,JC$5)/JC$3,0)/3600/$E16</f>
        <v>0</v>
      </c>
      <c r="JD16" s="0" t="n">
        <f aca="false">IF($BO16="●",SUMIFS(ST_SUM!JR:JR,ST_SUM!$L:$L,$G16)/COUNTIFS($G:$G,$G16,$BO:$BO,"●",$A:$A,JD$5)/JD$3,0)/3600/$E16</f>
        <v>0</v>
      </c>
      <c r="JE16" s="0" t="n">
        <f aca="false">IF($BP16="●",SUMIFS(ST_SUM!JS:JS,ST_SUM!$L:$L,$G16)/COUNTIFS($G:$G,$G16,$BP:$BP,"●",$A:$A,JE$5)/JE$3,0)/3600/$E16</f>
        <v>0</v>
      </c>
      <c r="JF16" s="0" t="n">
        <f aca="false">IF($BQ16="●",SUMIFS(ST_SUM!JT:JT,ST_SUM!$L:$L,$G16)/COUNTIFS($G:$G,$G16,$BQ:$BQ,"●",$A:$A,JF$5)/JF$3,0)/3600/$E16</f>
        <v>0</v>
      </c>
      <c r="JG16" s="0" t="n">
        <f aca="false">IF($BR16="●",SUMIFS(ST_SUM!JU:JU,ST_SUM!$L:$L,$G16)/COUNTIFS($G:$G,$G16,$BR:$BR,"●",$A:$A,JG$5)/JG$3,0)/3600/$E16</f>
        <v>0</v>
      </c>
      <c r="JH16" s="0" t="n">
        <f aca="false">IF($BS16="●",SUMIFS(ST_SUM!JV:JV,ST_SUM!$L:$L,$G16)/COUNTIFS($G:$G,$G16,$BS:$BS,"●",$A:$A,JH$5)/JH$3,0)/3600/$E16</f>
        <v>0</v>
      </c>
      <c r="JI16" s="0" t="n">
        <f aca="false">IF($BT16="●",SUMIFS(ST_SUM!JW:JW,ST_SUM!$L:$L,$G16)/COUNTIFS($G:$G,$G16,$BT:$BT,"●",$A:$A,JI$5)/JI$3,0)/3600/$E16</f>
        <v>0</v>
      </c>
      <c r="JJ16" s="0" t="n">
        <f aca="false">SUM(GW16:JI16)</f>
        <v>0</v>
      </c>
      <c r="JK16" s="0" t="n">
        <f aca="false">IF($H16="●",SUMIFS(ST_SUM!JY:JY,ST_SUM!$L:$L,$G16)/COUNTIFS($G:$G,$G16,$H:$H,"●",$A:$A,JK$5)/JK$3,0)/3600/$E16</f>
        <v>0</v>
      </c>
      <c r="JL16" s="0" t="n">
        <f aca="false">IF($I16="●",SUMIFS(ST_SUM!JZ:JZ,ST_SUM!$L:$L,$G16)/COUNTIFS($G:$G,$G16,$I:$I,"●",$A:$A,JL$5)/JL$3,0)/3600/$E16</f>
        <v>0</v>
      </c>
      <c r="JM16" s="0" t="n">
        <f aca="false">IF($J16="●",SUMIFS(ST_SUM!KA:KA,ST_SUM!$L:$L,$G16)/COUNTIFS($G:$G,$G16,$J:$J,"●",$A:$A,JM$5)/JM$3,0)/3600/$E16</f>
        <v>0</v>
      </c>
      <c r="JN16" s="0" t="n">
        <f aca="false">IF($K16="●",SUMIFS(ST_SUM!KB:KB,ST_SUM!$L:$L,$G16)/COUNTIFS($G:$G,$G16,$K:$K,"●",$A:$A,JN$5)/JN$3,0)/3600/$E16</f>
        <v>0</v>
      </c>
      <c r="JO16" s="0" t="n">
        <f aca="false">IF($L16="●",SUMIFS(ST_SUM!KC:KC,ST_SUM!$L:$L,$G16)/COUNTIFS($G:$G,$G16,$L:$L,"●",$A:$A,JO$5)/JO$3,0)/3600/$E16</f>
        <v>0</v>
      </c>
      <c r="JP16" s="0" t="n">
        <f aca="false">IF($M16="●",SUMIFS(ST_SUM!KD:KD,ST_SUM!$L:$L,$G16)/COUNTIFS($G:$G,$G16,$M:$M,"●",$A:$A,JP$5)/JP$3,0)/3600/$E16</f>
        <v>0</v>
      </c>
      <c r="JQ16" s="0" t="n">
        <f aca="false">IF($N16="●",SUMIFS(ST_SUM!KE:KE,ST_SUM!$L:$L,$G16)/COUNTIFS($G:$G,$G16,$N:$N,"●",$A:$A,JQ$5)/JQ$3,0)/3600/$E16</f>
        <v>0</v>
      </c>
      <c r="JR16" s="0" t="n">
        <f aca="false">IF($O16="●",SUMIFS(ST_SUM!KF:KF,ST_SUM!$L:$L,$G16,ST_SUM!$M:$M,IF($B16='PART METHOD'!$D$4,"FMCNC1",IF($B16='PART METHOD'!$D$6,"FMCNC2","STD")))/IF($B16='PART METHOD'!$D$4,COUNTIFS($G:$G,$G16,$O:$O,"●",$A:$A,JR$5,$B:$B,'PART METHOD'!$D$4),IF($B16='PART METHOD'!$D$6,COUNTIFS($G:$G,$G16,$O:$O,"●",$A:$A,JR$5,$B:$B,'PART METHOD'!$D$6),COUNTIFS($G:$G,$G16,$O:$O,"●",$A:$A,JR$5,$B:$B,"&lt;&gt;"&amp;'PART METHOD'!$D$4,$B:$B,"&lt;&gt;"&amp;'PART METHOD'!$D$6)))/JR$3,0)/3600/$E16</f>
        <v>0</v>
      </c>
      <c r="JS16" s="0" t="n">
        <f aca="false">IF($P16="●",SUMIFS(ST_SUM!KG:KG,ST_SUM!$L:$L,$G16,ST_SUM!$M:$M,IF($B16='PART METHOD'!$D$4,"FMCNC1",IF($B16='PART METHOD'!$D$6,"FMCNC2","STD")))/IF($B16='PART METHOD'!$D$4,COUNTIFS($G:$G,$G16,$P:$P,"●",$A:$A,JS$5,$B:$B,'PART METHOD'!$D$4),IF($B16='PART METHOD'!$D$6,COUNTIFS($G:$G,$G16,$P:$P,"●",$A:$A,JS$5,$B:$B,'PART METHOD'!$D$6),COUNTIFS($G:$G,$G16,$P:$P,"●",$A:$A,JS$5,$B:$B,"&lt;&gt;"&amp;'PART METHOD'!$D$4,$B:$B,"&lt;&gt;"&amp;'PART METHOD'!$D$6)))/JS$3,0)/3600/$E16</f>
        <v>0</v>
      </c>
      <c r="JT16" s="0" t="n">
        <f aca="false">IF($Q16="●",SUMIFS(ST_SUM!KH:KH,ST_SUM!$L:$L,$G16,ST_SUM!$M:$M,IF($B16='PART METHOD'!$D$4,"FMCNC1",IF($B16='PART METHOD'!$D$6,"FMCNC2","STD")))/IF($B16='PART METHOD'!$D$4,COUNTIFS($G:$G,$G16,$Q:$Q,"●",$A:$A,JT$5,$B:$B,'PART METHOD'!$D$4),IF($B16='PART METHOD'!$D$6,COUNTIFS($G:$G,$G16,$Q:$Q,"●",$A:$A,JT$5,$B:$B,'PART METHOD'!$D$6),COUNTIFS($G:$G,$G16,$Q:$Q,"●",$A:$A,JT$5,$B:$B,"&lt;&gt;"&amp;'PART METHOD'!$D$4,$B:$B,"&lt;&gt;"&amp;'PART METHOD'!$D$6)))/JT$3,0)/3600/$E16</f>
        <v>0</v>
      </c>
      <c r="JU16" s="0" t="n">
        <f aca="false">IF($R16="●",SUMIFS(ST_SUM!KI:KI,ST_SUM!$L:$L,$G16,ST_SUM!$M:$M,IF($B16='PART METHOD'!$D$4,"FMCNC1",IF($B16='PART METHOD'!$D$6,"FMCNC2","STD")))/IF($B16='PART METHOD'!$D$4,COUNTIFS($G:$G,$G16,$R:$R,"●",$A:$A,JU$5,$B:$B,'PART METHOD'!$D$4),IF($B16='PART METHOD'!$D$6,COUNTIFS($G:$G,$G16,$R:$R,"●",$A:$A,JU$5,$B:$B,'PART METHOD'!$D$6),COUNTIFS($G:$G,$G16,$R:$R,"●",$A:$A,JU$5,$B:$B,"&lt;&gt;"&amp;'PART METHOD'!$D$4,$B:$B,"&lt;&gt;"&amp;'PART METHOD'!$D$6)))/JU$3,0)/3600/$E16</f>
        <v>0</v>
      </c>
      <c r="JV16" s="0" t="n">
        <f aca="false">IF($S16="●",SUMIFS(ST_SUM!KJ:KJ,ST_SUM!$L:$L,$G16,ST_SUM!$M:$M,IF($B16='PART METHOD'!$D$4,"FMCNC1",IF($B16='PART METHOD'!$D$6,"FMCNC2","STD")))/IF($B16='PART METHOD'!$D$4,COUNTIFS($G:$G,$G16,$S:$S,"●",$A:$A,JV$5,$B:$B,'PART METHOD'!$D$4),IF($B16='PART METHOD'!$D$6,COUNTIFS($G:$G,$G16,$S:$S,"●",$A:$A,JV$5,$B:$B,'PART METHOD'!$D$6),COUNTIFS($G:$G,$G16,$S:$S,"●",$A:$A,JV$5,$B:$B,"&lt;&gt;"&amp;'PART METHOD'!$D$4,$B:$B,"&lt;&gt;"&amp;'PART METHOD'!$D$6)))/JV$3,0)/3600/$E16</f>
        <v>0</v>
      </c>
      <c r="JW16" s="0" t="n">
        <f aca="false">IF($T16="●",SUMIFS(ST_SUM!KK:KK,ST_SUM!$L:$L,$G16,ST_SUM!$M:$M,IF($B16='PART METHOD'!$D$4,"FMCNC1",IF($B16='PART METHOD'!$D$6,"FMCNC2","STD")))/IF($B16='PART METHOD'!$D$4,COUNTIFS($G:$G,$G16,$T:$T,"●",$A:$A,JW$5,$B:$B,'PART METHOD'!$D$4),IF($B16='PART METHOD'!$D$6,COUNTIFS($G:$G,$G16,$T:$T,"●",$A:$A,JW$5,$B:$B,'PART METHOD'!$D$6),COUNTIFS($G:$G,$G16,$T:$T,"●",$A:$A,JW$5,$B:$B,"&lt;&gt;"&amp;'PART METHOD'!$D$4,$B:$B,"&lt;&gt;"&amp;'PART METHOD'!$D$6)))/JW$3,0)/3600/$E16</f>
        <v>0</v>
      </c>
      <c r="JX16" s="0" t="n">
        <f aca="false">IF($U16="●",SUMIFS(ST_SUM!KL:KL,ST_SUM!$L:$L,$G16,ST_SUM!$M:$M,IF($B16='PART METHOD'!$D$4,"FMCNC1",IF($B16='PART METHOD'!$D$6,"FMCNC2","STD")))/IF($B16='PART METHOD'!$D$4,COUNTIFS($G:$G,$G16,$U:$U,"●",$A:$A,JX$5,$B:$B,'PART METHOD'!$D$4),IF($B16='PART METHOD'!$D$6,COUNTIFS($G:$G,$G16,$U:$U,"●",$A:$A,JX$5,$B:$B,'PART METHOD'!$D$6),COUNTIFS($G:$G,$G16,$U:$U,"●",$A:$A,JX$5,$B:$B,"&lt;&gt;"&amp;'PART METHOD'!$D$4,$B:$B,"&lt;&gt;"&amp;'PART METHOD'!$D$6)))/JX$3,0)/3600/$E16</f>
        <v>0</v>
      </c>
      <c r="JY16" s="0" t="n">
        <f aca="false">IF($V16="●",SUMIFS(ST_SUM!KM:KM,ST_SUM!$L:$L,$G16,ST_SUM!$M:$M,IF($B16='PART METHOD'!$D$4,"FMCNC1",IF($B16='PART METHOD'!$D$6,"FMCNC2","STD")))/IF($B16='PART METHOD'!$D$4,COUNTIFS($G:$G,$G16,$V:$V,"●",$A:$A,JY$5,$B:$B,'PART METHOD'!$D$4),IF($B16='PART METHOD'!$D$6,COUNTIFS($G:$G,$G16,$V:$V,"●",$A:$A,JY$5,$B:$B,'PART METHOD'!$D$6),COUNTIFS($G:$G,$G16,$V:$V,"●",$A:$A,JY$5,$B:$B,"&lt;&gt;"&amp;'PART METHOD'!$D$4,$B:$B,"&lt;&gt;"&amp;'PART METHOD'!$D$6)))/JY$3,0)/3600/$E16</f>
        <v>0</v>
      </c>
      <c r="JZ16" s="0" t="n">
        <f aca="false">IF($W16="●",SUMIFS(ST_SUM!KN:KN,ST_SUM!$L:$L,$G16,ST_SUM!$N:$N,IF($B16='PART METHOD'!$D$5,"HAND","STD"))/COUNTIFS($G:$G,$G16,$W:$W,"●",$A:$A,JZ$5,$B:$B,IF($B16='PART METHOD'!$D$5,'PART METHOD'!$D$5,"&lt;&gt;"&amp;'PART METHOD'!$D$5))/JZ$3,0)/3600/$E16</f>
        <v>0</v>
      </c>
      <c r="KA16" s="0" t="n">
        <f aca="false">IF($X16="●",SUMIFS(ST_SUM!KO:KO,ST_SUM!$L:$L,$G16)/COUNTIFS($G:$G,$G16,$X:$X,"●",$A:$A,KA$5)/KA$3,0)/3600/$E16</f>
        <v>0</v>
      </c>
      <c r="KB16" s="0" t="n">
        <f aca="false">IF($Y16="●",SUMIFS(ST_SUM!KP:KP,ST_SUM!$L:$L,$G16)/COUNTIFS($G:$G,$G16,$Y:$Y,"●",$A:$A,KB$5)/KB$3,0)/3600/$E16</f>
        <v>0</v>
      </c>
      <c r="KC16" s="0" t="n">
        <f aca="false">IF($Z16="●",SUMIFS(ST_SUM!KQ:KQ,ST_SUM!$L:$L,$G16)/COUNTIFS($G:$G,$G16,$Z:$Z,"●",$A:$A,KC$5)/KC$3,0)/3600/$E16</f>
        <v>0</v>
      </c>
      <c r="KD16" s="0" t="n">
        <f aca="false">IF($AA16="●",SUMIFS(ST_SUM!KR:KR,ST_SUM!$L:$L,$G16)/COUNTIFS($G:$G,$G16,$AA:$AA,"●",$A:$A,KD$5)/KD$3,0)/3600/$E16</f>
        <v>0</v>
      </c>
      <c r="KE16" s="0" t="n">
        <f aca="false">IF($AB16="●",SUMIFS(ST_SUM!KS:KS,ST_SUM!$L:$L,$G16)/COUNTIFS($G:$G,$G16,$AB:$AB,"●",$A:$A,KE$5)/KE$3,0)/3600/$E16</f>
        <v>0</v>
      </c>
      <c r="KF16" s="0" t="n">
        <f aca="false">IF($AC16="●",SUMIFS(ST_SUM!KT:KT,ST_SUM!$L:$L,$G16)/COUNTIFS($G:$G,$G16,$AC:$AC,"●",$A:$A,KF$5)/KF$3,0)/3600/$E16</f>
        <v>0</v>
      </c>
      <c r="KG16" s="0" t="n">
        <f aca="false">IF($AD16="●",SUMIFS(ST_SUM!KU:KU,ST_SUM!$L:$L,$G16)/COUNTIFS($G:$G,$G16,$AD:$AD,"●",$A:$A,KG$5)/KG$3,0)/3600/$E16</f>
        <v>0</v>
      </c>
      <c r="KH16" s="0" t="n">
        <f aca="false">IF($AE16="●",SUMIFS(ST_SUM!KV:KV,ST_SUM!$L:$L,$G16)/COUNTIFS($G:$G,$G16,$AE:$AE,"●",$A:$A,KH$5)/KH$3,0)/3600/$E16</f>
        <v>0</v>
      </c>
      <c r="KI16" s="0" t="n">
        <f aca="false">IF($AF16="●",SUMIFS(ST_SUM!KW:KW,ST_SUM!$L:$L,$G16)/COUNTIFS($G:$G,$G16,$AF:$AF,"●",$A:$A,KI$5)/KI$3,0)/3600/$E16</f>
        <v>0</v>
      </c>
      <c r="KJ16" s="0" t="n">
        <f aca="false">IF($AG16="●",SUMIFS(ST_SUM!KX:KX,ST_SUM!$L:$L,$G16)/COUNTIFS($G:$G,$G16,$AG:$AG,"●",$A:$A,KJ$5)/KJ$3,0)/3600/$E16</f>
        <v>0</v>
      </c>
      <c r="KK16" s="0" t="n">
        <f aca="false">IF($AH16="●",SUMIFS(ST_SUM!KY:KY,ST_SUM!$L:$L,$G16)/COUNTIFS($G:$G,$G16,$AH:$AH,"●",$A:$A,KK$5)/KK$3,0)/3600/$E16</f>
        <v>0</v>
      </c>
      <c r="KL16" s="0" t="n">
        <f aca="false">IF($AI16="●",SUMIFS(ST_SUM!KZ:KZ,ST_SUM!$L:$L,$G16)/COUNTIFS($G:$G,$G16,$AI:$AI,"●",$A:$A,KL$5)/KL$3,0)/3600/$E16</f>
        <v>0</v>
      </c>
      <c r="KM16" s="0" t="n">
        <f aca="false">IF($AJ16="●",SUMIFS(ST_SUM!LA:LA,ST_SUM!$L:$L,$G16)/COUNTIFS($G:$G,$G16,$AJ:$AJ,"●",$A:$A,KM$5)/KM$3,0)/3600/$E16</f>
        <v>0</v>
      </c>
      <c r="KN16" s="0" t="n">
        <f aca="false">IF($AK16="●",SUMIFS(ST_SUM!LB:LB,ST_SUM!$L:$L,$G16)/COUNTIFS($G:$G,$G16,$AK:$AK,"●",$A:$A,KN$5)/KN$3,0)/3600/$E16</f>
        <v>0</v>
      </c>
      <c r="KO16" s="0" t="n">
        <f aca="false">IF($AL16="●",SUMIFS(ST_SUM!LC:LC,ST_SUM!$L:$L,$G16)/COUNTIFS($G:$G,$G16,$AL:$AL,"●",$A:$A,KO$5)/KO$3,0)/3600/$E16</f>
        <v>0</v>
      </c>
      <c r="KP16" s="0" t="n">
        <f aca="false">IF($AM16="●",SUMIFS(ST_SUM!LD:LD,ST_SUM!$L:$L,$G16)/COUNTIFS($G:$G,$G16,$AM:$AM,"●",$A:$A,KP$5)/KP$3,0)/3600/$E16</f>
        <v>0</v>
      </c>
      <c r="KQ16" s="0" t="n">
        <f aca="false">IF($AN16="●",SUMIFS(ST_SUM!LE:LE,ST_SUM!$L:$L,$G16)/COUNTIFS($G:$G,$G16,$AN:$AN,"●",$A:$A,KQ$5)/KQ$3,0)/3600/$E16</f>
        <v>0</v>
      </c>
      <c r="KR16" s="0" t="n">
        <f aca="false">IF($AO16="●",SUMIFS(ST_SUM!LF:LF,ST_SUM!$L:$L,$G16)/COUNTIFS($G:$G,$G16,$AO:$AO,"●",$A:$A,KR$5)/KR$3,0)/3600/$E16</f>
        <v>0</v>
      </c>
      <c r="KS16" s="0" t="n">
        <f aca="false">IF($AP16="●",SUMIFS(ST_SUM!LG:LG,ST_SUM!$L:$L,$G16)/COUNTIFS($G:$G,$G16,$AP:$AP,"●",$A:$A,KS$5)/KS$3,0)/3600/$E16</f>
        <v>0</v>
      </c>
      <c r="KT16" s="0" t="n">
        <f aca="false">IF($AQ16="●",SUMIFS(ST_SUM!LH:LH,ST_SUM!$L:$L,$G16)/COUNTIFS($G:$G,$G16,$AQ:$AQ,"●",$A:$A,KT$5)/KT$3,0)/3600/$E16</f>
        <v>0</v>
      </c>
      <c r="KU16" s="0" t="n">
        <f aca="false">IF($AR16="●",SUMIFS(ST_SUM!LI:LI,ST_SUM!$L:$L,$G16)/COUNTIFS($G:$G,$G16,$AR:$AR,"●",$A:$A,KU$5)/KU$3,0)/3600/$E16</f>
        <v>0</v>
      </c>
      <c r="KV16" s="0" t="n">
        <f aca="false">IF($AS16="●",SUMIFS(ST_SUM!LJ:LJ,ST_SUM!$L:$L,$G16)/COUNTIFS($G:$G,$G16,$AS:$AS,"●",$A:$A,KV$5)/KV$3,0)/3600/$E16</f>
        <v>0</v>
      </c>
      <c r="KW16" s="0" t="n">
        <f aca="false">IF($AT16="●",SUMIFS(ST_SUM!LK:LK,ST_SUM!$L:$L,$G16)/COUNTIFS($G:$G,$G16,$AT:$AT,"●",$A:$A,KW$5)/KW$3,0)/3600/$E16</f>
        <v>0</v>
      </c>
      <c r="KX16" s="0" t="n">
        <f aca="false">IF($AU16="●",SUMIFS(ST_SUM!LL:LL,ST_SUM!$L:$L,$G16)/COUNTIFS($G:$G,$G16,$AU:$AU,"●",$A:$A,KX$5)/KX$3,0)/3600/$E16</f>
        <v>0</v>
      </c>
      <c r="KY16" s="0" t="n">
        <f aca="false">IF($AV16="●",SUMIFS(ST_SUM!LM:LM,ST_SUM!$L:$L,$G16)/COUNTIFS($G:$G,$G16,$AV:$AV,"●",$A:$A,KY$5)/KY$3,0)/3600/$E16</f>
        <v>0</v>
      </c>
      <c r="KZ16" s="0" t="n">
        <f aca="false">IF($AW16="●",SUMIFS(ST_SUM!LN:LN,ST_SUM!$L:$L,$G16)/COUNTIFS($G:$G,$G16,$AW:$AW,"●",$A:$A,KZ$5)/KZ$3,0)/3600/$E16</f>
        <v>0</v>
      </c>
      <c r="LA16" s="0" t="n">
        <f aca="false">IF($AX16="●",SUMIFS(ST_SUM!LO:LO,ST_SUM!$L:$L,$G16)/COUNTIFS($G:$G,$G16,$AX:$AX,"●",$A:$A,LA$5)/LA$3,0)/3600/$E16</f>
        <v>0</v>
      </c>
      <c r="LB16" s="0" t="n">
        <f aca="false">IF($AY16="●",SUMIFS(ST_SUM!LP:LP,ST_SUM!$L:$L,$G16)/COUNTIFS($G:$G,$G16,$AY:$AY,"●",$A:$A,LB$5)/LB$3,0)/3600/$E16</f>
        <v>0</v>
      </c>
      <c r="LC16" s="0" t="n">
        <f aca="false">IF($AZ16="●",SUMIFS(ST_SUM!LQ:LQ,ST_SUM!$L:$L,$G16)/COUNTIFS($G:$G,$G16,$AZ:$AZ,"●",$A:$A,LC$5)/LC$3,0)/3600/$E16</f>
        <v>0</v>
      </c>
      <c r="LD16" s="0" t="n">
        <f aca="false">IF($BA16="●",SUMIFS(ST_SUM!LR:LR,ST_SUM!$L:$L,$G16)/COUNTIFS($G:$G,$G16,$BA:$BA,"●",$A:$A,LD$5)/LD$3,0)/3600/$E16</f>
        <v>0</v>
      </c>
      <c r="LE16" s="0" t="n">
        <f aca="false">IF($BB16="●",SUMIFS(ST_SUM!LS:LS,ST_SUM!$L:$L,$G16)/COUNTIFS($G:$G,$G16,$BB:$BB,"●",$A:$A,LE$5)/LE$3,0)/3600/$E16</f>
        <v>0</v>
      </c>
      <c r="LF16" s="0" t="n">
        <f aca="false">IF($BC16="●",SUMIFS(ST_SUM!LT:LT,ST_SUM!$L:$L,$G16)/COUNTIFS($G:$G,$G16,$BC:$BC,"●",$A:$A,LF$5)/LF$3,0)/3600/$E16</f>
        <v>0</v>
      </c>
      <c r="LG16" s="0" t="n">
        <f aca="false">IF($BD16="●",SUMIFS(ST_SUM!LU:LU,ST_SUM!$L:$L,$G16)/COUNTIFS($G:$G,$G16,$BD:$BD,"●",$A:$A,LG$5)/LG$3,0)/3600/$E16</f>
        <v>0</v>
      </c>
      <c r="LH16" s="0" t="n">
        <f aca="false">IF($BE16="●",SUMIFS(ST_SUM!LV:LV,ST_SUM!$L:$L,$G16)/COUNTIFS($G:$G,$G16,$BE:$BE,"●",$A:$A,LH$5)/LH$3,0)/3600/$E16</f>
        <v>0</v>
      </c>
      <c r="LI16" s="0" t="n">
        <f aca="false">IF($BF16="●",SUMIFS(ST_SUM!LW:LW,ST_SUM!$L:$L,$G16)/COUNTIFS($G:$G,$G16,$BF:$BF,"●",$A:$A,LI$5)/LI$3,0)/3600/$E16</f>
        <v>0</v>
      </c>
      <c r="LJ16" s="0" t="n">
        <f aca="false">IF($BG16="●",SUMIFS(ST_SUM!LX:LX,ST_SUM!$L:$L,$G16)/COUNTIFS($G:$G,$G16,$BG:$BG,"●",$A:$A,LJ$5)/LJ$3,0)/3600/$E16</f>
        <v>0</v>
      </c>
      <c r="LK16" s="0" t="n">
        <f aca="false">IF($BH16="●",SUMIFS(ST_SUM!LY:LY,ST_SUM!$L:$L,$G16)/COUNTIFS($G:$G,$G16,$BH:$BH,"●",$A:$A,LK$5)/LK$3,0)/3600/$E16</f>
        <v>0</v>
      </c>
      <c r="LL16" s="0" t="n">
        <f aca="false">IF($BI16="●",SUMIFS(ST_SUM!LZ:LZ,ST_SUM!$L:$L,$G16)/COUNTIFS($G:$G,$G16,$BI:$BI,"●",$A:$A,LL$5)/LL$3,0)/3600/$E16</f>
        <v>0</v>
      </c>
      <c r="LM16" s="0" t="n">
        <f aca="false">IF($BJ16="●",SUMIFS(ST_SUM!MA:MA,ST_SUM!$L:$L,$G16)/COUNTIFS($G:$G,$G16,$BJ:$BJ,"●",$A:$A,LM$5)/LM$3,0)/3600/$E16</f>
        <v>0</v>
      </c>
      <c r="LN16" s="0" t="n">
        <f aca="false">IF($BK16="●",SUMIFS(ST_SUM!MB:MB,ST_SUM!$L:$L,$G16)/COUNTIFS($G:$G,$G16,$BK:$BK,"●",$A:$A,LN$5)/LN$3,0)/3600/$E16</f>
        <v>0</v>
      </c>
      <c r="LO16" s="0" t="n">
        <f aca="false">IF($BL16="●",SUMIFS(ST_SUM!MC:MC,ST_SUM!$L:$L,$G16)/COUNTIFS($G:$G,$G16,$BL:$BL,"●",$A:$A,LO$5)/LO$3,0)/3600/$E16</f>
        <v>0</v>
      </c>
      <c r="LP16" s="0" t="n">
        <f aca="false">IF($BM16="●",SUMIFS(ST_SUM!MD:MD,ST_SUM!$L:$L,$G16)/COUNTIFS($G:$G,$G16,$BM:$BM,"●",$A:$A,LP$5)/LP$3,0)/3600/$E16</f>
        <v>0</v>
      </c>
      <c r="LQ16" s="0" t="n">
        <f aca="false">IF($BN16="●",SUMIFS(ST_SUM!ME:ME,ST_SUM!$L:$L,$G16)/COUNTIFS($G:$G,$G16,$BN:$BN,"●",$A:$A,LQ$5)/LQ$3,0)/3600/$E16</f>
        <v>0</v>
      </c>
      <c r="LR16" s="0" t="n">
        <f aca="false">IF($BO16="●",SUMIFS(ST_SUM!MF:MF,ST_SUM!$L:$L,$G16)/COUNTIFS($G:$G,$G16,$BO:$BO,"●",$A:$A,LR$5)/LR$3,0)/3600/$E16</f>
        <v>0</v>
      </c>
      <c r="LS16" s="0" t="n">
        <f aca="false">IF($BP16="●",SUMIFS(ST_SUM!MG:MG,ST_SUM!$L:$L,$G16)/COUNTIFS($G:$G,$G16,$BP:$BP,"●",$A:$A,LS$5)/LS$3,0)/3600/$E16</f>
        <v>0</v>
      </c>
      <c r="LT16" s="0" t="n">
        <f aca="false">IF($BQ16="●",SUMIFS(ST_SUM!MH:MH,ST_SUM!$L:$L,$G16)/COUNTIFS($G:$G,$G16,$BQ:$BQ,"●",$A:$A,LT$5)/LT$3,0)/3600/$E16</f>
        <v>0</v>
      </c>
      <c r="LU16" s="0" t="n">
        <f aca="false">IF($BR16="●",SUMIFS(ST_SUM!MI:MI,ST_SUM!$L:$L,$G16)/COUNTIFS($G:$G,$G16,$BR:$BR,"●",$A:$A,LU$5)/LU$3,0)/3600/$E16</f>
        <v>0</v>
      </c>
      <c r="LV16" s="0" t="n">
        <f aca="false">IF($BS16="●",SUMIFS(ST_SUM!MJ:MJ,ST_SUM!$L:$L,$G16)/COUNTIFS($G:$G,$G16,$BS:$BS,"●",$A:$A,LV$5)/LV$3,0)/3600/$E16</f>
        <v>0</v>
      </c>
      <c r="LW16" s="0" t="n">
        <f aca="false">IF($BT16="●",SUMIFS(ST_SUM!MK:MK,ST_SUM!$L:$L,$G16)/COUNTIFS($G:$G,$G16,$BT:$BT,"●",$A:$A,LW$5)/LW$3,0)/3600/$E16</f>
        <v>0</v>
      </c>
      <c r="LX16" s="0" t="n">
        <f aca="false">SUM(JK16:LW16)</f>
        <v>0</v>
      </c>
      <c r="LY16" s="0" t="n">
        <f aca="false">IF($H16="●",SUMIFS(ST_SUM!MM:MM,ST_SUM!$L:$L,$G16)/COUNTIFS($G:$G,$G16,$H:$H,"●",$A:$A,LY$5)/LY$3,0)/3600/$E16</f>
        <v>0</v>
      </c>
      <c r="LZ16" s="0" t="n">
        <f aca="false">IF($I16="●",SUMIFS(ST_SUM!MN:MN,ST_SUM!$L:$L,$G16)/COUNTIFS($G:$G,$G16,$I:$I,"●",$A:$A,LZ$5)/LZ$3,0)/3600/$E16</f>
        <v>0</v>
      </c>
      <c r="MA16" s="0" t="n">
        <f aca="false">IF($J16="●",SUMIFS(ST_SUM!MO:MO,ST_SUM!$L:$L,$G16)/COUNTIFS($G:$G,$G16,$J:$J,"●",$A:$A,MA$5)/MA$3,0)/3600/$E16</f>
        <v>0</v>
      </c>
      <c r="MB16" s="0" t="n">
        <f aca="false">IF($K16="●",SUMIFS(ST_SUM!MP:MP,ST_SUM!$L:$L,$G16)/COUNTIFS($G:$G,$G16,$K:$K,"●",$A:$A,MB$5)/MB$3,0)/3600/$E16</f>
        <v>0</v>
      </c>
      <c r="MC16" s="0" t="n">
        <f aca="false">IF($L16="●",SUMIFS(ST_SUM!MQ:MQ,ST_SUM!$L:$L,$G16)/COUNTIFS($G:$G,$G16,$L:$L,"●",$A:$A,MC$5)/MC$3,0)/3600/$E16</f>
        <v>0</v>
      </c>
      <c r="MD16" s="0" t="n">
        <f aca="false">IF($M16="●",SUMIFS(ST_SUM!MR:MR,ST_SUM!$L:$L,$G16)/COUNTIFS($G:$G,$G16,$M:$M,"●",$A:$A,MD$5)/MD$3,0)/3600/$E16</f>
        <v>0</v>
      </c>
      <c r="ME16" s="0" t="n">
        <f aca="false">IF($N16="●",SUMIFS(ST_SUM!MS:MS,ST_SUM!$L:$L,$G16)/COUNTIFS($G:$G,$G16,$N:$N,"●",$A:$A,ME$5)/ME$3,0)/3600/$E16</f>
        <v>0</v>
      </c>
      <c r="MF16" s="0" t="n">
        <f aca="false">IF($O16="●",SUMIFS(ST_SUM!MT:MT,ST_SUM!$L:$L,$G16,ST_SUM!$M:$M,IF($B16='PART METHOD'!$D$4,"FMCNC1",IF($B16='PART METHOD'!$D$6,"FMCNC2","STD")))/IF($B16='PART METHOD'!$D$4,COUNTIFS($G:$G,$G16,$O:$O,"●",$A:$A,MF$5,$B:$B,'PART METHOD'!$D$4),IF($B16='PART METHOD'!$D$6,COUNTIFS($G:$G,$G16,$O:$O,"●",$A:$A,MF$5,$B:$B,'PART METHOD'!$D$6),COUNTIFS($G:$G,$G16,$O:$O,"●",$A:$A,MF$5,$B:$B,"&lt;&gt;"&amp;'PART METHOD'!$D$4,$B:$B,"&lt;&gt;"&amp;'PART METHOD'!$D$6)))/MF$3,0)/3600/$E16</f>
        <v>0</v>
      </c>
      <c r="MG16" s="0" t="n">
        <f aca="false">IF($P16="●",SUMIFS(ST_SUM!MU:MU,ST_SUM!$L:$L,$G16,ST_SUM!$M:$M,IF($B16='PART METHOD'!$D$4,"FMCNC1",IF($B16='PART METHOD'!$D$6,"FMCNC2","STD")))/IF($B16='PART METHOD'!$D$4,COUNTIFS($G:$G,$G16,$P:$P,"●",$A:$A,MG$5,$B:$B,'PART METHOD'!$D$4),IF($B16='PART METHOD'!$D$6,COUNTIFS($G:$G,$G16,$P:$P,"●",$A:$A,MG$5,$B:$B,'PART METHOD'!$D$6),COUNTIFS($G:$G,$G16,$P:$P,"●",$A:$A,MG$5,$B:$B,"&lt;&gt;"&amp;'PART METHOD'!$D$4,$B:$B,"&lt;&gt;"&amp;'PART METHOD'!$D$6)))/MG$3,0)/3600/$E16</f>
        <v>0</v>
      </c>
      <c r="MH16" s="0" t="n">
        <f aca="false">IF($Q16="●",SUMIFS(ST_SUM!MV:MV,ST_SUM!$L:$L,$G16,ST_SUM!$M:$M,IF($B16='PART METHOD'!$D$4,"FMCNC1",IF($B16='PART METHOD'!$D$6,"FMCNC2","STD")))/IF($B16='PART METHOD'!$D$4,COUNTIFS($G:$G,$G16,$Q:$Q,"●",$A:$A,MH$5,$B:$B,'PART METHOD'!$D$4),IF($B16='PART METHOD'!$D$6,COUNTIFS($G:$G,$G16,$Q:$Q,"●",$A:$A,MH$5,$B:$B,'PART METHOD'!$D$6),COUNTIFS($G:$G,$G16,$Q:$Q,"●",$A:$A,MH$5,$B:$B,"&lt;&gt;"&amp;'PART METHOD'!$D$4,$B:$B,"&lt;&gt;"&amp;'PART METHOD'!$D$6)))/MH$3,0)/3600/$E16</f>
        <v>0</v>
      </c>
      <c r="MI16" s="0" t="n">
        <f aca="false">IF($R16="●",SUMIFS(ST_SUM!MW:MW,ST_SUM!$L:$L,$G16,ST_SUM!$M:$M,IF($B16='PART METHOD'!$D$4,"FMCNC1",IF($B16='PART METHOD'!$D$6,"FMCNC2","STD")))/IF($B16='PART METHOD'!$D$4,COUNTIFS($G:$G,$G16,$R:$R,"●",$A:$A,MI$5,$B:$B,'PART METHOD'!$D$4),IF($B16='PART METHOD'!$D$6,COUNTIFS($G:$G,$G16,$R:$R,"●",$A:$A,MI$5,$B:$B,'PART METHOD'!$D$6),COUNTIFS($G:$G,$G16,$R:$R,"●",$A:$A,MI$5,$B:$B,"&lt;&gt;"&amp;'PART METHOD'!$D$4,$B:$B,"&lt;&gt;"&amp;'PART METHOD'!$D$6)))/MI$3,0)/3600/$E16</f>
        <v>0</v>
      </c>
      <c r="MJ16" s="0" t="n">
        <f aca="false">IF($S16="●",SUMIFS(ST_SUM!MX:MX,ST_SUM!$L:$L,$G16,ST_SUM!$M:$M,IF($B16='PART METHOD'!$D$4,"FMCNC1",IF($B16='PART METHOD'!$D$6,"FMCNC2","STD")))/IF($B16='PART METHOD'!$D$4,COUNTIFS($G:$G,$G16,$S:$S,"●",$A:$A,MJ$5,$B:$B,'PART METHOD'!$D$4),IF($B16='PART METHOD'!$D$6,COUNTIFS($G:$G,$G16,$S:$S,"●",$A:$A,MJ$5,$B:$B,'PART METHOD'!$D$6),COUNTIFS($G:$G,$G16,$S:$S,"●",$A:$A,MJ$5,$B:$B,"&lt;&gt;"&amp;'PART METHOD'!$D$4,$B:$B,"&lt;&gt;"&amp;'PART METHOD'!$D$6)))/MJ$3,0)/3600/$E16</f>
        <v>0</v>
      </c>
      <c r="MK16" s="0" t="n">
        <f aca="false">IF($T16="●",SUMIFS(ST_SUM!MY:MY,ST_SUM!$L:$L,$G16,ST_SUM!$M:$M,IF($B16='PART METHOD'!$D$4,"FMCNC1",IF($B16='PART METHOD'!$D$6,"FMCNC2","STD")))/IF($B16='PART METHOD'!$D$4,COUNTIFS($G:$G,$G16,$T:$T,"●",$A:$A,MK$5,$B:$B,'PART METHOD'!$D$4),IF($B16='PART METHOD'!$D$6,COUNTIFS($G:$G,$G16,$T:$T,"●",$A:$A,MK$5,$B:$B,'PART METHOD'!$D$6),COUNTIFS($G:$G,$G16,$T:$T,"●",$A:$A,MK$5,$B:$B,"&lt;&gt;"&amp;'PART METHOD'!$D$4,$B:$B,"&lt;&gt;"&amp;'PART METHOD'!$D$6)))/MK$3,0)/3600/$E16</f>
        <v>0</v>
      </c>
      <c r="ML16" s="0" t="n">
        <f aca="false">IF($U16="●",SUMIFS(ST_SUM!MZ:MZ,ST_SUM!$L:$L,$G16,ST_SUM!$M:$M,IF($B16='PART METHOD'!$D$4,"FMCNC1",IF($B16='PART METHOD'!$D$6,"FMCNC2","STD")))/IF($B16='PART METHOD'!$D$4,COUNTIFS($G:$G,$G16,$U:$U,"●",$A:$A,ML$5,$B:$B,'PART METHOD'!$D$4),IF($B16='PART METHOD'!$D$6,COUNTIFS($G:$G,$G16,$U:$U,"●",$A:$A,ML$5,$B:$B,'PART METHOD'!$D$6),COUNTIFS($G:$G,$G16,$U:$U,"●",$A:$A,ML$5,$B:$B,"&lt;&gt;"&amp;'PART METHOD'!$D$4,$B:$B,"&lt;&gt;"&amp;'PART METHOD'!$D$6)))/ML$3,0)/3600/$E16</f>
        <v>0</v>
      </c>
      <c r="MM16" s="0" t="n">
        <f aca="false">IF($V16="●",SUMIFS(ST_SUM!NA:NA,ST_SUM!$L:$L,$G16,ST_SUM!$M:$M,IF($B16='PART METHOD'!$D$4,"FMCNC1",IF($B16='PART METHOD'!$D$6,"FMCNC2","STD")))/IF($B16='PART METHOD'!$D$4,COUNTIFS($G:$G,$G16,$V:$V,"●",$A:$A,MM$5,$B:$B,'PART METHOD'!$D$4),IF($B16='PART METHOD'!$D$6,COUNTIFS($G:$G,$G16,$V:$V,"●",$A:$A,MM$5,$B:$B,'PART METHOD'!$D$6),COUNTIFS($G:$G,$G16,$V:$V,"●",$A:$A,MM$5,$B:$B,"&lt;&gt;"&amp;'PART METHOD'!$D$4,$B:$B,"&lt;&gt;"&amp;'PART METHOD'!$D$6)))/MM$3,0)/3600/$E16</f>
        <v>0</v>
      </c>
      <c r="MN16" s="0" t="n">
        <f aca="false">IF($W16="●",SUMIFS(ST_SUM!NB:NB,ST_SUM!$L:$L,$G16,ST_SUM!$N:$N,IF($B16='PART METHOD'!$D$5,"HAND","STD"))/COUNTIFS($G:$G,$G16,$W:$W,"●",$A:$A,MN$5,$B:$B,IF($B16='PART METHOD'!$D$5,'PART METHOD'!$D$5,"&lt;&gt;"&amp;'PART METHOD'!$D$5))/MN$3,0)/3600/$E16</f>
        <v>0</v>
      </c>
      <c r="MO16" s="0" t="n">
        <f aca="false">IF($X16="●",SUMIFS(ST_SUM!NC:NC,ST_SUM!$L:$L,$G16)/COUNTIFS($G:$G,$G16,$X:$X,"●",$A:$A,MO$5)/MO$3,0)/3600/$E16</f>
        <v>0</v>
      </c>
      <c r="MP16" s="0" t="n">
        <f aca="false">IF($Y16="●",SUMIFS(ST_SUM!ND:ND,ST_SUM!$L:$L,$G16)/COUNTIFS($G:$G,$G16,$Y:$Y,"●",$A:$A,MP$5)/MP$3,0)/3600/$E16</f>
        <v>0</v>
      </c>
      <c r="MQ16" s="0" t="n">
        <f aca="false">IF($Z16="●",SUMIFS(ST_SUM!NE:NE,ST_SUM!$L:$L,$G16)/COUNTIFS($G:$G,$G16,$Z:$Z,"●",$A:$A,MQ$5)/MQ$3,0)/3600/$E16</f>
        <v>0</v>
      </c>
      <c r="MR16" s="0" t="n">
        <f aca="false">IF($AA16="●",SUMIFS(ST_SUM!NF:NF,ST_SUM!$L:$L,$G16)/COUNTIFS($G:$G,$G16,$AA:$AA,"●",$A:$A,MR$5)/MR$3,0)/3600/$E16</f>
        <v>0</v>
      </c>
      <c r="MS16" s="0" t="n">
        <f aca="false">IF($AB16="●",SUMIFS(ST_SUM!NG:NG,ST_SUM!$L:$L,$G16)/COUNTIFS($G:$G,$G16,$AB:$AB,"●",$A:$A,MS$5)/MS$3,0)/3600/$E16</f>
        <v>0</v>
      </c>
      <c r="MT16" s="0" t="n">
        <f aca="false">IF($AC16="●",SUMIFS(ST_SUM!NH:NH,ST_SUM!$L:$L,$G16)/COUNTIFS($G:$G,$G16,$AC:$AC,"●",$A:$A,MT$5)/MT$3,0)/3600/$E16</f>
        <v>0</v>
      </c>
      <c r="MU16" s="0" t="n">
        <f aca="false">IF($AD16="●",SUMIFS(ST_SUM!NI:NI,ST_SUM!$L:$L,$G16)/COUNTIFS($G:$G,$G16,$AD:$AD,"●",$A:$A,MU$5)/MU$3,0)/3600/$E16</f>
        <v>0</v>
      </c>
      <c r="MV16" s="0" t="n">
        <f aca="false">IF($AE16="●",SUMIFS(ST_SUM!NJ:NJ,ST_SUM!$L:$L,$G16)/COUNTIFS($G:$G,$G16,$AE:$AE,"●",$A:$A,MV$5)/MV$3,0)/3600/$E16</f>
        <v>0</v>
      </c>
      <c r="MW16" s="0" t="n">
        <f aca="false">IF($AF16="●",SUMIFS(ST_SUM!NK:NK,ST_SUM!$L:$L,$G16)/COUNTIFS($G:$G,$G16,$AF:$AF,"●",$A:$A,MW$5)/MW$3,0)/3600/$E16</f>
        <v>0</v>
      </c>
      <c r="MX16" s="0" t="n">
        <f aca="false">IF($AG16="●",SUMIFS(ST_SUM!NL:NL,ST_SUM!$L:$L,$G16)/COUNTIFS($G:$G,$G16,$AG:$AG,"●",$A:$A,MX$5)/MX$3,0)/3600/$E16</f>
        <v>0</v>
      </c>
      <c r="MY16" s="0" t="n">
        <f aca="false">IF($AH16="●",SUMIFS(ST_SUM!NM:NM,ST_SUM!$L:$L,$G16)/COUNTIFS($G:$G,$G16,$AH:$AH,"●",$A:$A,MY$5)/MY$3,0)/3600/$E16</f>
        <v>0</v>
      </c>
      <c r="MZ16" s="0" t="n">
        <f aca="false">IF($AI16="●",SUMIFS(ST_SUM!NN:NN,ST_SUM!$L:$L,$G16)/COUNTIFS($G:$G,$G16,$AI:$AI,"●",$A:$A,MZ$5)/MZ$3,0)/3600/$E16</f>
        <v>0</v>
      </c>
      <c r="NA16" s="0" t="n">
        <f aca="false">IF($AJ16="●",SUMIFS(ST_SUM!NO:NO,ST_SUM!$L:$L,$G16)/COUNTIFS($G:$G,$G16,$AJ:$AJ,"●",$A:$A,NA$5)/NA$3,0)/3600/$E16</f>
        <v>0</v>
      </c>
      <c r="NB16" s="0" t="n">
        <f aca="false">IF($AK16="●",SUMIFS(ST_SUM!NP:NP,ST_SUM!$L:$L,$G16)/COUNTIFS($G:$G,$G16,$AK:$AK,"●",$A:$A,NB$5)/NB$3,0)/3600/$E16</f>
        <v>0</v>
      </c>
      <c r="NC16" s="0" t="n">
        <f aca="false">IF($AL16="●",SUMIFS(ST_SUM!NQ:NQ,ST_SUM!$L:$L,$G16)/COUNTIFS($G:$G,$G16,$AL:$AL,"●",$A:$A,NC$5)/NC$3,0)/3600/$E16</f>
        <v>0</v>
      </c>
      <c r="ND16" s="0" t="n">
        <f aca="false">IF($AM16="●",SUMIFS(ST_SUM!NR:NR,ST_SUM!$L:$L,$G16)/COUNTIFS($G:$G,$G16,$AM:$AM,"●",$A:$A,ND$5)/ND$3,0)/3600/$E16</f>
        <v>0</v>
      </c>
      <c r="NE16" s="0" t="n">
        <f aca="false">IF($AN16="●",SUMIFS(ST_SUM!NS:NS,ST_SUM!$L:$L,$G16)/COUNTIFS($G:$G,$G16,$AN:$AN,"●",$A:$A,NE$5)/NE$3,0)/3600/$E16</f>
        <v>0</v>
      </c>
      <c r="NF16" s="0" t="n">
        <f aca="false">IF($AO16="●",SUMIFS(ST_SUM!NT:NT,ST_SUM!$L:$L,$G16)/COUNTIFS($G:$G,$G16,$AO:$AO,"●",$A:$A,NF$5)/NF$3,0)/3600/$E16</f>
        <v>0</v>
      </c>
      <c r="NG16" s="0" t="n">
        <f aca="false">IF($AP16="●",SUMIFS(ST_SUM!NU:NU,ST_SUM!$L:$L,$G16)/COUNTIFS($G:$G,$G16,$AP:$AP,"●",$A:$A,NG$5)/NG$3,0)/3600/$E16</f>
        <v>0</v>
      </c>
      <c r="NH16" s="0" t="n">
        <f aca="false">IF($AQ16="●",SUMIFS(ST_SUM!NV:NV,ST_SUM!$L:$L,$G16)/COUNTIFS($G:$G,$G16,$AQ:$AQ,"●",$A:$A,NH$5)/NH$3,0)/3600/$E16</f>
        <v>0</v>
      </c>
      <c r="NI16" s="0" t="n">
        <f aca="false">IF($AR16="●",SUMIFS(ST_SUM!NW:NW,ST_SUM!$L:$L,$G16)/COUNTIFS($G:$G,$G16,$AR:$AR,"●",$A:$A,NI$5)/NI$3,0)/3600/$E16</f>
        <v>0</v>
      </c>
      <c r="NJ16" s="0" t="n">
        <f aca="false">IF($AS16="●",SUMIFS(ST_SUM!NX:NX,ST_SUM!$L:$L,$G16)/COUNTIFS($G:$G,$G16,$AS:$AS,"●",$A:$A,NJ$5)/NJ$3,0)/3600/$E16</f>
        <v>0</v>
      </c>
      <c r="NK16" s="0" t="n">
        <f aca="false">IF($AT16="●",SUMIFS(ST_SUM!NY:NY,ST_SUM!$L:$L,$G16)/COUNTIFS($G:$G,$G16,$AT:$AT,"●",$A:$A,NK$5)/NK$3,0)/3600/$E16</f>
        <v>0</v>
      </c>
      <c r="NL16" s="0" t="n">
        <f aca="false">IF($AU16="●",SUMIFS(ST_SUM!NZ:NZ,ST_SUM!$L:$L,$G16)/COUNTIFS($G:$G,$G16,$AU:$AU,"●",$A:$A,NL$5)/NL$3,0)/3600/$E16</f>
        <v>0</v>
      </c>
      <c r="NM16" s="0" t="n">
        <f aca="false">IF($AV16="●",SUMIFS(ST_SUM!OA:OA,ST_SUM!$L:$L,$G16)/COUNTIFS($G:$G,$G16,$AV:$AV,"●",$A:$A,NM$5)/NM$3,0)/3600/$E16</f>
        <v>0</v>
      </c>
      <c r="NN16" s="0" t="n">
        <f aca="false">IF($AW16="●",SUMIFS(ST_SUM!OB:OB,ST_SUM!$L:$L,$G16)/COUNTIFS($G:$G,$G16,$AW:$AW,"●",$A:$A,NN$5)/NN$3,0)/3600/$E16</f>
        <v>0</v>
      </c>
      <c r="NO16" s="0" t="n">
        <f aca="false">IF($AX16="●",SUMIFS(ST_SUM!OC:OC,ST_SUM!$L:$L,$G16)/COUNTIFS($G:$G,$G16,$AX:$AX,"●",$A:$A,NO$5)/NO$3,0)/3600/$E16</f>
        <v>0</v>
      </c>
      <c r="NP16" s="0" t="n">
        <f aca="false">IF($AY16="●",SUMIFS(ST_SUM!OD:OD,ST_SUM!$L:$L,$G16)/COUNTIFS($G:$G,$G16,$AY:$AY,"●",$A:$A,NP$5)/NP$3,0)/3600/$E16</f>
        <v>0</v>
      </c>
      <c r="NQ16" s="0" t="n">
        <f aca="false">IF($AZ16="●",SUMIFS(ST_SUM!OE:OE,ST_SUM!$L:$L,$G16)/COUNTIFS($G:$G,$G16,$AZ:$AZ,"●",$A:$A,NQ$5)/NQ$3,0)/3600/$E16</f>
        <v>0</v>
      </c>
      <c r="NR16" s="0" t="n">
        <f aca="false">IF($BA16="●",SUMIFS(ST_SUM!OF:OF,ST_SUM!$L:$L,$G16)/COUNTIFS($G:$G,$G16,$BA:$BA,"●",$A:$A,NR$5)/NR$3,0)/3600/$E16</f>
        <v>0</v>
      </c>
      <c r="NS16" s="0" t="n">
        <f aca="false">IF($BB16="●",SUMIFS(ST_SUM!OG:OG,ST_SUM!$L:$L,$G16)/COUNTIFS($G:$G,$G16,$BB:$BB,"●",$A:$A,NS$5)/NS$3,0)/3600/$E16</f>
        <v>0</v>
      </c>
      <c r="NT16" s="0" t="n">
        <f aca="false">IF($BC16="●",SUMIFS(ST_SUM!OH:OH,ST_SUM!$L:$L,$G16)/COUNTIFS($G:$G,$G16,$BC:$BC,"●",$A:$A,NT$5)/NT$3,0)/3600/$E16</f>
        <v>0</v>
      </c>
      <c r="NU16" s="0" t="n">
        <f aca="false">IF($BD16="●",SUMIFS(ST_SUM!OI:OI,ST_SUM!$L:$L,$G16)/COUNTIFS($G:$G,$G16,$BD:$BD,"●",$A:$A,NU$5)/NU$3,0)/3600/$E16</f>
        <v>0</v>
      </c>
      <c r="NV16" s="0" t="n">
        <f aca="false">IF($BE16="●",SUMIFS(ST_SUM!OJ:OJ,ST_SUM!$L:$L,$G16)/COUNTIFS($G:$G,$G16,$BE:$BE,"●",$A:$A,NV$5)/NV$3,0)/3600/$E16</f>
        <v>0</v>
      </c>
      <c r="NW16" s="0" t="n">
        <f aca="false">IF($BF16="●",SUMIFS(ST_SUM!OK:OK,ST_SUM!$L:$L,$G16)/COUNTIFS($G:$G,$G16,$BF:$BF,"●",$A:$A,NW$5)/NW$3,0)/3600/$E16</f>
        <v>0</v>
      </c>
      <c r="NX16" s="0" t="n">
        <f aca="false">IF($BG16="●",SUMIFS(ST_SUM!OL:OL,ST_SUM!$L:$L,$G16)/COUNTIFS($G:$G,$G16,$BG:$BG,"●",$A:$A,NX$5)/NX$3,0)/3600/$E16</f>
        <v>0</v>
      </c>
      <c r="NY16" s="0" t="n">
        <f aca="false">IF($BH16="●",SUMIFS(ST_SUM!OM:OM,ST_SUM!$L:$L,$G16)/COUNTIFS($G:$G,$G16,$BH:$BH,"●",$A:$A,NY$5)/NY$3,0)/3600/$E16</f>
        <v>0</v>
      </c>
      <c r="NZ16" s="0" t="n">
        <f aca="false">IF($BI16="●",SUMIFS(ST_SUM!ON:ON,ST_SUM!$L:$L,$G16)/COUNTIFS($G:$G,$G16,$BI:$BI,"●",$A:$A,NZ$5)/NZ$3,0)/3600/$E16</f>
        <v>0</v>
      </c>
      <c r="OA16" s="0" t="n">
        <f aca="false">IF($BJ16="●",SUMIFS(ST_SUM!OO:OO,ST_SUM!$L:$L,$G16)/COUNTIFS($G:$G,$G16,$BJ:$BJ,"●",$A:$A,OA$5)/OA$3,0)/3600/$E16</f>
        <v>0</v>
      </c>
      <c r="OB16" s="0" t="n">
        <f aca="false">IF($BK16="●",SUMIFS(ST_SUM!OP:OP,ST_SUM!$L:$L,$G16)/COUNTIFS($G:$G,$G16,$BK:$BK,"●",$A:$A,OB$5)/OB$3,0)/3600/$E16</f>
        <v>0</v>
      </c>
      <c r="OC16" s="0" t="n">
        <f aca="false">IF($BL16="●",SUMIFS(ST_SUM!OQ:OQ,ST_SUM!$L:$L,$G16)/COUNTIFS($G:$G,$G16,$BL:$BL,"●",$A:$A,OC$5)/OC$3,0)/3600/$E16</f>
        <v>0</v>
      </c>
      <c r="OD16" s="0" t="n">
        <f aca="false">IF($BM16="●",SUMIFS(ST_SUM!OR:OR,ST_SUM!$L:$L,$G16)/COUNTIFS($G:$G,$G16,$BM:$BM,"●",$A:$A,OD$5)/OD$3,0)/3600/$E16</f>
        <v>0</v>
      </c>
      <c r="OE16" s="0" t="n">
        <f aca="false">IF($BN16="●",SUMIFS(ST_SUM!OS:OS,ST_SUM!$L:$L,$G16)/COUNTIFS($G:$G,$G16,$BN:$BN,"●",$A:$A,OE$5)/OE$3,0)/3600/$E16</f>
        <v>0</v>
      </c>
      <c r="OF16" s="0" t="n">
        <f aca="false">IF($BO16="●",SUMIFS(ST_SUM!OT:OT,ST_SUM!$L:$L,$G16)/COUNTIFS($G:$G,$G16,$BO:$BO,"●",$A:$A,OF$5)/OF$3,0)/3600/$E16</f>
        <v>0</v>
      </c>
      <c r="OG16" s="0" t="n">
        <f aca="false">IF($BP16="●",SUMIFS(ST_SUM!OU:OU,ST_SUM!$L:$L,$G16)/COUNTIFS($G:$G,$G16,$BP:$BP,"●",$A:$A,OG$5)/OG$3,0)/3600/$E16</f>
        <v>0</v>
      </c>
      <c r="OH16" s="0" t="n">
        <f aca="false">IF($BQ16="●",SUMIFS(ST_SUM!OV:OV,ST_SUM!$L:$L,$G16)/COUNTIFS($G:$G,$G16,$BQ:$BQ,"●",$A:$A,OH$5)/OH$3,0)/3600/$E16</f>
        <v>0</v>
      </c>
      <c r="OI16" s="0" t="n">
        <f aca="false">IF($BR16="●",SUMIFS(ST_SUM!OW:OW,ST_SUM!$L:$L,$G16)/COUNTIFS($G:$G,$G16,$BR:$BR,"●",$A:$A,OI$5)/OI$3,0)/3600/$E16</f>
        <v>0</v>
      </c>
      <c r="OJ16" s="0" t="n">
        <f aca="false">IF($BS16="●",SUMIFS(ST_SUM!OX:OX,ST_SUM!$L:$L,$G16)/COUNTIFS($G:$G,$G16,$BS:$BS,"●",$A:$A,OJ$5)/OJ$3,0)/3600/$E16</f>
        <v>0</v>
      </c>
      <c r="OK16" s="0" t="n">
        <f aca="false">IF($BT16="●",SUMIFS(ST_SUM!OY:OY,ST_SUM!$L:$L,$G16)/COUNTIFS($G:$G,$G16,$BT:$BT,"●",$A:$A,OK$5)/OK$3,0)/3600/$E16</f>
        <v>0</v>
      </c>
      <c r="OL16" s="0" t="n">
        <f aca="false">SUM(LY16:OK16)</f>
        <v>0</v>
      </c>
      <c r="OM16" s="0" t="n">
        <f aca="false">IF($H16="●",SUMIFS(ST_SUM!PA:PA,ST_SUM!$L:$L,$G16)/COUNTIFS($G:$G,$G16,$H:$H,"●",$A:$A,OM$5)/OM$3,0)/3600/$E16</f>
        <v>0</v>
      </c>
      <c r="ON16" s="0" t="n">
        <f aca="false">IF($I16="●",SUMIFS(ST_SUM!PB:PB,ST_SUM!$L:$L,$G16)/COUNTIFS($G:$G,$G16,$I:$I,"●",$A:$A,ON$5)/ON$3,0)/3600/$E16</f>
        <v>0</v>
      </c>
      <c r="OO16" s="0" t="n">
        <f aca="false">IF($J16="●",SUMIFS(ST_SUM!PC:PC,ST_SUM!$L:$L,$G16)/COUNTIFS($G:$G,$G16,$J:$J,"●",$A:$A,OO$5)/OO$3,0)/3600/$E16</f>
        <v>0</v>
      </c>
      <c r="OP16" s="0" t="n">
        <f aca="false">IF($K16="●",SUMIFS(ST_SUM!PD:PD,ST_SUM!$L:$L,$G16)/COUNTIFS($G:$G,$G16,$K:$K,"●",$A:$A,OP$5)/OP$3,0)/3600/$E16</f>
        <v>0</v>
      </c>
      <c r="OQ16" s="0" t="n">
        <f aca="false">IF($L16="●",SUMIFS(ST_SUM!PE:PE,ST_SUM!$L:$L,$G16)/COUNTIFS($G:$G,$G16,$L:$L,"●",$A:$A,OQ$5)/OQ$3,0)/3600/$E16</f>
        <v>0</v>
      </c>
      <c r="OR16" s="0" t="n">
        <f aca="false">IF($M16="●",SUMIFS(ST_SUM!PF:PF,ST_SUM!$L:$L,$G16)/COUNTIFS($G:$G,$G16,$M:$M,"●",$A:$A,OR$5)/OR$3,0)/3600/$E16</f>
        <v>0</v>
      </c>
      <c r="OS16" s="0" t="n">
        <f aca="false">IF($N16="●",SUMIFS(ST_SUM!PG:PG,ST_SUM!$L:$L,$G16)/COUNTIFS($G:$G,$G16,$N:$N,"●",$A:$A,OS$5)/OS$3,0)/3600/$E16</f>
        <v>0</v>
      </c>
      <c r="OT16" s="0" t="n">
        <f aca="false">IF($O16="●",SUMIFS(ST_SUM!PH:PH,ST_SUM!$L:$L,$G16,ST_SUM!$M:$M,IF($B16='PART METHOD'!$D$4,"FMCNC1",IF($B16='PART METHOD'!$D$6,"FMCNC2","STD")))/IF($B16='PART METHOD'!$D$4,COUNTIFS($G:$G,$G16,$O:$O,"●",$A:$A,OT$5,$B:$B,'PART METHOD'!$D$4),IF($B16='PART METHOD'!$D$6,COUNTIFS($G:$G,$G16,$O:$O,"●",$A:$A,OT$5,$B:$B,'PART METHOD'!$D$6),COUNTIFS($G:$G,$G16,$O:$O,"●",$A:$A,OT$5,$B:$B,"&lt;&gt;"&amp;'PART METHOD'!$D$4,$B:$B,"&lt;&gt;"&amp;'PART METHOD'!$D$6)))/OT$3,0)/3600/$E16</f>
        <v>0</v>
      </c>
      <c r="OU16" s="0" t="n">
        <f aca="false">IF($P16="●",SUMIFS(ST_SUM!PI:PI,ST_SUM!$L:$L,$G16,ST_SUM!$M:$M,IF($B16='PART METHOD'!$D$4,"FMCNC1",IF($B16='PART METHOD'!$D$6,"FMCNC2","STD")))/IF($B16='PART METHOD'!$D$4,COUNTIFS($G:$G,$G16,$P:$P,"●",$A:$A,OU$5,$B:$B,'PART METHOD'!$D$4),IF($B16='PART METHOD'!$D$6,COUNTIFS($G:$G,$G16,$P:$P,"●",$A:$A,OU$5,$B:$B,'PART METHOD'!$D$6),COUNTIFS($G:$G,$G16,$P:$P,"●",$A:$A,OU$5,$B:$B,"&lt;&gt;"&amp;'PART METHOD'!$D$4,$B:$B,"&lt;&gt;"&amp;'PART METHOD'!$D$6)))/OU$3,0)/3600/$E16</f>
        <v>0</v>
      </c>
      <c r="OV16" s="0" t="n">
        <f aca="false">IF($Q16="●",SUMIFS(ST_SUM!PJ:PJ,ST_SUM!$L:$L,$G16,ST_SUM!$M:$M,IF($B16='PART METHOD'!$D$4,"FMCNC1",IF($B16='PART METHOD'!$D$6,"FMCNC2","STD")))/IF($B16='PART METHOD'!$D$4,COUNTIFS($G:$G,$G16,$Q:$Q,"●",$A:$A,OV$5,$B:$B,'PART METHOD'!$D$4),IF($B16='PART METHOD'!$D$6,COUNTIFS($G:$G,$G16,$Q:$Q,"●",$A:$A,OV$5,$B:$B,'PART METHOD'!$D$6),COUNTIFS($G:$G,$G16,$Q:$Q,"●",$A:$A,OV$5,$B:$B,"&lt;&gt;"&amp;'PART METHOD'!$D$4,$B:$B,"&lt;&gt;"&amp;'PART METHOD'!$D$6)))/OV$3,0)/3600/$E16</f>
        <v>0</v>
      </c>
      <c r="OW16" s="0" t="n">
        <f aca="false">IF($R16="●",SUMIFS(ST_SUM!PK:PK,ST_SUM!$L:$L,$G16,ST_SUM!$M:$M,IF($B16='PART METHOD'!$D$4,"FMCNC1",IF($B16='PART METHOD'!$D$6,"FMCNC2","STD")))/IF($B16='PART METHOD'!$D$4,COUNTIFS($G:$G,$G16,$R:$R,"●",$A:$A,OW$5,$B:$B,'PART METHOD'!$D$4),IF($B16='PART METHOD'!$D$6,COUNTIFS($G:$G,$G16,$R:$R,"●",$A:$A,OW$5,$B:$B,'PART METHOD'!$D$6),COUNTIFS($G:$G,$G16,$R:$R,"●",$A:$A,OW$5,$B:$B,"&lt;&gt;"&amp;'PART METHOD'!$D$4,$B:$B,"&lt;&gt;"&amp;'PART METHOD'!$D$6)))/OW$3,0)/3600/$E16</f>
        <v>0</v>
      </c>
      <c r="OX16" s="0" t="n">
        <f aca="false">IF($S16="●",SUMIFS(ST_SUM!PL:PL,ST_SUM!$L:$L,$G16,ST_SUM!$M:$M,IF($B16='PART METHOD'!$D$4,"FMCNC1",IF($B16='PART METHOD'!$D$6,"FMCNC2","STD")))/IF($B16='PART METHOD'!$D$4,COUNTIFS($G:$G,$G16,$S:$S,"●",$A:$A,OX$5,$B:$B,'PART METHOD'!$D$4),IF($B16='PART METHOD'!$D$6,COUNTIFS($G:$G,$G16,$S:$S,"●",$A:$A,OX$5,$B:$B,'PART METHOD'!$D$6),COUNTIFS($G:$G,$G16,$S:$S,"●",$A:$A,OX$5,$B:$B,"&lt;&gt;"&amp;'PART METHOD'!$D$4,$B:$B,"&lt;&gt;"&amp;'PART METHOD'!$D$6)))/OX$3,0)/3600/$E16</f>
        <v>0</v>
      </c>
      <c r="OY16" s="0" t="n">
        <f aca="false">IF($T16="●",SUMIFS(ST_SUM!PM:PM,ST_SUM!$L:$L,$G16,ST_SUM!$M:$M,IF($B16='PART METHOD'!$D$4,"FMCNC1",IF($B16='PART METHOD'!$D$6,"FMCNC2","STD")))/IF($B16='PART METHOD'!$D$4,COUNTIFS($G:$G,$G16,$T:$T,"●",$A:$A,OY$5,$B:$B,'PART METHOD'!$D$4),IF($B16='PART METHOD'!$D$6,COUNTIFS($G:$G,$G16,$T:$T,"●",$A:$A,OY$5,$B:$B,'PART METHOD'!$D$6),COUNTIFS($G:$G,$G16,$T:$T,"●",$A:$A,OY$5,$B:$B,"&lt;&gt;"&amp;'PART METHOD'!$D$4,$B:$B,"&lt;&gt;"&amp;'PART METHOD'!$D$6)))/OY$3,0)/3600/$E16</f>
        <v>0</v>
      </c>
      <c r="OZ16" s="0" t="n">
        <f aca="false">IF($U16="●",SUMIFS(ST_SUM!PN:PN,ST_SUM!$L:$L,$G16,ST_SUM!$M:$M,IF($B16='PART METHOD'!$D$4,"FMCNC1",IF($B16='PART METHOD'!$D$6,"FMCNC2","STD")))/IF($B16='PART METHOD'!$D$4,COUNTIFS($G:$G,$G16,$U:$U,"●",$A:$A,OZ$5,$B:$B,'PART METHOD'!$D$4),IF($B16='PART METHOD'!$D$6,COUNTIFS($G:$G,$G16,$U:$U,"●",$A:$A,OZ$5,$B:$B,'PART METHOD'!$D$6),COUNTIFS($G:$G,$G16,$U:$U,"●",$A:$A,OZ$5,$B:$B,"&lt;&gt;"&amp;'PART METHOD'!$D$4,$B:$B,"&lt;&gt;"&amp;'PART METHOD'!$D$6)))/OZ$3,0)/3600/$E16</f>
        <v>0</v>
      </c>
      <c r="PA16" s="0" t="n">
        <f aca="false">IF($V16="●",SUMIFS(ST_SUM!PO:PO,ST_SUM!$L:$L,$G16,ST_SUM!$M:$M,IF($B16='PART METHOD'!$D$4,"FMCNC1",IF($B16='PART METHOD'!$D$6,"FMCNC2","STD")))/IF($B16='PART METHOD'!$D$4,COUNTIFS($G:$G,$G16,$V:$V,"●",$A:$A,PA$5,$B:$B,'PART METHOD'!$D$4),IF($B16='PART METHOD'!$D$6,COUNTIFS($G:$G,$G16,$V:$V,"●",$A:$A,PA$5,$B:$B,'PART METHOD'!$D$6),COUNTIFS($G:$G,$G16,$V:$V,"●",$A:$A,PA$5,$B:$B,"&lt;&gt;"&amp;'PART METHOD'!$D$4,$B:$B,"&lt;&gt;"&amp;'PART METHOD'!$D$6)))/PA$3,0)/3600/$E16</f>
        <v>0</v>
      </c>
      <c r="PB16" s="0" t="n">
        <f aca="false">IF($W16="●",SUMIFS(ST_SUM!PP:PP,ST_SUM!$L:$L,$G16,ST_SUM!$N:$N,IF($B16='PART METHOD'!$D$5,"HAND","STD"))/COUNTIFS($G:$G,$G16,$W:$W,"●",$A:$A,PB$5,$B:$B,IF($B16='PART METHOD'!$D$5,'PART METHOD'!$D$5,"&lt;&gt;"&amp;'PART METHOD'!$D$5))/PB$3,0)/3600/$E16</f>
        <v>0</v>
      </c>
      <c r="PC16" s="0" t="n">
        <f aca="false">IF($X16="●",SUMIFS(ST_SUM!PQ:PQ,ST_SUM!$L:$L,$G16)/COUNTIFS($G:$G,$G16,$X:$X,"●",$A:$A,PC$5)/PC$3,0)/3600/$E16</f>
        <v>0</v>
      </c>
      <c r="PD16" s="0" t="n">
        <f aca="false">IF($Y16="●",SUMIFS(ST_SUM!PR:PR,ST_SUM!$L:$L,$G16)/COUNTIFS($G:$G,$G16,$Y:$Y,"●",$A:$A,PD$5)/PD$3,0)/3600/$E16</f>
        <v>0</v>
      </c>
      <c r="PE16" s="0" t="n">
        <f aca="false">IF($Z16="●",SUMIFS(ST_SUM!PS:PS,ST_SUM!$L:$L,$G16)/COUNTIFS($G:$G,$G16,$Z:$Z,"●",$A:$A,PE$5)/PE$3,0)/3600/$E16</f>
        <v>0</v>
      </c>
      <c r="PF16" s="0" t="n">
        <f aca="false">IF($AA16="●",SUMIFS(ST_SUM!PT:PT,ST_SUM!$L:$L,$G16)/COUNTIFS($G:$G,$G16,$AA:$AA,"●",$A:$A,PF$5)/PF$3,0)/3600/$E16</f>
        <v>0</v>
      </c>
      <c r="PG16" s="0" t="n">
        <f aca="false">IF($AB16="●",SUMIFS(ST_SUM!PU:PU,ST_SUM!$L:$L,$G16)/COUNTIFS($G:$G,$G16,$AB:$AB,"●",$A:$A,PG$5)/PG$3,0)/3600/$E16</f>
        <v>0</v>
      </c>
      <c r="PH16" s="0" t="n">
        <f aca="false">IF($AC16="●",SUMIFS(ST_SUM!PV:PV,ST_SUM!$L:$L,$G16)/COUNTIFS($G:$G,$G16,$AC:$AC,"●",$A:$A,PH$5)/PH$3,0)/3600/$E16</f>
        <v>0</v>
      </c>
      <c r="PI16" s="0" t="n">
        <f aca="false">IF($AD16="●",SUMIFS(ST_SUM!PW:PW,ST_SUM!$L:$L,$G16)/COUNTIFS($G:$G,$G16,$AD:$AD,"●",$A:$A,PI$5)/PI$3,0)/3600/$E16</f>
        <v>0</v>
      </c>
      <c r="PJ16" s="0" t="n">
        <f aca="false">IF($AE16="●",SUMIFS(ST_SUM!PX:PX,ST_SUM!$L:$L,$G16)/COUNTIFS($G:$G,$G16,$AE:$AE,"●",$A:$A,PJ$5)/PJ$3,0)/3600/$E16</f>
        <v>0</v>
      </c>
      <c r="PK16" s="0" t="n">
        <f aca="false">IF($AF16="●",SUMIFS(ST_SUM!PY:PY,ST_SUM!$L:$L,$G16)/COUNTIFS($G:$G,$G16,$AF:$AF,"●",$A:$A,PK$5)/PK$3,0)/3600/$E16</f>
        <v>0</v>
      </c>
      <c r="PL16" s="0" t="n">
        <f aca="false">IF($AG16="●",SUMIFS(ST_SUM!PZ:PZ,ST_SUM!$L:$L,$G16)/COUNTIFS($G:$G,$G16,$AG:$AG,"●",$A:$A,PL$5)/PL$3,0)/3600/$E16</f>
        <v>0</v>
      </c>
      <c r="PM16" s="0" t="n">
        <f aca="false">IF($AH16="●",SUMIFS(ST_SUM!QA:QA,ST_SUM!$L:$L,$G16)/COUNTIFS($G:$G,$G16,$AH:$AH,"●",$A:$A,PM$5)/PM$3,0)/3600/$E16</f>
        <v>0</v>
      </c>
      <c r="PN16" s="0" t="n">
        <f aca="false">IF($AI16="●",SUMIFS(ST_SUM!QB:QB,ST_SUM!$L:$L,$G16)/COUNTIFS($G:$G,$G16,$AI:$AI,"●",$A:$A,PN$5)/PN$3,0)/3600/$E16</f>
        <v>0</v>
      </c>
      <c r="PO16" s="0" t="n">
        <f aca="false">IF($AJ16="●",SUMIFS(ST_SUM!QC:QC,ST_SUM!$L:$L,$G16)/COUNTIFS($G:$G,$G16,$AJ:$AJ,"●",$A:$A,PO$5)/PO$3,0)/3600/$E16</f>
        <v>0</v>
      </c>
      <c r="PP16" s="0" t="n">
        <f aca="false">IF($AK16="●",SUMIFS(ST_SUM!QD:QD,ST_SUM!$L:$L,$G16)/COUNTIFS($G:$G,$G16,$AK:$AK,"●",$A:$A,PP$5)/PP$3,0)/3600/$E16</f>
        <v>0</v>
      </c>
      <c r="PQ16" s="0" t="n">
        <f aca="false">IF($AL16="●",SUMIFS(ST_SUM!QE:QE,ST_SUM!$L:$L,$G16)/COUNTIFS($G:$G,$G16,$AL:$AL,"●",$A:$A,PQ$5)/PQ$3,0)/3600/$E16</f>
        <v>0</v>
      </c>
      <c r="PR16" s="0" t="n">
        <f aca="false">IF($AM16="●",SUMIFS(ST_SUM!QF:QF,ST_SUM!$L:$L,$G16)/COUNTIFS($G:$G,$G16,$AM:$AM,"●",$A:$A,PR$5)/PR$3,0)/3600/$E16</f>
        <v>0</v>
      </c>
      <c r="PS16" s="0" t="n">
        <f aca="false">IF($AN16="●",SUMIFS(ST_SUM!QG:QG,ST_SUM!$L:$L,$G16)/COUNTIFS($G:$G,$G16,$AN:$AN,"●",$A:$A,PS$5)/PS$3,0)/3600/$E16</f>
        <v>0</v>
      </c>
      <c r="PT16" s="0" t="n">
        <f aca="false">IF($AO16="●",SUMIFS(ST_SUM!QH:QH,ST_SUM!$L:$L,$G16)/COUNTIFS($G:$G,$G16,$AO:$AO,"●",$A:$A,PT$5)/PT$3,0)/3600/$E16</f>
        <v>0</v>
      </c>
      <c r="PU16" s="0" t="n">
        <f aca="false">IF($AP16="●",SUMIFS(ST_SUM!QI:QI,ST_SUM!$L:$L,$G16)/COUNTIFS($G:$G,$G16,$AP:$AP,"●",$A:$A,PU$5)/PU$3,0)/3600/$E16</f>
        <v>0</v>
      </c>
      <c r="PV16" s="0" t="n">
        <f aca="false">IF($AQ16="●",SUMIFS(ST_SUM!QJ:QJ,ST_SUM!$L:$L,$G16)/COUNTIFS($G:$G,$G16,$AQ:$AQ,"●",$A:$A,PV$5)/PV$3,0)/3600/$E16</f>
        <v>0</v>
      </c>
      <c r="PW16" s="0" t="n">
        <f aca="false">IF($AR16="●",SUMIFS(ST_SUM!QK:QK,ST_SUM!$L:$L,$G16)/COUNTIFS($G:$G,$G16,$AR:$AR,"●",$A:$A,PW$5)/PW$3,0)/3600/$E16</f>
        <v>0</v>
      </c>
      <c r="PX16" s="0" t="n">
        <f aca="false">IF($AS16="●",SUMIFS(ST_SUM!QL:QL,ST_SUM!$L:$L,$G16)/COUNTIFS($G:$G,$G16,$AS:$AS,"●",$A:$A,PX$5)/PX$3,0)/3600/$E16</f>
        <v>0</v>
      </c>
      <c r="PY16" s="0" t="n">
        <f aca="false">IF($AT16="●",SUMIFS(ST_SUM!QM:QM,ST_SUM!$L:$L,$G16)/COUNTIFS($G:$G,$G16,$AT:$AT,"●",$A:$A,PY$5)/PY$3,0)/3600/$E16</f>
        <v>0</v>
      </c>
      <c r="PZ16" s="0" t="n">
        <f aca="false">IF($AU16="●",SUMIFS(ST_SUM!QN:QN,ST_SUM!$L:$L,$G16)/COUNTIFS($G:$G,$G16,$AU:$AU,"●",$A:$A,PZ$5)/PZ$3,0)/3600/$E16</f>
        <v>0</v>
      </c>
      <c r="QA16" s="0" t="n">
        <f aca="false">IF($AV16="●",SUMIFS(ST_SUM!QO:QO,ST_SUM!$L:$L,$G16)/COUNTIFS($G:$G,$G16,$AV:$AV,"●",$A:$A,QA$5)/QA$3,0)/3600/$E16</f>
        <v>0</v>
      </c>
      <c r="QB16" s="0" t="n">
        <f aca="false">IF($AW16="●",SUMIFS(ST_SUM!QP:QP,ST_SUM!$L:$L,$G16)/COUNTIFS($G:$G,$G16,$AW:$AW,"●",$A:$A,QB$5)/QB$3,0)/3600/$E16</f>
        <v>0</v>
      </c>
      <c r="QC16" s="0" t="n">
        <f aca="false">IF($AX16="●",SUMIFS(ST_SUM!QQ:QQ,ST_SUM!$L:$L,$G16)/COUNTIFS($G:$G,$G16,$AX:$AX,"●",$A:$A,QC$5)/QC$3,0)/3600/$E16</f>
        <v>0</v>
      </c>
      <c r="QD16" s="0" t="n">
        <f aca="false">IF($AY16="●",SUMIFS(ST_SUM!QR:QR,ST_SUM!$L:$L,$G16)/COUNTIFS($G:$G,$G16,$AY:$AY,"●",$A:$A,QD$5)/QD$3,0)/3600/$E16</f>
        <v>0</v>
      </c>
      <c r="QE16" s="0" t="n">
        <f aca="false">IF($AZ16="●",SUMIFS(ST_SUM!QS:QS,ST_SUM!$L:$L,$G16)/COUNTIFS($G:$G,$G16,$AZ:$AZ,"●",$A:$A,QE$5)/QE$3,0)/3600/$E16</f>
        <v>0</v>
      </c>
      <c r="QF16" s="0" t="n">
        <f aca="false">IF($BA16="●",SUMIFS(ST_SUM!QT:QT,ST_SUM!$L:$L,$G16)/COUNTIFS($G:$G,$G16,$BA:$BA,"●",$A:$A,QF$5)/QF$3,0)/3600/$E16</f>
        <v>0</v>
      </c>
      <c r="QG16" s="0" t="n">
        <f aca="false">IF($BB16="●",SUMIFS(ST_SUM!QU:QU,ST_SUM!$L:$L,$G16)/COUNTIFS($G:$G,$G16,$BB:$BB,"●",$A:$A,QG$5)/QG$3,0)/3600/$E16</f>
        <v>0</v>
      </c>
      <c r="QH16" s="0" t="n">
        <f aca="false">IF($BC16="●",SUMIFS(ST_SUM!QV:QV,ST_SUM!$L:$L,$G16)/COUNTIFS($G:$G,$G16,$BC:$BC,"●",$A:$A,QH$5)/QH$3,0)/3600/$E16</f>
        <v>0</v>
      </c>
      <c r="QI16" s="0" t="n">
        <f aca="false">IF($BD16="●",SUMIFS(ST_SUM!QW:QW,ST_SUM!$L:$L,$G16)/COUNTIFS($G:$G,$G16,$BD:$BD,"●",$A:$A,QI$5)/QI$3,0)/3600/$E16</f>
        <v>0</v>
      </c>
      <c r="QJ16" s="0" t="n">
        <f aca="false">IF($BE16="●",SUMIFS(ST_SUM!QX:QX,ST_SUM!$L:$L,$G16)/COUNTIFS($G:$G,$G16,$BE:$BE,"●",$A:$A,QJ$5)/QJ$3,0)/3600/$E16</f>
        <v>0</v>
      </c>
      <c r="QK16" s="0" t="n">
        <f aca="false">IF($BF16="●",SUMIFS(ST_SUM!QY:QY,ST_SUM!$L:$L,$G16)/COUNTIFS($G:$G,$G16,$BF:$BF,"●",$A:$A,QK$5)/QK$3,0)/3600/$E16</f>
        <v>0</v>
      </c>
      <c r="QL16" s="0" t="n">
        <f aca="false">IF($BG16="●",SUMIFS(ST_SUM!QZ:QZ,ST_SUM!$L:$L,$G16)/COUNTIFS($G:$G,$G16,$BG:$BG,"●",$A:$A,QL$5)/QL$3,0)/3600/$E16</f>
        <v>0</v>
      </c>
      <c r="QM16" s="0" t="n">
        <f aca="false">IF($BH16="●",SUMIFS(ST_SUM!RA:RA,ST_SUM!$L:$L,$G16)/COUNTIFS($G:$G,$G16,$BH:$BH,"●",$A:$A,QM$5)/QM$3,0)/3600/$E16</f>
        <v>0</v>
      </c>
      <c r="QN16" s="0" t="n">
        <f aca="false">IF($BI16="●",SUMIFS(ST_SUM!RB:RB,ST_SUM!$L:$L,$G16)/COUNTIFS($G:$G,$G16,$BI:$BI,"●",$A:$A,QN$5)/QN$3,0)/3600/$E16</f>
        <v>0</v>
      </c>
      <c r="QO16" s="0" t="n">
        <f aca="false">IF($BJ16="●",SUMIFS(ST_SUM!RC:RC,ST_SUM!$L:$L,$G16)/COUNTIFS($G:$G,$G16,$BJ:$BJ,"●",$A:$A,QO$5)/QO$3,0)/3600/$E16</f>
        <v>0</v>
      </c>
      <c r="QP16" s="0" t="n">
        <f aca="false">IF($BK16="●",SUMIFS(ST_SUM!RD:RD,ST_SUM!$L:$L,$G16)/COUNTIFS($G:$G,$G16,$BK:$BK,"●",$A:$A,QP$5)/QP$3,0)/3600/$E16</f>
        <v>0</v>
      </c>
      <c r="QQ16" s="0" t="n">
        <f aca="false">IF($BL16="●",SUMIFS(ST_SUM!RE:RE,ST_SUM!$L:$L,$G16)/COUNTIFS($G:$G,$G16,$BL:$BL,"●",$A:$A,QQ$5)/QQ$3,0)/3600/$E16</f>
        <v>0</v>
      </c>
      <c r="QR16" s="0" t="n">
        <f aca="false">IF($BM16="●",SUMIFS(ST_SUM!RF:RF,ST_SUM!$L:$L,$G16)/COUNTIFS($G:$G,$G16,$BM:$BM,"●",$A:$A,QR$5)/QR$3,0)/3600/$E16</f>
        <v>0</v>
      </c>
      <c r="QS16" s="0" t="n">
        <f aca="false">IF($BN16="●",SUMIFS(ST_SUM!RG:RG,ST_SUM!$L:$L,$G16)/COUNTIFS($G:$G,$G16,$BN:$BN,"●",$A:$A,QS$5)/QS$3,0)/3600/$E16</f>
        <v>0</v>
      </c>
      <c r="QT16" s="0" t="n">
        <f aca="false">IF($BO16="●",SUMIFS(ST_SUM!RH:RH,ST_SUM!$L:$L,$G16)/COUNTIFS($G:$G,$G16,$BO:$BO,"●",$A:$A,QT$5)/QT$3,0)/3600/$E16</f>
        <v>0</v>
      </c>
      <c r="QU16" s="0" t="n">
        <f aca="false">IF($BP16="●",SUMIFS(ST_SUM!RI:RI,ST_SUM!$L:$L,$G16)/COUNTIFS($G:$G,$G16,$BP:$BP,"●",$A:$A,QU$5)/QU$3,0)/3600/$E16</f>
        <v>0</v>
      </c>
      <c r="QV16" s="0" t="n">
        <f aca="false">IF($BQ16="●",SUMIFS(ST_SUM!RJ:RJ,ST_SUM!$L:$L,$G16)/COUNTIFS($G:$G,$G16,$BQ:$BQ,"●",$A:$A,QV$5)/QV$3,0)/3600/$E16</f>
        <v>0</v>
      </c>
      <c r="QW16" s="0" t="n">
        <f aca="false">IF($BR16="●",SUMIFS(ST_SUM!RK:RK,ST_SUM!$L:$L,$G16)/COUNTIFS($G:$G,$G16,$BR:$BR,"●",$A:$A,QW$5)/QW$3,0)/3600/$E16</f>
        <v>0</v>
      </c>
      <c r="QX16" s="0" t="n">
        <f aca="false">IF($BS16="●",SUMIFS(ST_SUM!RL:RL,ST_SUM!$L:$L,$G16)/COUNTIFS($G:$G,$G16,$BS:$BS,"●",$A:$A,QX$5)/QX$3,0)/3600/$E16</f>
        <v>0</v>
      </c>
      <c r="QY16" s="0" t="n">
        <f aca="false">IF($BT16="●",SUMIFS(ST_SUM!RM:RM,ST_SUM!$L:$L,$G16)/COUNTIFS($G:$G,$G16,$BT:$BT,"●",$A:$A,QY$5)/QY$3,0)/3600/$E16</f>
        <v>0</v>
      </c>
      <c r="QZ16" s="0" t="n">
        <f aca="false">SUM(OM16:QY16)</f>
        <v>0</v>
      </c>
      <c r="RA16" s="0" t="n">
        <f aca="false">IF($H16="●",SUMIFS(ST_SUM!RO:RO,ST_SUM!$L:$L,$G16)/COUNTIFS($G:$G,$G16,$H:$H,"●",$A:$A,RA$5)/RA$3,0)/3600/$E16</f>
        <v>0</v>
      </c>
      <c r="RB16" s="0" t="n">
        <f aca="false">IF($I16="●",SUMIFS(ST_SUM!RP:RP,ST_SUM!$L:$L,$G16)/COUNTIFS($G:$G,$G16,$I:$I,"●",$A:$A,RB$5)/RB$3,0)/3600/$E16</f>
        <v>0</v>
      </c>
      <c r="RC16" s="0" t="n">
        <f aca="false">IF($J16="●",SUMIFS(ST_SUM!RQ:RQ,ST_SUM!$L:$L,$G16)/COUNTIFS($G:$G,$G16,$J:$J,"●",$A:$A,RC$5)/RC$3,0)/3600/$E16</f>
        <v>0</v>
      </c>
      <c r="RD16" s="0" t="n">
        <f aca="false">IF($K16="●",SUMIFS(ST_SUM!RR:RR,ST_SUM!$L:$L,$G16)/COUNTIFS($G:$G,$G16,$K:$K,"●",$A:$A,RD$5)/RD$3,0)/3600/$E16</f>
        <v>0</v>
      </c>
      <c r="RE16" s="0" t="n">
        <f aca="false">IF($L16="●",SUMIFS(ST_SUM!RS:RS,ST_SUM!$L:$L,$G16)/COUNTIFS($G:$G,$G16,$L:$L,"●",$A:$A,RE$5)/RE$3,0)/3600/$E16</f>
        <v>0</v>
      </c>
      <c r="RF16" s="0" t="n">
        <f aca="false">IF($M16="●",SUMIFS(ST_SUM!RT:RT,ST_SUM!$L:$L,$G16)/COUNTIFS($G:$G,$G16,$M:$M,"●",$A:$A,RF$5)/RF$3,0)/3600/$E16</f>
        <v>0</v>
      </c>
      <c r="RG16" s="0" t="n">
        <f aca="false">IF($N16="●",SUMIFS(ST_SUM!RU:RU,ST_SUM!$L:$L,$G16)/COUNTIFS($G:$G,$G16,$N:$N,"●",$A:$A,RG$5)/RG$3,0)/3600/$E16</f>
        <v>0</v>
      </c>
      <c r="RH16" s="0" t="n">
        <f aca="false">IF($O16="●",SUMIFS(ST_SUM!RV:RV,ST_SUM!$L:$L,$G16,ST_SUM!$M:$M,IF($B16='PART METHOD'!$D$4,"FMCNC1",IF($B16='PART METHOD'!$D$6,"FMCNC2","STD")))/IF($B16='PART METHOD'!$D$4,COUNTIFS($G:$G,$G16,$O:$O,"●",$A:$A,RH$5,$B:$B,'PART METHOD'!$D$4),IF($B16='PART METHOD'!$D$6,COUNTIFS($G:$G,$G16,$O:$O,"●",$A:$A,RH$5,$B:$B,'PART METHOD'!$D$6),COUNTIFS($G:$G,$G16,$O:$O,"●",$A:$A,RH$5,$B:$B,"&lt;&gt;"&amp;'PART METHOD'!$D$4,$B:$B,"&lt;&gt;"&amp;'PART METHOD'!$D$6)))/RH$3,0)/3600/$E16</f>
        <v>0</v>
      </c>
      <c r="RI16" s="0" t="n">
        <f aca="false">IF($P16="●",SUMIFS(ST_SUM!RW:RW,ST_SUM!$L:$L,$G16,ST_SUM!$M:$M,IF($B16='PART METHOD'!$D$4,"FMCNC1",IF($B16='PART METHOD'!$D$6,"FMCNC2","STD")))/IF($B16='PART METHOD'!$D$4,COUNTIFS($G:$G,$G16,$P:$P,"●",$A:$A,RI$5,$B:$B,'PART METHOD'!$D$4),IF($B16='PART METHOD'!$D$6,COUNTIFS($G:$G,$G16,$P:$P,"●",$A:$A,RI$5,$B:$B,'PART METHOD'!$D$6),COUNTIFS($G:$G,$G16,$P:$P,"●",$A:$A,RI$5,$B:$B,"&lt;&gt;"&amp;'PART METHOD'!$D$4,$B:$B,"&lt;&gt;"&amp;'PART METHOD'!$D$6)))/RI$3,0)/3600/$E16</f>
        <v>0</v>
      </c>
      <c r="RJ16" s="0" t="n">
        <f aca="false">IF($Q16="●",SUMIFS(ST_SUM!RX:RX,ST_SUM!$L:$L,$G16,ST_SUM!$M:$M,IF($B16='PART METHOD'!$D$4,"FMCNC1",IF($B16='PART METHOD'!$D$6,"FMCNC2","STD")))/IF($B16='PART METHOD'!$D$4,COUNTIFS($G:$G,$G16,$Q:$Q,"●",$A:$A,RJ$5,$B:$B,'PART METHOD'!$D$4),IF($B16='PART METHOD'!$D$6,COUNTIFS($G:$G,$G16,$Q:$Q,"●",$A:$A,RJ$5,$B:$B,'PART METHOD'!$D$6),COUNTIFS($G:$G,$G16,$Q:$Q,"●",$A:$A,RJ$5,$B:$B,"&lt;&gt;"&amp;'PART METHOD'!$D$4,$B:$B,"&lt;&gt;"&amp;'PART METHOD'!$D$6)))/RJ$3,0)/3600/$E16</f>
        <v>0</v>
      </c>
      <c r="RK16" s="0" t="n">
        <f aca="false">IF($R16="●",SUMIFS(ST_SUM!RY:RY,ST_SUM!$L:$L,$G16,ST_SUM!$M:$M,IF($B16='PART METHOD'!$D$4,"FMCNC1",IF($B16='PART METHOD'!$D$6,"FMCNC2","STD")))/IF($B16='PART METHOD'!$D$4,COUNTIFS($G:$G,$G16,$R:$R,"●",$A:$A,RK$5,$B:$B,'PART METHOD'!$D$4),IF($B16='PART METHOD'!$D$6,COUNTIFS($G:$G,$G16,$R:$R,"●",$A:$A,RK$5,$B:$B,'PART METHOD'!$D$6),COUNTIFS($G:$G,$G16,$R:$R,"●",$A:$A,RK$5,$B:$B,"&lt;&gt;"&amp;'PART METHOD'!$D$4,$B:$B,"&lt;&gt;"&amp;'PART METHOD'!$D$6)))/RK$3,0)/3600/$E16</f>
        <v>0</v>
      </c>
      <c r="RL16" s="0" t="n">
        <f aca="false">IF($S16="●",SUMIFS(ST_SUM!RZ:RZ,ST_SUM!$L:$L,$G16,ST_SUM!$M:$M,IF($B16='PART METHOD'!$D$4,"FMCNC1",IF($B16='PART METHOD'!$D$6,"FMCNC2","STD")))/IF($B16='PART METHOD'!$D$4,COUNTIFS($G:$G,$G16,$S:$S,"●",$A:$A,RL$5,$B:$B,'PART METHOD'!$D$4),IF($B16='PART METHOD'!$D$6,COUNTIFS($G:$G,$G16,$S:$S,"●",$A:$A,RL$5,$B:$B,'PART METHOD'!$D$6),COUNTIFS($G:$G,$G16,$S:$S,"●",$A:$A,RL$5,$B:$B,"&lt;&gt;"&amp;'PART METHOD'!$D$4,$B:$B,"&lt;&gt;"&amp;'PART METHOD'!$D$6)))/RL$3,0)/3600/$E16</f>
        <v>0</v>
      </c>
      <c r="RM16" s="0" t="n">
        <f aca="false">IF($T16="●",SUMIFS(ST_SUM!SA:SA,ST_SUM!$L:$L,$G16,ST_SUM!$M:$M,IF($B16='PART METHOD'!$D$4,"FMCNC1",IF($B16='PART METHOD'!$D$6,"FMCNC2","STD")))/IF($B16='PART METHOD'!$D$4,COUNTIFS($G:$G,$G16,$T:$T,"●",$A:$A,RM$5,$B:$B,'PART METHOD'!$D$4),IF($B16='PART METHOD'!$D$6,COUNTIFS($G:$G,$G16,$T:$T,"●",$A:$A,RM$5,$B:$B,'PART METHOD'!$D$6),COUNTIFS($G:$G,$G16,$T:$T,"●",$A:$A,RM$5,$B:$B,"&lt;&gt;"&amp;'PART METHOD'!$D$4,$B:$B,"&lt;&gt;"&amp;'PART METHOD'!$D$6)))/RM$3,0)/3600/$E16</f>
        <v>0</v>
      </c>
      <c r="RN16" s="0" t="n">
        <f aca="false">IF($U16="●",SUMIFS(ST_SUM!SB:SB,ST_SUM!$L:$L,$G16,ST_SUM!$M:$M,IF($B16='PART METHOD'!$D$4,"FMCNC1",IF($B16='PART METHOD'!$D$6,"FMCNC2","STD")))/IF($B16='PART METHOD'!$D$4,COUNTIFS($G:$G,$G16,$U:$U,"●",$A:$A,RN$5,$B:$B,'PART METHOD'!$D$4),IF($B16='PART METHOD'!$D$6,COUNTIFS($G:$G,$G16,$U:$U,"●",$A:$A,RN$5,$B:$B,'PART METHOD'!$D$6),COUNTIFS($G:$G,$G16,$U:$U,"●",$A:$A,RN$5,$B:$B,"&lt;&gt;"&amp;'PART METHOD'!$D$4,$B:$B,"&lt;&gt;"&amp;'PART METHOD'!$D$6)))/RN$3,0)/3600/$E16</f>
        <v>0</v>
      </c>
      <c r="RO16" s="0" t="n">
        <f aca="false">IF($V16="●",SUMIFS(ST_SUM!SC:SC,ST_SUM!$L:$L,$G16,ST_SUM!$M:$M,IF($B16='PART METHOD'!$D$4,"FMCNC1",IF($B16='PART METHOD'!$D$6,"FMCNC2","STD")))/IF($B16='PART METHOD'!$D$4,COUNTIFS($G:$G,$G16,$V:$V,"●",$A:$A,RO$5,$B:$B,'PART METHOD'!$D$4),IF($B16='PART METHOD'!$D$6,COUNTIFS($G:$G,$G16,$V:$V,"●",$A:$A,RO$5,$B:$B,'PART METHOD'!$D$6),COUNTIFS($G:$G,$G16,$V:$V,"●",$A:$A,RO$5,$B:$B,"&lt;&gt;"&amp;'PART METHOD'!$D$4,$B:$B,"&lt;&gt;"&amp;'PART METHOD'!$D$6)))/RO$3,0)/3600/$E16</f>
        <v>0</v>
      </c>
      <c r="RP16" s="0" t="n">
        <f aca="false">IF($W16="●",SUMIFS(ST_SUM!SD:SD,ST_SUM!$L:$L,$G16,ST_SUM!$N:$N,IF($B16='PART METHOD'!$D$5,"HAND","STD"))/COUNTIFS($G:$G,$G16,$W:$W,"●",$A:$A,RP$5,$B:$B,IF($B16='PART METHOD'!$D$5,'PART METHOD'!$D$5,"&lt;&gt;"&amp;'PART METHOD'!$D$5))/RP$3,0)/3600/$E16</f>
        <v>0</v>
      </c>
      <c r="RQ16" s="0" t="n">
        <f aca="false">IF($X16="●",SUMIFS(ST_SUM!SE:SE,ST_SUM!$L:$L,$G16)/COUNTIFS($G:$G,$G16,$X:$X,"●",$A:$A,RQ$5)/RQ$3,0)/3600/$E16</f>
        <v>0</v>
      </c>
      <c r="RR16" s="0" t="n">
        <f aca="false">IF($Y16="●",SUMIFS(ST_SUM!SF:SF,ST_SUM!$L:$L,$G16)/COUNTIFS($G:$G,$G16,$Y:$Y,"●",$A:$A,RR$5)/RR$3,0)/3600/$E16</f>
        <v>0</v>
      </c>
      <c r="RS16" s="0" t="n">
        <f aca="false">IF($Z16="●",SUMIFS(ST_SUM!SG:SG,ST_SUM!$L:$L,$G16)/COUNTIFS($G:$G,$G16,$Z:$Z,"●",$A:$A,RS$5)/RS$3,0)/3600/$E16</f>
        <v>0</v>
      </c>
      <c r="RT16" s="0" t="n">
        <f aca="false">IF($AA16="●",SUMIFS(ST_SUM!SH:SH,ST_SUM!$L:$L,$G16)/COUNTIFS($G:$G,$G16,$AA:$AA,"●",$A:$A,RT$5)/RT$3,0)/3600/$E16</f>
        <v>0</v>
      </c>
      <c r="RU16" s="0" t="n">
        <f aca="false">IF($AB16="●",SUMIFS(ST_SUM!SI:SI,ST_SUM!$L:$L,$G16)/COUNTIFS($G:$G,$G16,$AB:$AB,"●",$A:$A,RU$5)/RU$3,0)/3600/$E16</f>
        <v>0</v>
      </c>
      <c r="RV16" s="0" t="n">
        <f aca="false">IF($AC16="●",SUMIFS(ST_SUM!SJ:SJ,ST_SUM!$L:$L,$G16)/COUNTIFS($G:$G,$G16,$AC:$AC,"●",$A:$A,RV$5)/RV$3,0)/3600/$E16</f>
        <v>0</v>
      </c>
      <c r="RW16" s="0" t="n">
        <f aca="false">IF($AD16="●",SUMIFS(ST_SUM!SK:SK,ST_SUM!$L:$L,$G16)/COUNTIFS($G:$G,$G16,$AD:$AD,"●",$A:$A,RW$5)/RW$3,0)/3600/$E16</f>
        <v>0</v>
      </c>
      <c r="RX16" s="0" t="n">
        <f aca="false">IF($AE16="●",SUMIFS(ST_SUM!SL:SL,ST_SUM!$L:$L,$G16)/COUNTIFS($G:$G,$G16,$AE:$AE,"●",$A:$A,RX$5)/RX$3,0)/3600/$E16</f>
        <v>0</v>
      </c>
      <c r="RY16" s="0" t="n">
        <f aca="false">IF($AF16="●",SUMIFS(ST_SUM!SM:SM,ST_SUM!$L:$L,$G16)/COUNTIFS($G:$G,$G16,$AF:$AF,"●",$A:$A,RY$5)/RY$3,0)/3600/$E16</f>
        <v>0</v>
      </c>
      <c r="RZ16" s="0" t="n">
        <f aca="false">IF($AG16="●",SUMIFS(ST_SUM!SN:SN,ST_SUM!$L:$L,$G16)/COUNTIFS($G:$G,$G16,$AG:$AG,"●",$A:$A,RZ$5)/RZ$3,0)/3600/$E16</f>
        <v>0</v>
      </c>
      <c r="SA16" s="0" t="n">
        <f aca="false">IF($AH16="●",SUMIFS(ST_SUM!SO:SO,ST_SUM!$L:$L,$G16)/COUNTIFS($G:$G,$G16,$AH:$AH,"●",$A:$A,SA$5)/SA$3,0)/3600/$E16</f>
        <v>0</v>
      </c>
      <c r="SB16" s="0" t="n">
        <f aca="false">IF($AI16="●",SUMIFS(ST_SUM!SP:SP,ST_SUM!$L:$L,$G16)/COUNTIFS($G:$G,$G16,$AI:$AI,"●",$A:$A,SB$5)/SB$3,0)/3600/$E16</f>
        <v>0</v>
      </c>
      <c r="SC16" s="0" t="n">
        <f aca="false">IF($AJ16="●",SUMIFS(ST_SUM!SQ:SQ,ST_SUM!$L:$L,$G16)/COUNTIFS($G:$G,$G16,$AJ:$AJ,"●",$A:$A,SC$5)/SC$3,0)/3600/$E16</f>
        <v>0</v>
      </c>
      <c r="SD16" s="0" t="n">
        <f aca="false">IF($AK16="●",SUMIFS(ST_SUM!SR:SR,ST_SUM!$L:$L,$G16)/COUNTIFS($G:$G,$G16,$AK:$AK,"●",$A:$A,SD$5)/SD$3,0)/3600/$E16</f>
        <v>0</v>
      </c>
      <c r="SE16" s="0" t="n">
        <f aca="false">IF($AL16="●",SUMIFS(ST_SUM!SS:SS,ST_SUM!$L:$L,$G16)/COUNTIFS($G:$G,$G16,$AL:$AL,"●",$A:$A,SE$5)/SE$3,0)/3600/$E16</f>
        <v>0</v>
      </c>
      <c r="SF16" s="0" t="n">
        <f aca="false">IF($AM16="●",SUMIFS(ST_SUM!ST:ST,ST_SUM!$L:$L,$G16)/COUNTIFS($G:$G,$G16,$AM:$AM,"●",$A:$A,SF$5)/SF$3,0)/3600/$E16</f>
        <v>0</v>
      </c>
      <c r="SG16" s="0" t="n">
        <f aca="false">IF($AN16="●",SUMIFS(ST_SUM!SU:SU,ST_SUM!$L:$L,$G16)/COUNTIFS($G:$G,$G16,$AN:$AN,"●",$A:$A,SG$5)/SG$3,0)/3600/$E16</f>
        <v>0</v>
      </c>
      <c r="SH16" s="0" t="n">
        <f aca="false">IF($AO16="●",SUMIFS(ST_SUM!SV:SV,ST_SUM!$L:$L,$G16)/COUNTIFS($G:$G,$G16,$AO:$AO,"●",$A:$A,SH$5)/SH$3,0)/3600/$E16</f>
        <v>0</v>
      </c>
      <c r="SI16" s="0" t="n">
        <f aca="false">IF($AP16="●",SUMIFS(ST_SUM!SW:SW,ST_SUM!$L:$L,$G16)/COUNTIFS($G:$G,$G16,$AP:$AP,"●",$A:$A,SI$5)/SI$3,0)/3600/$E16</f>
        <v>0</v>
      </c>
      <c r="SJ16" s="0" t="n">
        <f aca="false">IF($AQ16="●",SUMIFS(ST_SUM!SX:SX,ST_SUM!$L:$L,$G16)/COUNTIFS($G:$G,$G16,$AQ:$AQ,"●",$A:$A,SJ$5)/SJ$3,0)/3600/$E16</f>
        <v>0</v>
      </c>
      <c r="SK16" s="0" t="n">
        <f aca="false">IF($AR16="●",SUMIFS(ST_SUM!SY:SY,ST_SUM!$L:$L,$G16)/COUNTIFS($G:$G,$G16,$AR:$AR,"●",$A:$A,SK$5)/SK$3,0)/3600/$E16</f>
        <v>0</v>
      </c>
      <c r="SL16" s="0" t="n">
        <f aca="false">IF($AS16="●",SUMIFS(ST_SUM!SZ:SZ,ST_SUM!$L:$L,$G16)/COUNTIFS($G:$G,$G16,$AS:$AS,"●",$A:$A,SL$5)/SL$3,0)/3600/$E16</f>
        <v>0</v>
      </c>
      <c r="SM16" s="0" t="n">
        <f aca="false">IF($AT16="●",SUMIFS(ST_SUM!TA:TA,ST_SUM!$L:$L,$G16)/COUNTIFS($G:$G,$G16,$AT:$AT,"●",$A:$A,SM$5)/SM$3,0)/3600/$E16</f>
        <v>0</v>
      </c>
      <c r="SN16" s="0" t="n">
        <f aca="false">IF($AU16="●",SUMIFS(ST_SUM!TB:TB,ST_SUM!$L:$L,$G16)/COUNTIFS($G:$G,$G16,$AU:$AU,"●",$A:$A,SN$5)/SN$3,0)/3600/$E16</f>
        <v>0</v>
      </c>
      <c r="SO16" s="0" t="n">
        <f aca="false">IF($AV16="●",SUMIFS(ST_SUM!TC:TC,ST_SUM!$L:$L,$G16)/COUNTIFS($G:$G,$G16,$AV:$AV,"●",$A:$A,SO$5)/SO$3,0)/3600/$E16</f>
        <v>0</v>
      </c>
      <c r="SP16" s="0" t="n">
        <f aca="false">IF($AW16="●",SUMIFS(ST_SUM!TD:TD,ST_SUM!$L:$L,$G16)/COUNTIFS($G:$G,$G16,$AW:$AW,"●",$A:$A,SP$5)/SP$3,0)/3600/$E16</f>
        <v>0</v>
      </c>
      <c r="SQ16" s="0" t="n">
        <f aca="false">IF($AX16="●",SUMIFS(ST_SUM!TE:TE,ST_SUM!$L:$L,$G16)/COUNTIFS($G:$G,$G16,$AX:$AX,"●",$A:$A,SQ$5)/SQ$3,0)/3600/$E16</f>
        <v>0</v>
      </c>
      <c r="SR16" s="0" t="n">
        <f aca="false">IF($AY16="●",SUMIFS(ST_SUM!TF:TF,ST_SUM!$L:$L,$G16)/COUNTIFS($G:$G,$G16,$AY:$AY,"●",$A:$A,SR$5)/SR$3,0)/3600/$E16</f>
        <v>0</v>
      </c>
      <c r="SS16" s="0" t="n">
        <f aca="false">IF($AZ16="●",SUMIFS(ST_SUM!TG:TG,ST_SUM!$L:$L,$G16)/COUNTIFS($G:$G,$G16,$AZ:$AZ,"●",$A:$A,SS$5)/SS$3,0)/3600/$E16</f>
        <v>0</v>
      </c>
      <c r="ST16" s="0" t="n">
        <f aca="false">IF($BA16="●",SUMIFS(ST_SUM!TH:TH,ST_SUM!$L:$L,$G16)/COUNTIFS($G:$G,$G16,$BA:$BA,"●",$A:$A,ST$5)/ST$3,0)/3600/$E16</f>
        <v>0</v>
      </c>
      <c r="SU16" s="0" t="n">
        <f aca="false">IF($BB16="●",SUMIFS(ST_SUM!TI:TI,ST_SUM!$L:$L,$G16)/COUNTIFS($G:$G,$G16,$BB:$BB,"●",$A:$A,SU$5)/SU$3,0)/3600/$E16</f>
        <v>0</v>
      </c>
      <c r="SV16" s="0" t="n">
        <f aca="false">IF($BC16="●",SUMIFS(ST_SUM!TJ:TJ,ST_SUM!$L:$L,$G16)/COUNTIFS($G:$G,$G16,$BC:$BC,"●",$A:$A,SV$5)/SV$3,0)/3600/$E16</f>
        <v>0</v>
      </c>
      <c r="SW16" s="0" t="n">
        <f aca="false">IF($BD16="●",SUMIFS(ST_SUM!TK:TK,ST_SUM!$L:$L,$G16)/COUNTIFS($G:$G,$G16,$BD:$BD,"●",$A:$A,SW$5)/SW$3,0)/3600/$E16</f>
        <v>0</v>
      </c>
      <c r="SX16" s="0" t="n">
        <f aca="false">IF($BE16="●",SUMIFS(ST_SUM!TL:TL,ST_SUM!$L:$L,$G16)/COUNTIFS($G:$G,$G16,$BE:$BE,"●",$A:$A,SX$5)/SX$3,0)/3600/$E16</f>
        <v>0</v>
      </c>
      <c r="SY16" s="0" t="n">
        <f aca="false">IF($BF16="●",SUMIFS(ST_SUM!TM:TM,ST_SUM!$L:$L,$G16)/COUNTIFS($G:$G,$G16,$BF:$BF,"●",$A:$A,SY$5)/SY$3,0)/3600/$E16</f>
        <v>0</v>
      </c>
      <c r="SZ16" s="0" t="n">
        <f aca="false">IF($BG16="●",SUMIFS(ST_SUM!TN:TN,ST_SUM!$L:$L,$G16)/COUNTIFS($G:$G,$G16,$BG:$BG,"●",$A:$A,SZ$5)/SZ$3,0)/3600/$E16</f>
        <v>0</v>
      </c>
      <c r="TA16" s="0" t="n">
        <f aca="false">IF($BH16="●",SUMIFS(ST_SUM!TO:TO,ST_SUM!$L:$L,$G16)/COUNTIFS($G:$G,$G16,$BH:$BH,"●",$A:$A,TA$5)/TA$3,0)/3600/$E16</f>
        <v>0</v>
      </c>
      <c r="TB16" s="0" t="n">
        <f aca="false">IF($BI16="●",SUMIFS(ST_SUM!TP:TP,ST_SUM!$L:$L,$G16)/COUNTIFS($G:$G,$G16,$BI:$BI,"●",$A:$A,TB$5)/TB$3,0)/3600/$E16</f>
        <v>0</v>
      </c>
      <c r="TC16" s="0" t="n">
        <f aca="false">IF($BJ16="●",SUMIFS(ST_SUM!TQ:TQ,ST_SUM!$L:$L,$G16)/COUNTIFS($G:$G,$G16,$BJ:$BJ,"●",$A:$A,TC$5)/TC$3,0)/3600/$E16</f>
        <v>0</v>
      </c>
      <c r="TD16" s="0" t="n">
        <f aca="false">IF($BK16="●",SUMIFS(ST_SUM!TR:TR,ST_SUM!$L:$L,$G16)/COUNTIFS($G:$G,$G16,$BK:$BK,"●",$A:$A,TD$5)/TD$3,0)/3600/$E16</f>
        <v>0</v>
      </c>
      <c r="TE16" s="0" t="n">
        <f aca="false">IF($BL16="●",SUMIFS(ST_SUM!TS:TS,ST_SUM!$L:$L,$G16)/COUNTIFS($G:$G,$G16,$BL:$BL,"●",$A:$A,TE$5)/TE$3,0)/3600/$E16</f>
        <v>0</v>
      </c>
      <c r="TF16" s="0" t="n">
        <f aca="false">IF($BM16="●",SUMIFS(ST_SUM!TT:TT,ST_SUM!$L:$L,$G16)/COUNTIFS($G:$G,$G16,$BM:$BM,"●",$A:$A,TF$5)/TF$3,0)/3600/$E16</f>
        <v>0</v>
      </c>
      <c r="TG16" s="0" t="n">
        <f aca="false">IF($BN16="●",SUMIFS(ST_SUM!TU:TU,ST_SUM!$L:$L,$G16)/COUNTIFS($G:$G,$G16,$BN:$BN,"●",$A:$A,TG$5)/TG$3,0)/3600/$E16</f>
        <v>0</v>
      </c>
      <c r="TH16" s="0" t="n">
        <f aca="false">IF($BO16="●",SUMIFS(ST_SUM!TV:TV,ST_SUM!$L:$L,$G16)/COUNTIFS($G:$G,$G16,$BO:$BO,"●",$A:$A,TH$5)/TH$3,0)/3600/$E16</f>
        <v>0</v>
      </c>
      <c r="TI16" s="0" t="n">
        <f aca="false">IF($BP16="●",SUMIFS(ST_SUM!TW:TW,ST_SUM!$L:$L,$G16)/COUNTIFS($G:$G,$G16,$BP:$BP,"●",$A:$A,TI$5)/TI$3,0)/3600/$E16</f>
        <v>0</v>
      </c>
      <c r="TJ16" s="0" t="n">
        <f aca="false">IF($BQ16="●",SUMIFS(ST_SUM!TX:TX,ST_SUM!$L:$L,$G16)/COUNTIFS($G:$G,$G16,$BQ:$BQ,"●",$A:$A,TJ$5)/TJ$3,0)/3600/$E16</f>
        <v>0</v>
      </c>
      <c r="TK16" s="0" t="n">
        <f aca="false">IF($BR16="●",SUMIFS(ST_SUM!TY:TY,ST_SUM!$L:$L,$G16)/COUNTIFS($G:$G,$G16,$BR:$BR,"●",$A:$A,TK$5)/TK$3,0)/3600/$E16</f>
        <v>0</v>
      </c>
      <c r="TL16" s="0" t="n">
        <f aca="false">IF($BS16="●",SUMIFS(ST_SUM!TZ:TZ,ST_SUM!$L:$L,$G16)/COUNTIFS($G:$G,$G16,$BS:$BS,"●",$A:$A,TL$5)/TL$3,0)/3600/$E16</f>
        <v>0</v>
      </c>
      <c r="TM16" s="0" t="n">
        <f aca="false">IF($BT16="●",SUMIFS(ST_SUM!UA:UA,ST_SUM!$L:$L,$G16)/COUNTIFS($G:$G,$G16,$BT:$BT,"●",$A:$A,TM$5)/TM$3,0)/3600/$E16</f>
        <v>0</v>
      </c>
      <c r="TN16" s="0" t="n">
        <f aca="false">SUM(RA16:TM16)</f>
        <v>0</v>
      </c>
      <c r="TO16" s="0" t="n">
        <f aca="false">IF($H16="●",SUMIFS(ST_SUM!UC:UC,ST_SUM!$L:$L,$G16)/COUNTIFS($G:$G,$G16,$H:$H,"●",$A:$A,TO$5)/TO$3,0)/3600/$E16</f>
        <v>0</v>
      </c>
      <c r="TP16" s="0" t="n">
        <f aca="false">IF($I16="●",SUMIFS(ST_SUM!UD:UD,ST_SUM!$L:$L,$G16)/COUNTIFS($G:$G,$G16,$I:$I,"●",$A:$A,TP$5)/TP$3,0)/3600/$E16</f>
        <v>0</v>
      </c>
      <c r="TQ16" s="0" t="n">
        <f aca="false">IF($J16="●",SUMIFS(ST_SUM!UE:UE,ST_SUM!$L:$L,$G16)/COUNTIFS($G:$G,$G16,$J:$J,"●",$A:$A,TQ$5)/TQ$3,0)/3600/$E16</f>
        <v>0</v>
      </c>
      <c r="TR16" s="0" t="n">
        <f aca="false">IF($K16="●",SUMIFS(ST_SUM!UF:UF,ST_SUM!$L:$L,$G16)/COUNTIFS($G:$G,$G16,$K:$K,"●",$A:$A,TR$5)/TR$3,0)/3600/$E16</f>
        <v>0</v>
      </c>
      <c r="TS16" s="0" t="n">
        <f aca="false">IF($L16="●",SUMIFS(ST_SUM!UG:UG,ST_SUM!$L:$L,$G16)/COUNTIFS($G:$G,$G16,$L:$L,"●",$A:$A,TS$5)/TS$3,0)/3600/$E16</f>
        <v>0</v>
      </c>
      <c r="TT16" s="0" t="n">
        <f aca="false">IF($M16="●",SUMIFS(ST_SUM!UH:UH,ST_SUM!$L:$L,$G16)/COUNTIFS($G:$G,$G16,$M:$M,"●",$A:$A,TT$5)/TT$3,0)/3600/$E16</f>
        <v>0</v>
      </c>
      <c r="TU16" s="0" t="n">
        <f aca="false">IF($N16="●",SUMIFS(ST_SUM!UI:UI,ST_SUM!$L:$L,$G16)/COUNTIFS($G:$G,$G16,$N:$N,"●",$A:$A,TU$5)/TU$3,0)/3600/$E16</f>
        <v>0</v>
      </c>
      <c r="TV16" s="0" t="n">
        <f aca="false">IF($O16="●",SUMIFS(ST_SUM!UJ:UJ,ST_SUM!$L:$L,$G16,ST_SUM!$M:$M,IF($B16='PART METHOD'!$D$4,"FMCNC1",IF($B16='PART METHOD'!$D$6,"FMCNC2","STD")))/IF($B16='PART METHOD'!$D$4,COUNTIFS($G:$G,$G16,$O:$O,"●",$A:$A,TV$5,$B:$B,'PART METHOD'!$D$4),IF($B16='PART METHOD'!$D$6,COUNTIFS($G:$G,$G16,$O:$O,"●",$A:$A,TV$5,$B:$B,'PART METHOD'!$D$6),COUNTIFS($G:$G,$G16,$O:$O,"●",$A:$A,TV$5,$B:$B,"&lt;&gt;"&amp;'PART METHOD'!$D$4,$B:$B,"&lt;&gt;"&amp;'PART METHOD'!$D$6)))/TV$3,0)/3600/$E16</f>
        <v>0</v>
      </c>
      <c r="TW16" s="0" t="n">
        <f aca="false">IF($P16="●",SUMIFS(ST_SUM!UK:UK,ST_SUM!$L:$L,$G16,ST_SUM!$M:$M,IF($B16='PART METHOD'!$D$4,"FMCNC1",IF($B16='PART METHOD'!$D$6,"FMCNC2","STD")))/IF($B16='PART METHOD'!$D$4,COUNTIFS($G:$G,$G16,$P:$P,"●",$A:$A,TW$5,$B:$B,'PART METHOD'!$D$4),IF($B16='PART METHOD'!$D$6,COUNTIFS($G:$G,$G16,$P:$P,"●",$A:$A,TW$5,$B:$B,'PART METHOD'!$D$6),COUNTIFS($G:$G,$G16,$P:$P,"●",$A:$A,TW$5,$B:$B,"&lt;&gt;"&amp;'PART METHOD'!$D$4,$B:$B,"&lt;&gt;"&amp;'PART METHOD'!$D$6)))/TW$3,0)/3600/$E16</f>
        <v>0</v>
      </c>
      <c r="TX16" s="0" t="n">
        <f aca="false">IF($Q16="●",SUMIFS(ST_SUM!UL:UL,ST_SUM!$L:$L,$G16,ST_SUM!$M:$M,IF($B16='PART METHOD'!$D$4,"FMCNC1",IF($B16='PART METHOD'!$D$6,"FMCNC2","STD")))/IF($B16='PART METHOD'!$D$4,COUNTIFS($G:$G,$G16,$Q:$Q,"●",$A:$A,TX$5,$B:$B,'PART METHOD'!$D$4),IF($B16='PART METHOD'!$D$6,COUNTIFS($G:$G,$G16,$Q:$Q,"●",$A:$A,TX$5,$B:$B,'PART METHOD'!$D$6),COUNTIFS($G:$G,$G16,$Q:$Q,"●",$A:$A,TX$5,$B:$B,"&lt;&gt;"&amp;'PART METHOD'!$D$4,$B:$B,"&lt;&gt;"&amp;'PART METHOD'!$D$6)))/TX$3,0)/3600/$E16</f>
        <v>0</v>
      </c>
      <c r="TY16" s="0" t="n">
        <f aca="false">IF($R16="●",SUMIFS(ST_SUM!UM:UM,ST_SUM!$L:$L,$G16,ST_SUM!$M:$M,IF($B16='PART METHOD'!$D$4,"FMCNC1",IF($B16='PART METHOD'!$D$6,"FMCNC2","STD")))/IF($B16='PART METHOD'!$D$4,COUNTIFS($G:$G,$G16,$R:$R,"●",$A:$A,TY$5,$B:$B,'PART METHOD'!$D$4),IF($B16='PART METHOD'!$D$6,COUNTIFS($G:$G,$G16,$R:$R,"●",$A:$A,TY$5,$B:$B,'PART METHOD'!$D$6),COUNTIFS($G:$G,$G16,$R:$R,"●",$A:$A,TY$5,$B:$B,"&lt;&gt;"&amp;'PART METHOD'!$D$4,$B:$B,"&lt;&gt;"&amp;'PART METHOD'!$D$6)))/TY$3,0)/3600/$E16</f>
        <v>0</v>
      </c>
      <c r="TZ16" s="0" t="n">
        <f aca="false">IF($S16="●",SUMIFS(ST_SUM!UN:UN,ST_SUM!$L:$L,$G16,ST_SUM!$M:$M,IF($B16='PART METHOD'!$D$4,"FMCNC1",IF($B16='PART METHOD'!$D$6,"FMCNC2","STD")))/IF($B16='PART METHOD'!$D$4,COUNTIFS($G:$G,$G16,$S:$S,"●",$A:$A,TZ$5,$B:$B,'PART METHOD'!$D$4),IF($B16='PART METHOD'!$D$6,COUNTIFS($G:$G,$G16,$S:$S,"●",$A:$A,TZ$5,$B:$B,'PART METHOD'!$D$6),COUNTIFS($G:$G,$G16,$S:$S,"●",$A:$A,TZ$5,$B:$B,"&lt;&gt;"&amp;'PART METHOD'!$D$4,$B:$B,"&lt;&gt;"&amp;'PART METHOD'!$D$6)))/TZ$3,0)/3600/$E16</f>
        <v>0</v>
      </c>
      <c r="UA16" s="0" t="n">
        <f aca="false">IF($T16="●",SUMIFS(ST_SUM!UO:UO,ST_SUM!$L:$L,$G16,ST_SUM!$M:$M,IF($B16='PART METHOD'!$D$4,"FMCNC1",IF($B16='PART METHOD'!$D$6,"FMCNC2","STD")))/IF($B16='PART METHOD'!$D$4,COUNTIFS($G:$G,$G16,$T:$T,"●",$A:$A,UA$5,$B:$B,'PART METHOD'!$D$4),IF($B16='PART METHOD'!$D$6,COUNTIFS($G:$G,$G16,$T:$T,"●",$A:$A,UA$5,$B:$B,'PART METHOD'!$D$6),COUNTIFS($G:$G,$G16,$T:$T,"●",$A:$A,UA$5,$B:$B,"&lt;&gt;"&amp;'PART METHOD'!$D$4,$B:$B,"&lt;&gt;"&amp;'PART METHOD'!$D$6)))/UA$3,0)/3600/$E16</f>
        <v>0</v>
      </c>
      <c r="UB16" s="0" t="n">
        <f aca="false">IF($U16="●",SUMIFS(ST_SUM!UP:UP,ST_SUM!$L:$L,$G16,ST_SUM!$M:$M,IF($B16='PART METHOD'!$D$4,"FMCNC1",IF($B16='PART METHOD'!$D$6,"FMCNC2","STD")))/IF($B16='PART METHOD'!$D$4,COUNTIFS($G:$G,$G16,$U:$U,"●",$A:$A,UB$5,$B:$B,'PART METHOD'!$D$4),IF($B16='PART METHOD'!$D$6,COUNTIFS($G:$G,$G16,$U:$U,"●",$A:$A,UB$5,$B:$B,'PART METHOD'!$D$6),COUNTIFS($G:$G,$G16,$U:$U,"●",$A:$A,UB$5,$B:$B,"&lt;&gt;"&amp;'PART METHOD'!$D$4,$B:$B,"&lt;&gt;"&amp;'PART METHOD'!$D$6)))/UB$3,0)/3600/$E16</f>
        <v>0</v>
      </c>
      <c r="UC16" s="0" t="n">
        <f aca="false">IF($V16="●",SUMIFS(ST_SUM!UQ:UQ,ST_SUM!$L:$L,$G16,ST_SUM!$M:$M,IF($B16='PART METHOD'!$D$4,"FMCNC1",IF($B16='PART METHOD'!$D$6,"FMCNC2","STD")))/IF($B16='PART METHOD'!$D$4,COUNTIFS($G:$G,$G16,$V:$V,"●",$A:$A,UC$5,$B:$B,'PART METHOD'!$D$4),IF($B16='PART METHOD'!$D$6,COUNTIFS($G:$G,$G16,$V:$V,"●",$A:$A,UC$5,$B:$B,'PART METHOD'!$D$6),COUNTIFS($G:$G,$G16,$V:$V,"●",$A:$A,UC$5,$B:$B,"&lt;&gt;"&amp;'PART METHOD'!$D$4,$B:$B,"&lt;&gt;"&amp;'PART METHOD'!$D$6)))/UC$3,0)/3600/$E16</f>
        <v>0</v>
      </c>
      <c r="UD16" s="0" t="n">
        <f aca="false">IF($W16="●",SUMIFS(ST_SUM!UR:UR,ST_SUM!$L:$L,$G16,ST_SUM!$N:$N,IF($B16='PART METHOD'!$D$5,"HAND","STD"))/COUNTIFS($G:$G,$G16,$W:$W,"●",$A:$A,UD$5,$B:$B,IF($B16='PART METHOD'!$D$5,'PART METHOD'!$D$5,"&lt;&gt;"&amp;'PART METHOD'!$D$5))/UD$3,0)/3600/$E16</f>
        <v>0</v>
      </c>
      <c r="UE16" s="0" t="n">
        <f aca="false">IF($X16="●",SUMIFS(ST_SUM!US:US,ST_SUM!$L:$L,$G16)/COUNTIFS($G:$G,$G16,$X:$X,"●",$A:$A,UE$5)/UE$3,0)/3600/$E16</f>
        <v>0</v>
      </c>
      <c r="UF16" s="0" t="n">
        <f aca="false">IF($Y16="●",SUMIFS(ST_SUM!UT:UT,ST_SUM!$L:$L,$G16)/COUNTIFS($G:$G,$G16,$Y:$Y,"●",$A:$A,UF$5)/UF$3,0)/3600/$E16</f>
        <v>0</v>
      </c>
      <c r="UG16" s="0" t="n">
        <f aca="false">IF($Z16="●",SUMIFS(ST_SUM!UU:UU,ST_SUM!$L:$L,$G16)/COUNTIFS($G:$G,$G16,$Z:$Z,"●",$A:$A,UG$5)/UG$3,0)/3600/$E16</f>
        <v>0</v>
      </c>
      <c r="UH16" s="0" t="n">
        <f aca="false">IF($AA16="●",SUMIFS(ST_SUM!UV:UV,ST_SUM!$L:$L,$G16)/COUNTIFS($G:$G,$G16,$AA:$AA,"●",$A:$A,UH$5)/UH$3,0)/3600/$E16</f>
        <v>0</v>
      </c>
      <c r="UI16" s="0" t="n">
        <f aca="false">IF($AB16="●",SUMIFS(ST_SUM!UW:UW,ST_SUM!$L:$L,$G16)/COUNTIFS($G:$G,$G16,$AB:$AB,"●",$A:$A,UI$5)/UI$3,0)/3600/$E16</f>
        <v>0</v>
      </c>
      <c r="UJ16" s="0" t="n">
        <f aca="false">IF($AC16="●",SUMIFS(ST_SUM!UX:UX,ST_SUM!$L:$L,$G16)/COUNTIFS($G:$G,$G16,$AC:$AC,"●",$A:$A,UJ$5)/UJ$3,0)/3600/$E16</f>
        <v>0</v>
      </c>
      <c r="UK16" s="0" t="n">
        <f aca="false">IF($AD16="●",SUMIFS(ST_SUM!UY:UY,ST_SUM!$L:$L,$G16)/COUNTIFS($G:$G,$G16,$AD:$AD,"●",$A:$A,UK$5)/UK$3,0)/3600/$E16</f>
        <v>0</v>
      </c>
      <c r="UL16" s="0" t="n">
        <f aca="false">IF($AE16="●",SUMIFS(ST_SUM!UZ:UZ,ST_SUM!$L:$L,$G16)/COUNTIFS($G:$G,$G16,$AE:$AE,"●",$A:$A,UL$5)/UL$3,0)/3600/$E16</f>
        <v>0</v>
      </c>
      <c r="UM16" s="0" t="n">
        <f aca="false">IF($AF16="●",SUMIFS(ST_SUM!VA:VA,ST_SUM!$L:$L,$G16)/COUNTIFS($G:$G,$G16,$AF:$AF,"●",$A:$A,UM$5)/UM$3,0)/3600/$E16</f>
        <v>0</v>
      </c>
      <c r="UN16" s="0" t="n">
        <f aca="false">IF($AG16="●",SUMIFS(ST_SUM!VB:VB,ST_SUM!$L:$L,$G16)/COUNTIFS($G:$G,$G16,$AG:$AG,"●",$A:$A,UN$5)/UN$3,0)/3600/$E16</f>
        <v>0</v>
      </c>
      <c r="UO16" s="0" t="n">
        <f aca="false">IF($AH16="●",SUMIFS(ST_SUM!VC:VC,ST_SUM!$L:$L,$G16)/COUNTIFS($G:$G,$G16,$AH:$AH,"●",$A:$A,UO$5)/UO$3,0)/3600/$E16</f>
        <v>0</v>
      </c>
      <c r="UP16" s="0" t="n">
        <f aca="false">IF($AI16="●",SUMIFS(ST_SUM!VD:VD,ST_SUM!$L:$L,$G16)/COUNTIFS($G:$G,$G16,$AI:$AI,"●",$A:$A,UP$5)/UP$3,0)/3600/$E16</f>
        <v>0</v>
      </c>
      <c r="UQ16" s="0" t="n">
        <f aca="false">IF($AJ16="●",SUMIFS(ST_SUM!VE:VE,ST_SUM!$L:$L,$G16)/COUNTIFS($G:$G,$G16,$AJ:$AJ,"●",$A:$A,UQ$5)/UQ$3,0)/3600/$E16</f>
        <v>0</v>
      </c>
      <c r="UR16" s="0" t="n">
        <f aca="false">IF($AK16="●",SUMIFS(ST_SUM!VF:VF,ST_SUM!$L:$L,$G16)/COUNTIFS($G:$G,$G16,$AK:$AK,"●",$A:$A,UR$5)/UR$3,0)/3600/$E16</f>
        <v>0</v>
      </c>
      <c r="US16" s="0" t="n">
        <f aca="false">IF($AL16="●",SUMIFS(ST_SUM!VG:VG,ST_SUM!$L:$L,$G16)/COUNTIFS($G:$G,$G16,$AL:$AL,"●",$A:$A,US$5)/US$3,0)/3600/$E16</f>
        <v>0</v>
      </c>
      <c r="UT16" s="0" t="n">
        <f aca="false">IF($AM16="●",SUMIFS(ST_SUM!VH:VH,ST_SUM!$L:$L,$G16)/COUNTIFS($G:$G,$G16,$AM:$AM,"●",$A:$A,UT$5)/UT$3,0)/3600/$E16</f>
        <v>0</v>
      </c>
      <c r="UU16" s="0" t="n">
        <f aca="false">IF($AN16="●",SUMIFS(ST_SUM!VI:VI,ST_SUM!$L:$L,$G16)/COUNTIFS($G:$G,$G16,$AN:$AN,"●",$A:$A,UU$5)/UU$3,0)/3600/$E16</f>
        <v>0</v>
      </c>
      <c r="UV16" s="0" t="n">
        <f aca="false">IF($AO16="●",SUMIFS(ST_SUM!VJ:VJ,ST_SUM!$L:$L,$G16)/COUNTIFS($G:$G,$G16,$AO:$AO,"●",$A:$A,UV$5)/UV$3,0)/3600/$E16</f>
        <v>0</v>
      </c>
      <c r="UW16" s="0" t="n">
        <f aca="false">IF($AP16="●",SUMIFS(ST_SUM!VK:VK,ST_SUM!$L:$L,$G16)/COUNTIFS($G:$G,$G16,$AP:$AP,"●",$A:$A,UW$5)/UW$3,0)/3600/$E16</f>
        <v>0</v>
      </c>
      <c r="UX16" s="0" t="n">
        <f aca="false">IF($AQ16="●",SUMIFS(ST_SUM!VL:VL,ST_SUM!$L:$L,$G16)/COUNTIFS($G:$G,$G16,$AQ:$AQ,"●",$A:$A,UX$5)/UX$3,0)/3600/$E16</f>
        <v>0</v>
      </c>
      <c r="UY16" s="0" t="n">
        <f aca="false">IF($AR16="●",SUMIFS(ST_SUM!VM:VM,ST_SUM!$L:$L,$G16)/COUNTIFS($G:$G,$G16,$AR:$AR,"●",$A:$A,UY$5)/UY$3,0)/3600/$E16</f>
        <v>0</v>
      </c>
      <c r="UZ16" s="0" t="n">
        <f aca="false">IF($AS16="●",SUMIFS(ST_SUM!VN:VN,ST_SUM!$L:$L,$G16)/COUNTIFS($G:$G,$G16,$AS:$AS,"●",$A:$A,UZ$5)/UZ$3,0)/3600/$E16</f>
        <v>0</v>
      </c>
      <c r="VA16" s="0" t="n">
        <f aca="false">IF($AT16="●",SUMIFS(ST_SUM!VO:VO,ST_SUM!$L:$L,$G16)/COUNTIFS($G:$G,$G16,$AT:$AT,"●",$A:$A,VA$5)/VA$3,0)/3600/$E16</f>
        <v>0</v>
      </c>
      <c r="VB16" s="0" t="n">
        <f aca="false">IF($AU16="●",SUMIFS(ST_SUM!VP:VP,ST_SUM!$L:$L,$G16)/COUNTIFS($G:$G,$G16,$AU:$AU,"●",$A:$A,VB$5)/VB$3,0)/3600/$E16</f>
        <v>0</v>
      </c>
      <c r="VC16" s="0" t="n">
        <f aca="false">IF($AV16="●",SUMIFS(ST_SUM!VQ:VQ,ST_SUM!$L:$L,$G16)/COUNTIFS($G:$G,$G16,$AV:$AV,"●",$A:$A,VC$5)/VC$3,0)/3600/$E16</f>
        <v>0</v>
      </c>
      <c r="VD16" s="0" t="n">
        <f aca="false">IF($AW16="●",SUMIFS(ST_SUM!VR:VR,ST_SUM!$L:$L,$G16)/COUNTIFS($G:$G,$G16,$AW:$AW,"●",$A:$A,VD$5)/VD$3,0)/3600/$E16</f>
        <v>0</v>
      </c>
      <c r="VE16" s="0" t="n">
        <f aca="false">IF($AX16="●",SUMIFS(ST_SUM!VS:VS,ST_SUM!$L:$L,$G16)/COUNTIFS($G:$G,$G16,$AX:$AX,"●",$A:$A,VE$5)/VE$3,0)/3600/$E16</f>
        <v>0</v>
      </c>
      <c r="VF16" s="0" t="n">
        <f aca="false">IF($AY16="●",SUMIFS(ST_SUM!VT:VT,ST_SUM!$L:$L,$G16)/COUNTIFS($G:$G,$G16,$AY:$AY,"●",$A:$A,VF$5)/VF$3,0)/3600/$E16</f>
        <v>0</v>
      </c>
      <c r="VG16" s="0" t="n">
        <f aca="false">IF($AZ16="●",SUMIFS(ST_SUM!VU:VU,ST_SUM!$L:$L,$G16)/COUNTIFS($G:$G,$G16,$AZ:$AZ,"●",$A:$A,VG$5)/VG$3,0)/3600/$E16</f>
        <v>0</v>
      </c>
      <c r="VH16" s="0" t="n">
        <f aca="false">IF($BA16="●",SUMIFS(ST_SUM!VV:VV,ST_SUM!$L:$L,$G16)/COUNTIFS($G:$G,$G16,$BA:$BA,"●",$A:$A,VH$5)/VH$3,0)/3600/$E16</f>
        <v>0</v>
      </c>
      <c r="VI16" s="0" t="n">
        <f aca="false">IF($BB16="●",SUMIFS(ST_SUM!VW:VW,ST_SUM!$L:$L,$G16)/COUNTIFS($G:$G,$G16,$BB:$BB,"●",$A:$A,VI$5)/VI$3,0)/3600/$E16</f>
        <v>0</v>
      </c>
      <c r="VJ16" s="0" t="n">
        <f aca="false">IF($BC16="●",SUMIFS(ST_SUM!VX:VX,ST_SUM!$L:$L,$G16)/COUNTIFS($G:$G,$G16,$BC:$BC,"●",$A:$A,VJ$5)/VJ$3,0)/3600/$E16</f>
        <v>0</v>
      </c>
      <c r="VK16" s="0" t="n">
        <f aca="false">IF($BD16="●",SUMIFS(ST_SUM!VY:VY,ST_SUM!$L:$L,$G16)/COUNTIFS($G:$G,$G16,$BD:$BD,"●",$A:$A,VK$5)/VK$3,0)/3600/$E16</f>
        <v>0</v>
      </c>
      <c r="VL16" s="0" t="n">
        <f aca="false">IF($BE16="●",SUMIFS(ST_SUM!VZ:VZ,ST_SUM!$L:$L,$G16)/COUNTIFS($G:$G,$G16,$BE:$BE,"●",$A:$A,VL$5)/VL$3,0)/3600/$E16</f>
        <v>0</v>
      </c>
      <c r="VM16" s="0" t="n">
        <f aca="false">IF($BF16="●",SUMIFS(ST_SUM!WA:WA,ST_SUM!$L:$L,$G16)/COUNTIFS($G:$G,$G16,$BF:$BF,"●",$A:$A,VM$5)/VM$3,0)/3600/$E16</f>
        <v>0</v>
      </c>
      <c r="VN16" s="0" t="n">
        <f aca="false">IF($BG16="●",SUMIFS(ST_SUM!WB:WB,ST_SUM!$L:$L,$G16)/COUNTIFS($G:$G,$G16,$BG:$BG,"●",$A:$A,VN$5)/VN$3,0)/3600/$E16</f>
        <v>0</v>
      </c>
      <c r="VO16" s="0" t="n">
        <f aca="false">IF($BH16="●",SUMIFS(ST_SUM!WC:WC,ST_SUM!$L:$L,$G16)/COUNTIFS($G:$G,$G16,$BH:$BH,"●",$A:$A,VO$5)/VO$3,0)/3600/$E16</f>
        <v>0</v>
      </c>
      <c r="VP16" s="0" t="n">
        <f aca="false">IF($BI16="●",SUMIFS(ST_SUM!WD:WD,ST_SUM!$L:$L,$G16)/COUNTIFS($G:$G,$G16,$BI:$BI,"●",$A:$A,VP$5)/VP$3,0)/3600/$E16</f>
        <v>0</v>
      </c>
      <c r="VQ16" s="0" t="n">
        <f aca="false">IF($BJ16="●",SUMIFS(ST_SUM!WE:WE,ST_SUM!$L:$L,$G16)/COUNTIFS($G:$G,$G16,$BJ:$BJ,"●",$A:$A,VQ$5)/VQ$3,0)/3600/$E16</f>
        <v>0</v>
      </c>
      <c r="VR16" s="0" t="n">
        <f aca="false">IF($BK16="●",SUMIFS(ST_SUM!WF:WF,ST_SUM!$L:$L,$G16)/COUNTIFS($G:$G,$G16,$BK:$BK,"●",$A:$A,VR$5)/VR$3,0)/3600/$E16</f>
        <v>0</v>
      </c>
      <c r="VS16" s="0" t="n">
        <f aca="false">IF($BL16="●",SUMIFS(ST_SUM!WG:WG,ST_SUM!$L:$L,$G16)/COUNTIFS($G:$G,$G16,$BL:$BL,"●",$A:$A,VS$5)/VS$3,0)/3600/$E16</f>
        <v>0</v>
      </c>
      <c r="VT16" s="0" t="n">
        <f aca="false">IF($BM16="●",SUMIFS(ST_SUM!WH:WH,ST_SUM!$L:$L,$G16)/COUNTIFS($G:$G,$G16,$BM:$BM,"●",$A:$A,VT$5)/VT$3,0)/3600/$E16</f>
        <v>0</v>
      </c>
      <c r="VU16" s="0" t="n">
        <f aca="false">IF($BN16="●",SUMIFS(ST_SUM!WI:WI,ST_SUM!$L:$L,$G16)/COUNTIFS($G:$G,$G16,$BN:$BN,"●",$A:$A,VU$5)/VU$3,0)/3600/$E16</f>
        <v>0</v>
      </c>
      <c r="VV16" s="0" t="n">
        <f aca="false">IF($BO16="●",SUMIFS(ST_SUM!WJ:WJ,ST_SUM!$L:$L,$G16)/COUNTIFS($G:$G,$G16,$BO:$BO,"●",$A:$A,VV$5)/VV$3,0)/3600/$E16</f>
        <v>0</v>
      </c>
      <c r="VW16" s="0" t="n">
        <f aca="false">IF($BP16="●",SUMIFS(ST_SUM!WK:WK,ST_SUM!$L:$L,$G16)/COUNTIFS($G:$G,$G16,$BP:$BP,"●",$A:$A,VW$5)/VW$3,0)/3600/$E16</f>
        <v>0</v>
      </c>
      <c r="VX16" s="0" t="n">
        <f aca="false">IF($BQ16="●",SUMIFS(ST_SUM!WL:WL,ST_SUM!$L:$L,$G16)/COUNTIFS($G:$G,$G16,$BQ:$BQ,"●",$A:$A,VX$5)/VX$3,0)/3600/$E16</f>
        <v>0</v>
      </c>
      <c r="VY16" s="0" t="n">
        <f aca="false">IF($BR16="●",SUMIFS(ST_SUM!WM:WM,ST_SUM!$L:$L,$G16)/COUNTIFS($G:$G,$G16,$BR:$BR,"●",$A:$A,VY$5)/VY$3,0)/3600/$E16</f>
        <v>0</v>
      </c>
      <c r="VZ16" s="0" t="n">
        <f aca="false">IF($BS16="●",SUMIFS(ST_SUM!WN:WN,ST_SUM!$L:$L,$G16)/COUNTIFS($G:$G,$G16,$BS:$BS,"●",$A:$A,VZ$5)/VZ$3,0)/3600/$E16</f>
        <v>0</v>
      </c>
      <c r="WA16" s="0" t="n">
        <f aca="false">IF($BT16="●",SUMIFS(ST_SUM!WO:WO,ST_SUM!$L:$L,$G16)/COUNTIFS($G:$G,$G16,$BT:$BT,"●",$A:$A,WA$5)/WA$3,0)/3600/$E16</f>
        <v>0</v>
      </c>
      <c r="WB16" s="0" t="n">
        <f aca="false">SUM(TO16:WA16)</f>
        <v>0</v>
      </c>
      <c r="WC16" s="0" t="n">
        <f aca="false">IF($H16="●",SUMIFS(ST_SUM!WQ:WQ,ST_SUM!$L:$L,$G16)/COUNTIFS($G:$G,$G16,$H:$H,"●",$A:$A,WC$5)/WC$3,0)/3600/$E16</f>
        <v>0</v>
      </c>
      <c r="WD16" s="0" t="n">
        <f aca="false">IF($I16="●",SUMIFS(ST_SUM!WR:WR,ST_SUM!$L:$L,$G16)/COUNTIFS($G:$G,$G16,$I:$I,"●",$A:$A,WD$5)/WD$3,0)/3600/$E16</f>
        <v>0</v>
      </c>
      <c r="WE16" s="0" t="n">
        <f aca="false">IF($J16="●",SUMIFS(ST_SUM!WS:WS,ST_SUM!$L:$L,$G16)/COUNTIFS($G:$G,$G16,$J:$J,"●",$A:$A,WE$5)/WE$3,0)/3600/$E16</f>
        <v>0</v>
      </c>
      <c r="WF16" s="0" t="n">
        <f aca="false">IF($K16="●",SUMIFS(ST_SUM!WT:WT,ST_SUM!$L:$L,$G16)/COUNTIFS($G:$G,$G16,$K:$K,"●",$A:$A,WF$5)/WF$3,0)/3600/$E16</f>
        <v>0</v>
      </c>
      <c r="WG16" s="0" t="n">
        <f aca="false">IF($L16="●",SUMIFS(ST_SUM!WU:WU,ST_SUM!$L:$L,$G16)/COUNTIFS($G:$G,$G16,$L:$L,"●",$A:$A,WG$5)/WG$3,0)/3600/$E16</f>
        <v>0</v>
      </c>
      <c r="WH16" s="0" t="n">
        <f aca="false">IF($M16="●",SUMIFS(ST_SUM!WV:WV,ST_SUM!$L:$L,$G16)/COUNTIFS($G:$G,$G16,$M:$M,"●",$A:$A,WH$5)/WH$3,0)/3600/$E16</f>
        <v>0</v>
      </c>
      <c r="WI16" s="0" t="n">
        <f aca="false">IF($N16="●",SUMIFS(ST_SUM!WW:WW,ST_SUM!$L:$L,$G16)/COUNTIFS($G:$G,$G16,$N:$N,"●",$A:$A,WI$5)/WI$3,0)/3600/$E16</f>
        <v>0</v>
      </c>
      <c r="WJ16" s="0" t="n">
        <f aca="false">IF($O16="●",SUMIFS(ST_SUM!WX:WX,ST_SUM!$L:$L,$G16,ST_SUM!$M:$M,IF($B16='PART METHOD'!$D$4,"FMCNC1",IF($B16='PART METHOD'!$D$6,"FMCNC2","STD")))/IF($B16='PART METHOD'!$D$4,COUNTIFS($G:$G,$G16,$O:$O,"●",$A:$A,WJ$5,$B:$B,'PART METHOD'!$D$4),IF($B16='PART METHOD'!$D$6,COUNTIFS($G:$G,$G16,$O:$O,"●",$A:$A,WJ$5,$B:$B,'PART METHOD'!$D$6),COUNTIFS($G:$G,$G16,$O:$O,"●",$A:$A,WJ$5,$B:$B,"&lt;&gt;"&amp;'PART METHOD'!$D$4,$B:$B,"&lt;&gt;"&amp;'PART METHOD'!$D$6)))/WJ$3,0)/3600/$E16</f>
        <v>0</v>
      </c>
      <c r="WK16" s="0" t="n">
        <f aca="false">IF($P16="●",SUMIFS(ST_SUM!WY:WY,ST_SUM!$L:$L,$G16,ST_SUM!$M:$M,IF($B16='PART METHOD'!$D$4,"FMCNC1",IF($B16='PART METHOD'!$D$6,"FMCNC2","STD")))/IF($B16='PART METHOD'!$D$4,COUNTIFS($G:$G,$G16,$P:$P,"●",$A:$A,WK$5,$B:$B,'PART METHOD'!$D$4),IF($B16='PART METHOD'!$D$6,COUNTIFS($G:$G,$G16,$P:$P,"●",$A:$A,WK$5,$B:$B,'PART METHOD'!$D$6),COUNTIFS($G:$G,$G16,$P:$P,"●",$A:$A,WK$5,$B:$B,"&lt;&gt;"&amp;'PART METHOD'!$D$4,$B:$B,"&lt;&gt;"&amp;'PART METHOD'!$D$6)))/WK$3,0)/3600/$E16</f>
        <v>0</v>
      </c>
      <c r="WL16" s="0" t="n">
        <f aca="false">IF($Q16="●",SUMIFS(ST_SUM!WZ:WZ,ST_SUM!$L:$L,$G16,ST_SUM!$M:$M,IF($B16='PART METHOD'!$D$4,"FMCNC1",IF($B16='PART METHOD'!$D$6,"FMCNC2","STD")))/IF($B16='PART METHOD'!$D$4,COUNTIFS($G:$G,$G16,$Q:$Q,"●",$A:$A,WL$5,$B:$B,'PART METHOD'!$D$4),IF($B16='PART METHOD'!$D$6,COUNTIFS($G:$G,$G16,$Q:$Q,"●",$A:$A,WL$5,$B:$B,'PART METHOD'!$D$6),COUNTIFS($G:$G,$G16,$Q:$Q,"●",$A:$A,WL$5,$B:$B,"&lt;&gt;"&amp;'PART METHOD'!$D$4,$B:$B,"&lt;&gt;"&amp;'PART METHOD'!$D$6)))/WL$3,0)/3600/$E16</f>
        <v>0</v>
      </c>
      <c r="WM16" s="0" t="n">
        <f aca="false">IF($R16="●",SUMIFS(ST_SUM!XA:XA,ST_SUM!$L:$L,$G16,ST_SUM!$M:$M,IF($B16='PART METHOD'!$D$4,"FMCNC1",IF($B16='PART METHOD'!$D$6,"FMCNC2","STD")))/IF($B16='PART METHOD'!$D$4,COUNTIFS($G:$G,$G16,$R:$R,"●",$A:$A,WM$5,$B:$B,'PART METHOD'!$D$4),IF($B16='PART METHOD'!$D$6,COUNTIFS($G:$G,$G16,$R:$R,"●",$A:$A,WM$5,$B:$B,'PART METHOD'!$D$6),COUNTIFS($G:$G,$G16,$R:$R,"●",$A:$A,WM$5,$B:$B,"&lt;&gt;"&amp;'PART METHOD'!$D$4,$B:$B,"&lt;&gt;"&amp;'PART METHOD'!$D$6)))/WM$3,0)/3600/$E16</f>
        <v>0</v>
      </c>
      <c r="WN16" s="0" t="n">
        <f aca="false">IF($S16="●",SUMIFS(ST_SUM!XB:XB,ST_SUM!$L:$L,$G16,ST_SUM!$M:$M,IF($B16='PART METHOD'!$D$4,"FMCNC1",IF($B16='PART METHOD'!$D$6,"FMCNC2","STD")))/IF($B16='PART METHOD'!$D$4,COUNTIFS($G:$G,$G16,$S:$S,"●",$A:$A,WN$5,$B:$B,'PART METHOD'!$D$4),IF($B16='PART METHOD'!$D$6,COUNTIFS($G:$G,$G16,$S:$S,"●",$A:$A,WN$5,$B:$B,'PART METHOD'!$D$6),COUNTIFS($G:$G,$G16,$S:$S,"●",$A:$A,WN$5,$B:$B,"&lt;&gt;"&amp;'PART METHOD'!$D$4,$B:$B,"&lt;&gt;"&amp;'PART METHOD'!$D$6)))/WN$3,0)/3600/$E16</f>
        <v>0</v>
      </c>
      <c r="WO16" s="0" t="n">
        <f aca="false">IF($T16="●",SUMIFS(ST_SUM!XC:XC,ST_SUM!$L:$L,$G16,ST_SUM!$M:$M,IF($B16='PART METHOD'!$D$4,"FMCNC1",IF($B16='PART METHOD'!$D$6,"FMCNC2","STD")))/IF($B16='PART METHOD'!$D$4,COUNTIFS($G:$G,$G16,$T:$T,"●",$A:$A,WO$5,$B:$B,'PART METHOD'!$D$4),IF($B16='PART METHOD'!$D$6,COUNTIFS($G:$G,$G16,$T:$T,"●",$A:$A,WO$5,$B:$B,'PART METHOD'!$D$6),COUNTIFS($G:$G,$G16,$T:$T,"●",$A:$A,WO$5,$B:$B,"&lt;&gt;"&amp;'PART METHOD'!$D$4,$B:$B,"&lt;&gt;"&amp;'PART METHOD'!$D$6)))/WO$3,0)/3600/$E16</f>
        <v>0</v>
      </c>
      <c r="WP16" s="0" t="n">
        <f aca="false">IF($U16="●",SUMIFS(ST_SUM!XD:XD,ST_SUM!$L:$L,$G16,ST_SUM!$M:$M,IF($B16='PART METHOD'!$D$4,"FMCNC1",IF($B16='PART METHOD'!$D$6,"FMCNC2","STD")))/IF($B16='PART METHOD'!$D$4,COUNTIFS($G:$G,$G16,$U:$U,"●",$A:$A,WP$5,$B:$B,'PART METHOD'!$D$4),IF($B16='PART METHOD'!$D$6,COUNTIFS($G:$G,$G16,$U:$U,"●",$A:$A,WP$5,$B:$B,'PART METHOD'!$D$6),COUNTIFS($G:$G,$G16,$U:$U,"●",$A:$A,WP$5,$B:$B,"&lt;&gt;"&amp;'PART METHOD'!$D$4,$B:$B,"&lt;&gt;"&amp;'PART METHOD'!$D$6)))/WP$3,0)/3600/$E16</f>
        <v>0</v>
      </c>
      <c r="WQ16" s="0" t="n">
        <f aca="false">IF($V16="●",SUMIFS(ST_SUM!XE:XE,ST_SUM!$L:$L,$G16,ST_SUM!$M:$M,IF($B16='PART METHOD'!$D$4,"FMCNC1",IF($B16='PART METHOD'!$D$6,"FMCNC2","STD")))/IF($B16='PART METHOD'!$D$4,COUNTIFS($G:$G,$G16,$V:$V,"●",$A:$A,WQ$5,$B:$B,'PART METHOD'!$D$4),IF($B16='PART METHOD'!$D$6,COUNTIFS($G:$G,$G16,$V:$V,"●",$A:$A,WQ$5,$B:$B,'PART METHOD'!$D$6),COUNTIFS($G:$G,$G16,$V:$V,"●",$A:$A,WQ$5,$B:$B,"&lt;&gt;"&amp;'PART METHOD'!$D$4,$B:$B,"&lt;&gt;"&amp;'PART METHOD'!$D$6)))/WQ$3,0)/3600/$E16</f>
        <v>0</v>
      </c>
      <c r="WR16" s="0" t="n">
        <f aca="false">IF($W16="●",SUMIFS(ST_SUM!XF:XF,ST_SUM!$L:$L,$G16,ST_SUM!$N:$N,IF($B16='PART METHOD'!$D$5,"HAND","STD"))/COUNTIFS($G:$G,$G16,$W:$W,"●",$A:$A,WR$5,$B:$B,IF($B16='PART METHOD'!$D$5,'PART METHOD'!$D$5,"&lt;&gt;"&amp;'PART METHOD'!$D$5))/WR$3,0)/3600/$E16</f>
        <v>0</v>
      </c>
      <c r="WS16" s="0" t="n">
        <f aca="false">IF($X16="●",SUMIFS(ST_SUM!XG:XG,ST_SUM!$L:$L,$G16)/COUNTIFS($G:$G,$G16,$X:$X,"●",$A:$A,WS$5)/WS$3,0)/3600/$E16</f>
        <v>0</v>
      </c>
      <c r="WT16" s="0" t="n">
        <f aca="false">IF($Y16="●",SUMIFS(ST_SUM!XH:XH,ST_SUM!$L:$L,$G16)/COUNTIFS($G:$G,$G16,$Y:$Y,"●",$A:$A,WT$5)/WT$3,0)/3600/$E16</f>
        <v>0</v>
      </c>
      <c r="WU16" s="0" t="n">
        <f aca="false">IF($Z16="●",SUMIFS(ST_SUM!XI:XI,ST_SUM!$L:$L,$G16)/COUNTIFS($G:$G,$G16,$Z:$Z,"●",$A:$A,WU$5)/WU$3,0)/3600/$E16</f>
        <v>0</v>
      </c>
      <c r="WV16" s="0" t="n">
        <f aca="false">IF($AA16="●",SUMIFS(ST_SUM!XJ:XJ,ST_SUM!$L:$L,$G16)/COUNTIFS($G:$G,$G16,$AA:$AA,"●",$A:$A,WV$5)/WV$3,0)/3600/$E16</f>
        <v>0</v>
      </c>
      <c r="WW16" s="0" t="n">
        <f aca="false">IF($AB16="●",SUMIFS(ST_SUM!XK:XK,ST_SUM!$L:$L,$G16)/COUNTIFS($G:$G,$G16,$AB:$AB,"●",$A:$A,WW$5)/WW$3,0)/3600/$E16</f>
        <v>0</v>
      </c>
      <c r="WX16" s="0" t="n">
        <f aca="false">IF($AC16="●",SUMIFS(ST_SUM!XL:XL,ST_SUM!$L:$L,$G16)/COUNTIFS($G:$G,$G16,$AC:$AC,"●",$A:$A,WX$5)/WX$3,0)/3600/$E16</f>
        <v>0</v>
      </c>
      <c r="WY16" s="0" t="n">
        <f aca="false">IF($AD16="●",SUMIFS(ST_SUM!XM:XM,ST_SUM!$L:$L,$G16)/COUNTIFS($G:$G,$G16,$AD:$AD,"●",$A:$A,WY$5)/WY$3,0)/3600/$E16</f>
        <v>0</v>
      </c>
      <c r="WZ16" s="0" t="n">
        <f aca="false">IF($AE16="●",SUMIFS(ST_SUM!XN:XN,ST_SUM!$L:$L,$G16)/COUNTIFS($G:$G,$G16,$AE:$AE,"●",$A:$A,WZ$5)/WZ$3,0)/3600/$E16</f>
        <v>0</v>
      </c>
      <c r="XA16" s="0" t="n">
        <f aca="false">IF($AF16="●",SUMIFS(ST_SUM!XO:XO,ST_SUM!$L:$L,$G16)/COUNTIFS($G:$G,$G16,$AF:$AF,"●",$A:$A,XA$5)/XA$3,0)/3600/$E16</f>
        <v>0</v>
      </c>
      <c r="XB16" s="0" t="n">
        <f aca="false">IF($AG16="●",SUMIFS(ST_SUM!XP:XP,ST_SUM!$L:$L,$G16)/COUNTIFS($G:$G,$G16,$AG:$AG,"●",$A:$A,XB$5)/XB$3,0)/3600/$E16</f>
        <v>0</v>
      </c>
      <c r="XC16" s="0" t="n">
        <f aca="false">IF($AH16="●",SUMIFS(ST_SUM!XQ:XQ,ST_SUM!$L:$L,$G16)/COUNTIFS($G:$G,$G16,$AH:$AH,"●",$A:$A,XC$5)/XC$3,0)/3600/$E16</f>
        <v>0</v>
      </c>
      <c r="XD16" s="0" t="n">
        <f aca="false">IF($AI16="●",SUMIFS(ST_SUM!XR:XR,ST_SUM!$L:$L,$G16)/COUNTIFS($G:$G,$G16,$AI:$AI,"●",$A:$A,XD$5)/XD$3,0)/3600/$E16</f>
        <v>0</v>
      </c>
      <c r="XE16" s="0" t="n">
        <f aca="false">IF($AJ16="●",SUMIFS(ST_SUM!XS:XS,ST_SUM!$L:$L,$G16)/COUNTIFS($G:$G,$G16,$AJ:$AJ,"●",$A:$A,XE$5)/XE$3,0)/3600/$E16</f>
        <v>0</v>
      </c>
      <c r="XF16" s="0" t="n">
        <f aca="false">IF($AK16="●",SUMIFS(ST_SUM!XT:XT,ST_SUM!$L:$L,$G16)/COUNTIFS($G:$G,$G16,$AK:$AK,"●",$A:$A,XF$5)/XF$3,0)/3600/$E16</f>
        <v>0</v>
      </c>
      <c r="XG16" s="0" t="n">
        <f aca="false">IF($AL16="●",SUMIFS(ST_SUM!XU:XU,ST_SUM!$L:$L,$G16)/COUNTIFS($G:$G,$G16,$AL:$AL,"●",$A:$A,XG$5)/XG$3,0)/3600/$E16</f>
        <v>0</v>
      </c>
      <c r="XH16" s="0" t="n">
        <f aca="false">IF($AM16="●",SUMIFS(ST_SUM!XV:XV,ST_SUM!$L:$L,$G16)/COUNTIFS($G:$G,$G16,$AM:$AM,"●",$A:$A,XH$5)/XH$3,0)/3600/$E16</f>
        <v>0</v>
      </c>
      <c r="XI16" s="0" t="n">
        <f aca="false">IF($AN16="●",SUMIFS(ST_SUM!XW:XW,ST_SUM!$L:$L,$G16)/COUNTIFS($G:$G,$G16,$AN:$AN,"●",$A:$A,XI$5)/XI$3,0)/3600/$E16</f>
        <v>0</v>
      </c>
      <c r="XJ16" s="0" t="n">
        <f aca="false">IF($AO16="●",SUMIFS(ST_SUM!XX:XX,ST_SUM!$L:$L,$G16)/COUNTIFS($G:$G,$G16,$AO:$AO,"●",$A:$A,XJ$5)/XJ$3,0)/3600/$E16</f>
        <v>0</v>
      </c>
      <c r="XK16" s="0" t="n">
        <f aca="false">IF($AP16="●",SUMIFS(ST_SUM!XY:XY,ST_SUM!$L:$L,$G16)/COUNTIFS($G:$G,$G16,$AP:$AP,"●",$A:$A,XK$5)/XK$3,0)/3600/$E16</f>
        <v>0</v>
      </c>
      <c r="XL16" s="0" t="n">
        <f aca="false">IF($AQ16="●",SUMIFS(ST_SUM!XZ:XZ,ST_SUM!$L:$L,$G16)/COUNTIFS($G:$G,$G16,$AQ:$AQ,"●",$A:$A,XL$5)/XL$3,0)/3600/$E16</f>
        <v>0</v>
      </c>
      <c r="XM16" s="0" t="n">
        <f aca="false">IF($AR16="●",SUMIFS(ST_SUM!YA:YA,ST_SUM!$L:$L,$G16)/COUNTIFS($G:$G,$G16,$AR:$AR,"●",$A:$A,XM$5)/XM$3,0)/3600/$E16</f>
        <v>0</v>
      </c>
      <c r="XN16" s="0" t="n">
        <f aca="false">IF($AS16="●",SUMIFS(ST_SUM!YB:YB,ST_SUM!$L:$L,$G16)/COUNTIFS($G:$G,$G16,$AS:$AS,"●",$A:$A,XN$5)/XN$3,0)/3600/$E16</f>
        <v>0</v>
      </c>
      <c r="XO16" s="0" t="n">
        <f aca="false">IF($AT16="●",SUMIFS(ST_SUM!YC:YC,ST_SUM!$L:$L,$G16)/COUNTIFS($G:$G,$G16,$AT:$AT,"●",$A:$A,XO$5)/XO$3,0)/3600/$E16</f>
        <v>0</v>
      </c>
      <c r="XP16" s="0" t="n">
        <f aca="false">IF($AU16="●",SUMIFS(ST_SUM!YD:YD,ST_SUM!$L:$L,$G16)/COUNTIFS($G:$G,$G16,$AU:$AU,"●",$A:$A,XP$5)/XP$3,0)/3600/$E16</f>
        <v>0</v>
      </c>
      <c r="XQ16" s="0" t="n">
        <f aca="false">IF($AV16="●",SUMIFS(ST_SUM!YE:YE,ST_SUM!$L:$L,$G16)/COUNTIFS($G:$G,$G16,$AV:$AV,"●",$A:$A,XQ$5)/XQ$3,0)/3600/$E16</f>
        <v>0</v>
      </c>
      <c r="XR16" s="0" t="n">
        <f aca="false">IF($AW16="●",SUMIFS(ST_SUM!YF:YF,ST_SUM!$L:$L,$G16)/COUNTIFS($G:$G,$G16,$AW:$AW,"●",$A:$A,XR$5)/XR$3,0)/3600/$E16</f>
        <v>0</v>
      </c>
      <c r="XS16" s="0" t="n">
        <f aca="false">IF($AX16="●",SUMIFS(ST_SUM!YG:YG,ST_SUM!$L:$L,$G16)/COUNTIFS($G:$G,$G16,$AX:$AX,"●",$A:$A,XS$5)/XS$3,0)/3600/$E16</f>
        <v>0</v>
      </c>
      <c r="XT16" s="0" t="n">
        <f aca="false">IF($AY16="●",SUMIFS(ST_SUM!YH:YH,ST_SUM!$L:$L,$G16)/COUNTIFS($G:$G,$G16,$AY:$AY,"●",$A:$A,XT$5)/XT$3,0)/3600/$E16</f>
        <v>0</v>
      </c>
      <c r="XU16" s="0" t="n">
        <f aca="false">IF($AZ16="●",SUMIFS(ST_SUM!YI:YI,ST_SUM!$L:$L,$G16)/COUNTIFS($G:$G,$G16,$AZ:$AZ,"●",$A:$A,XU$5)/XU$3,0)/3600/$E16</f>
        <v>0</v>
      </c>
      <c r="XV16" s="0" t="n">
        <f aca="false">IF($BA16="●",SUMIFS(ST_SUM!YJ:YJ,ST_SUM!$L:$L,$G16)/COUNTIFS($G:$G,$G16,$BA:$BA,"●",$A:$A,XV$5)/XV$3,0)/3600/$E16</f>
        <v>0</v>
      </c>
      <c r="XW16" s="0" t="n">
        <f aca="false">IF($BB16="●",SUMIFS(ST_SUM!YK:YK,ST_SUM!$L:$L,$G16)/COUNTIFS($G:$G,$G16,$BB:$BB,"●",$A:$A,XW$5)/XW$3,0)/3600/$E16</f>
        <v>0</v>
      </c>
      <c r="XX16" s="0" t="n">
        <f aca="false">IF($BC16="●",SUMIFS(ST_SUM!YL:YL,ST_SUM!$L:$L,$G16)/COUNTIFS($G:$G,$G16,$BC:$BC,"●",$A:$A,XX$5)/XX$3,0)/3600/$E16</f>
        <v>0</v>
      </c>
      <c r="XY16" s="0" t="n">
        <f aca="false">IF($BD16="●",SUMIFS(ST_SUM!YM:YM,ST_SUM!$L:$L,$G16)/COUNTIFS($G:$G,$G16,$BD:$BD,"●",$A:$A,XY$5)/XY$3,0)/3600/$E16</f>
        <v>0</v>
      </c>
      <c r="XZ16" s="0" t="n">
        <f aca="false">IF($BE16="●",SUMIFS(ST_SUM!YN:YN,ST_SUM!$L:$L,$G16)/COUNTIFS($G:$G,$G16,$BE:$BE,"●",$A:$A,XZ$5)/XZ$3,0)/3600/$E16</f>
        <v>0</v>
      </c>
      <c r="YA16" s="0" t="n">
        <f aca="false">IF($BF16="●",SUMIFS(ST_SUM!YO:YO,ST_SUM!$L:$L,$G16)/COUNTIFS($G:$G,$G16,$BF:$BF,"●",$A:$A,YA$5)/YA$3,0)/3600/$E16</f>
        <v>0</v>
      </c>
      <c r="YB16" s="0" t="n">
        <f aca="false">IF($BG16="●",SUMIFS(ST_SUM!YP:YP,ST_SUM!$L:$L,$G16)/COUNTIFS($G:$G,$G16,$BG:$BG,"●",$A:$A,YB$5)/YB$3,0)/3600/$E16</f>
        <v>0</v>
      </c>
      <c r="YC16" s="0" t="n">
        <f aca="false">IF($BH16="●",SUMIFS(ST_SUM!YQ:YQ,ST_SUM!$L:$L,$G16)/COUNTIFS($G:$G,$G16,$BH:$BH,"●",$A:$A,YC$5)/YC$3,0)/3600/$E16</f>
        <v>0</v>
      </c>
      <c r="YD16" s="0" t="n">
        <f aca="false">IF($BI16="●",SUMIFS(ST_SUM!YR:YR,ST_SUM!$L:$L,$G16)/COUNTIFS($G:$G,$G16,$BI:$BI,"●",$A:$A,YD$5)/YD$3,0)/3600/$E16</f>
        <v>0</v>
      </c>
      <c r="YE16" s="0" t="n">
        <f aca="false">IF($BJ16="●",SUMIFS(ST_SUM!YS:YS,ST_SUM!$L:$L,$G16)/COUNTIFS($G:$G,$G16,$BJ:$BJ,"●",$A:$A,YE$5)/YE$3,0)/3600/$E16</f>
        <v>0</v>
      </c>
      <c r="YF16" s="0" t="n">
        <f aca="false">IF($BK16="●",SUMIFS(ST_SUM!YT:YT,ST_SUM!$L:$L,$G16)/COUNTIFS($G:$G,$G16,$BK:$BK,"●",$A:$A,YF$5)/YF$3,0)/3600/$E16</f>
        <v>0</v>
      </c>
      <c r="YG16" s="0" t="n">
        <f aca="false">IF($BL16="●",SUMIFS(ST_SUM!YU:YU,ST_SUM!$L:$L,$G16)/COUNTIFS($G:$G,$G16,$BL:$BL,"●",$A:$A,YG$5)/YG$3,0)/3600/$E16</f>
        <v>0</v>
      </c>
      <c r="YH16" s="0" t="n">
        <f aca="false">IF($BM16="●",SUMIFS(ST_SUM!YV:YV,ST_SUM!$L:$L,$G16)/COUNTIFS($G:$G,$G16,$BM:$BM,"●",$A:$A,YH$5)/YH$3,0)/3600/$E16</f>
        <v>0</v>
      </c>
      <c r="YI16" s="0" t="n">
        <f aca="false">IF($BN16="●",SUMIFS(ST_SUM!YW:YW,ST_SUM!$L:$L,$G16)/COUNTIFS($G:$G,$G16,$BN:$BN,"●",$A:$A,YI$5)/YI$3,0)/3600/$E16</f>
        <v>0</v>
      </c>
      <c r="YJ16" s="0" t="n">
        <f aca="false">IF($BO16="●",SUMIFS(ST_SUM!YX:YX,ST_SUM!$L:$L,$G16)/COUNTIFS($G:$G,$G16,$BO:$BO,"●",$A:$A,YJ$5)/YJ$3,0)/3600/$E16</f>
        <v>0</v>
      </c>
      <c r="YK16" s="0" t="n">
        <f aca="false">IF($BP16="●",SUMIFS(ST_SUM!YY:YY,ST_SUM!$L:$L,$G16)/COUNTIFS($G:$G,$G16,$BP:$BP,"●",$A:$A,YK$5)/YK$3,0)/3600/$E16</f>
        <v>0</v>
      </c>
      <c r="YL16" s="0" t="n">
        <f aca="false">IF($BQ16="●",SUMIFS(ST_SUM!YZ:YZ,ST_SUM!$L:$L,$G16)/COUNTIFS($G:$G,$G16,$BQ:$BQ,"●",$A:$A,YL$5)/YL$3,0)/3600/$E16</f>
        <v>0</v>
      </c>
      <c r="YM16" s="0" t="n">
        <f aca="false">IF($BR16="●",SUMIFS(ST_SUM!ZA:ZA,ST_SUM!$L:$L,$G16)/COUNTIFS($G:$G,$G16,$BR:$BR,"●",$A:$A,YM$5)/YM$3,0)/3600/$E16</f>
        <v>0</v>
      </c>
      <c r="YN16" s="0" t="n">
        <f aca="false">IF($BS16="●",SUMIFS(ST_SUM!ZB:ZB,ST_SUM!$L:$L,$G16)/COUNTIFS($G:$G,$G16,$BS:$BS,"●",$A:$A,YN$5)/YN$3,0)/3600/$E16</f>
        <v>0</v>
      </c>
      <c r="YO16" s="0" t="n">
        <f aca="false">IF($BT16="●",SUMIFS(ST_SUM!ZC:ZC,ST_SUM!$L:$L,$G16)/COUNTIFS($G:$G,$G16,$BT:$BT,"●",$A:$A,YO$5)/YO$3,0)/3600/$E16</f>
        <v>0</v>
      </c>
      <c r="YP16" s="0" t="n">
        <f aca="false">SUM(WC16:YO16)</f>
        <v>0</v>
      </c>
      <c r="YQ16" s="0" t="n">
        <f aca="false">IF($H16="●",SUMIFS(ST_SUM!ZE:ZE,ST_SUM!$L:$L,$G16)/COUNTIFS($G:$G,$G16,$H:$H,"●",$A:$A,YQ$5)/YQ$3,0)/3600/$E16</f>
        <v>0</v>
      </c>
      <c r="YR16" s="0" t="n">
        <f aca="false">IF($I16="●",SUMIFS(ST_SUM!ZF:ZF,ST_SUM!$L:$L,$G16)/COUNTIFS($G:$G,$G16,$I:$I,"●",$A:$A,YR$5)/YR$3,0)/3600/$E16</f>
        <v>0</v>
      </c>
      <c r="YS16" s="0" t="n">
        <f aca="false">IF($J16="●",SUMIFS(ST_SUM!ZG:ZG,ST_SUM!$L:$L,$G16)/COUNTIFS($G:$G,$G16,$J:$J,"●",$A:$A,YS$5)/YS$3,0)/3600/$E16</f>
        <v>0</v>
      </c>
      <c r="YT16" s="0" t="n">
        <f aca="false">IF($K16="●",SUMIFS(ST_SUM!ZH:ZH,ST_SUM!$L:$L,$G16)/COUNTIFS($G:$G,$G16,$K:$K,"●",$A:$A,YT$5)/YT$3,0)/3600/$E16</f>
        <v>0</v>
      </c>
      <c r="YU16" s="0" t="n">
        <f aca="false">IF($L16="●",SUMIFS(ST_SUM!ZI:ZI,ST_SUM!$L:$L,$G16)/COUNTIFS($G:$G,$G16,$L:$L,"●",$A:$A,YU$5)/YU$3,0)/3600/$E16</f>
        <v>0</v>
      </c>
      <c r="YV16" s="0" t="n">
        <f aca="false">IF($M16="●",SUMIFS(ST_SUM!ZJ:ZJ,ST_SUM!$L:$L,$G16)/COUNTIFS($G:$G,$G16,$M:$M,"●",$A:$A,YV$5)/YV$3,0)/3600/$E16</f>
        <v>0</v>
      </c>
      <c r="YW16" s="0" t="n">
        <f aca="false">IF($N16="●",SUMIFS(ST_SUM!ZK:ZK,ST_SUM!$L:$L,$G16)/COUNTIFS($G:$G,$G16,$N:$N,"●",$A:$A,YW$5)/YW$3,0)/3600/$E16</f>
        <v>0</v>
      </c>
      <c r="YX16" s="0" t="n">
        <f aca="false">IF($O16="●",SUMIFS(ST_SUM!ZL:ZL,ST_SUM!$L:$L,$G16,ST_SUM!$M:$M,IF($B16='PART METHOD'!$D$4,"FMCNC1",IF($B16='PART METHOD'!$D$6,"FMCNC2","STD")))/IF($B16='PART METHOD'!$D$4,COUNTIFS($G:$G,$G16,$O:$O,"●",$A:$A,YX$5,$B:$B,'PART METHOD'!$D$4),IF($B16='PART METHOD'!$D$6,COUNTIFS($G:$G,$G16,$O:$O,"●",$A:$A,YX$5,$B:$B,'PART METHOD'!$D$6),COUNTIFS($G:$G,$G16,$O:$O,"●",$A:$A,YX$5,$B:$B,"&lt;&gt;"&amp;'PART METHOD'!$D$4,$B:$B,"&lt;&gt;"&amp;'PART METHOD'!$D$6)))/YX$3,0)/3600/$E16</f>
        <v>0</v>
      </c>
      <c r="YY16" s="0" t="n">
        <f aca="false">IF($P16="●",SUMIFS(ST_SUM!ZM:ZM,ST_SUM!$L:$L,$G16,ST_SUM!$M:$M,IF($B16='PART METHOD'!$D$4,"FMCNC1",IF($B16='PART METHOD'!$D$6,"FMCNC2","STD")))/IF($B16='PART METHOD'!$D$4,COUNTIFS($G:$G,$G16,$P:$P,"●",$A:$A,YY$5,$B:$B,'PART METHOD'!$D$4),IF($B16='PART METHOD'!$D$6,COUNTIFS($G:$G,$G16,$P:$P,"●",$A:$A,YY$5,$B:$B,'PART METHOD'!$D$6),COUNTIFS($G:$G,$G16,$P:$P,"●",$A:$A,YY$5,$B:$B,"&lt;&gt;"&amp;'PART METHOD'!$D$4,$B:$B,"&lt;&gt;"&amp;'PART METHOD'!$D$6)))/YY$3,0)/3600/$E16</f>
        <v>0</v>
      </c>
      <c r="YZ16" s="0" t="n">
        <f aca="false">IF($Q16="●",SUMIFS(ST_SUM!ZN:ZN,ST_SUM!$L:$L,$G16,ST_SUM!$M:$M,IF($B16='PART METHOD'!$D$4,"FMCNC1",IF($B16='PART METHOD'!$D$6,"FMCNC2","STD")))/IF($B16='PART METHOD'!$D$4,COUNTIFS($G:$G,$G16,$Q:$Q,"●",$A:$A,YZ$5,$B:$B,'PART METHOD'!$D$4),IF($B16='PART METHOD'!$D$6,COUNTIFS($G:$G,$G16,$Q:$Q,"●",$A:$A,YZ$5,$B:$B,'PART METHOD'!$D$6),COUNTIFS($G:$G,$G16,$Q:$Q,"●",$A:$A,YZ$5,$B:$B,"&lt;&gt;"&amp;'PART METHOD'!$D$4,$B:$B,"&lt;&gt;"&amp;'PART METHOD'!$D$6)))/YZ$3,0)/3600/$E16</f>
        <v>0</v>
      </c>
      <c r="ZA16" s="0" t="n">
        <f aca="false">IF($R16="●",SUMIFS(ST_SUM!ZO:ZO,ST_SUM!$L:$L,$G16,ST_SUM!$M:$M,IF($B16='PART METHOD'!$D$4,"FMCNC1",IF($B16='PART METHOD'!$D$6,"FMCNC2","STD")))/IF($B16='PART METHOD'!$D$4,COUNTIFS($G:$G,$G16,$R:$R,"●",$A:$A,ZA$5,$B:$B,'PART METHOD'!$D$4),IF($B16='PART METHOD'!$D$6,COUNTIFS($G:$G,$G16,$R:$R,"●",$A:$A,ZA$5,$B:$B,'PART METHOD'!$D$6),COUNTIFS($G:$G,$G16,$R:$R,"●",$A:$A,ZA$5,$B:$B,"&lt;&gt;"&amp;'PART METHOD'!$D$4,$B:$B,"&lt;&gt;"&amp;'PART METHOD'!$D$6)))/ZA$3,0)/3600/$E16</f>
        <v>0</v>
      </c>
      <c r="ZB16" s="0" t="n">
        <f aca="false">IF($S16="●",SUMIFS(ST_SUM!ZP:ZP,ST_SUM!$L:$L,$G16,ST_SUM!$M:$M,IF($B16='PART METHOD'!$D$4,"FMCNC1",IF($B16='PART METHOD'!$D$6,"FMCNC2","STD")))/IF($B16='PART METHOD'!$D$4,COUNTIFS($G:$G,$G16,$S:$S,"●",$A:$A,ZB$5,$B:$B,'PART METHOD'!$D$4),IF($B16='PART METHOD'!$D$6,COUNTIFS($G:$G,$G16,$S:$S,"●",$A:$A,ZB$5,$B:$B,'PART METHOD'!$D$6),COUNTIFS($G:$G,$G16,$S:$S,"●",$A:$A,ZB$5,$B:$B,"&lt;&gt;"&amp;'PART METHOD'!$D$4,$B:$B,"&lt;&gt;"&amp;'PART METHOD'!$D$6)))/ZB$3,0)/3600/$E16</f>
        <v>0</v>
      </c>
      <c r="ZC16" s="0" t="n">
        <f aca="false">IF($T16="●",SUMIFS(ST_SUM!ZQ:ZQ,ST_SUM!$L:$L,$G16,ST_SUM!$M:$M,IF($B16='PART METHOD'!$D$4,"FMCNC1",IF($B16='PART METHOD'!$D$6,"FMCNC2","STD")))/IF($B16='PART METHOD'!$D$4,COUNTIFS($G:$G,$G16,$T:$T,"●",$A:$A,ZC$5,$B:$B,'PART METHOD'!$D$4),IF($B16='PART METHOD'!$D$6,COUNTIFS($G:$G,$G16,$T:$T,"●",$A:$A,ZC$5,$B:$B,'PART METHOD'!$D$6),COUNTIFS($G:$G,$G16,$T:$T,"●",$A:$A,ZC$5,$B:$B,"&lt;&gt;"&amp;'PART METHOD'!$D$4,$B:$B,"&lt;&gt;"&amp;'PART METHOD'!$D$6)))/ZC$3,0)/3600/$E16</f>
        <v>0</v>
      </c>
      <c r="ZD16" s="0" t="n">
        <f aca="false">IF($U16="●",SUMIFS(ST_SUM!ZR:ZR,ST_SUM!$L:$L,$G16,ST_SUM!$M:$M,IF($B16='PART METHOD'!$D$4,"FMCNC1",IF($B16='PART METHOD'!$D$6,"FMCNC2","STD")))/IF($B16='PART METHOD'!$D$4,COUNTIFS($G:$G,$G16,$U:$U,"●",$A:$A,ZD$5,$B:$B,'PART METHOD'!$D$4),IF($B16='PART METHOD'!$D$6,COUNTIFS($G:$G,$G16,$U:$U,"●",$A:$A,ZD$5,$B:$B,'PART METHOD'!$D$6),COUNTIFS($G:$G,$G16,$U:$U,"●",$A:$A,ZD$5,$B:$B,"&lt;&gt;"&amp;'PART METHOD'!$D$4,$B:$B,"&lt;&gt;"&amp;'PART METHOD'!$D$6)))/ZD$3,0)/3600/$E16</f>
        <v>0</v>
      </c>
      <c r="ZE16" s="0" t="n">
        <f aca="false">IF($V16="●",SUMIFS(ST_SUM!ZS:ZS,ST_SUM!$L:$L,$G16,ST_SUM!$M:$M,IF($B16='PART METHOD'!$D$4,"FMCNC1",IF($B16='PART METHOD'!$D$6,"FMCNC2","STD")))/IF($B16='PART METHOD'!$D$4,COUNTIFS($G:$G,$G16,$V:$V,"●",$A:$A,ZE$5,$B:$B,'PART METHOD'!$D$4),IF($B16='PART METHOD'!$D$6,COUNTIFS($G:$G,$G16,$V:$V,"●",$A:$A,ZE$5,$B:$B,'PART METHOD'!$D$6),COUNTIFS($G:$G,$G16,$V:$V,"●",$A:$A,ZE$5,$B:$B,"&lt;&gt;"&amp;'PART METHOD'!$D$4,$B:$B,"&lt;&gt;"&amp;'PART METHOD'!$D$6)))/ZE$3,0)/3600/$E16</f>
        <v>0</v>
      </c>
      <c r="ZF16" s="0" t="n">
        <f aca="false">IF($W16="●",SUMIFS(ST_SUM!ZT:ZT,ST_SUM!$L:$L,$G16,ST_SUM!$N:$N,IF($B16='PART METHOD'!$D$5,"HAND","STD"))/COUNTIFS($G:$G,$G16,$W:$W,"●",$A:$A,ZF$5,$B:$B,IF($B16='PART METHOD'!$D$5,'PART METHOD'!$D$5,"&lt;&gt;"&amp;'PART METHOD'!$D$5))/ZF$3,0)/3600/$E16</f>
        <v>0</v>
      </c>
      <c r="ZG16" s="0" t="n">
        <f aca="false">IF($X16="●",SUMIFS(ST_SUM!ZU:ZU,ST_SUM!$L:$L,$G16)/COUNTIFS($G:$G,$G16,$X:$X,"●",$A:$A,ZG$5)/ZG$3,0)/3600/$E16</f>
        <v>0</v>
      </c>
      <c r="ZH16" s="0" t="n">
        <f aca="false">IF($Y16="●",SUMIFS(ST_SUM!ZV:ZV,ST_SUM!$L:$L,$G16)/COUNTIFS($G:$G,$G16,$Y:$Y,"●",$A:$A,ZH$5)/ZH$3,0)/3600/$E16</f>
        <v>0</v>
      </c>
      <c r="ZI16" s="0" t="n">
        <f aca="false">IF($Z16="●",SUMIFS(ST_SUM!ZW:ZW,ST_SUM!$L:$L,$G16)/COUNTIFS($G:$G,$G16,$Z:$Z,"●",$A:$A,ZI$5)/ZI$3,0)/3600/$E16</f>
        <v>0</v>
      </c>
      <c r="ZJ16" s="0" t="n">
        <f aca="false">IF($AA16="●",SUMIFS(ST_SUM!ZX:ZX,ST_SUM!$L:$L,$G16)/COUNTIFS($G:$G,$G16,$AA:$AA,"●",$A:$A,ZJ$5)/ZJ$3,0)/3600/$E16</f>
        <v>0</v>
      </c>
      <c r="ZK16" s="0" t="n">
        <f aca="false">IF($AB16="●",SUMIFS(ST_SUM!ZY:ZY,ST_SUM!$L:$L,$G16)/COUNTIFS($G:$G,$G16,$AB:$AB,"●",$A:$A,ZK$5)/ZK$3,0)/3600/$E16</f>
        <v>0</v>
      </c>
      <c r="ZL16" s="0" t="n">
        <f aca="false">IF($AC16="●",SUMIFS(ST_SUM!ZZ:ZZ,ST_SUM!$L:$L,$G16)/COUNTIFS($G:$G,$G16,$AC:$AC,"●",$A:$A,ZL$5)/ZL$3,0)/3600/$E16</f>
        <v>0</v>
      </c>
      <c r="ZM16" s="0" t="n">
        <f aca="false">IF($AD16="●",SUMIFS(ST_SUM!AAA:AAA,ST_SUM!$L:$L,$G16)/COUNTIFS($G:$G,$G16,$AD:$AD,"●",$A:$A,ZM$5)/ZM$3,0)/3600/$E16</f>
        <v>0</v>
      </c>
      <c r="ZN16" s="0" t="n">
        <f aca="false">IF($AE16="●",SUMIFS(ST_SUM!AAB:AAB,ST_SUM!$L:$L,$G16)/COUNTIFS($G:$G,$G16,$AE:$AE,"●",$A:$A,ZN$5)/ZN$3,0)/3600/$E16</f>
        <v>0</v>
      </c>
      <c r="ZO16" s="0" t="n">
        <f aca="false">IF($AF16="●",SUMIFS(ST_SUM!AAC:AAC,ST_SUM!$L:$L,$G16)/COUNTIFS($G:$G,$G16,$AF:$AF,"●",$A:$A,ZO$5)/ZO$3,0)/3600/$E16</f>
        <v>0</v>
      </c>
      <c r="ZP16" s="0" t="n">
        <f aca="false">IF($AG16="●",SUMIFS(ST_SUM!AAD:AAD,ST_SUM!$L:$L,$G16)/COUNTIFS($G:$G,$G16,$AG:$AG,"●",$A:$A,ZP$5)/ZP$3,0)/3600/$E16</f>
        <v>0</v>
      </c>
      <c r="ZQ16" s="0" t="n">
        <f aca="false">IF($AH16="●",SUMIFS(ST_SUM!AAE:AAE,ST_SUM!$L:$L,$G16)/COUNTIFS($G:$G,$G16,$AH:$AH,"●",$A:$A,ZQ$5)/ZQ$3,0)/3600/$E16</f>
        <v>0</v>
      </c>
      <c r="ZR16" s="0" t="n">
        <f aca="false">IF($AI16="●",SUMIFS(ST_SUM!AAF:AAF,ST_SUM!$L:$L,$G16)/COUNTIFS($G:$G,$G16,$AI:$AI,"●",$A:$A,ZR$5)/ZR$3,0)/3600/$E16</f>
        <v>0</v>
      </c>
      <c r="ZS16" s="0" t="n">
        <f aca="false">IF($AJ16="●",SUMIFS(ST_SUM!AAG:AAG,ST_SUM!$L:$L,$G16)/COUNTIFS($G:$G,$G16,$AJ:$AJ,"●",$A:$A,ZS$5)/ZS$3,0)/3600/$E16</f>
        <v>0</v>
      </c>
      <c r="ZT16" s="0" t="n">
        <f aca="false">IF($AK16="●",SUMIFS(ST_SUM!AAH:AAH,ST_SUM!$L:$L,$G16)/COUNTIFS($G:$G,$G16,$AK:$AK,"●",$A:$A,ZT$5)/ZT$3,0)/3600/$E16</f>
        <v>0</v>
      </c>
      <c r="ZU16" s="0" t="n">
        <f aca="false">IF($AL16="●",SUMIFS(ST_SUM!AAI:AAI,ST_SUM!$L:$L,$G16)/COUNTIFS($G:$G,$G16,$AL:$AL,"●",$A:$A,ZU$5)/ZU$3,0)/3600/$E16</f>
        <v>0</v>
      </c>
      <c r="ZV16" s="0" t="n">
        <f aca="false">IF($AM16="●",SUMIFS(ST_SUM!AAJ:AAJ,ST_SUM!$L:$L,$G16)/COUNTIFS($G:$G,$G16,$AM:$AM,"●",$A:$A,ZV$5)/ZV$3,0)/3600/$E16</f>
        <v>0</v>
      </c>
      <c r="ZW16" s="0" t="n">
        <f aca="false">IF($AN16="●",SUMIFS(ST_SUM!AAK:AAK,ST_SUM!$L:$L,$G16)/COUNTIFS($G:$G,$G16,$AN:$AN,"●",$A:$A,ZW$5)/ZW$3,0)/3600/$E16</f>
        <v>0</v>
      </c>
      <c r="ZX16" s="0" t="n">
        <f aca="false">IF($AO16="●",SUMIFS(ST_SUM!AAL:AAL,ST_SUM!$L:$L,$G16)/COUNTIFS($G:$G,$G16,$AO:$AO,"●",$A:$A,ZX$5)/ZX$3,0)/3600/$E16</f>
        <v>0</v>
      </c>
      <c r="ZY16" s="0" t="n">
        <f aca="false">IF($AP16="●",SUMIFS(ST_SUM!AAM:AAM,ST_SUM!$L:$L,$G16)/COUNTIFS($G:$G,$G16,$AP:$AP,"●",$A:$A,ZY$5)/ZY$3,0)/3600/$E16</f>
        <v>0</v>
      </c>
      <c r="ZZ16" s="0" t="n">
        <f aca="false">IF($AQ16="●",SUMIFS(ST_SUM!AAN:AAN,ST_SUM!$L:$L,$G16)/COUNTIFS($G:$G,$G16,$AQ:$AQ,"●",$A:$A,ZZ$5)/ZZ$3,0)/3600/$E16</f>
        <v>0</v>
      </c>
      <c r="AAA16" s="0" t="n">
        <f aca="false">IF($AR16="●",SUMIFS(ST_SUM!AAO:AAO,ST_SUM!$L:$L,$G16)/COUNTIFS($G:$G,$G16,$AR:$AR,"●",$A:$A,AAA$5)/AAA$3,0)/3600/$E16</f>
        <v>0</v>
      </c>
      <c r="AAB16" s="0" t="n">
        <f aca="false">IF($AS16="●",SUMIFS(ST_SUM!AAP:AAP,ST_SUM!$L:$L,$G16)/COUNTIFS($G:$G,$G16,$AS:$AS,"●",$A:$A,AAB$5)/AAB$3,0)/3600/$E16</f>
        <v>0</v>
      </c>
      <c r="AAC16" s="0" t="n">
        <f aca="false">IF($AT16="●",SUMIFS(ST_SUM!AAQ:AAQ,ST_SUM!$L:$L,$G16)/COUNTIFS($G:$G,$G16,$AT:$AT,"●",$A:$A,AAC$5)/AAC$3,0)/3600/$E16</f>
        <v>0</v>
      </c>
      <c r="AAD16" s="0" t="n">
        <f aca="false">IF($AU16="●",SUMIFS(ST_SUM!AAR:AAR,ST_SUM!$L:$L,$G16)/COUNTIFS($G:$G,$G16,$AU:$AU,"●",$A:$A,AAD$5)/AAD$3,0)/3600/$E16</f>
        <v>0</v>
      </c>
      <c r="AAE16" s="0" t="n">
        <f aca="false">IF($AV16="●",SUMIFS(ST_SUM!AAS:AAS,ST_SUM!$L:$L,$G16)/COUNTIFS($G:$G,$G16,$AV:$AV,"●",$A:$A,AAE$5)/AAE$3,0)/3600/$E16</f>
        <v>0</v>
      </c>
      <c r="AAF16" s="0" t="n">
        <f aca="false">IF($AW16="●",SUMIFS(ST_SUM!AAT:AAT,ST_SUM!$L:$L,$G16)/COUNTIFS($G:$G,$G16,$AW:$AW,"●",$A:$A,AAF$5)/AAF$3,0)/3600/$E16</f>
        <v>0</v>
      </c>
      <c r="AAG16" s="0" t="n">
        <f aca="false">IF($AX16="●",SUMIFS(ST_SUM!AAU:AAU,ST_SUM!$L:$L,$G16)/COUNTIFS($G:$G,$G16,$AX:$AX,"●",$A:$A,AAG$5)/AAG$3,0)/3600/$E16</f>
        <v>0</v>
      </c>
      <c r="AAH16" s="0" t="n">
        <f aca="false">IF($AY16="●",SUMIFS(ST_SUM!AAV:AAV,ST_SUM!$L:$L,$G16)/COUNTIFS($G:$G,$G16,$AY:$AY,"●",$A:$A,AAH$5)/AAH$3,0)/3600/$E16</f>
        <v>0</v>
      </c>
      <c r="AAI16" s="0" t="n">
        <f aca="false">IF($AZ16="●",SUMIFS(ST_SUM!AAW:AAW,ST_SUM!$L:$L,$G16)/COUNTIFS($G:$G,$G16,$AZ:$AZ,"●",$A:$A,AAI$5)/AAI$3,0)/3600/$E16</f>
        <v>0</v>
      </c>
      <c r="AAJ16" s="0" t="n">
        <f aca="false">IF($BA16="●",SUMIFS(ST_SUM!AAX:AAX,ST_SUM!$L:$L,$G16)/COUNTIFS($G:$G,$G16,$BA:$BA,"●",$A:$A,AAJ$5)/AAJ$3,0)/3600/$E16</f>
        <v>0</v>
      </c>
      <c r="AAK16" s="0" t="n">
        <f aca="false">IF($BB16="●",SUMIFS(ST_SUM!AAY:AAY,ST_SUM!$L:$L,$G16)/COUNTIFS($G:$G,$G16,$BB:$BB,"●",$A:$A,AAK$5)/AAK$3,0)/3600/$E16</f>
        <v>0</v>
      </c>
      <c r="AAL16" s="0" t="n">
        <f aca="false">IF($BC16="●",SUMIFS(ST_SUM!AAZ:AAZ,ST_SUM!$L:$L,$G16)/COUNTIFS($G:$G,$G16,$BC:$BC,"●",$A:$A,AAL$5)/AAL$3,0)/3600/$E16</f>
        <v>0</v>
      </c>
      <c r="AAM16" s="0" t="n">
        <f aca="false">IF($BD16="●",SUMIFS(ST_SUM!ABA:ABA,ST_SUM!$L:$L,$G16)/COUNTIFS($G:$G,$G16,$BD:$BD,"●",$A:$A,AAM$5)/AAM$3,0)/3600/$E16</f>
        <v>0</v>
      </c>
      <c r="AAN16" s="0" t="n">
        <f aca="false">IF($BE16="●",SUMIFS(ST_SUM!ABB:ABB,ST_SUM!$L:$L,$G16)/COUNTIFS($G:$G,$G16,$BE:$BE,"●",$A:$A,AAN$5)/AAN$3,0)/3600/$E16</f>
        <v>0</v>
      </c>
      <c r="AAO16" s="0" t="n">
        <f aca="false">IF($BF16="●",SUMIFS(ST_SUM!ABC:ABC,ST_SUM!$L:$L,$G16)/COUNTIFS($G:$G,$G16,$BF:$BF,"●",$A:$A,AAO$5)/AAO$3,0)/3600/$E16</f>
        <v>0</v>
      </c>
      <c r="AAP16" s="0" t="n">
        <f aca="false">IF($BG16="●",SUMIFS(ST_SUM!ABD:ABD,ST_SUM!$L:$L,$G16)/COUNTIFS($G:$G,$G16,$BG:$BG,"●",$A:$A,AAP$5)/AAP$3,0)/3600/$E16</f>
        <v>0</v>
      </c>
      <c r="AAQ16" s="0" t="n">
        <f aca="false">IF($BH16="●",SUMIFS(ST_SUM!ABE:ABE,ST_SUM!$L:$L,$G16)/COUNTIFS($G:$G,$G16,$BH:$BH,"●",$A:$A,AAQ$5)/AAQ$3,0)/3600/$E16</f>
        <v>0</v>
      </c>
      <c r="AAR16" s="0" t="n">
        <f aca="false">IF($BI16="●",SUMIFS(ST_SUM!ABF:ABF,ST_SUM!$L:$L,$G16)/COUNTIFS($G:$G,$G16,$BI:$BI,"●",$A:$A,AAR$5)/AAR$3,0)/3600/$E16</f>
        <v>0</v>
      </c>
      <c r="AAS16" s="0" t="n">
        <f aca="false">IF($BJ16="●",SUMIFS(ST_SUM!ABG:ABG,ST_SUM!$L:$L,$G16)/COUNTIFS($G:$G,$G16,$BJ:$BJ,"●",$A:$A,AAS$5)/AAS$3,0)/3600/$E16</f>
        <v>0</v>
      </c>
      <c r="AAT16" s="0" t="n">
        <f aca="false">IF($BK16="●",SUMIFS(ST_SUM!ABH:ABH,ST_SUM!$L:$L,$G16)/COUNTIFS($G:$G,$G16,$BK:$BK,"●",$A:$A,AAT$5)/AAT$3,0)/3600/$E16</f>
        <v>0</v>
      </c>
      <c r="AAU16" s="0" t="n">
        <f aca="false">IF($BL16="●",SUMIFS(ST_SUM!ABI:ABI,ST_SUM!$L:$L,$G16)/COUNTIFS($G:$G,$G16,$BL:$BL,"●",$A:$A,AAU$5)/AAU$3,0)/3600/$E16</f>
        <v>0</v>
      </c>
      <c r="AAV16" s="0" t="n">
        <f aca="false">IF($BM16="●",SUMIFS(ST_SUM!ABJ:ABJ,ST_SUM!$L:$L,$G16)/COUNTIFS($G:$G,$G16,$BM:$BM,"●",$A:$A,AAV$5)/AAV$3,0)/3600/$E16</f>
        <v>0</v>
      </c>
      <c r="AAW16" s="0" t="n">
        <f aca="false">IF($BN16="●",SUMIFS(ST_SUM!ABK:ABK,ST_SUM!$L:$L,$G16)/COUNTIFS($G:$G,$G16,$BN:$BN,"●",$A:$A,AAW$5)/AAW$3,0)/3600/$E16</f>
        <v>0</v>
      </c>
      <c r="AAX16" s="0" t="n">
        <f aca="false">IF($BO16="●",SUMIFS(ST_SUM!ABL:ABL,ST_SUM!$L:$L,$G16)/COUNTIFS($G:$G,$G16,$BO:$BO,"●",$A:$A,AAX$5)/AAX$3,0)/3600/$E16</f>
        <v>0</v>
      </c>
      <c r="AAY16" s="0" t="n">
        <f aca="false">IF($BP16="●",SUMIFS(ST_SUM!ABM:ABM,ST_SUM!$L:$L,$G16)/COUNTIFS($G:$G,$G16,$BP:$BP,"●",$A:$A,AAY$5)/AAY$3,0)/3600/$E16</f>
        <v>0</v>
      </c>
      <c r="AAZ16" s="0" t="n">
        <f aca="false">IF($BQ16="●",SUMIFS(ST_SUM!ABN:ABN,ST_SUM!$L:$L,$G16)/COUNTIFS($G:$G,$G16,$BQ:$BQ,"●",$A:$A,AAZ$5)/AAZ$3,0)/3600/$E16</f>
        <v>0</v>
      </c>
      <c r="ABA16" s="0" t="n">
        <f aca="false">IF($BR16="●",SUMIFS(ST_SUM!ABO:ABO,ST_SUM!$L:$L,$G16)/COUNTIFS($G:$G,$G16,$BR:$BR,"●",$A:$A,ABA$5)/ABA$3,0)/3600/$E16</f>
        <v>0</v>
      </c>
      <c r="ABB16" s="0" t="n">
        <f aca="false">IF($BS16="●",SUMIFS(ST_SUM!ABP:ABP,ST_SUM!$L:$L,$G16)/COUNTIFS($G:$G,$G16,$BS:$BS,"●",$A:$A,ABB$5)/ABB$3,0)/3600/$E16</f>
        <v>0</v>
      </c>
      <c r="ABC16" s="0" t="n">
        <f aca="false">IF($BT16="●",SUMIFS(ST_SUM!ABQ:ABQ,ST_SUM!$L:$L,$G16)/COUNTIFS($G:$G,$G16,$BT:$BT,"●",$A:$A,ABC$5)/ABC$3,0)/3600/$E16</f>
        <v>0</v>
      </c>
      <c r="ABD16" s="0" t="n">
        <f aca="false">SUM(YQ16:ABC16)</f>
        <v>0</v>
      </c>
      <c r="ABE16" s="0" t="n">
        <f aca="false">IF($H16="●",SUMIFS(ST_SUM!ABS:ABS,ST_SUM!$L:$L,$G16)/COUNTIFS($G:$G,$G16,$H:$H,"●",$A:$A,ABE$5)/ABE$3,0)/3600/$E16</f>
        <v>0</v>
      </c>
      <c r="ABF16" s="0" t="n">
        <f aca="false">IF($I16="●",SUMIFS(ST_SUM!ABT:ABT,ST_SUM!$L:$L,$G16)/COUNTIFS($G:$G,$G16,$I:$I,"●",$A:$A,ABF$5)/ABF$3,0)/3600/$E16</f>
        <v>0</v>
      </c>
      <c r="ABG16" s="0" t="n">
        <f aca="false">IF($J16="●",SUMIFS(ST_SUM!ABU:ABU,ST_SUM!$L:$L,$G16)/COUNTIFS($G:$G,$G16,$J:$J,"●",$A:$A,ABG$5)/ABG$3,0)/3600/$E16</f>
        <v>0</v>
      </c>
      <c r="ABH16" s="0" t="n">
        <f aca="false">IF($K16="●",SUMIFS(ST_SUM!ABV:ABV,ST_SUM!$L:$L,$G16)/COUNTIFS($G:$G,$G16,$K:$K,"●",$A:$A,ABH$5)/ABH$3,0)/3600/$E16</f>
        <v>0</v>
      </c>
      <c r="ABI16" s="0" t="n">
        <f aca="false">IF($L16="●",SUMIFS(ST_SUM!ABW:ABW,ST_SUM!$L:$L,$G16)/COUNTIFS($G:$G,$G16,$L:$L,"●",$A:$A,ABI$5)/ABI$3,0)/3600/$E16</f>
        <v>0</v>
      </c>
      <c r="ABJ16" s="0" t="n">
        <f aca="false">IF($M16="●",SUMIFS(ST_SUM!ABX:ABX,ST_SUM!$L:$L,$G16)/COUNTIFS($G:$G,$G16,$M:$M,"●",$A:$A,ABJ$5)/ABJ$3,0)/3600/$E16</f>
        <v>0</v>
      </c>
      <c r="ABK16" s="0" t="n">
        <f aca="false">IF($N16="●",SUMIFS(ST_SUM!ABY:ABY,ST_SUM!$L:$L,$G16)/COUNTIFS($G:$G,$G16,$N:$N,"●",$A:$A,ABK$5)/ABK$3,0)/3600/$E16</f>
        <v>0</v>
      </c>
      <c r="ABL16" s="0" t="n">
        <f aca="false">IF($O16="●",SUMIFS(ST_SUM!ABZ:ABZ,ST_SUM!$L:$L,$G16,ST_SUM!$M:$M,IF($B16='PART METHOD'!$D$4,"FMCNC1",IF($B16='PART METHOD'!$D$6,"FMCNC2","STD")))/IF($B16='PART METHOD'!$D$4,COUNTIFS($G:$G,$G16,$O:$O,"●",$A:$A,ABL$5,$B:$B,'PART METHOD'!$D$4),IF($B16='PART METHOD'!$D$6,COUNTIFS($G:$G,$G16,$O:$O,"●",$A:$A,ABL$5,$B:$B,'PART METHOD'!$D$6),COUNTIFS($G:$G,$G16,$O:$O,"●",$A:$A,ABL$5,$B:$B,"&lt;&gt;"&amp;'PART METHOD'!$D$4,$B:$B,"&lt;&gt;"&amp;'PART METHOD'!$D$6)))/ABL$3,0)/3600/$E16</f>
        <v>0</v>
      </c>
      <c r="ABM16" s="0" t="n">
        <f aca="false">IF($P16="●",SUMIFS(ST_SUM!ACA:ACA,ST_SUM!$L:$L,$G16,ST_SUM!$M:$M,IF($B16='PART METHOD'!$D$4,"FMCNC1",IF($B16='PART METHOD'!$D$6,"FMCNC2","STD")))/IF($B16='PART METHOD'!$D$4,COUNTIFS($G:$G,$G16,$P:$P,"●",$A:$A,ABM$5,$B:$B,'PART METHOD'!$D$4),IF($B16='PART METHOD'!$D$6,COUNTIFS($G:$G,$G16,$P:$P,"●",$A:$A,ABM$5,$B:$B,'PART METHOD'!$D$6),COUNTIFS($G:$G,$G16,$P:$P,"●",$A:$A,ABM$5,$B:$B,"&lt;&gt;"&amp;'PART METHOD'!$D$4,$B:$B,"&lt;&gt;"&amp;'PART METHOD'!$D$6)))/ABM$3,0)/3600/$E16</f>
        <v>0</v>
      </c>
      <c r="ABN16" s="0" t="n">
        <f aca="false">IF($Q16="●",SUMIFS(ST_SUM!ACB:ACB,ST_SUM!$L:$L,$G16,ST_SUM!$M:$M,IF($B16='PART METHOD'!$D$4,"FMCNC1",IF($B16='PART METHOD'!$D$6,"FMCNC2","STD")))/IF($B16='PART METHOD'!$D$4,COUNTIFS($G:$G,$G16,$Q:$Q,"●",$A:$A,ABN$5,$B:$B,'PART METHOD'!$D$4),IF($B16='PART METHOD'!$D$6,COUNTIFS($G:$G,$G16,$Q:$Q,"●",$A:$A,ABN$5,$B:$B,'PART METHOD'!$D$6),COUNTIFS($G:$G,$G16,$Q:$Q,"●",$A:$A,ABN$5,$B:$B,"&lt;&gt;"&amp;'PART METHOD'!$D$4,$B:$B,"&lt;&gt;"&amp;'PART METHOD'!$D$6)))/ABN$3,0)/3600/$E16</f>
        <v>0</v>
      </c>
      <c r="ABO16" s="0" t="n">
        <f aca="false">IF($R16="●",SUMIFS(ST_SUM!ACC:ACC,ST_SUM!$L:$L,$G16,ST_SUM!$M:$M,IF($B16='PART METHOD'!$D$4,"FMCNC1",IF($B16='PART METHOD'!$D$6,"FMCNC2","STD")))/IF($B16='PART METHOD'!$D$4,COUNTIFS($G:$G,$G16,$R:$R,"●",$A:$A,ABO$5,$B:$B,'PART METHOD'!$D$4),IF($B16='PART METHOD'!$D$6,COUNTIFS($G:$G,$G16,$R:$R,"●",$A:$A,ABO$5,$B:$B,'PART METHOD'!$D$6),COUNTIFS($G:$G,$G16,$R:$R,"●",$A:$A,ABO$5,$B:$B,"&lt;&gt;"&amp;'PART METHOD'!$D$4,$B:$B,"&lt;&gt;"&amp;'PART METHOD'!$D$6)))/ABO$3,0)/3600/$E16</f>
        <v>0</v>
      </c>
      <c r="ABP16" s="0" t="n">
        <f aca="false">IF($S16="●",SUMIFS(ST_SUM!ACD:ACD,ST_SUM!$L:$L,$G16,ST_SUM!$M:$M,IF($B16='PART METHOD'!$D$4,"FMCNC1",IF($B16='PART METHOD'!$D$6,"FMCNC2","STD")))/IF($B16='PART METHOD'!$D$4,COUNTIFS($G:$G,$G16,$S:$S,"●",$A:$A,ABP$5,$B:$B,'PART METHOD'!$D$4),IF($B16='PART METHOD'!$D$6,COUNTIFS($G:$G,$G16,$S:$S,"●",$A:$A,ABP$5,$B:$B,'PART METHOD'!$D$6),COUNTIFS($G:$G,$G16,$S:$S,"●",$A:$A,ABP$5,$B:$B,"&lt;&gt;"&amp;'PART METHOD'!$D$4,$B:$B,"&lt;&gt;"&amp;'PART METHOD'!$D$6)))/ABP$3,0)/3600/$E16</f>
        <v>0</v>
      </c>
      <c r="ABQ16" s="0" t="n">
        <f aca="false">IF($T16="●",SUMIFS(ST_SUM!ACE:ACE,ST_SUM!$L:$L,$G16,ST_SUM!$M:$M,IF($B16='PART METHOD'!$D$4,"FMCNC1",IF($B16='PART METHOD'!$D$6,"FMCNC2","STD")))/IF($B16='PART METHOD'!$D$4,COUNTIFS($G:$G,$G16,$T:$T,"●",$A:$A,ABQ$5,$B:$B,'PART METHOD'!$D$4),IF($B16='PART METHOD'!$D$6,COUNTIFS($G:$G,$G16,$T:$T,"●",$A:$A,ABQ$5,$B:$B,'PART METHOD'!$D$6),COUNTIFS($G:$G,$G16,$T:$T,"●",$A:$A,ABQ$5,$B:$B,"&lt;&gt;"&amp;'PART METHOD'!$D$4,$B:$B,"&lt;&gt;"&amp;'PART METHOD'!$D$6)))/ABQ$3,0)/3600/$E16</f>
        <v>0</v>
      </c>
      <c r="ABR16" s="0" t="n">
        <f aca="false">IF($U16="●",SUMIFS(ST_SUM!ACF:ACF,ST_SUM!$L:$L,$G16,ST_SUM!$M:$M,IF($B16='PART METHOD'!$D$4,"FMCNC1",IF($B16='PART METHOD'!$D$6,"FMCNC2","STD")))/IF($B16='PART METHOD'!$D$4,COUNTIFS($G:$G,$G16,$U:$U,"●",$A:$A,ABR$5,$B:$B,'PART METHOD'!$D$4),IF($B16='PART METHOD'!$D$6,COUNTIFS($G:$G,$G16,$U:$U,"●",$A:$A,ABR$5,$B:$B,'PART METHOD'!$D$6),COUNTIFS($G:$G,$G16,$U:$U,"●",$A:$A,ABR$5,$B:$B,"&lt;&gt;"&amp;'PART METHOD'!$D$4,$B:$B,"&lt;&gt;"&amp;'PART METHOD'!$D$6)))/ABR$3,0)/3600/$E16</f>
        <v>0</v>
      </c>
      <c r="ABS16" s="0" t="n">
        <f aca="false">IF($V16="●",SUMIFS(ST_SUM!ACG:ACG,ST_SUM!$L:$L,$G16,ST_SUM!$M:$M,IF($B16='PART METHOD'!$D$4,"FMCNC1",IF($B16='PART METHOD'!$D$6,"FMCNC2","STD")))/IF($B16='PART METHOD'!$D$4,COUNTIFS($G:$G,$G16,$V:$V,"●",$A:$A,ABS$5,$B:$B,'PART METHOD'!$D$4),IF($B16='PART METHOD'!$D$6,COUNTIFS($G:$G,$G16,$V:$V,"●",$A:$A,ABS$5,$B:$B,'PART METHOD'!$D$6),COUNTIFS($G:$G,$G16,$V:$V,"●",$A:$A,ABS$5,$B:$B,"&lt;&gt;"&amp;'PART METHOD'!$D$4,$B:$B,"&lt;&gt;"&amp;'PART METHOD'!$D$6)))/ABS$3,0)/3600/$E16</f>
        <v>0</v>
      </c>
      <c r="ABT16" s="0" t="n">
        <f aca="false">IF($W16="●",SUMIFS(ST_SUM!ACH:ACH,ST_SUM!$L:$L,$G16,ST_SUM!$N:$N,IF($B16='PART METHOD'!$D$5,"HAND","STD"))/COUNTIFS($G:$G,$G16,$W:$W,"●",$A:$A,ABT$5,$B:$B,IF($B16='PART METHOD'!$D$5,'PART METHOD'!$D$5,"&lt;&gt;"&amp;'PART METHOD'!$D$5))/ABT$3,0)/3600/$E16</f>
        <v>0</v>
      </c>
      <c r="ABU16" s="0" t="n">
        <f aca="false">IF($X16="●",SUMIFS(ST_SUM!ACI:ACI,ST_SUM!$L:$L,$G16)/COUNTIFS($G:$G,$G16,$X:$X,"●",$A:$A,ABU$5)/ABU$3,0)/3600/$E16</f>
        <v>0</v>
      </c>
      <c r="ABV16" s="0" t="n">
        <f aca="false">IF($Y16="●",SUMIFS(ST_SUM!ACJ:ACJ,ST_SUM!$L:$L,$G16)/COUNTIFS($G:$G,$G16,$Y:$Y,"●",$A:$A,ABV$5)/ABV$3,0)/3600/$E16</f>
        <v>0</v>
      </c>
      <c r="ABW16" s="0" t="n">
        <f aca="false">IF($Z16="●",SUMIFS(ST_SUM!ACK:ACK,ST_SUM!$L:$L,$G16)/COUNTIFS($G:$G,$G16,$Z:$Z,"●",$A:$A,ABW$5)/ABW$3,0)/3600/$E16</f>
        <v>0</v>
      </c>
      <c r="ABX16" s="0" t="n">
        <f aca="false">IF($AA16="●",SUMIFS(ST_SUM!ACL:ACL,ST_SUM!$L:$L,$G16)/COUNTIFS($G:$G,$G16,$AA:$AA,"●",$A:$A,ABX$5)/ABX$3,0)/3600/$E16</f>
        <v>0</v>
      </c>
      <c r="ABY16" s="0" t="n">
        <f aca="false">IF($AB16="●",SUMIFS(ST_SUM!ACM:ACM,ST_SUM!$L:$L,$G16)/COUNTIFS($G:$G,$G16,$AB:$AB,"●",$A:$A,ABY$5)/ABY$3,0)/3600/$E16</f>
        <v>0</v>
      </c>
      <c r="ABZ16" s="0" t="n">
        <f aca="false">IF($AC16="●",SUMIFS(ST_SUM!ACN:ACN,ST_SUM!$L:$L,$G16)/COUNTIFS($G:$G,$G16,$AC:$AC,"●",$A:$A,ABZ$5)/ABZ$3,0)/3600/$E16</f>
        <v>0</v>
      </c>
      <c r="ACA16" s="0" t="n">
        <f aca="false">IF($AD16="●",SUMIFS(ST_SUM!ACO:ACO,ST_SUM!$L:$L,$G16)/COUNTIFS($G:$G,$G16,$AD:$AD,"●",$A:$A,ACA$5)/ACA$3,0)/3600/$E16</f>
        <v>0</v>
      </c>
      <c r="ACB16" s="0" t="n">
        <f aca="false">IF($AE16="●",SUMIFS(ST_SUM!ACP:ACP,ST_SUM!$L:$L,$G16)/COUNTIFS($G:$G,$G16,$AE:$AE,"●",$A:$A,ACB$5)/ACB$3,0)/3600/$E16</f>
        <v>0</v>
      </c>
      <c r="ACC16" s="0" t="n">
        <f aca="false">IF($AF16="●",SUMIFS(ST_SUM!ACQ:ACQ,ST_SUM!$L:$L,$G16)/COUNTIFS($G:$G,$G16,$AF:$AF,"●",$A:$A,ACC$5)/ACC$3,0)/3600/$E16</f>
        <v>0</v>
      </c>
      <c r="ACD16" s="0" t="n">
        <f aca="false">IF($AG16="●",SUMIFS(ST_SUM!ACR:ACR,ST_SUM!$L:$L,$G16)/COUNTIFS($G:$G,$G16,$AG:$AG,"●",$A:$A,ACD$5)/ACD$3,0)/3600/$E16</f>
        <v>0</v>
      </c>
      <c r="ACE16" s="0" t="n">
        <f aca="false">IF($AH16="●",SUMIFS(ST_SUM!ACS:ACS,ST_SUM!$L:$L,$G16)/COUNTIFS($G:$G,$G16,$AH:$AH,"●",$A:$A,ACE$5)/ACE$3,0)/3600/$E16</f>
        <v>0</v>
      </c>
      <c r="ACF16" s="0" t="n">
        <f aca="false">IF($AI16="●",SUMIFS(ST_SUM!ACT:ACT,ST_SUM!$L:$L,$G16)/COUNTIFS($G:$G,$G16,$AI:$AI,"●",$A:$A,ACF$5)/ACF$3,0)/3600/$E16</f>
        <v>0</v>
      </c>
      <c r="ACG16" s="0" t="n">
        <f aca="false">IF($AJ16="●",SUMIFS(ST_SUM!ACU:ACU,ST_SUM!$L:$L,$G16)/COUNTIFS($G:$G,$G16,$AJ:$AJ,"●",$A:$A,ACG$5)/ACG$3,0)/3600/$E16</f>
        <v>0</v>
      </c>
      <c r="ACH16" s="0" t="n">
        <f aca="false">IF($AK16="●",SUMIFS(ST_SUM!ACV:ACV,ST_SUM!$L:$L,$G16)/COUNTIFS($G:$G,$G16,$AK:$AK,"●",$A:$A,ACH$5)/ACH$3,0)/3600/$E16</f>
        <v>0</v>
      </c>
      <c r="ACI16" s="0" t="n">
        <f aca="false">IF($AL16="●",SUMIFS(ST_SUM!ACW:ACW,ST_SUM!$L:$L,$G16)/COUNTIFS($G:$G,$G16,$AL:$AL,"●",$A:$A,ACI$5)/ACI$3,0)/3600/$E16</f>
        <v>0</v>
      </c>
      <c r="ACJ16" s="0" t="n">
        <f aca="false">IF($AM16="●",SUMIFS(ST_SUM!ACX:ACX,ST_SUM!$L:$L,$G16)/COUNTIFS($G:$G,$G16,$AM:$AM,"●",$A:$A,ACJ$5)/ACJ$3,0)/3600/$E16</f>
        <v>0</v>
      </c>
      <c r="ACK16" s="0" t="n">
        <f aca="false">IF($AN16="●",SUMIFS(ST_SUM!ACY:ACY,ST_SUM!$L:$L,$G16)/COUNTIFS($G:$G,$G16,$AN:$AN,"●",$A:$A,ACK$5)/ACK$3,0)/3600/$E16</f>
        <v>0</v>
      </c>
      <c r="ACL16" s="0" t="n">
        <f aca="false">IF($AO16="●",SUMIFS(ST_SUM!ACZ:ACZ,ST_SUM!$L:$L,$G16)/COUNTIFS($G:$G,$G16,$AO:$AO,"●",$A:$A,ACL$5)/ACL$3,0)/3600/$E16</f>
        <v>0</v>
      </c>
      <c r="ACM16" s="0" t="n">
        <f aca="false">IF($AP16="●",SUMIFS(ST_SUM!ADA:ADA,ST_SUM!$L:$L,$G16)/COUNTIFS($G:$G,$G16,$AP:$AP,"●",$A:$A,ACM$5)/ACM$3,0)/3600/$E16</f>
        <v>0</v>
      </c>
      <c r="ACN16" s="0" t="n">
        <f aca="false">IF($AQ16="●",SUMIFS(ST_SUM!ADB:ADB,ST_SUM!$L:$L,$G16)/COUNTIFS($G:$G,$G16,$AQ:$AQ,"●",$A:$A,ACN$5)/ACN$3,0)/3600/$E16</f>
        <v>0</v>
      </c>
      <c r="ACO16" s="0" t="n">
        <f aca="false">IF($AR16="●",SUMIFS(ST_SUM!ADC:ADC,ST_SUM!$L:$L,$G16)/COUNTIFS($G:$G,$G16,$AR:$AR,"●",$A:$A,ACO$5)/ACO$3,0)/3600/$E16</f>
        <v>0</v>
      </c>
      <c r="ACP16" s="0" t="n">
        <f aca="false">IF($AS16="●",SUMIFS(ST_SUM!ADD:ADD,ST_SUM!$L:$L,$G16)/COUNTIFS($G:$G,$G16,$AS:$AS,"●",$A:$A,ACP$5)/ACP$3,0)/3600/$E16</f>
        <v>0</v>
      </c>
      <c r="ACQ16" s="0" t="n">
        <f aca="false">IF($AT16="●",SUMIFS(ST_SUM!ADE:ADE,ST_SUM!$L:$L,$G16)/COUNTIFS($G:$G,$G16,$AT:$AT,"●",$A:$A,ACQ$5)/ACQ$3,0)/3600/$E16</f>
        <v>0</v>
      </c>
      <c r="ACR16" s="0" t="n">
        <f aca="false">IF($AU16="●",SUMIFS(ST_SUM!ADF:ADF,ST_SUM!$L:$L,$G16)/COUNTIFS($G:$G,$G16,$AU:$AU,"●",$A:$A,ACR$5)/ACR$3,0)/3600/$E16</f>
        <v>0</v>
      </c>
      <c r="ACS16" s="0" t="n">
        <f aca="false">IF($AV16="●",SUMIFS(ST_SUM!ADG:ADG,ST_SUM!$L:$L,$G16)/COUNTIFS($G:$G,$G16,$AV:$AV,"●",$A:$A,ACS$5)/ACS$3,0)/3600/$E16</f>
        <v>0</v>
      </c>
      <c r="ACT16" s="0" t="n">
        <f aca="false">IF($AW16="●",SUMIFS(ST_SUM!ADH:ADH,ST_SUM!$L:$L,$G16)/COUNTIFS($G:$G,$G16,$AW:$AW,"●",$A:$A,ACT$5)/ACT$3,0)/3600/$E16</f>
        <v>0</v>
      </c>
      <c r="ACU16" s="0" t="n">
        <f aca="false">IF($AX16="●",SUMIFS(ST_SUM!ADI:ADI,ST_SUM!$L:$L,$G16)/COUNTIFS($G:$G,$G16,$AX:$AX,"●",$A:$A,ACU$5)/ACU$3,0)/3600/$E16</f>
        <v>0</v>
      </c>
      <c r="ACV16" s="0" t="n">
        <f aca="false">IF($AY16="●",SUMIFS(ST_SUM!ADJ:ADJ,ST_SUM!$L:$L,$G16)/COUNTIFS($G:$G,$G16,$AY:$AY,"●",$A:$A,ACV$5)/ACV$3,0)/3600/$E16</f>
        <v>0</v>
      </c>
      <c r="ACW16" s="0" t="n">
        <f aca="false">IF($AZ16="●",SUMIFS(ST_SUM!ADK:ADK,ST_SUM!$L:$L,$G16)/COUNTIFS($G:$G,$G16,$AZ:$AZ,"●",$A:$A,ACW$5)/ACW$3,0)/3600/$E16</f>
        <v>0</v>
      </c>
      <c r="ACX16" s="0" t="n">
        <f aca="false">IF($BA16="●",SUMIFS(ST_SUM!ADL:ADL,ST_SUM!$L:$L,$G16)/COUNTIFS($G:$G,$G16,$BA:$BA,"●",$A:$A,ACX$5)/ACX$3,0)/3600/$E16</f>
        <v>0</v>
      </c>
      <c r="ACY16" s="0" t="n">
        <f aca="false">IF($BB16="●",SUMIFS(ST_SUM!ADM:ADM,ST_SUM!$L:$L,$G16)/COUNTIFS($G:$G,$G16,$BB:$BB,"●",$A:$A,ACY$5)/ACY$3,0)/3600/$E16</f>
        <v>0</v>
      </c>
      <c r="ACZ16" s="0" t="n">
        <f aca="false">IF($BC16="●",SUMIFS(ST_SUM!ADN:ADN,ST_SUM!$L:$L,$G16)/COUNTIFS($G:$G,$G16,$BC:$BC,"●",$A:$A,ACZ$5)/ACZ$3,0)/3600/$E16</f>
        <v>0</v>
      </c>
      <c r="ADA16" s="0" t="n">
        <f aca="false">IF($BD16="●",SUMIFS(ST_SUM!ADO:ADO,ST_SUM!$L:$L,$G16)/COUNTIFS($G:$G,$G16,$BD:$BD,"●",$A:$A,ADA$5)/ADA$3,0)/3600/$E16</f>
        <v>0</v>
      </c>
      <c r="ADB16" s="0" t="n">
        <f aca="false">IF($BE16="●",SUMIFS(ST_SUM!ADP:ADP,ST_SUM!$L:$L,$G16)/COUNTIFS($G:$G,$G16,$BE:$BE,"●",$A:$A,ADB$5)/ADB$3,0)/3600/$E16</f>
        <v>0</v>
      </c>
      <c r="ADC16" s="0" t="n">
        <f aca="false">IF($BF16="●",SUMIFS(ST_SUM!ADQ:ADQ,ST_SUM!$L:$L,$G16)/COUNTIFS($G:$G,$G16,$BF:$BF,"●",$A:$A,ADC$5)/ADC$3,0)/3600/$E16</f>
        <v>0</v>
      </c>
      <c r="ADD16" s="0" t="n">
        <f aca="false">IF($BG16="●",SUMIFS(ST_SUM!ADR:ADR,ST_SUM!$L:$L,$G16)/COUNTIFS($G:$G,$G16,$BG:$BG,"●",$A:$A,ADD$5)/ADD$3,0)/3600/$E16</f>
        <v>0</v>
      </c>
      <c r="ADE16" s="0" t="n">
        <f aca="false">IF($BH16="●",SUMIFS(ST_SUM!ADS:ADS,ST_SUM!$L:$L,$G16)/COUNTIFS($G:$G,$G16,$BH:$BH,"●",$A:$A,ADE$5)/ADE$3,0)/3600/$E16</f>
        <v>0</v>
      </c>
      <c r="ADF16" s="0" t="n">
        <f aca="false">IF($BI16="●",SUMIFS(ST_SUM!ADT:ADT,ST_SUM!$L:$L,$G16)/COUNTIFS($G:$G,$G16,$BI:$BI,"●",$A:$A,ADF$5)/ADF$3,0)/3600/$E16</f>
        <v>0</v>
      </c>
      <c r="ADG16" s="0" t="n">
        <f aca="false">IF($BJ16="●",SUMIFS(ST_SUM!ADU:ADU,ST_SUM!$L:$L,$G16)/COUNTIFS($G:$G,$G16,$BJ:$BJ,"●",$A:$A,ADG$5)/ADG$3,0)/3600/$E16</f>
        <v>0</v>
      </c>
      <c r="ADH16" s="0" t="n">
        <f aca="false">IF($BK16="●",SUMIFS(ST_SUM!ADV:ADV,ST_SUM!$L:$L,$G16)/COUNTIFS($G:$G,$G16,$BK:$BK,"●",$A:$A,ADH$5)/ADH$3,0)/3600/$E16</f>
        <v>0</v>
      </c>
      <c r="ADI16" s="0" t="n">
        <f aca="false">IF($BL16="●",SUMIFS(ST_SUM!ADW:ADW,ST_SUM!$L:$L,$G16)/COUNTIFS($G:$G,$G16,$BL:$BL,"●",$A:$A,ADI$5)/ADI$3,0)/3600/$E16</f>
        <v>0</v>
      </c>
      <c r="ADJ16" s="0" t="n">
        <f aca="false">IF($BM16="●",SUMIFS(ST_SUM!ADX:ADX,ST_SUM!$L:$L,$G16)/COUNTIFS($G:$G,$G16,$BM:$BM,"●",$A:$A,ADJ$5)/ADJ$3,0)/3600/$E16</f>
        <v>0</v>
      </c>
      <c r="ADK16" s="0" t="n">
        <f aca="false">IF($BN16="●",SUMIFS(ST_SUM!ADY:ADY,ST_SUM!$L:$L,$G16)/COUNTIFS($G:$G,$G16,$BN:$BN,"●",$A:$A,ADK$5)/ADK$3,0)/3600/$E16</f>
        <v>0</v>
      </c>
      <c r="ADL16" s="0" t="n">
        <f aca="false">IF($BO16="●",SUMIFS(ST_SUM!ADZ:ADZ,ST_SUM!$L:$L,$G16)/COUNTIFS($G:$G,$G16,$BO:$BO,"●",$A:$A,ADL$5)/ADL$3,0)/3600/$E16</f>
        <v>0</v>
      </c>
      <c r="ADM16" s="0" t="n">
        <f aca="false">IF($BP16="●",SUMIFS(ST_SUM!AEA:AEA,ST_SUM!$L:$L,$G16)/COUNTIFS($G:$G,$G16,$BP:$BP,"●",$A:$A,ADM$5)/ADM$3,0)/3600/$E16</f>
        <v>0</v>
      </c>
      <c r="ADN16" s="0" t="n">
        <f aca="false">IF($BQ16="●",SUMIFS(ST_SUM!AEB:AEB,ST_SUM!$L:$L,$G16)/COUNTIFS($G:$G,$G16,$BQ:$BQ,"●",$A:$A,ADN$5)/ADN$3,0)/3600/$E16</f>
        <v>0</v>
      </c>
      <c r="ADO16" s="0" t="n">
        <f aca="false">IF($BR16="●",SUMIFS(ST_SUM!AEC:AEC,ST_SUM!$L:$L,$G16)/COUNTIFS($G:$G,$G16,$BR:$BR,"●",$A:$A,ADO$5)/ADO$3,0)/3600/$E16</f>
        <v>0</v>
      </c>
      <c r="ADP16" s="0" t="n">
        <f aca="false">IF($BS16="●",SUMIFS(ST_SUM!AED:AED,ST_SUM!$L:$L,$G16)/COUNTIFS($G:$G,$G16,$BS:$BS,"●",$A:$A,ADP$5)/ADP$3,0)/3600/$E16</f>
        <v>0</v>
      </c>
      <c r="ADQ16" s="0" t="n">
        <f aca="false">IF($BT16="●",SUMIFS(ST_SUM!AEE:AEE,ST_SUM!$L:$L,$G16)/COUNTIFS($G:$G,$G16,$BT:$BT,"●",$A:$A,ADQ$5)/ADQ$3,0)/3600/$E16</f>
        <v>0</v>
      </c>
      <c r="ADR16" s="0" t="n">
        <f aca="false">SUM(ABE16:ADQ16)</f>
        <v>0</v>
      </c>
      <c r="ADS16" s="0" t="n">
        <f aca="false">IF($H16="●",SUMIFS(ST_SUM!AEG:AEG,ST_SUM!$L:$L,$G16)/COUNTIFS($G:$G,$G16,$H:$H,"●",$A:$A,ADS$5)/ADS$3,0)/3600/$E16</f>
        <v>0</v>
      </c>
      <c r="ADT16" s="0" t="n">
        <f aca="false">IF($I16="●",SUMIFS(ST_SUM!AEH:AEH,ST_SUM!$L:$L,$G16)/COUNTIFS($G:$G,$G16,$I:$I,"●",$A:$A,ADT$5)/ADT$3,0)/3600/$E16</f>
        <v>0</v>
      </c>
      <c r="ADU16" s="0" t="n">
        <f aca="false">IF($J16="●",SUMIFS(ST_SUM!AEI:AEI,ST_SUM!$L:$L,$G16)/COUNTIFS($G:$G,$G16,$J:$J,"●",$A:$A,ADU$5)/ADU$3,0)/3600/$E16</f>
        <v>0</v>
      </c>
      <c r="ADV16" s="0" t="n">
        <f aca="false">IF($K16="●",SUMIFS(ST_SUM!AEJ:AEJ,ST_SUM!$L:$L,$G16)/COUNTIFS($G:$G,$G16,$K:$K,"●",$A:$A,ADV$5)/ADV$3,0)/3600/$E16</f>
        <v>0</v>
      </c>
      <c r="ADW16" s="0" t="n">
        <f aca="false">IF($L16="●",SUMIFS(ST_SUM!AEK:AEK,ST_SUM!$L:$L,$G16)/COUNTIFS($G:$G,$G16,$L:$L,"●",$A:$A,ADW$5)/ADW$3,0)/3600/$E16</f>
        <v>0</v>
      </c>
      <c r="ADX16" s="0" t="n">
        <f aca="false">IF($M16="●",SUMIFS(ST_SUM!AEL:AEL,ST_SUM!$L:$L,$G16)/COUNTIFS($G:$G,$G16,$M:$M,"●",$A:$A,ADX$5)/ADX$3,0)/3600/$E16</f>
        <v>0</v>
      </c>
      <c r="ADY16" s="0" t="n">
        <f aca="false">IF($N16="●",SUMIFS(ST_SUM!AEM:AEM,ST_SUM!$L:$L,$G16)/COUNTIFS($G:$G,$G16,$N:$N,"●",$A:$A,ADY$5)/ADY$3,0)/3600/$E16</f>
        <v>0</v>
      </c>
      <c r="ADZ16" s="0" t="n">
        <f aca="false">IF($O16="●",SUMIFS(ST_SUM!AEN:AEN,ST_SUM!$L:$L,$G16,ST_SUM!$M:$M,IF($B16='PART METHOD'!$D$4,"FMCNC1",IF($B16='PART METHOD'!$D$6,"FMCNC2","STD")))/IF($B16='PART METHOD'!$D$4,COUNTIFS($G:$G,$G16,$O:$O,"●",$A:$A,ADZ$5,$B:$B,'PART METHOD'!$D$4),IF($B16='PART METHOD'!$D$6,COUNTIFS($G:$G,$G16,$O:$O,"●",$A:$A,ADZ$5,$B:$B,'PART METHOD'!$D$6),COUNTIFS($G:$G,$G16,$O:$O,"●",$A:$A,ADZ$5,$B:$B,"&lt;&gt;"&amp;'PART METHOD'!$D$4,$B:$B,"&lt;&gt;"&amp;'PART METHOD'!$D$6)))/ADZ$3,0)/3600/$E16</f>
        <v>0</v>
      </c>
      <c r="AEA16" s="0" t="n">
        <f aca="false">IF($P16="●",SUMIFS(ST_SUM!AEO:AEO,ST_SUM!$L:$L,$G16,ST_SUM!$M:$M,IF($B16='PART METHOD'!$D$4,"FMCNC1",IF($B16='PART METHOD'!$D$6,"FMCNC2","STD")))/IF($B16='PART METHOD'!$D$4,COUNTIFS($G:$G,$G16,$P:$P,"●",$A:$A,AEA$5,$B:$B,'PART METHOD'!$D$4),IF($B16='PART METHOD'!$D$6,COUNTIFS($G:$G,$G16,$P:$P,"●",$A:$A,AEA$5,$B:$B,'PART METHOD'!$D$6),COUNTIFS($G:$G,$G16,$P:$P,"●",$A:$A,AEA$5,$B:$B,"&lt;&gt;"&amp;'PART METHOD'!$D$4,$B:$B,"&lt;&gt;"&amp;'PART METHOD'!$D$6)))/AEA$3,0)/3600/$E16</f>
        <v>0</v>
      </c>
      <c r="AEB16" s="0" t="n">
        <f aca="false">IF($Q16="●",SUMIFS(ST_SUM!AEP:AEP,ST_SUM!$L:$L,$G16,ST_SUM!$M:$M,IF($B16='PART METHOD'!$D$4,"FMCNC1",IF($B16='PART METHOD'!$D$6,"FMCNC2","STD")))/IF($B16='PART METHOD'!$D$4,COUNTIFS($G:$G,$G16,$Q:$Q,"●",$A:$A,AEB$5,$B:$B,'PART METHOD'!$D$4),IF($B16='PART METHOD'!$D$6,COUNTIFS($G:$G,$G16,$Q:$Q,"●",$A:$A,AEB$5,$B:$B,'PART METHOD'!$D$6),COUNTIFS($G:$G,$G16,$Q:$Q,"●",$A:$A,AEB$5,$B:$B,"&lt;&gt;"&amp;'PART METHOD'!$D$4,$B:$B,"&lt;&gt;"&amp;'PART METHOD'!$D$6)))/AEB$3,0)/3600/$E16</f>
        <v>0</v>
      </c>
      <c r="AEC16" s="0" t="n">
        <f aca="false">IF($R16="●",SUMIFS(ST_SUM!AEQ:AEQ,ST_SUM!$L:$L,$G16,ST_SUM!$M:$M,IF($B16='PART METHOD'!$D$4,"FMCNC1",IF($B16='PART METHOD'!$D$6,"FMCNC2","STD")))/IF($B16='PART METHOD'!$D$4,COUNTIFS($G:$G,$G16,$R:$R,"●",$A:$A,AEC$5,$B:$B,'PART METHOD'!$D$4),IF($B16='PART METHOD'!$D$6,COUNTIFS($G:$G,$G16,$R:$R,"●",$A:$A,AEC$5,$B:$B,'PART METHOD'!$D$6),COUNTIFS($G:$G,$G16,$R:$R,"●",$A:$A,AEC$5,$B:$B,"&lt;&gt;"&amp;'PART METHOD'!$D$4,$B:$B,"&lt;&gt;"&amp;'PART METHOD'!$D$6)))/AEC$3,0)/3600/$E16</f>
        <v>0</v>
      </c>
      <c r="AED16" s="0" t="n">
        <f aca="false">IF($S16="●",SUMIFS(ST_SUM!AER:AER,ST_SUM!$L:$L,$G16,ST_SUM!$M:$M,IF($B16='PART METHOD'!$D$4,"FMCNC1",IF($B16='PART METHOD'!$D$6,"FMCNC2","STD")))/IF($B16='PART METHOD'!$D$4,COUNTIFS($G:$G,$G16,$S:$S,"●",$A:$A,AED$5,$B:$B,'PART METHOD'!$D$4),IF($B16='PART METHOD'!$D$6,COUNTIFS($G:$G,$G16,$S:$S,"●",$A:$A,AED$5,$B:$B,'PART METHOD'!$D$6),COUNTIFS($G:$G,$G16,$S:$S,"●",$A:$A,AED$5,$B:$B,"&lt;&gt;"&amp;'PART METHOD'!$D$4,$B:$B,"&lt;&gt;"&amp;'PART METHOD'!$D$6)))/AED$3,0)/3600/$E16</f>
        <v>0</v>
      </c>
      <c r="AEE16" s="0" t="n">
        <f aca="false">IF($T16="●",SUMIFS(ST_SUM!AES:AES,ST_SUM!$L:$L,$G16,ST_SUM!$M:$M,IF($B16='PART METHOD'!$D$4,"FMCNC1",IF($B16='PART METHOD'!$D$6,"FMCNC2","STD")))/IF($B16='PART METHOD'!$D$4,COUNTIFS($G:$G,$G16,$T:$T,"●",$A:$A,AEE$5,$B:$B,'PART METHOD'!$D$4),IF($B16='PART METHOD'!$D$6,COUNTIFS($G:$G,$G16,$T:$T,"●",$A:$A,AEE$5,$B:$B,'PART METHOD'!$D$6),COUNTIFS($G:$G,$G16,$T:$T,"●",$A:$A,AEE$5,$B:$B,"&lt;&gt;"&amp;'PART METHOD'!$D$4,$B:$B,"&lt;&gt;"&amp;'PART METHOD'!$D$6)))/AEE$3,0)/3600/$E16</f>
        <v>0</v>
      </c>
      <c r="AEF16" s="0" t="n">
        <f aca="false">IF($U16="●",SUMIFS(ST_SUM!AET:AET,ST_SUM!$L:$L,$G16,ST_SUM!$M:$M,IF($B16='PART METHOD'!$D$4,"FMCNC1",IF($B16='PART METHOD'!$D$6,"FMCNC2","STD")))/IF($B16='PART METHOD'!$D$4,COUNTIFS($G:$G,$G16,$U:$U,"●",$A:$A,AEF$5,$B:$B,'PART METHOD'!$D$4),IF($B16='PART METHOD'!$D$6,COUNTIFS($G:$G,$G16,$U:$U,"●",$A:$A,AEF$5,$B:$B,'PART METHOD'!$D$6),COUNTIFS($G:$G,$G16,$U:$U,"●",$A:$A,AEF$5,$B:$B,"&lt;&gt;"&amp;'PART METHOD'!$D$4,$B:$B,"&lt;&gt;"&amp;'PART METHOD'!$D$6)))/AEF$3,0)/3600/$E16</f>
        <v>0</v>
      </c>
      <c r="AEG16" s="0" t="n">
        <f aca="false">IF($V16="●",SUMIFS(ST_SUM!AEU:AEU,ST_SUM!$L:$L,$G16,ST_SUM!$M:$M,IF($B16='PART METHOD'!$D$4,"FMCNC1",IF($B16='PART METHOD'!$D$6,"FMCNC2","STD")))/IF($B16='PART METHOD'!$D$4,COUNTIFS($G:$G,$G16,$V:$V,"●",$A:$A,AEG$5,$B:$B,'PART METHOD'!$D$4),IF($B16='PART METHOD'!$D$6,COUNTIFS($G:$G,$G16,$V:$V,"●",$A:$A,AEG$5,$B:$B,'PART METHOD'!$D$6),COUNTIFS($G:$G,$G16,$V:$V,"●",$A:$A,AEG$5,$B:$B,"&lt;&gt;"&amp;'PART METHOD'!$D$4,$B:$B,"&lt;&gt;"&amp;'PART METHOD'!$D$6)))/AEG$3,0)/3600/$E16</f>
        <v>0</v>
      </c>
      <c r="AEH16" s="0" t="n">
        <f aca="false">IF($W16="●",SUMIFS(ST_SUM!AEV:AEV,ST_SUM!$L:$L,$G16,ST_SUM!$N:$N,IF($B16='PART METHOD'!$D$5,"HAND","STD"))/COUNTIFS($G:$G,$G16,$W:$W,"●",$A:$A,AEH$5,$B:$B,IF($B16='PART METHOD'!$D$5,'PART METHOD'!$D$5,"&lt;&gt;"&amp;'PART METHOD'!$D$5))/AEH$3,0)/3600/$E16</f>
        <v>0</v>
      </c>
      <c r="AEI16" s="0" t="n">
        <f aca="false">IF($X16="●",SUMIFS(ST_SUM!AEW:AEW,ST_SUM!$L:$L,$G16)/COUNTIFS($G:$G,$G16,$X:$X,"●",$A:$A,AEI$5)/AEI$3,0)/3600/$E16</f>
        <v>0</v>
      </c>
      <c r="AEJ16" s="0" t="n">
        <f aca="false">IF($Y16="●",SUMIFS(ST_SUM!AEX:AEX,ST_SUM!$L:$L,$G16)/COUNTIFS($G:$G,$G16,$Y:$Y,"●",$A:$A,AEJ$5)/AEJ$3,0)/3600/$E16</f>
        <v>0</v>
      </c>
      <c r="AEK16" s="0" t="n">
        <f aca="false">IF($Z16="●",SUMIFS(ST_SUM!AEY:AEY,ST_SUM!$L:$L,$G16)/COUNTIFS($G:$G,$G16,$Z:$Z,"●",$A:$A,AEK$5)/AEK$3,0)/3600/$E16</f>
        <v>0</v>
      </c>
      <c r="AEL16" s="0" t="n">
        <f aca="false">IF($AA16="●",SUMIFS(ST_SUM!AEZ:AEZ,ST_SUM!$L:$L,$G16)/COUNTIFS($G:$G,$G16,$AA:$AA,"●",$A:$A,AEL$5)/AEL$3,0)/3600/$E16</f>
        <v>0</v>
      </c>
      <c r="AEM16" s="0" t="n">
        <f aca="false">IF($AB16="●",SUMIFS(ST_SUM!AFA:AFA,ST_SUM!$L:$L,$G16)/COUNTIFS($G:$G,$G16,$AB:$AB,"●",$A:$A,AEM$5)/AEM$3,0)/3600/$E16</f>
        <v>0</v>
      </c>
      <c r="AEN16" s="0" t="n">
        <f aca="false">IF($AC16="●",SUMIFS(ST_SUM!AFB:AFB,ST_SUM!$L:$L,$G16)/COUNTIFS($G:$G,$G16,$AC:$AC,"●",$A:$A,AEN$5)/AEN$3,0)/3600/$E16</f>
        <v>0</v>
      </c>
      <c r="AEO16" s="0" t="n">
        <f aca="false">IF($AD16="●",SUMIFS(ST_SUM!AFC:AFC,ST_SUM!$L:$L,$G16)/COUNTIFS($G:$G,$G16,$AD:$AD,"●",$A:$A,AEO$5)/AEO$3,0)/3600/$E16</f>
        <v>0</v>
      </c>
      <c r="AEP16" s="0" t="n">
        <f aca="false">IF($AE16="●",SUMIFS(ST_SUM!AFD:AFD,ST_SUM!$L:$L,$G16)/COUNTIFS($G:$G,$G16,$AE:$AE,"●",$A:$A,AEP$5)/AEP$3,0)/3600/$E16</f>
        <v>0</v>
      </c>
      <c r="AEQ16" s="0" t="n">
        <f aca="false">IF($AF16="●",SUMIFS(ST_SUM!AFE:AFE,ST_SUM!$L:$L,$G16)/COUNTIFS($G:$G,$G16,$AF:$AF,"●",$A:$A,AEQ$5)/AEQ$3,0)/3600/$E16</f>
        <v>0</v>
      </c>
      <c r="AER16" s="0" t="n">
        <f aca="false">IF($AG16="●",SUMIFS(ST_SUM!AFF:AFF,ST_SUM!$L:$L,$G16)/COUNTIFS($G:$G,$G16,$AG:$AG,"●",$A:$A,AER$5)/AER$3,0)/3600/$E16</f>
        <v>0</v>
      </c>
      <c r="AES16" s="0" t="n">
        <f aca="false">IF($AH16="●",SUMIFS(ST_SUM!AFG:AFG,ST_SUM!$L:$L,$G16)/COUNTIFS($G:$G,$G16,$AH:$AH,"●",$A:$A,AES$5)/AES$3,0)/3600/$E16</f>
        <v>0</v>
      </c>
      <c r="AET16" s="0" t="n">
        <f aca="false">IF($AI16="●",SUMIFS(ST_SUM!AFH:AFH,ST_SUM!$L:$L,$G16)/COUNTIFS($G:$G,$G16,$AI:$AI,"●",$A:$A,AET$5)/AET$3,0)/3600/$E16</f>
        <v>0</v>
      </c>
      <c r="AEU16" s="0" t="n">
        <f aca="false">IF($AJ16="●",SUMIFS(ST_SUM!AFI:AFI,ST_SUM!$L:$L,$G16)/COUNTIFS($G:$G,$G16,$AJ:$AJ,"●",$A:$A,AEU$5)/AEU$3,0)/3600/$E16</f>
        <v>0</v>
      </c>
      <c r="AEV16" s="0" t="n">
        <f aca="false">IF($AK16="●",SUMIFS(ST_SUM!AFJ:AFJ,ST_SUM!$L:$L,$G16)/COUNTIFS($G:$G,$G16,$AK:$AK,"●",$A:$A,AEV$5)/AEV$3,0)/3600/$E16</f>
        <v>0</v>
      </c>
      <c r="AEW16" s="0" t="n">
        <f aca="false">IF($AL16="●",SUMIFS(ST_SUM!AFK:AFK,ST_SUM!$L:$L,$G16)/COUNTIFS($G:$G,$G16,$AL:$AL,"●",$A:$A,AEW$5)/AEW$3,0)/3600/$E16</f>
        <v>0</v>
      </c>
      <c r="AEX16" s="0" t="n">
        <f aca="false">IF($AM16="●",SUMIFS(ST_SUM!AFL:AFL,ST_SUM!$L:$L,$G16)/COUNTIFS($G:$G,$G16,$AM:$AM,"●",$A:$A,AEX$5)/AEX$3,0)/3600/$E16</f>
        <v>0</v>
      </c>
      <c r="AEY16" s="0" t="n">
        <f aca="false">IF($AN16="●",SUMIFS(ST_SUM!AFM:AFM,ST_SUM!$L:$L,$G16)/COUNTIFS($G:$G,$G16,$AN:$AN,"●",$A:$A,AEY$5)/AEY$3,0)/3600/$E16</f>
        <v>0</v>
      </c>
      <c r="AEZ16" s="0" t="n">
        <f aca="false">IF($AO16="●",SUMIFS(ST_SUM!AFN:AFN,ST_SUM!$L:$L,$G16)/COUNTIFS($G:$G,$G16,$AO:$AO,"●",$A:$A,AEZ$5)/AEZ$3,0)/3600/$E16</f>
        <v>0</v>
      </c>
      <c r="AFA16" s="0" t="n">
        <f aca="false">IF($AP16="●",SUMIFS(ST_SUM!AFO:AFO,ST_SUM!$L:$L,$G16)/COUNTIFS($G:$G,$G16,$AP:$AP,"●",$A:$A,AFA$5)/AFA$3,0)/3600/$E16</f>
        <v>0</v>
      </c>
      <c r="AFB16" s="0" t="n">
        <f aca="false">IF($AQ16="●",SUMIFS(ST_SUM!AFP:AFP,ST_SUM!$L:$L,$G16)/COUNTIFS($G:$G,$G16,$AQ:$AQ,"●",$A:$A,AFB$5)/AFB$3,0)/3600/$E16</f>
        <v>0</v>
      </c>
      <c r="AFC16" s="0" t="n">
        <f aca="false">IF($AR16="●",SUMIFS(ST_SUM!AFQ:AFQ,ST_SUM!$L:$L,$G16)/COUNTIFS($G:$G,$G16,$AR:$AR,"●",$A:$A,AFC$5)/AFC$3,0)/3600/$E16</f>
        <v>0</v>
      </c>
      <c r="AFD16" s="0" t="n">
        <f aca="false">IF($AS16="●",SUMIFS(ST_SUM!AFR:AFR,ST_SUM!$L:$L,$G16)/COUNTIFS($G:$G,$G16,$AS:$AS,"●",$A:$A,AFD$5)/AFD$3,0)/3600/$E16</f>
        <v>0</v>
      </c>
      <c r="AFE16" s="0" t="n">
        <f aca="false">IF($AT16="●",SUMIFS(ST_SUM!AFS:AFS,ST_SUM!$L:$L,$G16)/COUNTIFS($G:$G,$G16,$AT:$AT,"●",$A:$A,AFE$5)/AFE$3,0)/3600/$E16</f>
        <v>0</v>
      </c>
      <c r="AFF16" s="0" t="n">
        <f aca="false">IF($AU16="●",SUMIFS(ST_SUM!AFT:AFT,ST_SUM!$L:$L,$G16)/COUNTIFS($G:$G,$G16,$AU:$AU,"●",$A:$A,AFF$5)/AFF$3,0)/3600/$E16</f>
        <v>0</v>
      </c>
      <c r="AFG16" s="0" t="n">
        <f aca="false">IF($AV16="●",SUMIFS(ST_SUM!AFU:AFU,ST_SUM!$L:$L,$G16)/COUNTIFS($G:$G,$G16,$AV:$AV,"●",$A:$A,AFG$5)/AFG$3,0)/3600/$E16</f>
        <v>0</v>
      </c>
      <c r="AFH16" s="0" t="n">
        <f aca="false">IF($AW16="●",SUMIFS(ST_SUM!AFV:AFV,ST_SUM!$L:$L,$G16)/COUNTIFS($G:$G,$G16,$AW:$AW,"●",$A:$A,AFH$5)/AFH$3,0)/3600/$E16</f>
        <v>0</v>
      </c>
      <c r="AFI16" s="0" t="n">
        <f aca="false">IF($AX16="●",SUMIFS(ST_SUM!AFW:AFW,ST_SUM!$L:$L,$G16)/COUNTIFS($G:$G,$G16,$AX:$AX,"●",$A:$A,AFI$5)/AFI$3,0)/3600/$E16</f>
        <v>0</v>
      </c>
      <c r="AFJ16" s="0" t="n">
        <f aca="false">IF($AY16="●",SUMIFS(ST_SUM!AFX:AFX,ST_SUM!$L:$L,$G16)/COUNTIFS($G:$G,$G16,$AY:$AY,"●",$A:$A,AFJ$5)/AFJ$3,0)/3600/$E16</f>
        <v>0</v>
      </c>
      <c r="AFK16" s="0" t="n">
        <f aca="false">IF($AZ16="●",SUMIFS(ST_SUM!AFY:AFY,ST_SUM!$L:$L,$G16)/COUNTIFS($G:$G,$G16,$AZ:$AZ,"●",$A:$A,AFK$5)/AFK$3,0)/3600/$E16</f>
        <v>0</v>
      </c>
      <c r="AFL16" s="0" t="n">
        <f aca="false">IF($BA16="●",SUMIFS(ST_SUM!AFZ:AFZ,ST_SUM!$L:$L,$G16)/COUNTIFS($G:$G,$G16,$BA:$BA,"●",$A:$A,AFL$5)/AFL$3,0)/3600/$E16</f>
        <v>0</v>
      </c>
      <c r="AFM16" s="0" t="n">
        <f aca="false">IF($BB16="●",SUMIFS(ST_SUM!AGA:AGA,ST_SUM!$L:$L,$G16)/COUNTIFS($G:$G,$G16,$BB:$BB,"●",$A:$A,AFM$5)/AFM$3,0)/3600/$E16</f>
        <v>0</v>
      </c>
      <c r="AFN16" s="0" t="n">
        <f aca="false">IF($BC16="●",SUMIFS(ST_SUM!AGB:AGB,ST_SUM!$L:$L,$G16)/COUNTIFS($G:$G,$G16,$BC:$BC,"●",$A:$A,AFN$5)/AFN$3,0)/3600/$E16</f>
        <v>0</v>
      </c>
      <c r="AFO16" s="0" t="n">
        <f aca="false">IF($BD16="●",SUMIFS(ST_SUM!AGC:AGC,ST_SUM!$L:$L,$G16)/COUNTIFS($G:$G,$G16,$BD:$BD,"●",$A:$A,AFO$5)/AFO$3,0)/3600/$E16</f>
        <v>0</v>
      </c>
      <c r="AFP16" s="0" t="n">
        <f aca="false">IF($BE16="●",SUMIFS(ST_SUM!AGD:AGD,ST_SUM!$L:$L,$G16)/COUNTIFS($G:$G,$G16,$BE:$BE,"●",$A:$A,AFP$5)/AFP$3,0)/3600/$E16</f>
        <v>0</v>
      </c>
      <c r="AFQ16" s="0" t="n">
        <f aca="false">IF($BF16="●",SUMIFS(ST_SUM!AGE:AGE,ST_SUM!$L:$L,$G16)/COUNTIFS($G:$G,$G16,$BF:$BF,"●",$A:$A,AFQ$5)/AFQ$3,0)/3600/$E16</f>
        <v>0</v>
      </c>
      <c r="AFR16" s="0" t="n">
        <f aca="false">IF($BG16="●",SUMIFS(ST_SUM!AGF:AGF,ST_SUM!$L:$L,$G16)/COUNTIFS($G:$G,$G16,$BG:$BG,"●",$A:$A,AFR$5)/AFR$3,0)/3600/$E16</f>
        <v>0</v>
      </c>
      <c r="AFS16" s="0" t="n">
        <f aca="false">IF($BH16="●",SUMIFS(ST_SUM!AGG:AGG,ST_SUM!$L:$L,$G16)/COUNTIFS($G:$G,$G16,$BH:$BH,"●",$A:$A,AFS$5)/AFS$3,0)/3600/$E16</f>
        <v>0</v>
      </c>
      <c r="AFT16" s="0" t="n">
        <f aca="false">IF($BI16="●",SUMIFS(ST_SUM!AGH:AGH,ST_SUM!$L:$L,$G16)/COUNTIFS($G:$G,$G16,$BI:$BI,"●",$A:$A,AFT$5)/AFT$3,0)/3600/$E16</f>
        <v>0</v>
      </c>
      <c r="AFU16" s="0" t="n">
        <f aca="false">IF($BJ16="●",SUMIFS(ST_SUM!AGI:AGI,ST_SUM!$L:$L,$G16)/COUNTIFS($G:$G,$G16,$BJ:$BJ,"●",$A:$A,AFU$5)/AFU$3,0)/3600/$E16</f>
        <v>0</v>
      </c>
      <c r="AFV16" s="0" t="n">
        <f aca="false">IF($BK16="●",SUMIFS(ST_SUM!AGJ:AGJ,ST_SUM!$L:$L,$G16)/COUNTIFS($G:$G,$G16,$BK:$BK,"●",$A:$A,AFV$5)/AFV$3,0)/3600/$E16</f>
        <v>0</v>
      </c>
      <c r="AFW16" s="0" t="n">
        <f aca="false">IF($BL16="●",SUMIFS(ST_SUM!AGK:AGK,ST_SUM!$L:$L,$G16)/COUNTIFS($G:$G,$G16,$BL:$BL,"●",$A:$A,AFW$5)/AFW$3,0)/3600/$E16</f>
        <v>0</v>
      </c>
      <c r="AFX16" s="0" t="n">
        <f aca="false">IF($BM16="●",SUMIFS(ST_SUM!AGL:AGL,ST_SUM!$L:$L,$G16)/COUNTIFS($G:$G,$G16,$BM:$BM,"●",$A:$A,AFX$5)/AFX$3,0)/3600/$E16</f>
        <v>0</v>
      </c>
      <c r="AFY16" s="0" t="n">
        <f aca="false">IF($BN16="●",SUMIFS(ST_SUM!AGM:AGM,ST_SUM!$L:$L,$G16)/COUNTIFS($G:$G,$G16,$BN:$BN,"●",$A:$A,AFY$5)/AFY$3,0)/3600/$E16</f>
        <v>0</v>
      </c>
      <c r="AFZ16" s="0" t="n">
        <f aca="false">IF($BO16="●",SUMIFS(ST_SUM!AGN:AGN,ST_SUM!$L:$L,$G16)/COUNTIFS($G:$G,$G16,$BO:$BO,"●",$A:$A,AFZ$5)/AFZ$3,0)/3600/$E16</f>
        <v>0</v>
      </c>
      <c r="AGA16" s="0" t="n">
        <f aca="false">IF($BP16="●",SUMIFS(ST_SUM!AGO:AGO,ST_SUM!$L:$L,$G16)/COUNTIFS($G:$G,$G16,$BP:$BP,"●",$A:$A,AGA$5)/AGA$3,0)/3600/$E16</f>
        <v>0</v>
      </c>
      <c r="AGB16" s="0" t="n">
        <f aca="false">IF($BQ16="●",SUMIFS(ST_SUM!AGP:AGP,ST_SUM!$L:$L,$G16)/COUNTIFS($G:$G,$G16,$BQ:$BQ,"●",$A:$A,AGB$5)/AGB$3,0)/3600/$E16</f>
        <v>0</v>
      </c>
      <c r="AGC16" s="0" t="n">
        <f aca="false">IF($BR16="●",SUMIFS(ST_SUM!AGQ:AGQ,ST_SUM!$L:$L,$G16)/COUNTIFS($G:$G,$G16,$BR:$BR,"●",$A:$A,AGC$5)/AGC$3,0)/3600/$E16</f>
        <v>0</v>
      </c>
      <c r="AGD16" s="0" t="n">
        <f aca="false">IF($BS16="●",SUMIFS(ST_SUM!AGR:AGR,ST_SUM!$L:$L,$G16)/COUNTIFS($G:$G,$G16,$BS:$BS,"●",$A:$A,AGD$5)/AGD$3,0)/3600/$E16</f>
        <v>0</v>
      </c>
      <c r="AGE16" s="0" t="n">
        <f aca="false">IF($BT16="●",SUMIFS(ST_SUM!AGS:AGS,ST_SUM!$L:$L,$G16)/COUNTIFS($G:$G,$G16,$BT:$BT,"●",$A:$A,AGE$5)/AGE$3,0)/3600/$E16</f>
        <v>0</v>
      </c>
      <c r="AGF16" s="0" t="n">
        <f aca="false">SUM(ADS16:AGE16)</f>
        <v>0</v>
      </c>
    </row>
    <row r="17" customFormat="false" ht="15" hidden="false" customHeight="false" outlineLevel="0" collapsed="false">
      <c r="A17" s="0" t="s">
        <v>310</v>
      </c>
      <c r="B17" s="0" t="s">
        <v>50</v>
      </c>
      <c r="C17" s="0" t="s">
        <v>325</v>
      </c>
      <c r="E17" s="0" t="n">
        <v>16</v>
      </c>
      <c r="G17" s="0" t="n">
        <v>9.52</v>
      </c>
      <c r="W17" s="0" t="s">
        <v>313</v>
      </c>
      <c r="BU17" s="0" t="n">
        <f aca="false">IF($H17="●",SUMIFS(ST_SUM!CI:CI,ST_SUM!$L:$L,$G17)/COUNTIFS($G:$G,$G17,$H:$H,"●",$A:$A,BU$5)/BU$3,0)/3600/$E17</f>
        <v>0</v>
      </c>
      <c r="BV17" s="0" t="n">
        <f aca="false">IF($I17="●",SUMIFS(ST_SUM!CJ:CJ,ST_SUM!$L:$L,$G17)/COUNTIFS($G:$G,$G17,$I:$I,"●",$A:$A,BV$5)/BV$3,0)/3600/$E17</f>
        <v>0</v>
      </c>
      <c r="BW17" s="0" t="n">
        <f aca="false">IF($J17="●",SUMIFS(ST_SUM!CK:CK,ST_SUM!$L:$L,$G17)/COUNTIFS($G:$G,$G17,$J:$J,"●",$A:$A,BW$5)/BW$3,0)/3600/$E17</f>
        <v>0</v>
      </c>
      <c r="BX17" s="0" t="n">
        <f aca="false">IF($K17="●",SUMIFS(ST_SUM!CL:CL,ST_SUM!$L:$L,$G17)/COUNTIFS($G:$G,$G17,$K:$K,"●",$A:$A,BX$5)/BX$3,0)/3600/$E17</f>
        <v>0</v>
      </c>
      <c r="BY17" s="0" t="n">
        <f aca="false">IF($L17="●",SUMIFS(ST_SUM!CM:CM,ST_SUM!$L:$L,$G17)/COUNTIFS($G:$G,$G17,$L:$L,"●",$A:$A,BY$5)/BY$3,0)/3600/$E17</f>
        <v>0</v>
      </c>
      <c r="BZ17" s="0" t="n">
        <f aca="false">IF($M17="●",SUMIFS(ST_SUM!CN:CN,ST_SUM!$L:$L,$G17)/COUNTIFS($G:$G,$G17,$M:$M,"●",$A:$A,BZ$5)/BZ$3,0)/3600/$E17</f>
        <v>0</v>
      </c>
      <c r="CA17" s="0" t="n">
        <f aca="false">IF($N17="●",SUMIFS(ST_SUM!CO:CO,ST_SUM!$L:$L,$G17)/COUNTIFS($G:$G,$G17,$N:$N,"●",$A:$A,CA$5)/CA$3,0)/3600/$E17</f>
        <v>0</v>
      </c>
      <c r="CB17" s="0" t="n">
        <f aca="false">IF($O17="●",SUMIFS(ST_SUM!CP:CP,ST_SUM!$L:$L,$G17,ST_SUM!$M:$M,IF($B17='PART METHOD'!$D$4,"FMCNC1",IF($B17='PART METHOD'!$D$6,"FMCNC2","STD")))/IF($B17='PART METHOD'!$D$4,COUNTIFS($G:$G,$G17,$O:$O,"●",$A:$A,CB$5,$B:$B,'PART METHOD'!$D$4),IF($B17='PART METHOD'!$D$6,COUNTIFS($G:$G,$G17,$O:$O,"●",$A:$A,CB$5,$B:$B,'PART METHOD'!$D$6),COUNTIFS($G:$G,$G17,$O:$O,"●",$A:$A,CB$5,$B:$B,"&lt;&gt;"&amp;'PART METHOD'!$D$4,$B:$B,"&lt;&gt;"&amp;'PART METHOD'!$D$6)))/CB$3,0)/3600/$E17</f>
        <v>0</v>
      </c>
      <c r="CC17" s="0" t="n">
        <f aca="false">IF($P17="●",SUMIFS(ST_SUM!CQ:CQ,ST_SUM!$L:$L,$G17,ST_SUM!$M:$M,IF($B17='PART METHOD'!$D$4,"FMCNC1",IF($B17='PART METHOD'!$D$6,"FMCNC2","STD")))/IF($B17='PART METHOD'!$D$4,COUNTIFS($G:$G,$G17,$P:$P,"●",$A:$A,CC$5,$B:$B,'PART METHOD'!$D$4),IF($B17='PART METHOD'!$D$6,COUNTIFS($G:$G,$G17,$P:$P,"●",$A:$A,CC$5,$B:$B,'PART METHOD'!$D$6),COUNTIFS($G:$G,$G17,$P:$P,"●",$A:$A,CC$5,$B:$B,"&lt;&gt;"&amp;'PART METHOD'!$D$4,$B:$B,"&lt;&gt;"&amp;'PART METHOD'!$D$6)))/CC$3,0)/3600/$E17</f>
        <v>0</v>
      </c>
      <c r="CD17" s="0" t="n">
        <f aca="false">IF($Q17="●",SUMIFS(ST_SUM!CR:CR,ST_SUM!$L:$L,$G17,ST_SUM!$M:$M,IF($B17='PART METHOD'!$D$4,"FMCNC1",IF($B17='PART METHOD'!$D$6,"FMCNC2","STD")))/IF($B17='PART METHOD'!$D$4,COUNTIFS($G:$G,$G17,$Q:$Q,"●",$A:$A,CD$5,$B:$B,'PART METHOD'!$D$4),IF($B17='PART METHOD'!$D$6,COUNTIFS($G:$G,$G17,$Q:$Q,"●",$A:$A,CD$5,$B:$B,'PART METHOD'!$D$6),COUNTIFS($G:$G,$G17,$Q:$Q,"●",$A:$A,CD$5,$B:$B,"&lt;&gt;"&amp;'PART METHOD'!$D$4,$B:$B,"&lt;&gt;"&amp;'PART METHOD'!$D$6)))/CD$3,0)/3600/$E17</f>
        <v>0</v>
      </c>
      <c r="CE17" s="0" t="n">
        <f aca="false">IF($R17="●",SUMIFS(ST_SUM!CS:CS,ST_SUM!$L:$L,$G17,ST_SUM!$M:$M,IF($B17='PART METHOD'!$D$4,"FMCNC1",IF($B17='PART METHOD'!$D$6,"FMCNC2","STD")))/IF($B17='PART METHOD'!$D$4,COUNTIFS($G:$G,$G17,$R:$R,"●",$A:$A,CE$5,$B:$B,'PART METHOD'!$D$4),IF($B17='PART METHOD'!$D$6,COUNTIFS($G:$G,$G17,$R:$R,"●",$A:$A,CE$5,$B:$B,'PART METHOD'!$D$6),COUNTIFS($G:$G,$G17,$R:$R,"●",$A:$A,CE$5,$B:$B,"&lt;&gt;"&amp;'PART METHOD'!$D$4,$B:$B,"&lt;&gt;"&amp;'PART METHOD'!$D$6)))/CE$3,0)/3600/$E17</f>
        <v>0</v>
      </c>
      <c r="CF17" s="0" t="n">
        <f aca="false">IF($S17="●",SUMIFS(ST_SUM!CT:CT,ST_SUM!$L:$L,$G17,ST_SUM!$M:$M,IF($B17='PART METHOD'!$D$4,"FMCNC1",IF($B17='PART METHOD'!$D$6,"FMCNC2","STD")))/IF($B17='PART METHOD'!$D$4,COUNTIFS($G:$G,$G17,$S:$S,"●",$A:$A,CF$5,$B:$B,'PART METHOD'!$D$4),IF($B17='PART METHOD'!$D$6,COUNTIFS($G:$G,$G17,$S:$S,"●",$A:$A,CF$5,$B:$B,'PART METHOD'!$D$6),COUNTIFS($G:$G,$G17,$S:$S,"●",$A:$A,CF$5,$B:$B,"&lt;&gt;"&amp;'PART METHOD'!$D$4,$B:$B,"&lt;&gt;"&amp;'PART METHOD'!$D$6)))/CF$3,0)/3600/$E17</f>
        <v>0</v>
      </c>
      <c r="CG17" s="0" t="n">
        <f aca="false">IF($T17="●",SUMIFS(ST_SUM!CU:CU,ST_SUM!$L:$L,$G17,ST_SUM!$M:$M,IF($B17='PART METHOD'!$D$4,"FMCNC1",IF($B17='PART METHOD'!$D$6,"FMCNC2","STD")))/IF($B17='PART METHOD'!$D$4,COUNTIFS($G:$G,$G17,$T:$T,"●",$A:$A,CG$5,$B:$B,'PART METHOD'!$D$4),IF($B17='PART METHOD'!$D$6,COUNTIFS($G:$G,$G17,$T:$T,"●",$A:$A,CG$5,$B:$B,'PART METHOD'!$D$6),COUNTIFS($G:$G,$G17,$T:$T,"●",$A:$A,CG$5,$B:$B,"&lt;&gt;"&amp;'PART METHOD'!$D$4,$B:$B,"&lt;&gt;"&amp;'PART METHOD'!$D$6)))/CG$3,0)/3600/$E17</f>
        <v>0</v>
      </c>
      <c r="CH17" s="0" t="n">
        <f aca="false">IF($U17="●",SUMIFS(ST_SUM!CV:CV,ST_SUM!$L:$L,$G17,ST_SUM!$M:$M,IF($B17='PART METHOD'!$D$4,"FMCNC1",IF($B17='PART METHOD'!$D$6,"FMCNC2","STD")))/IF($B17='PART METHOD'!$D$4,COUNTIFS($G:$G,$G17,$U:$U,"●",$A:$A,CH$5,$B:$B,'PART METHOD'!$D$4),IF($B17='PART METHOD'!$D$6,COUNTIFS($G:$G,$G17,$U:$U,"●",$A:$A,CH$5,$B:$B,'PART METHOD'!$D$6),COUNTIFS($G:$G,$G17,$U:$U,"●",$A:$A,CH$5,$B:$B,"&lt;&gt;"&amp;'PART METHOD'!$D$4,$B:$B,"&lt;&gt;"&amp;'PART METHOD'!$D$6)))/CH$3,0)/3600/$E17</f>
        <v>0</v>
      </c>
      <c r="CI17" s="0" t="n">
        <f aca="false">IF($V17="●",SUMIFS(ST_SUM!CW:CW,ST_SUM!$L:$L,$G17,ST_SUM!$M:$M,IF($B17='PART METHOD'!$D$4,"FMCNC1",IF($B17='PART METHOD'!$D$6,"FMCNC2","STD")))/IF($B17='PART METHOD'!$D$4,COUNTIFS($G:$G,$G17,$V:$V,"●",$A:$A,CI$5,$B:$B,'PART METHOD'!$D$4),IF($B17='PART METHOD'!$D$6,COUNTIFS($G:$G,$G17,$V:$V,"●",$A:$A,CI$5,$B:$B,'PART METHOD'!$D$6),COUNTIFS($G:$G,$G17,$V:$V,"●",$A:$A,CI$5,$B:$B,"&lt;&gt;"&amp;'PART METHOD'!$D$4,$B:$B,"&lt;&gt;"&amp;'PART METHOD'!$D$6)))/CI$3,0)/3600/$E17</f>
        <v>0</v>
      </c>
      <c r="CJ17" s="0" t="n">
        <f aca="false">IF($W17="●",SUMIFS(ST_SUM!CX:CX,ST_SUM!$L:$L,$G17,ST_SUM!$N:$N,IF($B17='PART METHOD'!$D$5,"HAND","STD"))/COUNTIFS($G:$G,$G17,$W:$W,"●",$A:$A,CJ$5,$B:$B,IF($B17='PART METHOD'!$D$5,'PART METHOD'!$D$5,"&lt;&gt;"&amp;'PART METHOD'!$D$5))/CJ$3,0)/3600/$E17</f>
        <v>0.004484375</v>
      </c>
      <c r="CK17" s="0" t="n">
        <f aca="false">IF($X17="●",SUMIFS(ST_SUM!CY:CY,ST_SUM!$L:$L,$G17)/COUNTIFS($G:$G,$G17,$X:$X,"●",$A:$A,CK$5)/CK$3,0)/3600/$E17</f>
        <v>0</v>
      </c>
      <c r="CL17" s="0" t="n">
        <f aca="false">IF($Y17="●",SUMIFS(ST_SUM!CZ:CZ,ST_SUM!$L:$L,$G17)/COUNTIFS($G:$G,$G17,$Y:$Y,"●",$A:$A,CL$5)/CL$3,0)/3600/$E17</f>
        <v>0</v>
      </c>
      <c r="CM17" s="0" t="n">
        <f aca="false">IF($Z17="●",SUMIFS(ST_SUM!DA:DA,ST_SUM!$L:$L,$G17)/COUNTIFS($G:$G,$G17,$Z:$Z,"●",$A:$A,CM$5)/CM$3,0)/3600/$E17</f>
        <v>0</v>
      </c>
      <c r="CN17" s="0" t="n">
        <f aca="false">IF($AA17="●",SUMIFS(ST_SUM!DB:DB,ST_SUM!$L:$L,$G17)/COUNTIFS($G:$G,$G17,$AA:$AA,"●",$A:$A,CN$5)/CN$3,0)/3600/$E17</f>
        <v>0</v>
      </c>
      <c r="CO17" s="0" t="n">
        <f aca="false">IF($AB17="●",SUMIFS(ST_SUM!DC:DC,ST_SUM!$L:$L,$G17)/COUNTIFS($G:$G,$G17,$AB:$AB,"●",$A:$A,CO$5)/CO$3,0)/3600/$E17</f>
        <v>0</v>
      </c>
      <c r="CP17" s="0" t="n">
        <f aca="false">IF($AC17="●",SUMIFS(ST_SUM!DD:DD,ST_SUM!$L:$L,$G17)/COUNTIFS($G:$G,$G17,$AC:$AC,"●",$A:$A,CP$5)/CP$3,0)/3600/$E17</f>
        <v>0</v>
      </c>
      <c r="CQ17" s="0" t="n">
        <f aca="false">IF($AD17="●",SUMIFS(ST_SUM!DE:DE,ST_SUM!$L:$L,$G17)/COUNTIFS($G:$G,$G17,$AD:$AD,"●",$A:$A,CQ$5)/CQ$3,0)/3600/$E17</f>
        <v>0</v>
      </c>
      <c r="CR17" s="0" t="n">
        <f aca="false">IF($AE17="●",SUMIFS(ST_SUM!DF:DF,ST_SUM!$L:$L,$G17)/COUNTIFS($G:$G,$G17,$AE:$AE,"●",$A:$A,CR$5)/CR$3,0)/3600/$E17</f>
        <v>0</v>
      </c>
      <c r="CS17" s="0" t="n">
        <f aca="false">IF($AF17="●",SUMIFS(ST_SUM!DG:DG,ST_SUM!$L:$L,$G17)/COUNTIFS($G:$G,$G17,$AF:$AF,"●",$A:$A,CS$5)/CS$3,0)/3600/$E17</f>
        <v>0</v>
      </c>
      <c r="CT17" s="0" t="n">
        <f aca="false">IF($AG17="●",SUMIFS(ST_SUM!DH:DH,ST_SUM!$L:$L,$G17)/COUNTIFS($G:$G,$G17,$AG:$AG,"●",$A:$A,CT$5)/CT$3,0)/3600/$E17</f>
        <v>0</v>
      </c>
      <c r="CU17" s="0" t="n">
        <f aca="false">IF($AH17="●",SUMIFS(ST_SUM!DI:DI,ST_SUM!$L:$L,$G17)/COUNTIFS($G:$G,$G17,$AH:$AH,"●",$A:$A,CU$5)/CU$3,0)/3600/$E17</f>
        <v>0</v>
      </c>
      <c r="CV17" s="0" t="n">
        <f aca="false">IF($AI17="●",SUMIFS(ST_SUM!DJ:DJ,ST_SUM!$L:$L,$G17)/COUNTIFS($G:$G,$G17,$AI:$AI,"●",$A:$A,CV$5)/CV$3,0)/3600/$E17</f>
        <v>0</v>
      </c>
      <c r="CW17" s="0" t="n">
        <f aca="false">IF($AJ17="●",SUMIFS(ST_SUM!DK:DK,ST_SUM!$L:$L,$G17)/COUNTIFS($G:$G,$G17,$AJ:$AJ,"●",$A:$A,CW$5)/CW$3,0)/3600/$E17</f>
        <v>0</v>
      </c>
      <c r="CX17" s="0" t="n">
        <f aca="false">IF($AK17="●",SUMIFS(ST_SUM!DL:DL,ST_SUM!$L:$L,$G17)/COUNTIFS($G:$G,$G17,$AK:$AK,"●",$A:$A,CX$5)/CX$3,0)/3600/$E17</f>
        <v>0</v>
      </c>
      <c r="CY17" s="0" t="n">
        <f aca="false">IF($AL17="●",SUMIFS(ST_SUM!DM:DM,ST_SUM!$L:$L,$G17)/COUNTIFS($G:$G,$G17,$AL:$AL,"●",$A:$A,CY$5)/CY$3,0)/3600/$E17</f>
        <v>0</v>
      </c>
      <c r="CZ17" s="0" t="n">
        <f aca="false">IF($AM17="●",SUMIFS(ST_SUM!DN:DN,ST_SUM!$L:$L,$G17)/COUNTIFS($G:$G,$G17,$AM:$AM,"●",$A:$A,CZ$5)/CZ$3,0)/3600/$E17</f>
        <v>0</v>
      </c>
      <c r="DA17" s="0" t="n">
        <f aca="false">IF($AN17="●",SUMIFS(ST_SUM!DO:DO,ST_SUM!$L:$L,$G17)/COUNTIFS($G:$G,$G17,$AN:$AN,"●",$A:$A,DA$5)/DA$3,0)/3600/$E17</f>
        <v>0</v>
      </c>
      <c r="DB17" s="0" t="n">
        <f aca="false">IF($AO17="●",SUMIFS(ST_SUM!DP:DP,ST_SUM!$L:$L,$G17)/COUNTIFS($G:$G,$G17,$AO:$AO,"●",$A:$A,DB$5)/DB$3,0)/3600/$E17</f>
        <v>0</v>
      </c>
      <c r="DC17" s="0" t="n">
        <f aca="false">IF($AP17="●",SUMIFS(ST_SUM!DQ:DQ,ST_SUM!$L:$L,$G17)/COUNTIFS($G:$G,$G17,$AP:$AP,"●",$A:$A,DC$5)/DC$3,0)/3600/$E17</f>
        <v>0</v>
      </c>
      <c r="DD17" s="0" t="n">
        <f aca="false">IF($AQ17="●",SUMIFS(ST_SUM!DR:DR,ST_SUM!$L:$L,$G17)/COUNTIFS($G:$G,$G17,$AQ:$AQ,"●",$A:$A,DD$5)/DD$3,0)/3600/$E17</f>
        <v>0</v>
      </c>
      <c r="DE17" s="0" t="n">
        <f aca="false">IF($AR17="●",SUMIFS(ST_SUM!DS:DS,ST_SUM!$L:$L,$G17)/COUNTIFS($G:$G,$G17,$AR:$AR,"●",$A:$A,DE$5)/DE$3,0)/3600/$E17</f>
        <v>0</v>
      </c>
      <c r="DF17" s="0" t="n">
        <f aca="false">IF($AS17="●",SUMIFS(ST_SUM!DT:DT,ST_SUM!$L:$L,$G17)/COUNTIFS($G:$G,$G17,$AS:$AS,"●",$A:$A,DF$5)/DF$3,0)/3600/$E17</f>
        <v>0</v>
      </c>
      <c r="DG17" s="0" t="n">
        <f aca="false">IF($AT17="●",SUMIFS(ST_SUM!DU:DU,ST_SUM!$L:$L,$G17)/COUNTIFS($G:$G,$G17,$AT:$AT,"●",$A:$A,DG$5)/DG$3,0)/3600/$E17</f>
        <v>0</v>
      </c>
      <c r="DH17" s="0" t="n">
        <f aca="false">IF($AU17="●",SUMIFS(ST_SUM!DV:DV,ST_SUM!$L:$L,$G17)/COUNTIFS($G:$G,$G17,$AU:$AU,"●",$A:$A,DH$5)/DH$3,0)/3600/$E17</f>
        <v>0</v>
      </c>
      <c r="DI17" s="0" t="n">
        <f aca="false">IF($AV17="●",SUMIFS(ST_SUM!DW:DW,ST_SUM!$L:$L,$G17)/COUNTIFS($G:$G,$G17,$AV:$AV,"●",$A:$A,DI$5)/DI$3,0)/3600/$E17</f>
        <v>0</v>
      </c>
      <c r="DJ17" s="0" t="n">
        <f aca="false">IF($AW17="●",SUMIFS(ST_SUM!DX:DX,ST_SUM!$L:$L,$G17)/COUNTIFS($G:$G,$G17,$AW:$AW,"●",$A:$A,DJ$5)/DJ$3,0)/3600/$E17</f>
        <v>0</v>
      </c>
      <c r="DK17" s="0" t="n">
        <f aca="false">IF($AX17="●",SUMIFS(ST_SUM!DY:DY,ST_SUM!$L:$L,$G17)/COUNTIFS($G:$G,$G17,$AX:$AX,"●",$A:$A,DK$5)/DK$3,0)/3600/$E17</f>
        <v>0</v>
      </c>
      <c r="DL17" s="0" t="n">
        <f aca="false">IF($AY17="●",SUMIFS(ST_SUM!DZ:DZ,ST_SUM!$L:$L,$G17)/COUNTIFS($G:$G,$G17,$AY:$AY,"●",$A:$A,DL$5)/DL$3,0)/3600/$E17</f>
        <v>0</v>
      </c>
      <c r="DM17" s="0" t="n">
        <f aca="false">IF($AZ17="●",SUMIFS(ST_SUM!EA:EA,ST_SUM!$L:$L,$G17)/COUNTIFS($G:$G,$G17,$AZ:$AZ,"●",$A:$A,DM$5)/DM$3,0)/3600/$E17</f>
        <v>0</v>
      </c>
      <c r="DN17" s="0" t="n">
        <f aca="false">IF($BA17="●",SUMIFS(ST_SUM!EB:EB,ST_SUM!$L:$L,$G17)/COUNTIFS($G:$G,$G17,$BA:$BA,"●",$A:$A,DN$5)/DN$3,0)/3600/$E17</f>
        <v>0</v>
      </c>
      <c r="DO17" s="0" t="n">
        <f aca="false">IF($BB17="●",SUMIFS(ST_SUM!EC:EC,ST_SUM!$L:$L,$G17)/COUNTIFS($G:$G,$G17,$BB:$BB,"●",$A:$A,DO$5)/DO$3,0)/3600/$E17</f>
        <v>0</v>
      </c>
      <c r="DP17" s="0" t="n">
        <f aca="false">IF($BC17="●",SUMIFS(ST_SUM!ED:ED,ST_SUM!$L:$L,$G17)/COUNTIFS($G:$G,$G17,$BC:$BC,"●",$A:$A,DP$5)/DP$3,0)/3600/$E17</f>
        <v>0</v>
      </c>
      <c r="DQ17" s="0" t="n">
        <f aca="false">IF($BD17="●",SUMIFS(ST_SUM!EE:EE,ST_SUM!$L:$L,$G17)/COUNTIFS($G:$G,$G17,$BD:$BD,"●",$A:$A,DQ$5)/DQ$3,0)/3600/$E17</f>
        <v>0</v>
      </c>
      <c r="DR17" s="0" t="n">
        <f aca="false">IF($BE17="●",SUMIFS(ST_SUM!EF:EF,ST_SUM!$L:$L,$G17)/COUNTIFS($G:$G,$G17,$BE:$BE,"●",$A:$A,DR$5)/DR$3,0)/3600/$E17</f>
        <v>0</v>
      </c>
      <c r="DS17" s="0" t="n">
        <f aca="false">IF($BF17="●",SUMIFS(ST_SUM!EG:EG,ST_SUM!$L:$L,$G17)/COUNTIFS($G:$G,$G17,$BF:$BF,"●",$A:$A,DS$5)/DS$3,0)/3600/$E17</f>
        <v>0</v>
      </c>
      <c r="DT17" s="0" t="n">
        <f aca="false">IF($BG17="●",SUMIFS(ST_SUM!EH:EH,ST_SUM!$L:$L,$G17)/COUNTIFS($G:$G,$G17,$BG:$BG,"●",$A:$A,DT$5)/DT$3,0)/3600/$E17</f>
        <v>0</v>
      </c>
      <c r="DU17" s="0" t="n">
        <f aca="false">IF($BH17="●",SUMIFS(ST_SUM!EI:EI,ST_SUM!$L:$L,$G17)/COUNTIFS($G:$G,$G17,$BH:$BH,"●",$A:$A,DU$5)/DU$3,0)/3600/$E17</f>
        <v>0</v>
      </c>
      <c r="DV17" s="0" t="n">
        <f aca="false">IF($BI17="●",SUMIFS(ST_SUM!EJ:EJ,ST_SUM!$L:$L,$G17)/COUNTIFS($G:$G,$G17,$BI:$BI,"●",$A:$A,DV$5)/DV$3,0)/3600/$E17</f>
        <v>0</v>
      </c>
      <c r="DW17" s="0" t="n">
        <f aca="false">IF($BJ17="●",SUMIFS(ST_SUM!EK:EK,ST_SUM!$L:$L,$G17)/COUNTIFS($G:$G,$G17,$BJ:$BJ,"●",$A:$A,DW$5)/DW$3,0)/3600/$E17</f>
        <v>0</v>
      </c>
      <c r="DX17" s="0" t="n">
        <f aca="false">IF($BK17="●",SUMIFS(ST_SUM!EL:EL,ST_SUM!$L:$L,$G17)/COUNTIFS($G:$G,$G17,$BK:$BK,"●",$A:$A,DX$5)/DX$3,0)/3600/$E17</f>
        <v>0</v>
      </c>
      <c r="DY17" s="0" t="n">
        <f aca="false">IF($BL17="●",SUMIFS(ST_SUM!EM:EM,ST_SUM!$L:$L,$G17)/COUNTIFS($G:$G,$G17,$BL:$BL,"●",$A:$A,DY$5)/DY$3,0)/3600/$E17</f>
        <v>0</v>
      </c>
      <c r="DZ17" s="0" t="n">
        <f aca="false">IF($BM17="●",SUMIFS(ST_SUM!EN:EN,ST_SUM!$L:$L,$G17)/COUNTIFS($G:$G,$G17,$BM:$BM,"●",$A:$A,DZ$5)/DZ$3,0)/3600/$E17</f>
        <v>0</v>
      </c>
      <c r="EA17" s="0" t="n">
        <f aca="false">IF($BN17="●",SUMIFS(ST_SUM!EO:EO,ST_SUM!$L:$L,$G17)/COUNTIFS($G:$G,$G17,$BN:$BN,"●",$A:$A,EA$5)/EA$3,0)/3600/$E17</f>
        <v>0</v>
      </c>
      <c r="EB17" s="0" t="n">
        <f aca="false">IF($BO17="●",SUMIFS(ST_SUM!EP:EP,ST_SUM!$L:$L,$G17)/COUNTIFS($G:$G,$G17,$BO:$BO,"●",$A:$A,EB$5)/EB$3,0)/3600/$E17</f>
        <v>0</v>
      </c>
      <c r="EC17" s="0" t="n">
        <f aca="false">IF($BP17="●",SUMIFS(ST_SUM!EQ:EQ,ST_SUM!$L:$L,$G17)/COUNTIFS($G:$G,$G17,$BP:$BP,"●",$A:$A,EC$5)/EC$3,0)/3600/$E17</f>
        <v>0</v>
      </c>
      <c r="ED17" s="0" t="n">
        <f aca="false">IF($BQ17="●",SUMIFS(ST_SUM!ER:ER,ST_SUM!$L:$L,$G17)/COUNTIFS($G:$G,$G17,$BQ:$BQ,"●",$A:$A,ED$5)/ED$3,0)/3600/$E17</f>
        <v>0</v>
      </c>
      <c r="EE17" s="0" t="n">
        <f aca="false">IF($BR17="●",SUMIFS(ST_SUM!ES:ES,ST_SUM!$L:$L,$G17)/COUNTIFS($G:$G,$G17,$BR:$BR,"●",$A:$A,EE$5)/EE$3,0)/3600/$E17</f>
        <v>0</v>
      </c>
      <c r="EF17" s="0" t="n">
        <f aca="false">IF($BS17="●",SUMIFS(ST_SUM!ET:ET,ST_SUM!$L:$L,$G17)/COUNTIFS($G:$G,$G17,$BS:$BS,"●",$A:$A,EF$5)/EF$3,0)/3600/$E17</f>
        <v>0</v>
      </c>
      <c r="EG17" s="0" t="n">
        <f aca="false">IF($BT17="●",SUMIFS(ST_SUM!EU:EU,ST_SUM!$L:$L,$G17)/COUNTIFS($G:$G,$G17,$BT:$BT,"●",$A:$A,EG$5)/EG$3,0)/3600/$E17</f>
        <v>0</v>
      </c>
      <c r="EH17" s="0" t="n">
        <f aca="false">SUM(BU17:EG17)</f>
        <v>0.004484375</v>
      </c>
      <c r="EI17" s="0" t="n">
        <f aca="false">IF($H17="●",SUMIFS(ST_SUM!EW:EW,ST_SUM!$L:$L,$G17)/COUNTIFS($G:$G,$G17,$H:$H,"●",$A:$A,EI$5)/EI$3,0)/3600/$E17</f>
        <v>0</v>
      </c>
      <c r="EJ17" s="0" t="n">
        <f aca="false">IF($I17="●",SUMIFS(ST_SUM!EX:EX,ST_SUM!$L:$L,$G17)/COUNTIFS($G:$G,$G17,$I:$I,"●",$A:$A,EJ$5)/EJ$3,0)/3600/$E17</f>
        <v>0</v>
      </c>
      <c r="EK17" s="0" t="n">
        <f aca="false">IF($J17="●",SUMIFS(ST_SUM!EY:EY,ST_SUM!$L:$L,$G17)/COUNTIFS($G:$G,$G17,$J:$J,"●",$A:$A,EK$5)/EK$3,0)/3600/$E17</f>
        <v>0</v>
      </c>
      <c r="EL17" s="0" t="n">
        <f aca="false">IF($K17="●",SUMIFS(ST_SUM!EZ:EZ,ST_SUM!$L:$L,$G17)/COUNTIFS($G:$G,$G17,$K:$K,"●",$A:$A,EL$5)/EL$3,0)/3600/$E17</f>
        <v>0</v>
      </c>
      <c r="EM17" s="0" t="n">
        <f aca="false">IF($L17="●",SUMIFS(ST_SUM!FA:FA,ST_SUM!$L:$L,$G17)/COUNTIFS($G:$G,$G17,$L:$L,"●",$A:$A,EM$5)/EM$3,0)/3600/$E17</f>
        <v>0</v>
      </c>
      <c r="EN17" s="0" t="n">
        <f aca="false">IF($M17="●",SUMIFS(ST_SUM!FB:FB,ST_SUM!$L:$L,$G17)/COUNTIFS($G:$G,$G17,$M:$M,"●",$A:$A,EN$5)/EN$3,0)/3600/$E17</f>
        <v>0</v>
      </c>
      <c r="EO17" s="0" t="n">
        <f aca="false">IF($N17="●",SUMIFS(ST_SUM!FC:FC,ST_SUM!$L:$L,$G17)/COUNTIFS($G:$G,$G17,$N:$N,"●",$A:$A,EO$5)/EO$3,0)/3600/$E17</f>
        <v>0</v>
      </c>
      <c r="EP17" s="0" t="n">
        <f aca="false">IF($O17="●",SUMIFS(ST_SUM!FD:FD,ST_SUM!$L:$L,$G17,ST_SUM!$M:$M,IF($B17='PART METHOD'!$D$4,"FMCNC1",IF($B17='PART METHOD'!$D$6,"FMCNC2","STD")))/IF($B17='PART METHOD'!$D$4,COUNTIFS($G:$G,$G17,$O:$O,"●",$A:$A,EP$5,$B:$B,'PART METHOD'!$D$4),IF($B17='PART METHOD'!$D$6,COUNTIFS($G:$G,$G17,$O:$O,"●",$A:$A,EP$5,$B:$B,'PART METHOD'!$D$6),COUNTIFS($G:$G,$G17,$O:$O,"●",$A:$A,EP$5,$B:$B,"&lt;&gt;"&amp;'PART METHOD'!$D$4,$B:$B,"&lt;&gt;"&amp;'PART METHOD'!$D$6)))/EP$3,0)/3600/$E17</f>
        <v>0</v>
      </c>
      <c r="EQ17" s="0" t="n">
        <f aca="false">IF($P17="●",SUMIFS(ST_SUM!FE:FE,ST_SUM!$L:$L,$G17,ST_SUM!$M:$M,IF($B17='PART METHOD'!$D$4,"FMCNC1",IF($B17='PART METHOD'!$D$6,"FMCNC2","STD")))/IF($B17='PART METHOD'!$D$4,COUNTIFS($G:$G,$G17,$P:$P,"●",$A:$A,EQ$5,$B:$B,'PART METHOD'!$D$4),IF($B17='PART METHOD'!$D$6,COUNTIFS($G:$G,$G17,$P:$P,"●",$A:$A,EQ$5,$B:$B,'PART METHOD'!$D$6),COUNTIFS($G:$G,$G17,$P:$P,"●",$A:$A,EQ$5,$B:$B,"&lt;&gt;"&amp;'PART METHOD'!$D$4,$B:$B,"&lt;&gt;"&amp;'PART METHOD'!$D$6)))/EQ$3,0)/3600/$E17</f>
        <v>0</v>
      </c>
      <c r="ER17" s="0" t="n">
        <f aca="false">IF($Q17="●",SUMIFS(ST_SUM!FF:FF,ST_SUM!$L:$L,$G17,ST_SUM!$M:$M,IF($B17='PART METHOD'!$D$4,"FMCNC1",IF($B17='PART METHOD'!$D$6,"FMCNC2","STD")))/IF($B17='PART METHOD'!$D$4,COUNTIFS($G:$G,$G17,$Q:$Q,"●",$A:$A,ER$5,$B:$B,'PART METHOD'!$D$4),IF($B17='PART METHOD'!$D$6,COUNTIFS($G:$G,$G17,$Q:$Q,"●",$A:$A,ER$5,$B:$B,'PART METHOD'!$D$6),COUNTIFS($G:$G,$G17,$Q:$Q,"●",$A:$A,ER$5,$B:$B,"&lt;&gt;"&amp;'PART METHOD'!$D$4,$B:$B,"&lt;&gt;"&amp;'PART METHOD'!$D$6)))/ER$3,0)/3600/$E17</f>
        <v>0</v>
      </c>
      <c r="ES17" s="0" t="n">
        <f aca="false">IF($R17="●",SUMIFS(ST_SUM!FG:FG,ST_SUM!$L:$L,$G17,ST_SUM!$M:$M,IF($B17='PART METHOD'!$D$4,"FMCNC1",IF($B17='PART METHOD'!$D$6,"FMCNC2","STD")))/IF($B17='PART METHOD'!$D$4,COUNTIFS($G:$G,$G17,$R:$R,"●",$A:$A,ES$5,$B:$B,'PART METHOD'!$D$4),IF($B17='PART METHOD'!$D$6,COUNTIFS($G:$G,$G17,$R:$R,"●",$A:$A,ES$5,$B:$B,'PART METHOD'!$D$6),COUNTIFS($G:$G,$G17,$R:$R,"●",$A:$A,ES$5,$B:$B,"&lt;&gt;"&amp;'PART METHOD'!$D$4,$B:$B,"&lt;&gt;"&amp;'PART METHOD'!$D$6)))/ES$3,0)/3600/$E17</f>
        <v>0</v>
      </c>
      <c r="ET17" s="0" t="n">
        <f aca="false">IF($S17="●",SUMIFS(ST_SUM!FH:FH,ST_SUM!$L:$L,$G17,ST_SUM!$M:$M,IF($B17='PART METHOD'!$D$4,"FMCNC1",IF($B17='PART METHOD'!$D$6,"FMCNC2","STD")))/IF($B17='PART METHOD'!$D$4,COUNTIFS($G:$G,$G17,$S:$S,"●",$A:$A,ET$5,$B:$B,'PART METHOD'!$D$4),IF($B17='PART METHOD'!$D$6,COUNTIFS($G:$G,$G17,$S:$S,"●",$A:$A,ET$5,$B:$B,'PART METHOD'!$D$6),COUNTIFS($G:$G,$G17,$S:$S,"●",$A:$A,ET$5,$B:$B,"&lt;&gt;"&amp;'PART METHOD'!$D$4,$B:$B,"&lt;&gt;"&amp;'PART METHOD'!$D$6)))/ET$3,0)/3600/$E17</f>
        <v>0</v>
      </c>
      <c r="EU17" s="0" t="n">
        <f aca="false">IF($T17="●",SUMIFS(ST_SUM!FI:FI,ST_SUM!$L:$L,$G17,ST_SUM!$M:$M,IF($B17='PART METHOD'!$D$4,"FMCNC1",IF($B17='PART METHOD'!$D$6,"FMCNC2","STD")))/IF($B17='PART METHOD'!$D$4,COUNTIFS($G:$G,$G17,$T:$T,"●",$A:$A,EU$5,$B:$B,'PART METHOD'!$D$4),IF($B17='PART METHOD'!$D$6,COUNTIFS($G:$G,$G17,$T:$T,"●",$A:$A,EU$5,$B:$B,'PART METHOD'!$D$6),COUNTIFS($G:$G,$G17,$T:$T,"●",$A:$A,EU$5,$B:$B,"&lt;&gt;"&amp;'PART METHOD'!$D$4,$B:$B,"&lt;&gt;"&amp;'PART METHOD'!$D$6)))/EU$3,0)/3600/$E17</f>
        <v>0</v>
      </c>
      <c r="EV17" s="0" t="n">
        <f aca="false">IF($U17="●",SUMIFS(ST_SUM!FJ:FJ,ST_SUM!$L:$L,$G17,ST_SUM!$M:$M,IF($B17='PART METHOD'!$D$4,"FMCNC1",IF($B17='PART METHOD'!$D$6,"FMCNC2","STD")))/IF($B17='PART METHOD'!$D$4,COUNTIFS($G:$G,$G17,$U:$U,"●",$A:$A,EV$5,$B:$B,'PART METHOD'!$D$4),IF($B17='PART METHOD'!$D$6,COUNTIFS($G:$G,$G17,$U:$U,"●",$A:$A,EV$5,$B:$B,'PART METHOD'!$D$6),COUNTIFS($G:$G,$G17,$U:$U,"●",$A:$A,EV$5,$B:$B,"&lt;&gt;"&amp;'PART METHOD'!$D$4,$B:$B,"&lt;&gt;"&amp;'PART METHOD'!$D$6)))/EV$3,0)/3600/$E17</f>
        <v>0</v>
      </c>
      <c r="EW17" s="0" t="n">
        <f aca="false">IF($V17="●",SUMIFS(ST_SUM!FK:FK,ST_SUM!$L:$L,$G17,ST_SUM!$M:$M,IF($B17='PART METHOD'!$D$4,"FMCNC1",IF($B17='PART METHOD'!$D$6,"FMCNC2","STD")))/IF($B17='PART METHOD'!$D$4,COUNTIFS($G:$G,$G17,$V:$V,"●",$A:$A,EW$5,$B:$B,'PART METHOD'!$D$4),IF($B17='PART METHOD'!$D$6,COUNTIFS($G:$G,$G17,$V:$V,"●",$A:$A,EW$5,$B:$B,'PART METHOD'!$D$6),COUNTIFS($G:$G,$G17,$V:$V,"●",$A:$A,EW$5,$B:$B,"&lt;&gt;"&amp;'PART METHOD'!$D$4,$B:$B,"&lt;&gt;"&amp;'PART METHOD'!$D$6)))/EW$3,0)/3600/$E17</f>
        <v>0</v>
      </c>
      <c r="EX17" s="0" t="n">
        <f aca="false">IF($W17="●",SUMIFS(ST_SUM!FL:FL,ST_SUM!$L:$L,$G17,ST_SUM!$N:$N,IF($B17='PART METHOD'!$D$5,"HAND","STD"))/COUNTIFS($G:$G,$G17,$W:$W,"●",$A:$A,EX$5,$B:$B,IF($B17='PART METHOD'!$D$5,'PART METHOD'!$D$5,"&lt;&gt;"&amp;'PART METHOD'!$D$5))/EX$3,0)/3600/$E17</f>
        <v>0.00593005952380952</v>
      </c>
      <c r="EY17" s="0" t="n">
        <f aca="false">IF($X17="●",SUMIFS(ST_SUM!FM:FM,ST_SUM!$L:$L,$G17)/COUNTIFS($G:$G,$G17,$X:$X,"●",$A:$A,EY$5)/EY$3,0)/3600/$E17</f>
        <v>0</v>
      </c>
      <c r="EZ17" s="0" t="n">
        <f aca="false">IF($Y17="●",SUMIFS(ST_SUM!FN:FN,ST_SUM!$L:$L,$G17)/COUNTIFS($G:$G,$G17,$Y:$Y,"●",$A:$A,EZ$5)/EZ$3,0)/3600/$E17</f>
        <v>0</v>
      </c>
      <c r="FA17" s="0" t="n">
        <f aca="false">IF($Z17="●",SUMIFS(ST_SUM!FO:FO,ST_SUM!$L:$L,$G17)/COUNTIFS($G:$G,$G17,$Z:$Z,"●",$A:$A,FA$5)/FA$3,0)/3600/$E17</f>
        <v>0</v>
      </c>
      <c r="FB17" s="0" t="n">
        <f aca="false">IF($AA17="●",SUMIFS(ST_SUM!FP:FP,ST_SUM!$L:$L,$G17)/COUNTIFS($G:$G,$G17,$AA:$AA,"●",$A:$A,FB$5)/FB$3,0)/3600/$E17</f>
        <v>0</v>
      </c>
      <c r="FC17" s="0" t="n">
        <f aca="false">IF($AB17="●",SUMIFS(ST_SUM!FQ:FQ,ST_SUM!$L:$L,$G17)/COUNTIFS($G:$G,$G17,$AB:$AB,"●",$A:$A,FC$5)/FC$3,0)/3600/$E17</f>
        <v>0</v>
      </c>
      <c r="FD17" s="0" t="n">
        <f aca="false">IF($AC17="●",SUMIFS(ST_SUM!FR:FR,ST_SUM!$L:$L,$G17)/COUNTIFS($G:$G,$G17,$AC:$AC,"●",$A:$A,FD$5)/FD$3,0)/3600/$E17</f>
        <v>0</v>
      </c>
      <c r="FE17" s="0" t="n">
        <f aca="false">IF($AD17="●",SUMIFS(ST_SUM!FS:FS,ST_SUM!$L:$L,$G17)/COUNTIFS($G:$G,$G17,$AD:$AD,"●",$A:$A,FE$5)/FE$3,0)/3600/$E17</f>
        <v>0</v>
      </c>
      <c r="FF17" s="0" t="n">
        <f aca="false">IF($AE17="●",SUMIFS(ST_SUM!FT:FT,ST_SUM!$L:$L,$G17)/COUNTIFS($G:$G,$G17,$AE:$AE,"●",$A:$A,FF$5)/FF$3,0)/3600/$E17</f>
        <v>0</v>
      </c>
      <c r="FG17" s="0" t="n">
        <f aca="false">IF($AF17="●",SUMIFS(ST_SUM!FU:FU,ST_SUM!$L:$L,$G17)/COUNTIFS($G:$G,$G17,$AF:$AF,"●",$A:$A,FG$5)/FG$3,0)/3600/$E17</f>
        <v>0</v>
      </c>
      <c r="FH17" s="0" t="n">
        <f aca="false">IF($AG17="●",SUMIFS(ST_SUM!FV:FV,ST_SUM!$L:$L,$G17)/COUNTIFS($G:$G,$G17,$AG:$AG,"●",$A:$A,FH$5)/FH$3,0)/3600/$E17</f>
        <v>0</v>
      </c>
      <c r="FI17" s="0" t="n">
        <f aca="false">IF($AH17="●",SUMIFS(ST_SUM!FW:FW,ST_SUM!$L:$L,$G17)/COUNTIFS($G:$G,$G17,$AH:$AH,"●",$A:$A,FI$5)/FI$3,0)/3600/$E17</f>
        <v>0</v>
      </c>
      <c r="FJ17" s="0" t="n">
        <f aca="false">IF($AI17="●",SUMIFS(ST_SUM!FX:FX,ST_SUM!$L:$L,$G17)/COUNTIFS($G:$G,$G17,$AI:$AI,"●",$A:$A,FJ$5)/FJ$3,0)/3600/$E17</f>
        <v>0</v>
      </c>
      <c r="FK17" s="0" t="n">
        <f aca="false">IF($AJ17="●",SUMIFS(ST_SUM!FY:FY,ST_SUM!$L:$L,$G17)/COUNTIFS($G:$G,$G17,$AJ:$AJ,"●",$A:$A,FK$5)/FK$3,0)/3600/$E17</f>
        <v>0</v>
      </c>
      <c r="FL17" s="0" t="n">
        <f aca="false">IF($AK17="●",SUMIFS(ST_SUM!FZ:FZ,ST_SUM!$L:$L,$G17)/COUNTIFS($G:$G,$G17,$AK:$AK,"●",$A:$A,FL$5)/FL$3,0)/3600/$E17</f>
        <v>0</v>
      </c>
      <c r="FM17" s="0" t="n">
        <f aca="false">IF($AL17="●",SUMIFS(ST_SUM!GA:GA,ST_SUM!$L:$L,$G17)/COUNTIFS($G:$G,$G17,$AL:$AL,"●",$A:$A,FM$5)/FM$3,0)/3600/$E17</f>
        <v>0</v>
      </c>
      <c r="FN17" s="0" t="n">
        <f aca="false">IF($AM17="●",SUMIFS(ST_SUM!GB:GB,ST_SUM!$L:$L,$G17)/COUNTIFS($G:$G,$G17,$AM:$AM,"●",$A:$A,FN$5)/FN$3,0)/3600/$E17</f>
        <v>0</v>
      </c>
      <c r="FO17" s="0" t="n">
        <f aca="false">IF($AN17="●",SUMIFS(ST_SUM!GC:GC,ST_SUM!$L:$L,$G17)/COUNTIFS($G:$G,$G17,$AN:$AN,"●",$A:$A,FO$5)/FO$3,0)/3600/$E17</f>
        <v>0</v>
      </c>
      <c r="FP17" s="0" t="n">
        <f aca="false">IF($AO17="●",SUMIFS(ST_SUM!GD:GD,ST_SUM!$L:$L,$G17)/COUNTIFS($G:$G,$G17,$AO:$AO,"●",$A:$A,FP$5)/FP$3,0)/3600/$E17</f>
        <v>0</v>
      </c>
      <c r="FQ17" s="0" t="n">
        <f aca="false">IF($AP17="●",SUMIFS(ST_SUM!GE:GE,ST_SUM!$L:$L,$G17)/COUNTIFS($G:$G,$G17,$AP:$AP,"●",$A:$A,FQ$5)/FQ$3,0)/3600/$E17</f>
        <v>0</v>
      </c>
      <c r="FR17" s="0" t="n">
        <f aca="false">IF($AQ17="●",SUMIFS(ST_SUM!GF:GF,ST_SUM!$L:$L,$G17)/COUNTIFS($G:$G,$G17,$AQ:$AQ,"●",$A:$A,FR$5)/FR$3,0)/3600/$E17</f>
        <v>0</v>
      </c>
      <c r="FS17" s="0" t="n">
        <f aca="false">IF($AR17="●",SUMIFS(ST_SUM!GG:GG,ST_SUM!$L:$L,$G17)/COUNTIFS($G:$G,$G17,$AR:$AR,"●",$A:$A,FS$5)/FS$3,0)/3600/$E17</f>
        <v>0</v>
      </c>
      <c r="FT17" s="0" t="n">
        <f aca="false">IF($AS17="●",SUMIFS(ST_SUM!GH:GH,ST_SUM!$L:$L,$G17)/COUNTIFS($G:$G,$G17,$AS:$AS,"●",$A:$A,FT$5)/FT$3,0)/3600/$E17</f>
        <v>0</v>
      </c>
      <c r="FU17" s="0" t="n">
        <f aca="false">IF($AT17="●",SUMIFS(ST_SUM!GI:GI,ST_SUM!$L:$L,$G17)/COUNTIFS($G:$G,$G17,$AT:$AT,"●",$A:$A,FU$5)/FU$3,0)/3600/$E17</f>
        <v>0</v>
      </c>
      <c r="FV17" s="0" t="n">
        <f aca="false">IF($AU17="●",SUMIFS(ST_SUM!GJ:GJ,ST_SUM!$L:$L,$G17)/COUNTIFS($G:$G,$G17,$AU:$AU,"●",$A:$A,FV$5)/FV$3,0)/3600/$E17</f>
        <v>0</v>
      </c>
      <c r="FW17" s="0" t="n">
        <f aca="false">IF($AV17="●",SUMIFS(ST_SUM!GK:GK,ST_SUM!$L:$L,$G17)/COUNTIFS($G:$G,$G17,$AV:$AV,"●",$A:$A,FW$5)/FW$3,0)/3600/$E17</f>
        <v>0</v>
      </c>
      <c r="FX17" s="0" t="n">
        <f aca="false">IF($AW17="●",SUMIFS(ST_SUM!GL:GL,ST_SUM!$L:$L,$G17)/COUNTIFS($G:$G,$G17,$AW:$AW,"●",$A:$A,FX$5)/FX$3,0)/3600/$E17</f>
        <v>0</v>
      </c>
      <c r="FY17" s="0" t="n">
        <f aca="false">IF($AX17="●",SUMIFS(ST_SUM!GM:GM,ST_SUM!$L:$L,$G17)/COUNTIFS($G:$G,$G17,$AX:$AX,"●",$A:$A,FY$5)/FY$3,0)/3600/$E17</f>
        <v>0</v>
      </c>
      <c r="FZ17" s="0" t="n">
        <f aca="false">IF($AY17="●",SUMIFS(ST_SUM!GN:GN,ST_SUM!$L:$L,$G17)/COUNTIFS($G:$G,$G17,$AY:$AY,"●",$A:$A,FZ$5)/FZ$3,0)/3600/$E17</f>
        <v>0</v>
      </c>
      <c r="GA17" s="0" t="n">
        <f aca="false">IF($AZ17="●",SUMIFS(ST_SUM!GO:GO,ST_SUM!$L:$L,$G17)/COUNTIFS($G:$G,$G17,$AZ:$AZ,"●",$A:$A,GA$5)/GA$3,0)/3600/$E17</f>
        <v>0</v>
      </c>
      <c r="GB17" s="0" t="n">
        <f aca="false">IF($BA17="●",SUMIFS(ST_SUM!GP:GP,ST_SUM!$L:$L,$G17)/COUNTIFS($G:$G,$G17,$BA:$BA,"●",$A:$A,GB$5)/GB$3,0)/3600/$E17</f>
        <v>0</v>
      </c>
      <c r="GC17" s="0" t="n">
        <f aca="false">IF($BB17="●",SUMIFS(ST_SUM!GQ:GQ,ST_SUM!$L:$L,$G17)/COUNTIFS($G:$G,$G17,$BB:$BB,"●",$A:$A,GC$5)/GC$3,0)/3600/$E17</f>
        <v>0</v>
      </c>
      <c r="GD17" s="0" t="n">
        <f aca="false">IF($BC17="●",SUMIFS(ST_SUM!GR:GR,ST_SUM!$L:$L,$G17)/COUNTIFS($G:$G,$G17,$BC:$BC,"●",$A:$A,GD$5)/GD$3,0)/3600/$E17</f>
        <v>0</v>
      </c>
      <c r="GE17" s="0" t="n">
        <f aca="false">IF($BD17="●",SUMIFS(ST_SUM!GS:GS,ST_SUM!$L:$L,$G17)/COUNTIFS($G:$G,$G17,$BD:$BD,"●",$A:$A,GE$5)/GE$3,0)/3600/$E17</f>
        <v>0</v>
      </c>
      <c r="GF17" s="0" t="n">
        <f aca="false">IF($BE17="●",SUMIFS(ST_SUM!GT:GT,ST_SUM!$L:$L,$G17)/COUNTIFS($G:$G,$G17,$BE:$BE,"●",$A:$A,GF$5)/GF$3,0)/3600/$E17</f>
        <v>0</v>
      </c>
      <c r="GG17" s="0" t="n">
        <f aca="false">IF($BF17="●",SUMIFS(ST_SUM!GU:GU,ST_SUM!$L:$L,$G17)/COUNTIFS($G:$G,$G17,$BF:$BF,"●",$A:$A,GG$5)/GG$3,0)/3600/$E17</f>
        <v>0</v>
      </c>
      <c r="GH17" s="0" t="n">
        <f aca="false">IF($BG17="●",SUMIFS(ST_SUM!GV:GV,ST_SUM!$L:$L,$G17)/COUNTIFS($G:$G,$G17,$BG:$BG,"●",$A:$A,GH$5)/GH$3,0)/3600/$E17</f>
        <v>0</v>
      </c>
      <c r="GI17" s="0" t="n">
        <f aca="false">IF($BH17="●",SUMIFS(ST_SUM!GW:GW,ST_SUM!$L:$L,$G17)/COUNTIFS($G:$G,$G17,$BH:$BH,"●",$A:$A,GI$5)/GI$3,0)/3600/$E17</f>
        <v>0</v>
      </c>
      <c r="GJ17" s="0" t="n">
        <f aca="false">IF($BI17="●",SUMIFS(ST_SUM!GX:GX,ST_SUM!$L:$L,$G17)/COUNTIFS($G:$G,$G17,$BI:$BI,"●",$A:$A,GJ$5)/GJ$3,0)/3600/$E17</f>
        <v>0</v>
      </c>
      <c r="GK17" s="0" t="n">
        <f aca="false">IF($BJ17="●",SUMIFS(ST_SUM!GY:GY,ST_SUM!$L:$L,$G17)/COUNTIFS($G:$G,$G17,$BJ:$BJ,"●",$A:$A,GK$5)/GK$3,0)/3600/$E17</f>
        <v>0</v>
      </c>
      <c r="GL17" s="0" t="n">
        <f aca="false">IF($BK17="●",SUMIFS(ST_SUM!GZ:GZ,ST_SUM!$L:$L,$G17)/COUNTIFS($G:$G,$G17,$BK:$BK,"●",$A:$A,GL$5)/GL$3,0)/3600/$E17</f>
        <v>0</v>
      </c>
      <c r="GM17" s="0" t="n">
        <f aca="false">IF($BL17="●",SUMIFS(ST_SUM!HA:HA,ST_SUM!$L:$L,$G17)/COUNTIFS($G:$G,$G17,$BL:$BL,"●",$A:$A,GM$5)/GM$3,0)/3600/$E17</f>
        <v>0</v>
      </c>
      <c r="GN17" s="0" t="n">
        <f aca="false">IF($BM17="●",SUMIFS(ST_SUM!HB:HB,ST_SUM!$L:$L,$G17)/COUNTIFS($G:$G,$G17,$BM:$BM,"●",$A:$A,GN$5)/GN$3,0)/3600/$E17</f>
        <v>0</v>
      </c>
      <c r="GO17" s="0" t="n">
        <f aca="false">IF($BN17="●",SUMIFS(ST_SUM!HC:HC,ST_SUM!$L:$L,$G17)/COUNTIFS($G:$G,$G17,$BN:$BN,"●",$A:$A,GO$5)/GO$3,0)/3600/$E17</f>
        <v>0</v>
      </c>
      <c r="GP17" s="0" t="n">
        <f aca="false">IF($BO17="●",SUMIFS(ST_SUM!HD:HD,ST_SUM!$L:$L,$G17)/COUNTIFS($G:$G,$G17,$BO:$BO,"●",$A:$A,GP$5)/GP$3,0)/3600/$E17</f>
        <v>0</v>
      </c>
      <c r="GQ17" s="0" t="n">
        <f aca="false">IF($BP17="●",SUMIFS(ST_SUM!HE:HE,ST_SUM!$L:$L,$G17)/COUNTIFS($G:$G,$G17,$BP:$BP,"●",$A:$A,GQ$5)/GQ$3,0)/3600/$E17</f>
        <v>0</v>
      </c>
      <c r="GR17" s="0" t="n">
        <f aca="false">IF($BQ17="●",SUMIFS(ST_SUM!HF:HF,ST_SUM!$L:$L,$G17)/COUNTIFS($G:$G,$G17,$BQ:$BQ,"●",$A:$A,GR$5)/GR$3,0)/3600/$E17</f>
        <v>0</v>
      </c>
      <c r="GS17" s="0" t="n">
        <f aca="false">IF($BR17="●",SUMIFS(ST_SUM!HG:HG,ST_SUM!$L:$L,$G17)/COUNTIFS($G:$G,$G17,$BR:$BR,"●",$A:$A,GS$5)/GS$3,0)/3600/$E17</f>
        <v>0</v>
      </c>
      <c r="GT17" s="0" t="n">
        <f aca="false">IF($BS17="●",SUMIFS(ST_SUM!HH:HH,ST_SUM!$L:$L,$G17)/COUNTIFS($G:$G,$G17,$BS:$BS,"●",$A:$A,GT$5)/GT$3,0)/3600/$E17</f>
        <v>0</v>
      </c>
      <c r="GU17" s="0" t="n">
        <f aca="false">IF($BT17="●",SUMIFS(ST_SUM!HI:HI,ST_SUM!$L:$L,$G17)/COUNTIFS($G:$G,$G17,$BT:$BT,"●",$A:$A,GU$5)/GU$3,0)/3600/$E17</f>
        <v>0</v>
      </c>
      <c r="GV17" s="0" t="n">
        <f aca="false">SUM(EI17:GU17)</f>
        <v>0.00593005952380952</v>
      </c>
      <c r="GW17" s="0" t="n">
        <f aca="false">IF($H17="●",SUMIFS(ST_SUM!HK:HK,ST_SUM!$L:$L,$G17)/COUNTIFS($G:$G,$G17,$H:$H,"●",$A:$A,GW$5)/GW$3,0)/3600/$E17</f>
        <v>0</v>
      </c>
      <c r="GX17" s="0" t="n">
        <f aca="false">IF($I17="●",SUMIFS(ST_SUM!HL:HL,ST_SUM!$L:$L,$G17)/COUNTIFS($G:$G,$G17,$I:$I,"●",$A:$A,GX$5)/GX$3,0)/3600/$E17</f>
        <v>0</v>
      </c>
      <c r="GY17" s="0" t="n">
        <f aca="false">IF($J17="●",SUMIFS(ST_SUM!HM:HM,ST_SUM!$L:$L,$G17)/COUNTIFS($G:$G,$G17,$J:$J,"●",$A:$A,GY$5)/GY$3,0)/3600/$E17</f>
        <v>0</v>
      </c>
      <c r="GZ17" s="0" t="n">
        <f aca="false">IF($K17="●",SUMIFS(ST_SUM!HN:HN,ST_SUM!$L:$L,$G17)/COUNTIFS($G:$G,$G17,$K:$K,"●",$A:$A,GZ$5)/GZ$3,0)/3600/$E17</f>
        <v>0</v>
      </c>
      <c r="HA17" s="0" t="n">
        <f aca="false">IF($L17="●",SUMIFS(ST_SUM!HO:HO,ST_SUM!$L:$L,$G17)/COUNTIFS($G:$G,$G17,$L:$L,"●",$A:$A,HA$5)/HA$3,0)/3600/$E17</f>
        <v>0</v>
      </c>
      <c r="HB17" s="0" t="n">
        <f aca="false">IF($M17="●",SUMIFS(ST_SUM!HP:HP,ST_SUM!$L:$L,$G17)/COUNTIFS($G:$G,$G17,$M:$M,"●",$A:$A,HB$5)/HB$3,0)/3600/$E17</f>
        <v>0</v>
      </c>
      <c r="HC17" s="0" t="n">
        <f aca="false">IF($N17="●",SUMIFS(ST_SUM!HQ:HQ,ST_SUM!$L:$L,$G17)/COUNTIFS($G:$G,$G17,$N:$N,"●",$A:$A,HC$5)/HC$3,0)/3600/$E17</f>
        <v>0</v>
      </c>
      <c r="HD17" s="0" t="n">
        <f aca="false">IF($O17="●",SUMIFS(ST_SUM!HR:HR,ST_SUM!$L:$L,$G17,ST_SUM!$M:$M,IF($B17='PART METHOD'!$D$4,"FMCNC1",IF($B17='PART METHOD'!$D$6,"FMCNC2","STD")))/IF($B17='PART METHOD'!$D$4,COUNTIFS($G:$G,$G17,$O:$O,"●",$A:$A,HD$5,$B:$B,'PART METHOD'!$D$4),IF($B17='PART METHOD'!$D$6,COUNTIFS($G:$G,$G17,$O:$O,"●",$A:$A,HD$5,$B:$B,'PART METHOD'!$D$6),COUNTIFS($G:$G,$G17,$O:$O,"●",$A:$A,HD$5,$B:$B,"&lt;&gt;"&amp;'PART METHOD'!$D$4,$B:$B,"&lt;&gt;"&amp;'PART METHOD'!$D$6)))/HD$3,0)/3600/$E17</f>
        <v>0</v>
      </c>
      <c r="HE17" s="0" t="n">
        <f aca="false">IF($P17="●",SUMIFS(ST_SUM!HS:HS,ST_SUM!$L:$L,$G17,ST_SUM!$M:$M,IF($B17='PART METHOD'!$D$4,"FMCNC1",IF($B17='PART METHOD'!$D$6,"FMCNC2","STD")))/IF($B17='PART METHOD'!$D$4,COUNTIFS($G:$G,$G17,$P:$P,"●",$A:$A,HE$5,$B:$B,'PART METHOD'!$D$4),IF($B17='PART METHOD'!$D$6,COUNTIFS($G:$G,$G17,$P:$P,"●",$A:$A,HE$5,$B:$B,'PART METHOD'!$D$6),COUNTIFS($G:$G,$G17,$P:$P,"●",$A:$A,HE$5,$B:$B,"&lt;&gt;"&amp;'PART METHOD'!$D$4,$B:$B,"&lt;&gt;"&amp;'PART METHOD'!$D$6)))/HE$3,0)/3600/$E17</f>
        <v>0</v>
      </c>
      <c r="HF17" s="0" t="n">
        <f aca="false">IF($Q17="●",SUMIFS(ST_SUM!HT:HT,ST_SUM!$L:$L,$G17,ST_SUM!$M:$M,IF($B17='PART METHOD'!$D$4,"FMCNC1",IF($B17='PART METHOD'!$D$6,"FMCNC2","STD")))/IF($B17='PART METHOD'!$D$4,COUNTIFS($G:$G,$G17,$Q:$Q,"●",$A:$A,HF$5,$B:$B,'PART METHOD'!$D$4),IF($B17='PART METHOD'!$D$6,COUNTIFS($G:$G,$G17,$Q:$Q,"●",$A:$A,HF$5,$B:$B,'PART METHOD'!$D$6),COUNTIFS($G:$G,$G17,$Q:$Q,"●",$A:$A,HF$5,$B:$B,"&lt;&gt;"&amp;'PART METHOD'!$D$4,$B:$B,"&lt;&gt;"&amp;'PART METHOD'!$D$6)))/HF$3,0)/3600/$E17</f>
        <v>0</v>
      </c>
      <c r="HG17" s="0" t="n">
        <f aca="false">IF($R17="●",SUMIFS(ST_SUM!HU:HU,ST_SUM!$L:$L,$G17,ST_SUM!$M:$M,IF($B17='PART METHOD'!$D$4,"FMCNC1",IF($B17='PART METHOD'!$D$6,"FMCNC2","STD")))/IF($B17='PART METHOD'!$D$4,COUNTIFS($G:$G,$G17,$R:$R,"●",$A:$A,HG$5,$B:$B,'PART METHOD'!$D$4),IF($B17='PART METHOD'!$D$6,COUNTIFS($G:$G,$G17,$R:$R,"●",$A:$A,HG$5,$B:$B,'PART METHOD'!$D$6),COUNTIFS($G:$G,$G17,$R:$R,"●",$A:$A,HG$5,$B:$B,"&lt;&gt;"&amp;'PART METHOD'!$D$4,$B:$B,"&lt;&gt;"&amp;'PART METHOD'!$D$6)))/HG$3,0)/3600/$E17</f>
        <v>0</v>
      </c>
      <c r="HH17" s="0" t="n">
        <f aca="false">IF($S17="●",SUMIFS(ST_SUM!HV:HV,ST_SUM!$L:$L,$G17,ST_SUM!$M:$M,IF($B17='PART METHOD'!$D$4,"FMCNC1",IF($B17='PART METHOD'!$D$6,"FMCNC2","STD")))/IF($B17='PART METHOD'!$D$4,COUNTIFS($G:$G,$G17,$S:$S,"●",$A:$A,HH$5,$B:$B,'PART METHOD'!$D$4),IF($B17='PART METHOD'!$D$6,COUNTIFS($G:$G,$G17,$S:$S,"●",$A:$A,HH$5,$B:$B,'PART METHOD'!$D$6),COUNTIFS($G:$G,$G17,$S:$S,"●",$A:$A,HH$5,$B:$B,"&lt;&gt;"&amp;'PART METHOD'!$D$4,$B:$B,"&lt;&gt;"&amp;'PART METHOD'!$D$6)))/HH$3,0)/3600/$E17</f>
        <v>0</v>
      </c>
      <c r="HI17" s="0" t="n">
        <f aca="false">IF($T17="●",SUMIFS(ST_SUM!HW:HW,ST_SUM!$L:$L,$G17,ST_SUM!$M:$M,IF($B17='PART METHOD'!$D$4,"FMCNC1",IF($B17='PART METHOD'!$D$6,"FMCNC2","STD")))/IF($B17='PART METHOD'!$D$4,COUNTIFS($G:$G,$G17,$T:$T,"●",$A:$A,HI$5,$B:$B,'PART METHOD'!$D$4),IF($B17='PART METHOD'!$D$6,COUNTIFS($G:$G,$G17,$T:$T,"●",$A:$A,HI$5,$B:$B,'PART METHOD'!$D$6),COUNTIFS($G:$G,$G17,$T:$T,"●",$A:$A,HI$5,$B:$B,"&lt;&gt;"&amp;'PART METHOD'!$D$4,$B:$B,"&lt;&gt;"&amp;'PART METHOD'!$D$6)))/HI$3,0)/3600/$E17</f>
        <v>0</v>
      </c>
      <c r="HJ17" s="0" t="n">
        <f aca="false">IF($U17="●",SUMIFS(ST_SUM!HX:HX,ST_SUM!$L:$L,$G17,ST_SUM!$M:$M,IF($B17='PART METHOD'!$D$4,"FMCNC1",IF($B17='PART METHOD'!$D$6,"FMCNC2","STD")))/IF($B17='PART METHOD'!$D$4,COUNTIFS($G:$G,$G17,$U:$U,"●",$A:$A,HJ$5,$B:$B,'PART METHOD'!$D$4),IF($B17='PART METHOD'!$D$6,COUNTIFS($G:$G,$G17,$U:$U,"●",$A:$A,HJ$5,$B:$B,'PART METHOD'!$D$6),COUNTIFS($G:$G,$G17,$U:$U,"●",$A:$A,HJ$5,$B:$B,"&lt;&gt;"&amp;'PART METHOD'!$D$4,$B:$B,"&lt;&gt;"&amp;'PART METHOD'!$D$6)))/HJ$3,0)/3600/$E17</f>
        <v>0</v>
      </c>
      <c r="HK17" s="0" t="n">
        <f aca="false">IF($V17="●",SUMIFS(ST_SUM!HY:HY,ST_SUM!$L:$L,$G17,ST_SUM!$M:$M,IF($B17='PART METHOD'!$D$4,"FMCNC1",IF($B17='PART METHOD'!$D$6,"FMCNC2","STD")))/IF($B17='PART METHOD'!$D$4,COUNTIFS($G:$G,$G17,$V:$V,"●",$A:$A,HK$5,$B:$B,'PART METHOD'!$D$4),IF($B17='PART METHOD'!$D$6,COUNTIFS($G:$G,$G17,$V:$V,"●",$A:$A,HK$5,$B:$B,'PART METHOD'!$D$6),COUNTIFS($G:$G,$G17,$V:$V,"●",$A:$A,HK$5,$B:$B,"&lt;&gt;"&amp;'PART METHOD'!$D$4,$B:$B,"&lt;&gt;"&amp;'PART METHOD'!$D$6)))/HK$3,0)/3600/$E17</f>
        <v>0</v>
      </c>
      <c r="HL17" s="0" t="n">
        <f aca="false">IF($W17="●",SUMIFS(ST_SUM!HZ:HZ,ST_SUM!$L:$L,$G17,ST_SUM!$N:$N,IF($B17='PART METHOD'!$D$5,"HAND","STD"))/COUNTIFS($G:$G,$G17,$W:$W,"●",$A:$A,HL$5,$B:$B,IF($B17='PART METHOD'!$D$5,'PART METHOD'!$D$5,"&lt;&gt;"&amp;'PART METHOD'!$D$5))/HL$3,0)/3600/$E17</f>
        <v>0.00522727272727273</v>
      </c>
      <c r="HM17" s="0" t="n">
        <f aca="false">IF($X17="●",SUMIFS(ST_SUM!IA:IA,ST_SUM!$L:$L,$G17)/COUNTIFS($G:$G,$G17,$X:$X,"●",$A:$A,HM$5)/HM$3,0)/3600/$E17</f>
        <v>0</v>
      </c>
      <c r="HN17" s="0" t="n">
        <f aca="false">IF($Y17="●",SUMIFS(ST_SUM!IB:IB,ST_SUM!$L:$L,$G17)/COUNTIFS($G:$G,$G17,$Y:$Y,"●",$A:$A,HN$5)/HN$3,0)/3600/$E17</f>
        <v>0</v>
      </c>
      <c r="HO17" s="0" t="n">
        <f aca="false">IF($Z17="●",SUMIFS(ST_SUM!IC:IC,ST_SUM!$L:$L,$G17)/COUNTIFS($G:$G,$G17,$Z:$Z,"●",$A:$A,HO$5)/HO$3,0)/3600/$E17</f>
        <v>0</v>
      </c>
      <c r="HP17" s="0" t="n">
        <f aca="false">IF($AA17="●",SUMIFS(ST_SUM!ID:ID,ST_SUM!$L:$L,$G17)/COUNTIFS($G:$G,$G17,$AA:$AA,"●",$A:$A,HP$5)/HP$3,0)/3600/$E17</f>
        <v>0</v>
      </c>
      <c r="HQ17" s="0" t="n">
        <f aca="false">IF($AB17="●",SUMIFS(ST_SUM!IE:IE,ST_SUM!$L:$L,$G17)/COUNTIFS($G:$G,$G17,$AB:$AB,"●",$A:$A,HQ$5)/HQ$3,0)/3600/$E17</f>
        <v>0</v>
      </c>
      <c r="HR17" s="0" t="n">
        <f aca="false">IF($AC17="●",SUMIFS(ST_SUM!IF:IF,ST_SUM!$L:$L,$G17)/COUNTIFS($G:$G,$G17,$AC:$AC,"●",$A:$A,HR$5)/HR$3,0)/3600/$E17</f>
        <v>0</v>
      </c>
      <c r="HS17" s="0" t="n">
        <f aca="false">IF($AD17="●",SUMIFS(ST_SUM!IG:IG,ST_SUM!$L:$L,$G17)/COUNTIFS($G:$G,$G17,$AD:$AD,"●",$A:$A,HS$5)/HS$3,0)/3600/$E17</f>
        <v>0</v>
      </c>
      <c r="HT17" s="0" t="n">
        <f aca="false">IF($AE17="●",SUMIFS(ST_SUM!IH:IH,ST_SUM!$L:$L,$G17)/COUNTIFS($G:$G,$G17,$AE:$AE,"●",$A:$A,HT$5)/HT$3,0)/3600/$E17</f>
        <v>0</v>
      </c>
      <c r="HU17" s="0" t="n">
        <f aca="false">IF($AF17="●",SUMIFS(ST_SUM!II:II,ST_SUM!$L:$L,$G17)/COUNTIFS($G:$G,$G17,$AF:$AF,"●",$A:$A,HU$5)/HU$3,0)/3600/$E17</f>
        <v>0</v>
      </c>
      <c r="HV17" s="0" t="n">
        <f aca="false">IF($AG17="●",SUMIFS(ST_SUM!IJ:IJ,ST_SUM!$L:$L,$G17)/COUNTIFS($G:$G,$G17,$AG:$AG,"●",$A:$A,HV$5)/HV$3,0)/3600/$E17</f>
        <v>0</v>
      </c>
      <c r="HW17" s="0" t="n">
        <f aca="false">IF($AH17="●",SUMIFS(ST_SUM!IK:IK,ST_SUM!$L:$L,$G17)/COUNTIFS($G:$G,$G17,$AH:$AH,"●",$A:$A,HW$5)/HW$3,0)/3600/$E17</f>
        <v>0</v>
      </c>
      <c r="HX17" s="0" t="n">
        <f aca="false">IF($AI17="●",SUMIFS(ST_SUM!IL:IL,ST_SUM!$L:$L,$G17)/COUNTIFS($G:$G,$G17,$AI:$AI,"●",$A:$A,HX$5)/HX$3,0)/3600/$E17</f>
        <v>0</v>
      </c>
      <c r="HY17" s="0" t="n">
        <f aca="false">IF($AJ17="●",SUMIFS(ST_SUM!IM:IM,ST_SUM!$L:$L,$G17)/COUNTIFS($G:$G,$G17,$AJ:$AJ,"●",$A:$A,HY$5)/HY$3,0)/3600/$E17</f>
        <v>0</v>
      </c>
      <c r="HZ17" s="0" t="n">
        <f aca="false">IF($AK17="●",SUMIFS(ST_SUM!IN:IN,ST_SUM!$L:$L,$G17)/COUNTIFS($G:$G,$G17,$AK:$AK,"●",$A:$A,HZ$5)/HZ$3,0)/3600/$E17</f>
        <v>0</v>
      </c>
      <c r="IA17" s="0" t="n">
        <f aca="false">IF($AL17="●",SUMIFS(ST_SUM!IO:IO,ST_SUM!$L:$L,$G17)/COUNTIFS($G:$G,$G17,$AL:$AL,"●",$A:$A,IA$5)/IA$3,0)/3600/$E17</f>
        <v>0</v>
      </c>
      <c r="IB17" s="0" t="n">
        <f aca="false">IF($AM17="●",SUMIFS(ST_SUM!IP:IP,ST_SUM!$L:$L,$G17)/COUNTIFS($G:$G,$G17,$AM:$AM,"●",$A:$A,IB$5)/IB$3,0)/3600/$E17</f>
        <v>0</v>
      </c>
      <c r="IC17" s="0" t="n">
        <f aca="false">IF($AN17="●",SUMIFS(ST_SUM!IQ:IQ,ST_SUM!$L:$L,$G17)/COUNTIFS($G:$G,$G17,$AN:$AN,"●",$A:$A,IC$5)/IC$3,0)/3600/$E17</f>
        <v>0</v>
      </c>
      <c r="ID17" s="0" t="n">
        <f aca="false">IF($AO17="●",SUMIFS(ST_SUM!IR:IR,ST_SUM!$L:$L,$G17)/COUNTIFS($G:$G,$G17,$AO:$AO,"●",$A:$A,ID$5)/ID$3,0)/3600/$E17</f>
        <v>0</v>
      </c>
      <c r="IE17" s="0" t="n">
        <f aca="false">IF($AP17="●",SUMIFS(ST_SUM!IS:IS,ST_SUM!$L:$L,$G17)/COUNTIFS($G:$G,$G17,$AP:$AP,"●",$A:$A,IE$5)/IE$3,0)/3600/$E17</f>
        <v>0</v>
      </c>
      <c r="IF17" s="0" t="n">
        <f aca="false">IF($AQ17="●",SUMIFS(ST_SUM!IT:IT,ST_SUM!$L:$L,$G17)/COUNTIFS($G:$G,$G17,$AQ:$AQ,"●",$A:$A,IF$5)/IF$3,0)/3600/$E17</f>
        <v>0</v>
      </c>
      <c r="IG17" s="0" t="n">
        <f aca="false">IF($AR17="●",SUMIFS(ST_SUM!IU:IU,ST_SUM!$L:$L,$G17)/COUNTIFS($G:$G,$G17,$AR:$AR,"●",$A:$A,IG$5)/IG$3,0)/3600/$E17</f>
        <v>0</v>
      </c>
      <c r="IH17" s="0" t="n">
        <f aca="false">IF($AS17="●",SUMIFS(ST_SUM!IV:IV,ST_SUM!$L:$L,$G17)/COUNTIFS($G:$G,$G17,$AS:$AS,"●",$A:$A,IH$5)/IH$3,0)/3600/$E17</f>
        <v>0</v>
      </c>
      <c r="II17" s="0" t="n">
        <f aca="false">IF($AT17="●",SUMIFS(ST_SUM!IW:IW,ST_SUM!$L:$L,$G17)/COUNTIFS($G:$G,$G17,$AT:$AT,"●",$A:$A,II$5)/II$3,0)/3600/$E17</f>
        <v>0</v>
      </c>
      <c r="IJ17" s="0" t="n">
        <f aca="false">IF($AU17="●",SUMIFS(ST_SUM!IX:IX,ST_SUM!$L:$L,$G17)/COUNTIFS($G:$G,$G17,$AU:$AU,"●",$A:$A,IJ$5)/IJ$3,0)/3600/$E17</f>
        <v>0</v>
      </c>
      <c r="IK17" s="0" t="n">
        <f aca="false">IF($AV17="●",SUMIFS(ST_SUM!IY:IY,ST_SUM!$L:$L,$G17)/COUNTIFS($G:$G,$G17,$AV:$AV,"●",$A:$A,IK$5)/IK$3,0)/3600/$E17</f>
        <v>0</v>
      </c>
      <c r="IL17" s="0" t="n">
        <f aca="false">IF($AW17="●",SUMIFS(ST_SUM!IZ:IZ,ST_SUM!$L:$L,$G17)/COUNTIFS($G:$G,$G17,$AW:$AW,"●",$A:$A,IL$5)/IL$3,0)/3600/$E17</f>
        <v>0</v>
      </c>
      <c r="IM17" s="0" t="n">
        <f aca="false">IF($AX17="●",SUMIFS(ST_SUM!JA:JA,ST_SUM!$L:$L,$G17)/COUNTIFS($G:$G,$G17,$AX:$AX,"●",$A:$A,IM$5)/IM$3,0)/3600/$E17</f>
        <v>0</v>
      </c>
      <c r="IN17" s="0" t="n">
        <f aca="false">IF($AY17="●",SUMIFS(ST_SUM!JB:JB,ST_SUM!$L:$L,$G17)/COUNTIFS($G:$G,$G17,$AY:$AY,"●",$A:$A,IN$5)/IN$3,0)/3600/$E17</f>
        <v>0</v>
      </c>
      <c r="IO17" s="0" t="n">
        <f aca="false">IF($AZ17="●",SUMIFS(ST_SUM!JC:JC,ST_SUM!$L:$L,$G17)/COUNTIFS($G:$G,$G17,$AZ:$AZ,"●",$A:$A,IO$5)/IO$3,0)/3600/$E17</f>
        <v>0</v>
      </c>
      <c r="IP17" s="0" t="n">
        <f aca="false">IF($BA17="●",SUMIFS(ST_SUM!JD:JD,ST_SUM!$L:$L,$G17)/COUNTIFS($G:$G,$G17,$BA:$BA,"●",$A:$A,IP$5)/IP$3,0)/3600/$E17</f>
        <v>0</v>
      </c>
      <c r="IQ17" s="0" t="n">
        <f aca="false">IF($BB17="●",SUMIFS(ST_SUM!JE:JE,ST_SUM!$L:$L,$G17)/COUNTIFS($G:$G,$G17,$BB:$BB,"●",$A:$A,IQ$5)/IQ$3,0)/3600/$E17</f>
        <v>0</v>
      </c>
      <c r="IR17" s="0" t="n">
        <f aca="false">IF($BC17="●",SUMIFS(ST_SUM!JF:JF,ST_SUM!$L:$L,$G17)/COUNTIFS($G:$G,$G17,$BC:$BC,"●",$A:$A,IR$5)/IR$3,0)/3600/$E17</f>
        <v>0</v>
      </c>
      <c r="IS17" s="0" t="n">
        <f aca="false">IF($BD17="●",SUMIFS(ST_SUM!JG:JG,ST_SUM!$L:$L,$G17)/COUNTIFS($G:$G,$G17,$BD:$BD,"●",$A:$A,IS$5)/IS$3,0)/3600/$E17</f>
        <v>0</v>
      </c>
      <c r="IT17" s="0" t="n">
        <f aca="false">IF($BE17="●",SUMIFS(ST_SUM!JH:JH,ST_SUM!$L:$L,$G17)/COUNTIFS($G:$G,$G17,$BE:$BE,"●",$A:$A,IT$5)/IT$3,0)/3600/$E17</f>
        <v>0</v>
      </c>
      <c r="IU17" s="0" t="n">
        <f aca="false">IF($BF17="●",SUMIFS(ST_SUM!JI:JI,ST_SUM!$L:$L,$G17)/COUNTIFS($G:$G,$G17,$BF:$BF,"●",$A:$A,IU$5)/IU$3,0)/3600/$E17</f>
        <v>0</v>
      </c>
      <c r="IV17" s="0" t="n">
        <f aca="false">IF($BG17="●",SUMIFS(ST_SUM!JJ:JJ,ST_SUM!$L:$L,$G17)/COUNTIFS($G:$G,$G17,$BG:$BG,"●",$A:$A,IV$5)/IV$3,0)/3600/$E17</f>
        <v>0</v>
      </c>
      <c r="IW17" s="0" t="n">
        <f aca="false">IF($BH17="●",SUMIFS(ST_SUM!JK:JK,ST_SUM!$L:$L,$G17)/COUNTIFS($G:$G,$G17,$BH:$BH,"●",$A:$A,IW$5)/IW$3,0)/3600/$E17</f>
        <v>0</v>
      </c>
      <c r="IX17" s="0" t="n">
        <f aca="false">IF($BI17="●",SUMIFS(ST_SUM!JL:JL,ST_SUM!$L:$L,$G17)/COUNTIFS($G:$G,$G17,$BI:$BI,"●",$A:$A,IX$5)/IX$3,0)/3600/$E17</f>
        <v>0</v>
      </c>
      <c r="IY17" s="0" t="n">
        <f aca="false">IF($BJ17="●",SUMIFS(ST_SUM!JM:JM,ST_SUM!$L:$L,$G17)/COUNTIFS($G:$G,$G17,$BJ:$BJ,"●",$A:$A,IY$5)/IY$3,0)/3600/$E17</f>
        <v>0</v>
      </c>
      <c r="IZ17" s="0" t="n">
        <f aca="false">IF($BK17="●",SUMIFS(ST_SUM!JN:JN,ST_SUM!$L:$L,$G17)/COUNTIFS($G:$G,$G17,$BK:$BK,"●",$A:$A,IZ$5)/IZ$3,0)/3600/$E17</f>
        <v>0</v>
      </c>
      <c r="JA17" s="0" t="n">
        <f aca="false">IF($BL17="●",SUMIFS(ST_SUM!JO:JO,ST_SUM!$L:$L,$G17)/COUNTIFS($G:$G,$G17,$BL:$BL,"●",$A:$A,JA$5)/JA$3,0)/3600/$E17</f>
        <v>0</v>
      </c>
      <c r="JB17" s="0" t="n">
        <f aca="false">IF($BM17="●",SUMIFS(ST_SUM!JP:JP,ST_SUM!$L:$L,$G17)/COUNTIFS($G:$G,$G17,$BM:$BM,"●",$A:$A,JB$5)/JB$3,0)/3600/$E17</f>
        <v>0</v>
      </c>
      <c r="JC17" s="0" t="n">
        <f aca="false">IF($BN17="●",SUMIFS(ST_SUM!JQ:JQ,ST_SUM!$L:$L,$G17)/COUNTIFS($G:$G,$G17,$BN:$BN,"●",$A:$A,JC$5)/JC$3,0)/3600/$E17</f>
        <v>0</v>
      </c>
      <c r="JD17" s="0" t="n">
        <f aca="false">IF($BO17="●",SUMIFS(ST_SUM!JR:JR,ST_SUM!$L:$L,$G17)/COUNTIFS($G:$G,$G17,$BO:$BO,"●",$A:$A,JD$5)/JD$3,0)/3600/$E17</f>
        <v>0</v>
      </c>
      <c r="JE17" s="0" t="n">
        <f aca="false">IF($BP17="●",SUMIFS(ST_SUM!JS:JS,ST_SUM!$L:$L,$G17)/COUNTIFS($G:$G,$G17,$BP:$BP,"●",$A:$A,JE$5)/JE$3,0)/3600/$E17</f>
        <v>0</v>
      </c>
      <c r="JF17" s="0" t="n">
        <f aca="false">IF($BQ17="●",SUMIFS(ST_SUM!JT:JT,ST_SUM!$L:$L,$G17)/COUNTIFS($G:$G,$G17,$BQ:$BQ,"●",$A:$A,JF$5)/JF$3,0)/3600/$E17</f>
        <v>0</v>
      </c>
      <c r="JG17" s="0" t="n">
        <f aca="false">IF($BR17="●",SUMIFS(ST_SUM!JU:JU,ST_SUM!$L:$L,$G17)/COUNTIFS($G:$G,$G17,$BR:$BR,"●",$A:$A,JG$5)/JG$3,0)/3600/$E17</f>
        <v>0</v>
      </c>
      <c r="JH17" s="0" t="n">
        <f aca="false">IF($BS17="●",SUMIFS(ST_SUM!JV:JV,ST_SUM!$L:$L,$G17)/COUNTIFS($G:$G,$G17,$BS:$BS,"●",$A:$A,JH$5)/JH$3,0)/3600/$E17</f>
        <v>0</v>
      </c>
      <c r="JI17" s="0" t="n">
        <f aca="false">IF($BT17="●",SUMIFS(ST_SUM!JW:JW,ST_SUM!$L:$L,$G17)/COUNTIFS($G:$G,$G17,$BT:$BT,"●",$A:$A,JI$5)/JI$3,0)/3600/$E17</f>
        <v>0</v>
      </c>
      <c r="JJ17" s="0" t="n">
        <f aca="false">SUM(GW17:JI17)</f>
        <v>0.00522727272727273</v>
      </c>
      <c r="JK17" s="0" t="n">
        <f aca="false">IF($H17="●",SUMIFS(ST_SUM!JY:JY,ST_SUM!$L:$L,$G17)/COUNTIFS($G:$G,$G17,$H:$H,"●",$A:$A,JK$5)/JK$3,0)/3600/$E17</f>
        <v>0</v>
      </c>
      <c r="JL17" s="0" t="n">
        <f aca="false">IF($I17="●",SUMIFS(ST_SUM!JZ:JZ,ST_SUM!$L:$L,$G17)/COUNTIFS($G:$G,$G17,$I:$I,"●",$A:$A,JL$5)/JL$3,0)/3600/$E17</f>
        <v>0</v>
      </c>
      <c r="JM17" s="0" t="n">
        <f aca="false">IF($J17="●",SUMIFS(ST_SUM!KA:KA,ST_SUM!$L:$L,$G17)/COUNTIFS($G:$G,$G17,$J:$J,"●",$A:$A,JM$5)/JM$3,0)/3600/$E17</f>
        <v>0</v>
      </c>
      <c r="JN17" s="0" t="n">
        <f aca="false">IF($K17="●",SUMIFS(ST_SUM!KB:KB,ST_SUM!$L:$L,$G17)/COUNTIFS($G:$G,$G17,$K:$K,"●",$A:$A,JN$5)/JN$3,0)/3600/$E17</f>
        <v>0</v>
      </c>
      <c r="JO17" s="0" t="n">
        <f aca="false">IF($L17="●",SUMIFS(ST_SUM!KC:KC,ST_SUM!$L:$L,$G17)/COUNTIFS($G:$G,$G17,$L:$L,"●",$A:$A,JO$5)/JO$3,0)/3600/$E17</f>
        <v>0</v>
      </c>
      <c r="JP17" s="0" t="n">
        <f aca="false">IF($M17="●",SUMIFS(ST_SUM!KD:KD,ST_SUM!$L:$L,$G17)/COUNTIFS($G:$G,$G17,$M:$M,"●",$A:$A,JP$5)/JP$3,0)/3600/$E17</f>
        <v>0</v>
      </c>
      <c r="JQ17" s="0" t="n">
        <f aca="false">IF($N17="●",SUMIFS(ST_SUM!KE:KE,ST_SUM!$L:$L,$G17)/COUNTIFS($G:$G,$G17,$N:$N,"●",$A:$A,JQ$5)/JQ$3,0)/3600/$E17</f>
        <v>0</v>
      </c>
      <c r="JR17" s="0" t="n">
        <f aca="false">IF($O17="●",SUMIFS(ST_SUM!KF:KF,ST_SUM!$L:$L,$G17,ST_SUM!$M:$M,IF($B17='PART METHOD'!$D$4,"FMCNC1",IF($B17='PART METHOD'!$D$6,"FMCNC2","STD")))/IF($B17='PART METHOD'!$D$4,COUNTIFS($G:$G,$G17,$O:$O,"●",$A:$A,JR$5,$B:$B,'PART METHOD'!$D$4),IF($B17='PART METHOD'!$D$6,COUNTIFS($G:$G,$G17,$O:$O,"●",$A:$A,JR$5,$B:$B,'PART METHOD'!$D$6),COUNTIFS($G:$G,$G17,$O:$O,"●",$A:$A,JR$5,$B:$B,"&lt;&gt;"&amp;'PART METHOD'!$D$4,$B:$B,"&lt;&gt;"&amp;'PART METHOD'!$D$6)))/JR$3,0)/3600/$E17</f>
        <v>0</v>
      </c>
      <c r="JS17" s="0" t="n">
        <f aca="false">IF($P17="●",SUMIFS(ST_SUM!KG:KG,ST_SUM!$L:$L,$G17,ST_SUM!$M:$M,IF($B17='PART METHOD'!$D$4,"FMCNC1",IF($B17='PART METHOD'!$D$6,"FMCNC2","STD")))/IF($B17='PART METHOD'!$D$4,COUNTIFS($G:$G,$G17,$P:$P,"●",$A:$A,JS$5,$B:$B,'PART METHOD'!$D$4),IF($B17='PART METHOD'!$D$6,COUNTIFS($G:$G,$G17,$P:$P,"●",$A:$A,JS$5,$B:$B,'PART METHOD'!$D$6),COUNTIFS($G:$G,$G17,$P:$P,"●",$A:$A,JS$5,$B:$B,"&lt;&gt;"&amp;'PART METHOD'!$D$4,$B:$B,"&lt;&gt;"&amp;'PART METHOD'!$D$6)))/JS$3,0)/3600/$E17</f>
        <v>0</v>
      </c>
      <c r="JT17" s="0" t="n">
        <f aca="false">IF($Q17="●",SUMIFS(ST_SUM!KH:KH,ST_SUM!$L:$L,$G17,ST_SUM!$M:$M,IF($B17='PART METHOD'!$D$4,"FMCNC1",IF($B17='PART METHOD'!$D$6,"FMCNC2","STD")))/IF($B17='PART METHOD'!$D$4,COUNTIFS($G:$G,$G17,$Q:$Q,"●",$A:$A,JT$5,$B:$B,'PART METHOD'!$D$4),IF($B17='PART METHOD'!$D$6,COUNTIFS($G:$G,$G17,$Q:$Q,"●",$A:$A,JT$5,$B:$B,'PART METHOD'!$D$6),COUNTIFS($G:$G,$G17,$Q:$Q,"●",$A:$A,JT$5,$B:$B,"&lt;&gt;"&amp;'PART METHOD'!$D$4,$B:$B,"&lt;&gt;"&amp;'PART METHOD'!$D$6)))/JT$3,0)/3600/$E17</f>
        <v>0</v>
      </c>
      <c r="JU17" s="0" t="n">
        <f aca="false">IF($R17="●",SUMIFS(ST_SUM!KI:KI,ST_SUM!$L:$L,$G17,ST_SUM!$M:$M,IF($B17='PART METHOD'!$D$4,"FMCNC1",IF($B17='PART METHOD'!$D$6,"FMCNC2","STD")))/IF($B17='PART METHOD'!$D$4,COUNTIFS($G:$G,$G17,$R:$R,"●",$A:$A,JU$5,$B:$B,'PART METHOD'!$D$4),IF($B17='PART METHOD'!$D$6,COUNTIFS($G:$G,$G17,$R:$R,"●",$A:$A,JU$5,$B:$B,'PART METHOD'!$D$6),COUNTIFS($G:$G,$G17,$R:$R,"●",$A:$A,JU$5,$B:$B,"&lt;&gt;"&amp;'PART METHOD'!$D$4,$B:$B,"&lt;&gt;"&amp;'PART METHOD'!$D$6)))/JU$3,0)/3600/$E17</f>
        <v>0</v>
      </c>
      <c r="JV17" s="0" t="n">
        <f aca="false">IF($S17="●",SUMIFS(ST_SUM!KJ:KJ,ST_SUM!$L:$L,$G17,ST_SUM!$M:$M,IF($B17='PART METHOD'!$D$4,"FMCNC1",IF($B17='PART METHOD'!$D$6,"FMCNC2","STD")))/IF($B17='PART METHOD'!$D$4,COUNTIFS($G:$G,$G17,$S:$S,"●",$A:$A,JV$5,$B:$B,'PART METHOD'!$D$4),IF($B17='PART METHOD'!$D$6,COUNTIFS($G:$G,$G17,$S:$S,"●",$A:$A,JV$5,$B:$B,'PART METHOD'!$D$6),COUNTIFS($G:$G,$G17,$S:$S,"●",$A:$A,JV$5,$B:$B,"&lt;&gt;"&amp;'PART METHOD'!$D$4,$B:$B,"&lt;&gt;"&amp;'PART METHOD'!$D$6)))/JV$3,0)/3600/$E17</f>
        <v>0</v>
      </c>
      <c r="JW17" s="0" t="n">
        <f aca="false">IF($T17="●",SUMIFS(ST_SUM!KK:KK,ST_SUM!$L:$L,$G17,ST_SUM!$M:$M,IF($B17='PART METHOD'!$D$4,"FMCNC1",IF($B17='PART METHOD'!$D$6,"FMCNC2","STD")))/IF($B17='PART METHOD'!$D$4,COUNTIFS($G:$G,$G17,$T:$T,"●",$A:$A,JW$5,$B:$B,'PART METHOD'!$D$4),IF($B17='PART METHOD'!$D$6,COUNTIFS($G:$G,$G17,$T:$T,"●",$A:$A,JW$5,$B:$B,'PART METHOD'!$D$6),COUNTIFS($G:$G,$G17,$T:$T,"●",$A:$A,JW$5,$B:$B,"&lt;&gt;"&amp;'PART METHOD'!$D$4,$B:$B,"&lt;&gt;"&amp;'PART METHOD'!$D$6)))/JW$3,0)/3600/$E17</f>
        <v>0</v>
      </c>
      <c r="JX17" s="0" t="n">
        <f aca="false">IF($U17="●",SUMIFS(ST_SUM!KL:KL,ST_SUM!$L:$L,$G17,ST_SUM!$M:$M,IF($B17='PART METHOD'!$D$4,"FMCNC1",IF($B17='PART METHOD'!$D$6,"FMCNC2","STD")))/IF($B17='PART METHOD'!$D$4,COUNTIFS($G:$G,$G17,$U:$U,"●",$A:$A,JX$5,$B:$B,'PART METHOD'!$D$4),IF($B17='PART METHOD'!$D$6,COUNTIFS($G:$G,$G17,$U:$U,"●",$A:$A,JX$5,$B:$B,'PART METHOD'!$D$6),COUNTIFS($G:$G,$G17,$U:$U,"●",$A:$A,JX$5,$B:$B,"&lt;&gt;"&amp;'PART METHOD'!$D$4,$B:$B,"&lt;&gt;"&amp;'PART METHOD'!$D$6)))/JX$3,0)/3600/$E17</f>
        <v>0</v>
      </c>
      <c r="JY17" s="0" t="n">
        <f aca="false">IF($V17="●",SUMIFS(ST_SUM!KM:KM,ST_SUM!$L:$L,$G17,ST_SUM!$M:$M,IF($B17='PART METHOD'!$D$4,"FMCNC1",IF($B17='PART METHOD'!$D$6,"FMCNC2","STD")))/IF($B17='PART METHOD'!$D$4,COUNTIFS($G:$G,$G17,$V:$V,"●",$A:$A,JY$5,$B:$B,'PART METHOD'!$D$4),IF($B17='PART METHOD'!$D$6,COUNTIFS($G:$G,$G17,$V:$V,"●",$A:$A,JY$5,$B:$B,'PART METHOD'!$D$6),COUNTIFS($G:$G,$G17,$V:$V,"●",$A:$A,JY$5,$B:$B,"&lt;&gt;"&amp;'PART METHOD'!$D$4,$B:$B,"&lt;&gt;"&amp;'PART METHOD'!$D$6)))/JY$3,0)/3600/$E17</f>
        <v>0</v>
      </c>
      <c r="JZ17" s="0" t="n">
        <f aca="false">IF($W17="●",SUMIFS(ST_SUM!KN:KN,ST_SUM!$L:$L,$G17,ST_SUM!$N:$N,IF($B17='PART METHOD'!$D$5,"HAND","STD"))/COUNTIFS($G:$G,$G17,$W:$W,"●",$A:$A,JZ$5,$B:$B,IF($B17='PART METHOD'!$D$5,'PART METHOD'!$D$5,"&lt;&gt;"&amp;'PART METHOD'!$D$5))/JZ$3,0)/3600/$E17</f>
        <v>0.0050625</v>
      </c>
      <c r="KA17" s="0" t="n">
        <f aca="false">IF($X17="●",SUMIFS(ST_SUM!KO:KO,ST_SUM!$L:$L,$G17)/COUNTIFS($G:$G,$G17,$X:$X,"●",$A:$A,KA$5)/KA$3,0)/3600/$E17</f>
        <v>0</v>
      </c>
      <c r="KB17" s="0" t="n">
        <f aca="false">IF($Y17="●",SUMIFS(ST_SUM!KP:KP,ST_SUM!$L:$L,$G17)/COUNTIFS($G:$G,$G17,$Y:$Y,"●",$A:$A,KB$5)/KB$3,0)/3600/$E17</f>
        <v>0</v>
      </c>
      <c r="KC17" s="0" t="n">
        <f aca="false">IF($Z17="●",SUMIFS(ST_SUM!KQ:KQ,ST_SUM!$L:$L,$G17)/COUNTIFS($G:$G,$G17,$Z:$Z,"●",$A:$A,KC$5)/KC$3,0)/3600/$E17</f>
        <v>0</v>
      </c>
      <c r="KD17" s="0" t="n">
        <f aca="false">IF($AA17="●",SUMIFS(ST_SUM!KR:KR,ST_SUM!$L:$L,$G17)/COUNTIFS($G:$G,$G17,$AA:$AA,"●",$A:$A,KD$5)/KD$3,0)/3600/$E17</f>
        <v>0</v>
      </c>
      <c r="KE17" s="0" t="n">
        <f aca="false">IF($AB17="●",SUMIFS(ST_SUM!KS:KS,ST_SUM!$L:$L,$G17)/COUNTIFS($G:$G,$G17,$AB:$AB,"●",$A:$A,KE$5)/KE$3,0)/3600/$E17</f>
        <v>0</v>
      </c>
      <c r="KF17" s="0" t="n">
        <f aca="false">IF($AC17="●",SUMIFS(ST_SUM!KT:KT,ST_SUM!$L:$L,$G17)/COUNTIFS($G:$G,$G17,$AC:$AC,"●",$A:$A,KF$5)/KF$3,0)/3600/$E17</f>
        <v>0</v>
      </c>
      <c r="KG17" s="0" t="n">
        <f aca="false">IF($AD17="●",SUMIFS(ST_SUM!KU:KU,ST_SUM!$L:$L,$G17)/COUNTIFS($G:$G,$G17,$AD:$AD,"●",$A:$A,KG$5)/KG$3,0)/3600/$E17</f>
        <v>0</v>
      </c>
      <c r="KH17" s="0" t="n">
        <f aca="false">IF($AE17="●",SUMIFS(ST_SUM!KV:KV,ST_SUM!$L:$L,$G17)/COUNTIFS($G:$G,$G17,$AE:$AE,"●",$A:$A,KH$5)/KH$3,0)/3600/$E17</f>
        <v>0</v>
      </c>
      <c r="KI17" s="0" t="n">
        <f aca="false">IF($AF17="●",SUMIFS(ST_SUM!KW:KW,ST_SUM!$L:$L,$G17)/COUNTIFS($G:$G,$G17,$AF:$AF,"●",$A:$A,KI$5)/KI$3,0)/3600/$E17</f>
        <v>0</v>
      </c>
      <c r="KJ17" s="0" t="n">
        <f aca="false">IF($AG17="●",SUMIFS(ST_SUM!KX:KX,ST_SUM!$L:$L,$G17)/COUNTIFS($G:$G,$G17,$AG:$AG,"●",$A:$A,KJ$5)/KJ$3,0)/3600/$E17</f>
        <v>0</v>
      </c>
      <c r="KK17" s="0" t="n">
        <f aca="false">IF($AH17="●",SUMIFS(ST_SUM!KY:KY,ST_SUM!$L:$L,$G17)/COUNTIFS($G:$G,$G17,$AH:$AH,"●",$A:$A,KK$5)/KK$3,0)/3600/$E17</f>
        <v>0</v>
      </c>
      <c r="KL17" s="0" t="n">
        <f aca="false">IF($AI17="●",SUMIFS(ST_SUM!KZ:KZ,ST_SUM!$L:$L,$G17)/COUNTIFS($G:$G,$G17,$AI:$AI,"●",$A:$A,KL$5)/KL$3,0)/3600/$E17</f>
        <v>0</v>
      </c>
      <c r="KM17" s="0" t="n">
        <f aca="false">IF($AJ17="●",SUMIFS(ST_SUM!LA:LA,ST_SUM!$L:$L,$G17)/COUNTIFS($G:$G,$G17,$AJ:$AJ,"●",$A:$A,KM$5)/KM$3,0)/3600/$E17</f>
        <v>0</v>
      </c>
      <c r="KN17" s="0" t="n">
        <f aca="false">IF($AK17="●",SUMIFS(ST_SUM!LB:LB,ST_SUM!$L:$L,$G17)/COUNTIFS($G:$G,$G17,$AK:$AK,"●",$A:$A,KN$5)/KN$3,0)/3600/$E17</f>
        <v>0</v>
      </c>
      <c r="KO17" s="0" t="n">
        <f aca="false">IF($AL17="●",SUMIFS(ST_SUM!LC:LC,ST_SUM!$L:$L,$G17)/COUNTIFS($G:$G,$G17,$AL:$AL,"●",$A:$A,KO$5)/KO$3,0)/3600/$E17</f>
        <v>0</v>
      </c>
      <c r="KP17" s="0" t="n">
        <f aca="false">IF($AM17="●",SUMIFS(ST_SUM!LD:LD,ST_SUM!$L:$L,$G17)/COUNTIFS($G:$G,$G17,$AM:$AM,"●",$A:$A,KP$5)/KP$3,0)/3600/$E17</f>
        <v>0</v>
      </c>
      <c r="KQ17" s="0" t="n">
        <f aca="false">IF($AN17="●",SUMIFS(ST_SUM!LE:LE,ST_SUM!$L:$L,$G17)/COUNTIFS($G:$G,$G17,$AN:$AN,"●",$A:$A,KQ$5)/KQ$3,0)/3600/$E17</f>
        <v>0</v>
      </c>
      <c r="KR17" s="0" t="n">
        <f aca="false">IF($AO17="●",SUMIFS(ST_SUM!LF:LF,ST_SUM!$L:$L,$G17)/COUNTIFS($G:$G,$G17,$AO:$AO,"●",$A:$A,KR$5)/KR$3,0)/3600/$E17</f>
        <v>0</v>
      </c>
      <c r="KS17" s="0" t="n">
        <f aca="false">IF($AP17="●",SUMIFS(ST_SUM!LG:LG,ST_SUM!$L:$L,$G17)/COUNTIFS($G:$G,$G17,$AP:$AP,"●",$A:$A,KS$5)/KS$3,0)/3600/$E17</f>
        <v>0</v>
      </c>
      <c r="KT17" s="0" t="n">
        <f aca="false">IF($AQ17="●",SUMIFS(ST_SUM!LH:LH,ST_SUM!$L:$L,$G17)/COUNTIFS($G:$G,$G17,$AQ:$AQ,"●",$A:$A,KT$5)/KT$3,0)/3600/$E17</f>
        <v>0</v>
      </c>
      <c r="KU17" s="0" t="n">
        <f aca="false">IF($AR17="●",SUMIFS(ST_SUM!LI:LI,ST_SUM!$L:$L,$G17)/COUNTIFS($G:$G,$G17,$AR:$AR,"●",$A:$A,KU$5)/KU$3,0)/3600/$E17</f>
        <v>0</v>
      </c>
      <c r="KV17" s="0" t="n">
        <f aca="false">IF($AS17="●",SUMIFS(ST_SUM!LJ:LJ,ST_SUM!$L:$L,$G17)/COUNTIFS($G:$G,$G17,$AS:$AS,"●",$A:$A,KV$5)/KV$3,0)/3600/$E17</f>
        <v>0</v>
      </c>
      <c r="KW17" s="0" t="n">
        <f aca="false">IF($AT17="●",SUMIFS(ST_SUM!LK:LK,ST_SUM!$L:$L,$G17)/COUNTIFS($G:$G,$G17,$AT:$AT,"●",$A:$A,KW$5)/KW$3,0)/3600/$E17</f>
        <v>0</v>
      </c>
      <c r="KX17" s="0" t="n">
        <f aca="false">IF($AU17="●",SUMIFS(ST_SUM!LL:LL,ST_SUM!$L:$L,$G17)/COUNTIFS($G:$G,$G17,$AU:$AU,"●",$A:$A,KX$5)/KX$3,0)/3600/$E17</f>
        <v>0</v>
      </c>
      <c r="KY17" s="0" t="n">
        <f aca="false">IF($AV17="●",SUMIFS(ST_SUM!LM:LM,ST_SUM!$L:$L,$G17)/COUNTIFS($G:$G,$G17,$AV:$AV,"●",$A:$A,KY$5)/KY$3,0)/3600/$E17</f>
        <v>0</v>
      </c>
      <c r="KZ17" s="0" t="n">
        <f aca="false">IF($AW17="●",SUMIFS(ST_SUM!LN:LN,ST_SUM!$L:$L,$G17)/COUNTIFS($G:$G,$G17,$AW:$AW,"●",$A:$A,KZ$5)/KZ$3,0)/3600/$E17</f>
        <v>0</v>
      </c>
      <c r="LA17" s="0" t="n">
        <f aca="false">IF($AX17="●",SUMIFS(ST_SUM!LO:LO,ST_SUM!$L:$L,$G17)/COUNTIFS($G:$G,$G17,$AX:$AX,"●",$A:$A,LA$5)/LA$3,0)/3600/$E17</f>
        <v>0</v>
      </c>
      <c r="LB17" s="0" t="n">
        <f aca="false">IF($AY17="●",SUMIFS(ST_SUM!LP:LP,ST_SUM!$L:$L,$G17)/COUNTIFS($G:$G,$G17,$AY:$AY,"●",$A:$A,LB$5)/LB$3,0)/3600/$E17</f>
        <v>0</v>
      </c>
      <c r="LC17" s="0" t="n">
        <f aca="false">IF($AZ17="●",SUMIFS(ST_SUM!LQ:LQ,ST_SUM!$L:$L,$G17)/COUNTIFS($G:$G,$G17,$AZ:$AZ,"●",$A:$A,LC$5)/LC$3,0)/3600/$E17</f>
        <v>0</v>
      </c>
      <c r="LD17" s="0" t="n">
        <f aca="false">IF($BA17="●",SUMIFS(ST_SUM!LR:LR,ST_SUM!$L:$L,$G17)/COUNTIFS($G:$G,$G17,$BA:$BA,"●",$A:$A,LD$5)/LD$3,0)/3600/$E17</f>
        <v>0</v>
      </c>
      <c r="LE17" s="0" t="n">
        <f aca="false">IF($BB17="●",SUMIFS(ST_SUM!LS:LS,ST_SUM!$L:$L,$G17)/COUNTIFS($G:$G,$G17,$BB:$BB,"●",$A:$A,LE$5)/LE$3,0)/3600/$E17</f>
        <v>0</v>
      </c>
      <c r="LF17" s="0" t="n">
        <f aca="false">IF($BC17="●",SUMIFS(ST_SUM!LT:LT,ST_SUM!$L:$L,$G17)/COUNTIFS($G:$G,$G17,$BC:$BC,"●",$A:$A,LF$5)/LF$3,0)/3600/$E17</f>
        <v>0</v>
      </c>
      <c r="LG17" s="0" t="n">
        <f aca="false">IF($BD17="●",SUMIFS(ST_SUM!LU:LU,ST_SUM!$L:$L,$G17)/COUNTIFS($G:$G,$G17,$BD:$BD,"●",$A:$A,LG$5)/LG$3,0)/3600/$E17</f>
        <v>0</v>
      </c>
      <c r="LH17" s="0" t="n">
        <f aca="false">IF($BE17="●",SUMIFS(ST_SUM!LV:LV,ST_SUM!$L:$L,$G17)/COUNTIFS($G:$G,$G17,$BE:$BE,"●",$A:$A,LH$5)/LH$3,0)/3600/$E17</f>
        <v>0</v>
      </c>
      <c r="LI17" s="0" t="n">
        <f aca="false">IF($BF17="●",SUMIFS(ST_SUM!LW:LW,ST_SUM!$L:$L,$G17)/COUNTIFS($G:$G,$G17,$BF:$BF,"●",$A:$A,LI$5)/LI$3,0)/3600/$E17</f>
        <v>0</v>
      </c>
      <c r="LJ17" s="0" t="n">
        <f aca="false">IF($BG17="●",SUMIFS(ST_SUM!LX:LX,ST_SUM!$L:$L,$G17)/COUNTIFS($G:$G,$G17,$BG:$BG,"●",$A:$A,LJ$5)/LJ$3,0)/3600/$E17</f>
        <v>0</v>
      </c>
      <c r="LK17" s="0" t="n">
        <f aca="false">IF($BH17="●",SUMIFS(ST_SUM!LY:LY,ST_SUM!$L:$L,$G17)/COUNTIFS($G:$G,$G17,$BH:$BH,"●",$A:$A,LK$5)/LK$3,0)/3600/$E17</f>
        <v>0</v>
      </c>
      <c r="LL17" s="0" t="n">
        <f aca="false">IF($BI17="●",SUMIFS(ST_SUM!LZ:LZ,ST_SUM!$L:$L,$G17)/COUNTIFS($G:$G,$G17,$BI:$BI,"●",$A:$A,LL$5)/LL$3,0)/3600/$E17</f>
        <v>0</v>
      </c>
      <c r="LM17" s="0" t="n">
        <f aca="false">IF($BJ17="●",SUMIFS(ST_SUM!MA:MA,ST_SUM!$L:$L,$G17)/COUNTIFS($G:$G,$G17,$BJ:$BJ,"●",$A:$A,LM$5)/LM$3,0)/3600/$E17</f>
        <v>0</v>
      </c>
      <c r="LN17" s="0" t="n">
        <f aca="false">IF($BK17="●",SUMIFS(ST_SUM!MB:MB,ST_SUM!$L:$L,$G17)/COUNTIFS($G:$G,$G17,$BK:$BK,"●",$A:$A,LN$5)/LN$3,0)/3600/$E17</f>
        <v>0</v>
      </c>
      <c r="LO17" s="0" t="n">
        <f aca="false">IF($BL17="●",SUMIFS(ST_SUM!MC:MC,ST_SUM!$L:$L,$G17)/COUNTIFS($G:$G,$G17,$BL:$BL,"●",$A:$A,LO$5)/LO$3,0)/3600/$E17</f>
        <v>0</v>
      </c>
      <c r="LP17" s="0" t="n">
        <f aca="false">IF($BM17="●",SUMIFS(ST_SUM!MD:MD,ST_SUM!$L:$L,$G17)/COUNTIFS($G:$G,$G17,$BM:$BM,"●",$A:$A,LP$5)/LP$3,0)/3600/$E17</f>
        <v>0</v>
      </c>
      <c r="LQ17" s="0" t="n">
        <f aca="false">IF($BN17="●",SUMIFS(ST_SUM!ME:ME,ST_SUM!$L:$L,$G17)/COUNTIFS($G:$G,$G17,$BN:$BN,"●",$A:$A,LQ$5)/LQ$3,0)/3600/$E17</f>
        <v>0</v>
      </c>
      <c r="LR17" s="0" t="n">
        <f aca="false">IF($BO17="●",SUMIFS(ST_SUM!MF:MF,ST_SUM!$L:$L,$G17)/COUNTIFS($G:$G,$G17,$BO:$BO,"●",$A:$A,LR$5)/LR$3,0)/3600/$E17</f>
        <v>0</v>
      </c>
      <c r="LS17" s="0" t="n">
        <f aca="false">IF($BP17="●",SUMIFS(ST_SUM!MG:MG,ST_SUM!$L:$L,$G17)/COUNTIFS($G:$G,$G17,$BP:$BP,"●",$A:$A,LS$5)/LS$3,0)/3600/$E17</f>
        <v>0</v>
      </c>
      <c r="LT17" s="0" t="n">
        <f aca="false">IF($BQ17="●",SUMIFS(ST_SUM!MH:MH,ST_SUM!$L:$L,$G17)/COUNTIFS($G:$G,$G17,$BQ:$BQ,"●",$A:$A,LT$5)/LT$3,0)/3600/$E17</f>
        <v>0</v>
      </c>
      <c r="LU17" s="0" t="n">
        <f aca="false">IF($BR17="●",SUMIFS(ST_SUM!MI:MI,ST_SUM!$L:$L,$G17)/COUNTIFS($G:$G,$G17,$BR:$BR,"●",$A:$A,LU$5)/LU$3,0)/3600/$E17</f>
        <v>0</v>
      </c>
      <c r="LV17" s="0" t="n">
        <f aca="false">IF($BS17="●",SUMIFS(ST_SUM!MJ:MJ,ST_SUM!$L:$L,$G17)/COUNTIFS($G:$G,$G17,$BS:$BS,"●",$A:$A,LV$5)/LV$3,0)/3600/$E17</f>
        <v>0</v>
      </c>
      <c r="LW17" s="0" t="n">
        <f aca="false">IF($BT17="●",SUMIFS(ST_SUM!MK:MK,ST_SUM!$L:$L,$G17)/COUNTIFS($G:$G,$G17,$BT:$BT,"●",$A:$A,LW$5)/LW$3,0)/3600/$E17</f>
        <v>0</v>
      </c>
      <c r="LX17" s="0" t="n">
        <f aca="false">SUM(JK17:LW17)</f>
        <v>0.0050625</v>
      </c>
      <c r="LY17" s="0" t="n">
        <f aca="false">IF($H17="●",SUMIFS(ST_SUM!MM:MM,ST_SUM!$L:$L,$G17)/COUNTIFS($G:$G,$G17,$H:$H,"●",$A:$A,LY$5)/LY$3,0)/3600/$E17</f>
        <v>0</v>
      </c>
      <c r="LZ17" s="0" t="n">
        <f aca="false">IF($I17="●",SUMIFS(ST_SUM!MN:MN,ST_SUM!$L:$L,$G17)/COUNTIFS($G:$G,$G17,$I:$I,"●",$A:$A,LZ$5)/LZ$3,0)/3600/$E17</f>
        <v>0</v>
      </c>
      <c r="MA17" s="0" t="n">
        <f aca="false">IF($J17="●",SUMIFS(ST_SUM!MO:MO,ST_SUM!$L:$L,$G17)/COUNTIFS($G:$G,$G17,$J:$J,"●",$A:$A,MA$5)/MA$3,0)/3600/$E17</f>
        <v>0</v>
      </c>
      <c r="MB17" s="0" t="n">
        <f aca="false">IF($K17="●",SUMIFS(ST_SUM!MP:MP,ST_SUM!$L:$L,$G17)/COUNTIFS($G:$G,$G17,$K:$K,"●",$A:$A,MB$5)/MB$3,0)/3600/$E17</f>
        <v>0</v>
      </c>
      <c r="MC17" s="0" t="n">
        <f aca="false">IF($L17="●",SUMIFS(ST_SUM!MQ:MQ,ST_SUM!$L:$L,$G17)/COUNTIFS($G:$G,$G17,$L:$L,"●",$A:$A,MC$5)/MC$3,0)/3600/$E17</f>
        <v>0</v>
      </c>
      <c r="MD17" s="0" t="n">
        <f aca="false">IF($M17="●",SUMIFS(ST_SUM!MR:MR,ST_SUM!$L:$L,$G17)/COUNTIFS($G:$G,$G17,$M:$M,"●",$A:$A,MD$5)/MD$3,0)/3600/$E17</f>
        <v>0</v>
      </c>
      <c r="ME17" s="0" t="n">
        <f aca="false">IF($N17="●",SUMIFS(ST_SUM!MS:MS,ST_SUM!$L:$L,$G17)/COUNTIFS($G:$G,$G17,$N:$N,"●",$A:$A,ME$5)/ME$3,0)/3600/$E17</f>
        <v>0</v>
      </c>
      <c r="MF17" s="0" t="n">
        <f aca="false">IF($O17="●",SUMIFS(ST_SUM!MT:MT,ST_SUM!$L:$L,$G17,ST_SUM!$M:$M,IF($B17='PART METHOD'!$D$4,"FMCNC1",IF($B17='PART METHOD'!$D$6,"FMCNC2","STD")))/IF($B17='PART METHOD'!$D$4,COUNTIFS($G:$G,$G17,$O:$O,"●",$A:$A,MF$5,$B:$B,'PART METHOD'!$D$4),IF($B17='PART METHOD'!$D$6,COUNTIFS($G:$G,$G17,$O:$O,"●",$A:$A,MF$5,$B:$B,'PART METHOD'!$D$6),COUNTIFS($G:$G,$G17,$O:$O,"●",$A:$A,MF$5,$B:$B,"&lt;&gt;"&amp;'PART METHOD'!$D$4,$B:$B,"&lt;&gt;"&amp;'PART METHOD'!$D$6)))/MF$3,0)/3600/$E17</f>
        <v>0</v>
      </c>
      <c r="MG17" s="0" t="n">
        <f aca="false">IF($P17="●",SUMIFS(ST_SUM!MU:MU,ST_SUM!$L:$L,$G17,ST_SUM!$M:$M,IF($B17='PART METHOD'!$D$4,"FMCNC1",IF($B17='PART METHOD'!$D$6,"FMCNC2","STD")))/IF($B17='PART METHOD'!$D$4,COUNTIFS($G:$G,$G17,$P:$P,"●",$A:$A,MG$5,$B:$B,'PART METHOD'!$D$4),IF($B17='PART METHOD'!$D$6,COUNTIFS($G:$G,$G17,$P:$P,"●",$A:$A,MG$5,$B:$B,'PART METHOD'!$D$6),COUNTIFS($G:$G,$G17,$P:$P,"●",$A:$A,MG$5,$B:$B,"&lt;&gt;"&amp;'PART METHOD'!$D$4,$B:$B,"&lt;&gt;"&amp;'PART METHOD'!$D$6)))/MG$3,0)/3600/$E17</f>
        <v>0</v>
      </c>
      <c r="MH17" s="0" t="n">
        <f aca="false">IF($Q17="●",SUMIFS(ST_SUM!MV:MV,ST_SUM!$L:$L,$G17,ST_SUM!$M:$M,IF($B17='PART METHOD'!$D$4,"FMCNC1",IF($B17='PART METHOD'!$D$6,"FMCNC2","STD")))/IF($B17='PART METHOD'!$D$4,COUNTIFS($G:$G,$G17,$Q:$Q,"●",$A:$A,MH$5,$B:$B,'PART METHOD'!$D$4),IF($B17='PART METHOD'!$D$6,COUNTIFS($G:$G,$G17,$Q:$Q,"●",$A:$A,MH$5,$B:$B,'PART METHOD'!$D$6),COUNTIFS($G:$G,$G17,$Q:$Q,"●",$A:$A,MH$5,$B:$B,"&lt;&gt;"&amp;'PART METHOD'!$D$4,$B:$B,"&lt;&gt;"&amp;'PART METHOD'!$D$6)))/MH$3,0)/3600/$E17</f>
        <v>0</v>
      </c>
      <c r="MI17" s="0" t="n">
        <f aca="false">IF($R17="●",SUMIFS(ST_SUM!MW:MW,ST_SUM!$L:$L,$G17,ST_SUM!$M:$M,IF($B17='PART METHOD'!$D$4,"FMCNC1",IF($B17='PART METHOD'!$D$6,"FMCNC2","STD")))/IF($B17='PART METHOD'!$D$4,COUNTIFS($G:$G,$G17,$R:$R,"●",$A:$A,MI$5,$B:$B,'PART METHOD'!$D$4),IF($B17='PART METHOD'!$D$6,COUNTIFS($G:$G,$G17,$R:$R,"●",$A:$A,MI$5,$B:$B,'PART METHOD'!$D$6),COUNTIFS($G:$G,$G17,$R:$R,"●",$A:$A,MI$5,$B:$B,"&lt;&gt;"&amp;'PART METHOD'!$D$4,$B:$B,"&lt;&gt;"&amp;'PART METHOD'!$D$6)))/MI$3,0)/3600/$E17</f>
        <v>0</v>
      </c>
      <c r="MJ17" s="0" t="n">
        <f aca="false">IF($S17="●",SUMIFS(ST_SUM!MX:MX,ST_SUM!$L:$L,$G17,ST_SUM!$M:$M,IF($B17='PART METHOD'!$D$4,"FMCNC1",IF($B17='PART METHOD'!$D$6,"FMCNC2","STD")))/IF($B17='PART METHOD'!$D$4,COUNTIFS($G:$G,$G17,$S:$S,"●",$A:$A,MJ$5,$B:$B,'PART METHOD'!$D$4),IF($B17='PART METHOD'!$D$6,COUNTIFS($G:$G,$G17,$S:$S,"●",$A:$A,MJ$5,$B:$B,'PART METHOD'!$D$6),COUNTIFS($G:$G,$G17,$S:$S,"●",$A:$A,MJ$5,$B:$B,"&lt;&gt;"&amp;'PART METHOD'!$D$4,$B:$B,"&lt;&gt;"&amp;'PART METHOD'!$D$6)))/MJ$3,0)/3600/$E17</f>
        <v>0</v>
      </c>
      <c r="MK17" s="0" t="n">
        <f aca="false">IF($T17="●",SUMIFS(ST_SUM!MY:MY,ST_SUM!$L:$L,$G17,ST_SUM!$M:$M,IF($B17='PART METHOD'!$D$4,"FMCNC1",IF($B17='PART METHOD'!$D$6,"FMCNC2","STD")))/IF($B17='PART METHOD'!$D$4,COUNTIFS($G:$G,$G17,$T:$T,"●",$A:$A,MK$5,$B:$B,'PART METHOD'!$D$4),IF($B17='PART METHOD'!$D$6,COUNTIFS($G:$G,$G17,$T:$T,"●",$A:$A,MK$5,$B:$B,'PART METHOD'!$D$6),COUNTIFS($G:$G,$G17,$T:$T,"●",$A:$A,MK$5,$B:$B,"&lt;&gt;"&amp;'PART METHOD'!$D$4,$B:$B,"&lt;&gt;"&amp;'PART METHOD'!$D$6)))/MK$3,0)/3600/$E17</f>
        <v>0</v>
      </c>
      <c r="ML17" s="0" t="n">
        <f aca="false">IF($U17="●",SUMIFS(ST_SUM!MZ:MZ,ST_SUM!$L:$L,$G17,ST_SUM!$M:$M,IF($B17='PART METHOD'!$D$4,"FMCNC1",IF($B17='PART METHOD'!$D$6,"FMCNC2","STD")))/IF($B17='PART METHOD'!$D$4,COUNTIFS($G:$G,$G17,$U:$U,"●",$A:$A,ML$5,$B:$B,'PART METHOD'!$D$4),IF($B17='PART METHOD'!$D$6,COUNTIFS($G:$G,$G17,$U:$U,"●",$A:$A,ML$5,$B:$B,'PART METHOD'!$D$6),COUNTIFS($G:$G,$G17,$U:$U,"●",$A:$A,ML$5,$B:$B,"&lt;&gt;"&amp;'PART METHOD'!$D$4,$B:$B,"&lt;&gt;"&amp;'PART METHOD'!$D$6)))/ML$3,0)/3600/$E17</f>
        <v>0</v>
      </c>
      <c r="MM17" s="0" t="n">
        <f aca="false">IF($V17="●",SUMIFS(ST_SUM!NA:NA,ST_SUM!$L:$L,$G17,ST_SUM!$M:$M,IF($B17='PART METHOD'!$D$4,"FMCNC1",IF($B17='PART METHOD'!$D$6,"FMCNC2","STD")))/IF($B17='PART METHOD'!$D$4,COUNTIFS($G:$G,$G17,$V:$V,"●",$A:$A,MM$5,$B:$B,'PART METHOD'!$D$4),IF($B17='PART METHOD'!$D$6,COUNTIFS($G:$G,$G17,$V:$V,"●",$A:$A,MM$5,$B:$B,'PART METHOD'!$D$6),COUNTIFS($G:$G,$G17,$V:$V,"●",$A:$A,MM$5,$B:$B,"&lt;&gt;"&amp;'PART METHOD'!$D$4,$B:$B,"&lt;&gt;"&amp;'PART METHOD'!$D$6)))/MM$3,0)/3600/$E17</f>
        <v>0</v>
      </c>
      <c r="MN17" s="0" t="n">
        <f aca="false">IF($W17="●",SUMIFS(ST_SUM!NB:NB,ST_SUM!$L:$L,$G17,ST_SUM!$N:$N,IF($B17='PART METHOD'!$D$5,"HAND","STD"))/COUNTIFS($G:$G,$G17,$W:$W,"●",$A:$A,MN$5,$B:$B,IF($B17='PART METHOD'!$D$5,'PART METHOD'!$D$5,"&lt;&gt;"&amp;'PART METHOD'!$D$5))/MN$3,0)/3600/$E17</f>
        <v>0.00404017857142857</v>
      </c>
      <c r="MO17" s="0" t="n">
        <f aca="false">IF($X17="●",SUMIFS(ST_SUM!NC:NC,ST_SUM!$L:$L,$G17)/COUNTIFS($G:$G,$G17,$X:$X,"●",$A:$A,MO$5)/MO$3,0)/3600/$E17</f>
        <v>0</v>
      </c>
      <c r="MP17" s="0" t="n">
        <f aca="false">IF($Y17="●",SUMIFS(ST_SUM!ND:ND,ST_SUM!$L:$L,$G17)/COUNTIFS($G:$G,$G17,$Y:$Y,"●",$A:$A,MP$5)/MP$3,0)/3600/$E17</f>
        <v>0</v>
      </c>
      <c r="MQ17" s="0" t="n">
        <f aca="false">IF($Z17="●",SUMIFS(ST_SUM!NE:NE,ST_SUM!$L:$L,$G17)/COUNTIFS($G:$G,$G17,$Z:$Z,"●",$A:$A,MQ$5)/MQ$3,0)/3600/$E17</f>
        <v>0</v>
      </c>
      <c r="MR17" s="0" t="n">
        <f aca="false">IF($AA17="●",SUMIFS(ST_SUM!NF:NF,ST_SUM!$L:$L,$G17)/COUNTIFS($G:$G,$G17,$AA:$AA,"●",$A:$A,MR$5)/MR$3,0)/3600/$E17</f>
        <v>0</v>
      </c>
      <c r="MS17" s="0" t="n">
        <f aca="false">IF($AB17="●",SUMIFS(ST_SUM!NG:NG,ST_SUM!$L:$L,$G17)/COUNTIFS($G:$G,$G17,$AB:$AB,"●",$A:$A,MS$5)/MS$3,0)/3600/$E17</f>
        <v>0</v>
      </c>
      <c r="MT17" s="0" t="n">
        <f aca="false">IF($AC17="●",SUMIFS(ST_SUM!NH:NH,ST_SUM!$L:$L,$G17)/COUNTIFS($G:$G,$G17,$AC:$AC,"●",$A:$A,MT$5)/MT$3,0)/3600/$E17</f>
        <v>0</v>
      </c>
      <c r="MU17" s="0" t="n">
        <f aca="false">IF($AD17="●",SUMIFS(ST_SUM!NI:NI,ST_SUM!$L:$L,$G17)/COUNTIFS($G:$G,$G17,$AD:$AD,"●",$A:$A,MU$5)/MU$3,0)/3600/$E17</f>
        <v>0</v>
      </c>
      <c r="MV17" s="0" t="n">
        <f aca="false">IF($AE17="●",SUMIFS(ST_SUM!NJ:NJ,ST_SUM!$L:$L,$G17)/COUNTIFS($G:$G,$G17,$AE:$AE,"●",$A:$A,MV$5)/MV$3,0)/3600/$E17</f>
        <v>0</v>
      </c>
      <c r="MW17" s="0" t="n">
        <f aca="false">IF($AF17="●",SUMIFS(ST_SUM!NK:NK,ST_SUM!$L:$L,$G17)/COUNTIFS($G:$G,$G17,$AF:$AF,"●",$A:$A,MW$5)/MW$3,0)/3600/$E17</f>
        <v>0</v>
      </c>
      <c r="MX17" s="0" t="n">
        <f aca="false">IF($AG17="●",SUMIFS(ST_SUM!NL:NL,ST_SUM!$L:$L,$G17)/COUNTIFS($G:$G,$G17,$AG:$AG,"●",$A:$A,MX$5)/MX$3,0)/3600/$E17</f>
        <v>0</v>
      </c>
      <c r="MY17" s="0" t="n">
        <f aca="false">IF($AH17="●",SUMIFS(ST_SUM!NM:NM,ST_SUM!$L:$L,$G17)/COUNTIFS($G:$G,$G17,$AH:$AH,"●",$A:$A,MY$5)/MY$3,0)/3600/$E17</f>
        <v>0</v>
      </c>
      <c r="MZ17" s="0" t="n">
        <f aca="false">IF($AI17="●",SUMIFS(ST_SUM!NN:NN,ST_SUM!$L:$L,$G17)/COUNTIFS($G:$G,$G17,$AI:$AI,"●",$A:$A,MZ$5)/MZ$3,0)/3600/$E17</f>
        <v>0</v>
      </c>
      <c r="NA17" s="0" t="n">
        <f aca="false">IF($AJ17="●",SUMIFS(ST_SUM!NO:NO,ST_SUM!$L:$L,$G17)/COUNTIFS($G:$G,$G17,$AJ:$AJ,"●",$A:$A,NA$5)/NA$3,0)/3600/$E17</f>
        <v>0</v>
      </c>
      <c r="NB17" s="0" t="n">
        <f aca="false">IF($AK17="●",SUMIFS(ST_SUM!NP:NP,ST_SUM!$L:$L,$G17)/COUNTIFS($G:$G,$G17,$AK:$AK,"●",$A:$A,NB$5)/NB$3,0)/3600/$E17</f>
        <v>0</v>
      </c>
      <c r="NC17" s="0" t="n">
        <f aca="false">IF($AL17="●",SUMIFS(ST_SUM!NQ:NQ,ST_SUM!$L:$L,$G17)/COUNTIFS($G:$G,$G17,$AL:$AL,"●",$A:$A,NC$5)/NC$3,0)/3600/$E17</f>
        <v>0</v>
      </c>
      <c r="ND17" s="0" t="n">
        <f aca="false">IF($AM17="●",SUMIFS(ST_SUM!NR:NR,ST_SUM!$L:$L,$G17)/COUNTIFS($G:$G,$G17,$AM:$AM,"●",$A:$A,ND$5)/ND$3,0)/3600/$E17</f>
        <v>0</v>
      </c>
      <c r="NE17" s="0" t="n">
        <f aca="false">IF($AN17="●",SUMIFS(ST_SUM!NS:NS,ST_SUM!$L:$L,$G17)/COUNTIFS($G:$G,$G17,$AN:$AN,"●",$A:$A,NE$5)/NE$3,0)/3600/$E17</f>
        <v>0</v>
      </c>
      <c r="NF17" s="0" t="n">
        <f aca="false">IF($AO17="●",SUMIFS(ST_SUM!NT:NT,ST_SUM!$L:$L,$G17)/COUNTIFS($G:$G,$G17,$AO:$AO,"●",$A:$A,NF$5)/NF$3,0)/3600/$E17</f>
        <v>0</v>
      </c>
      <c r="NG17" s="0" t="n">
        <f aca="false">IF($AP17="●",SUMIFS(ST_SUM!NU:NU,ST_SUM!$L:$L,$G17)/COUNTIFS($G:$G,$G17,$AP:$AP,"●",$A:$A,NG$5)/NG$3,0)/3600/$E17</f>
        <v>0</v>
      </c>
      <c r="NH17" s="0" t="n">
        <f aca="false">IF($AQ17="●",SUMIFS(ST_SUM!NV:NV,ST_SUM!$L:$L,$G17)/COUNTIFS($G:$G,$G17,$AQ:$AQ,"●",$A:$A,NH$5)/NH$3,0)/3600/$E17</f>
        <v>0</v>
      </c>
      <c r="NI17" s="0" t="n">
        <f aca="false">IF($AR17="●",SUMIFS(ST_SUM!NW:NW,ST_SUM!$L:$L,$G17)/COUNTIFS($G:$G,$G17,$AR:$AR,"●",$A:$A,NI$5)/NI$3,0)/3600/$E17</f>
        <v>0</v>
      </c>
      <c r="NJ17" s="0" t="n">
        <f aca="false">IF($AS17="●",SUMIFS(ST_SUM!NX:NX,ST_SUM!$L:$L,$G17)/COUNTIFS($G:$G,$G17,$AS:$AS,"●",$A:$A,NJ$5)/NJ$3,0)/3600/$E17</f>
        <v>0</v>
      </c>
      <c r="NK17" s="0" t="n">
        <f aca="false">IF($AT17="●",SUMIFS(ST_SUM!NY:NY,ST_SUM!$L:$L,$G17)/COUNTIFS($G:$G,$G17,$AT:$AT,"●",$A:$A,NK$5)/NK$3,0)/3600/$E17</f>
        <v>0</v>
      </c>
      <c r="NL17" s="0" t="n">
        <f aca="false">IF($AU17="●",SUMIFS(ST_SUM!NZ:NZ,ST_SUM!$L:$L,$G17)/COUNTIFS($G:$G,$G17,$AU:$AU,"●",$A:$A,NL$5)/NL$3,0)/3600/$E17</f>
        <v>0</v>
      </c>
      <c r="NM17" s="0" t="n">
        <f aca="false">IF($AV17="●",SUMIFS(ST_SUM!OA:OA,ST_SUM!$L:$L,$G17)/COUNTIFS($G:$G,$G17,$AV:$AV,"●",$A:$A,NM$5)/NM$3,0)/3600/$E17</f>
        <v>0</v>
      </c>
      <c r="NN17" s="0" t="n">
        <f aca="false">IF($AW17="●",SUMIFS(ST_SUM!OB:OB,ST_SUM!$L:$L,$G17)/COUNTIFS($G:$G,$G17,$AW:$AW,"●",$A:$A,NN$5)/NN$3,0)/3600/$E17</f>
        <v>0</v>
      </c>
      <c r="NO17" s="0" t="n">
        <f aca="false">IF($AX17="●",SUMIFS(ST_SUM!OC:OC,ST_SUM!$L:$L,$G17)/COUNTIFS($G:$G,$G17,$AX:$AX,"●",$A:$A,NO$5)/NO$3,0)/3600/$E17</f>
        <v>0</v>
      </c>
      <c r="NP17" s="0" t="n">
        <f aca="false">IF($AY17="●",SUMIFS(ST_SUM!OD:OD,ST_SUM!$L:$L,$G17)/COUNTIFS($G:$G,$G17,$AY:$AY,"●",$A:$A,NP$5)/NP$3,0)/3600/$E17</f>
        <v>0</v>
      </c>
      <c r="NQ17" s="0" t="n">
        <f aca="false">IF($AZ17="●",SUMIFS(ST_SUM!OE:OE,ST_SUM!$L:$L,$G17)/COUNTIFS($G:$G,$G17,$AZ:$AZ,"●",$A:$A,NQ$5)/NQ$3,0)/3600/$E17</f>
        <v>0</v>
      </c>
      <c r="NR17" s="0" t="n">
        <f aca="false">IF($BA17="●",SUMIFS(ST_SUM!OF:OF,ST_SUM!$L:$L,$G17)/COUNTIFS($G:$G,$G17,$BA:$BA,"●",$A:$A,NR$5)/NR$3,0)/3600/$E17</f>
        <v>0</v>
      </c>
      <c r="NS17" s="0" t="n">
        <f aca="false">IF($BB17="●",SUMIFS(ST_SUM!OG:OG,ST_SUM!$L:$L,$G17)/COUNTIFS($G:$G,$G17,$BB:$BB,"●",$A:$A,NS$5)/NS$3,0)/3600/$E17</f>
        <v>0</v>
      </c>
      <c r="NT17" s="0" t="n">
        <f aca="false">IF($BC17="●",SUMIFS(ST_SUM!OH:OH,ST_SUM!$L:$L,$G17)/COUNTIFS($G:$G,$G17,$BC:$BC,"●",$A:$A,NT$5)/NT$3,0)/3600/$E17</f>
        <v>0</v>
      </c>
      <c r="NU17" s="0" t="n">
        <f aca="false">IF($BD17="●",SUMIFS(ST_SUM!OI:OI,ST_SUM!$L:$L,$G17)/COUNTIFS($G:$G,$G17,$BD:$BD,"●",$A:$A,NU$5)/NU$3,0)/3600/$E17</f>
        <v>0</v>
      </c>
      <c r="NV17" s="0" t="n">
        <f aca="false">IF($BE17="●",SUMIFS(ST_SUM!OJ:OJ,ST_SUM!$L:$L,$G17)/COUNTIFS($G:$G,$G17,$BE:$BE,"●",$A:$A,NV$5)/NV$3,0)/3600/$E17</f>
        <v>0</v>
      </c>
      <c r="NW17" s="0" t="n">
        <f aca="false">IF($BF17="●",SUMIFS(ST_SUM!OK:OK,ST_SUM!$L:$L,$G17)/COUNTIFS($G:$G,$G17,$BF:$BF,"●",$A:$A,NW$5)/NW$3,0)/3600/$E17</f>
        <v>0</v>
      </c>
      <c r="NX17" s="0" t="n">
        <f aca="false">IF($BG17="●",SUMIFS(ST_SUM!OL:OL,ST_SUM!$L:$L,$G17)/COUNTIFS($G:$G,$G17,$BG:$BG,"●",$A:$A,NX$5)/NX$3,0)/3600/$E17</f>
        <v>0</v>
      </c>
      <c r="NY17" s="0" t="n">
        <f aca="false">IF($BH17="●",SUMIFS(ST_SUM!OM:OM,ST_SUM!$L:$L,$G17)/COUNTIFS($G:$G,$G17,$BH:$BH,"●",$A:$A,NY$5)/NY$3,0)/3600/$E17</f>
        <v>0</v>
      </c>
      <c r="NZ17" s="0" t="n">
        <f aca="false">IF($BI17="●",SUMIFS(ST_SUM!ON:ON,ST_SUM!$L:$L,$G17)/COUNTIFS($G:$G,$G17,$BI:$BI,"●",$A:$A,NZ$5)/NZ$3,0)/3600/$E17</f>
        <v>0</v>
      </c>
      <c r="OA17" s="0" t="n">
        <f aca="false">IF($BJ17="●",SUMIFS(ST_SUM!OO:OO,ST_SUM!$L:$L,$G17)/COUNTIFS($G:$G,$G17,$BJ:$BJ,"●",$A:$A,OA$5)/OA$3,0)/3600/$E17</f>
        <v>0</v>
      </c>
      <c r="OB17" s="0" t="n">
        <f aca="false">IF($BK17="●",SUMIFS(ST_SUM!OP:OP,ST_SUM!$L:$L,$G17)/COUNTIFS($G:$G,$G17,$BK:$BK,"●",$A:$A,OB$5)/OB$3,0)/3600/$E17</f>
        <v>0</v>
      </c>
      <c r="OC17" s="0" t="n">
        <f aca="false">IF($BL17="●",SUMIFS(ST_SUM!OQ:OQ,ST_SUM!$L:$L,$G17)/COUNTIFS($G:$G,$G17,$BL:$BL,"●",$A:$A,OC$5)/OC$3,0)/3600/$E17</f>
        <v>0</v>
      </c>
      <c r="OD17" s="0" t="n">
        <f aca="false">IF($BM17="●",SUMIFS(ST_SUM!OR:OR,ST_SUM!$L:$L,$G17)/COUNTIFS($G:$G,$G17,$BM:$BM,"●",$A:$A,OD$5)/OD$3,0)/3600/$E17</f>
        <v>0</v>
      </c>
      <c r="OE17" s="0" t="n">
        <f aca="false">IF($BN17="●",SUMIFS(ST_SUM!OS:OS,ST_SUM!$L:$L,$G17)/COUNTIFS($G:$G,$G17,$BN:$BN,"●",$A:$A,OE$5)/OE$3,0)/3600/$E17</f>
        <v>0</v>
      </c>
      <c r="OF17" s="0" t="n">
        <f aca="false">IF($BO17="●",SUMIFS(ST_SUM!OT:OT,ST_SUM!$L:$L,$G17)/COUNTIFS($G:$G,$G17,$BO:$BO,"●",$A:$A,OF$5)/OF$3,0)/3600/$E17</f>
        <v>0</v>
      </c>
      <c r="OG17" s="0" t="n">
        <f aca="false">IF($BP17="●",SUMIFS(ST_SUM!OU:OU,ST_SUM!$L:$L,$G17)/COUNTIFS($G:$G,$G17,$BP:$BP,"●",$A:$A,OG$5)/OG$3,0)/3600/$E17</f>
        <v>0</v>
      </c>
      <c r="OH17" s="0" t="n">
        <f aca="false">IF($BQ17="●",SUMIFS(ST_SUM!OV:OV,ST_SUM!$L:$L,$G17)/COUNTIFS($G:$G,$G17,$BQ:$BQ,"●",$A:$A,OH$5)/OH$3,0)/3600/$E17</f>
        <v>0</v>
      </c>
      <c r="OI17" s="0" t="n">
        <f aca="false">IF($BR17="●",SUMIFS(ST_SUM!OW:OW,ST_SUM!$L:$L,$G17)/COUNTIFS($G:$G,$G17,$BR:$BR,"●",$A:$A,OI$5)/OI$3,0)/3600/$E17</f>
        <v>0</v>
      </c>
      <c r="OJ17" s="0" t="n">
        <f aca="false">IF($BS17="●",SUMIFS(ST_SUM!OX:OX,ST_SUM!$L:$L,$G17)/COUNTIFS($G:$G,$G17,$BS:$BS,"●",$A:$A,OJ$5)/OJ$3,0)/3600/$E17</f>
        <v>0</v>
      </c>
      <c r="OK17" s="0" t="n">
        <f aca="false">IF($BT17="●",SUMIFS(ST_SUM!OY:OY,ST_SUM!$L:$L,$G17)/COUNTIFS($G:$G,$G17,$BT:$BT,"●",$A:$A,OK$5)/OK$3,0)/3600/$E17</f>
        <v>0</v>
      </c>
      <c r="OL17" s="0" t="n">
        <f aca="false">SUM(LY17:OK17)</f>
        <v>0.00404017857142857</v>
      </c>
      <c r="OM17" s="0" t="n">
        <f aca="false">IF($H17="●",SUMIFS(ST_SUM!PA:PA,ST_SUM!$L:$L,$G17)/COUNTIFS($G:$G,$G17,$H:$H,"●",$A:$A,OM$5)/OM$3,0)/3600/$E17</f>
        <v>0</v>
      </c>
      <c r="ON17" s="0" t="n">
        <f aca="false">IF($I17="●",SUMIFS(ST_SUM!PB:PB,ST_SUM!$L:$L,$G17)/COUNTIFS($G:$G,$G17,$I:$I,"●",$A:$A,ON$5)/ON$3,0)/3600/$E17</f>
        <v>0</v>
      </c>
      <c r="OO17" s="0" t="n">
        <f aca="false">IF($J17="●",SUMIFS(ST_SUM!PC:PC,ST_SUM!$L:$L,$G17)/COUNTIFS($G:$G,$G17,$J:$J,"●",$A:$A,OO$5)/OO$3,0)/3600/$E17</f>
        <v>0</v>
      </c>
      <c r="OP17" s="0" t="n">
        <f aca="false">IF($K17="●",SUMIFS(ST_SUM!PD:PD,ST_SUM!$L:$L,$G17)/COUNTIFS($G:$G,$G17,$K:$K,"●",$A:$A,OP$5)/OP$3,0)/3600/$E17</f>
        <v>0</v>
      </c>
      <c r="OQ17" s="0" t="n">
        <f aca="false">IF($L17="●",SUMIFS(ST_SUM!PE:PE,ST_SUM!$L:$L,$G17)/COUNTIFS($G:$G,$G17,$L:$L,"●",$A:$A,OQ$5)/OQ$3,0)/3600/$E17</f>
        <v>0</v>
      </c>
      <c r="OR17" s="0" t="n">
        <f aca="false">IF($M17="●",SUMIFS(ST_SUM!PF:PF,ST_SUM!$L:$L,$G17)/COUNTIFS($G:$G,$G17,$M:$M,"●",$A:$A,OR$5)/OR$3,0)/3600/$E17</f>
        <v>0</v>
      </c>
      <c r="OS17" s="0" t="n">
        <f aca="false">IF($N17="●",SUMIFS(ST_SUM!PG:PG,ST_SUM!$L:$L,$G17)/COUNTIFS($G:$G,$G17,$N:$N,"●",$A:$A,OS$5)/OS$3,0)/3600/$E17</f>
        <v>0</v>
      </c>
      <c r="OT17" s="0" t="n">
        <f aca="false">IF($O17="●",SUMIFS(ST_SUM!PH:PH,ST_SUM!$L:$L,$G17,ST_SUM!$M:$M,IF($B17='PART METHOD'!$D$4,"FMCNC1",IF($B17='PART METHOD'!$D$6,"FMCNC2","STD")))/IF($B17='PART METHOD'!$D$4,COUNTIFS($G:$G,$G17,$O:$O,"●",$A:$A,OT$5,$B:$B,'PART METHOD'!$D$4),IF($B17='PART METHOD'!$D$6,COUNTIFS($G:$G,$G17,$O:$O,"●",$A:$A,OT$5,$B:$B,'PART METHOD'!$D$6),COUNTIFS($G:$G,$G17,$O:$O,"●",$A:$A,OT$5,$B:$B,"&lt;&gt;"&amp;'PART METHOD'!$D$4,$B:$B,"&lt;&gt;"&amp;'PART METHOD'!$D$6)))/OT$3,0)/3600/$E17</f>
        <v>0</v>
      </c>
      <c r="OU17" s="0" t="n">
        <f aca="false">IF($P17="●",SUMIFS(ST_SUM!PI:PI,ST_SUM!$L:$L,$G17,ST_SUM!$M:$M,IF($B17='PART METHOD'!$D$4,"FMCNC1",IF($B17='PART METHOD'!$D$6,"FMCNC2","STD")))/IF($B17='PART METHOD'!$D$4,COUNTIFS($G:$G,$G17,$P:$P,"●",$A:$A,OU$5,$B:$B,'PART METHOD'!$D$4),IF($B17='PART METHOD'!$D$6,COUNTIFS($G:$G,$G17,$P:$P,"●",$A:$A,OU$5,$B:$B,'PART METHOD'!$D$6),COUNTIFS($G:$G,$G17,$P:$P,"●",$A:$A,OU$5,$B:$B,"&lt;&gt;"&amp;'PART METHOD'!$D$4,$B:$B,"&lt;&gt;"&amp;'PART METHOD'!$D$6)))/OU$3,0)/3600/$E17</f>
        <v>0</v>
      </c>
      <c r="OV17" s="0" t="n">
        <f aca="false">IF($Q17="●",SUMIFS(ST_SUM!PJ:PJ,ST_SUM!$L:$L,$G17,ST_SUM!$M:$M,IF($B17='PART METHOD'!$D$4,"FMCNC1",IF($B17='PART METHOD'!$D$6,"FMCNC2","STD")))/IF($B17='PART METHOD'!$D$4,COUNTIFS($G:$G,$G17,$Q:$Q,"●",$A:$A,OV$5,$B:$B,'PART METHOD'!$D$4),IF($B17='PART METHOD'!$D$6,COUNTIFS($G:$G,$G17,$Q:$Q,"●",$A:$A,OV$5,$B:$B,'PART METHOD'!$D$6),COUNTIFS($G:$G,$G17,$Q:$Q,"●",$A:$A,OV$5,$B:$B,"&lt;&gt;"&amp;'PART METHOD'!$D$4,$B:$B,"&lt;&gt;"&amp;'PART METHOD'!$D$6)))/OV$3,0)/3600/$E17</f>
        <v>0</v>
      </c>
      <c r="OW17" s="0" t="n">
        <f aca="false">IF($R17="●",SUMIFS(ST_SUM!PK:PK,ST_SUM!$L:$L,$G17,ST_SUM!$M:$M,IF($B17='PART METHOD'!$D$4,"FMCNC1",IF($B17='PART METHOD'!$D$6,"FMCNC2","STD")))/IF($B17='PART METHOD'!$D$4,COUNTIFS($G:$G,$G17,$R:$R,"●",$A:$A,OW$5,$B:$B,'PART METHOD'!$D$4),IF($B17='PART METHOD'!$D$6,COUNTIFS($G:$G,$G17,$R:$R,"●",$A:$A,OW$5,$B:$B,'PART METHOD'!$D$6),COUNTIFS($G:$G,$G17,$R:$R,"●",$A:$A,OW$5,$B:$B,"&lt;&gt;"&amp;'PART METHOD'!$D$4,$B:$B,"&lt;&gt;"&amp;'PART METHOD'!$D$6)))/OW$3,0)/3600/$E17</f>
        <v>0</v>
      </c>
      <c r="OX17" s="0" t="n">
        <f aca="false">IF($S17="●",SUMIFS(ST_SUM!PL:PL,ST_SUM!$L:$L,$G17,ST_SUM!$M:$M,IF($B17='PART METHOD'!$D$4,"FMCNC1",IF($B17='PART METHOD'!$D$6,"FMCNC2","STD")))/IF($B17='PART METHOD'!$D$4,COUNTIFS($G:$G,$G17,$S:$S,"●",$A:$A,OX$5,$B:$B,'PART METHOD'!$D$4),IF($B17='PART METHOD'!$D$6,COUNTIFS($G:$G,$G17,$S:$S,"●",$A:$A,OX$5,$B:$B,'PART METHOD'!$D$6),COUNTIFS($G:$G,$G17,$S:$S,"●",$A:$A,OX$5,$B:$B,"&lt;&gt;"&amp;'PART METHOD'!$D$4,$B:$B,"&lt;&gt;"&amp;'PART METHOD'!$D$6)))/OX$3,0)/3600/$E17</f>
        <v>0</v>
      </c>
      <c r="OY17" s="0" t="n">
        <f aca="false">IF($T17="●",SUMIFS(ST_SUM!PM:PM,ST_SUM!$L:$L,$G17,ST_SUM!$M:$M,IF($B17='PART METHOD'!$D$4,"FMCNC1",IF($B17='PART METHOD'!$D$6,"FMCNC2","STD")))/IF($B17='PART METHOD'!$D$4,COUNTIFS($G:$G,$G17,$T:$T,"●",$A:$A,OY$5,$B:$B,'PART METHOD'!$D$4),IF($B17='PART METHOD'!$D$6,COUNTIFS($G:$G,$G17,$T:$T,"●",$A:$A,OY$5,$B:$B,'PART METHOD'!$D$6),COUNTIFS($G:$G,$G17,$T:$T,"●",$A:$A,OY$5,$B:$B,"&lt;&gt;"&amp;'PART METHOD'!$D$4,$B:$B,"&lt;&gt;"&amp;'PART METHOD'!$D$6)))/OY$3,0)/3600/$E17</f>
        <v>0</v>
      </c>
      <c r="OZ17" s="0" t="n">
        <f aca="false">IF($U17="●",SUMIFS(ST_SUM!PN:PN,ST_SUM!$L:$L,$G17,ST_SUM!$M:$M,IF($B17='PART METHOD'!$D$4,"FMCNC1",IF($B17='PART METHOD'!$D$6,"FMCNC2","STD")))/IF($B17='PART METHOD'!$D$4,COUNTIFS($G:$G,$G17,$U:$U,"●",$A:$A,OZ$5,$B:$B,'PART METHOD'!$D$4),IF($B17='PART METHOD'!$D$6,COUNTIFS($G:$G,$G17,$U:$U,"●",$A:$A,OZ$5,$B:$B,'PART METHOD'!$D$6),COUNTIFS($G:$G,$G17,$U:$U,"●",$A:$A,OZ$5,$B:$B,"&lt;&gt;"&amp;'PART METHOD'!$D$4,$B:$B,"&lt;&gt;"&amp;'PART METHOD'!$D$6)))/OZ$3,0)/3600/$E17</f>
        <v>0</v>
      </c>
      <c r="PA17" s="0" t="n">
        <f aca="false">IF($V17="●",SUMIFS(ST_SUM!PO:PO,ST_SUM!$L:$L,$G17,ST_SUM!$M:$M,IF($B17='PART METHOD'!$D$4,"FMCNC1",IF($B17='PART METHOD'!$D$6,"FMCNC2","STD")))/IF($B17='PART METHOD'!$D$4,COUNTIFS($G:$G,$G17,$V:$V,"●",$A:$A,PA$5,$B:$B,'PART METHOD'!$D$4),IF($B17='PART METHOD'!$D$6,COUNTIFS($G:$G,$G17,$V:$V,"●",$A:$A,PA$5,$B:$B,'PART METHOD'!$D$6),COUNTIFS($G:$G,$G17,$V:$V,"●",$A:$A,PA$5,$B:$B,"&lt;&gt;"&amp;'PART METHOD'!$D$4,$B:$B,"&lt;&gt;"&amp;'PART METHOD'!$D$6)))/PA$3,0)/3600/$E17</f>
        <v>0</v>
      </c>
      <c r="PB17" s="0" t="n">
        <f aca="false">IF($W17="●",SUMIFS(ST_SUM!PP:PP,ST_SUM!$L:$L,$G17,ST_SUM!$N:$N,IF($B17='PART METHOD'!$D$5,"HAND","STD"))/COUNTIFS($G:$G,$G17,$W:$W,"●",$A:$A,PB$5,$B:$B,IF($B17='PART METHOD'!$D$5,'PART METHOD'!$D$5,"&lt;&gt;"&amp;'PART METHOD'!$D$5))/PB$3,0)/3600/$E17</f>
        <v>0.00387073863636364</v>
      </c>
      <c r="PC17" s="0" t="n">
        <f aca="false">IF($X17="●",SUMIFS(ST_SUM!PQ:PQ,ST_SUM!$L:$L,$G17)/COUNTIFS($G:$G,$G17,$X:$X,"●",$A:$A,PC$5)/PC$3,0)/3600/$E17</f>
        <v>0</v>
      </c>
      <c r="PD17" s="0" t="n">
        <f aca="false">IF($Y17="●",SUMIFS(ST_SUM!PR:PR,ST_SUM!$L:$L,$G17)/COUNTIFS($G:$G,$G17,$Y:$Y,"●",$A:$A,PD$5)/PD$3,0)/3600/$E17</f>
        <v>0</v>
      </c>
      <c r="PE17" s="0" t="n">
        <f aca="false">IF($Z17="●",SUMIFS(ST_SUM!PS:PS,ST_SUM!$L:$L,$G17)/COUNTIFS($G:$G,$G17,$Z:$Z,"●",$A:$A,PE$5)/PE$3,0)/3600/$E17</f>
        <v>0</v>
      </c>
      <c r="PF17" s="0" t="n">
        <f aca="false">IF($AA17="●",SUMIFS(ST_SUM!PT:PT,ST_SUM!$L:$L,$G17)/COUNTIFS($G:$G,$G17,$AA:$AA,"●",$A:$A,PF$5)/PF$3,0)/3600/$E17</f>
        <v>0</v>
      </c>
      <c r="PG17" s="0" t="n">
        <f aca="false">IF($AB17="●",SUMIFS(ST_SUM!PU:PU,ST_SUM!$L:$L,$G17)/COUNTIFS($G:$G,$G17,$AB:$AB,"●",$A:$A,PG$5)/PG$3,0)/3600/$E17</f>
        <v>0</v>
      </c>
      <c r="PH17" s="0" t="n">
        <f aca="false">IF($AC17="●",SUMIFS(ST_SUM!PV:PV,ST_SUM!$L:$L,$G17)/COUNTIFS($G:$G,$G17,$AC:$AC,"●",$A:$A,PH$5)/PH$3,0)/3600/$E17</f>
        <v>0</v>
      </c>
      <c r="PI17" s="0" t="n">
        <f aca="false">IF($AD17="●",SUMIFS(ST_SUM!PW:PW,ST_SUM!$L:$L,$G17)/COUNTIFS($G:$G,$G17,$AD:$AD,"●",$A:$A,PI$5)/PI$3,0)/3600/$E17</f>
        <v>0</v>
      </c>
      <c r="PJ17" s="0" t="n">
        <f aca="false">IF($AE17="●",SUMIFS(ST_SUM!PX:PX,ST_SUM!$L:$L,$G17)/COUNTIFS($G:$G,$G17,$AE:$AE,"●",$A:$A,PJ$5)/PJ$3,0)/3600/$E17</f>
        <v>0</v>
      </c>
      <c r="PK17" s="0" t="n">
        <f aca="false">IF($AF17="●",SUMIFS(ST_SUM!PY:PY,ST_SUM!$L:$L,$G17)/COUNTIFS($G:$G,$G17,$AF:$AF,"●",$A:$A,PK$5)/PK$3,0)/3600/$E17</f>
        <v>0</v>
      </c>
      <c r="PL17" s="0" t="n">
        <f aca="false">IF($AG17="●",SUMIFS(ST_SUM!PZ:PZ,ST_SUM!$L:$L,$G17)/COUNTIFS($G:$G,$G17,$AG:$AG,"●",$A:$A,PL$5)/PL$3,0)/3600/$E17</f>
        <v>0</v>
      </c>
      <c r="PM17" s="0" t="n">
        <f aca="false">IF($AH17="●",SUMIFS(ST_SUM!QA:QA,ST_SUM!$L:$L,$G17)/COUNTIFS($G:$G,$G17,$AH:$AH,"●",$A:$A,PM$5)/PM$3,0)/3600/$E17</f>
        <v>0</v>
      </c>
      <c r="PN17" s="0" t="n">
        <f aca="false">IF($AI17="●",SUMIFS(ST_SUM!QB:QB,ST_SUM!$L:$L,$G17)/COUNTIFS($G:$G,$G17,$AI:$AI,"●",$A:$A,PN$5)/PN$3,0)/3600/$E17</f>
        <v>0</v>
      </c>
      <c r="PO17" s="0" t="n">
        <f aca="false">IF($AJ17="●",SUMIFS(ST_SUM!QC:QC,ST_SUM!$L:$L,$G17)/COUNTIFS($G:$G,$G17,$AJ:$AJ,"●",$A:$A,PO$5)/PO$3,0)/3600/$E17</f>
        <v>0</v>
      </c>
      <c r="PP17" s="0" t="n">
        <f aca="false">IF($AK17="●",SUMIFS(ST_SUM!QD:QD,ST_SUM!$L:$L,$G17)/COUNTIFS($G:$G,$G17,$AK:$AK,"●",$A:$A,PP$5)/PP$3,0)/3600/$E17</f>
        <v>0</v>
      </c>
      <c r="PQ17" s="0" t="n">
        <f aca="false">IF($AL17="●",SUMIFS(ST_SUM!QE:QE,ST_SUM!$L:$L,$G17)/COUNTIFS($G:$G,$G17,$AL:$AL,"●",$A:$A,PQ$5)/PQ$3,0)/3600/$E17</f>
        <v>0</v>
      </c>
      <c r="PR17" s="0" t="n">
        <f aca="false">IF($AM17="●",SUMIFS(ST_SUM!QF:QF,ST_SUM!$L:$L,$G17)/COUNTIFS($G:$G,$G17,$AM:$AM,"●",$A:$A,PR$5)/PR$3,0)/3600/$E17</f>
        <v>0</v>
      </c>
      <c r="PS17" s="0" t="n">
        <f aca="false">IF($AN17="●",SUMIFS(ST_SUM!QG:QG,ST_SUM!$L:$L,$G17)/COUNTIFS($G:$G,$G17,$AN:$AN,"●",$A:$A,PS$5)/PS$3,0)/3600/$E17</f>
        <v>0</v>
      </c>
      <c r="PT17" s="0" t="n">
        <f aca="false">IF($AO17="●",SUMIFS(ST_SUM!QH:QH,ST_SUM!$L:$L,$G17)/COUNTIFS($G:$G,$G17,$AO:$AO,"●",$A:$A,PT$5)/PT$3,0)/3600/$E17</f>
        <v>0</v>
      </c>
      <c r="PU17" s="0" t="n">
        <f aca="false">IF($AP17="●",SUMIFS(ST_SUM!QI:QI,ST_SUM!$L:$L,$G17)/COUNTIFS($G:$G,$G17,$AP:$AP,"●",$A:$A,PU$5)/PU$3,0)/3600/$E17</f>
        <v>0</v>
      </c>
      <c r="PV17" s="0" t="n">
        <f aca="false">IF($AQ17="●",SUMIFS(ST_SUM!QJ:QJ,ST_SUM!$L:$L,$G17)/COUNTIFS($G:$G,$G17,$AQ:$AQ,"●",$A:$A,PV$5)/PV$3,0)/3600/$E17</f>
        <v>0</v>
      </c>
      <c r="PW17" s="0" t="n">
        <f aca="false">IF($AR17="●",SUMIFS(ST_SUM!QK:QK,ST_SUM!$L:$L,$G17)/COUNTIFS($G:$G,$G17,$AR:$AR,"●",$A:$A,PW$5)/PW$3,0)/3600/$E17</f>
        <v>0</v>
      </c>
      <c r="PX17" s="0" t="n">
        <f aca="false">IF($AS17="●",SUMIFS(ST_SUM!QL:QL,ST_SUM!$L:$L,$G17)/COUNTIFS($G:$G,$G17,$AS:$AS,"●",$A:$A,PX$5)/PX$3,0)/3600/$E17</f>
        <v>0</v>
      </c>
      <c r="PY17" s="0" t="n">
        <f aca="false">IF($AT17="●",SUMIFS(ST_SUM!QM:QM,ST_SUM!$L:$L,$G17)/COUNTIFS($G:$G,$G17,$AT:$AT,"●",$A:$A,PY$5)/PY$3,0)/3600/$E17</f>
        <v>0</v>
      </c>
      <c r="PZ17" s="0" t="n">
        <f aca="false">IF($AU17="●",SUMIFS(ST_SUM!QN:QN,ST_SUM!$L:$L,$G17)/COUNTIFS($G:$G,$G17,$AU:$AU,"●",$A:$A,PZ$5)/PZ$3,0)/3600/$E17</f>
        <v>0</v>
      </c>
      <c r="QA17" s="0" t="n">
        <f aca="false">IF($AV17="●",SUMIFS(ST_SUM!QO:QO,ST_SUM!$L:$L,$G17)/COUNTIFS($G:$G,$G17,$AV:$AV,"●",$A:$A,QA$5)/QA$3,0)/3600/$E17</f>
        <v>0</v>
      </c>
      <c r="QB17" s="0" t="n">
        <f aca="false">IF($AW17="●",SUMIFS(ST_SUM!QP:QP,ST_SUM!$L:$L,$G17)/COUNTIFS($G:$G,$G17,$AW:$AW,"●",$A:$A,QB$5)/QB$3,0)/3600/$E17</f>
        <v>0</v>
      </c>
      <c r="QC17" s="0" t="n">
        <f aca="false">IF($AX17="●",SUMIFS(ST_SUM!QQ:QQ,ST_SUM!$L:$L,$G17)/COUNTIFS($G:$G,$G17,$AX:$AX,"●",$A:$A,QC$5)/QC$3,0)/3600/$E17</f>
        <v>0</v>
      </c>
      <c r="QD17" s="0" t="n">
        <f aca="false">IF($AY17="●",SUMIFS(ST_SUM!QR:QR,ST_SUM!$L:$L,$G17)/COUNTIFS($G:$G,$G17,$AY:$AY,"●",$A:$A,QD$5)/QD$3,0)/3600/$E17</f>
        <v>0</v>
      </c>
      <c r="QE17" s="0" t="n">
        <f aca="false">IF($AZ17="●",SUMIFS(ST_SUM!QS:QS,ST_SUM!$L:$L,$G17)/COUNTIFS($G:$G,$G17,$AZ:$AZ,"●",$A:$A,QE$5)/QE$3,0)/3600/$E17</f>
        <v>0</v>
      </c>
      <c r="QF17" s="0" t="n">
        <f aca="false">IF($BA17="●",SUMIFS(ST_SUM!QT:QT,ST_SUM!$L:$L,$G17)/COUNTIFS($G:$G,$G17,$BA:$BA,"●",$A:$A,QF$5)/QF$3,0)/3600/$E17</f>
        <v>0</v>
      </c>
      <c r="QG17" s="0" t="n">
        <f aca="false">IF($BB17="●",SUMIFS(ST_SUM!QU:QU,ST_SUM!$L:$L,$G17)/COUNTIFS($G:$G,$G17,$BB:$BB,"●",$A:$A,QG$5)/QG$3,0)/3600/$E17</f>
        <v>0</v>
      </c>
      <c r="QH17" s="0" t="n">
        <f aca="false">IF($BC17="●",SUMIFS(ST_SUM!QV:QV,ST_SUM!$L:$L,$G17)/COUNTIFS($G:$G,$G17,$BC:$BC,"●",$A:$A,QH$5)/QH$3,0)/3600/$E17</f>
        <v>0</v>
      </c>
      <c r="QI17" s="0" t="n">
        <f aca="false">IF($BD17="●",SUMIFS(ST_SUM!QW:QW,ST_SUM!$L:$L,$G17)/COUNTIFS($G:$G,$G17,$BD:$BD,"●",$A:$A,QI$5)/QI$3,0)/3600/$E17</f>
        <v>0</v>
      </c>
      <c r="QJ17" s="0" t="n">
        <f aca="false">IF($BE17="●",SUMIFS(ST_SUM!QX:QX,ST_SUM!$L:$L,$G17)/COUNTIFS($G:$G,$G17,$BE:$BE,"●",$A:$A,QJ$5)/QJ$3,0)/3600/$E17</f>
        <v>0</v>
      </c>
      <c r="QK17" s="0" t="n">
        <f aca="false">IF($BF17="●",SUMIFS(ST_SUM!QY:QY,ST_SUM!$L:$L,$G17)/COUNTIFS($G:$G,$G17,$BF:$BF,"●",$A:$A,QK$5)/QK$3,0)/3600/$E17</f>
        <v>0</v>
      </c>
      <c r="QL17" s="0" t="n">
        <f aca="false">IF($BG17="●",SUMIFS(ST_SUM!QZ:QZ,ST_SUM!$L:$L,$G17)/COUNTIFS($G:$G,$G17,$BG:$BG,"●",$A:$A,QL$5)/QL$3,0)/3600/$E17</f>
        <v>0</v>
      </c>
      <c r="QM17" s="0" t="n">
        <f aca="false">IF($BH17="●",SUMIFS(ST_SUM!RA:RA,ST_SUM!$L:$L,$G17)/COUNTIFS($G:$G,$G17,$BH:$BH,"●",$A:$A,QM$5)/QM$3,0)/3600/$E17</f>
        <v>0</v>
      </c>
      <c r="QN17" s="0" t="n">
        <f aca="false">IF($BI17="●",SUMIFS(ST_SUM!RB:RB,ST_SUM!$L:$L,$G17)/COUNTIFS($G:$G,$G17,$BI:$BI,"●",$A:$A,QN$5)/QN$3,0)/3600/$E17</f>
        <v>0</v>
      </c>
      <c r="QO17" s="0" t="n">
        <f aca="false">IF($BJ17="●",SUMIFS(ST_SUM!RC:RC,ST_SUM!$L:$L,$G17)/COUNTIFS($G:$G,$G17,$BJ:$BJ,"●",$A:$A,QO$5)/QO$3,0)/3600/$E17</f>
        <v>0</v>
      </c>
      <c r="QP17" s="0" t="n">
        <f aca="false">IF($BK17="●",SUMIFS(ST_SUM!RD:RD,ST_SUM!$L:$L,$G17)/COUNTIFS($G:$G,$G17,$BK:$BK,"●",$A:$A,QP$5)/QP$3,0)/3600/$E17</f>
        <v>0</v>
      </c>
      <c r="QQ17" s="0" t="n">
        <f aca="false">IF($BL17="●",SUMIFS(ST_SUM!RE:RE,ST_SUM!$L:$L,$G17)/COUNTIFS($G:$G,$G17,$BL:$BL,"●",$A:$A,QQ$5)/QQ$3,0)/3600/$E17</f>
        <v>0</v>
      </c>
      <c r="QR17" s="0" t="n">
        <f aca="false">IF($BM17="●",SUMIFS(ST_SUM!RF:RF,ST_SUM!$L:$L,$G17)/COUNTIFS($G:$G,$G17,$BM:$BM,"●",$A:$A,QR$5)/QR$3,0)/3600/$E17</f>
        <v>0</v>
      </c>
      <c r="QS17" s="0" t="n">
        <f aca="false">IF($BN17="●",SUMIFS(ST_SUM!RG:RG,ST_SUM!$L:$L,$G17)/COUNTIFS($G:$G,$G17,$BN:$BN,"●",$A:$A,QS$5)/QS$3,0)/3600/$E17</f>
        <v>0</v>
      </c>
      <c r="QT17" s="0" t="n">
        <f aca="false">IF($BO17="●",SUMIFS(ST_SUM!RH:RH,ST_SUM!$L:$L,$G17)/COUNTIFS($G:$G,$G17,$BO:$BO,"●",$A:$A,QT$5)/QT$3,0)/3600/$E17</f>
        <v>0</v>
      </c>
      <c r="QU17" s="0" t="n">
        <f aca="false">IF($BP17="●",SUMIFS(ST_SUM!RI:RI,ST_SUM!$L:$L,$G17)/COUNTIFS($G:$G,$G17,$BP:$BP,"●",$A:$A,QU$5)/QU$3,0)/3600/$E17</f>
        <v>0</v>
      </c>
      <c r="QV17" s="0" t="n">
        <f aca="false">IF($BQ17="●",SUMIFS(ST_SUM!RJ:RJ,ST_SUM!$L:$L,$G17)/COUNTIFS($G:$G,$G17,$BQ:$BQ,"●",$A:$A,QV$5)/QV$3,0)/3600/$E17</f>
        <v>0</v>
      </c>
      <c r="QW17" s="0" t="n">
        <f aca="false">IF($BR17="●",SUMIFS(ST_SUM!RK:RK,ST_SUM!$L:$L,$G17)/COUNTIFS($G:$G,$G17,$BR:$BR,"●",$A:$A,QW$5)/QW$3,0)/3600/$E17</f>
        <v>0</v>
      </c>
      <c r="QX17" s="0" t="n">
        <f aca="false">IF($BS17="●",SUMIFS(ST_SUM!RL:RL,ST_SUM!$L:$L,$G17)/COUNTIFS($G:$G,$G17,$BS:$BS,"●",$A:$A,QX$5)/QX$3,0)/3600/$E17</f>
        <v>0</v>
      </c>
      <c r="QY17" s="0" t="n">
        <f aca="false">IF($BT17="●",SUMIFS(ST_SUM!RM:RM,ST_SUM!$L:$L,$G17)/COUNTIFS($G:$G,$G17,$BT:$BT,"●",$A:$A,QY$5)/QY$3,0)/3600/$E17</f>
        <v>0</v>
      </c>
      <c r="QZ17" s="0" t="n">
        <f aca="false">SUM(OM17:QY17)</f>
        <v>0.00387073863636364</v>
      </c>
      <c r="RA17" s="0" t="n">
        <f aca="false">IF($H17="●",SUMIFS(ST_SUM!RO:RO,ST_SUM!$L:$L,$G17)/COUNTIFS($G:$G,$G17,$H:$H,"●",$A:$A,RA$5)/RA$3,0)/3600/$E17</f>
        <v>0</v>
      </c>
      <c r="RB17" s="0" t="n">
        <f aca="false">IF($I17="●",SUMIFS(ST_SUM!RP:RP,ST_SUM!$L:$L,$G17)/COUNTIFS($G:$G,$G17,$I:$I,"●",$A:$A,RB$5)/RB$3,0)/3600/$E17</f>
        <v>0</v>
      </c>
      <c r="RC17" s="0" t="n">
        <f aca="false">IF($J17="●",SUMIFS(ST_SUM!RQ:RQ,ST_SUM!$L:$L,$G17)/COUNTIFS($G:$G,$G17,$J:$J,"●",$A:$A,RC$5)/RC$3,0)/3600/$E17</f>
        <v>0</v>
      </c>
      <c r="RD17" s="0" t="n">
        <f aca="false">IF($K17="●",SUMIFS(ST_SUM!RR:RR,ST_SUM!$L:$L,$G17)/COUNTIFS($G:$G,$G17,$K:$K,"●",$A:$A,RD$5)/RD$3,0)/3600/$E17</f>
        <v>0</v>
      </c>
      <c r="RE17" s="0" t="n">
        <f aca="false">IF($L17="●",SUMIFS(ST_SUM!RS:RS,ST_SUM!$L:$L,$G17)/COUNTIFS($G:$G,$G17,$L:$L,"●",$A:$A,RE$5)/RE$3,0)/3600/$E17</f>
        <v>0</v>
      </c>
      <c r="RF17" s="0" t="n">
        <f aca="false">IF($M17="●",SUMIFS(ST_SUM!RT:RT,ST_SUM!$L:$L,$G17)/COUNTIFS($G:$G,$G17,$M:$M,"●",$A:$A,RF$5)/RF$3,0)/3600/$E17</f>
        <v>0</v>
      </c>
      <c r="RG17" s="0" t="n">
        <f aca="false">IF($N17="●",SUMIFS(ST_SUM!RU:RU,ST_SUM!$L:$L,$G17)/COUNTIFS($G:$G,$G17,$N:$N,"●",$A:$A,RG$5)/RG$3,0)/3600/$E17</f>
        <v>0</v>
      </c>
      <c r="RH17" s="0" t="n">
        <f aca="false">IF($O17="●",SUMIFS(ST_SUM!RV:RV,ST_SUM!$L:$L,$G17,ST_SUM!$M:$M,IF($B17='PART METHOD'!$D$4,"FMCNC1",IF($B17='PART METHOD'!$D$6,"FMCNC2","STD")))/IF($B17='PART METHOD'!$D$4,COUNTIFS($G:$G,$G17,$O:$O,"●",$A:$A,RH$5,$B:$B,'PART METHOD'!$D$4),IF($B17='PART METHOD'!$D$6,COUNTIFS($G:$G,$G17,$O:$O,"●",$A:$A,RH$5,$B:$B,'PART METHOD'!$D$6),COUNTIFS($G:$G,$G17,$O:$O,"●",$A:$A,RH$5,$B:$B,"&lt;&gt;"&amp;'PART METHOD'!$D$4,$B:$B,"&lt;&gt;"&amp;'PART METHOD'!$D$6)))/RH$3,0)/3600/$E17</f>
        <v>0</v>
      </c>
      <c r="RI17" s="0" t="n">
        <f aca="false">IF($P17="●",SUMIFS(ST_SUM!RW:RW,ST_SUM!$L:$L,$G17,ST_SUM!$M:$M,IF($B17='PART METHOD'!$D$4,"FMCNC1",IF($B17='PART METHOD'!$D$6,"FMCNC2","STD")))/IF($B17='PART METHOD'!$D$4,COUNTIFS($G:$G,$G17,$P:$P,"●",$A:$A,RI$5,$B:$B,'PART METHOD'!$D$4),IF($B17='PART METHOD'!$D$6,COUNTIFS($G:$G,$G17,$P:$P,"●",$A:$A,RI$5,$B:$B,'PART METHOD'!$D$6),COUNTIFS($G:$G,$G17,$P:$P,"●",$A:$A,RI$5,$B:$B,"&lt;&gt;"&amp;'PART METHOD'!$D$4,$B:$B,"&lt;&gt;"&amp;'PART METHOD'!$D$6)))/RI$3,0)/3600/$E17</f>
        <v>0</v>
      </c>
      <c r="RJ17" s="0" t="n">
        <f aca="false">IF($Q17="●",SUMIFS(ST_SUM!RX:RX,ST_SUM!$L:$L,$G17,ST_SUM!$M:$M,IF($B17='PART METHOD'!$D$4,"FMCNC1",IF($B17='PART METHOD'!$D$6,"FMCNC2","STD")))/IF($B17='PART METHOD'!$D$4,COUNTIFS($G:$G,$G17,$Q:$Q,"●",$A:$A,RJ$5,$B:$B,'PART METHOD'!$D$4),IF($B17='PART METHOD'!$D$6,COUNTIFS($G:$G,$G17,$Q:$Q,"●",$A:$A,RJ$5,$B:$B,'PART METHOD'!$D$6),COUNTIFS($G:$G,$G17,$Q:$Q,"●",$A:$A,RJ$5,$B:$B,"&lt;&gt;"&amp;'PART METHOD'!$D$4,$B:$B,"&lt;&gt;"&amp;'PART METHOD'!$D$6)))/RJ$3,0)/3600/$E17</f>
        <v>0</v>
      </c>
      <c r="RK17" s="0" t="n">
        <f aca="false">IF($R17="●",SUMIFS(ST_SUM!RY:RY,ST_SUM!$L:$L,$G17,ST_SUM!$M:$M,IF($B17='PART METHOD'!$D$4,"FMCNC1",IF($B17='PART METHOD'!$D$6,"FMCNC2","STD")))/IF($B17='PART METHOD'!$D$4,COUNTIFS($G:$G,$G17,$R:$R,"●",$A:$A,RK$5,$B:$B,'PART METHOD'!$D$4),IF($B17='PART METHOD'!$D$6,COUNTIFS($G:$G,$G17,$R:$R,"●",$A:$A,RK$5,$B:$B,'PART METHOD'!$D$6),COUNTIFS($G:$G,$G17,$R:$R,"●",$A:$A,RK$5,$B:$B,"&lt;&gt;"&amp;'PART METHOD'!$D$4,$B:$B,"&lt;&gt;"&amp;'PART METHOD'!$D$6)))/RK$3,0)/3600/$E17</f>
        <v>0</v>
      </c>
      <c r="RL17" s="0" t="n">
        <f aca="false">IF($S17="●",SUMIFS(ST_SUM!RZ:RZ,ST_SUM!$L:$L,$G17,ST_SUM!$M:$M,IF($B17='PART METHOD'!$D$4,"FMCNC1",IF($B17='PART METHOD'!$D$6,"FMCNC2","STD")))/IF($B17='PART METHOD'!$D$4,COUNTIFS($G:$G,$G17,$S:$S,"●",$A:$A,RL$5,$B:$B,'PART METHOD'!$D$4),IF($B17='PART METHOD'!$D$6,COUNTIFS($G:$G,$G17,$S:$S,"●",$A:$A,RL$5,$B:$B,'PART METHOD'!$D$6),COUNTIFS($G:$G,$G17,$S:$S,"●",$A:$A,RL$5,$B:$B,"&lt;&gt;"&amp;'PART METHOD'!$D$4,$B:$B,"&lt;&gt;"&amp;'PART METHOD'!$D$6)))/RL$3,0)/3600/$E17</f>
        <v>0</v>
      </c>
      <c r="RM17" s="0" t="n">
        <f aca="false">IF($T17="●",SUMIFS(ST_SUM!SA:SA,ST_SUM!$L:$L,$G17,ST_SUM!$M:$M,IF($B17='PART METHOD'!$D$4,"FMCNC1",IF($B17='PART METHOD'!$D$6,"FMCNC2","STD")))/IF($B17='PART METHOD'!$D$4,COUNTIFS($G:$G,$G17,$T:$T,"●",$A:$A,RM$5,$B:$B,'PART METHOD'!$D$4),IF($B17='PART METHOD'!$D$6,COUNTIFS($G:$G,$G17,$T:$T,"●",$A:$A,RM$5,$B:$B,'PART METHOD'!$D$6),COUNTIFS($G:$G,$G17,$T:$T,"●",$A:$A,RM$5,$B:$B,"&lt;&gt;"&amp;'PART METHOD'!$D$4,$B:$B,"&lt;&gt;"&amp;'PART METHOD'!$D$6)))/RM$3,0)/3600/$E17</f>
        <v>0</v>
      </c>
      <c r="RN17" s="0" t="n">
        <f aca="false">IF($U17="●",SUMIFS(ST_SUM!SB:SB,ST_SUM!$L:$L,$G17,ST_SUM!$M:$M,IF($B17='PART METHOD'!$D$4,"FMCNC1",IF($B17='PART METHOD'!$D$6,"FMCNC2","STD")))/IF($B17='PART METHOD'!$D$4,COUNTIFS($G:$G,$G17,$U:$U,"●",$A:$A,RN$5,$B:$B,'PART METHOD'!$D$4),IF($B17='PART METHOD'!$D$6,COUNTIFS($G:$G,$G17,$U:$U,"●",$A:$A,RN$5,$B:$B,'PART METHOD'!$D$6),COUNTIFS($G:$G,$G17,$U:$U,"●",$A:$A,RN$5,$B:$B,"&lt;&gt;"&amp;'PART METHOD'!$D$4,$B:$B,"&lt;&gt;"&amp;'PART METHOD'!$D$6)))/RN$3,0)/3600/$E17</f>
        <v>0</v>
      </c>
      <c r="RO17" s="0" t="n">
        <f aca="false">IF($V17="●",SUMIFS(ST_SUM!SC:SC,ST_SUM!$L:$L,$G17,ST_SUM!$M:$M,IF($B17='PART METHOD'!$D$4,"FMCNC1",IF($B17='PART METHOD'!$D$6,"FMCNC2","STD")))/IF($B17='PART METHOD'!$D$4,COUNTIFS($G:$G,$G17,$V:$V,"●",$A:$A,RO$5,$B:$B,'PART METHOD'!$D$4),IF($B17='PART METHOD'!$D$6,COUNTIFS($G:$G,$G17,$V:$V,"●",$A:$A,RO$5,$B:$B,'PART METHOD'!$D$6),COUNTIFS($G:$G,$G17,$V:$V,"●",$A:$A,RO$5,$B:$B,"&lt;&gt;"&amp;'PART METHOD'!$D$4,$B:$B,"&lt;&gt;"&amp;'PART METHOD'!$D$6)))/RO$3,0)/3600/$E17</f>
        <v>0</v>
      </c>
      <c r="RP17" s="0" t="n">
        <f aca="false">IF($W17="●",SUMIFS(ST_SUM!SD:SD,ST_SUM!$L:$L,$G17,ST_SUM!$N:$N,IF($B17='PART METHOD'!$D$5,"HAND","STD"))/COUNTIFS($G:$G,$G17,$W:$W,"●",$A:$A,RP$5,$B:$B,IF($B17='PART METHOD'!$D$5,'PART METHOD'!$D$5,"&lt;&gt;"&amp;'PART METHOD'!$D$5))/RP$3,0)/3600/$E17</f>
        <v>0.0075234375</v>
      </c>
      <c r="RQ17" s="0" t="n">
        <f aca="false">IF($X17="●",SUMIFS(ST_SUM!SE:SE,ST_SUM!$L:$L,$G17)/COUNTIFS($G:$G,$G17,$X:$X,"●",$A:$A,RQ$5)/RQ$3,0)/3600/$E17</f>
        <v>0</v>
      </c>
      <c r="RR17" s="0" t="n">
        <f aca="false">IF($Y17="●",SUMIFS(ST_SUM!SF:SF,ST_SUM!$L:$L,$G17)/COUNTIFS($G:$G,$G17,$Y:$Y,"●",$A:$A,RR$5)/RR$3,0)/3600/$E17</f>
        <v>0</v>
      </c>
      <c r="RS17" s="0" t="n">
        <f aca="false">IF($Z17="●",SUMIFS(ST_SUM!SG:SG,ST_SUM!$L:$L,$G17)/COUNTIFS($G:$G,$G17,$Z:$Z,"●",$A:$A,RS$5)/RS$3,0)/3600/$E17</f>
        <v>0</v>
      </c>
      <c r="RT17" s="0" t="n">
        <f aca="false">IF($AA17="●",SUMIFS(ST_SUM!SH:SH,ST_SUM!$L:$L,$G17)/COUNTIFS($G:$G,$G17,$AA:$AA,"●",$A:$A,RT$5)/RT$3,0)/3600/$E17</f>
        <v>0</v>
      </c>
      <c r="RU17" s="0" t="n">
        <f aca="false">IF($AB17="●",SUMIFS(ST_SUM!SI:SI,ST_SUM!$L:$L,$G17)/COUNTIFS($G:$G,$G17,$AB:$AB,"●",$A:$A,RU$5)/RU$3,0)/3600/$E17</f>
        <v>0</v>
      </c>
      <c r="RV17" s="0" t="n">
        <f aca="false">IF($AC17="●",SUMIFS(ST_SUM!SJ:SJ,ST_SUM!$L:$L,$G17)/COUNTIFS($G:$G,$G17,$AC:$AC,"●",$A:$A,RV$5)/RV$3,0)/3600/$E17</f>
        <v>0</v>
      </c>
      <c r="RW17" s="0" t="n">
        <f aca="false">IF($AD17="●",SUMIFS(ST_SUM!SK:SK,ST_SUM!$L:$L,$G17)/COUNTIFS($G:$G,$G17,$AD:$AD,"●",$A:$A,RW$5)/RW$3,0)/3600/$E17</f>
        <v>0</v>
      </c>
      <c r="RX17" s="0" t="n">
        <f aca="false">IF($AE17="●",SUMIFS(ST_SUM!SL:SL,ST_SUM!$L:$L,$G17)/COUNTIFS($G:$G,$G17,$AE:$AE,"●",$A:$A,RX$5)/RX$3,0)/3600/$E17</f>
        <v>0</v>
      </c>
      <c r="RY17" s="0" t="n">
        <f aca="false">IF($AF17="●",SUMIFS(ST_SUM!SM:SM,ST_SUM!$L:$L,$G17)/COUNTIFS($G:$G,$G17,$AF:$AF,"●",$A:$A,RY$5)/RY$3,0)/3600/$E17</f>
        <v>0</v>
      </c>
      <c r="RZ17" s="0" t="n">
        <f aca="false">IF($AG17="●",SUMIFS(ST_SUM!SN:SN,ST_SUM!$L:$L,$G17)/COUNTIFS($G:$G,$G17,$AG:$AG,"●",$A:$A,RZ$5)/RZ$3,0)/3600/$E17</f>
        <v>0</v>
      </c>
      <c r="SA17" s="0" t="n">
        <f aca="false">IF($AH17="●",SUMIFS(ST_SUM!SO:SO,ST_SUM!$L:$L,$G17)/COUNTIFS($G:$G,$G17,$AH:$AH,"●",$A:$A,SA$5)/SA$3,0)/3600/$E17</f>
        <v>0</v>
      </c>
      <c r="SB17" s="0" t="n">
        <f aca="false">IF($AI17="●",SUMIFS(ST_SUM!SP:SP,ST_SUM!$L:$L,$G17)/COUNTIFS($G:$G,$G17,$AI:$AI,"●",$A:$A,SB$5)/SB$3,0)/3600/$E17</f>
        <v>0</v>
      </c>
      <c r="SC17" s="0" t="n">
        <f aca="false">IF($AJ17="●",SUMIFS(ST_SUM!SQ:SQ,ST_SUM!$L:$L,$G17)/COUNTIFS($G:$G,$G17,$AJ:$AJ,"●",$A:$A,SC$5)/SC$3,0)/3600/$E17</f>
        <v>0</v>
      </c>
      <c r="SD17" s="0" t="n">
        <f aca="false">IF($AK17="●",SUMIFS(ST_SUM!SR:SR,ST_SUM!$L:$L,$G17)/COUNTIFS($G:$G,$G17,$AK:$AK,"●",$A:$A,SD$5)/SD$3,0)/3600/$E17</f>
        <v>0</v>
      </c>
      <c r="SE17" s="0" t="n">
        <f aca="false">IF($AL17="●",SUMIFS(ST_SUM!SS:SS,ST_SUM!$L:$L,$G17)/COUNTIFS($G:$G,$G17,$AL:$AL,"●",$A:$A,SE$5)/SE$3,0)/3600/$E17</f>
        <v>0</v>
      </c>
      <c r="SF17" s="0" t="n">
        <f aca="false">IF($AM17="●",SUMIFS(ST_SUM!ST:ST,ST_SUM!$L:$L,$G17)/COUNTIFS($G:$G,$G17,$AM:$AM,"●",$A:$A,SF$5)/SF$3,0)/3600/$E17</f>
        <v>0</v>
      </c>
      <c r="SG17" s="0" t="n">
        <f aca="false">IF($AN17="●",SUMIFS(ST_SUM!SU:SU,ST_SUM!$L:$L,$G17)/COUNTIFS($G:$G,$G17,$AN:$AN,"●",$A:$A,SG$5)/SG$3,0)/3600/$E17</f>
        <v>0</v>
      </c>
      <c r="SH17" s="0" t="n">
        <f aca="false">IF($AO17="●",SUMIFS(ST_SUM!SV:SV,ST_SUM!$L:$L,$G17)/COUNTIFS($G:$G,$G17,$AO:$AO,"●",$A:$A,SH$5)/SH$3,0)/3600/$E17</f>
        <v>0</v>
      </c>
      <c r="SI17" s="0" t="n">
        <f aca="false">IF($AP17="●",SUMIFS(ST_SUM!SW:SW,ST_SUM!$L:$L,$G17)/COUNTIFS($G:$G,$G17,$AP:$AP,"●",$A:$A,SI$5)/SI$3,0)/3600/$E17</f>
        <v>0</v>
      </c>
      <c r="SJ17" s="0" t="n">
        <f aca="false">IF($AQ17="●",SUMIFS(ST_SUM!SX:SX,ST_SUM!$L:$L,$G17)/COUNTIFS($G:$G,$G17,$AQ:$AQ,"●",$A:$A,SJ$5)/SJ$3,0)/3600/$E17</f>
        <v>0</v>
      </c>
      <c r="SK17" s="0" t="n">
        <f aca="false">IF($AR17="●",SUMIFS(ST_SUM!SY:SY,ST_SUM!$L:$L,$G17)/COUNTIFS($G:$G,$G17,$AR:$AR,"●",$A:$A,SK$5)/SK$3,0)/3600/$E17</f>
        <v>0</v>
      </c>
      <c r="SL17" s="0" t="n">
        <f aca="false">IF($AS17="●",SUMIFS(ST_SUM!SZ:SZ,ST_SUM!$L:$L,$G17)/COUNTIFS($G:$G,$G17,$AS:$AS,"●",$A:$A,SL$5)/SL$3,0)/3600/$E17</f>
        <v>0</v>
      </c>
      <c r="SM17" s="0" t="n">
        <f aca="false">IF($AT17="●",SUMIFS(ST_SUM!TA:TA,ST_SUM!$L:$L,$G17)/COUNTIFS($G:$G,$G17,$AT:$AT,"●",$A:$A,SM$5)/SM$3,0)/3600/$E17</f>
        <v>0</v>
      </c>
      <c r="SN17" s="0" t="n">
        <f aca="false">IF($AU17="●",SUMIFS(ST_SUM!TB:TB,ST_SUM!$L:$L,$G17)/COUNTIFS($G:$G,$G17,$AU:$AU,"●",$A:$A,SN$5)/SN$3,0)/3600/$E17</f>
        <v>0</v>
      </c>
      <c r="SO17" s="0" t="n">
        <f aca="false">IF($AV17="●",SUMIFS(ST_SUM!TC:TC,ST_SUM!$L:$L,$G17)/COUNTIFS($G:$G,$G17,$AV:$AV,"●",$A:$A,SO$5)/SO$3,0)/3600/$E17</f>
        <v>0</v>
      </c>
      <c r="SP17" s="0" t="n">
        <f aca="false">IF($AW17="●",SUMIFS(ST_SUM!TD:TD,ST_SUM!$L:$L,$G17)/COUNTIFS($G:$G,$G17,$AW:$AW,"●",$A:$A,SP$5)/SP$3,0)/3600/$E17</f>
        <v>0</v>
      </c>
      <c r="SQ17" s="0" t="n">
        <f aca="false">IF($AX17="●",SUMIFS(ST_SUM!TE:TE,ST_SUM!$L:$L,$G17)/COUNTIFS($G:$G,$G17,$AX:$AX,"●",$A:$A,SQ$5)/SQ$3,0)/3600/$E17</f>
        <v>0</v>
      </c>
      <c r="SR17" s="0" t="n">
        <f aca="false">IF($AY17="●",SUMIFS(ST_SUM!TF:TF,ST_SUM!$L:$L,$G17)/COUNTIFS($G:$G,$G17,$AY:$AY,"●",$A:$A,SR$5)/SR$3,0)/3600/$E17</f>
        <v>0</v>
      </c>
      <c r="SS17" s="0" t="n">
        <f aca="false">IF($AZ17="●",SUMIFS(ST_SUM!TG:TG,ST_SUM!$L:$L,$G17)/COUNTIFS($G:$G,$G17,$AZ:$AZ,"●",$A:$A,SS$5)/SS$3,0)/3600/$E17</f>
        <v>0</v>
      </c>
      <c r="ST17" s="0" t="n">
        <f aca="false">IF($BA17="●",SUMIFS(ST_SUM!TH:TH,ST_SUM!$L:$L,$G17)/COUNTIFS($G:$G,$G17,$BA:$BA,"●",$A:$A,ST$5)/ST$3,0)/3600/$E17</f>
        <v>0</v>
      </c>
      <c r="SU17" s="0" t="n">
        <f aca="false">IF($BB17="●",SUMIFS(ST_SUM!TI:TI,ST_SUM!$L:$L,$G17)/COUNTIFS($G:$G,$G17,$BB:$BB,"●",$A:$A,SU$5)/SU$3,0)/3600/$E17</f>
        <v>0</v>
      </c>
      <c r="SV17" s="0" t="n">
        <f aca="false">IF($BC17="●",SUMIFS(ST_SUM!TJ:TJ,ST_SUM!$L:$L,$G17)/COUNTIFS($G:$G,$G17,$BC:$BC,"●",$A:$A,SV$5)/SV$3,0)/3600/$E17</f>
        <v>0</v>
      </c>
      <c r="SW17" s="0" t="n">
        <f aca="false">IF($BD17="●",SUMIFS(ST_SUM!TK:TK,ST_SUM!$L:$L,$G17)/COUNTIFS($G:$G,$G17,$BD:$BD,"●",$A:$A,SW$5)/SW$3,0)/3600/$E17</f>
        <v>0</v>
      </c>
      <c r="SX17" s="0" t="n">
        <f aca="false">IF($BE17="●",SUMIFS(ST_SUM!TL:TL,ST_SUM!$L:$L,$G17)/COUNTIFS($G:$G,$G17,$BE:$BE,"●",$A:$A,SX$5)/SX$3,0)/3600/$E17</f>
        <v>0</v>
      </c>
      <c r="SY17" s="0" t="n">
        <f aca="false">IF($BF17="●",SUMIFS(ST_SUM!TM:TM,ST_SUM!$L:$L,$G17)/COUNTIFS($G:$G,$G17,$BF:$BF,"●",$A:$A,SY$5)/SY$3,0)/3600/$E17</f>
        <v>0</v>
      </c>
      <c r="SZ17" s="0" t="n">
        <f aca="false">IF($BG17="●",SUMIFS(ST_SUM!TN:TN,ST_SUM!$L:$L,$G17)/COUNTIFS($G:$G,$G17,$BG:$BG,"●",$A:$A,SZ$5)/SZ$3,0)/3600/$E17</f>
        <v>0</v>
      </c>
      <c r="TA17" s="0" t="n">
        <f aca="false">IF($BH17="●",SUMIFS(ST_SUM!TO:TO,ST_SUM!$L:$L,$G17)/COUNTIFS($G:$G,$G17,$BH:$BH,"●",$A:$A,TA$5)/TA$3,0)/3600/$E17</f>
        <v>0</v>
      </c>
      <c r="TB17" s="0" t="n">
        <f aca="false">IF($BI17="●",SUMIFS(ST_SUM!TP:TP,ST_SUM!$L:$L,$G17)/COUNTIFS($G:$G,$G17,$BI:$BI,"●",$A:$A,TB$5)/TB$3,0)/3600/$E17</f>
        <v>0</v>
      </c>
      <c r="TC17" s="0" t="n">
        <f aca="false">IF($BJ17="●",SUMIFS(ST_SUM!TQ:TQ,ST_SUM!$L:$L,$G17)/COUNTIFS($G:$G,$G17,$BJ:$BJ,"●",$A:$A,TC$5)/TC$3,0)/3600/$E17</f>
        <v>0</v>
      </c>
      <c r="TD17" s="0" t="n">
        <f aca="false">IF($BK17="●",SUMIFS(ST_SUM!TR:TR,ST_SUM!$L:$L,$G17)/COUNTIFS($G:$G,$G17,$BK:$BK,"●",$A:$A,TD$5)/TD$3,0)/3600/$E17</f>
        <v>0</v>
      </c>
      <c r="TE17" s="0" t="n">
        <f aca="false">IF($BL17="●",SUMIFS(ST_SUM!TS:TS,ST_SUM!$L:$L,$G17)/COUNTIFS($G:$G,$G17,$BL:$BL,"●",$A:$A,TE$5)/TE$3,0)/3600/$E17</f>
        <v>0</v>
      </c>
      <c r="TF17" s="0" t="n">
        <f aca="false">IF($BM17="●",SUMIFS(ST_SUM!TT:TT,ST_SUM!$L:$L,$G17)/COUNTIFS($G:$G,$G17,$BM:$BM,"●",$A:$A,TF$5)/TF$3,0)/3600/$E17</f>
        <v>0</v>
      </c>
      <c r="TG17" s="0" t="n">
        <f aca="false">IF($BN17="●",SUMIFS(ST_SUM!TU:TU,ST_SUM!$L:$L,$G17)/COUNTIFS($G:$G,$G17,$BN:$BN,"●",$A:$A,TG$5)/TG$3,0)/3600/$E17</f>
        <v>0</v>
      </c>
      <c r="TH17" s="0" t="n">
        <f aca="false">IF($BO17="●",SUMIFS(ST_SUM!TV:TV,ST_SUM!$L:$L,$G17)/COUNTIFS($G:$G,$G17,$BO:$BO,"●",$A:$A,TH$5)/TH$3,0)/3600/$E17</f>
        <v>0</v>
      </c>
      <c r="TI17" s="0" t="n">
        <f aca="false">IF($BP17="●",SUMIFS(ST_SUM!TW:TW,ST_SUM!$L:$L,$G17)/COUNTIFS($G:$G,$G17,$BP:$BP,"●",$A:$A,TI$5)/TI$3,0)/3600/$E17</f>
        <v>0</v>
      </c>
      <c r="TJ17" s="0" t="n">
        <f aca="false">IF($BQ17="●",SUMIFS(ST_SUM!TX:TX,ST_SUM!$L:$L,$G17)/COUNTIFS($G:$G,$G17,$BQ:$BQ,"●",$A:$A,TJ$5)/TJ$3,0)/3600/$E17</f>
        <v>0</v>
      </c>
      <c r="TK17" s="0" t="n">
        <f aca="false">IF($BR17="●",SUMIFS(ST_SUM!TY:TY,ST_SUM!$L:$L,$G17)/COUNTIFS($G:$G,$G17,$BR:$BR,"●",$A:$A,TK$5)/TK$3,0)/3600/$E17</f>
        <v>0</v>
      </c>
      <c r="TL17" s="0" t="n">
        <f aca="false">IF($BS17="●",SUMIFS(ST_SUM!TZ:TZ,ST_SUM!$L:$L,$G17)/COUNTIFS($G:$G,$G17,$BS:$BS,"●",$A:$A,TL$5)/TL$3,0)/3600/$E17</f>
        <v>0</v>
      </c>
      <c r="TM17" s="0" t="n">
        <f aca="false">IF($BT17="●",SUMIFS(ST_SUM!UA:UA,ST_SUM!$L:$L,$G17)/COUNTIFS($G:$G,$G17,$BT:$BT,"●",$A:$A,TM$5)/TM$3,0)/3600/$E17</f>
        <v>0</v>
      </c>
      <c r="TN17" s="0" t="n">
        <f aca="false">SUM(RA17:TM17)</f>
        <v>0.0075234375</v>
      </c>
      <c r="TO17" s="0" t="n">
        <f aca="false">IF($H17="●",SUMIFS(ST_SUM!UC:UC,ST_SUM!$L:$L,$G17)/COUNTIFS($G:$G,$G17,$H:$H,"●",$A:$A,TO$5)/TO$3,0)/3600/$E17</f>
        <v>0</v>
      </c>
      <c r="TP17" s="0" t="n">
        <f aca="false">IF($I17="●",SUMIFS(ST_SUM!UD:UD,ST_SUM!$L:$L,$G17)/COUNTIFS($G:$G,$G17,$I:$I,"●",$A:$A,TP$5)/TP$3,0)/3600/$E17</f>
        <v>0</v>
      </c>
      <c r="TQ17" s="0" t="n">
        <f aca="false">IF($J17="●",SUMIFS(ST_SUM!UE:UE,ST_SUM!$L:$L,$G17)/COUNTIFS($G:$G,$G17,$J:$J,"●",$A:$A,TQ$5)/TQ$3,0)/3600/$E17</f>
        <v>0</v>
      </c>
      <c r="TR17" s="0" t="n">
        <f aca="false">IF($K17="●",SUMIFS(ST_SUM!UF:UF,ST_SUM!$L:$L,$G17)/COUNTIFS($G:$G,$G17,$K:$K,"●",$A:$A,TR$5)/TR$3,0)/3600/$E17</f>
        <v>0</v>
      </c>
      <c r="TS17" s="0" t="n">
        <f aca="false">IF($L17="●",SUMIFS(ST_SUM!UG:UG,ST_SUM!$L:$L,$G17)/COUNTIFS($G:$G,$G17,$L:$L,"●",$A:$A,TS$5)/TS$3,0)/3600/$E17</f>
        <v>0</v>
      </c>
      <c r="TT17" s="0" t="n">
        <f aca="false">IF($M17="●",SUMIFS(ST_SUM!UH:UH,ST_SUM!$L:$L,$G17)/COUNTIFS($G:$G,$G17,$M:$M,"●",$A:$A,TT$5)/TT$3,0)/3600/$E17</f>
        <v>0</v>
      </c>
      <c r="TU17" s="0" t="n">
        <f aca="false">IF($N17="●",SUMIFS(ST_SUM!UI:UI,ST_SUM!$L:$L,$G17)/COUNTIFS($G:$G,$G17,$N:$N,"●",$A:$A,TU$5)/TU$3,0)/3600/$E17</f>
        <v>0</v>
      </c>
      <c r="TV17" s="0" t="n">
        <f aca="false">IF($O17="●",SUMIFS(ST_SUM!UJ:UJ,ST_SUM!$L:$L,$G17,ST_SUM!$M:$M,IF($B17='PART METHOD'!$D$4,"FMCNC1",IF($B17='PART METHOD'!$D$6,"FMCNC2","STD")))/IF($B17='PART METHOD'!$D$4,COUNTIFS($G:$G,$G17,$O:$O,"●",$A:$A,TV$5,$B:$B,'PART METHOD'!$D$4),IF($B17='PART METHOD'!$D$6,COUNTIFS($G:$G,$G17,$O:$O,"●",$A:$A,TV$5,$B:$B,'PART METHOD'!$D$6),COUNTIFS($G:$G,$G17,$O:$O,"●",$A:$A,TV$5,$B:$B,"&lt;&gt;"&amp;'PART METHOD'!$D$4,$B:$B,"&lt;&gt;"&amp;'PART METHOD'!$D$6)))/TV$3,0)/3600/$E17</f>
        <v>0</v>
      </c>
      <c r="TW17" s="0" t="n">
        <f aca="false">IF($P17="●",SUMIFS(ST_SUM!UK:UK,ST_SUM!$L:$L,$G17,ST_SUM!$M:$M,IF($B17='PART METHOD'!$D$4,"FMCNC1",IF($B17='PART METHOD'!$D$6,"FMCNC2","STD")))/IF($B17='PART METHOD'!$D$4,COUNTIFS($G:$G,$G17,$P:$P,"●",$A:$A,TW$5,$B:$B,'PART METHOD'!$D$4),IF($B17='PART METHOD'!$D$6,COUNTIFS($G:$G,$G17,$P:$P,"●",$A:$A,TW$5,$B:$B,'PART METHOD'!$D$6),COUNTIFS($G:$G,$G17,$P:$P,"●",$A:$A,TW$5,$B:$B,"&lt;&gt;"&amp;'PART METHOD'!$D$4,$B:$B,"&lt;&gt;"&amp;'PART METHOD'!$D$6)))/TW$3,0)/3600/$E17</f>
        <v>0</v>
      </c>
      <c r="TX17" s="0" t="n">
        <f aca="false">IF($Q17="●",SUMIFS(ST_SUM!UL:UL,ST_SUM!$L:$L,$G17,ST_SUM!$M:$M,IF($B17='PART METHOD'!$D$4,"FMCNC1",IF($B17='PART METHOD'!$D$6,"FMCNC2","STD")))/IF($B17='PART METHOD'!$D$4,COUNTIFS($G:$G,$G17,$Q:$Q,"●",$A:$A,TX$5,$B:$B,'PART METHOD'!$D$4),IF($B17='PART METHOD'!$D$6,COUNTIFS($G:$G,$G17,$Q:$Q,"●",$A:$A,TX$5,$B:$B,'PART METHOD'!$D$6),COUNTIFS($G:$G,$G17,$Q:$Q,"●",$A:$A,TX$5,$B:$B,"&lt;&gt;"&amp;'PART METHOD'!$D$4,$B:$B,"&lt;&gt;"&amp;'PART METHOD'!$D$6)))/TX$3,0)/3600/$E17</f>
        <v>0</v>
      </c>
      <c r="TY17" s="0" t="n">
        <f aca="false">IF($R17="●",SUMIFS(ST_SUM!UM:UM,ST_SUM!$L:$L,$G17,ST_SUM!$M:$M,IF($B17='PART METHOD'!$D$4,"FMCNC1",IF($B17='PART METHOD'!$D$6,"FMCNC2","STD")))/IF($B17='PART METHOD'!$D$4,COUNTIFS($G:$G,$G17,$R:$R,"●",$A:$A,TY$5,$B:$B,'PART METHOD'!$D$4),IF($B17='PART METHOD'!$D$6,COUNTIFS($G:$G,$G17,$R:$R,"●",$A:$A,TY$5,$B:$B,'PART METHOD'!$D$6),COUNTIFS($G:$G,$G17,$R:$R,"●",$A:$A,TY$5,$B:$B,"&lt;&gt;"&amp;'PART METHOD'!$D$4,$B:$B,"&lt;&gt;"&amp;'PART METHOD'!$D$6)))/TY$3,0)/3600/$E17</f>
        <v>0</v>
      </c>
      <c r="TZ17" s="0" t="n">
        <f aca="false">IF($S17="●",SUMIFS(ST_SUM!UN:UN,ST_SUM!$L:$L,$G17,ST_SUM!$M:$M,IF($B17='PART METHOD'!$D$4,"FMCNC1",IF($B17='PART METHOD'!$D$6,"FMCNC2","STD")))/IF($B17='PART METHOD'!$D$4,COUNTIFS($G:$G,$G17,$S:$S,"●",$A:$A,TZ$5,$B:$B,'PART METHOD'!$D$4),IF($B17='PART METHOD'!$D$6,COUNTIFS($G:$G,$G17,$S:$S,"●",$A:$A,TZ$5,$B:$B,'PART METHOD'!$D$6),COUNTIFS($G:$G,$G17,$S:$S,"●",$A:$A,TZ$5,$B:$B,"&lt;&gt;"&amp;'PART METHOD'!$D$4,$B:$B,"&lt;&gt;"&amp;'PART METHOD'!$D$6)))/TZ$3,0)/3600/$E17</f>
        <v>0</v>
      </c>
      <c r="UA17" s="0" t="n">
        <f aca="false">IF($T17="●",SUMIFS(ST_SUM!UO:UO,ST_SUM!$L:$L,$G17,ST_SUM!$M:$M,IF($B17='PART METHOD'!$D$4,"FMCNC1",IF($B17='PART METHOD'!$D$6,"FMCNC2","STD")))/IF($B17='PART METHOD'!$D$4,COUNTIFS($G:$G,$G17,$T:$T,"●",$A:$A,UA$5,$B:$B,'PART METHOD'!$D$4),IF($B17='PART METHOD'!$D$6,COUNTIFS($G:$G,$G17,$T:$T,"●",$A:$A,UA$5,$B:$B,'PART METHOD'!$D$6),COUNTIFS($G:$G,$G17,$T:$T,"●",$A:$A,UA$5,$B:$B,"&lt;&gt;"&amp;'PART METHOD'!$D$4,$B:$B,"&lt;&gt;"&amp;'PART METHOD'!$D$6)))/UA$3,0)/3600/$E17</f>
        <v>0</v>
      </c>
      <c r="UB17" s="0" t="n">
        <f aca="false">IF($U17="●",SUMIFS(ST_SUM!UP:UP,ST_SUM!$L:$L,$G17,ST_SUM!$M:$M,IF($B17='PART METHOD'!$D$4,"FMCNC1",IF($B17='PART METHOD'!$D$6,"FMCNC2","STD")))/IF($B17='PART METHOD'!$D$4,COUNTIFS($G:$G,$G17,$U:$U,"●",$A:$A,UB$5,$B:$B,'PART METHOD'!$D$4),IF($B17='PART METHOD'!$D$6,COUNTIFS($G:$G,$G17,$U:$U,"●",$A:$A,UB$5,$B:$B,'PART METHOD'!$D$6),COUNTIFS($G:$G,$G17,$U:$U,"●",$A:$A,UB$5,$B:$B,"&lt;&gt;"&amp;'PART METHOD'!$D$4,$B:$B,"&lt;&gt;"&amp;'PART METHOD'!$D$6)))/UB$3,0)/3600/$E17</f>
        <v>0</v>
      </c>
      <c r="UC17" s="0" t="n">
        <f aca="false">IF($V17="●",SUMIFS(ST_SUM!UQ:UQ,ST_SUM!$L:$L,$G17,ST_SUM!$M:$M,IF($B17='PART METHOD'!$D$4,"FMCNC1",IF($B17='PART METHOD'!$D$6,"FMCNC2","STD")))/IF($B17='PART METHOD'!$D$4,COUNTIFS($G:$G,$G17,$V:$V,"●",$A:$A,UC$5,$B:$B,'PART METHOD'!$D$4),IF($B17='PART METHOD'!$D$6,COUNTIFS($G:$G,$G17,$V:$V,"●",$A:$A,UC$5,$B:$B,'PART METHOD'!$D$6),COUNTIFS($G:$G,$G17,$V:$V,"●",$A:$A,UC$5,$B:$B,"&lt;&gt;"&amp;'PART METHOD'!$D$4,$B:$B,"&lt;&gt;"&amp;'PART METHOD'!$D$6)))/UC$3,0)/3600/$E17</f>
        <v>0</v>
      </c>
      <c r="UD17" s="0" t="n">
        <f aca="false">IF($W17="●",SUMIFS(ST_SUM!UR:UR,ST_SUM!$L:$L,$G17,ST_SUM!$N:$N,IF($B17='PART METHOD'!$D$5,"HAND","STD"))/COUNTIFS($G:$G,$G17,$W:$W,"●",$A:$A,UD$5,$B:$B,IF($B17='PART METHOD'!$D$5,'PART METHOD'!$D$5,"&lt;&gt;"&amp;'PART METHOD'!$D$5))/UD$3,0)/3600/$E17</f>
        <v>0.00502232142857143</v>
      </c>
      <c r="UE17" s="0" t="n">
        <f aca="false">IF($X17="●",SUMIFS(ST_SUM!US:US,ST_SUM!$L:$L,$G17)/COUNTIFS($G:$G,$G17,$X:$X,"●",$A:$A,UE$5)/UE$3,0)/3600/$E17</f>
        <v>0</v>
      </c>
      <c r="UF17" s="0" t="n">
        <f aca="false">IF($Y17="●",SUMIFS(ST_SUM!UT:UT,ST_SUM!$L:$L,$G17)/COUNTIFS($G:$G,$G17,$Y:$Y,"●",$A:$A,UF$5)/UF$3,0)/3600/$E17</f>
        <v>0</v>
      </c>
      <c r="UG17" s="0" t="n">
        <f aca="false">IF($Z17="●",SUMIFS(ST_SUM!UU:UU,ST_SUM!$L:$L,$G17)/COUNTIFS($G:$G,$G17,$Z:$Z,"●",$A:$A,UG$5)/UG$3,0)/3600/$E17</f>
        <v>0</v>
      </c>
      <c r="UH17" s="0" t="n">
        <f aca="false">IF($AA17="●",SUMIFS(ST_SUM!UV:UV,ST_SUM!$L:$L,$G17)/COUNTIFS($G:$G,$G17,$AA:$AA,"●",$A:$A,UH$5)/UH$3,0)/3600/$E17</f>
        <v>0</v>
      </c>
      <c r="UI17" s="0" t="n">
        <f aca="false">IF($AB17="●",SUMIFS(ST_SUM!UW:UW,ST_SUM!$L:$L,$G17)/COUNTIFS($G:$G,$G17,$AB:$AB,"●",$A:$A,UI$5)/UI$3,0)/3600/$E17</f>
        <v>0</v>
      </c>
      <c r="UJ17" s="0" t="n">
        <f aca="false">IF($AC17="●",SUMIFS(ST_SUM!UX:UX,ST_SUM!$L:$L,$G17)/COUNTIFS($G:$G,$G17,$AC:$AC,"●",$A:$A,UJ$5)/UJ$3,0)/3600/$E17</f>
        <v>0</v>
      </c>
      <c r="UK17" s="0" t="n">
        <f aca="false">IF($AD17="●",SUMIFS(ST_SUM!UY:UY,ST_SUM!$L:$L,$G17)/COUNTIFS($G:$G,$G17,$AD:$AD,"●",$A:$A,UK$5)/UK$3,0)/3600/$E17</f>
        <v>0</v>
      </c>
      <c r="UL17" s="0" t="n">
        <f aca="false">IF($AE17="●",SUMIFS(ST_SUM!UZ:UZ,ST_SUM!$L:$L,$G17)/COUNTIFS($G:$G,$G17,$AE:$AE,"●",$A:$A,UL$5)/UL$3,0)/3600/$E17</f>
        <v>0</v>
      </c>
      <c r="UM17" s="0" t="n">
        <f aca="false">IF($AF17="●",SUMIFS(ST_SUM!VA:VA,ST_SUM!$L:$L,$G17)/COUNTIFS($G:$G,$G17,$AF:$AF,"●",$A:$A,UM$5)/UM$3,0)/3600/$E17</f>
        <v>0</v>
      </c>
      <c r="UN17" s="0" t="n">
        <f aca="false">IF($AG17="●",SUMIFS(ST_SUM!VB:VB,ST_SUM!$L:$L,$G17)/COUNTIFS($G:$G,$G17,$AG:$AG,"●",$A:$A,UN$5)/UN$3,0)/3600/$E17</f>
        <v>0</v>
      </c>
      <c r="UO17" s="0" t="n">
        <f aca="false">IF($AH17="●",SUMIFS(ST_SUM!VC:VC,ST_SUM!$L:$L,$G17)/COUNTIFS($G:$G,$G17,$AH:$AH,"●",$A:$A,UO$5)/UO$3,0)/3600/$E17</f>
        <v>0</v>
      </c>
      <c r="UP17" s="0" t="n">
        <f aca="false">IF($AI17="●",SUMIFS(ST_SUM!VD:VD,ST_SUM!$L:$L,$G17)/COUNTIFS($G:$G,$G17,$AI:$AI,"●",$A:$A,UP$5)/UP$3,0)/3600/$E17</f>
        <v>0</v>
      </c>
      <c r="UQ17" s="0" t="n">
        <f aca="false">IF($AJ17="●",SUMIFS(ST_SUM!VE:VE,ST_SUM!$L:$L,$G17)/COUNTIFS($G:$G,$G17,$AJ:$AJ,"●",$A:$A,UQ$5)/UQ$3,0)/3600/$E17</f>
        <v>0</v>
      </c>
      <c r="UR17" s="0" t="n">
        <f aca="false">IF($AK17="●",SUMIFS(ST_SUM!VF:VF,ST_SUM!$L:$L,$G17)/COUNTIFS($G:$G,$G17,$AK:$AK,"●",$A:$A,UR$5)/UR$3,0)/3600/$E17</f>
        <v>0</v>
      </c>
      <c r="US17" s="0" t="n">
        <f aca="false">IF($AL17="●",SUMIFS(ST_SUM!VG:VG,ST_SUM!$L:$L,$G17)/COUNTIFS($G:$G,$G17,$AL:$AL,"●",$A:$A,US$5)/US$3,0)/3600/$E17</f>
        <v>0</v>
      </c>
      <c r="UT17" s="0" t="n">
        <f aca="false">IF($AM17="●",SUMIFS(ST_SUM!VH:VH,ST_SUM!$L:$L,$G17)/COUNTIFS($G:$G,$G17,$AM:$AM,"●",$A:$A,UT$5)/UT$3,0)/3600/$E17</f>
        <v>0</v>
      </c>
      <c r="UU17" s="0" t="n">
        <f aca="false">IF($AN17="●",SUMIFS(ST_SUM!VI:VI,ST_SUM!$L:$L,$G17)/COUNTIFS($G:$G,$G17,$AN:$AN,"●",$A:$A,UU$5)/UU$3,0)/3600/$E17</f>
        <v>0</v>
      </c>
      <c r="UV17" s="0" t="n">
        <f aca="false">IF($AO17="●",SUMIFS(ST_SUM!VJ:VJ,ST_SUM!$L:$L,$G17)/COUNTIFS($G:$G,$G17,$AO:$AO,"●",$A:$A,UV$5)/UV$3,0)/3600/$E17</f>
        <v>0</v>
      </c>
      <c r="UW17" s="0" t="n">
        <f aca="false">IF($AP17="●",SUMIFS(ST_SUM!VK:VK,ST_SUM!$L:$L,$G17)/COUNTIFS($G:$G,$G17,$AP:$AP,"●",$A:$A,UW$5)/UW$3,0)/3600/$E17</f>
        <v>0</v>
      </c>
      <c r="UX17" s="0" t="n">
        <f aca="false">IF($AQ17="●",SUMIFS(ST_SUM!VL:VL,ST_SUM!$L:$L,$G17)/COUNTIFS($G:$G,$G17,$AQ:$AQ,"●",$A:$A,UX$5)/UX$3,0)/3600/$E17</f>
        <v>0</v>
      </c>
      <c r="UY17" s="0" t="n">
        <f aca="false">IF($AR17="●",SUMIFS(ST_SUM!VM:VM,ST_SUM!$L:$L,$G17)/COUNTIFS($G:$G,$G17,$AR:$AR,"●",$A:$A,UY$5)/UY$3,0)/3600/$E17</f>
        <v>0</v>
      </c>
      <c r="UZ17" s="0" t="n">
        <f aca="false">IF($AS17="●",SUMIFS(ST_SUM!VN:VN,ST_SUM!$L:$L,$G17)/COUNTIFS($G:$G,$G17,$AS:$AS,"●",$A:$A,UZ$5)/UZ$3,0)/3600/$E17</f>
        <v>0</v>
      </c>
      <c r="VA17" s="0" t="n">
        <f aca="false">IF($AT17="●",SUMIFS(ST_SUM!VO:VO,ST_SUM!$L:$L,$G17)/COUNTIFS($G:$G,$G17,$AT:$AT,"●",$A:$A,VA$5)/VA$3,0)/3600/$E17</f>
        <v>0</v>
      </c>
      <c r="VB17" s="0" t="n">
        <f aca="false">IF($AU17="●",SUMIFS(ST_SUM!VP:VP,ST_SUM!$L:$L,$G17)/COUNTIFS($G:$G,$G17,$AU:$AU,"●",$A:$A,VB$5)/VB$3,0)/3600/$E17</f>
        <v>0</v>
      </c>
      <c r="VC17" s="0" t="n">
        <f aca="false">IF($AV17="●",SUMIFS(ST_SUM!VQ:VQ,ST_SUM!$L:$L,$G17)/COUNTIFS($G:$G,$G17,$AV:$AV,"●",$A:$A,VC$5)/VC$3,0)/3600/$E17</f>
        <v>0</v>
      </c>
      <c r="VD17" s="0" t="n">
        <f aca="false">IF($AW17="●",SUMIFS(ST_SUM!VR:VR,ST_SUM!$L:$L,$G17)/COUNTIFS($G:$G,$G17,$AW:$AW,"●",$A:$A,VD$5)/VD$3,0)/3600/$E17</f>
        <v>0</v>
      </c>
      <c r="VE17" s="0" t="n">
        <f aca="false">IF($AX17="●",SUMIFS(ST_SUM!VS:VS,ST_SUM!$L:$L,$G17)/COUNTIFS($G:$G,$G17,$AX:$AX,"●",$A:$A,VE$5)/VE$3,0)/3600/$E17</f>
        <v>0</v>
      </c>
      <c r="VF17" s="0" t="n">
        <f aca="false">IF($AY17="●",SUMIFS(ST_SUM!VT:VT,ST_SUM!$L:$L,$G17)/COUNTIFS($G:$G,$G17,$AY:$AY,"●",$A:$A,VF$5)/VF$3,0)/3600/$E17</f>
        <v>0</v>
      </c>
      <c r="VG17" s="0" t="n">
        <f aca="false">IF($AZ17="●",SUMIFS(ST_SUM!VU:VU,ST_SUM!$L:$L,$G17)/COUNTIFS($G:$G,$G17,$AZ:$AZ,"●",$A:$A,VG$5)/VG$3,0)/3600/$E17</f>
        <v>0</v>
      </c>
      <c r="VH17" s="0" t="n">
        <f aca="false">IF($BA17="●",SUMIFS(ST_SUM!VV:VV,ST_SUM!$L:$L,$G17)/COUNTIFS($G:$G,$G17,$BA:$BA,"●",$A:$A,VH$5)/VH$3,0)/3600/$E17</f>
        <v>0</v>
      </c>
      <c r="VI17" s="0" t="n">
        <f aca="false">IF($BB17="●",SUMIFS(ST_SUM!VW:VW,ST_SUM!$L:$L,$G17)/COUNTIFS($G:$G,$G17,$BB:$BB,"●",$A:$A,VI$5)/VI$3,0)/3600/$E17</f>
        <v>0</v>
      </c>
      <c r="VJ17" s="0" t="n">
        <f aca="false">IF($BC17="●",SUMIFS(ST_SUM!VX:VX,ST_SUM!$L:$L,$G17)/COUNTIFS($G:$G,$G17,$BC:$BC,"●",$A:$A,VJ$5)/VJ$3,0)/3600/$E17</f>
        <v>0</v>
      </c>
      <c r="VK17" s="0" t="n">
        <f aca="false">IF($BD17="●",SUMIFS(ST_SUM!VY:VY,ST_SUM!$L:$L,$G17)/COUNTIFS($G:$G,$G17,$BD:$BD,"●",$A:$A,VK$5)/VK$3,0)/3600/$E17</f>
        <v>0</v>
      </c>
      <c r="VL17" s="0" t="n">
        <f aca="false">IF($BE17="●",SUMIFS(ST_SUM!VZ:VZ,ST_SUM!$L:$L,$G17)/COUNTIFS($G:$G,$G17,$BE:$BE,"●",$A:$A,VL$5)/VL$3,0)/3600/$E17</f>
        <v>0</v>
      </c>
      <c r="VM17" s="0" t="n">
        <f aca="false">IF($BF17="●",SUMIFS(ST_SUM!WA:WA,ST_SUM!$L:$L,$G17)/COUNTIFS($G:$G,$G17,$BF:$BF,"●",$A:$A,VM$5)/VM$3,0)/3600/$E17</f>
        <v>0</v>
      </c>
      <c r="VN17" s="0" t="n">
        <f aca="false">IF($BG17="●",SUMIFS(ST_SUM!WB:WB,ST_SUM!$L:$L,$G17)/COUNTIFS($G:$G,$G17,$BG:$BG,"●",$A:$A,VN$5)/VN$3,0)/3600/$E17</f>
        <v>0</v>
      </c>
      <c r="VO17" s="0" t="n">
        <f aca="false">IF($BH17="●",SUMIFS(ST_SUM!WC:WC,ST_SUM!$L:$L,$G17)/COUNTIFS($G:$G,$G17,$BH:$BH,"●",$A:$A,VO$5)/VO$3,0)/3600/$E17</f>
        <v>0</v>
      </c>
      <c r="VP17" s="0" t="n">
        <f aca="false">IF($BI17="●",SUMIFS(ST_SUM!WD:WD,ST_SUM!$L:$L,$G17)/COUNTIFS($G:$G,$G17,$BI:$BI,"●",$A:$A,VP$5)/VP$3,0)/3600/$E17</f>
        <v>0</v>
      </c>
      <c r="VQ17" s="0" t="n">
        <f aca="false">IF($BJ17="●",SUMIFS(ST_SUM!WE:WE,ST_SUM!$L:$L,$G17)/COUNTIFS($G:$G,$G17,$BJ:$BJ,"●",$A:$A,VQ$5)/VQ$3,0)/3600/$E17</f>
        <v>0</v>
      </c>
      <c r="VR17" s="0" t="n">
        <f aca="false">IF($BK17="●",SUMIFS(ST_SUM!WF:WF,ST_SUM!$L:$L,$G17)/COUNTIFS($G:$G,$G17,$BK:$BK,"●",$A:$A,VR$5)/VR$3,0)/3600/$E17</f>
        <v>0</v>
      </c>
      <c r="VS17" s="0" t="n">
        <f aca="false">IF($BL17="●",SUMIFS(ST_SUM!WG:WG,ST_SUM!$L:$L,$G17)/COUNTIFS($G:$G,$G17,$BL:$BL,"●",$A:$A,VS$5)/VS$3,0)/3600/$E17</f>
        <v>0</v>
      </c>
      <c r="VT17" s="0" t="n">
        <f aca="false">IF($BM17="●",SUMIFS(ST_SUM!WH:WH,ST_SUM!$L:$L,$G17)/COUNTIFS($G:$G,$G17,$BM:$BM,"●",$A:$A,VT$5)/VT$3,0)/3600/$E17</f>
        <v>0</v>
      </c>
      <c r="VU17" s="0" t="n">
        <f aca="false">IF($BN17="●",SUMIFS(ST_SUM!WI:WI,ST_SUM!$L:$L,$G17)/COUNTIFS($G:$G,$G17,$BN:$BN,"●",$A:$A,VU$5)/VU$3,0)/3600/$E17</f>
        <v>0</v>
      </c>
      <c r="VV17" s="0" t="n">
        <f aca="false">IF($BO17="●",SUMIFS(ST_SUM!WJ:WJ,ST_SUM!$L:$L,$G17)/COUNTIFS($G:$G,$G17,$BO:$BO,"●",$A:$A,VV$5)/VV$3,0)/3600/$E17</f>
        <v>0</v>
      </c>
      <c r="VW17" s="0" t="n">
        <f aca="false">IF($BP17="●",SUMIFS(ST_SUM!WK:WK,ST_SUM!$L:$L,$G17)/COUNTIFS($G:$G,$G17,$BP:$BP,"●",$A:$A,VW$5)/VW$3,0)/3600/$E17</f>
        <v>0</v>
      </c>
      <c r="VX17" s="0" t="n">
        <f aca="false">IF($BQ17="●",SUMIFS(ST_SUM!WL:WL,ST_SUM!$L:$L,$G17)/COUNTIFS($G:$G,$G17,$BQ:$BQ,"●",$A:$A,VX$5)/VX$3,0)/3600/$E17</f>
        <v>0</v>
      </c>
      <c r="VY17" s="0" t="n">
        <f aca="false">IF($BR17="●",SUMIFS(ST_SUM!WM:WM,ST_SUM!$L:$L,$G17)/COUNTIFS($G:$G,$G17,$BR:$BR,"●",$A:$A,VY$5)/VY$3,0)/3600/$E17</f>
        <v>0</v>
      </c>
      <c r="VZ17" s="0" t="n">
        <f aca="false">IF($BS17="●",SUMIFS(ST_SUM!WN:WN,ST_SUM!$L:$L,$G17)/COUNTIFS($G:$G,$G17,$BS:$BS,"●",$A:$A,VZ$5)/VZ$3,0)/3600/$E17</f>
        <v>0</v>
      </c>
      <c r="WA17" s="0" t="n">
        <f aca="false">IF($BT17="●",SUMIFS(ST_SUM!WO:WO,ST_SUM!$L:$L,$G17)/COUNTIFS($G:$G,$G17,$BT:$BT,"●",$A:$A,WA$5)/WA$3,0)/3600/$E17</f>
        <v>0</v>
      </c>
      <c r="WB17" s="0" t="n">
        <f aca="false">SUM(TO17:WA17)</f>
        <v>0.00502232142857143</v>
      </c>
      <c r="WC17" s="0" t="n">
        <f aca="false">IF($H17="●",SUMIFS(ST_SUM!WQ:WQ,ST_SUM!$L:$L,$G17)/COUNTIFS($G:$G,$G17,$H:$H,"●",$A:$A,WC$5)/WC$3,0)/3600/$E17</f>
        <v>0</v>
      </c>
      <c r="WD17" s="0" t="n">
        <f aca="false">IF($I17="●",SUMIFS(ST_SUM!WR:WR,ST_SUM!$L:$L,$G17)/COUNTIFS($G:$G,$G17,$I:$I,"●",$A:$A,WD$5)/WD$3,0)/3600/$E17</f>
        <v>0</v>
      </c>
      <c r="WE17" s="0" t="n">
        <f aca="false">IF($J17="●",SUMIFS(ST_SUM!WS:WS,ST_SUM!$L:$L,$G17)/COUNTIFS($G:$G,$G17,$J:$J,"●",$A:$A,WE$5)/WE$3,0)/3600/$E17</f>
        <v>0</v>
      </c>
      <c r="WF17" s="0" t="n">
        <f aca="false">IF($K17="●",SUMIFS(ST_SUM!WT:WT,ST_SUM!$L:$L,$G17)/COUNTIFS($G:$G,$G17,$K:$K,"●",$A:$A,WF$5)/WF$3,0)/3600/$E17</f>
        <v>0</v>
      </c>
      <c r="WG17" s="0" t="n">
        <f aca="false">IF($L17="●",SUMIFS(ST_SUM!WU:WU,ST_SUM!$L:$L,$G17)/COUNTIFS($G:$G,$G17,$L:$L,"●",$A:$A,WG$5)/WG$3,0)/3600/$E17</f>
        <v>0</v>
      </c>
      <c r="WH17" s="0" t="n">
        <f aca="false">IF($M17="●",SUMIFS(ST_SUM!WV:WV,ST_SUM!$L:$L,$G17)/COUNTIFS($G:$G,$G17,$M:$M,"●",$A:$A,WH$5)/WH$3,0)/3600/$E17</f>
        <v>0</v>
      </c>
      <c r="WI17" s="0" t="n">
        <f aca="false">IF($N17="●",SUMIFS(ST_SUM!WW:WW,ST_SUM!$L:$L,$G17)/COUNTIFS($G:$G,$G17,$N:$N,"●",$A:$A,WI$5)/WI$3,0)/3600/$E17</f>
        <v>0</v>
      </c>
      <c r="WJ17" s="0" t="n">
        <f aca="false">IF($O17="●",SUMIFS(ST_SUM!WX:WX,ST_SUM!$L:$L,$G17,ST_SUM!$M:$M,IF($B17='PART METHOD'!$D$4,"FMCNC1",IF($B17='PART METHOD'!$D$6,"FMCNC2","STD")))/IF($B17='PART METHOD'!$D$4,COUNTIFS($G:$G,$G17,$O:$O,"●",$A:$A,WJ$5,$B:$B,'PART METHOD'!$D$4),IF($B17='PART METHOD'!$D$6,COUNTIFS($G:$G,$G17,$O:$O,"●",$A:$A,WJ$5,$B:$B,'PART METHOD'!$D$6),COUNTIFS($G:$G,$G17,$O:$O,"●",$A:$A,WJ$5,$B:$B,"&lt;&gt;"&amp;'PART METHOD'!$D$4,$B:$B,"&lt;&gt;"&amp;'PART METHOD'!$D$6)))/WJ$3,0)/3600/$E17</f>
        <v>0</v>
      </c>
      <c r="WK17" s="0" t="n">
        <f aca="false">IF($P17="●",SUMIFS(ST_SUM!WY:WY,ST_SUM!$L:$L,$G17,ST_SUM!$M:$M,IF($B17='PART METHOD'!$D$4,"FMCNC1",IF($B17='PART METHOD'!$D$6,"FMCNC2","STD")))/IF($B17='PART METHOD'!$D$4,COUNTIFS($G:$G,$G17,$P:$P,"●",$A:$A,WK$5,$B:$B,'PART METHOD'!$D$4),IF($B17='PART METHOD'!$D$6,COUNTIFS($G:$G,$G17,$P:$P,"●",$A:$A,WK$5,$B:$B,'PART METHOD'!$D$6),COUNTIFS($G:$G,$G17,$P:$P,"●",$A:$A,WK$5,$B:$B,"&lt;&gt;"&amp;'PART METHOD'!$D$4,$B:$B,"&lt;&gt;"&amp;'PART METHOD'!$D$6)))/WK$3,0)/3600/$E17</f>
        <v>0</v>
      </c>
      <c r="WL17" s="0" t="n">
        <f aca="false">IF($Q17="●",SUMIFS(ST_SUM!WZ:WZ,ST_SUM!$L:$L,$G17,ST_SUM!$M:$M,IF($B17='PART METHOD'!$D$4,"FMCNC1",IF($B17='PART METHOD'!$D$6,"FMCNC2","STD")))/IF($B17='PART METHOD'!$D$4,COUNTIFS($G:$G,$G17,$Q:$Q,"●",$A:$A,WL$5,$B:$B,'PART METHOD'!$D$4),IF($B17='PART METHOD'!$D$6,COUNTIFS($G:$G,$G17,$Q:$Q,"●",$A:$A,WL$5,$B:$B,'PART METHOD'!$D$6),COUNTIFS($G:$G,$G17,$Q:$Q,"●",$A:$A,WL$5,$B:$B,"&lt;&gt;"&amp;'PART METHOD'!$D$4,$B:$B,"&lt;&gt;"&amp;'PART METHOD'!$D$6)))/WL$3,0)/3600/$E17</f>
        <v>0</v>
      </c>
      <c r="WM17" s="0" t="n">
        <f aca="false">IF($R17="●",SUMIFS(ST_SUM!XA:XA,ST_SUM!$L:$L,$G17,ST_SUM!$M:$M,IF($B17='PART METHOD'!$D$4,"FMCNC1",IF($B17='PART METHOD'!$D$6,"FMCNC2","STD")))/IF($B17='PART METHOD'!$D$4,COUNTIFS($G:$G,$G17,$R:$R,"●",$A:$A,WM$5,$B:$B,'PART METHOD'!$D$4),IF($B17='PART METHOD'!$D$6,COUNTIFS($G:$G,$G17,$R:$R,"●",$A:$A,WM$5,$B:$B,'PART METHOD'!$D$6),COUNTIFS($G:$G,$G17,$R:$R,"●",$A:$A,WM$5,$B:$B,"&lt;&gt;"&amp;'PART METHOD'!$D$4,$B:$B,"&lt;&gt;"&amp;'PART METHOD'!$D$6)))/WM$3,0)/3600/$E17</f>
        <v>0</v>
      </c>
      <c r="WN17" s="0" t="n">
        <f aca="false">IF($S17="●",SUMIFS(ST_SUM!XB:XB,ST_SUM!$L:$L,$G17,ST_SUM!$M:$M,IF($B17='PART METHOD'!$D$4,"FMCNC1",IF($B17='PART METHOD'!$D$6,"FMCNC2","STD")))/IF($B17='PART METHOD'!$D$4,COUNTIFS($G:$G,$G17,$S:$S,"●",$A:$A,WN$5,$B:$B,'PART METHOD'!$D$4),IF($B17='PART METHOD'!$D$6,COUNTIFS($G:$G,$G17,$S:$S,"●",$A:$A,WN$5,$B:$B,'PART METHOD'!$D$6),COUNTIFS($G:$G,$G17,$S:$S,"●",$A:$A,WN$5,$B:$B,"&lt;&gt;"&amp;'PART METHOD'!$D$4,$B:$B,"&lt;&gt;"&amp;'PART METHOD'!$D$6)))/WN$3,0)/3600/$E17</f>
        <v>0</v>
      </c>
      <c r="WO17" s="0" t="n">
        <f aca="false">IF($T17="●",SUMIFS(ST_SUM!XC:XC,ST_SUM!$L:$L,$G17,ST_SUM!$M:$M,IF($B17='PART METHOD'!$D$4,"FMCNC1",IF($B17='PART METHOD'!$D$6,"FMCNC2","STD")))/IF($B17='PART METHOD'!$D$4,COUNTIFS($G:$G,$G17,$T:$T,"●",$A:$A,WO$5,$B:$B,'PART METHOD'!$D$4),IF($B17='PART METHOD'!$D$6,COUNTIFS($G:$G,$G17,$T:$T,"●",$A:$A,WO$5,$B:$B,'PART METHOD'!$D$6),COUNTIFS($G:$G,$G17,$T:$T,"●",$A:$A,WO$5,$B:$B,"&lt;&gt;"&amp;'PART METHOD'!$D$4,$B:$B,"&lt;&gt;"&amp;'PART METHOD'!$D$6)))/WO$3,0)/3600/$E17</f>
        <v>0</v>
      </c>
      <c r="WP17" s="0" t="n">
        <f aca="false">IF($U17="●",SUMIFS(ST_SUM!XD:XD,ST_SUM!$L:$L,$G17,ST_SUM!$M:$M,IF($B17='PART METHOD'!$D$4,"FMCNC1",IF($B17='PART METHOD'!$D$6,"FMCNC2","STD")))/IF($B17='PART METHOD'!$D$4,COUNTIFS($G:$G,$G17,$U:$U,"●",$A:$A,WP$5,$B:$B,'PART METHOD'!$D$4),IF($B17='PART METHOD'!$D$6,COUNTIFS($G:$G,$G17,$U:$U,"●",$A:$A,WP$5,$B:$B,'PART METHOD'!$D$6),COUNTIFS($G:$G,$G17,$U:$U,"●",$A:$A,WP$5,$B:$B,"&lt;&gt;"&amp;'PART METHOD'!$D$4,$B:$B,"&lt;&gt;"&amp;'PART METHOD'!$D$6)))/WP$3,0)/3600/$E17</f>
        <v>0</v>
      </c>
      <c r="WQ17" s="0" t="n">
        <f aca="false">IF($V17="●",SUMIFS(ST_SUM!XE:XE,ST_SUM!$L:$L,$G17,ST_SUM!$M:$M,IF($B17='PART METHOD'!$D$4,"FMCNC1",IF($B17='PART METHOD'!$D$6,"FMCNC2","STD")))/IF($B17='PART METHOD'!$D$4,COUNTIFS($G:$G,$G17,$V:$V,"●",$A:$A,WQ$5,$B:$B,'PART METHOD'!$D$4),IF($B17='PART METHOD'!$D$6,COUNTIFS($G:$G,$G17,$V:$V,"●",$A:$A,WQ$5,$B:$B,'PART METHOD'!$D$6),COUNTIFS($G:$G,$G17,$V:$V,"●",$A:$A,WQ$5,$B:$B,"&lt;&gt;"&amp;'PART METHOD'!$D$4,$B:$B,"&lt;&gt;"&amp;'PART METHOD'!$D$6)))/WQ$3,0)/3600/$E17</f>
        <v>0</v>
      </c>
      <c r="WR17" s="0" t="n">
        <f aca="false">IF($W17="●",SUMIFS(ST_SUM!XF:XF,ST_SUM!$L:$L,$G17,ST_SUM!$N:$N,IF($B17='PART METHOD'!$D$5,"HAND","STD"))/COUNTIFS($G:$G,$G17,$W:$W,"●",$A:$A,WR$5,$B:$B,IF($B17='PART METHOD'!$D$5,'PART METHOD'!$D$5,"&lt;&gt;"&amp;'PART METHOD'!$D$5))/WR$3,0)/3600/$E17</f>
        <v>0.00249289772727273</v>
      </c>
      <c r="WS17" s="0" t="n">
        <f aca="false">IF($X17="●",SUMIFS(ST_SUM!XG:XG,ST_SUM!$L:$L,$G17)/COUNTIFS($G:$G,$G17,$X:$X,"●",$A:$A,WS$5)/WS$3,0)/3600/$E17</f>
        <v>0</v>
      </c>
      <c r="WT17" s="0" t="n">
        <f aca="false">IF($Y17="●",SUMIFS(ST_SUM!XH:XH,ST_SUM!$L:$L,$G17)/COUNTIFS($G:$G,$G17,$Y:$Y,"●",$A:$A,WT$5)/WT$3,0)/3600/$E17</f>
        <v>0</v>
      </c>
      <c r="WU17" s="0" t="n">
        <f aca="false">IF($Z17="●",SUMIFS(ST_SUM!XI:XI,ST_SUM!$L:$L,$G17)/COUNTIFS($G:$G,$G17,$Z:$Z,"●",$A:$A,WU$5)/WU$3,0)/3600/$E17</f>
        <v>0</v>
      </c>
      <c r="WV17" s="0" t="n">
        <f aca="false">IF($AA17="●",SUMIFS(ST_SUM!XJ:XJ,ST_SUM!$L:$L,$G17)/COUNTIFS($G:$G,$G17,$AA:$AA,"●",$A:$A,WV$5)/WV$3,0)/3600/$E17</f>
        <v>0</v>
      </c>
      <c r="WW17" s="0" t="n">
        <f aca="false">IF($AB17="●",SUMIFS(ST_SUM!XK:XK,ST_SUM!$L:$L,$G17)/COUNTIFS($G:$G,$G17,$AB:$AB,"●",$A:$A,WW$5)/WW$3,0)/3600/$E17</f>
        <v>0</v>
      </c>
      <c r="WX17" s="0" t="n">
        <f aca="false">IF($AC17="●",SUMIFS(ST_SUM!XL:XL,ST_SUM!$L:$L,$G17)/COUNTIFS($G:$G,$G17,$AC:$AC,"●",$A:$A,WX$5)/WX$3,0)/3600/$E17</f>
        <v>0</v>
      </c>
      <c r="WY17" s="0" t="n">
        <f aca="false">IF($AD17="●",SUMIFS(ST_SUM!XM:XM,ST_SUM!$L:$L,$G17)/COUNTIFS($G:$G,$G17,$AD:$AD,"●",$A:$A,WY$5)/WY$3,0)/3600/$E17</f>
        <v>0</v>
      </c>
      <c r="WZ17" s="0" t="n">
        <f aca="false">IF($AE17="●",SUMIFS(ST_SUM!XN:XN,ST_SUM!$L:$L,$G17)/COUNTIFS($G:$G,$G17,$AE:$AE,"●",$A:$A,WZ$5)/WZ$3,0)/3600/$E17</f>
        <v>0</v>
      </c>
      <c r="XA17" s="0" t="n">
        <f aca="false">IF($AF17="●",SUMIFS(ST_SUM!XO:XO,ST_SUM!$L:$L,$G17)/COUNTIFS($G:$G,$G17,$AF:$AF,"●",$A:$A,XA$5)/XA$3,0)/3600/$E17</f>
        <v>0</v>
      </c>
      <c r="XB17" s="0" t="n">
        <f aca="false">IF($AG17="●",SUMIFS(ST_SUM!XP:XP,ST_SUM!$L:$L,$G17)/COUNTIFS($G:$G,$G17,$AG:$AG,"●",$A:$A,XB$5)/XB$3,0)/3600/$E17</f>
        <v>0</v>
      </c>
      <c r="XC17" s="0" t="n">
        <f aca="false">IF($AH17="●",SUMIFS(ST_SUM!XQ:XQ,ST_SUM!$L:$L,$G17)/COUNTIFS($G:$G,$G17,$AH:$AH,"●",$A:$A,XC$5)/XC$3,0)/3600/$E17</f>
        <v>0</v>
      </c>
      <c r="XD17" s="0" t="n">
        <f aca="false">IF($AI17="●",SUMIFS(ST_SUM!XR:XR,ST_SUM!$L:$L,$G17)/COUNTIFS($G:$G,$G17,$AI:$AI,"●",$A:$A,XD$5)/XD$3,0)/3600/$E17</f>
        <v>0</v>
      </c>
      <c r="XE17" s="0" t="n">
        <f aca="false">IF($AJ17="●",SUMIFS(ST_SUM!XS:XS,ST_SUM!$L:$L,$G17)/COUNTIFS($G:$G,$G17,$AJ:$AJ,"●",$A:$A,XE$5)/XE$3,0)/3600/$E17</f>
        <v>0</v>
      </c>
      <c r="XF17" s="0" t="n">
        <f aca="false">IF($AK17="●",SUMIFS(ST_SUM!XT:XT,ST_SUM!$L:$L,$G17)/COUNTIFS($G:$G,$G17,$AK:$AK,"●",$A:$A,XF$5)/XF$3,0)/3600/$E17</f>
        <v>0</v>
      </c>
      <c r="XG17" s="0" t="n">
        <f aca="false">IF($AL17="●",SUMIFS(ST_SUM!XU:XU,ST_SUM!$L:$L,$G17)/COUNTIFS($G:$G,$G17,$AL:$AL,"●",$A:$A,XG$5)/XG$3,0)/3600/$E17</f>
        <v>0</v>
      </c>
      <c r="XH17" s="0" t="n">
        <f aca="false">IF($AM17="●",SUMIFS(ST_SUM!XV:XV,ST_SUM!$L:$L,$G17)/COUNTIFS($G:$G,$G17,$AM:$AM,"●",$A:$A,XH$5)/XH$3,0)/3600/$E17</f>
        <v>0</v>
      </c>
      <c r="XI17" s="0" t="n">
        <f aca="false">IF($AN17="●",SUMIFS(ST_SUM!XW:XW,ST_SUM!$L:$L,$G17)/COUNTIFS($G:$G,$G17,$AN:$AN,"●",$A:$A,XI$5)/XI$3,0)/3600/$E17</f>
        <v>0</v>
      </c>
      <c r="XJ17" s="0" t="n">
        <f aca="false">IF($AO17="●",SUMIFS(ST_SUM!XX:XX,ST_SUM!$L:$L,$G17)/COUNTIFS($G:$G,$G17,$AO:$AO,"●",$A:$A,XJ$5)/XJ$3,0)/3600/$E17</f>
        <v>0</v>
      </c>
      <c r="XK17" s="0" t="n">
        <f aca="false">IF($AP17="●",SUMIFS(ST_SUM!XY:XY,ST_SUM!$L:$L,$G17)/COUNTIFS($G:$G,$G17,$AP:$AP,"●",$A:$A,XK$5)/XK$3,0)/3600/$E17</f>
        <v>0</v>
      </c>
      <c r="XL17" s="0" t="n">
        <f aca="false">IF($AQ17="●",SUMIFS(ST_SUM!XZ:XZ,ST_SUM!$L:$L,$G17)/COUNTIFS($G:$G,$G17,$AQ:$AQ,"●",$A:$A,XL$5)/XL$3,0)/3600/$E17</f>
        <v>0</v>
      </c>
      <c r="XM17" s="0" t="n">
        <f aca="false">IF($AR17="●",SUMIFS(ST_SUM!YA:YA,ST_SUM!$L:$L,$G17)/COUNTIFS($G:$G,$G17,$AR:$AR,"●",$A:$A,XM$5)/XM$3,0)/3600/$E17</f>
        <v>0</v>
      </c>
      <c r="XN17" s="0" t="n">
        <f aca="false">IF($AS17="●",SUMIFS(ST_SUM!YB:YB,ST_SUM!$L:$L,$G17)/COUNTIFS($G:$G,$G17,$AS:$AS,"●",$A:$A,XN$5)/XN$3,0)/3600/$E17</f>
        <v>0</v>
      </c>
      <c r="XO17" s="0" t="n">
        <f aca="false">IF($AT17="●",SUMIFS(ST_SUM!YC:YC,ST_SUM!$L:$L,$G17)/COUNTIFS($G:$G,$G17,$AT:$AT,"●",$A:$A,XO$5)/XO$3,0)/3600/$E17</f>
        <v>0</v>
      </c>
      <c r="XP17" s="0" t="n">
        <f aca="false">IF($AU17="●",SUMIFS(ST_SUM!YD:YD,ST_SUM!$L:$L,$G17)/COUNTIFS($G:$G,$G17,$AU:$AU,"●",$A:$A,XP$5)/XP$3,0)/3600/$E17</f>
        <v>0</v>
      </c>
      <c r="XQ17" s="0" t="n">
        <f aca="false">IF($AV17="●",SUMIFS(ST_SUM!YE:YE,ST_SUM!$L:$L,$G17)/COUNTIFS($G:$G,$G17,$AV:$AV,"●",$A:$A,XQ$5)/XQ$3,0)/3600/$E17</f>
        <v>0</v>
      </c>
      <c r="XR17" s="0" t="n">
        <f aca="false">IF($AW17="●",SUMIFS(ST_SUM!YF:YF,ST_SUM!$L:$L,$G17)/COUNTIFS($G:$G,$G17,$AW:$AW,"●",$A:$A,XR$5)/XR$3,0)/3600/$E17</f>
        <v>0</v>
      </c>
      <c r="XS17" s="0" t="n">
        <f aca="false">IF($AX17="●",SUMIFS(ST_SUM!YG:YG,ST_SUM!$L:$L,$G17)/COUNTIFS($G:$G,$G17,$AX:$AX,"●",$A:$A,XS$5)/XS$3,0)/3600/$E17</f>
        <v>0</v>
      </c>
      <c r="XT17" s="0" t="n">
        <f aca="false">IF($AY17="●",SUMIFS(ST_SUM!YH:YH,ST_SUM!$L:$L,$G17)/COUNTIFS($G:$G,$G17,$AY:$AY,"●",$A:$A,XT$5)/XT$3,0)/3600/$E17</f>
        <v>0</v>
      </c>
      <c r="XU17" s="0" t="n">
        <f aca="false">IF($AZ17="●",SUMIFS(ST_SUM!YI:YI,ST_SUM!$L:$L,$G17)/COUNTIFS($G:$G,$G17,$AZ:$AZ,"●",$A:$A,XU$5)/XU$3,0)/3600/$E17</f>
        <v>0</v>
      </c>
      <c r="XV17" s="0" t="n">
        <f aca="false">IF($BA17="●",SUMIFS(ST_SUM!YJ:YJ,ST_SUM!$L:$L,$G17)/COUNTIFS($G:$G,$G17,$BA:$BA,"●",$A:$A,XV$5)/XV$3,0)/3600/$E17</f>
        <v>0</v>
      </c>
      <c r="XW17" s="0" t="n">
        <f aca="false">IF($BB17="●",SUMIFS(ST_SUM!YK:YK,ST_SUM!$L:$L,$G17)/COUNTIFS($G:$G,$G17,$BB:$BB,"●",$A:$A,XW$5)/XW$3,0)/3600/$E17</f>
        <v>0</v>
      </c>
      <c r="XX17" s="0" t="n">
        <f aca="false">IF($BC17="●",SUMIFS(ST_SUM!YL:YL,ST_SUM!$L:$L,$G17)/COUNTIFS($G:$G,$G17,$BC:$BC,"●",$A:$A,XX$5)/XX$3,0)/3600/$E17</f>
        <v>0</v>
      </c>
      <c r="XY17" s="0" t="n">
        <f aca="false">IF($BD17="●",SUMIFS(ST_SUM!YM:YM,ST_SUM!$L:$L,$G17)/COUNTIFS($G:$G,$G17,$BD:$BD,"●",$A:$A,XY$5)/XY$3,0)/3600/$E17</f>
        <v>0</v>
      </c>
      <c r="XZ17" s="0" t="n">
        <f aca="false">IF($BE17="●",SUMIFS(ST_SUM!YN:YN,ST_SUM!$L:$L,$G17)/COUNTIFS($G:$G,$G17,$BE:$BE,"●",$A:$A,XZ$5)/XZ$3,0)/3600/$E17</f>
        <v>0</v>
      </c>
      <c r="YA17" s="0" t="n">
        <f aca="false">IF($BF17="●",SUMIFS(ST_SUM!YO:YO,ST_SUM!$L:$L,$G17)/COUNTIFS($G:$G,$G17,$BF:$BF,"●",$A:$A,YA$5)/YA$3,0)/3600/$E17</f>
        <v>0</v>
      </c>
      <c r="YB17" s="0" t="n">
        <f aca="false">IF($BG17="●",SUMIFS(ST_SUM!YP:YP,ST_SUM!$L:$L,$G17)/COUNTIFS($G:$G,$G17,$BG:$BG,"●",$A:$A,YB$5)/YB$3,0)/3600/$E17</f>
        <v>0</v>
      </c>
      <c r="YC17" s="0" t="n">
        <f aca="false">IF($BH17="●",SUMIFS(ST_SUM!YQ:YQ,ST_SUM!$L:$L,$G17)/COUNTIFS($G:$G,$G17,$BH:$BH,"●",$A:$A,YC$5)/YC$3,0)/3600/$E17</f>
        <v>0</v>
      </c>
      <c r="YD17" s="0" t="n">
        <f aca="false">IF($BI17="●",SUMIFS(ST_SUM!YR:YR,ST_SUM!$L:$L,$G17)/COUNTIFS($G:$G,$G17,$BI:$BI,"●",$A:$A,YD$5)/YD$3,0)/3600/$E17</f>
        <v>0</v>
      </c>
      <c r="YE17" s="0" t="n">
        <f aca="false">IF($BJ17="●",SUMIFS(ST_SUM!YS:YS,ST_SUM!$L:$L,$G17)/COUNTIFS($G:$G,$G17,$BJ:$BJ,"●",$A:$A,YE$5)/YE$3,0)/3600/$E17</f>
        <v>0</v>
      </c>
      <c r="YF17" s="0" t="n">
        <f aca="false">IF($BK17="●",SUMIFS(ST_SUM!YT:YT,ST_SUM!$L:$L,$G17)/COUNTIFS($G:$G,$G17,$BK:$BK,"●",$A:$A,YF$5)/YF$3,0)/3600/$E17</f>
        <v>0</v>
      </c>
      <c r="YG17" s="0" t="n">
        <f aca="false">IF($BL17="●",SUMIFS(ST_SUM!YU:YU,ST_SUM!$L:$L,$G17)/COUNTIFS($G:$G,$G17,$BL:$BL,"●",$A:$A,YG$5)/YG$3,0)/3600/$E17</f>
        <v>0</v>
      </c>
      <c r="YH17" s="0" t="n">
        <f aca="false">IF($BM17="●",SUMIFS(ST_SUM!YV:YV,ST_SUM!$L:$L,$G17)/COUNTIFS($G:$G,$G17,$BM:$BM,"●",$A:$A,YH$5)/YH$3,0)/3600/$E17</f>
        <v>0</v>
      </c>
      <c r="YI17" s="0" t="n">
        <f aca="false">IF($BN17="●",SUMIFS(ST_SUM!YW:YW,ST_SUM!$L:$L,$G17)/COUNTIFS($G:$G,$G17,$BN:$BN,"●",$A:$A,YI$5)/YI$3,0)/3600/$E17</f>
        <v>0</v>
      </c>
      <c r="YJ17" s="0" t="n">
        <f aca="false">IF($BO17="●",SUMIFS(ST_SUM!YX:YX,ST_SUM!$L:$L,$G17)/COUNTIFS($G:$G,$G17,$BO:$BO,"●",$A:$A,YJ$5)/YJ$3,0)/3600/$E17</f>
        <v>0</v>
      </c>
      <c r="YK17" s="0" t="n">
        <f aca="false">IF($BP17="●",SUMIFS(ST_SUM!YY:YY,ST_SUM!$L:$L,$G17)/COUNTIFS($G:$G,$G17,$BP:$BP,"●",$A:$A,YK$5)/YK$3,0)/3600/$E17</f>
        <v>0</v>
      </c>
      <c r="YL17" s="0" t="n">
        <f aca="false">IF($BQ17="●",SUMIFS(ST_SUM!YZ:YZ,ST_SUM!$L:$L,$G17)/COUNTIFS($G:$G,$G17,$BQ:$BQ,"●",$A:$A,YL$5)/YL$3,0)/3600/$E17</f>
        <v>0</v>
      </c>
      <c r="YM17" s="0" t="n">
        <f aca="false">IF($BR17="●",SUMIFS(ST_SUM!ZA:ZA,ST_SUM!$L:$L,$G17)/COUNTIFS($G:$G,$G17,$BR:$BR,"●",$A:$A,YM$5)/YM$3,0)/3600/$E17</f>
        <v>0</v>
      </c>
      <c r="YN17" s="0" t="n">
        <f aca="false">IF($BS17="●",SUMIFS(ST_SUM!ZB:ZB,ST_SUM!$L:$L,$G17)/COUNTIFS($G:$G,$G17,$BS:$BS,"●",$A:$A,YN$5)/YN$3,0)/3600/$E17</f>
        <v>0</v>
      </c>
      <c r="YO17" s="0" t="n">
        <f aca="false">IF($BT17="●",SUMIFS(ST_SUM!ZC:ZC,ST_SUM!$L:$L,$G17)/COUNTIFS($G:$G,$G17,$BT:$BT,"●",$A:$A,YO$5)/YO$3,0)/3600/$E17</f>
        <v>0</v>
      </c>
      <c r="YP17" s="0" t="n">
        <f aca="false">SUM(WC17:YO17)</f>
        <v>0.00249289772727273</v>
      </c>
      <c r="YQ17" s="0" t="n">
        <f aca="false">IF($H17="●",SUMIFS(ST_SUM!ZE:ZE,ST_SUM!$L:$L,$G17)/COUNTIFS($G:$G,$G17,$H:$H,"●",$A:$A,YQ$5)/YQ$3,0)/3600/$E17</f>
        <v>0</v>
      </c>
      <c r="YR17" s="0" t="n">
        <f aca="false">IF($I17="●",SUMIFS(ST_SUM!ZF:ZF,ST_SUM!$L:$L,$G17)/COUNTIFS($G:$G,$G17,$I:$I,"●",$A:$A,YR$5)/YR$3,0)/3600/$E17</f>
        <v>0</v>
      </c>
      <c r="YS17" s="0" t="n">
        <f aca="false">IF($J17="●",SUMIFS(ST_SUM!ZG:ZG,ST_SUM!$L:$L,$G17)/COUNTIFS($G:$G,$G17,$J:$J,"●",$A:$A,YS$5)/YS$3,0)/3600/$E17</f>
        <v>0</v>
      </c>
      <c r="YT17" s="0" t="n">
        <f aca="false">IF($K17="●",SUMIFS(ST_SUM!ZH:ZH,ST_SUM!$L:$L,$G17)/COUNTIFS($G:$G,$G17,$K:$K,"●",$A:$A,YT$5)/YT$3,0)/3600/$E17</f>
        <v>0</v>
      </c>
      <c r="YU17" s="0" t="n">
        <f aca="false">IF($L17="●",SUMIFS(ST_SUM!ZI:ZI,ST_SUM!$L:$L,$G17)/COUNTIFS($G:$G,$G17,$L:$L,"●",$A:$A,YU$5)/YU$3,0)/3600/$E17</f>
        <v>0</v>
      </c>
      <c r="YV17" s="0" t="n">
        <f aca="false">IF($M17="●",SUMIFS(ST_SUM!ZJ:ZJ,ST_SUM!$L:$L,$G17)/COUNTIFS($G:$G,$G17,$M:$M,"●",$A:$A,YV$5)/YV$3,0)/3600/$E17</f>
        <v>0</v>
      </c>
      <c r="YW17" s="0" t="n">
        <f aca="false">IF($N17="●",SUMIFS(ST_SUM!ZK:ZK,ST_SUM!$L:$L,$G17)/COUNTIFS($G:$G,$G17,$N:$N,"●",$A:$A,YW$5)/YW$3,0)/3600/$E17</f>
        <v>0</v>
      </c>
      <c r="YX17" s="0" t="n">
        <f aca="false">IF($O17="●",SUMIFS(ST_SUM!ZL:ZL,ST_SUM!$L:$L,$G17,ST_SUM!$M:$M,IF($B17='PART METHOD'!$D$4,"FMCNC1",IF($B17='PART METHOD'!$D$6,"FMCNC2","STD")))/IF($B17='PART METHOD'!$D$4,COUNTIFS($G:$G,$G17,$O:$O,"●",$A:$A,YX$5,$B:$B,'PART METHOD'!$D$4),IF($B17='PART METHOD'!$D$6,COUNTIFS($G:$G,$G17,$O:$O,"●",$A:$A,YX$5,$B:$B,'PART METHOD'!$D$6),COUNTIFS($G:$G,$G17,$O:$O,"●",$A:$A,YX$5,$B:$B,"&lt;&gt;"&amp;'PART METHOD'!$D$4,$B:$B,"&lt;&gt;"&amp;'PART METHOD'!$D$6)))/YX$3,0)/3600/$E17</f>
        <v>0</v>
      </c>
      <c r="YY17" s="0" t="n">
        <f aca="false">IF($P17="●",SUMIFS(ST_SUM!ZM:ZM,ST_SUM!$L:$L,$G17,ST_SUM!$M:$M,IF($B17='PART METHOD'!$D$4,"FMCNC1",IF($B17='PART METHOD'!$D$6,"FMCNC2","STD")))/IF($B17='PART METHOD'!$D$4,COUNTIFS($G:$G,$G17,$P:$P,"●",$A:$A,YY$5,$B:$B,'PART METHOD'!$D$4),IF($B17='PART METHOD'!$D$6,COUNTIFS($G:$G,$G17,$P:$P,"●",$A:$A,YY$5,$B:$B,'PART METHOD'!$D$6),COUNTIFS($G:$G,$G17,$P:$P,"●",$A:$A,YY$5,$B:$B,"&lt;&gt;"&amp;'PART METHOD'!$D$4,$B:$B,"&lt;&gt;"&amp;'PART METHOD'!$D$6)))/YY$3,0)/3600/$E17</f>
        <v>0</v>
      </c>
      <c r="YZ17" s="0" t="n">
        <f aca="false">IF($Q17="●",SUMIFS(ST_SUM!ZN:ZN,ST_SUM!$L:$L,$G17,ST_SUM!$M:$M,IF($B17='PART METHOD'!$D$4,"FMCNC1",IF($B17='PART METHOD'!$D$6,"FMCNC2","STD")))/IF($B17='PART METHOD'!$D$4,COUNTIFS($G:$G,$G17,$Q:$Q,"●",$A:$A,YZ$5,$B:$B,'PART METHOD'!$D$4),IF($B17='PART METHOD'!$D$6,COUNTIFS($G:$G,$G17,$Q:$Q,"●",$A:$A,YZ$5,$B:$B,'PART METHOD'!$D$6),COUNTIFS($G:$G,$G17,$Q:$Q,"●",$A:$A,YZ$5,$B:$B,"&lt;&gt;"&amp;'PART METHOD'!$D$4,$B:$B,"&lt;&gt;"&amp;'PART METHOD'!$D$6)))/YZ$3,0)/3600/$E17</f>
        <v>0</v>
      </c>
      <c r="ZA17" s="0" t="n">
        <f aca="false">IF($R17="●",SUMIFS(ST_SUM!ZO:ZO,ST_SUM!$L:$L,$G17,ST_SUM!$M:$M,IF($B17='PART METHOD'!$D$4,"FMCNC1",IF($B17='PART METHOD'!$D$6,"FMCNC2","STD")))/IF($B17='PART METHOD'!$D$4,COUNTIFS($G:$G,$G17,$R:$R,"●",$A:$A,ZA$5,$B:$B,'PART METHOD'!$D$4),IF($B17='PART METHOD'!$D$6,COUNTIFS($G:$G,$G17,$R:$R,"●",$A:$A,ZA$5,$B:$B,'PART METHOD'!$D$6),COUNTIFS($G:$G,$G17,$R:$R,"●",$A:$A,ZA$5,$B:$B,"&lt;&gt;"&amp;'PART METHOD'!$D$4,$B:$B,"&lt;&gt;"&amp;'PART METHOD'!$D$6)))/ZA$3,0)/3600/$E17</f>
        <v>0</v>
      </c>
      <c r="ZB17" s="0" t="n">
        <f aca="false">IF($S17="●",SUMIFS(ST_SUM!ZP:ZP,ST_SUM!$L:$L,$G17,ST_SUM!$M:$M,IF($B17='PART METHOD'!$D$4,"FMCNC1",IF($B17='PART METHOD'!$D$6,"FMCNC2","STD")))/IF($B17='PART METHOD'!$D$4,COUNTIFS($G:$G,$G17,$S:$S,"●",$A:$A,ZB$5,$B:$B,'PART METHOD'!$D$4),IF($B17='PART METHOD'!$D$6,COUNTIFS($G:$G,$G17,$S:$S,"●",$A:$A,ZB$5,$B:$B,'PART METHOD'!$D$6),COUNTIFS($G:$G,$G17,$S:$S,"●",$A:$A,ZB$5,$B:$B,"&lt;&gt;"&amp;'PART METHOD'!$D$4,$B:$B,"&lt;&gt;"&amp;'PART METHOD'!$D$6)))/ZB$3,0)/3600/$E17</f>
        <v>0</v>
      </c>
      <c r="ZC17" s="0" t="n">
        <f aca="false">IF($T17="●",SUMIFS(ST_SUM!ZQ:ZQ,ST_SUM!$L:$L,$G17,ST_SUM!$M:$M,IF($B17='PART METHOD'!$D$4,"FMCNC1",IF($B17='PART METHOD'!$D$6,"FMCNC2","STD")))/IF($B17='PART METHOD'!$D$4,COUNTIFS($G:$G,$G17,$T:$T,"●",$A:$A,ZC$5,$B:$B,'PART METHOD'!$D$4),IF($B17='PART METHOD'!$D$6,COUNTIFS($G:$G,$G17,$T:$T,"●",$A:$A,ZC$5,$B:$B,'PART METHOD'!$D$6),COUNTIFS($G:$G,$G17,$T:$T,"●",$A:$A,ZC$5,$B:$B,"&lt;&gt;"&amp;'PART METHOD'!$D$4,$B:$B,"&lt;&gt;"&amp;'PART METHOD'!$D$6)))/ZC$3,0)/3600/$E17</f>
        <v>0</v>
      </c>
      <c r="ZD17" s="0" t="n">
        <f aca="false">IF($U17="●",SUMIFS(ST_SUM!ZR:ZR,ST_SUM!$L:$L,$G17,ST_SUM!$M:$M,IF($B17='PART METHOD'!$D$4,"FMCNC1",IF($B17='PART METHOD'!$D$6,"FMCNC2","STD")))/IF($B17='PART METHOD'!$D$4,COUNTIFS($G:$G,$G17,$U:$U,"●",$A:$A,ZD$5,$B:$B,'PART METHOD'!$D$4),IF($B17='PART METHOD'!$D$6,COUNTIFS($G:$G,$G17,$U:$U,"●",$A:$A,ZD$5,$B:$B,'PART METHOD'!$D$6),COUNTIFS($G:$G,$G17,$U:$U,"●",$A:$A,ZD$5,$B:$B,"&lt;&gt;"&amp;'PART METHOD'!$D$4,$B:$B,"&lt;&gt;"&amp;'PART METHOD'!$D$6)))/ZD$3,0)/3600/$E17</f>
        <v>0</v>
      </c>
      <c r="ZE17" s="0" t="n">
        <f aca="false">IF($V17="●",SUMIFS(ST_SUM!ZS:ZS,ST_SUM!$L:$L,$G17,ST_SUM!$M:$M,IF($B17='PART METHOD'!$D$4,"FMCNC1",IF($B17='PART METHOD'!$D$6,"FMCNC2","STD")))/IF($B17='PART METHOD'!$D$4,COUNTIFS($G:$G,$G17,$V:$V,"●",$A:$A,ZE$5,$B:$B,'PART METHOD'!$D$4),IF($B17='PART METHOD'!$D$6,COUNTIFS($G:$G,$G17,$V:$V,"●",$A:$A,ZE$5,$B:$B,'PART METHOD'!$D$6),COUNTIFS($G:$G,$G17,$V:$V,"●",$A:$A,ZE$5,$B:$B,"&lt;&gt;"&amp;'PART METHOD'!$D$4,$B:$B,"&lt;&gt;"&amp;'PART METHOD'!$D$6)))/ZE$3,0)/3600/$E17</f>
        <v>0</v>
      </c>
      <c r="ZF17" s="0" t="n">
        <f aca="false">IF($W17="●",SUMIFS(ST_SUM!ZT:ZT,ST_SUM!$L:$L,$G17,ST_SUM!$N:$N,IF($B17='PART METHOD'!$D$5,"HAND","STD"))/COUNTIFS($G:$G,$G17,$W:$W,"●",$A:$A,ZF$5,$B:$B,IF($B17='PART METHOD'!$D$5,'PART METHOD'!$D$5,"&lt;&gt;"&amp;'PART METHOD'!$D$5))/ZF$3,0)/3600/$E17</f>
        <v>0.0026796875</v>
      </c>
      <c r="ZG17" s="0" t="n">
        <f aca="false">IF($X17="●",SUMIFS(ST_SUM!ZU:ZU,ST_SUM!$L:$L,$G17)/COUNTIFS($G:$G,$G17,$X:$X,"●",$A:$A,ZG$5)/ZG$3,0)/3600/$E17</f>
        <v>0</v>
      </c>
      <c r="ZH17" s="0" t="n">
        <f aca="false">IF($Y17="●",SUMIFS(ST_SUM!ZV:ZV,ST_SUM!$L:$L,$G17)/COUNTIFS($G:$G,$G17,$Y:$Y,"●",$A:$A,ZH$5)/ZH$3,0)/3600/$E17</f>
        <v>0</v>
      </c>
      <c r="ZI17" s="0" t="n">
        <f aca="false">IF($Z17="●",SUMIFS(ST_SUM!ZW:ZW,ST_SUM!$L:$L,$G17)/COUNTIFS($G:$G,$G17,$Z:$Z,"●",$A:$A,ZI$5)/ZI$3,0)/3600/$E17</f>
        <v>0</v>
      </c>
      <c r="ZJ17" s="0" t="n">
        <f aca="false">IF($AA17="●",SUMIFS(ST_SUM!ZX:ZX,ST_SUM!$L:$L,$G17)/COUNTIFS($G:$G,$G17,$AA:$AA,"●",$A:$A,ZJ$5)/ZJ$3,0)/3600/$E17</f>
        <v>0</v>
      </c>
      <c r="ZK17" s="0" t="n">
        <f aca="false">IF($AB17="●",SUMIFS(ST_SUM!ZY:ZY,ST_SUM!$L:$L,$G17)/COUNTIFS($G:$G,$G17,$AB:$AB,"●",$A:$A,ZK$5)/ZK$3,0)/3600/$E17</f>
        <v>0</v>
      </c>
      <c r="ZL17" s="0" t="n">
        <f aca="false">IF($AC17="●",SUMIFS(ST_SUM!ZZ:ZZ,ST_SUM!$L:$L,$G17)/COUNTIFS($G:$G,$G17,$AC:$AC,"●",$A:$A,ZL$5)/ZL$3,0)/3600/$E17</f>
        <v>0</v>
      </c>
      <c r="ZM17" s="0" t="n">
        <f aca="false">IF($AD17="●",SUMIFS(ST_SUM!AAA:AAA,ST_SUM!$L:$L,$G17)/COUNTIFS($G:$G,$G17,$AD:$AD,"●",$A:$A,ZM$5)/ZM$3,0)/3600/$E17</f>
        <v>0</v>
      </c>
      <c r="ZN17" s="0" t="n">
        <f aca="false">IF($AE17="●",SUMIFS(ST_SUM!AAB:AAB,ST_SUM!$L:$L,$G17)/COUNTIFS($G:$G,$G17,$AE:$AE,"●",$A:$A,ZN$5)/ZN$3,0)/3600/$E17</f>
        <v>0</v>
      </c>
      <c r="ZO17" s="0" t="n">
        <f aca="false">IF($AF17="●",SUMIFS(ST_SUM!AAC:AAC,ST_SUM!$L:$L,$G17)/COUNTIFS($G:$G,$G17,$AF:$AF,"●",$A:$A,ZO$5)/ZO$3,0)/3600/$E17</f>
        <v>0</v>
      </c>
      <c r="ZP17" s="0" t="n">
        <f aca="false">IF($AG17="●",SUMIFS(ST_SUM!AAD:AAD,ST_SUM!$L:$L,$G17)/COUNTIFS($G:$G,$G17,$AG:$AG,"●",$A:$A,ZP$5)/ZP$3,0)/3600/$E17</f>
        <v>0</v>
      </c>
      <c r="ZQ17" s="0" t="n">
        <f aca="false">IF($AH17="●",SUMIFS(ST_SUM!AAE:AAE,ST_SUM!$L:$L,$G17)/COUNTIFS($G:$G,$G17,$AH:$AH,"●",$A:$A,ZQ$5)/ZQ$3,0)/3600/$E17</f>
        <v>0</v>
      </c>
      <c r="ZR17" s="0" t="n">
        <f aca="false">IF($AI17="●",SUMIFS(ST_SUM!AAF:AAF,ST_SUM!$L:$L,$G17)/COUNTIFS($G:$G,$G17,$AI:$AI,"●",$A:$A,ZR$5)/ZR$3,0)/3600/$E17</f>
        <v>0</v>
      </c>
      <c r="ZS17" s="0" t="n">
        <f aca="false">IF($AJ17="●",SUMIFS(ST_SUM!AAG:AAG,ST_SUM!$L:$L,$G17)/COUNTIFS($G:$G,$G17,$AJ:$AJ,"●",$A:$A,ZS$5)/ZS$3,0)/3600/$E17</f>
        <v>0</v>
      </c>
      <c r="ZT17" s="0" t="n">
        <f aca="false">IF($AK17="●",SUMIFS(ST_SUM!AAH:AAH,ST_SUM!$L:$L,$G17)/COUNTIFS($G:$G,$G17,$AK:$AK,"●",$A:$A,ZT$5)/ZT$3,0)/3600/$E17</f>
        <v>0</v>
      </c>
      <c r="ZU17" s="0" t="n">
        <f aca="false">IF($AL17="●",SUMIFS(ST_SUM!AAI:AAI,ST_SUM!$L:$L,$G17)/COUNTIFS($G:$G,$G17,$AL:$AL,"●",$A:$A,ZU$5)/ZU$3,0)/3600/$E17</f>
        <v>0</v>
      </c>
      <c r="ZV17" s="0" t="n">
        <f aca="false">IF($AM17="●",SUMIFS(ST_SUM!AAJ:AAJ,ST_SUM!$L:$L,$G17)/COUNTIFS($G:$G,$G17,$AM:$AM,"●",$A:$A,ZV$5)/ZV$3,0)/3600/$E17</f>
        <v>0</v>
      </c>
      <c r="ZW17" s="0" t="n">
        <f aca="false">IF($AN17="●",SUMIFS(ST_SUM!AAK:AAK,ST_SUM!$L:$L,$G17)/COUNTIFS($G:$G,$G17,$AN:$AN,"●",$A:$A,ZW$5)/ZW$3,0)/3600/$E17</f>
        <v>0</v>
      </c>
      <c r="ZX17" s="0" t="n">
        <f aca="false">IF($AO17="●",SUMIFS(ST_SUM!AAL:AAL,ST_SUM!$L:$L,$G17)/COUNTIFS($G:$G,$G17,$AO:$AO,"●",$A:$A,ZX$5)/ZX$3,0)/3600/$E17</f>
        <v>0</v>
      </c>
      <c r="ZY17" s="0" t="n">
        <f aca="false">IF($AP17="●",SUMIFS(ST_SUM!AAM:AAM,ST_SUM!$L:$L,$G17)/COUNTIFS($G:$G,$G17,$AP:$AP,"●",$A:$A,ZY$5)/ZY$3,0)/3600/$E17</f>
        <v>0</v>
      </c>
      <c r="ZZ17" s="0" t="n">
        <f aca="false">IF($AQ17="●",SUMIFS(ST_SUM!AAN:AAN,ST_SUM!$L:$L,$G17)/COUNTIFS($G:$G,$G17,$AQ:$AQ,"●",$A:$A,ZZ$5)/ZZ$3,0)/3600/$E17</f>
        <v>0</v>
      </c>
      <c r="AAA17" s="0" t="n">
        <f aca="false">IF($AR17="●",SUMIFS(ST_SUM!AAO:AAO,ST_SUM!$L:$L,$G17)/COUNTIFS($G:$G,$G17,$AR:$AR,"●",$A:$A,AAA$5)/AAA$3,0)/3600/$E17</f>
        <v>0</v>
      </c>
      <c r="AAB17" s="0" t="n">
        <f aca="false">IF($AS17="●",SUMIFS(ST_SUM!AAP:AAP,ST_SUM!$L:$L,$G17)/COUNTIFS($G:$G,$G17,$AS:$AS,"●",$A:$A,AAB$5)/AAB$3,0)/3600/$E17</f>
        <v>0</v>
      </c>
      <c r="AAC17" s="0" t="n">
        <f aca="false">IF($AT17="●",SUMIFS(ST_SUM!AAQ:AAQ,ST_SUM!$L:$L,$G17)/COUNTIFS($G:$G,$G17,$AT:$AT,"●",$A:$A,AAC$5)/AAC$3,0)/3600/$E17</f>
        <v>0</v>
      </c>
      <c r="AAD17" s="0" t="n">
        <f aca="false">IF($AU17="●",SUMIFS(ST_SUM!AAR:AAR,ST_SUM!$L:$L,$G17)/COUNTIFS($G:$G,$G17,$AU:$AU,"●",$A:$A,AAD$5)/AAD$3,0)/3600/$E17</f>
        <v>0</v>
      </c>
      <c r="AAE17" s="0" t="n">
        <f aca="false">IF($AV17="●",SUMIFS(ST_SUM!AAS:AAS,ST_SUM!$L:$L,$G17)/COUNTIFS($G:$G,$G17,$AV:$AV,"●",$A:$A,AAE$5)/AAE$3,0)/3600/$E17</f>
        <v>0</v>
      </c>
      <c r="AAF17" s="0" t="n">
        <f aca="false">IF($AW17="●",SUMIFS(ST_SUM!AAT:AAT,ST_SUM!$L:$L,$G17)/COUNTIFS($G:$G,$G17,$AW:$AW,"●",$A:$A,AAF$5)/AAF$3,0)/3600/$E17</f>
        <v>0</v>
      </c>
      <c r="AAG17" s="0" t="n">
        <f aca="false">IF($AX17="●",SUMIFS(ST_SUM!AAU:AAU,ST_SUM!$L:$L,$G17)/COUNTIFS($G:$G,$G17,$AX:$AX,"●",$A:$A,AAG$5)/AAG$3,0)/3600/$E17</f>
        <v>0</v>
      </c>
      <c r="AAH17" s="0" t="n">
        <f aca="false">IF($AY17="●",SUMIFS(ST_SUM!AAV:AAV,ST_SUM!$L:$L,$G17)/COUNTIFS($G:$G,$G17,$AY:$AY,"●",$A:$A,AAH$5)/AAH$3,0)/3600/$E17</f>
        <v>0</v>
      </c>
      <c r="AAI17" s="0" t="n">
        <f aca="false">IF($AZ17="●",SUMIFS(ST_SUM!AAW:AAW,ST_SUM!$L:$L,$G17)/COUNTIFS($G:$G,$G17,$AZ:$AZ,"●",$A:$A,AAI$5)/AAI$3,0)/3600/$E17</f>
        <v>0</v>
      </c>
      <c r="AAJ17" s="0" t="n">
        <f aca="false">IF($BA17="●",SUMIFS(ST_SUM!AAX:AAX,ST_SUM!$L:$L,$G17)/COUNTIFS($G:$G,$G17,$BA:$BA,"●",$A:$A,AAJ$5)/AAJ$3,0)/3600/$E17</f>
        <v>0</v>
      </c>
      <c r="AAK17" s="0" t="n">
        <f aca="false">IF($BB17="●",SUMIFS(ST_SUM!AAY:AAY,ST_SUM!$L:$L,$G17)/COUNTIFS($G:$G,$G17,$BB:$BB,"●",$A:$A,AAK$5)/AAK$3,0)/3600/$E17</f>
        <v>0</v>
      </c>
      <c r="AAL17" s="0" t="n">
        <f aca="false">IF($BC17="●",SUMIFS(ST_SUM!AAZ:AAZ,ST_SUM!$L:$L,$G17)/COUNTIFS($G:$G,$G17,$BC:$BC,"●",$A:$A,AAL$5)/AAL$3,0)/3600/$E17</f>
        <v>0</v>
      </c>
      <c r="AAM17" s="0" t="n">
        <f aca="false">IF($BD17="●",SUMIFS(ST_SUM!ABA:ABA,ST_SUM!$L:$L,$G17)/COUNTIFS($G:$G,$G17,$BD:$BD,"●",$A:$A,AAM$5)/AAM$3,0)/3600/$E17</f>
        <v>0</v>
      </c>
      <c r="AAN17" s="0" t="n">
        <f aca="false">IF($BE17="●",SUMIFS(ST_SUM!ABB:ABB,ST_SUM!$L:$L,$G17)/COUNTIFS($G:$G,$G17,$BE:$BE,"●",$A:$A,AAN$5)/AAN$3,0)/3600/$E17</f>
        <v>0</v>
      </c>
      <c r="AAO17" s="0" t="n">
        <f aca="false">IF($BF17="●",SUMIFS(ST_SUM!ABC:ABC,ST_SUM!$L:$L,$G17)/COUNTIFS($G:$G,$G17,$BF:$BF,"●",$A:$A,AAO$5)/AAO$3,0)/3600/$E17</f>
        <v>0</v>
      </c>
      <c r="AAP17" s="0" t="n">
        <f aca="false">IF($BG17="●",SUMIFS(ST_SUM!ABD:ABD,ST_SUM!$L:$L,$G17)/COUNTIFS($G:$G,$G17,$BG:$BG,"●",$A:$A,AAP$5)/AAP$3,0)/3600/$E17</f>
        <v>0</v>
      </c>
      <c r="AAQ17" s="0" t="n">
        <f aca="false">IF($BH17="●",SUMIFS(ST_SUM!ABE:ABE,ST_SUM!$L:$L,$G17)/COUNTIFS($G:$G,$G17,$BH:$BH,"●",$A:$A,AAQ$5)/AAQ$3,0)/3600/$E17</f>
        <v>0</v>
      </c>
      <c r="AAR17" s="0" t="n">
        <f aca="false">IF($BI17="●",SUMIFS(ST_SUM!ABF:ABF,ST_SUM!$L:$L,$G17)/COUNTIFS($G:$G,$G17,$BI:$BI,"●",$A:$A,AAR$5)/AAR$3,0)/3600/$E17</f>
        <v>0</v>
      </c>
      <c r="AAS17" s="0" t="n">
        <f aca="false">IF($BJ17="●",SUMIFS(ST_SUM!ABG:ABG,ST_SUM!$L:$L,$G17)/COUNTIFS($G:$G,$G17,$BJ:$BJ,"●",$A:$A,AAS$5)/AAS$3,0)/3600/$E17</f>
        <v>0</v>
      </c>
      <c r="AAT17" s="0" t="n">
        <f aca="false">IF($BK17="●",SUMIFS(ST_SUM!ABH:ABH,ST_SUM!$L:$L,$G17)/COUNTIFS($G:$G,$G17,$BK:$BK,"●",$A:$A,AAT$5)/AAT$3,0)/3600/$E17</f>
        <v>0</v>
      </c>
      <c r="AAU17" s="0" t="n">
        <f aca="false">IF($BL17="●",SUMIFS(ST_SUM!ABI:ABI,ST_SUM!$L:$L,$G17)/COUNTIFS($G:$G,$G17,$BL:$BL,"●",$A:$A,AAU$5)/AAU$3,0)/3600/$E17</f>
        <v>0</v>
      </c>
      <c r="AAV17" s="0" t="n">
        <f aca="false">IF($BM17="●",SUMIFS(ST_SUM!ABJ:ABJ,ST_SUM!$L:$L,$G17)/COUNTIFS($G:$G,$G17,$BM:$BM,"●",$A:$A,AAV$5)/AAV$3,0)/3600/$E17</f>
        <v>0</v>
      </c>
      <c r="AAW17" s="0" t="n">
        <f aca="false">IF($BN17="●",SUMIFS(ST_SUM!ABK:ABK,ST_SUM!$L:$L,$G17)/COUNTIFS($G:$G,$G17,$BN:$BN,"●",$A:$A,AAW$5)/AAW$3,0)/3600/$E17</f>
        <v>0</v>
      </c>
      <c r="AAX17" s="0" t="n">
        <f aca="false">IF($BO17="●",SUMIFS(ST_SUM!ABL:ABL,ST_SUM!$L:$L,$G17)/COUNTIFS($G:$G,$G17,$BO:$BO,"●",$A:$A,AAX$5)/AAX$3,0)/3600/$E17</f>
        <v>0</v>
      </c>
      <c r="AAY17" s="0" t="n">
        <f aca="false">IF($BP17="●",SUMIFS(ST_SUM!ABM:ABM,ST_SUM!$L:$L,$G17)/COUNTIFS($G:$G,$G17,$BP:$BP,"●",$A:$A,AAY$5)/AAY$3,0)/3600/$E17</f>
        <v>0</v>
      </c>
      <c r="AAZ17" s="0" t="n">
        <f aca="false">IF($BQ17="●",SUMIFS(ST_SUM!ABN:ABN,ST_SUM!$L:$L,$G17)/COUNTIFS($G:$G,$G17,$BQ:$BQ,"●",$A:$A,AAZ$5)/AAZ$3,0)/3600/$E17</f>
        <v>0</v>
      </c>
      <c r="ABA17" s="0" t="n">
        <f aca="false">IF($BR17="●",SUMIFS(ST_SUM!ABO:ABO,ST_SUM!$L:$L,$G17)/COUNTIFS($G:$G,$G17,$BR:$BR,"●",$A:$A,ABA$5)/ABA$3,0)/3600/$E17</f>
        <v>0</v>
      </c>
      <c r="ABB17" s="0" t="n">
        <f aca="false">IF($BS17="●",SUMIFS(ST_SUM!ABP:ABP,ST_SUM!$L:$L,$G17)/COUNTIFS($G:$G,$G17,$BS:$BS,"●",$A:$A,ABB$5)/ABB$3,0)/3600/$E17</f>
        <v>0</v>
      </c>
      <c r="ABC17" s="0" t="n">
        <f aca="false">IF($BT17="●",SUMIFS(ST_SUM!ABQ:ABQ,ST_SUM!$L:$L,$G17)/COUNTIFS($G:$G,$G17,$BT:$BT,"●",$A:$A,ABC$5)/ABC$3,0)/3600/$E17</f>
        <v>0</v>
      </c>
      <c r="ABD17" s="0" t="n">
        <f aca="false">SUM(YQ17:ABC17)</f>
        <v>0.0026796875</v>
      </c>
      <c r="ABE17" s="0" t="n">
        <f aca="false">IF($H17="●",SUMIFS(ST_SUM!ABS:ABS,ST_SUM!$L:$L,$G17)/COUNTIFS($G:$G,$G17,$H:$H,"●",$A:$A,ABE$5)/ABE$3,0)/3600/$E17</f>
        <v>0</v>
      </c>
      <c r="ABF17" s="0" t="n">
        <f aca="false">IF($I17="●",SUMIFS(ST_SUM!ABT:ABT,ST_SUM!$L:$L,$G17)/COUNTIFS($G:$G,$G17,$I:$I,"●",$A:$A,ABF$5)/ABF$3,0)/3600/$E17</f>
        <v>0</v>
      </c>
      <c r="ABG17" s="0" t="n">
        <f aca="false">IF($J17="●",SUMIFS(ST_SUM!ABU:ABU,ST_SUM!$L:$L,$G17)/COUNTIFS($G:$G,$G17,$J:$J,"●",$A:$A,ABG$5)/ABG$3,0)/3600/$E17</f>
        <v>0</v>
      </c>
      <c r="ABH17" s="0" t="n">
        <f aca="false">IF($K17="●",SUMIFS(ST_SUM!ABV:ABV,ST_SUM!$L:$L,$G17)/COUNTIFS($G:$G,$G17,$K:$K,"●",$A:$A,ABH$5)/ABH$3,0)/3600/$E17</f>
        <v>0</v>
      </c>
      <c r="ABI17" s="0" t="n">
        <f aca="false">IF($L17="●",SUMIFS(ST_SUM!ABW:ABW,ST_SUM!$L:$L,$G17)/COUNTIFS($G:$G,$G17,$L:$L,"●",$A:$A,ABI$5)/ABI$3,0)/3600/$E17</f>
        <v>0</v>
      </c>
      <c r="ABJ17" s="0" t="n">
        <f aca="false">IF($M17="●",SUMIFS(ST_SUM!ABX:ABX,ST_SUM!$L:$L,$G17)/COUNTIFS($G:$G,$G17,$M:$M,"●",$A:$A,ABJ$5)/ABJ$3,0)/3600/$E17</f>
        <v>0</v>
      </c>
      <c r="ABK17" s="0" t="n">
        <f aca="false">IF($N17="●",SUMIFS(ST_SUM!ABY:ABY,ST_SUM!$L:$L,$G17)/COUNTIFS($G:$G,$G17,$N:$N,"●",$A:$A,ABK$5)/ABK$3,0)/3600/$E17</f>
        <v>0</v>
      </c>
      <c r="ABL17" s="0" t="n">
        <f aca="false">IF($O17="●",SUMIFS(ST_SUM!ABZ:ABZ,ST_SUM!$L:$L,$G17,ST_SUM!$M:$M,IF($B17='PART METHOD'!$D$4,"FMCNC1",IF($B17='PART METHOD'!$D$6,"FMCNC2","STD")))/IF($B17='PART METHOD'!$D$4,COUNTIFS($G:$G,$G17,$O:$O,"●",$A:$A,ABL$5,$B:$B,'PART METHOD'!$D$4),IF($B17='PART METHOD'!$D$6,COUNTIFS($G:$G,$G17,$O:$O,"●",$A:$A,ABL$5,$B:$B,'PART METHOD'!$D$6),COUNTIFS($G:$G,$G17,$O:$O,"●",$A:$A,ABL$5,$B:$B,"&lt;&gt;"&amp;'PART METHOD'!$D$4,$B:$B,"&lt;&gt;"&amp;'PART METHOD'!$D$6)))/ABL$3,0)/3600/$E17</f>
        <v>0</v>
      </c>
      <c r="ABM17" s="0" t="n">
        <f aca="false">IF($P17="●",SUMIFS(ST_SUM!ACA:ACA,ST_SUM!$L:$L,$G17,ST_SUM!$M:$M,IF($B17='PART METHOD'!$D$4,"FMCNC1",IF($B17='PART METHOD'!$D$6,"FMCNC2","STD")))/IF($B17='PART METHOD'!$D$4,COUNTIFS($G:$G,$G17,$P:$P,"●",$A:$A,ABM$5,$B:$B,'PART METHOD'!$D$4),IF($B17='PART METHOD'!$D$6,COUNTIFS($G:$G,$G17,$P:$P,"●",$A:$A,ABM$5,$B:$B,'PART METHOD'!$D$6),COUNTIFS($G:$G,$G17,$P:$P,"●",$A:$A,ABM$5,$B:$B,"&lt;&gt;"&amp;'PART METHOD'!$D$4,$B:$B,"&lt;&gt;"&amp;'PART METHOD'!$D$6)))/ABM$3,0)/3600/$E17</f>
        <v>0</v>
      </c>
      <c r="ABN17" s="0" t="n">
        <f aca="false">IF($Q17="●",SUMIFS(ST_SUM!ACB:ACB,ST_SUM!$L:$L,$G17,ST_SUM!$M:$M,IF($B17='PART METHOD'!$D$4,"FMCNC1",IF($B17='PART METHOD'!$D$6,"FMCNC2","STD")))/IF($B17='PART METHOD'!$D$4,COUNTIFS($G:$G,$G17,$Q:$Q,"●",$A:$A,ABN$5,$B:$B,'PART METHOD'!$D$4),IF($B17='PART METHOD'!$D$6,COUNTIFS($G:$G,$G17,$Q:$Q,"●",$A:$A,ABN$5,$B:$B,'PART METHOD'!$D$6),COUNTIFS($G:$G,$G17,$Q:$Q,"●",$A:$A,ABN$5,$B:$B,"&lt;&gt;"&amp;'PART METHOD'!$D$4,$B:$B,"&lt;&gt;"&amp;'PART METHOD'!$D$6)))/ABN$3,0)/3600/$E17</f>
        <v>0</v>
      </c>
      <c r="ABO17" s="0" t="n">
        <f aca="false">IF($R17="●",SUMIFS(ST_SUM!ACC:ACC,ST_SUM!$L:$L,$G17,ST_SUM!$M:$M,IF($B17='PART METHOD'!$D$4,"FMCNC1",IF($B17='PART METHOD'!$D$6,"FMCNC2","STD")))/IF($B17='PART METHOD'!$D$4,COUNTIFS($G:$G,$G17,$R:$R,"●",$A:$A,ABO$5,$B:$B,'PART METHOD'!$D$4),IF($B17='PART METHOD'!$D$6,COUNTIFS($G:$G,$G17,$R:$R,"●",$A:$A,ABO$5,$B:$B,'PART METHOD'!$D$6),COUNTIFS($G:$G,$G17,$R:$R,"●",$A:$A,ABO$5,$B:$B,"&lt;&gt;"&amp;'PART METHOD'!$D$4,$B:$B,"&lt;&gt;"&amp;'PART METHOD'!$D$6)))/ABO$3,0)/3600/$E17</f>
        <v>0</v>
      </c>
      <c r="ABP17" s="0" t="n">
        <f aca="false">IF($S17="●",SUMIFS(ST_SUM!ACD:ACD,ST_SUM!$L:$L,$G17,ST_SUM!$M:$M,IF($B17='PART METHOD'!$D$4,"FMCNC1",IF($B17='PART METHOD'!$D$6,"FMCNC2","STD")))/IF($B17='PART METHOD'!$D$4,COUNTIFS($G:$G,$G17,$S:$S,"●",$A:$A,ABP$5,$B:$B,'PART METHOD'!$D$4),IF($B17='PART METHOD'!$D$6,COUNTIFS($G:$G,$G17,$S:$S,"●",$A:$A,ABP$5,$B:$B,'PART METHOD'!$D$6),COUNTIFS($G:$G,$G17,$S:$S,"●",$A:$A,ABP$5,$B:$B,"&lt;&gt;"&amp;'PART METHOD'!$D$4,$B:$B,"&lt;&gt;"&amp;'PART METHOD'!$D$6)))/ABP$3,0)/3600/$E17</f>
        <v>0</v>
      </c>
      <c r="ABQ17" s="0" t="n">
        <f aca="false">IF($T17="●",SUMIFS(ST_SUM!ACE:ACE,ST_SUM!$L:$L,$G17,ST_SUM!$M:$M,IF($B17='PART METHOD'!$D$4,"FMCNC1",IF($B17='PART METHOD'!$D$6,"FMCNC2","STD")))/IF($B17='PART METHOD'!$D$4,COUNTIFS($G:$G,$G17,$T:$T,"●",$A:$A,ABQ$5,$B:$B,'PART METHOD'!$D$4),IF($B17='PART METHOD'!$D$6,COUNTIFS($G:$G,$G17,$T:$T,"●",$A:$A,ABQ$5,$B:$B,'PART METHOD'!$D$6),COUNTIFS($G:$G,$G17,$T:$T,"●",$A:$A,ABQ$5,$B:$B,"&lt;&gt;"&amp;'PART METHOD'!$D$4,$B:$B,"&lt;&gt;"&amp;'PART METHOD'!$D$6)))/ABQ$3,0)/3600/$E17</f>
        <v>0</v>
      </c>
      <c r="ABR17" s="0" t="n">
        <f aca="false">IF($U17="●",SUMIFS(ST_SUM!ACF:ACF,ST_SUM!$L:$L,$G17,ST_SUM!$M:$M,IF($B17='PART METHOD'!$D$4,"FMCNC1",IF($B17='PART METHOD'!$D$6,"FMCNC2","STD")))/IF($B17='PART METHOD'!$D$4,COUNTIFS($G:$G,$G17,$U:$U,"●",$A:$A,ABR$5,$B:$B,'PART METHOD'!$D$4),IF($B17='PART METHOD'!$D$6,COUNTIFS($G:$G,$G17,$U:$U,"●",$A:$A,ABR$5,$B:$B,'PART METHOD'!$D$6),COUNTIFS($G:$G,$G17,$U:$U,"●",$A:$A,ABR$5,$B:$B,"&lt;&gt;"&amp;'PART METHOD'!$D$4,$B:$B,"&lt;&gt;"&amp;'PART METHOD'!$D$6)))/ABR$3,0)/3600/$E17</f>
        <v>0</v>
      </c>
      <c r="ABS17" s="0" t="n">
        <f aca="false">IF($V17="●",SUMIFS(ST_SUM!ACG:ACG,ST_SUM!$L:$L,$G17,ST_SUM!$M:$M,IF($B17='PART METHOD'!$D$4,"FMCNC1",IF($B17='PART METHOD'!$D$6,"FMCNC2","STD")))/IF($B17='PART METHOD'!$D$4,COUNTIFS($G:$G,$G17,$V:$V,"●",$A:$A,ABS$5,$B:$B,'PART METHOD'!$D$4),IF($B17='PART METHOD'!$D$6,COUNTIFS($G:$G,$G17,$V:$V,"●",$A:$A,ABS$5,$B:$B,'PART METHOD'!$D$6),COUNTIFS($G:$G,$G17,$V:$V,"●",$A:$A,ABS$5,$B:$B,"&lt;&gt;"&amp;'PART METHOD'!$D$4,$B:$B,"&lt;&gt;"&amp;'PART METHOD'!$D$6)))/ABS$3,0)/3600/$E17</f>
        <v>0</v>
      </c>
      <c r="ABT17" s="0" t="n">
        <f aca="false">IF($W17="●",SUMIFS(ST_SUM!ACH:ACH,ST_SUM!$L:$L,$G17,ST_SUM!$N:$N,IF($B17='PART METHOD'!$D$5,"HAND","STD"))/COUNTIFS($G:$G,$G17,$W:$W,"●",$A:$A,ABT$5,$B:$B,IF($B17='PART METHOD'!$D$5,'PART METHOD'!$D$5,"&lt;&gt;"&amp;'PART METHOD'!$D$5))/ABT$3,0)/3600/$E17</f>
        <v>0.00185267857142857</v>
      </c>
      <c r="ABU17" s="0" t="n">
        <f aca="false">IF($X17="●",SUMIFS(ST_SUM!ACI:ACI,ST_SUM!$L:$L,$G17)/COUNTIFS($G:$G,$G17,$X:$X,"●",$A:$A,ABU$5)/ABU$3,0)/3600/$E17</f>
        <v>0</v>
      </c>
      <c r="ABV17" s="0" t="n">
        <f aca="false">IF($Y17="●",SUMIFS(ST_SUM!ACJ:ACJ,ST_SUM!$L:$L,$G17)/COUNTIFS($G:$G,$G17,$Y:$Y,"●",$A:$A,ABV$5)/ABV$3,0)/3600/$E17</f>
        <v>0</v>
      </c>
      <c r="ABW17" s="0" t="n">
        <f aca="false">IF($Z17="●",SUMIFS(ST_SUM!ACK:ACK,ST_SUM!$L:$L,$G17)/COUNTIFS($G:$G,$G17,$Z:$Z,"●",$A:$A,ABW$5)/ABW$3,0)/3600/$E17</f>
        <v>0</v>
      </c>
      <c r="ABX17" s="0" t="n">
        <f aca="false">IF($AA17="●",SUMIFS(ST_SUM!ACL:ACL,ST_SUM!$L:$L,$G17)/COUNTIFS($G:$G,$G17,$AA:$AA,"●",$A:$A,ABX$5)/ABX$3,0)/3600/$E17</f>
        <v>0</v>
      </c>
      <c r="ABY17" s="0" t="n">
        <f aca="false">IF($AB17="●",SUMIFS(ST_SUM!ACM:ACM,ST_SUM!$L:$L,$G17)/COUNTIFS($G:$G,$G17,$AB:$AB,"●",$A:$A,ABY$5)/ABY$3,0)/3600/$E17</f>
        <v>0</v>
      </c>
      <c r="ABZ17" s="0" t="n">
        <f aca="false">IF($AC17="●",SUMIFS(ST_SUM!ACN:ACN,ST_SUM!$L:$L,$G17)/COUNTIFS($G:$G,$G17,$AC:$AC,"●",$A:$A,ABZ$5)/ABZ$3,0)/3600/$E17</f>
        <v>0</v>
      </c>
      <c r="ACA17" s="0" t="n">
        <f aca="false">IF($AD17="●",SUMIFS(ST_SUM!ACO:ACO,ST_SUM!$L:$L,$G17)/COUNTIFS($G:$G,$G17,$AD:$AD,"●",$A:$A,ACA$5)/ACA$3,0)/3600/$E17</f>
        <v>0</v>
      </c>
      <c r="ACB17" s="0" t="n">
        <f aca="false">IF($AE17="●",SUMIFS(ST_SUM!ACP:ACP,ST_SUM!$L:$L,$G17)/COUNTIFS($G:$G,$G17,$AE:$AE,"●",$A:$A,ACB$5)/ACB$3,0)/3600/$E17</f>
        <v>0</v>
      </c>
      <c r="ACC17" s="0" t="n">
        <f aca="false">IF($AF17="●",SUMIFS(ST_SUM!ACQ:ACQ,ST_SUM!$L:$L,$G17)/COUNTIFS($G:$G,$G17,$AF:$AF,"●",$A:$A,ACC$5)/ACC$3,0)/3600/$E17</f>
        <v>0</v>
      </c>
      <c r="ACD17" s="0" t="n">
        <f aca="false">IF($AG17="●",SUMIFS(ST_SUM!ACR:ACR,ST_SUM!$L:$L,$G17)/COUNTIFS($G:$G,$G17,$AG:$AG,"●",$A:$A,ACD$5)/ACD$3,0)/3600/$E17</f>
        <v>0</v>
      </c>
      <c r="ACE17" s="0" t="n">
        <f aca="false">IF($AH17="●",SUMIFS(ST_SUM!ACS:ACS,ST_SUM!$L:$L,$G17)/COUNTIFS($G:$G,$G17,$AH:$AH,"●",$A:$A,ACE$5)/ACE$3,0)/3600/$E17</f>
        <v>0</v>
      </c>
      <c r="ACF17" s="0" t="n">
        <f aca="false">IF($AI17="●",SUMIFS(ST_SUM!ACT:ACT,ST_SUM!$L:$L,$G17)/COUNTIFS($G:$G,$G17,$AI:$AI,"●",$A:$A,ACF$5)/ACF$3,0)/3600/$E17</f>
        <v>0</v>
      </c>
      <c r="ACG17" s="0" t="n">
        <f aca="false">IF($AJ17="●",SUMIFS(ST_SUM!ACU:ACU,ST_SUM!$L:$L,$G17)/COUNTIFS($G:$G,$G17,$AJ:$AJ,"●",$A:$A,ACG$5)/ACG$3,0)/3600/$E17</f>
        <v>0</v>
      </c>
      <c r="ACH17" s="0" t="n">
        <f aca="false">IF($AK17="●",SUMIFS(ST_SUM!ACV:ACV,ST_SUM!$L:$L,$G17)/COUNTIFS($G:$G,$G17,$AK:$AK,"●",$A:$A,ACH$5)/ACH$3,0)/3600/$E17</f>
        <v>0</v>
      </c>
      <c r="ACI17" s="0" t="n">
        <f aca="false">IF($AL17="●",SUMIFS(ST_SUM!ACW:ACW,ST_SUM!$L:$L,$G17)/COUNTIFS($G:$G,$G17,$AL:$AL,"●",$A:$A,ACI$5)/ACI$3,0)/3600/$E17</f>
        <v>0</v>
      </c>
      <c r="ACJ17" s="0" t="n">
        <f aca="false">IF($AM17="●",SUMIFS(ST_SUM!ACX:ACX,ST_SUM!$L:$L,$G17)/COUNTIFS($G:$G,$G17,$AM:$AM,"●",$A:$A,ACJ$5)/ACJ$3,0)/3600/$E17</f>
        <v>0</v>
      </c>
      <c r="ACK17" s="0" t="n">
        <f aca="false">IF($AN17="●",SUMIFS(ST_SUM!ACY:ACY,ST_SUM!$L:$L,$G17)/COUNTIFS($G:$G,$G17,$AN:$AN,"●",$A:$A,ACK$5)/ACK$3,0)/3600/$E17</f>
        <v>0</v>
      </c>
      <c r="ACL17" s="0" t="n">
        <f aca="false">IF($AO17="●",SUMIFS(ST_SUM!ACZ:ACZ,ST_SUM!$L:$L,$G17)/COUNTIFS($G:$G,$G17,$AO:$AO,"●",$A:$A,ACL$5)/ACL$3,0)/3600/$E17</f>
        <v>0</v>
      </c>
      <c r="ACM17" s="0" t="n">
        <f aca="false">IF($AP17="●",SUMIFS(ST_SUM!ADA:ADA,ST_SUM!$L:$L,$G17)/COUNTIFS($G:$G,$G17,$AP:$AP,"●",$A:$A,ACM$5)/ACM$3,0)/3600/$E17</f>
        <v>0</v>
      </c>
      <c r="ACN17" s="0" t="n">
        <f aca="false">IF($AQ17="●",SUMIFS(ST_SUM!ADB:ADB,ST_SUM!$L:$L,$G17)/COUNTIFS($G:$G,$G17,$AQ:$AQ,"●",$A:$A,ACN$5)/ACN$3,0)/3600/$E17</f>
        <v>0</v>
      </c>
      <c r="ACO17" s="0" t="n">
        <f aca="false">IF($AR17="●",SUMIFS(ST_SUM!ADC:ADC,ST_SUM!$L:$L,$G17)/COUNTIFS($G:$G,$G17,$AR:$AR,"●",$A:$A,ACO$5)/ACO$3,0)/3600/$E17</f>
        <v>0</v>
      </c>
      <c r="ACP17" s="0" t="n">
        <f aca="false">IF($AS17="●",SUMIFS(ST_SUM!ADD:ADD,ST_SUM!$L:$L,$G17)/COUNTIFS($G:$G,$G17,$AS:$AS,"●",$A:$A,ACP$5)/ACP$3,0)/3600/$E17</f>
        <v>0</v>
      </c>
      <c r="ACQ17" s="0" t="n">
        <f aca="false">IF($AT17="●",SUMIFS(ST_SUM!ADE:ADE,ST_SUM!$L:$L,$G17)/COUNTIFS($G:$G,$G17,$AT:$AT,"●",$A:$A,ACQ$5)/ACQ$3,0)/3600/$E17</f>
        <v>0</v>
      </c>
      <c r="ACR17" s="0" t="n">
        <f aca="false">IF($AU17="●",SUMIFS(ST_SUM!ADF:ADF,ST_SUM!$L:$L,$G17)/COUNTIFS($G:$G,$G17,$AU:$AU,"●",$A:$A,ACR$5)/ACR$3,0)/3600/$E17</f>
        <v>0</v>
      </c>
      <c r="ACS17" s="0" t="n">
        <f aca="false">IF($AV17="●",SUMIFS(ST_SUM!ADG:ADG,ST_SUM!$L:$L,$G17)/COUNTIFS($G:$G,$G17,$AV:$AV,"●",$A:$A,ACS$5)/ACS$3,0)/3600/$E17</f>
        <v>0</v>
      </c>
      <c r="ACT17" s="0" t="n">
        <f aca="false">IF($AW17="●",SUMIFS(ST_SUM!ADH:ADH,ST_SUM!$L:$L,$G17)/COUNTIFS($G:$G,$G17,$AW:$AW,"●",$A:$A,ACT$5)/ACT$3,0)/3600/$E17</f>
        <v>0</v>
      </c>
      <c r="ACU17" s="0" t="n">
        <f aca="false">IF($AX17="●",SUMIFS(ST_SUM!ADI:ADI,ST_SUM!$L:$L,$G17)/COUNTIFS($G:$G,$G17,$AX:$AX,"●",$A:$A,ACU$5)/ACU$3,0)/3600/$E17</f>
        <v>0</v>
      </c>
      <c r="ACV17" s="0" t="n">
        <f aca="false">IF($AY17="●",SUMIFS(ST_SUM!ADJ:ADJ,ST_SUM!$L:$L,$G17)/COUNTIFS($G:$G,$G17,$AY:$AY,"●",$A:$A,ACV$5)/ACV$3,0)/3600/$E17</f>
        <v>0</v>
      </c>
      <c r="ACW17" s="0" t="n">
        <f aca="false">IF($AZ17="●",SUMIFS(ST_SUM!ADK:ADK,ST_SUM!$L:$L,$G17)/COUNTIFS($G:$G,$G17,$AZ:$AZ,"●",$A:$A,ACW$5)/ACW$3,0)/3600/$E17</f>
        <v>0</v>
      </c>
      <c r="ACX17" s="0" t="n">
        <f aca="false">IF($BA17="●",SUMIFS(ST_SUM!ADL:ADL,ST_SUM!$L:$L,$G17)/COUNTIFS($G:$G,$G17,$BA:$BA,"●",$A:$A,ACX$5)/ACX$3,0)/3600/$E17</f>
        <v>0</v>
      </c>
      <c r="ACY17" s="0" t="n">
        <f aca="false">IF($BB17="●",SUMIFS(ST_SUM!ADM:ADM,ST_SUM!$L:$L,$G17)/COUNTIFS($G:$G,$G17,$BB:$BB,"●",$A:$A,ACY$5)/ACY$3,0)/3600/$E17</f>
        <v>0</v>
      </c>
      <c r="ACZ17" s="0" t="n">
        <f aca="false">IF($BC17="●",SUMIFS(ST_SUM!ADN:ADN,ST_SUM!$L:$L,$G17)/COUNTIFS($G:$G,$G17,$BC:$BC,"●",$A:$A,ACZ$5)/ACZ$3,0)/3600/$E17</f>
        <v>0</v>
      </c>
      <c r="ADA17" s="0" t="n">
        <f aca="false">IF($BD17="●",SUMIFS(ST_SUM!ADO:ADO,ST_SUM!$L:$L,$G17)/COUNTIFS($G:$G,$G17,$BD:$BD,"●",$A:$A,ADA$5)/ADA$3,0)/3600/$E17</f>
        <v>0</v>
      </c>
      <c r="ADB17" s="0" t="n">
        <f aca="false">IF($BE17="●",SUMIFS(ST_SUM!ADP:ADP,ST_SUM!$L:$L,$G17)/COUNTIFS($G:$G,$G17,$BE:$BE,"●",$A:$A,ADB$5)/ADB$3,0)/3600/$E17</f>
        <v>0</v>
      </c>
      <c r="ADC17" s="0" t="n">
        <f aca="false">IF($BF17="●",SUMIFS(ST_SUM!ADQ:ADQ,ST_SUM!$L:$L,$G17)/COUNTIFS($G:$G,$G17,$BF:$BF,"●",$A:$A,ADC$5)/ADC$3,0)/3600/$E17</f>
        <v>0</v>
      </c>
      <c r="ADD17" s="0" t="n">
        <f aca="false">IF($BG17="●",SUMIFS(ST_SUM!ADR:ADR,ST_SUM!$L:$L,$G17)/COUNTIFS($G:$G,$G17,$BG:$BG,"●",$A:$A,ADD$5)/ADD$3,0)/3600/$E17</f>
        <v>0</v>
      </c>
      <c r="ADE17" s="0" t="n">
        <f aca="false">IF($BH17="●",SUMIFS(ST_SUM!ADS:ADS,ST_SUM!$L:$L,$G17)/COUNTIFS($G:$G,$G17,$BH:$BH,"●",$A:$A,ADE$5)/ADE$3,0)/3600/$E17</f>
        <v>0</v>
      </c>
      <c r="ADF17" s="0" t="n">
        <f aca="false">IF($BI17="●",SUMIFS(ST_SUM!ADT:ADT,ST_SUM!$L:$L,$G17)/COUNTIFS($G:$G,$G17,$BI:$BI,"●",$A:$A,ADF$5)/ADF$3,0)/3600/$E17</f>
        <v>0</v>
      </c>
      <c r="ADG17" s="0" t="n">
        <f aca="false">IF($BJ17="●",SUMIFS(ST_SUM!ADU:ADU,ST_SUM!$L:$L,$G17)/COUNTIFS($G:$G,$G17,$BJ:$BJ,"●",$A:$A,ADG$5)/ADG$3,0)/3600/$E17</f>
        <v>0</v>
      </c>
      <c r="ADH17" s="0" t="n">
        <f aca="false">IF($BK17="●",SUMIFS(ST_SUM!ADV:ADV,ST_SUM!$L:$L,$G17)/COUNTIFS($G:$G,$G17,$BK:$BK,"●",$A:$A,ADH$5)/ADH$3,0)/3600/$E17</f>
        <v>0</v>
      </c>
      <c r="ADI17" s="0" t="n">
        <f aca="false">IF($BL17="●",SUMIFS(ST_SUM!ADW:ADW,ST_SUM!$L:$L,$G17)/COUNTIFS($G:$G,$G17,$BL:$BL,"●",$A:$A,ADI$5)/ADI$3,0)/3600/$E17</f>
        <v>0</v>
      </c>
      <c r="ADJ17" s="0" t="n">
        <f aca="false">IF($BM17="●",SUMIFS(ST_SUM!ADX:ADX,ST_SUM!$L:$L,$G17)/COUNTIFS($G:$G,$G17,$BM:$BM,"●",$A:$A,ADJ$5)/ADJ$3,0)/3600/$E17</f>
        <v>0</v>
      </c>
      <c r="ADK17" s="0" t="n">
        <f aca="false">IF($BN17="●",SUMIFS(ST_SUM!ADY:ADY,ST_SUM!$L:$L,$G17)/COUNTIFS($G:$G,$G17,$BN:$BN,"●",$A:$A,ADK$5)/ADK$3,0)/3600/$E17</f>
        <v>0</v>
      </c>
      <c r="ADL17" s="0" t="n">
        <f aca="false">IF($BO17="●",SUMIFS(ST_SUM!ADZ:ADZ,ST_SUM!$L:$L,$G17)/COUNTIFS($G:$G,$G17,$BO:$BO,"●",$A:$A,ADL$5)/ADL$3,0)/3600/$E17</f>
        <v>0</v>
      </c>
      <c r="ADM17" s="0" t="n">
        <f aca="false">IF($BP17="●",SUMIFS(ST_SUM!AEA:AEA,ST_SUM!$L:$L,$G17)/COUNTIFS($G:$G,$G17,$BP:$BP,"●",$A:$A,ADM$5)/ADM$3,0)/3600/$E17</f>
        <v>0</v>
      </c>
      <c r="ADN17" s="0" t="n">
        <f aca="false">IF($BQ17="●",SUMIFS(ST_SUM!AEB:AEB,ST_SUM!$L:$L,$G17)/COUNTIFS($G:$G,$G17,$BQ:$BQ,"●",$A:$A,ADN$5)/ADN$3,0)/3600/$E17</f>
        <v>0</v>
      </c>
      <c r="ADO17" s="0" t="n">
        <f aca="false">IF($BR17="●",SUMIFS(ST_SUM!AEC:AEC,ST_SUM!$L:$L,$G17)/COUNTIFS($G:$G,$G17,$BR:$BR,"●",$A:$A,ADO$5)/ADO$3,0)/3600/$E17</f>
        <v>0</v>
      </c>
      <c r="ADP17" s="0" t="n">
        <f aca="false">IF($BS17="●",SUMIFS(ST_SUM!AED:AED,ST_SUM!$L:$L,$G17)/COUNTIFS($G:$G,$G17,$BS:$BS,"●",$A:$A,ADP$5)/ADP$3,0)/3600/$E17</f>
        <v>0</v>
      </c>
      <c r="ADQ17" s="0" t="n">
        <f aca="false">IF($BT17="●",SUMIFS(ST_SUM!AEE:AEE,ST_SUM!$L:$L,$G17)/COUNTIFS($G:$G,$G17,$BT:$BT,"●",$A:$A,ADQ$5)/ADQ$3,0)/3600/$E17</f>
        <v>0</v>
      </c>
      <c r="ADR17" s="0" t="n">
        <f aca="false">SUM(ABE17:ADQ17)</f>
        <v>0.00185267857142857</v>
      </c>
      <c r="ADS17" s="0" t="n">
        <f aca="false">IF($H17="●",SUMIFS(ST_SUM!AEG:AEG,ST_SUM!$L:$L,$G17)/COUNTIFS($G:$G,$G17,$H:$H,"●",$A:$A,ADS$5)/ADS$3,0)/3600/$E17</f>
        <v>0</v>
      </c>
      <c r="ADT17" s="0" t="n">
        <f aca="false">IF($I17="●",SUMIFS(ST_SUM!AEH:AEH,ST_SUM!$L:$L,$G17)/COUNTIFS($G:$G,$G17,$I:$I,"●",$A:$A,ADT$5)/ADT$3,0)/3600/$E17</f>
        <v>0</v>
      </c>
      <c r="ADU17" s="0" t="n">
        <f aca="false">IF($J17="●",SUMIFS(ST_SUM!AEI:AEI,ST_SUM!$L:$L,$G17)/COUNTIFS($G:$G,$G17,$J:$J,"●",$A:$A,ADU$5)/ADU$3,0)/3600/$E17</f>
        <v>0</v>
      </c>
      <c r="ADV17" s="0" t="n">
        <f aca="false">IF($K17="●",SUMIFS(ST_SUM!AEJ:AEJ,ST_SUM!$L:$L,$G17)/COUNTIFS($G:$G,$G17,$K:$K,"●",$A:$A,ADV$5)/ADV$3,0)/3600/$E17</f>
        <v>0</v>
      </c>
      <c r="ADW17" s="0" t="n">
        <f aca="false">IF($L17="●",SUMIFS(ST_SUM!AEK:AEK,ST_SUM!$L:$L,$G17)/COUNTIFS($G:$G,$G17,$L:$L,"●",$A:$A,ADW$5)/ADW$3,0)/3600/$E17</f>
        <v>0</v>
      </c>
      <c r="ADX17" s="0" t="n">
        <f aca="false">IF($M17="●",SUMIFS(ST_SUM!AEL:AEL,ST_SUM!$L:$L,$G17)/COUNTIFS($G:$G,$G17,$M:$M,"●",$A:$A,ADX$5)/ADX$3,0)/3600/$E17</f>
        <v>0</v>
      </c>
      <c r="ADY17" s="0" t="n">
        <f aca="false">IF($N17="●",SUMIFS(ST_SUM!AEM:AEM,ST_SUM!$L:$L,$G17)/COUNTIFS($G:$G,$G17,$N:$N,"●",$A:$A,ADY$5)/ADY$3,0)/3600/$E17</f>
        <v>0</v>
      </c>
      <c r="ADZ17" s="0" t="n">
        <f aca="false">IF($O17="●",SUMIFS(ST_SUM!AEN:AEN,ST_SUM!$L:$L,$G17,ST_SUM!$M:$M,IF($B17='PART METHOD'!$D$4,"FMCNC1",IF($B17='PART METHOD'!$D$6,"FMCNC2","STD")))/IF($B17='PART METHOD'!$D$4,COUNTIFS($G:$G,$G17,$O:$O,"●",$A:$A,ADZ$5,$B:$B,'PART METHOD'!$D$4),IF($B17='PART METHOD'!$D$6,COUNTIFS($G:$G,$G17,$O:$O,"●",$A:$A,ADZ$5,$B:$B,'PART METHOD'!$D$6),COUNTIFS($G:$G,$G17,$O:$O,"●",$A:$A,ADZ$5,$B:$B,"&lt;&gt;"&amp;'PART METHOD'!$D$4,$B:$B,"&lt;&gt;"&amp;'PART METHOD'!$D$6)))/ADZ$3,0)/3600/$E17</f>
        <v>0</v>
      </c>
      <c r="AEA17" s="0" t="n">
        <f aca="false">IF($P17="●",SUMIFS(ST_SUM!AEO:AEO,ST_SUM!$L:$L,$G17,ST_SUM!$M:$M,IF($B17='PART METHOD'!$D$4,"FMCNC1",IF($B17='PART METHOD'!$D$6,"FMCNC2","STD")))/IF($B17='PART METHOD'!$D$4,COUNTIFS($G:$G,$G17,$P:$P,"●",$A:$A,AEA$5,$B:$B,'PART METHOD'!$D$4),IF($B17='PART METHOD'!$D$6,COUNTIFS($G:$G,$G17,$P:$P,"●",$A:$A,AEA$5,$B:$B,'PART METHOD'!$D$6),COUNTIFS($G:$G,$G17,$P:$P,"●",$A:$A,AEA$5,$B:$B,"&lt;&gt;"&amp;'PART METHOD'!$D$4,$B:$B,"&lt;&gt;"&amp;'PART METHOD'!$D$6)))/AEA$3,0)/3600/$E17</f>
        <v>0</v>
      </c>
      <c r="AEB17" s="0" t="n">
        <f aca="false">IF($Q17="●",SUMIFS(ST_SUM!AEP:AEP,ST_SUM!$L:$L,$G17,ST_SUM!$M:$M,IF($B17='PART METHOD'!$D$4,"FMCNC1",IF($B17='PART METHOD'!$D$6,"FMCNC2","STD")))/IF($B17='PART METHOD'!$D$4,COUNTIFS($G:$G,$G17,$Q:$Q,"●",$A:$A,AEB$5,$B:$B,'PART METHOD'!$D$4),IF($B17='PART METHOD'!$D$6,COUNTIFS($G:$G,$G17,$Q:$Q,"●",$A:$A,AEB$5,$B:$B,'PART METHOD'!$D$6),COUNTIFS($G:$G,$G17,$Q:$Q,"●",$A:$A,AEB$5,$B:$B,"&lt;&gt;"&amp;'PART METHOD'!$D$4,$B:$B,"&lt;&gt;"&amp;'PART METHOD'!$D$6)))/AEB$3,0)/3600/$E17</f>
        <v>0</v>
      </c>
      <c r="AEC17" s="0" t="n">
        <f aca="false">IF($R17="●",SUMIFS(ST_SUM!AEQ:AEQ,ST_SUM!$L:$L,$G17,ST_SUM!$M:$M,IF($B17='PART METHOD'!$D$4,"FMCNC1",IF($B17='PART METHOD'!$D$6,"FMCNC2","STD")))/IF($B17='PART METHOD'!$D$4,COUNTIFS($G:$G,$G17,$R:$R,"●",$A:$A,AEC$5,$B:$B,'PART METHOD'!$D$4),IF($B17='PART METHOD'!$D$6,COUNTIFS($G:$G,$G17,$R:$R,"●",$A:$A,AEC$5,$B:$B,'PART METHOD'!$D$6),COUNTIFS($G:$G,$G17,$R:$R,"●",$A:$A,AEC$5,$B:$B,"&lt;&gt;"&amp;'PART METHOD'!$D$4,$B:$B,"&lt;&gt;"&amp;'PART METHOD'!$D$6)))/AEC$3,0)/3600/$E17</f>
        <v>0</v>
      </c>
      <c r="AED17" s="0" t="n">
        <f aca="false">IF($S17="●",SUMIFS(ST_SUM!AER:AER,ST_SUM!$L:$L,$G17,ST_SUM!$M:$M,IF($B17='PART METHOD'!$D$4,"FMCNC1",IF($B17='PART METHOD'!$D$6,"FMCNC2","STD")))/IF($B17='PART METHOD'!$D$4,COUNTIFS($G:$G,$G17,$S:$S,"●",$A:$A,AED$5,$B:$B,'PART METHOD'!$D$4),IF($B17='PART METHOD'!$D$6,COUNTIFS($G:$G,$G17,$S:$S,"●",$A:$A,AED$5,$B:$B,'PART METHOD'!$D$6),COUNTIFS($G:$G,$G17,$S:$S,"●",$A:$A,AED$5,$B:$B,"&lt;&gt;"&amp;'PART METHOD'!$D$4,$B:$B,"&lt;&gt;"&amp;'PART METHOD'!$D$6)))/AED$3,0)/3600/$E17</f>
        <v>0</v>
      </c>
      <c r="AEE17" s="0" t="n">
        <f aca="false">IF($T17="●",SUMIFS(ST_SUM!AES:AES,ST_SUM!$L:$L,$G17,ST_SUM!$M:$M,IF($B17='PART METHOD'!$D$4,"FMCNC1",IF($B17='PART METHOD'!$D$6,"FMCNC2","STD")))/IF($B17='PART METHOD'!$D$4,COUNTIFS($G:$G,$G17,$T:$T,"●",$A:$A,AEE$5,$B:$B,'PART METHOD'!$D$4),IF($B17='PART METHOD'!$D$6,COUNTIFS($G:$G,$G17,$T:$T,"●",$A:$A,AEE$5,$B:$B,'PART METHOD'!$D$6),COUNTIFS($G:$G,$G17,$T:$T,"●",$A:$A,AEE$5,$B:$B,"&lt;&gt;"&amp;'PART METHOD'!$D$4,$B:$B,"&lt;&gt;"&amp;'PART METHOD'!$D$6)))/AEE$3,0)/3600/$E17</f>
        <v>0</v>
      </c>
      <c r="AEF17" s="0" t="n">
        <f aca="false">IF($U17="●",SUMIFS(ST_SUM!AET:AET,ST_SUM!$L:$L,$G17,ST_SUM!$M:$M,IF($B17='PART METHOD'!$D$4,"FMCNC1",IF($B17='PART METHOD'!$D$6,"FMCNC2","STD")))/IF($B17='PART METHOD'!$D$4,COUNTIFS($G:$G,$G17,$U:$U,"●",$A:$A,AEF$5,$B:$B,'PART METHOD'!$D$4),IF($B17='PART METHOD'!$D$6,COUNTIFS($G:$G,$G17,$U:$U,"●",$A:$A,AEF$5,$B:$B,'PART METHOD'!$D$6),COUNTIFS($G:$G,$G17,$U:$U,"●",$A:$A,AEF$5,$B:$B,"&lt;&gt;"&amp;'PART METHOD'!$D$4,$B:$B,"&lt;&gt;"&amp;'PART METHOD'!$D$6)))/AEF$3,0)/3600/$E17</f>
        <v>0</v>
      </c>
      <c r="AEG17" s="0" t="n">
        <f aca="false">IF($V17="●",SUMIFS(ST_SUM!AEU:AEU,ST_SUM!$L:$L,$G17,ST_SUM!$M:$M,IF($B17='PART METHOD'!$D$4,"FMCNC1",IF($B17='PART METHOD'!$D$6,"FMCNC2","STD")))/IF($B17='PART METHOD'!$D$4,COUNTIFS($G:$G,$G17,$V:$V,"●",$A:$A,AEG$5,$B:$B,'PART METHOD'!$D$4),IF($B17='PART METHOD'!$D$6,COUNTIFS($G:$G,$G17,$V:$V,"●",$A:$A,AEG$5,$B:$B,'PART METHOD'!$D$6),COUNTIFS($G:$G,$G17,$V:$V,"●",$A:$A,AEG$5,$B:$B,"&lt;&gt;"&amp;'PART METHOD'!$D$4,$B:$B,"&lt;&gt;"&amp;'PART METHOD'!$D$6)))/AEG$3,0)/3600/$E17</f>
        <v>0</v>
      </c>
      <c r="AEH17" s="0" t="n">
        <f aca="false">IF($W17="●",SUMIFS(ST_SUM!AEV:AEV,ST_SUM!$L:$L,$G17,ST_SUM!$N:$N,IF($B17='PART METHOD'!$D$5,"HAND","STD"))/COUNTIFS($G:$G,$G17,$W:$W,"●",$A:$A,AEH$5,$B:$B,IF($B17='PART METHOD'!$D$5,'PART METHOD'!$D$5,"&lt;&gt;"&amp;'PART METHOD'!$D$5))/AEH$3,0)/3600/$E17</f>
        <v>0.00384943181818182</v>
      </c>
      <c r="AEI17" s="0" t="n">
        <f aca="false">IF($X17="●",SUMIFS(ST_SUM!AEW:AEW,ST_SUM!$L:$L,$G17)/COUNTIFS($G:$G,$G17,$X:$X,"●",$A:$A,AEI$5)/AEI$3,0)/3600/$E17</f>
        <v>0</v>
      </c>
      <c r="AEJ17" s="0" t="n">
        <f aca="false">IF($Y17="●",SUMIFS(ST_SUM!AEX:AEX,ST_SUM!$L:$L,$G17)/COUNTIFS($G:$G,$G17,$Y:$Y,"●",$A:$A,AEJ$5)/AEJ$3,0)/3600/$E17</f>
        <v>0</v>
      </c>
      <c r="AEK17" s="0" t="n">
        <f aca="false">IF($Z17="●",SUMIFS(ST_SUM!AEY:AEY,ST_SUM!$L:$L,$G17)/COUNTIFS($G:$G,$G17,$Z:$Z,"●",$A:$A,AEK$5)/AEK$3,0)/3600/$E17</f>
        <v>0</v>
      </c>
      <c r="AEL17" s="0" t="n">
        <f aca="false">IF($AA17="●",SUMIFS(ST_SUM!AEZ:AEZ,ST_SUM!$L:$L,$G17)/COUNTIFS($G:$G,$G17,$AA:$AA,"●",$A:$A,AEL$5)/AEL$3,0)/3600/$E17</f>
        <v>0</v>
      </c>
      <c r="AEM17" s="0" t="n">
        <f aca="false">IF($AB17="●",SUMIFS(ST_SUM!AFA:AFA,ST_SUM!$L:$L,$G17)/COUNTIFS($G:$G,$G17,$AB:$AB,"●",$A:$A,AEM$5)/AEM$3,0)/3600/$E17</f>
        <v>0</v>
      </c>
      <c r="AEN17" s="0" t="n">
        <f aca="false">IF($AC17="●",SUMIFS(ST_SUM!AFB:AFB,ST_SUM!$L:$L,$G17)/COUNTIFS($G:$G,$G17,$AC:$AC,"●",$A:$A,AEN$5)/AEN$3,0)/3600/$E17</f>
        <v>0</v>
      </c>
      <c r="AEO17" s="0" t="n">
        <f aca="false">IF($AD17="●",SUMIFS(ST_SUM!AFC:AFC,ST_SUM!$L:$L,$G17)/COUNTIFS($G:$G,$G17,$AD:$AD,"●",$A:$A,AEO$5)/AEO$3,0)/3600/$E17</f>
        <v>0</v>
      </c>
      <c r="AEP17" s="0" t="n">
        <f aca="false">IF($AE17="●",SUMIFS(ST_SUM!AFD:AFD,ST_SUM!$L:$L,$G17)/COUNTIFS($G:$G,$G17,$AE:$AE,"●",$A:$A,AEP$5)/AEP$3,0)/3600/$E17</f>
        <v>0</v>
      </c>
      <c r="AEQ17" s="0" t="n">
        <f aca="false">IF($AF17="●",SUMIFS(ST_SUM!AFE:AFE,ST_SUM!$L:$L,$G17)/COUNTIFS($G:$G,$G17,$AF:$AF,"●",$A:$A,AEQ$5)/AEQ$3,0)/3600/$E17</f>
        <v>0</v>
      </c>
      <c r="AER17" s="0" t="n">
        <f aca="false">IF($AG17="●",SUMIFS(ST_SUM!AFF:AFF,ST_SUM!$L:$L,$G17)/COUNTIFS($G:$G,$G17,$AG:$AG,"●",$A:$A,AER$5)/AER$3,0)/3600/$E17</f>
        <v>0</v>
      </c>
      <c r="AES17" s="0" t="n">
        <f aca="false">IF($AH17="●",SUMIFS(ST_SUM!AFG:AFG,ST_SUM!$L:$L,$G17)/COUNTIFS($G:$G,$G17,$AH:$AH,"●",$A:$A,AES$5)/AES$3,0)/3600/$E17</f>
        <v>0</v>
      </c>
      <c r="AET17" s="0" t="n">
        <f aca="false">IF($AI17="●",SUMIFS(ST_SUM!AFH:AFH,ST_SUM!$L:$L,$G17)/COUNTIFS($G:$G,$G17,$AI:$AI,"●",$A:$A,AET$5)/AET$3,0)/3600/$E17</f>
        <v>0</v>
      </c>
      <c r="AEU17" s="0" t="n">
        <f aca="false">IF($AJ17="●",SUMIFS(ST_SUM!AFI:AFI,ST_SUM!$L:$L,$G17)/COUNTIFS($G:$G,$G17,$AJ:$AJ,"●",$A:$A,AEU$5)/AEU$3,0)/3600/$E17</f>
        <v>0</v>
      </c>
      <c r="AEV17" s="0" t="n">
        <f aca="false">IF($AK17="●",SUMIFS(ST_SUM!AFJ:AFJ,ST_SUM!$L:$L,$G17)/COUNTIFS($G:$G,$G17,$AK:$AK,"●",$A:$A,AEV$5)/AEV$3,0)/3600/$E17</f>
        <v>0</v>
      </c>
      <c r="AEW17" s="0" t="n">
        <f aca="false">IF($AL17="●",SUMIFS(ST_SUM!AFK:AFK,ST_SUM!$L:$L,$G17)/COUNTIFS($G:$G,$G17,$AL:$AL,"●",$A:$A,AEW$5)/AEW$3,0)/3600/$E17</f>
        <v>0</v>
      </c>
      <c r="AEX17" s="0" t="n">
        <f aca="false">IF($AM17="●",SUMIFS(ST_SUM!AFL:AFL,ST_SUM!$L:$L,$G17)/COUNTIFS($G:$G,$G17,$AM:$AM,"●",$A:$A,AEX$5)/AEX$3,0)/3600/$E17</f>
        <v>0</v>
      </c>
      <c r="AEY17" s="0" t="n">
        <f aca="false">IF($AN17="●",SUMIFS(ST_SUM!AFM:AFM,ST_SUM!$L:$L,$G17)/COUNTIFS($G:$G,$G17,$AN:$AN,"●",$A:$A,AEY$5)/AEY$3,0)/3600/$E17</f>
        <v>0</v>
      </c>
      <c r="AEZ17" s="0" t="n">
        <f aca="false">IF($AO17="●",SUMIFS(ST_SUM!AFN:AFN,ST_SUM!$L:$L,$G17)/COUNTIFS($G:$G,$G17,$AO:$AO,"●",$A:$A,AEZ$5)/AEZ$3,0)/3600/$E17</f>
        <v>0</v>
      </c>
      <c r="AFA17" s="0" t="n">
        <f aca="false">IF($AP17="●",SUMIFS(ST_SUM!AFO:AFO,ST_SUM!$L:$L,$G17)/COUNTIFS($G:$G,$G17,$AP:$AP,"●",$A:$A,AFA$5)/AFA$3,0)/3600/$E17</f>
        <v>0</v>
      </c>
      <c r="AFB17" s="0" t="n">
        <f aca="false">IF($AQ17="●",SUMIFS(ST_SUM!AFP:AFP,ST_SUM!$L:$L,$G17)/COUNTIFS($G:$G,$G17,$AQ:$AQ,"●",$A:$A,AFB$5)/AFB$3,0)/3600/$E17</f>
        <v>0</v>
      </c>
      <c r="AFC17" s="0" t="n">
        <f aca="false">IF($AR17="●",SUMIFS(ST_SUM!AFQ:AFQ,ST_SUM!$L:$L,$G17)/COUNTIFS($G:$G,$G17,$AR:$AR,"●",$A:$A,AFC$5)/AFC$3,0)/3600/$E17</f>
        <v>0</v>
      </c>
      <c r="AFD17" s="0" t="n">
        <f aca="false">IF($AS17="●",SUMIFS(ST_SUM!AFR:AFR,ST_SUM!$L:$L,$G17)/COUNTIFS($G:$G,$G17,$AS:$AS,"●",$A:$A,AFD$5)/AFD$3,0)/3600/$E17</f>
        <v>0</v>
      </c>
      <c r="AFE17" s="0" t="n">
        <f aca="false">IF($AT17="●",SUMIFS(ST_SUM!AFS:AFS,ST_SUM!$L:$L,$G17)/COUNTIFS($G:$G,$G17,$AT:$AT,"●",$A:$A,AFE$5)/AFE$3,0)/3600/$E17</f>
        <v>0</v>
      </c>
      <c r="AFF17" s="0" t="n">
        <f aca="false">IF($AU17="●",SUMIFS(ST_SUM!AFT:AFT,ST_SUM!$L:$L,$G17)/COUNTIFS($G:$G,$G17,$AU:$AU,"●",$A:$A,AFF$5)/AFF$3,0)/3600/$E17</f>
        <v>0</v>
      </c>
      <c r="AFG17" s="0" t="n">
        <f aca="false">IF($AV17="●",SUMIFS(ST_SUM!AFU:AFU,ST_SUM!$L:$L,$G17)/COUNTIFS($G:$G,$G17,$AV:$AV,"●",$A:$A,AFG$5)/AFG$3,0)/3600/$E17</f>
        <v>0</v>
      </c>
      <c r="AFH17" s="0" t="n">
        <f aca="false">IF($AW17="●",SUMIFS(ST_SUM!AFV:AFV,ST_SUM!$L:$L,$G17)/COUNTIFS($G:$G,$G17,$AW:$AW,"●",$A:$A,AFH$5)/AFH$3,0)/3600/$E17</f>
        <v>0</v>
      </c>
      <c r="AFI17" s="0" t="n">
        <f aca="false">IF($AX17="●",SUMIFS(ST_SUM!AFW:AFW,ST_SUM!$L:$L,$G17)/COUNTIFS($G:$G,$G17,$AX:$AX,"●",$A:$A,AFI$5)/AFI$3,0)/3600/$E17</f>
        <v>0</v>
      </c>
      <c r="AFJ17" s="0" t="n">
        <f aca="false">IF($AY17="●",SUMIFS(ST_SUM!AFX:AFX,ST_SUM!$L:$L,$G17)/COUNTIFS($G:$G,$G17,$AY:$AY,"●",$A:$A,AFJ$5)/AFJ$3,0)/3600/$E17</f>
        <v>0</v>
      </c>
      <c r="AFK17" s="0" t="n">
        <f aca="false">IF($AZ17="●",SUMIFS(ST_SUM!AFY:AFY,ST_SUM!$L:$L,$G17)/COUNTIFS($G:$G,$G17,$AZ:$AZ,"●",$A:$A,AFK$5)/AFK$3,0)/3600/$E17</f>
        <v>0</v>
      </c>
      <c r="AFL17" s="0" t="n">
        <f aca="false">IF($BA17="●",SUMIFS(ST_SUM!AFZ:AFZ,ST_SUM!$L:$L,$G17)/COUNTIFS($G:$G,$G17,$BA:$BA,"●",$A:$A,AFL$5)/AFL$3,0)/3600/$E17</f>
        <v>0</v>
      </c>
      <c r="AFM17" s="0" t="n">
        <f aca="false">IF($BB17="●",SUMIFS(ST_SUM!AGA:AGA,ST_SUM!$L:$L,$G17)/COUNTIFS($G:$G,$G17,$BB:$BB,"●",$A:$A,AFM$5)/AFM$3,0)/3600/$E17</f>
        <v>0</v>
      </c>
      <c r="AFN17" s="0" t="n">
        <f aca="false">IF($BC17="●",SUMIFS(ST_SUM!AGB:AGB,ST_SUM!$L:$L,$G17)/COUNTIFS($G:$G,$G17,$BC:$BC,"●",$A:$A,AFN$5)/AFN$3,0)/3600/$E17</f>
        <v>0</v>
      </c>
      <c r="AFO17" s="0" t="n">
        <f aca="false">IF($BD17="●",SUMIFS(ST_SUM!AGC:AGC,ST_SUM!$L:$L,$G17)/COUNTIFS($G:$G,$G17,$BD:$BD,"●",$A:$A,AFO$5)/AFO$3,0)/3600/$E17</f>
        <v>0</v>
      </c>
      <c r="AFP17" s="0" t="n">
        <f aca="false">IF($BE17="●",SUMIFS(ST_SUM!AGD:AGD,ST_SUM!$L:$L,$G17)/COUNTIFS($G:$G,$G17,$BE:$BE,"●",$A:$A,AFP$5)/AFP$3,0)/3600/$E17</f>
        <v>0</v>
      </c>
      <c r="AFQ17" s="0" t="n">
        <f aca="false">IF($BF17="●",SUMIFS(ST_SUM!AGE:AGE,ST_SUM!$L:$L,$G17)/COUNTIFS($G:$G,$G17,$BF:$BF,"●",$A:$A,AFQ$5)/AFQ$3,0)/3600/$E17</f>
        <v>0</v>
      </c>
      <c r="AFR17" s="0" t="n">
        <f aca="false">IF($BG17="●",SUMIFS(ST_SUM!AGF:AGF,ST_SUM!$L:$L,$G17)/COUNTIFS($G:$G,$G17,$BG:$BG,"●",$A:$A,AFR$5)/AFR$3,0)/3600/$E17</f>
        <v>0</v>
      </c>
      <c r="AFS17" s="0" t="n">
        <f aca="false">IF($BH17="●",SUMIFS(ST_SUM!AGG:AGG,ST_SUM!$L:$L,$G17)/COUNTIFS($G:$G,$G17,$BH:$BH,"●",$A:$A,AFS$5)/AFS$3,0)/3600/$E17</f>
        <v>0</v>
      </c>
      <c r="AFT17" s="0" t="n">
        <f aca="false">IF($BI17="●",SUMIFS(ST_SUM!AGH:AGH,ST_SUM!$L:$L,$G17)/COUNTIFS($G:$G,$G17,$BI:$BI,"●",$A:$A,AFT$5)/AFT$3,0)/3600/$E17</f>
        <v>0</v>
      </c>
      <c r="AFU17" s="0" t="n">
        <f aca="false">IF($BJ17="●",SUMIFS(ST_SUM!AGI:AGI,ST_SUM!$L:$L,$G17)/COUNTIFS($G:$G,$G17,$BJ:$BJ,"●",$A:$A,AFU$5)/AFU$3,0)/3600/$E17</f>
        <v>0</v>
      </c>
      <c r="AFV17" s="0" t="n">
        <f aca="false">IF($BK17="●",SUMIFS(ST_SUM!AGJ:AGJ,ST_SUM!$L:$L,$G17)/COUNTIFS($G:$G,$G17,$BK:$BK,"●",$A:$A,AFV$5)/AFV$3,0)/3600/$E17</f>
        <v>0</v>
      </c>
      <c r="AFW17" s="0" t="n">
        <f aca="false">IF($BL17="●",SUMIFS(ST_SUM!AGK:AGK,ST_SUM!$L:$L,$G17)/COUNTIFS($G:$G,$G17,$BL:$BL,"●",$A:$A,AFW$5)/AFW$3,0)/3600/$E17</f>
        <v>0</v>
      </c>
      <c r="AFX17" s="0" t="n">
        <f aca="false">IF($BM17="●",SUMIFS(ST_SUM!AGL:AGL,ST_SUM!$L:$L,$G17)/COUNTIFS($G:$G,$G17,$BM:$BM,"●",$A:$A,AFX$5)/AFX$3,0)/3600/$E17</f>
        <v>0</v>
      </c>
      <c r="AFY17" s="0" t="n">
        <f aca="false">IF($BN17="●",SUMIFS(ST_SUM!AGM:AGM,ST_SUM!$L:$L,$G17)/COUNTIFS($G:$G,$G17,$BN:$BN,"●",$A:$A,AFY$5)/AFY$3,0)/3600/$E17</f>
        <v>0</v>
      </c>
      <c r="AFZ17" s="0" t="n">
        <f aca="false">IF($BO17="●",SUMIFS(ST_SUM!AGN:AGN,ST_SUM!$L:$L,$G17)/COUNTIFS($G:$G,$G17,$BO:$BO,"●",$A:$A,AFZ$5)/AFZ$3,0)/3600/$E17</f>
        <v>0</v>
      </c>
      <c r="AGA17" s="0" t="n">
        <f aca="false">IF($BP17="●",SUMIFS(ST_SUM!AGO:AGO,ST_SUM!$L:$L,$G17)/COUNTIFS($G:$G,$G17,$BP:$BP,"●",$A:$A,AGA$5)/AGA$3,0)/3600/$E17</f>
        <v>0</v>
      </c>
      <c r="AGB17" s="0" t="n">
        <f aca="false">IF($BQ17="●",SUMIFS(ST_SUM!AGP:AGP,ST_SUM!$L:$L,$G17)/COUNTIFS($G:$G,$G17,$BQ:$BQ,"●",$A:$A,AGB$5)/AGB$3,0)/3600/$E17</f>
        <v>0</v>
      </c>
      <c r="AGC17" s="0" t="n">
        <f aca="false">IF($BR17="●",SUMIFS(ST_SUM!AGQ:AGQ,ST_SUM!$L:$L,$G17)/COUNTIFS($G:$G,$G17,$BR:$BR,"●",$A:$A,AGC$5)/AGC$3,0)/3600/$E17</f>
        <v>0</v>
      </c>
      <c r="AGD17" s="0" t="n">
        <f aca="false">IF($BS17="●",SUMIFS(ST_SUM!AGR:AGR,ST_SUM!$L:$L,$G17)/COUNTIFS($G:$G,$G17,$BS:$BS,"●",$A:$A,AGD$5)/AGD$3,0)/3600/$E17</f>
        <v>0</v>
      </c>
      <c r="AGE17" s="0" t="n">
        <f aca="false">IF($BT17="●",SUMIFS(ST_SUM!AGS:AGS,ST_SUM!$L:$L,$G17)/COUNTIFS($G:$G,$G17,$BT:$BT,"●",$A:$A,AGE$5)/AGE$3,0)/3600/$E17</f>
        <v>0</v>
      </c>
      <c r="AGF17" s="0" t="n">
        <f aca="false">SUM(ADS17:AGE17)</f>
        <v>0.00384943181818182</v>
      </c>
    </row>
    <row r="18" customFormat="false" ht="15" hidden="false" customHeight="false" outlineLevel="0" collapsed="false">
      <c r="A18" s="0" t="s">
        <v>310</v>
      </c>
      <c r="B18" s="0" t="s">
        <v>319</v>
      </c>
      <c r="C18" s="0" t="s">
        <v>326</v>
      </c>
      <c r="E18" s="0" t="n">
        <v>16</v>
      </c>
      <c r="G18" s="0" t="n">
        <v>9.52</v>
      </c>
      <c r="I18" s="0" t="s">
        <v>313</v>
      </c>
      <c r="L18" s="0" t="s">
        <v>313</v>
      </c>
      <c r="M18" s="0" t="s">
        <v>313</v>
      </c>
      <c r="P18" s="0" t="s">
        <v>313</v>
      </c>
      <c r="Q18" s="0" t="s">
        <v>313</v>
      </c>
      <c r="R18" s="0" t="s">
        <v>313</v>
      </c>
      <c r="T18" s="0" t="s">
        <v>313</v>
      </c>
      <c r="U18" s="0" t="s">
        <v>313</v>
      </c>
      <c r="V18" s="0" t="s">
        <v>313</v>
      </c>
      <c r="Z18" s="0" t="s">
        <v>313</v>
      </c>
      <c r="AA18" s="0" t="s">
        <v>313</v>
      </c>
      <c r="AD18" s="0" t="s">
        <v>313</v>
      </c>
      <c r="AE18" s="0" t="s">
        <v>313</v>
      </c>
      <c r="AF18" s="0" t="s">
        <v>313</v>
      </c>
      <c r="AG18" s="0" t="s">
        <v>313</v>
      </c>
      <c r="AH18" s="0" t="s">
        <v>313</v>
      </c>
      <c r="AI18" s="0" t="s">
        <v>313</v>
      </c>
      <c r="AJ18" s="0" t="s">
        <v>313</v>
      </c>
      <c r="AK18" s="0" t="s">
        <v>313</v>
      </c>
      <c r="AM18" s="0" t="s">
        <v>313</v>
      </c>
      <c r="AN18" s="0" t="s">
        <v>313</v>
      </c>
      <c r="AP18" s="0" t="s">
        <v>313</v>
      </c>
      <c r="AQ18" s="0" t="s">
        <v>313</v>
      </c>
      <c r="AT18" s="0" t="s">
        <v>313</v>
      </c>
      <c r="AU18" s="0" t="s">
        <v>313</v>
      </c>
      <c r="AV18" s="0" t="s">
        <v>313</v>
      </c>
      <c r="AY18" s="0" t="s">
        <v>313</v>
      </c>
      <c r="AZ18" s="0" t="s">
        <v>313</v>
      </c>
      <c r="BA18" s="0" t="s">
        <v>313</v>
      </c>
      <c r="BB18" s="0" t="s">
        <v>313</v>
      </c>
      <c r="BC18" s="0" t="s">
        <v>313</v>
      </c>
      <c r="BD18" s="0" t="s">
        <v>313</v>
      </c>
      <c r="BE18" s="0" t="s">
        <v>313</v>
      </c>
      <c r="BF18" s="0" t="s">
        <v>313</v>
      </c>
      <c r="BH18" s="0" t="s">
        <v>313</v>
      </c>
      <c r="BK18" s="0" t="s">
        <v>313</v>
      </c>
      <c r="BL18" s="0" t="s">
        <v>313</v>
      </c>
      <c r="BO18" s="0" t="s">
        <v>313</v>
      </c>
      <c r="BP18" s="0" t="s">
        <v>313</v>
      </c>
      <c r="BR18" s="0" t="s">
        <v>313</v>
      </c>
      <c r="BS18" s="0" t="s">
        <v>313</v>
      </c>
      <c r="BU18" s="0" t="n">
        <f aca="false">IF($H18="●",SUMIFS(ST_SUM!CI:CI,ST_SUM!$L:$L,$G18)/COUNTIFS($G:$G,$G18,$H:$H,"●",$A:$A,BU$5)/BU$3,0)/3600/$E18</f>
        <v>0</v>
      </c>
      <c r="BV18" s="0" t="n">
        <f aca="false">IF($I18="●",SUMIFS(ST_SUM!CJ:CJ,ST_SUM!$L:$L,$G18)/COUNTIFS($G:$G,$G18,$I:$I,"●",$A:$A,BV$5)/BV$3,0)/3600/$E18</f>
        <v>0.00249748263888889</v>
      </c>
      <c r="BW18" s="0" t="n">
        <f aca="false">IF($J18="●",SUMIFS(ST_SUM!CK:CK,ST_SUM!$L:$L,$G18)/COUNTIFS($G:$G,$G18,$J:$J,"●",$A:$A,BW$5)/BW$3,0)/3600/$E18</f>
        <v>0</v>
      </c>
      <c r="BX18" s="0" t="n">
        <f aca="false">IF($K18="●",SUMIFS(ST_SUM!CL:CL,ST_SUM!$L:$L,$G18)/COUNTIFS($G:$G,$G18,$K:$K,"●",$A:$A,BX$5)/BX$3,0)/3600/$E18</f>
        <v>0</v>
      </c>
      <c r="BY18" s="0" t="n">
        <f aca="false">IF($L18="●",SUMIFS(ST_SUM!CM:CM,ST_SUM!$L:$L,$G18)/COUNTIFS($G:$G,$G18,$L:$L,"●",$A:$A,BY$5)/BY$3,0)/3600/$E18</f>
        <v>0.0030458125</v>
      </c>
      <c r="BZ18" s="0" t="n">
        <f aca="false">IF($M18="●",SUMIFS(ST_SUM!CN:CN,ST_SUM!$L:$L,$G18)/COUNTIFS($G:$G,$G18,$M:$M,"●",$A:$A,BZ$5)/BZ$3,0)/3600/$E18</f>
        <v>0.00708907986111111</v>
      </c>
      <c r="CA18" s="0" t="n">
        <f aca="false">IF($N18="●",SUMIFS(ST_SUM!CO:CO,ST_SUM!$L:$L,$G18)/COUNTIFS($G:$G,$G18,$N:$N,"●",$A:$A,CA$5)/CA$3,0)/3600/$E18</f>
        <v>0</v>
      </c>
      <c r="CB18" s="0" t="n">
        <f aca="false">IF($O18="●",SUMIFS(ST_SUM!CP:CP,ST_SUM!$L:$L,$G18,ST_SUM!$M:$M,IF($B18='PART METHOD'!$D$4,"FMCNC1",IF($B18='PART METHOD'!$D$6,"FMCNC2","STD")))/IF($B18='PART METHOD'!$D$4,COUNTIFS($G:$G,$G18,$O:$O,"●",$A:$A,CB$5,$B:$B,'PART METHOD'!$D$4),IF($B18='PART METHOD'!$D$6,COUNTIFS($G:$G,$G18,$O:$O,"●",$A:$A,CB$5,$B:$B,'PART METHOD'!$D$6),COUNTIFS($G:$G,$G18,$O:$O,"●",$A:$A,CB$5,$B:$B,"&lt;&gt;"&amp;'PART METHOD'!$D$4,$B:$B,"&lt;&gt;"&amp;'PART METHOD'!$D$6)))/CB$3,0)/3600/$E18</f>
        <v>0</v>
      </c>
      <c r="CC18" s="0" t="n">
        <f aca="false">IF($P18="●",SUMIFS(ST_SUM!CQ:CQ,ST_SUM!$L:$L,$G18,ST_SUM!$M:$M,IF($B18='PART METHOD'!$D$4,"FMCNC1",IF($B18='PART METHOD'!$D$6,"FMCNC2","STD")))/IF($B18='PART METHOD'!$D$4,COUNTIFS($G:$G,$G18,$P:$P,"●",$A:$A,CC$5,$B:$B,'PART METHOD'!$D$4),IF($B18='PART METHOD'!$D$6,COUNTIFS($G:$G,$G18,$P:$P,"●",$A:$A,CC$5,$B:$B,'PART METHOD'!$D$6),COUNTIFS($G:$G,$G18,$P:$P,"●",$A:$A,CC$5,$B:$B,"&lt;&gt;"&amp;'PART METHOD'!$D$4,$B:$B,"&lt;&gt;"&amp;'PART METHOD'!$D$6)))/CC$3,0)/3600/$E18</f>
        <v>0.0240534479166667</v>
      </c>
      <c r="CD18" s="0" t="n">
        <f aca="false">IF($Q18="●",SUMIFS(ST_SUM!CR:CR,ST_SUM!$L:$L,$G18,ST_SUM!$M:$M,IF($B18='PART METHOD'!$D$4,"FMCNC1",IF($B18='PART METHOD'!$D$6,"FMCNC2","STD")))/IF($B18='PART METHOD'!$D$4,COUNTIFS($G:$G,$G18,$Q:$Q,"●",$A:$A,CD$5,$B:$B,'PART METHOD'!$D$4),IF($B18='PART METHOD'!$D$6,COUNTIFS($G:$G,$G18,$Q:$Q,"●",$A:$A,CD$5,$B:$B,'PART METHOD'!$D$6),COUNTIFS($G:$G,$G18,$Q:$Q,"●",$A:$A,CD$5,$B:$B,"&lt;&gt;"&amp;'PART METHOD'!$D$4,$B:$B,"&lt;&gt;"&amp;'PART METHOD'!$D$6)))/CD$3,0)/3600/$E18</f>
        <v>0.00815903935185185</v>
      </c>
      <c r="CE18" s="0" t="n">
        <f aca="false">IF($R18="●",SUMIFS(ST_SUM!CS:CS,ST_SUM!$L:$L,$G18,ST_SUM!$M:$M,IF($B18='PART METHOD'!$D$4,"FMCNC1",IF($B18='PART METHOD'!$D$6,"FMCNC2","STD")))/IF($B18='PART METHOD'!$D$4,COUNTIFS($G:$G,$G18,$R:$R,"●",$A:$A,CE$5,$B:$B,'PART METHOD'!$D$4),IF($B18='PART METHOD'!$D$6,COUNTIFS($G:$G,$G18,$R:$R,"●",$A:$A,CE$5,$B:$B,'PART METHOD'!$D$6),COUNTIFS($G:$G,$G18,$R:$R,"●",$A:$A,CE$5,$B:$B,"&lt;&gt;"&amp;'PART METHOD'!$D$4,$B:$B,"&lt;&gt;"&amp;'PART METHOD'!$D$6)))/CE$3,0)/3600/$E18</f>
        <v>0.0144966536458333</v>
      </c>
      <c r="CF18" s="0" t="n">
        <f aca="false">IF($S18="●",SUMIFS(ST_SUM!CT:CT,ST_SUM!$L:$L,$G18,ST_SUM!$M:$M,IF($B18='PART METHOD'!$D$4,"FMCNC1",IF($B18='PART METHOD'!$D$6,"FMCNC2","STD")))/IF($B18='PART METHOD'!$D$4,COUNTIFS($G:$G,$G18,$S:$S,"●",$A:$A,CF$5,$B:$B,'PART METHOD'!$D$4),IF($B18='PART METHOD'!$D$6,COUNTIFS($G:$G,$G18,$S:$S,"●",$A:$A,CF$5,$B:$B,'PART METHOD'!$D$6),COUNTIFS($G:$G,$G18,$S:$S,"●",$A:$A,CF$5,$B:$B,"&lt;&gt;"&amp;'PART METHOD'!$D$4,$B:$B,"&lt;&gt;"&amp;'PART METHOD'!$D$6)))/CF$3,0)/3600/$E18</f>
        <v>0</v>
      </c>
      <c r="CG18" s="0" t="n">
        <f aca="false">IF($T18="●",SUMIFS(ST_SUM!CU:CU,ST_SUM!$L:$L,$G18,ST_SUM!$M:$M,IF($B18='PART METHOD'!$D$4,"FMCNC1",IF($B18='PART METHOD'!$D$6,"FMCNC2","STD")))/IF($B18='PART METHOD'!$D$4,COUNTIFS($G:$G,$G18,$T:$T,"●",$A:$A,CG$5,$B:$B,'PART METHOD'!$D$4),IF($B18='PART METHOD'!$D$6,COUNTIFS($G:$G,$G18,$T:$T,"●",$A:$A,CG$5,$B:$B,'PART METHOD'!$D$6),COUNTIFS($G:$G,$G18,$T:$T,"●",$A:$A,CG$5,$B:$B,"&lt;&gt;"&amp;'PART METHOD'!$D$4,$B:$B,"&lt;&gt;"&amp;'PART METHOD'!$D$6)))/CG$3,0)/3600/$E18</f>
        <v>0.0190346328125</v>
      </c>
      <c r="CH18" s="0" t="n">
        <f aca="false">IF($U18="●",SUMIFS(ST_SUM!CV:CV,ST_SUM!$L:$L,$G18,ST_SUM!$M:$M,IF($B18='PART METHOD'!$D$4,"FMCNC1",IF($B18='PART METHOD'!$D$6,"FMCNC2","STD")))/IF($B18='PART METHOD'!$D$4,COUNTIFS($G:$G,$G18,$U:$U,"●",$A:$A,CH$5,$B:$B,'PART METHOD'!$D$4),IF($B18='PART METHOD'!$D$6,COUNTIFS($G:$G,$G18,$U:$U,"●",$A:$A,CH$5,$B:$B,'PART METHOD'!$D$6),COUNTIFS($G:$G,$G18,$U:$U,"●",$A:$A,CH$5,$B:$B,"&lt;&gt;"&amp;'PART METHOD'!$D$4,$B:$B,"&lt;&gt;"&amp;'PART METHOD'!$D$6)))/CH$3,0)/3600/$E18</f>
        <v>0.0226649262152778</v>
      </c>
      <c r="CI18" s="0" t="n">
        <f aca="false">IF($V18="●",SUMIFS(ST_SUM!CW:CW,ST_SUM!$L:$L,$G18,ST_SUM!$M:$M,IF($B18='PART METHOD'!$D$4,"FMCNC1",IF($B18='PART METHOD'!$D$6,"FMCNC2","STD")))/IF($B18='PART METHOD'!$D$4,COUNTIFS($G:$G,$G18,$V:$V,"●",$A:$A,CI$5,$B:$B,'PART METHOD'!$D$4),IF($B18='PART METHOD'!$D$6,COUNTIFS($G:$G,$G18,$V:$V,"●",$A:$A,CI$5,$B:$B,'PART METHOD'!$D$6),COUNTIFS($G:$G,$G18,$V:$V,"●",$A:$A,CI$5,$B:$B,"&lt;&gt;"&amp;'PART METHOD'!$D$4,$B:$B,"&lt;&gt;"&amp;'PART METHOD'!$D$6)))/CI$3,0)/3600/$E18</f>
        <v>0.0220869444444444</v>
      </c>
      <c r="CJ18" s="0" t="n">
        <f aca="false">IF($W18="●",SUMIFS(ST_SUM!CX:CX,ST_SUM!$L:$L,$G18,ST_SUM!$N:$N,IF($B18='PART METHOD'!$D$5,"HAND","STD"))/COUNTIFS($G:$G,$G18,$W:$W,"●",$A:$A,CJ$5,$B:$B,IF($B18='PART METHOD'!$D$5,'PART METHOD'!$D$5,"&lt;&gt;"&amp;'PART METHOD'!$D$5))/CJ$3,0)/3600/$E18</f>
        <v>0</v>
      </c>
      <c r="CK18" s="0" t="n">
        <f aca="false">IF($X18="●",SUMIFS(ST_SUM!CY:CY,ST_SUM!$L:$L,$G18)/COUNTIFS($G:$G,$G18,$X:$X,"●",$A:$A,CK$5)/CK$3,0)/3600/$E18</f>
        <v>0</v>
      </c>
      <c r="CL18" s="0" t="n">
        <f aca="false">IF($Y18="●",SUMIFS(ST_SUM!CZ:CZ,ST_SUM!$L:$L,$G18)/COUNTIFS($G:$G,$G18,$Y:$Y,"●",$A:$A,CL$5)/CL$3,0)/3600/$E18</f>
        <v>0</v>
      </c>
      <c r="CM18" s="0" t="n">
        <f aca="false">IF($Z18="●",SUMIFS(ST_SUM!DA:DA,ST_SUM!$L:$L,$G18)/COUNTIFS($G:$G,$G18,$Z:$Z,"●",$A:$A,CM$5)/CM$3,0)/3600/$E18</f>
        <v>0.00872521701388889</v>
      </c>
      <c r="CN18" s="0" t="n">
        <f aca="false">IF($AA18="●",SUMIFS(ST_SUM!DB:DB,ST_SUM!$L:$L,$G18)/COUNTIFS($G:$G,$G18,$AA:$AA,"●",$A:$A,CN$5)/CN$3,0)/3600/$E18</f>
        <v>0.0077625</v>
      </c>
      <c r="CO18" s="0" t="n">
        <f aca="false">IF($AB18="●",SUMIFS(ST_SUM!DC:DC,ST_SUM!$L:$L,$G18)/COUNTIFS($G:$G,$G18,$AB:$AB,"●",$A:$A,CO$5)/CO$3,0)/3600/$E18</f>
        <v>0</v>
      </c>
      <c r="CP18" s="0" t="n">
        <f aca="false">IF($AC18="●",SUMIFS(ST_SUM!DD:DD,ST_SUM!$L:$L,$G18)/COUNTIFS($G:$G,$G18,$AC:$AC,"●",$A:$A,CP$5)/CP$3,0)/3600/$E18</f>
        <v>0</v>
      </c>
      <c r="CQ18" s="0" t="n">
        <f aca="false">IF($AD18="●",SUMIFS(ST_SUM!DE:DE,ST_SUM!$L:$L,$G18)/COUNTIFS($G:$G,$G18,$AD:$AD,"●",$A:$A,CQ$5)/CQ$3,0)/3600/$E18</f>
        <v>0.00466231770833333</v>
      </c>
      <c r="CR18" s="0" t="n">
        <f aca="false">IF($AE18="●",SUMIFS(ST_SUM!DF:DF,ST_SUM!$L:$L,$G18)/COUNTIFS($G:$G,$G18,$AE:$AE,"●",$A:$A,CR$5)/CR$3,0)/3600/$E18</f>
        <v>0.0208316449652778</v>
      </c>
      <c r="CS18" s="0" t="n">
        <f aca="false">IF($AF18="●",SUMIFS(ST_SUM!DG:DG,ST_SUM!$L:$L,$G18)/COUNTIFS($G:$G,$G18,$AF:$AF,"●",$A:$A,CS$5)/CS$3,0)/3600/$E18</f>
        <v>0.00633299913194445</v>
      </c>
      <c r="CT18" s="0" t="n">
        <f aca="false">IF($AG18="●",SUMIFS(ST_SUM!DH:DH,ST_SUM!$L:$L,$G18)/COUNTIFS($G:$G,$G18,$AG:$AG,"●",$A:$A,CT$5)/CT$3,0)/3600/$E18</f>
        <v>0.00698186197916667</v>
      </c>
      <c r="CU18" s="0" t="n">
        <f aca="false">IF($AH18="●",SUMIFS(ST_SUM!DI:DI,ST_SUM!$L:$L,$G18)/COUNTIFS($G:$G,$G18,$AH:$AH,"●",$A:$A,CU$5)/CU$3,0)/3600/$E18</f>
        <v>0.0153919227430556</v>
      </c>
      <c r="CV18" s="0" t="n">
        <f aca="false">IF($AI18="●",SUMIFS(ST_SUM!DJ:DJ,ST_SUM!$L:$L,$G18)/COUNTIFS($G:$G,$G18,$AI:$AI,"●",$A:$A,CV$5)/CV$3,0)/3600/$E18</f>
        <v>0.00669445529513889</v>
      </c>
      <c r="CW18" s="0" t="n">
        <f aca="false">IF($AJ18="●",SUMIFS(ST_SUM!DK:DK,ST_SUM!$L:$L,$G18)/COUNTIFS($G:$G,$G18,$AJ:$AJ,"●",$A:$A,CW$5)/CW$3,0)/3600/$E18</f>
        <v>0.00405530092592593</v>
      </c>
      <c r="CX18" s="0" t="n">
        <f aca="false">IF($AK18="●",SUMIFS(ST_SUM!DL:DL,ST_SUM!$L:$L,$G18)/COUNTIFS($G:$G,$G18,$AK:$AK,"●",$A:$A,CX$5)/CX$3,0)/3600/$E18</f>
        <v>0.00624047569444444</v>
      </c>
      <c r="CY18" s="0" t="n">
        <f aca="false">IF($AL18="●",SUMIFS(ST_SUM!DM:DM,ST_SUM!$L:$L,$G18)/COUNTIFS($G:$G,$G18,$AL:$AL,"●",$A:$A,CY$5)/CY$3,0)/3600/$E18</f>
        <v>0</v>
      </c>
      <c r="CZ18" s="0" t="n">
        <f aca="false">IF($AM18="●",SUMIFS(ST_SUM!DN:DN,ST_SUM!$L:$L,$G18)/COUNTIFS($G:$G,$G18,$AM:$AM,"●",$A:$A,CZ$5)/CZ$3,0)/3600/$E18</f>
        <v>0.0070830078125</v>
      </c>
      <c r="DA18" s="0" t="n">
        <f aca="false">IF($AN18="●",SUMIFS(ST_SUM!DO:DO,ST_SUM!$L:$L,$G18)/COUNTIFS($G:$G,$G18,$AN:$AN,"●",$A:$A,DA$5)/DA$3,0)/3600/$E18</f>
        <v>0.00467540104166667</v>
      </c>
      <c r="DB18" s="0" t="n">
        <f aca="false">IF($AO18="●",SUMIFS(ST_SUM!DP:DP,ST_SUM!$L:$L,$G18)/COUNTIFS($G:$G,$G18,$AO:$AO,"●",$A:$A,DB$5)/DB$3,0)/3600/$E18</f>
        <v>0</v>
      </c>
      <c r="DC18" s="0" t="n">
        <f aca="false">IF($AP18="●",SUMIFS(ST_SUM!DQ:DQ,ST_SUM!$L:$L,$G18)/COUNTIFS($G:$G,$G18,$AP:$AP,"●",$A:$A,DC$5)/DC$3,0)/3600/$E18</f>
        <v>0.00734809027777778</v>
      </c>
      <c r="DD18" s="0" t="n">
        <f aca="false">IF($AQ18="●",SUMIFS(ST_SUM!DR:DR,ST_SUM!$L:$L,$G18)/COUNTIFS($G:$G,$G18,$AQ:$AQ,"●",$A:$A,DD$5)/DD$3,0)/3600/$E18</f>
        <v>0.00518055555555556</v>
      </c>
      <c r="DE18" s="0" t="n">
        <f aca="false">IF($AR18="●",SUMIFS(ST_SUM!DS:DS,ST_SUM!$L:$L,$G18)/COUNTIFS($G:$G,$G18,$AR:$AR,"●",$A:$A,DE$5)/DE$3,0)/3600/$E18</f>
        <v>0</v>
      </c>
      <c r="DF18" s="0" t="n">
        <f aca="false">IF($AS18="●",SUMIFS(ST_SUM!DT:DT,ST_SUM!$L:$L,$G18)/COUNTIFS($G:$G,$G18,$AS:$AS,"●",$A:$A,DF$5)/DF$3,0)/3600/$E18</f>
        <v>0</v>
      </c>
      <c r="DG18" s="0" t="n">
        <f aca="false">IF($AT18="●",SUMIFS(ST_SUM!DU:DU,ST_SUM!$L:$L,$G18)/COUNTIFS($G:$G,$G18,$AT:$AT,"●",$A:$A,DG$5)/DG$3,0)/3600/$E18</f>
        <v>0.0321204253472222</v>
      </c>
      <c r="DH18" s="0" t="n">
        <f aca="false">IF($AU18="●",SUMIFS(ST_SUM!DV:DV,ST_SUM!$L:$L,$G18)/COUNTIFS($G:$G,$G18,$AU:$AU,"●",$A:$A,DH$5)/DH$3,0)/3600/$E18</f>
        <v>0.0187262022569444</v>
      </c>
      <c r="DI18" s="0" t="n">
        <f aca="false">IF($AV18="●",SUMIFS(ST_SUM!DW:DW,ST_SUM!$L:$L,$G18)/COUNTIFS($G:$G,$G18,$AV:$AV,"●",$A:$A,DI$5)/DI$3,0)/3600/$E18</f>
        <v>0.00592958333333333</v>
      </c>
      <c r="DJ18" s="0" t="n">
        <f aca="false">IF($AW18="●",SUMIFS(ST_SUM!DX:DX,ST_SUM!$L:$L,$G18)/COUNTIFS($G:$G,$G18,$AW:$AW,"●",$A:$A,DJ$5)/DJ$3,0)/3600/$E18</f>
        <v>0</v>
      </c>
      <c r="DK18" s="0" t="n">
        <f aca="false">IF($AX18="●",SUMIFS(ST_SUM!DY:DY,ST_SUM!$L:$L,$G18)/COUNTIFS($G:$G,$G18,$AX:$AX,"●",$A:$A,DK$5)/DK$3,0)/3600/$E18</f>
        <v>0</v>
      </c>
      <c r="DL18" s="0" t="n">
        <f aca="false">IF($AY18="●",SUMIFS(ST_SUM!DZ:DZ,ST_SUM!$L:$L,$G18)/COUNTIFS($G:$G,$G18,$AY:$AY,"●",$A:$A,DL$5)/DL$3,0)/3600/$E18</f>
        <v>0.0209598611111111</v>
      </c>
      <c r="DM18" s="0" t="n">
        <f aca="false">IF($AZ18="●",SUMIFS(ST_SUM!EA:EA,ST_SUM!$L:$L,$G18)/COUNTIFS($G:$G,$G18,$AZ:$AZ,"●",$A:$A,DM$5)/DM$3,0)/3600/$E18</f>
        <v>0.0050636255787037</v>
      </c>
      <c r="DN18" s="0" t="n">
        <f aca="false">IF($BA18="●",SUMIFS(ST_SUM!EB:EB,ST_SUM!$L:$L,$G18)/COUNTIFS($G:$G,$G18,$BA:$BA,"●",$A:$A,DN$5)/DN$3,0)/3600/$E18</f>
        <v>0.00473138888888889</v>
      </c>
      <c r="DO18" s="0" t="n">
        <f aca="false">IF($BB18="●",SUMIFS(ST_SUM!EC:EC,ST_SUM!$L:$L,$G18)/COUNTIFS($G:$G,$G18,$BB:$BB,"●",$A:$A,DO$5)/DO$3,0)/3600/$E18</f>
        <v>0.00658640625</v>
      </c>
      <c r="DP18" s="0" t="n">
        <f aca="false">IF($BC18="●",SUMIFS(ST_SUM!ED:ED,ST_SUM!$L:$L,$G18)/COUNTIFS($G:$G,$G18,$BC:$BC,"●",$A:$A,DP$5)/DP$3,0)/3600/$E18</f>
        <v>0.0154203125</v>
      </c>
      <c r="DQ18" s="0" t="n">
        <f aca="false">IF($BD18="●",SUMIFS(ST_SUM!EE:EE,ST_SUM!$L:$L,$G18)/COUNTIFS($G:$G,$G18,$BD:$BD,"●",$A:$A,DQ$5)/DQ$3,0)/3600/$E18</f>
        <v>0.00564952835648148</v>
      </c>
      <c r="DR18" s="0" t="n">
        <f aca="false">IF($BE18="●",SUMIFS(ST_SUM!EF:EF,ST_SUM!$L:$L,$G18)/COUNTIFS($G:$G,$G18,$BE:$BE,"●",$A:$A,DR$5)/DR$3,0)/3600/$E18</f>
        <v>0.00766682335069445</v>
      </c>
      <c r="DS18" s="0" t="n">
        <f aca="false">IF($BF18="●",SUMIFS(ST_SUM!EG:EG,ST_SUM!$L:$L,$G18)/COUNTIFS($G:$G,$G18,$BF:$BF,"●",$A:$A,DS$5)/DS$3,0)/3600/$E18</f>
        <v>0.00993625868055556</v>
      </c>
      <c r="DT18" s="0" t="n">
        <f aca="false">IF($BG18="●",SUMIFS(ST_SUM!EH:EH,ST_SUM!$L:$L,$G18)/COUNTIFS($G:$G,$G18,$BG:$BG,"●",$A:$A,DT$5)/DT$3,0)/3600/$E18</f>
        <v>0</v>
      </c>
      <c r="DU18" s="0" t="n">
        <f aca="false">IF($BH18="●",SUMIFS(ST_SUM!EI:EI,ST_SUM!$L:$L,$G18)/COUNTIFS($G:$G,$G18,$BH:$BH,"●",$A:$A,DU$5)/DU$3,0)/3600/$E18</f>
        <v>0.00383601996527778</v>
      </c>
      <c r="DV18" s="0" t="n">
        <f aca="false">IF($BI18="●",SUMIFS(ST_SUM!EJ:EJ,ST_SUM!$L:$L,$G18)/COUNTIFS($G:$G,$G18,$BI:$BI,"●",$A:$A,DV$5)/DV$3,0)/3600/$E18</f>
        <v>0</v>
      </c>
      <c r="DW18" s="0" t="n">
        <f aca="false">IF($BJ18="●",SUMIFS(ST_SUM!EK:EK,ST_SUM!$L:$L,$G18)/COUNTIFS($G:$G,$G18,$BJ:$BJ,"●",$A:$A,DW$5)/DW$3,0)/3600/$E18</f>
        <v>0</v>
      </c>
      <c r="DX18" s="0" t="n">
        <f aca="false">IF($BK18="●",SUMIFS(ST_SUM!EL:EL,ST_SUM!$L:$L,$G18)/COUNTIFS($G:$G,$G18,$BK:$BK,"●",$A:$A,DX$5)/DX$3,0)/3600/$E18</f>
        <v>0.0101125477430556</v>
      </c>
      <c r="DY18" s="0" t="n">
        <f aca="false">IF($BL18="●",SUMIFS(ST_SUM!EM:EM,ST_SUM!$L:$L,$G18)/COUNTIFS($G:$G,$G18,$BL:$BL,"●",$A:$A,DY$5)/DY$3,0)/3600/$E18</f>
        <v>0.00847595196759259</v>
      </c>
      <c r="DZ18" s="0" t="n">
        <f aca="false">IF($BM18="●",SUMIFS(ST_SUM!EN:EN,ST_SUM!$L:$L,$G18)/COUNTIFS($G:$G,$G18,$BM:$BM,"●",$A:$A,DZ$5)/DZ$3,0)/3600/$E18</f>
        <v>0</v>
      </c>
      <c r="EA18" s="0" t="n">
        <f aca="false">IF($BN18="●",SUMIFS(ST_SUM!EO:EO,ST_SUM!$L:$L,$G18)/COUNTIFS($G:$G,$G18,$BN:$BN,"●",$A:$A,EA$5)/EA$3,0)/3600/$E18</f>
        <v>0</v>
      </c>
      <c r="EB18" s="0" t="n">
        <f aca="false">IF($BO18="●",SUMIFS(ST_SUM!EP:EP,ST_SUM!$L:$L,$G18)/COUNTIFS($G:$G,$G18,$BO:$BO,"●",$A:$A,EB$5)/EB$3,0)/3600/$E18</f>
        <v>0.0301064409722222</v>
      </c>
      <c r="EC18" s="0" t="n">
        <f aca="false">IF($BP18="●",SUMIFS(ST_SUM!EQ:EQ,ST_SUM!$L:$L,$G18)/COUNTIFS($G:$G,$G18,$BP:$BP,"●",$A:$A,EC$5)/EC$3,0)/3600/$E18</f>
        <v>0.0193907725694444</v>
      </c>
      <c r="ED18" s="0" t="n">
        <f aca="false">IF($BQ18="●",SUMIFS(ST_SUM!ER:ER,ST_SUM!$L:$L,$G18)/COUNTIFS($G:$G,$G18,$BQ:$BQ,"●",$A:$A,ED$5)/ED$3,0)/3600/$E18</f>
        <v>0</v>
      </c>
      <c r="EE18" s="0" t="n">
        <f aca="false">IF($BR18="●",SUMIFS(ST_SUM!ES:ES,ST_SUM!$L:$L,$G18)/COUNTIFS($G:$G,$G18,$BR:$BR,"●",$A:$A,EE$5)/EE$3,0)/3600/$E18</f>
        <v>0.00325450520833333</v>
      </c>
      <c r="EF18" s="0" t="n">
        <f aca="false">IF($BS18="●",SUMIFS(ST_SUM!ET:ET,ST_SUM!$L:$L,$G18)/COUNTIFS($G:$G,$G18,$BS:$BS,"●",$A:$A,EF$5)/EF$3,0)/3600/$E18</f>
        <v>0.00150347222222222</v>
      </c>
      <c r="EG18" s="0" t="n">
        <f aca="false">IF($BT18="●",SUMIFS(ST_SUM!EU:EU,ST_SUM!$L:$L,$G18)/COUNTIFS($G:$G,$G18,$BT:$BT,"●",$A:$A,EG$5)/EG$3,0)/3600/$E18</f>
        <v>0</v>
      </c>
      <c r="EH18" s="0" t="n">
        <f aca="false">SUM(BU18:EG18)</f>
        <v>0.444563895833333</v>
      </c>
      <c r="EI18" s="0" t="n">
        <f aca="false">IF($H18="●",SUMIFS(ST_SUM!EW:EW,ST_SUM!$L:$L,$G18)/COUNTIFS($G:$G,$G18,$H:$H,"●",$A:$A,EI$5)/EI$3,0)/3600/$E18</f>
        <v>0</v>
      </c>
      <c r="EJ18" s="0" t="n">
        <f aca="false">IF($I18="●",SUMIFS(ST_SUM!EX:EX,ST_SUM!$L:$L,$G18)/COUNTIFS($G:$G,$G18,$I:$I,"●",$A:$A,EJ$5)/EJ$3,0)/3600/$E18</f>
        <v>0.0022041832010582</v>
      </c>
      <c r="EK18" s="0" t="n">
        <f aca="false">IF($J18="●",SUMIFS(ST_SUM!EY:EY,ST_SUM!$L:$L,$G18)/COUNTIFS($G:$G,$G18,$J:$J,"●",$A:$A,EK$5)/EK$3,0)/3600/$E18</f>
        <v>0</v>
      </c>
      <c r="EL18" s="0" t="n">
        <f aca="false">IF($K18="●",SUMIFS(ST_SUM!EZ:EZ,ST_SUM!$L:$L,$G18)/COUNTIFS($G:$G,$G18,$K:$K,"●",$A:$A,EL$5)/EL$3,0)/3600/$E18</f>
        <v>0</v>
      </c>
      <c r="EM18" s="0" t="n">
        <f aca="false">IF($L18="●",SUMIFS(ST_SUM!FA:FA,ST_SUM!$L:$L,$G18)/COUNTIFS($G:$G,$G18,$L:$L,"●",$A:$A,EM$5)/EM$3,0)/3600/$E18</f>
        <v>0.00309560495205027</v>
      </c>
      <c r="EN18" s="0" t="n">
        <f aca="false">IF($M18="●",SUMIFS(ST_SUM!FB:FB,ST_SUM!$L:$L,$G18)/COUNTIFS($G:$G,$G18,$M:$M,"●",$A:$A,EN$5)/EN$3,0)/3600/$E18</f>
        <v>0.00594219576719577</v>
      </c>
      <c r="EO18" s="0" t="n">
        <f aca="false">IF($N18="●",SUMIFS(ST_SUM!FC:FC,ST_SUM!$L:$L,$G18)/COUNTIFS($G:$G,$G18,$N:$N,"●",$A:$A,EO$5)/EO$3,0)/3600/$E18</f>
        <v>0</v>
      </c>
      <c r="EP18" s="0" t="n">
        <f aca="false">IF($O18="●",SUMIFS(ST_SUM!FD:FD,ST_SUM!$L:$L,$G18,ST_SUM!$M:$M,IF($B18='PART METHOD'!$D$4,"FMCNC1",IF($B18='PART METHOD'!$D$6,"FMCNC2","STD")))/IF($B18='PART METHOD'!$D$4,COUNTIFS($G:$G,$G18,$O:$O,"●",$A:$A,EP$5,$B:$B,'PART METHOD'!$D$4),IF($B18='PART METHOD'!$D$6,COUNTIFS($G:$G,$G18,$O:$O,"●",$A:$A,EP$5,$B:$B,'PART METHOD'!$D$6),COUNTIFS($G:$G,$G18,$O:$O,"●",$A:$A,EP$5,$B:$B,"&lt;&gt;"&amp;'PART METHOD'!$D$4,$B:$B,"&lt;&gt;"&amp;'PART METHOD'!$D$6)))/EP$3,0)/3600/$E18</f>
        <v>0</v>
      </c>
      <c r="EQ18" s="0" t="n">
        <f aca="false">IF($P18="●",SUMIFS(ST_SUM!FE:FE,ST_SUM!$L:$L,$G18,ST_SUM!$M:$M,IF($B18='PART METHOD'!$D$4,"FMCNC1",IF($B18='PART METHOD'!$D$6,"FMCNC2","STD")))/IF($B18='PART METHOD'!$D$4,COUNTIFS($G:$G,$G18,$P:$P,"●",$A:$A,EQ$5,$B:$B,'PART METHOD'!$D$4),IF($B18='PART METHOD'!$D$6,COUNTIFS($G:$G,$G18,$P:$P,"●",$A:$A,EQ$5,$B:$B,'PART METHOD'!$D$6),COUNTIFS($G:$G,$G18,$P:$P,"●",$A:$A,EQ$5,$B:$B,"&lt;&gt;"&amp;'PART METHOD'!$D$4,$B:$B,"&lt;&gt;"&amp;'PART METHOD'!$D$6)))/EQ$3,0)/3600/$E18</f>
        <v>0.0137395014880952</v>
      </c>
      <c r="ER18" s="0" t="n">
        <f aca="false">IF($Q18="●",SUMIFS(ST_SUM!FF:FF,ST_SUM!$L:$L,$G18,ST_SUM!$M:$M,IF($B18='PART METHOD'!$D$4,"FMCNC1",IF($B18='PART METHOD'!$D$6,"FMCNC2","STD")))/IF($B18='PART METHOD'!$D$4,COUNTIFS($G:$G,$G18,$Q:$Q,"●",$A:$A,ER$5,$B:$B,'PART METHOD'!$D$4),IF($B18='PART METHOD'!$D$6,COUNTIFS($G:$G,$G18,$Q:$Q,"●",$A:$A,ER$5,$B:$B,'PART METHOD'!$D$6),COUNTIFS($G:$G,$G18,$Q:$Q,"●",$A:$A,ER$5,$B:$B,"&lt;&gt;"&amp;'PART METHOD'!$D$4,$B:$B,"&lt;&gt;"&amp;'PART METHOD'!$D$6)))/ER$3,0)/3600/$E18</f>
        <v>0.00770116291887125</v>
      </c>
      <c r="ES18" s="0" t="n">
        <f aca="false">IF($R18="●",SUMIFS(ST_SUM!FG:FG,ST_SUM!$L:$L,$G18,ST_SUM!$M:$M,IF($B18='PART METHOD'!$D$4,"FMCNC1",IF($B18='PART METHOD'!$D$6,"FMCNC2","STD")))/IF($B18='PART METHOD'!$D$4,COUNTIFS($G:$G,$G18,$R:$R,"●",$A:$A,ES$5,$B:$B,'PART METHOD'!$D$4),IF($B18='PART METHOD'!$D$6,COUNTIFS($G:$G,$G18,$R:$R,"●",$A:$A,ES$5,$B:$B,'PART METHOD'!$D$6),COUNTIFS($G:$G,$G18,$R:$R,"●",$A:$A,ES$5,$B:$B,"&lt;&gt;"&amp;'PART METHOD'!$D$4,$B:$B,"&lt;&gt;"&amp;'PART METHOD'!$D$6)))/ES$3,0)/3600/$E18</f>
        <v>0.0138470899470899</v>
      </c>
      <c r="ET18" s="0" t="n">
        <f aca="false">IF($S18="●",SUMIFS(ST_SUM!FH:FH,ST_SUM!$L:$L,$G18,ST_SUM!$M:$M,IF($B18='PART METHOD'!$D$4,"FMCNC1",IF($B18='PART METHOD'!$D$6,"FMCNC2","STD")))/IF($B18='PART METHOD'!$D$4,COUNTIFS($G:$G,$G18,$S:$S,"●",$A:$A,ET$5,$B:$B,'PART METHOD'!$D$4),IF($B18='PART METHOD'!$D$6,COUNTIFS($G:$G,$G18,$S:$S,"●",$A:$A,ET$5,$B:$B,'PART METHOD'!$D$6),COUNTIFS($G:$G,$G18,$S:$S,"●",$A:$A,ET$5,$B:$B,"&lt;&gt;"&amp;'PART METHOD'!$D$4,$B:$B,"&lt;&gt;"&amp;'PART METHOD'!$D$6)))/ET$3,0)/3600/$E18</f>
        <v>0</v>
      </c>
      <c r="EU18" s="0" t="n">
        <f aca="false">IF($T18="●",SUMIFS(ST_SUM!FI:FI,ST_SUM!$L:$L,$G18,ST_SUM!$M:$M,IF($B18='PART METHOD'!$D$4,"FMCNC1",IF($B18='PART METHOD'!$D$6,"FMCNC2","STD")))/IF($B18='PART METHOD'!$D$4,COUNTIFS($G:$G,$G18,$T:$T,"●",$A:$A,EU$5,$B:$B,'PART METHOD'!$D$4),IF($B18='PART METHOD'!$D$6,COUNTIFS($G:$G,$G18,$T:$T,"●",$A:$A,EU$5,$B:$B,'PART METHOD'!$D$6),COUNTIFS($G:$G,$G18,$T:$T,"●",$A:$A,EU$5,$B:$B,"&lt;&gt;"&amp;'PART METHOD'!$D$4,$B:$B,"&lt;&gt;"&amp;'PART METHOD'!$D$6)))/EU$3,0)/3600/$E18</f>
        <v>0.0187299933862434</v>
      </c>
      <c r="EV18" s="0" t="n">
        <f aca="false">IF($U18="●",SUMIFS(ST_SUM!FJ:FJ,ST_SUM!$L:$L,$G18,ST_SUM!$M:$M,IF($B18='PART METHOD'!$D$4,"FMCNC1",IF($B18='PART METHOD'!$D$6,"FMCNC2","STD")))/IF($B18='PART METHOD'!$D$4,COUNTIFS($G:$G,$G18,$U:$U,"●",$A:$A,EV$5,$B:$B,'PART METHOD'!$D$4),IF($B18='PART METHOD'!$D$6,COUNTIFS($G:$G,$G18,$U:$U,"●",$A:$A,EV$5,$B:$B,'PART METHOD'!$D$6),COUNTIFS($G:$G,$G18,$U:$U,"●",$A:$A,EV$5,$B:$B,"&lt;&gt;"&amp;'PART METHOD'!$D$4,$B:$B,"&lt;&gt;"&amp;'PART METHOD'!$D$6)))/EV$3,0)/3600/$E18</f>
        <v>0.021898933531746</v>
      </c>
      <c r="EW18" s="0" t="n">
        <f aca="false">IF($V18="●",SUMIFS(ST_SUM!FK:FK,ST_SUM!$L:$L,$G18,ST_SUM!$M:$M,IF($B18='PART METHOD'!$D$4,"FMCNC1",IF($B18='PART METHOD'!$D$6,"FMCNC2","STD")))/IF($B18='PART METHOD'!$D$4,COUNTIFS($G:$G,$G18,$V:$V,"●",$A:$A,EW$5,$B:$B,'PART METHOD'!$D$4),IF($B18='PART METHOD'!$D$6,COUNTIFS($G:$G,$G18,$V:$V,"●",$A:$A,EW$5,$B:$B,'PART METHOD'!$D$6),COUNTIFS($G:$G,$G18,$V:$V,"●",$A:$A,EW$5,$B:$B,"&lt;&gt;"&amp;'PART METHOD'!$D$4,$B:$B,"&lt;&gt;"&amp;'PART METHOD'!$D$6)))/EW$3,0)/3600/$E18</f>
        <v>0.0181781787367725</v>
      </c>
      <c r="EX18" s="0" t="n">
        <f aca="false">IF($W18="●",SUMIFS(ST_SUM!FL:FL,ST_SUM!$L:$L,$G18,ST_SUM!$N:$N,IF($B18='PART METHOD'!$D$5,"HAND","STD"))/COUNTIFS($G:$G,$G18,$W:$W,"●",$A:$A,EX$5,$B:$B,IF($B18='PART METHOD'!$D$5,'PART METHOD'!$D$5,"&lt;&gt;"&amp;'PART METHOD'!$D$5))/EX$3,0)/3600/$E18</f>
        <v>0</v>
      </c>
      <c r="EY18" s="0" t="n">
        <f aca="false">IF($X18="●",SUMIFS(ST_SUM!FM:FM,ST_SUM!$L:$L,$G18)/COUNTIFS($G:$G,$G18,$X:$X,"●",$A:$A,EY$5)/EY$3,0)/3600/$E18</f>
        <v>0</v>
      </c>
      <c r="EZ18" s="0" t="n">
        <f aca="false">IF($Y18="●",SUMIFS(ST_SUM!FN:FN,ST_SUM!$L:$L,$G18)/COUNTIFS($G:$G,$G18,$Y:$Y,"●",$A:$A,EZ$5)/EZ$3,0)/3600/$E18</f>
        <v>0</v>
      </c>
      <c r="FA18" s="0" t="n">
        <f aca="false">IF($Z18="●",SUMIFS(ST_SUM!FO:FO,ST_SUM!$L:$L,$G18)/COUNTIFS($G:$G,$G18,$Z:$Z,"●",$A:$A,FA$5)/FA$3,0)/3600/$E18</f>
        <v>0.00716787698412699</v>
      </c>
      <c r="FB18" s="0" t="n">
        <f aca="false">IF($AA18="●",SUMIFS(ST_SUM!FP:FP,ST_SUM!$L:$L,$G18)/COUNTIFS($G:$G,$G18,$AA:$AA,"●",$A:$A,FB$5)/FB$3,0)/3600/$E18</f>
        <v>0.00539706349206349</v>
      </c>
      <c r="FC18" s="0" t="n">
        <f aca="false">IF($AB18="●",SUMIFS(ST_SUM!FQ:FQ,ST_SUM!$L:$L,$G18)/COUNTIFS($G:$G,$G18,$AB:$AB,"●",$A:$A,FC$5)/FC$3,0)/3600/$E18</f>
        <v>0</v>
      </c>
      <c r="FD18" s="0" t="n">
        <f aca="false">IF($AC18="●",SUMIFS(ST_SUM!FR:FR,ST_SUM!$L:$L,$G18)/COUNTIFS($G:$G,$G18,$AC:$AC,"●",$A:$A,FD$5)/FD$3,0)/3600/$E18</f>
        <v>0</v>
      </c>
      <c r="FE18" s="0" t="n">
        <f aca="false">IF($AD18="●",SUMIFS(ST_SUM!FS:FS,ST_SUM!$L:$L,$G18)/COUNTIFS($G:$G,$G18,$AD:$AD,"●",$A:$A,FE$5)/FE$3,0)/3600/$E18</f>
        <v>0.00666817542989418</v>
      </c>
      <c r="FF18" s="0" t="n">
        <f aca="false">IF($AE18="●",SUMIFS(ST_SUM!FT:FT,ST_SUM!$L:$L,$G18)/COUNTIFS($G:$G,$G18,$AE:$AE,"●",$A:$A,FF$5)/FF$3,0)/3600/$E18</f>
        <v>0.0151184854497355</v>
      </c>
      <c r="FG18" s="0" t="n">
        <f aca="false">IF($AF18="●",SUMIFS(ST_SUM!FU:FU,ST_SUM!$L:$L,$G18)/COUNTIFS($G:$G,$G18,$AF:$AF,"●",$A:$A,FG$5)/FG$3,0)/3600/$E18</f>
        <v>0.0046692931547619</v>
      </c>
      <c r="FH18" s="0" t="n">
        <f aca="false">IF($AG18="●",SUMIFS(ST_SUM!FV:FV,ST_SUM!$L:$L,$G18)/COUNTIFS($G:$G,$G18,$AG:$AG,"●",$A:$A,FH$5)/FH$3,0)/3600/$E18</f>
        <v>0.00342365244708995</v>
      </c>
      <c r="FI18" s="0" t="n">
        <f aca="false">IF($AH18="●",SUMIFS(ST_SUM!FW:FW,ST_SUM!$L:$L,$G18)/COUNTIFS($G:$G,$G18,$AH:$AH,"●",$A:$A,FI$5)/FI$3,0)/3600/$E18</f>
        <v>0.014814880952381</v>
      </c>
      <c r="FJ18" s="0" t="n">
        <f aca="false">IF($AI18="●",SUMIFS(ST_SUM!FX:FX,ST_SUM!$L:$L,$G18)/COUNTIFS($G:$G,$G18,$AI:$AI,"●",$A:$A,FJ$5)/FJ$3,0)/3600/$E18</f>
        <v>0.00370388888888889</v>
      </c>
      <c r="FK18" s="0" t="n">
        <f aca="false">IF($AJ18="●",SUMIFS(ST_SUM!FY:FY,ST_SUM!$L:$L,$G18)/COUNTIFS($G:$G,$G18,$AJ:$AJ,"●",$A:$A,FK$5)/FK$3,0)/3600/$E18</f>
        <v>0.00234001598324515</v>
      </c>
      <c r="FL18" s="0" t="n">
        <f aca="false">IF($AK18="●",SUMIFS(ST_SUM!FZ:FZ,ST_SUM!$L:$L,$G18)/COUNTIFS($G:$G,$G18,$AK:$AK,"●",$A:$A,FL$5)/FL$3,0)/3600/$E18</f>
        <v>0.00358434854497355</v>
      </c>
      <c r="FM18" s="0" t="n">
        <f aca="false">IF($AL18="●",SUMIFS(ST_SUM!GA:GA,ST_SUM!$L:$L,$G18)/COUNTIFS($G:$G,$G18,$AL:$AL,"●",$A:$A,FM$5)/FM$3,0)/3600/$E18</f>
        <v>0</v>
      </c>
      <c r="FN18" s="0" t="n">
        <f aca="false">IF($AM18="●",SUMIFS(ST_SUM!GB:GB,ST_SUM!$L:$L,$G18)/COUNTIFS($G:$G,$G18,$AM:$AM,"●",$A:$A,FN$5)/FN$3,0)/3600/$E18</f>
        <v>0.00640341021825397</v>
      </c>
      <c r="FO18" s="0" t="n">
        <f aca="false">IF($AN18="●",SUMIFS(ST_SUM!GC:GC,ST_SUM!$L:$L,$G18)/COUNTIFS($G:$G,$G18,$AN:$AN,"●",$A:$A,FO$5)/FO$3,0)/3600/$E18</f>
        <v>0.00482422288359788</v>
      </c>
      <c r="FP18" s="0" t="n">
        <f aca="false">IF($AO18="●",SUMIFS(ST_SUM!GD:GD,ST_SUM!$L:$L,$G18)/COUNTIFS($G:$G,$G18,$AO:$AO,"●",$A:$A,FP$5)/FP$3,0)/3600/$E18</f>
        <v>0</v>
      </c>
      <c r="FQ18" s="0" t="n">
        <f aca="false">IF($AP18="●",SUMIFS(ST_SUM!GE:GE,ST_SUM!$L:$L,$G18)/COUNTIFS($G:$G,$G18,$AP:$AP,"●",$A:$A,FQ$5)/FQ$3,0)/3600/$E18</f>
        <v>0.00679591049382716</v>
      </c>
      <c r="FR18" s="0" t="n">
        <f aca="false">IF($AQ18="●",SUMIFS(ST_SUM!GF:GF,ST_SUM!$L:$L,$G18)/COUNTIFS($G:$G,$G18,$AQ:$AQ,"●",$A:$A,FR$5)/FR$3,0)/3600/$E18</f>
        <v>0.00174487433862434</v>
      </c>
      <c r="FS18" s="0" t="n">
        <f aca="false">IF($AR18="●",SUMIFS(ST_SUM!GG:GG,ST_SUM!$L:$L,$G18)/COUNTIFS($G:$G,$G18,$AR:$AR,"●",$A:$A,FS$5)/FS$3,0)/3600/$E18</f>
        <v>0</v>
      </c>
      <c r="FT18" s="0" t="n">
        <f aca="false">IF($AS18="●",SUMIFS(ST_SUM!GH:GH,ST_SUM!$L:$L,$G18)/COUNTIFS($G:$G,$G18,$AS:$AS,"●",$A:$A,FT$5)/FT$3,0)/3600/$E18</f>
        <v>0</v>
      </c>
      <c r="FU18" s="0" t="n">
        <f aca="false">IF($AT18="●",SUMIFS(ST_SUM!GI:GI,ST_SUM!$L:$L,$G18)/COUNTIFS($G:$G,$G18,$AT:$AT,"●",$A:$A,FU$5)/FU$3,0)/3600/$E18</f>
        <v>0.0351337549603175</v>
      </c>
      <c r="FV18" s="0" t="n">
        <f aca="false">IF($AU18="●",SUMIFS(ST_SUM!GJ:GJ,ST_SUM!$L:$L,$G18)/COUNTIFS($G:$G,$G18,$AU:$AU,"●",$A:$A,FV$5)/FV$3,0)/3600/$E18</f>
        <v>0.0163939773478836</v>
      </c>
      <c r="FW18" s="0" t="n">
        <f aca="false">IF($AV18="●",SUMIFS(ST_SUM!GK:GK,ST_SUM!$L:$L,$G18)/COUNTIFS($G:$G,$G18,$AV:$AV,"●",$A:$A,FW$5)/FW$3,0)/3600/$E18</f>
        <v>0.0050031498015873</v>
      </c>
      <c r="FX18" s="0" t="n">
        <f aca="false">IF($AW18="●",SUMIFS(ST_SUM!GL:GL,ST_SUM!$L:$L,$G18)/COUNTIFS($G:$G,$G18,$AW:$AW,"●",$A:$A,FX$5)/FX$3,0)/3600/$E18</f>
        <v>0</v>
      </c>
      <c r="FY18" s="0" t="n">
        <f aca="false">IF($AX18="●",SUMIFS(ST_SUM!GM:GM,ST_SUM!$L:$L,$G18)/COUNTIFS($G:$G,$G18,$AX:$AX,"●",$A:$A,FY$5)/FY$3,0)/3600/$E18</f>
        <v>0</v>
      </c>
      <c r="FZ18" s="0" t="n">
        <f aca="false">IF($AY18="●",SUMIFS(ST_SUM!GN:GN,ST_SUM!$L:$L,$G18)/COUNTIFS($G:$G,$G18,$AY:$AY,"●",$A:$A,FZ$5)/FZ$3,0)/3600/$E18</f>
        <v>0.0126690538194444</v>
      </c>
      <c r="GA18" s="0" t="n">
        <f aca="false">IF($AZ18="●",SUMIFS(ST_SUM!GO:GO,ST_SUM!$L:$L,$G18)/COUNTIFS($G:$G,$G18,$AZ:$AZ,"●",$A:$A,GA$5)/GA$3,0)/3600/$E18</f>
        <v>0.0027041939484127</v>
      </c>
      <c r="GB18" s="0" t="n">
        <f aca="false">IF($BA18="●",SUMIFS(ST_SUM!GP:GP,ST_SUM!$L:$L,$G18)/COUNTIFS($G:$G,$G18,$BA:$BA,"●",$A:$A,GB$5)/GB$3,0)/3600/$E18</f>
        <v>0.00203062582671958</v>
      </c>
      <c r="GC18" s="0" t="n">
        <f aca="false">IF($BB18="●",SUMIFS(ST_SUM!GQ:GQ,ST_SUM!$L:$L,$G18)/COUNTIFS($G:$G,$G18,$BB:$BB,"●",$A:$A,GC$5)/GC$3,0)/3600/$E18</f>
        <v>0.00547687251984127</v>
      </c>
      <c r="GD18" s="0" t="n">
        <f aca="false">IF($BC18="●",SUMIFS(ST_SUM!GR:GR,ST_SUM!$L:$L,$G18)/COUNTIFS($G:$G,$G18,$BC:$BC,"●",$A:$A,GD$5)/GD$3,0)/3600/$E18</f>
        <v>0.00656106150793651</v>
      </c>
      <c r="GE18" s="0" t="n">
        <f aca="false">IF($BD18="●",SUMIFS(ST_SUM!GS:GS,ST_SUM!$L:$L,$G18)/COUNTIFS($G:$G,$G18,$BD:$BD,"●",$A:$A,GE$5)/GE$3,0)/3600/$E18</f>
        <v>0.00753970320767196</v>
      </c>
      <c r="GF18" s="0" t="n">
        <f aca="false">IF($BE18="●",SUMIFS(ST_SUM!GT:GT,ST_SUM!$L:$L,$G18)/COUNTIFS($G:$G,$G18,$BE:$BE,"●",$A:$A,GF$5)/GF$3,0)/3600/$E18</f>
        <v>0.00808681382275132</v>
      </c>
      <c r="GG18" s="0" t="n">
        <f aca="false">IF($BF18="●",SUMIFS(ST_SUM!GU:GU,ST_SUM!$L:$L,$G18)/COUNTIFS($G:$G,$G18,$BF:$BF,"●",$A:$A,GG$5)/GG$3,0)/3600/$E18</f>
        <v>0.00879555224867725</v>
      </c>
      <c r="GH18" s="0" t="n">
        <f aca="false">IF($BG18="●",SUMIFS(ST_SUM!GV:GV,ST_SUM!$L:$L,$G18)/COUNTIFS($G:$G,$G18,$BG:$BG,"●",$A:$A,GH$5)/GH$3,0)/3600/$E18</f>
        <v>0</v>
      </c>
      <c r="GI18" s="0" t="n">
        <f aca="false">IF($BH18="●",SUMIFS(ST_SUM!GW:GW,ST_SUM!$L:$L,$G18)/COUNTIFS($G:$G,$G18,$BH:$BH,"●",$A:$A,GI$5)/GI$3,0)/3600/$E18</f>
        <v>0.00251060784556878</v>
      </c>
      <c r="GJ18" s="0" t="n">
        <f aca="false">IF($BI18="●",SUMIFS(ST_SUM!GX:GX,ST_SUM!$L:$L,$G18)/COUNTIFS($G:$G,$G18,$BI:$BI,"●",$A:$A,GJ$5)/GJ$3,0)/3600/$E18</f>
        <v>0</v>
      </c>
      <c r="GK18" s="0" t="n">
        <f aca="false">IF($BJ18="●",SUMIFS(ST_SUM!GY:GY,ST_SUM!$L:$L,$G18)/COUNTIFS($G:$G,$G18,$BJ:$BJ,"●",$A:$A,GK$5)/GK$3,0)/3600/$E18</f>
        <v>0</v>
      </c>
      <c r="GL18" s="0" t="n">
        <f aca="false">IF($BK18="●",SUMIFS(ST_SUM!GZ:GZ,ST_SUM!$L:$L,$G18)/COUNTIFS($G:$G,$G18,$BK:$BK,"●",$A:$A,GL$5)/GL$3,0)/3600/$E18</f>
        <v>0.00594686673280423</v>
      </c>
      <c r="GM18" s="0" t="n">
        <f aca="false">IF($BL18="●",SUMIFS(ST_SUM!HA:HA,ST_SUM!$L:$L,$G18)/COUNTIFS($G:$G,$G18,$BL:$BL,"●",$A:$A,GM$5)/GM$3,0)/3600/$E18</f>
        <v>0.00802970293209877</v>
      </c>
      <c r="GN18" s="0" t="n">
        <f aca="false">IF($BM18="●",SUMIFS(ST_SUM!HB:HB,ST_SUM!$L:$L,$G18)/COUNTIFS($G:$G,$G18,$BM:$BM,"●",$A:$A,GN$5)/GN$3,0)/3600/$E18</f>
        <v>0</v>
      </c>
      <c r="GO18" s="0" t="n">
        <f aca="false">IF($BN18="●",SUMIFS(ST_SUM!HC:HC,ST_SUM!$L:$L,$G18)/COUNTIFS($G:$G,$G18,$BN:$BN,"●",$A:$A,GO$5)/GO$3,0)/3600/$E18</f>
        <v>0</v>
      </c>
      <c r="GP18" s="0" t="n">
        <f aca="false">IF($BO18="●",SUMIFS(ST_SUM!HD:HD,ST_SUM!$L:$L,$G18)/COUNTIFS($G:$G,$G18,$BO:$BO,"●",$A:$A,GP$5)/GP$3,0)/3600/$E18</f>
        <v>0.027916369047619</v>
      </c>
      <c r="GQ18" s="0" t="n">
        <f aca="false">IF($BP18="●",SUMIFS(ST_SUM!HE:HE,ST_SUM!$L:$L,$G18)/COUNTIFS($G:$G,$G18,$BP:$BP,"●",$A:$A,GQ$5)/GQ$3,0)/3600/$E18</f>
        <v>0.014693324239418</v>
      </c>
      <c r="GR18" s="0" t="n">
        <f aca="false">IF($BQ18="●",SUMIFS(ST_SUM!HF:HF,ST_SUM!$L:$L,$G18)/COUNTIFS($G:$G,$G18,$BQ:$BQ,"●",$A:$A,GR$5)/GR$3,0)/3600/$E18</f>
        <v>0</v>
      </c>
      <c r="GS18" s="0" t="n">
        <f aca="false">IF($BR18="●",SUMIFS(ST_SUM!HG:HG,ST_SUM!$L:$L,$G18)/COUNTIFS($G:$G,$G18,$BR:$BR,"●",$A:$A,GS$5)/GS$3,0)/3600/$E18</f>
        <v>0.00222818287037037</v>
      </c>
      <c r="GT18" s="0" t="n">
        <f aca="false">IF($BS18="●",SUMIFS(ST_SUM!HH:HH,ST_SUM!$L:$L,$G18)/COUNTIFS($G:$G,$G18,$BS:$BS,"●",$A:$A,GT$5)/GT$3,0)/3600/$E18</f>
        <v>0.00131613756613757</v>
      </c>
      <c r="GU18" s="0" t="n">
        <f aca="false">IF($BT18="●",SUMIFS(ST_SUM!HI:HI,ST_SUM!$L:$L,$G18)/COUNTIFS($G:$G,$G18,$BT:$BT,"●",$A:$A,GU$5)/GU$3,0)/3600/$E18</f>
        <v>0</v>
      </c>
      <c r="GV18" s="0" t="n">
        <f aca="false">SUM(EI18:GU18)</f>
        <v>0.365028893435847</v>
      </c>
      <c r="GW18" s="0" t="n">
        <f aca="false">IF($H18="●",SUMIFS(ST_SUM!HK:HK,ST_SUM!$L:$L,$G18)/COUNTIFS($G:$G,$G18,$H:$H,"●",$A:$A,GW$5)/GW$3,0)/3600/$E18</f>
        <v>0</v>
      </c>
      <c r="GX18" s="0" t="n">
        <f aca="false">IF($I18="●",SUMIFS(ST_SUM!HL:HL,ST_SUM!$L:$L,$G18)/COUNTIFS($G:$G,$G18,$I:$I,"●",$A:$A,GX$5)/GX$3,0)/3600/$E18</f>
        <v>0.00154738005050505</v>
      </c>
      <c r="GY18" s="0" t="n">
        <f aca="false">IF($J18="●",SUMIFS(ST_SUM!HM:HM,ST_SUM!$L:$L,$G18)/COUNTIFS($G:$G,$G18,$J:$J,"●",$A:$A,GY$5)/GY$3,0)/3600/$E18</f>
        <v>0</v>
      </c>
      <c r="GZ18" s="0" t="n">
        <f aca="false">IF($K18="●",SUMIFS(ST_SUM!HN:HN,ST_SUM!$L:$L,$G18)/COUNTIFS($G:$G,$G18,$K:$K,"●",$A:$A,GZ$5)/GZ$3,0)/3600/$E18</f>
        <v>0</v>
      </c>
      <c r="HA18" s="0" t="n">
        <f aca="false">IF($L18="●",SUMIFS(ST_SUM!HO:HO,ST_SUM!$L:$L,$G18)/COUNTIFS($G:$G,$G18,$L:$L,"●",$A:$A,HA$5)/HA$3,0)/3600/$E18</f>
        <v>0.0085556029040404</v>
      </c>
      <c r="HB18" s="0" t="n">
        <f aca="false">IF($M18="●",SUMIFS(ST_SUM!HP:HP,ST_SUM!$L:$L,$G18)/COUNTIFS($G:$G,$G18,$M:$M,"●",$A:$A,HB$5)/HB$3,0)/3600/$E18</f>
        <v>0.0033368529040404</v>
      </c>
      <c r="HC18" s="0" t="n">
        <f aca="false">IF($N18="●",SUMIFS(ST_SUM!HQ:HQ,ST_SUM!$L:$L,$G18)/COUNTIFS($G:$G,$G18,$N:$N,"●",$A:$A,HC$5)/HC$3,0)/3600/$E18</f>
        <v>0</v>
      </c>
      <c r="HD18" s="0" t="n">
        <f aca="false">IF($O18="●",SUMIFS(ST_SUM!HR:HR,ST_SUM!$L:$L,$G18,ST_SUM!$M:$M,IF($B18='PART METHOD'!$D$4,"FMCNC1",IF($B18='PART METHOD'!$D$6,"FMCNC2","STD")))/IF($B18='PART METHOD'!$D$4,COUNTIFS($G:$G,$G18,$O:$O,"●",$A:$A,HD$5,$B:$B,'PART METHOD'!$D$4),IF($B18='PART METHOD'!$D$6,COUNTIFS($G:$G,$G18,$O:$O,"●",$A:$A,HD$5,$B:$B,'PART METHOD'!$D$6),COUNTIFS($G:$G,$G18,$O:$O,"●",$A:$A,HD$5,$B:$B,"&lt;&gt;"&amp;'PART METHOD'!$D$4,$B:$B,"&lt;&gt;"&amp;'PART METHOD'!$D$6)))/HD$3,0)/3600/$E18</f>
        <v>0</v>
      </c>
      <c r="HE18" s="0" t="n">
        <f aca="false">IF($P18="●",SUMIFS(ST_SUM!HS:HS,ST_SUM!$L:$L,$G18,ST_SUM!$M:$M,IF($B18='PART METHOD'!$D$4,"FMCNC1",IF($B18='PART METHOD'!$D$6,"FMCNC2","STD")))/IF($B18='PART METHOD'!$D$4,COUNTIFS($G:$G,$G18,$P:$P,"●",$A:$A,HE$5,$B:$B,'PART METHOD'!$D$4),IF($B18='PART METHOD'!$D$6,COUNTIFS($G:$G,$G18,$P:$P,"●",$A:$A,HE$5,$B:$B,'PART METHOD'!$D$6),COUNTIFS($G:$G,$G18,$P:$P,"●",$A:$A,HE$5,$B:$B,"&lt;&gt;"&amp;'PART METHOD'!$D$4,$B:$B,"&lt;&gt;"&amp;'PART METHOD'!$D$6)))/HE$3,0)/3600/$E18</f>
        <v>0.0214686316287879</v>
      </c>
      <c r="HF18" s="0" t="n">
        <f aca="false">IF($Q18="●",SUMIFS(ST_SUM!HT:HT,ST_SUM!$L:$L,$G18,ST_SUM!$M:$M,IF($B18='PART METHOD'!$D$4,"FMCNC1",IF($B18='PART METHOD'!$D$6,"FMCNC2","STD")))/IF($B18='PART METHOD'!$D$4,COUNTIFS($G:$G,$G18,$Q:$Q,"●",$A:$A,HF$5,$B:$B,'PART METHOD'!$D$4),IF($B18='PART METHOD'!$D$6,COUNTIFS($G:$G,$G18,$Q:$Q,"●",$A:$A,HF$5,$B:$B,'PART METHOD'!$D$6),COUNTIFS($G:$G,$G18,$Q:$Q,"●",$A:$A,HF$5,$B:$B,"&lt;&gt;"&amp;'PART METHOD'!$D$4,$B:$B,"&lt;&gt;"&amp;'PART METHOD'!$D$6)))/HF$3,0)/3600/$E18</f>
        <v>0.0098978740530303</v>
      </c>
      <c r="HG18" s="0" t="n">
        <f aca="false">IF($R18="●",SUMIFS(ST_SUM!HU:HU,ST_SUM!$L:$L,$G18,ST_SUM!$M:$M,IF($B18='PART METHOD'!$D$4,"FMCNC1",IF($B18='PART METHOD'!$D$6,"FMCNC2","STD")))/IF($B18='PART METHOD'!$D$4,COUNTIFS($G:$G,$G18,$R:$R,"●",$A:$A,HG$5,$B:$B,'PART METHOD'!$D$4),IF($B18='PART METHOD'!$D$6,COUNTIFS($G:$G,$G18,$R:$R,"●",$A:$A,HG$5,$B:$B,'PART METHOD'!$D$6),COUNTIFS($G:$G,$G18,$R:$R,"●",$A:$A,HG$5,$B:$B,"&lt;&gt;"&amp;'PART METHOD'!$D$4,$B:$B,"&lt;&gt;"&amp;'PART METHOD'!$D$6)))/HG$3,0)/3600/$E18</f>
        <v>0.0141672092013889</v>
      </c>
      <c r="HH18" s="0" t="n">
        <f aca="false">IF($S18="●",SUMIFS(ST_SUM!HV:HV,ST_SUM!$L:$L,$G18,ST_SUM!$M:$M,IF($B18='PART METHOD'!$D$4,"FMCNC1",IF($B18='PART METHOD'!$D$6,"FMCNC2","STD")))/IF($B18='PART METHOD'!$D$4,COUNTIFS($G:$G,$G18,$S:$S,"●",$A:$A,HH$5,$B:$B,'PART METHOD'!$D$4),IF($B18='PART METHOD'!$D$6,COUNTIFS($G:$G,$G18,$S:$S,"●",$A:$A,HH$5,$B:$B,'PART METHOD'!$D$6),COUNTIFS($G:$G,$G18,$S:$S,"●",$A:$A,HH$5,$B:$B,"&lt;&gt;"&amp;'PART METHOD'!$D$4,$B:$B,"&lt;&gt;"&amp;'PART METHOD'!$D$6)))/HH$3,0)/3600/$E18</f>
        <v>0</v>
      </c>
      <c r="HI18" s="0" t="n">
        <f aca="false">IF($T18="●",SUMIFS(ST_SUM!HW:HW,ST_SUM!$L:$L,$G18,ST_SUM!$M:$M,IF($B18='PART METHOD'!$D$4,"FMCNC1",IF($B18='PART METHOD'!$D$6,"FMCNC2","STD")))/IF($B18='PART METHOD'!$D$4,COUNTIFS($G:$G,$G18,$T:$T,"●",$A:$A,HI$5,$B:$B,'PART METHOD'!$D$4),IF($B18='PART METHOD'!$D$6,COUNTIFS($G:$G,$G18,$T:$T,"●",$A:$A,HI$5,$B:$B,'PART METHOD'!$D$6),COUNTIFS($G:$G,$G18,$T:$T,"●",$A:$A,HI$5,$B:$B,"&lt;&gt;"&amp;'PART METHOD'!$D$4,$B:$B,"&lt;&gt;"&amp;'PART METHOD'!$D$6)))/HI$3,0)/3600/$E18</f>
        <v>0.0366015033143939</v>
      </c>
      <c r="HJ18" s="0" t="n">
        <f aca="false">IF($U18="●",SUMIFS(ST_SUM!HX:HX,ST_SUM!$L:$L,$G18,ST_SUM!$M:$M,IF($B18='PART METHOD'!$D$4,"FMCNC1",IF($B18='PART METHOD'!$D$6,"FMCNC2","STD")))/IF($B18='PART METHOD'!$D$4,COUNTIFS($G:$G,$G18,$U:$U,"●",$A:$A,HJ$5,$B:$B,'PART METHOD'!$D$4),IF($B18='PART METHOD'!$D$6,COUNTIFS($G:$G,$G18,$U:$U,"●",$A:$A,HJ$5,$B:$B,'PART METHOD'!$D$6),COUNTIFS($G:$G,$G18,$U:$U,"●",$A:$A,HJ$5,$B:$B,"&lt;&gt;"&amp;'PART METHOD'!$D$4,$B:$B,"&lt;&gt;"&amp;'PART METHOD'!$D$6)))/HJ$3,0)/3600/$E18</f>
        <v>0.0217971484375</v>
      </c>
      <c r="HK18" s="0" t="n">
        <f aca="false">IF($V18="●",SUMIFS(ST_SUM!HY:HY,ST_SUM!$L:$L,$G18,ST_SUM!$M:$M,IF($B18='PART METHOD'!$D$4,"FMCNC1",IF($B18='PART METHOD'!$D$6,"FMCNC2","STD")))/IF($B18='PART METHOD'!$D$4,COUNTIFS($G:$G,$G18,$V:$V,"●",$A:$A,HK$5,$B:$B,'PART METHOD'!$D$4),IF($B18='PART METHOD'!$D$6,COUNTIFS($G:$G,$G18,$V:$V,"●",$A:$A,HK$5,$B:$B,'PART METHOD'!$D$6),COUNTIFS($G:$G,$G18,$V:$V,"●",$A:$A,HK$5,$B:$B,"&lt;&gt;"&amp;'PART METHOD'!$D$4,$B:$B,"&lt;&gt;"&amp;'PART METHOD'!$D$6)))/HK$3,0)/3600/$E18</f>
        <v>0.0181097182765152</v>
      </c>
      <c r="HL18" s="0" t="n">
        <f aca="false">IF($W18="●",SUMIFS(ST_SUM!HZ:HZ,ST_SUM!$L:$L,$G18,ST_SUM!$N:$N,IF($B18='PART METHOD'!$D$5,"HAND","STD"))/COUNTIFS($G:$G,$G18,$W:$W,"●",$A:$A,HL$5,$B:$B,IF($B18='PART METHOD'!$D$5,'PART METHOD'!$D$5,"&lt;&gt;"&amp;'PART METHOD'!$D$5))/HL$3,0)/3600/$E18</f>
        <v>0</v>
      </c>
      <c r="HM18" s="0" t="n">
        <f aca="false">IF($X18="●",SUMIFS(ST_SUM!IA:IA,ST_SUM!$L:$L,$G18)/COUNTIFS($G:$G,$G18,$X:$X,"●",$A:$A,HM$5)/HM$3,0)/3600/$E18</f>
        <v>0</v>
      </c>
      <c r="HN18" s="0" t="n">
        <f aca="false">IF($Y18="●",SUMIFS(ST_SUM!IB:IB,ST_SUM!$L:$L,$G18)/COUNTIFS($G:$G,$G18,$Y:$Y,"●",$A:$A,HN$5)/HN$3,0)/3600/$E18</f>
        <v>0</v>
      </c>
      <c r="HO18" s="0" t="n">
        <f aca="false">IF($Z18="●",SUMIFS(ST_SUM!IC:IC,ST_SUM!$L:$L,$G18)/COUNTIFS($G:$G,$G18,$Z:$Z,"●",$A:$A,HO$5)/HO$3,0)/3600/$E18</f>
        <v>0.00767666771885522</v>
      </c>
      <c r="HP18" s="0" t="n">
        <f aca="false">IF($AA18="●",SUMIFS(ST_SUM!ID:ID,ST_SUM!$L:$L,$G18)/COUNTIFS($G:$G,$G18,$AA:$AA,"●",$A:$A,HP$5)/HP$3,0)/3600/$E18</f>
        <v>0.00771736900252525</v>
      </c>
      <c r="HQ18" s="0" t="n">
        <f aca="false">IF($AB18="●",SUMIFS(ST_SUM!IE:IE,ST_SUM!$L:$L,$G18)/COUNTIFS($G:$G,$G18,$AB:$AB,"●",$A:$A,HQ$5)/HQ$3,0)/3600/$E18</f>
        <v>0</v>
      </c>
      <c r="HR18" s="0" t="n">
        <f aca="false">IF($AC18="●",SUMIFS(ST_SUM!IF:IF,ST_SUM!$L:$L,$G18)/COUNTIFS($G:$G,$G18,$AC:$AC,"●",$A:$A,HR$5)/HR$3,0)/3600/$E18</f>
        <v>0</v>
      </c>
      <c r="HS18" s="0" t="n">
        <f aca="false">IF($AD18="●",SUMIFS(ST_SUM!IG:IG,ST_SUM!$L:$L,$G18)/COUNTIFS($G:$G,$G18,$AD:$AD,"●",$A:$A,HS$5)/HS$3,0)/3600/$E18</f>
        <v>0.00803923676872896</v>
      </c>
      <c r="HT18" s="0" t="n">
        <f aca="false">IF($AE18="●",SUMIFS(ST_SUM!IH:IH,ST_SUM!$L:$L,$G18)/COUNTIFS($G:$G,$G18,$AE:$AE,"●",$A:$A,HT$5)/HT$3,0)/3600/$E18</f>
        <v>0.0305269618055556</v>
      </c>
      <c r="HU18" s="0" t="n">
        <f aca="false">IF($AF18="●",SUMIFS(ST_SUM!II:II,ST_SUM!$L:$L,$G18)/COUNTIFS($G:$G,$G18,$AF:$AF,"●",$A:$A,HU$5)/HU$3,0)/3600/$E18</f>
        <v>0.00534208885732323</v>
      </c>
      <c r="HV18" s="0" t="n">
        <f aca="false">IF($AG18="●",SUMIFS(ST_SUM!IJ:IJ,ST_SUM!$L:$L,$G18)/COUNTIFS($G:$G,$G18,$AG:$AG,"●",$A:$A,HV$5)/HV$3,0)/3600/$E18</f>
        <v>0.0108341145833333</v>
      </c>
      <c r="HW18" s="0" t="n">
        <f aca="false">IF($AH18="●",SUMIFS(ST_SUM!IK:IK,ST_SUM!$L:$L,$G18)/COUNTIFS($G:$G,$G18,$AH:$AH,"●",$A:$A,HW$5)/HW$3,0)/3600/$E18</f>
        <v>0.0127947798295455</v>
      </c>
      <c r="HX18" s="0" t="n">
        <f aca="false">IF($AI18="●",SUMIFS(ST_SUM!IL:IL,ST_SUM!$L:$L,$G18)/COUNTIFS($G:$G,$G18,$AI:$AI,"●",$A:$A,HX$5)/HX$3,0)/3600/$E18</f>
        <v>0.00812931660353535</v>
      </c>
      <c r="HY18" s="0" t="n">
        <f aca="false">IF($AJ18="●",SUMIFS(ST_SUM!IM:IM,ST_SUM!$L:$L,$G18)/COUNTIFS($G:$G,$G18,$AJ:$AJ,"●",$A:$A,HY$5)/HY$3,0)/3600/$E18</f>
        <v>0.00547433186026936</v>
      </c>
      <c r="HZ18" s="0" t="n">
        <f aca="false">IF($AK18="●",SUMIFS(ST_SUM!IN:IN,ST_SUM!$L:$L,$G18)/COUNTIFS($G:$G,$G18,$AK:$AK,"●",$A:$A,HZ$5)/HZ$3,0)/3600/$E18</f>
        <v>0.0104998421717172</v>
      </c>
      <c r="IA18" s="0" t="n">
        <f aca="false">IF($AL18="●",SUMIFS(ST_SUM!IO:IO,ST_SUM!$L:$L,$G18)/COUNTIFS($G:$G,$G18,$AL:$AL,"●",$A:$A,IA$5)/IA$3,0)/3600/$E18</f>
        <v>0</v>
      </c>
      <c r="IB18" s="0" t="n">
        <f aca="false">IF($AM18="●",SUMIFS(ST_SUM!IP:IP,ST_SUM!$L:$L,$G18)/COUNTIFS($G:$G,$G18,$AM:$AM,"●",$A:$A,IB$5)/IB$3,0)/3600/$E18</f>
        <v>0.00572026515151515</v>
      </c>
      <c r="IC18" s="0" t="n">
        <f aca="false">IF($AN18="●",SUMIFS(ST_SUM!IQ:IQ,ST_SUM!$L:$L,$G18)/COUNTIFS($G:$G,$G18,$AN:$AN,"●",$A:$A,IC$5)/IC$3,0)/3600/$E18</f>
        <v>0.00559863478535354</v>
      </c>
      <c r="ID18" s="0" t="n">
        <f aca="false">IF($AO18="●",SUMIFS(ST_SUM!IR:IR,ST_SUM!$L:$L,$G18)/COUNTIFS($G:$G,$G18,$AO:$AO,"●",$A:$A,ID$5)/ID$3,0)/3600/$E18</f>
        <v>0</v>
      </c>
      <c r="IE18" s="0" t="n">
        <f aca="false">IF($AP18="●",SUMIFS(ST_SUM!IS:IS,ST_SUM!$L:$L,$G18)/COUNTIFS($G:$G,$G18,$AP:$AP,"●",$A:$A,IE$5)/IE$3,0)/3600/$E18</f>
        <v>0.00386789772727273</v>
      </c>
      <c r="IF18" s="0" t="n">
        <f aca="false">IF($AQ18="●",SUMIFS(ST_SUM!IT:IT,ST_SUM!$L:$L,$G18)/COUNTIFS($G:$G,$G18,$AQ:$AQ,"●",$A:$A,IF$5)/IF$3,0)/3600/$E18</f>
        <v>0.00779338068181818</v>
      </c>
      <c r="IG18" s="0" t="n">
        <f aca="false">IF($AR18="●",SUMIFS(ST_SUM!IU:IU,ST_SUM!$L:$L,$G18)/COUNTIFS($G:$G,$G18,$AR:$AR,"●",$A:$A,IG$5)/IG$3,0)/3600/$E18</f>
        <v>0</v>
      </c>
      <c r="IH18" s="0" t="n">
        <f aca="false">IF($AS18="●",SUMIFS(ST_SUM!IV:IV,ST_SUM!$L:$L,$G18)/COUNTIFS($G:$G,$G18,$AS:$AS,"●",$A:$A,IH$5)/IH$3,0)/3600/$E18</f>
        <v>0</v>
      </c>
      <c r="II18" s="0" t="n">
        <f aca="false">IF($AT18="●",SUMIFS(ST_SUM!IW:IW,ST_SUM!$L:$L,$G18)/COUNTIFS($G:$G,$G18,$AT:$AT,"●",$A:$A,II$5)/II$3,0)/3600/$E18</f>
        <v>0.0234140151515152</v>
      </c>
      <c r="IJ18" s="0" t="n">
        <f aca="false">IF($AU18="●",SUMIFS(ST_SUM!IX:IX,ST_SUM!$L:$L,$G18)/COUNTIFS($G:$G,$G18,$AU:$AU,"●",$A:$A,IJ$5)/IJ$3,0)/3600/$E18</f>
        <v>0.0105014086174242</v>
      </c>
      <c r="IK18" s="0" t="n">
        <f aca="false">IF($AV18="●",SUMIFS(ST_SUM!IY:IY,ST_SUM!$L:$L,$G18)/COUNTIFS($G:$G,$G18,$AV:$AV,"●",$A:$A,IK$5)/IK$3,0)/3600/$E18</f>
        <v>0.00746341934974748</v>
      </c>
      <c r="IL18" s="0" t="n">
        <f aca="false">IF($AW18="●",SUMIFS(ST_SUM!IZ:IZ,ST_SUM!$L:$L,$G18)/COUNTIFS($G:$G,$G18,$AW:$AW,"●",$A:$A,IL$5)/IL$3,0)/3600/$E18</f>
        <v>0</v>
      </c>
      <c r="IM18" s="0" t="n">
        <f aca="false">IF($AX18="●",SUMIFS(ST_SUM!JA:JA,ST_SUM!$L:$L,$G18)/COUNTIFS($G:$G,$G18,$AX:$AX,"●",$A:$A,IM$5)/IM$3,0)/3600/$E18</f>
        <v>0</v>
      </c>
      <c r="IN18" s="0" t="n">
        <f aca="false">IF($AY18="●",SUMIFS(ST_SUM!JB:JB,ST_SUM!$L:$L,$G18)/COUNTIFS($G:$G,$G18,$AY:$AY,"●",$A:$A,IN$5)/IN$3,0)/3600/$E18</f>
        <v>0.038840484927399</v>
      </c>
      <c r="IO18" s="0" t="n">
        <f aca="false">IF($AZ18="●",SUMIFS(ST_SUM!JC:JC,ST_SUM!$L:$L,$G18)/COUNTIFS($G:$G,$G18,$AZ:$AZ,"●",$A:$A,IO$5)/IO$3,0)/3600/$E18</f>
        <v>0.00352918771043771</v>
      </c>
      <c r="IP18" s="0" t="n">
        <f aca="false">IF($BA18="●",SUMIFS(ST_SUM!JD:JD,ST_SUM!$L:$L,$G18)/COUNTIFS($G:$G,$G18,$BA:$BA,"●",$A:$A,IP$5)/IP$3,0)/3600/$E18</f>
        <v>0.00558073784722222</v>
      </c>
      <c r="IQ18" s="0" t="n">
        <f aca="false">IF($BB18="●",SUMIFS(ST_SUM!JE:JE,ST_SUM!$L:$L,$G18)/COUNTIFS($G:$G,$G18,$BB:$BB,"●",$A:$A,IQ$5)/IQ$3,0)/3600/$E18</f>
        <v>0.0056628235479798</v>
      </c>
      <c r="IR18" s="0" t="n">
        <f aca="false">IF($BC18="●",SUMIFS(ST_SUM!JF:JF,ST_SUM!$L:$L,$G18)/COUNTIFS($G:$G,$G18,$BC:$BC,"●",$A:$A,IR$5)/IR$3,0)/3600/$E18</f>
        <v>0.0143884785353535</v>
      </c>
      <c r="IS18" s="0" t="n">
        <f aca="false">IF($BD18="●",SUMIFS(ST_SUM!JG:JG,ST_SUM!$L:$L,$G18)/COUNTIFS($G:$G,$G18,$BD:$BD,"●",$A:$A,IS$5)/IS$3,0)/3600/$E18</f>
        <v>0.00817360058922559</v>
      </c>
      <c r="IT18" s="0" t="n">
        <f aca="false">IF($BE18="●",SUMIFS(ST_SUM!JH:JH,ST_SUM!$L:$L,$G18)/COUNTIFS($G:$G,$G18,$BE:$BE,"●",$A:$A,IT$5)/IT$3,0)/3600/$E18</f>
        <v>0.00592374644886364</v>
      </c>
      <c r="IU18" s="0" t="n">
        <f aca="false">IF($BF18="●",SUMIFS(ST_SUM!JI:JI,ST_SUM!$L:$L,$G18)/COUNTIFS($G:$G,$G18,$BF:$BF,"●",$A:$A,IU$5)/IU$3,0)/3600/$E18</f>
        <v>0.00375143623737374</v>
      </c>
      <c r="IV18" s="0" t="n">
        <f aca="false">IF($BG18="●",SUMIFS(ST_SUM!JJ:JJ,ST_SUM!$L:$L,$G18)/COUNTIFS($G:$G,$G18,$BG:$BG,"●",$A:$A,IV$5)/IV$3,0)/3600/$E18</f>
        <v>0</v>
      </c>
      <c r="IW18" s="0" t="n">
        <f aca="false">IF($BH18="●",SUMIFS(ST_SUM!JK:JK,ST_SUM!$L:$L,$G18)/COUNTIFS($G:$G,$G18,$BH:$BH,"●",$A:$A,IW$5)/IW$3,0)/3600/$E18</f>
        <v>0.00397692155934344</v>
      </c>
      <c r="IX18" s="0" t="n">
        <f aca="false">IF($BI18="●",SUMIFS(ST_SUM!JL:JL,ST_SUM!$L:$L,$G18)/COUNTIFS($G:$G,$G18,$BI:$BI,"●",$A:$A,IX$5)/IX$3,0)/3600/$E18</f>
        <v>0</v>
      </c>
      <c r="IY18" s="0" t="n">
        <f aca="false">IF($BJ18="●",SUMIFS(ST_SUM!JM:JM,ST_SUM!$L:$L,$G18)/COUNTIFS($G:$G,$G18,$BJ:$BJ,"●",$A:$A,IY$5)/IY$3,0)/3600/$E18</f>
        <v>0</v>
      </c>
      <c r="IZ18" s="0" t="n">
        <f aca="false">IF($BK18="●",SUMIFS(ST_SUM!JN:JN,ST_SUM!$L:$L,$G18)/COUNTIFS($G:$G,$G18,$BK:$BK,"●",$A:$A,IZ$5)/IZ$3,0)/3600/$E18</f>
        <v>0.0158512428977273</v>
      </c>
      <c r="JA18" s="0" t="n">
        <f aca="false">IF($BL18="●",SUMIFS(ST_SUM!JO:JO,ST_SUM!$L:$L,$G18)/COUNTIFS($G:$G,$G18,$BL:$BL,"●",$A:$A,JA$5)/JA$3,0)/3600/$E18</f>
        <v>0.0062621501473064</v>
      </c>
      <c r="JB18" s="0" t="n">
        <f aca="false">IF($BM18="●",SUMIFS(ST_SUM!JP:JP,ST_SUM!$L:$L,$G18)/COUNTIFS($G:$G,$G18,$BM:$BM,"●",$A:$A,JB$5)/JB$3,0)/3600/$E18</f>
        <v>0</v>
      </c>
      <c r="JC18" s="0" t="n">
        <f aca="false">IF($BN18="●",SUMIFS(ST_SUM!JQ:JQ,ST_SUM!$L:$L,$G18)/COUNTIFS($G:$G,$G18,$BN:$BN,"●",$A:$A,JC$5)/JC$3,0)/3600/$E18</f>
        <v>0</v>
      </c>
      <c r="JD18" s="0" t="n">
        <f aca="false">IF($BO18="●",SUMIFS(ST_SUM!JR:JR,ST_SUM!$L:$L,$G18)/COUNTIFS($G:$G,$G18,$BO:$BO,"●",$A:$A,JD$5)/JD$3,0)/3600/$E18</f>
        <v>0.0195733349116162</v>
      </c>
      <c r="JE18" s="0" t="n">
        <f aca="false">IF($BP18="●",SUMIFS(ST_SUM!JS:JS,ST_SUM!$L:$L,$G18)/COUNTIFS($G:$G,$G18,$BP:$BP,"●",$A:$A,JE$5)/JE$3,0)/3600/$E18</f>
        <v>0.0174046875</v>
      </c>
      <c r="JF18" s="0" t="n">
        <f aca="false">IF($BQ18="●",SUMIFS(ST_SUM!JT:JT,ST_SUM!$L:$L,$G18)/COUNTIFS($G:$G,$G18,$BQ:$BQ,"●",$A:$A,JF$5)/JF$3,0)/3600/$E18</f>
        <v>0</v>
      </c>
      <c r="JG18" s="0" t="n">
        <f aca="false">IF($BR18="●",SUMIFS(ST_SUM!JU:JU,ST_SUM!$L:$L,$G18)/COUNTIFS($G:$G,$G18,$BR:$BR,"●",$A:$A,JG$5)/JG$3,0)/3600/$E18</f>
        <v>0.00140625</v>
      </c>
      <c r="JH18" s="0" t="n">
        <f aca="false">IF($BS18="●",SUMIFS(ST_SUM!JV:JV,ST_SUM!$L:$L,$G18)/COUNTIFS($G:$G,$G18,$BS:$BS,"●",$A:$A,JH$5)/JH$3,0)/3600/$E18</f>
        <v>0.0035574494949495</v>
      </c>
      <c r="JI18" s="0" t="n">
        <f aca="false">IF($BT18="●",SUMIFS(ST_SUM!JW:JW,ST_SUM!$L:$L,$G18)/COUNTIFS($G:$G,$G18,$BT:$BT,"●",$A:$A,JI$5)/JI$3,0)/3600/$E18</f>
        <v>0</v>
      </c>
      <c r="JJ18" s="0" t="n">
        <f aca="false">SUM(GW18:JI18)</f>
        <v>0.460758183791035</v>
      </c>
      <c r="JK18" s="0" t="n">
        <f aca="false">IF($H18="●",SUMIFS(ST_SUM!JY:JY,ST_SUM!$L:$L,$G18)/COUNTIFS($G:$G,$G18,$H:$H,"●",$A:$A,JK$5)/JK$3,0)/3600/$E18</f>
        <v>0</v>
      </c>
      <c r="JL18" s="0" t="n">
        <f aca="false">IF($I18="●",SUMIFS(ST_SUM!JZ:JZ,ST_SUM!$L:$L,$G18)/COUNTIFS($G:$G,$G18,$I:$I,"●",$A:$A,JL$5)/JL$3,0)/3600/$E18</f>
        <v>0.00408855034722222</v>
      </c>
      <c r="JM18" s="0" t="n">
        <f aca="false">IF($J18="●",SUMIFS(ST_SUM!KA:KA,ST_SUM!$L:$L,$G18)/COUNTIFS($G:$G,$G18,$J:$J,"●",$A:$A,JM$5)/JM$3,0)/3600/$E18</f>
        <v>0</v>
      </c>
      <c r="JN18" s="0" t="n">
        <f aca="false">IF($K18="●",SUMIFS(ST_SUM!KB:KB,ST_SUM!$L:$L,$G18)/COUNTIFS($G:$G,$G18,$K:$K,"●",$A:$A,JN$5)/JN$3,0)/3600/$E18</f>
        <v>0</v>
      </c>
      <c r="JO18" s="0" t="n">
        <f aca="false">IF($L18="●",SUMIFS(ST_SUM!KC:KC,ST_SUM!$L:$L,$G18)/COUNTIFS($G:$G,$G18,$L:$L,"●",$A:$A,JO$5)/JO$3,0)/3600/$E18</f>
        <v>0.0048935546875</v>
      </c>
      <c r="JP18" s="0" t="n">
        <f aca="false">IF($M18="●",SUMIFS(ST_SUM!KD:KD,ST_SUM!$L:$L,$G18)/COUNTIFS($G:$G,$G18,$M:$M,"●",$A:$A,JP$5)/JP$3,0)/3600/$E18</f>
        <v>0.00800739583333333</v>
      </c>
      <c r="JQ18" s="0" t="n">
        <f aca="false">IF($N18="●",SUMIFS(ST_SUM!KE:KE,ST_SUM!$L:$L,$G18)/COUNTIFS($G:$G,$G18,$N:$N,"●",$A:$A,JQ$5)/JQ$3,0)/3600/$E18</f>
        <v>0</v>
      </c>
      <c r="JR18" s="0" t="n">
        <f aca="false">IF($O18="●",SUMIFS(ST_SUM!KF:KF,ST_SUM!$L:$L,$G18,ST_SUM!$M:$M,IF($B18='PART METHOD'!$D$4,"FMCNC1",IF($B18='PART METHOD'!$D$6,"FMCNC2","STD")))/IF($B18='PART METHOD'!$D$4,COUNTIFS($G:$G,$G18,$O:$O,"●",$A:$A,JR$5,$B:$B,'PART METHOD'!$D$4),IF($B18='PART METHOD'!$D$6,COUNTIFS($G:$G,$G18,$O:$O,"●",$A:$A,JR$5,$B:$B,'PART METHOD'!$D$6),COUNTIFS($G:$G,$G18,$O:$O,"●",$A:$A,JR$5,$B:$B,"&lt;&gt;"&amp;'PART METHOD'!$D$4,$B:$B,"&lt;&gt;"&amp;'PART METHOD'!$D$6)))/JR$3,0)/3600/$E18</f>
        <v>0</v>
      </c>
      <c r="JS18" s="0" t="n">
        <f aca="false">IF($P18="●",SUMIFS(ST_SUM!KG:KG,ST_SUM!$L:$L,$G18,ST_SUM!$M:$M,IF($B18='PART METHOD'!$D$4,"FMCNC1",IF($B18='PART METHOD'!$D$6,"FMCNC2","STD")))/IF($B18='PART METHOD'!$D$4,COUNTIFS($G:$G,$G18,$P:$P,"●",$A:$A,JS$5,$B:$B,'PART METHOD'!$D$4),IF($B18='PART METHOD'!$D$6,COUNTIFS($G:$G,$G18,$P:$P,"●",$A:$A,JS$5,$B:$B,'PART METHOD'!$D$6),COUNTIFS($G:$G,$G18,$P:$P,"●",$A:$A,JS$5,$B:$B,"&lt;&gt;"&amp;'PART METHOD'!$D$4,$B:$B,"&lt;&gt;"&amp;'PART METHOD'!$D$6)))/JS$3,0)/3600/$E18</f>
        <v>0.0338302890625</v>
      </c>
      <c r="JT18" s="0" t="n">
        <f aca="false">IF($Q18="●",SUMIFS(ST_SUM!KH:KH,ST_SUM!$L:$L,$G18,ST_SUM!$M:$M,IF($B18='PART METHOD'!$D$4,"FMCNC1",IF($B18='PART METHOD'!$D$6,"FMCNC2","STD")))/IF($B18='PART METHOD'!$D$4,COUNTIFS($G:$G,$G18,$Q:$Q,"●",$A:$A,JT$5,$B:$B,'PART METHOD'!$D$4),IF($B18='PART METHOD'!$D$6,COUNTIFS($G:$G,$G18,$Q:$Q,"●",$A:$A,JT$5,$B:$B,'PART METHOD'!$D$6),COUNTIFS($G:$G,$G18,$Q:$Q,"●",$A:$A,JT$5,$B:$B,"&lt;&gt;"&amp;'PART METHOD'!$D$4,$B:$B,"&lt;&gt;"&amp;'PART METHOD'!$D$6)))/JT$3,0)/3600/$E18</f>
        <v>0.0113795954861111</v>
      </c>
      <c r="JU18" s="0" t="n">
        <f aca="false">IF($R18="●",SUMIFS(ST_SUM!KI:KI,ST_SUM!$L:$L,$G18,ST_SUM!$M:$M,IF($B18='PART METHOD'!$D$4,"FMCNC1",IF($B18='PART METHOD'!$D$6,"FMCNC2","STD")))/IF($B18='PART METHOD'!$D$4,COUNTIFS($G:$G,$G18,$R:$R,"●",$A:$A,JU$5,$B:$B,'PART METHOD'!$D$4),IF($B18='PART METHOD'!$D$6,COUNTIFS($G:$G,$G18,$R:$R,"●",$A:$A,JU$5,$B:$B,'PART METHOD'!$D$6),COUNTIFS($G:$G,$G18,$R:$R,"●",$A:$A,JU$5,$B:$B,"&lt;&gt;"&amp;'PART METHOD'!$D$4,$B:$B,"&lt;&gt;"&amp;'PART METHOD'!$D$6)))/JU$3,0)/3600/$E18</f>
        <v>0.01987982421875</v>
      </c>
      <c r="JV18" s="0" t="n">
        <f aca="false">IF($S18="●",SUMIFS(ST_SUM!KJ:KJ,ST_SUM!$L:$L,$G18,ST_SUM!$M:$M,IF($B18='PART METHOD'!$D$4,"FMCNC1",IF($B18='PART METHOD'!$D$6,"FMCNC2","STD")))/IF($B18='PART METHOD'!$D$4,COUNTIFS($G:$G,$G18,$S:$S,"●",$A:$A,JV$5,$B:$B,'PART METHOD'!$D$4),IF($B18='PART METHOD'!$D$6,COUNTIFS($G:$G,$G18,$S:$S,"●",$A:$A,JV$5,$B:$B,'PART METHOD'!$D$6),COUNTIFS($G:$G,$G18,$S:$S,"●",$A:$A,JV$5,$B:$B,"&lt;&gt;"&amp;'PART METHOD'!$D$4,$B:$B,"&lt;&gt;"&amp;'PART METHOD'!$D$6)))/JV$3,0)/3600/$E18</f>
        <v>0</v>
      </c>
      <c r="JW18" s="0" t="n">
        <f aca="false">IF($T18="●",SUMIFS(ST_SUM!KK:KK,ST_SUM!$L:$L,$G18,ST_SUM!$M:$M,IF($B18='PART METHOD'!$D$4,"FMCNC1",IF($B18='PART METHOD'!$D$6,"FMCNC2","STD")))/IF($B18='PART METHOD'!$D$4,COUNTIFS($G:$G,$G18,$T:$T,"●",$A:$A,JW$5,$B:$B,'PART METHOD'!$D$4),IF($B18='PART METHOD'!$D$6,COUNTIFS($G:$G,$G18,$T:$T,"●",$A:$A,JW$5,$B:$B,'PART METHOD'!$D$6),COUNTIFS($G:$G,$G18,$T:$T,"●",$A:$A,JW$5,$B:$B,"&lt;&gt;"&amp;'PART METHOD'!$D$4,$B:$B,"&lt;&gt;"&amp;'PART METHOD'!$D$6)))/JW$3,0)/3600/$E18</f>
        <v>0.02543234375</v>
      </c>
      <c r="JX18" s="0" t="n">
        <f aca="false">IF($U18="●",SUMIFS(ST_SUM!KL:KL,ST_SUM!$L:$L,$G18,ST_SUM!$M:$M,IF($B18='PART METHOD'!$D$4,"FMCNC1",IF($B18='PART METHOD'!$D$6,"FMCNC2","STD")))/IF($B18='PART METHOD'!$D$4,COUNTIFS($G:$G,$G18,$U:$U,"●",$A:$A,JX$5,$B:$B,'PART METHOD'!$D$4),IF($B18='PART METHOD'!$D$6,COUNTIFS($G:$G,$G18,$U:$U,"●",$A:$A,JX$5,$B:$B,'PART METHOD'!$D$6),COUNTIFS($G:$G,$G18,$U:$U,"●",$A:$A,JX$5,$B:$B,"&lt;&gt;"&amp;'PART METHOD'!$D$4,$B:$B,"&lt;&gt;"&amp;'PART METHOD'!$D$6)))/JX$3,0)/3600/$E18</f>
        <v>0.0288841623263889</v>
      </c>
      <c r="JY18" s="0" t="n">
        <f aca="false">IF($V18="●",SUMIFS(ST_SUM!KM:KM,ST_SUM!$L:$L,$G18,ST_SUM!$M:$M,IF($B18='PART METHOD'!$D$4,"FMCNC1",IF($B18='PART METHOD'!$D$6,"FMCNC2","STD")))/IF($B18='PART METHOD'!$D$4,COUNTIFS($G:$G,$G18,$V:$V,"●",$A:$A,JY$5,$B:$B,'PART METHOD'!$D$4),IF($B18='PART METHOD'!$D$6,COUNTIFS($G:$G,$G18,$V:$V,"●",$A:$A,JY$5,$B:$B,'PART METHOD'!$D$6),COUNTIFS($G:$G,$G18,$V:$V,"●",$A:$A,JY$5,$B:$B,"&lt;&gt;"&amp;'PART METHOD'!$D$4,$B:$B,"&lt;&gt;"&amp;'PART METHOD'!$D$6)))/JY$3,0)/3600/$E18</f>
        <v>0.0247737369791667</v>
      </c>
      <c r="JZ18" s="0" t="n">
        <f aca="false">IF($W18="●",SUMIFS(ST_SUM!KN:KN,ST_SUM!$L:$L,$G18,ST_SUM!$N:$N,IF($B18='PART METHOD'!$D$5,"HAND","STD"))/COUNTIFS($G:$G,$G18,$W:$W,"●",$A:$A,JZ$5,$B:$B,IF($B18='PART METHOD'!$D$5,'PART METHOD'!$D$5,"&lt;&gt;"&amp;'PART METHOD'!$D$5))/JZ$3,0)/3600/$E18</f>
        <v>0</v>
      </c>
      <c r="KA18" s="0" t="n">
        <f aca="false">IF($X18="●",SUMIFS(ST_SUM!KO:KO,ST_SUM!$L:$L,$G18)/COUNTIFS($G:$G,$G18,$X:$X,"●",$A:$A,KA$5)/KA$3,0)/3600/$E18</f>
        <v>0</v>
      </c>
      <c r="KB18" s="0" t="n">
        <f aca="false">IF($Y18="●",SUMIFS(ST_SUM!KP:KP,ST_SUM!$L:$L,$G18)/COUNTIFS($G:$G,$G18,$Y:$Y,"●",$A:$A,KB$5)/KB$3,0)/3600/$E18</f>
        <v>0</v>
      </c>
      <c r="KC18" s="0" t="n">
        <f aca="false">IF($Z18="●",SUMIFS(ST_SUM!KQ:KQ,ST_SUM!$L:$L,$G18)/COUNTIFS($G:$G,$G18,$Z:$Z,"●",$A:$A,KC$5)/KC$3,0)/3600/$E18</f>
        <v>0.00805047164351852</v>
      </c>
      <c r="KD18" s="0" t="n">
        <f aca="false">IF($AA18="●",SUMIFS(ST_SUM!KR:KR,ST_SUM!$L:$L,$G18)/COUNTIFS($G:$G,$G18,$AA:$AA,"●",$A:$A,KD$5)/KD$3,0)/3600/$E18</f>
        <v>0.0147861219618056</v>
      </c>
      <c r="KE18" s="0" t="n">
        <f aca="false">IF($AB18="●",SUMIFS(ST_SUM!KS:KS,ST_SUM!$L:$L,$G18)/COUNTIFS($G:$G,$G18,$AB:$AB,"●",$A:$A,KE$5)/KE$3,0)/3600/$E18</f>
        <v>0</v>
      </c>
      <c r="KF18" s="0" t="n">
        <f aca="false">IF($AC18="●",SUMIFS(ST_SUM!KT:KT,ST_SUM!$L:$L,$G18)/COUNTIFS($G:$G,$G18,$AC:$AC,"●",$A:$A,KF$5)/KF$3,0)/3600/$E18</f>
        <v>0</v>
      </c>
      <c r="KG18" s="0" t="n">
        <f aca="false">IF($AD18="●",SUMIFS(ST_SUM!KU:KU,ST_SUM!$L:$L,$G18)/COUNTIFS($G:$G,$G18,$AD:$AD,"●",$A:$A,KG$5)/KG$3,0)/3600/$E18</f>
        <v>0.00477370949074074</v>
      </c>
      <c r="KH18" s="0" t="n">
        <f aca="false">IF($AE18="●",SUMIFS(ST_SUM!KV:KV,ST_SUM!$L:$L,$G18)/COUNTIFS($G:$G,$G18,$AE:$AE,"●",$A:$A,KH$5)/KH$3,0)/3600/$E18</f>
        <v>0.0260372439236111</v>
      </c>
      <c r="KI18" s="0" t="n">
        <f aca="false">IF($AF18="●",SUMIFS(ST_SUM!KW:KW,ST_SUM!$L:$L,$G18)/COUNTIFS($G:$G,$G18,$AF:$AF,"●",$A:$A,KI$5)/KI$3,0)/3600/$E18</f>
        <v>0.008116796875</v>
      </c>
      <c r="KJ18" s="0" t="n">
        <f aca="false">IF($AG18="●",SUMIFS(ST_SUM!KX:KX,ST_SUM!$L:$L,$G18)/COUNTIFS($G:$G,$G18,$AG:$AG,"●",$A:$A,KJ$5)/KJ$3,0)/3600/$E18</f>
        <v>0.00997781032986111</v>
      </c>
      <c r="KK18" s="0" t="n">
        <f aca="false">IF($AH18="●",SUMIFS(ST_SUM!KY:KY,ST_SUM!$L:$L,$G18)/COUNTIFS($G:$G,$G18,$AH:$AH,"●",$A:$A,KK$5)/KK$3,0)/3600/$E18</f>
        <v>0.0189214149305556</v>
      </c>
      <c r="KL18" s="0" t="n">
        <f aca="false">IF($AI18="●",SUMIFS(ST_SUM!KZ:KZ,ST_SUM!$L:$L,$G18)/COUNTIFS($G:$G,$G18,$AI:$AI,"●",$A:$A,KL$5)/KL$3,0)/3600/$E18</f>
        <v>0.00908570023148148</v>
      </c>
      <c r="KM18" s="0" t="n">
        <f aca="false">IF($AJ18="●",SUMIFS(ST_SUM!LA:LA,ST_SUM!$L:$L,$G18)/COUNTIFS($G:$G,$G18,$AJ:$AJ,"●",$A:$A,KM$5)/KM$3,0)/3600/$E18</f>
        <v>0.00319059519675926</v>
      </c>
      <c r="KN18" s="0" t="n">
        <f aca="false">IF($AK18="●",SUMIFS(ST_SUM!LB:LB,ST_SUM!$L:$L,$G18)/COUNTIFS($G:$G,$G18,$AK:$AK,"●",$A:$A,KN$5)/KN$3,0)/3600/$E18</f>
        <v>0.005154375</v>
      </c>
      <c r="KO18" s="0" t="n">
        <f aca="false">IF($AL18="●",SUMIFS(ST_SUM!LC:LC,ST_SUM!$L:$L,$G18)/COUNTIFS($G:$G,$G18,$AL:$AL,"●",$A:$A,KO$5)/KO$3,0)/3600/$E18</f>
        <v>0</v>
      </c>
      <c r="KP18" s="0" t="n">
        <f aca="false">IF($AM18="●",SUMIFS(ST_SUM!LD:LD,ST_SUM!$L:$L,$G18)/COUNTIFS($G:$G,$G18,$AM:$AM,"●",$A:$A,KP$5)/KP$3,0)/3600/$E18</f>
        <v>0.0128625824652778</v>
      </c>
      <c r="KQ18" s="0" t="n">
        <f aca="false">IF($AN18="●",SUMIFS(ST_SUM!LE:LE,ST_SUM!$L:$L,$G18)/COUNTIFS($G:$G,$G18,$AN:$AN,"●",$A:$A,KQ$5)/KQ$3,0)/3600/$E18</f>
        <v>0.00700896223958333</v>
      </c>
      <c r="KR18" s="0" t="n">
        <f aca="false">IF($AO18="●",SUMIFS(ST_SUM!LF:LF,ST_SUM!$L:$L,$G18)/COUNTIFS($G:$G,$G18,$AO:$AO,"●",$A:$A,KR$5)/KR$3,0)/3600/$E18</f>
        <v>0</v>
      </c>
      <c r="KS18" s="0" t="n">
        <f aca="false">IF($AP18="●",SUMIFS(ST_SUM!LG:LG,ST_SUM!$L:$L,$G18)/COUNTIFS($G:$G,$G18,$AP:$AP,"●",$A:$A,KS$5)/KS$3,0)/3600/$E18</f>
        <v>0.00918605324074074</v>
      </c>
      <c r="KT18" s="0" t="n">
        <f aca="false">IF($AQ18="●",SUMIFS(ST_SUM!LH:LH,ST_SUM!$L:$L,$G18)/COUNTIFS($G:$G,$G18,$AQ:$AQ,"●",$A:$A,KT$5)/KT$3,0)/3600/$E18</f>
        <v>0.00764833333333333</v>
      </c>
      <c r="KU18" s="0" t="n">
        <f aca="false">IF($AR18="●",SUMIFS(ST_SUM!LI:LI,ST_SUM!$L:$L,$G18)/COUNTIFS($G:$G,$G18,$AR:$AR,"●",$A:$A,KU$5)/KU$3,0)/3600/$E18</f>
        <v>0</v>
      </c>
      <c r="KV18" s="0" t="n">
        <f aca="false">IF($AS18="●",SUMIFS(ST_SUM!LJ:LJ,ST_SUM!$L:$L,$G18)/COUNTIFS($G:$G,$G18,$AS:$AS,"●",$A:$A,KV$5)/KV$3,0)/3600/$E18</f>
        <v>0</v>
      </c>
      <c r="KW18" s="0" t="n">
        <f aca="false">IF($AT18="●",SUMIFS(ST_SUM!LK:LK,ST_SUM!$L:$L,$G18)/COUNTIFS($G:$G,$G18,$AT:$AT,"●",$A:$A,KW$5)/KW$3,0)/3600/$E18</f>
        <v>0.0364033854166667</v>
      </c>
      <c r="KX18" s="0" t="n">
        <f aca="false">IF($AU18="●",SUMIFS(ST_SUM!LL:LL,ST_SUM!$L:$L,$G18)/COUNTIFS($G:$G,$G18,$AU:$AU,"●",$A:$A,KX$5)/KX$3,0)/3600/$E18</f>
        <v>0.0242067838541667</v>
      </c>
      <c r="KY18" s="0" t="n">
        <f aca="false">IF($AV18="●",SUMIFS(ST_SUM!LM:LM,ST_SUM!$L:$L,$G18)/COUNTIFS($G:$G,$G18,$AV:$AV,"●",$A:$A,KY$5)/KY$3,0)/3600/$E18</f>
        <v>0.00913380208333333</v>
      </c>
      <c r="KZ18" s="0" t="n">
        <f aca="false">IF($AW18="●",SUMIFS(ST_SUM!LN:LN,ST_SUM!$L:$L,$G18)/COUNTIFS($G:$G,$G18,$AW:$AW,"●",$A:$A,KZ$5)/KZ$3,0)/3600/$E18</f>
        <v>0</v>
      </c>
      <c r="LA18" s="0" t="n">
        <f aca="false">IF($AX18="●",SUMIFS(ST_SUM!LO:LO,ST_SUM!$L:$L,$G18)/COUNTIFS($G:$G,$G18,$AX:$AX,"●",$A:$A,LA$5)/LA$3,0)/3600/$E18</f>
        <v>0</v>
      </c>
      <c r="LB18" s="0" t="n">
        <f aca="false">IF($AY18="●",SUMIFS(ST_SUM!LP:LP,ST_SUM!$L:$L,$G18)/COUNTIFS($G:$G,$G18,$AY:$AY,"●",$A:$A,LB$5)/LB$3,0)/3600/$E18</f>
        <v>0.0281580381944444</v>
      </c>
      <c r="LC18" s="0" t="n">
        <f aca="false">IF($AZ18="●",SUMIFS(ST_SUM!LQ:LQ,ST_SUM!$L:$L,$G18)/COUNTIFS($G:$G,$G18,$AZ:$AZ,"●",$A:$A,LC$5)/LC$3,0)/3600/$E18</f>
        <v>0.0089169609375</v>
      </c>
      <c r="LD18" s="0" t="n">
        <f aca="false">IF($BA18="●",SUMIFS(ST_SUM!LR:LR,ST_SUM!$L:$L,$G18)/COUNTIFS($G:$G,$G18,$BA:$BA,"●",$A:$A,LD$5)/LD$3,0)/3600/$E18</f>
        <v>0.007846328125</v>
      </c>
      <c r="LE18" s="0" t="n">
        <f aca="false">IF($BB18="●",SUMIFS(ST_SUM!LS:LS,ST_SUM!$L:$L,$G18)/COUNTIFS($G:$G,$G18,$BB:$BB,"●",$A:$A,LE$5)/LE$3,0)/3600/$E18</f>
        <v>0.00553827256944444</v>
      </c>
      <c r="LF18" s="0" t="n">
        <f aca="false">IF($BC18="●",SUMIFS(ST_SUM!LT:LT,ST_SUM!$L:$L,$G18)/COUNTIFS($G:$G,$G18,$BC:$BC,"●",$A:$A,LF$5)/LF$3,0)/3600/$E18</f>
        <v>0.01369921875</v>
      </c>
      <c r="LG18" s="0" t="n">
        <f aca="false">IF($BD18="●",SUMIFS(ST_SUM!LU:LU,ST_SUM!$L:$L,$G18)/COUNTIFS($G:$G,$G18,$BD:$BD,"●",$A:$A,LG$5)/LG$3,0)/3600/$E18</f>
        <v>0.00865072627314815</v>
      </c>
      <c r="LH18" s="0" t="n">
        <f aca="false">IF($BE18="●",SUMIFS(ST_SUM!LV:LV,ST_SUM!$L:$L,$G18)/COUNTIFS($G:$G,$G18,$BE:$BE,"●",$A:$A,LH$5)/LH$3,0)/3600/$E18</f>
        <v>0.00519145833333333</v>
      </c>
      <c r="LI18" s="0" t="n">
        <f aca="false">IF($BF18="●",SUMIFS(ST_SUM!LW:LW,ST_SUM!$L:$L,$G18)/COUNTIFS($G:$G,$G18,$BF:$BF,"●",$A:$A,LI$5)/LI$3,0)/3600/$E18</f>
        <v>0.00976135416666667</v>
      </c>
      <c r="LJ18" s="0" t="n">
        <f aca="false">IF($BG18="●",SUMIFS(ST_SUM!LX:LX,ST_SUM!$L:$L,$G18)/COUNTIFS($G:$G,$G18,$BG:$BG,"●",$A:$A,LJ$5)/LJ$3,0)/3600/$E18</f>
        <v>0</v>
      </c>
      <c r="LK18" s="0" t="n">
        <f aca="false">IF($BH18="●",SUMIFS(ST_SUM!LY:LY,ST_SUM!$L:$L,$G18)/COUNTIFS($G:$G,$G18,$BH:$BH,"●",$A:$A,LK$5)/LK$3,0)/3600/$E18</f>
        <v>0.00679365885416667</v>
      </c>
      <c r="LL18" s="0" t="n">
        <f aca="false">IF($BI18="●",SUMIFS(ST_SUM!LZ:LZ,ST_SUM!$L:$L,$G18)/COUNTIFS($G:$G,$G18,$BI:$BI,"●",$A:$A,LL$5)/LL$3,0)/3600/$E18</f>
        <v>0</v>
      </c>
      <c r="LM18" s="0" t="n">
        <f aca="false">IF($BJ18="●",SUMIFS(ST_SUM!MA:MA,ST_SUM!$L:$L,$G18)/COUNTIFS($G:$G,$G18,$BJ:$BJ,"●",$A:$A,LM$5)/LM$3,0)/3600/$E18</f>
        <v>0</v>
      </c>
      <c r="LN18" s="0" t="n">
        <f aca="false">IF($BK18="●",SUMIFS(ST_SUM!MB:MB,ST_SUM!$L:$L,$G18)/COUNTIFS($G:$G,$G18,$BK:$BK,"●",$A:$A,LN$5)/LN$3,0)/3600/$E18</f>
        <v>0.0095541796875</v>
      </c>
      <c r="LO18" s="0" t="n">
        <f aca="false">IF($BL18="●",SUMIFS(ST_SUM!MC:MC,ST_SUM!$L:$L,$G18)/COUNTIFS($G:$G,$G18,$BL:$BL,"●",$A:$A,LO$5)/LO$3,0)/3600/$E18</f>
        <v>0.00957682552083333</v>
      </c>
      <c r="LP18" s="0" t="n">
        <f aca="false">IF($BM18="●",SUMIFS(ST_SUM!MD:MD,ST_SUM!$L:$L,$G18)/COUNTIFS($G:$G,$G18,$BM:$BM,"●",$A:$A,LP$5)/LP$3,0)/3600/$E18</f>
        <v>0</v>
      </c>
      <c r="LQ18" s="0" t="n">
        <f aca="false">IF($BN18="●",SUMIFS(ST_SUM!ME:ME,ST_SUM!$L:$L,$G18)/COUNTIFS($G:$G,$G18,$BN:$BN,"●",$A:$A,LQ$5)/LQ$3,0)/3600/$E18</f>
        <v>0</v>
      </c>
      <c r="LR18" s="0" t="n">
        <f aca="false">IF($BO18="●",SUMIFS(ST_SUM!MF:MF,ST_SUM!$L:$L,$G18)/COUNTIFS($G:$G,$G18,$BO:$BO,"●",$A:$A,LR$5)/LR$3,0)/3600/$E18</f>
        <v>0.0334206597222222</v>
      </c>
      <c r="LS18" s="0" t="n">
        <f aca="false">IF($BP18="●",SUMIFS(ST_SUM!MG:MG,ST_SUM!$L:$L,$G18)/COUNTIFS($G:$G,$G18,$BP:$BP,"●",$A:$A,LS$5)/LS$3,0)/3600/$E18</f>
        <v>0.0189077473958333</v>
      </c>
      <c r="LT18" s="0" t="n">
        <f aca="false">IF($BQ18="●",SUMIFS(ST_SUM!MH:MH,ST_SUM!$L:$L,$G18)/COUNTIFS($G:$G,$G18,$BQ:$BQ,"●",$A:$A,LT$5)/LT$3,0)/3600/$E18</f>
        <v>0</v>
      </c>
      <c r="LU18" s="0" t="n">
        <f aca="false">IF($BR18="●",SUMIFS(ST_SUM!MI:MI,ST_SUM!$L:$L,$G18)/COUNTIFS($G:$G,$G18,$BR:$BR,"●",$A:$A,LU$5)/LU$3,0)/3600/$E18</f>
        <v>0.0055883671875</v>
      </c>
      <c r="LV18" s="0" t="n">
        <f aca="false">IF($BS18="●",SUMIFS(ST_SUM!MJ:MJ,ST_SUM!$L:$L,$G18)/COUNTIFS($G:$G,$G18,$BS:$BS,"●",$A:$A,LV$5)/LV$3,0)/3600/$E18</f>
        <v>0.00173177083333333</v>
      </c>
      <c r="LW18" s="0" t="n">
        <f aca="false">IF($BT18="●",SUMIFS(ST_SUM!MK:MK,ST_SUM!$L:$L,$G18)/COUNTIFS($G:$G,$G18,$BT:$BT,"●",$A:$A,LW$5)/LW$3,0)/3600/$E18</f>
        <v>0</v>
      </c>
      <c r="LX18" s="0" t="n">
        <f aca="false">SUM(JK18:LW18)</f>
        <v>0.549049161458333</v>
      </c>
      <c r="LY18" s="0" t="n">
        <f aca="false">IF($H18="●",SUMIFS(ST_SUM!MM:MM,ST_SUM!$L:$L,$G18)/COUNTIFS($G:$G,$G18,$H:$H,"●",$A:$A,LY$5)/LY$3,0)/3600/$E18</f>
        <v>0</v>
      </c>
      <c r="LZ18" s="0" t="n">
        <f aca="false">IF($I18="●",SUMIFS(ST_SUM!MN:MN,ST_SUM!$L:$L,$G18)/COUNTIFS($G:$G,$G18,$I:$I,"●",$A:$A,LZ$5)/LZ$3,0)/3600/$E18</f>
        <v>0.0035291087962963</v>
      </c>
      <c r="MA18" s="0" t="n">
        <f aca="false">IF($J18="●",SUMIFS(ST_SUM!MO:MO,ST_SUM!$L:$L,$G18)/COUNTIFS($G:$G,$G18,$J:$J,"●",$A:$A,MA$5)/MA$3,0)/3600/$E18</f>
        <v>0</v>
      </c>
      <c r="MB18" s="0" t="n">
        <f aca="false">IF($K18="●",SUMIFS(ST_SUM!MP:MP,ST_SUM!$L:$L,$G18)/COUNTIFS($G:$G,$G18,$K:$K,"●",$A:$A,MB$5)/MB$3,0)/3600/$E18</f>
        <v>0</v>
      </c>
      <c r="MC18" s="0" t="n">
        <f aca="false">IF($L18="●",SUMIFS(ST_SUM!MQ:MQ,ST_SUM!$L:$L,$G18)/COUNTIFS($G:$G,$G18,$L:$L,"●",$A:$A,MC$5)/MC$3,0)/3600/$E18</f>
        <v>0.0062969246031746</v>
      </c>
      <c r="MD18" s="0" t="n">
        <f aca="false">IF($M18="●",SUMIFS(ST_SUM!MR:MR,ST_SUM!$L:$L,$G18)/COUNTIFS($G:$G,$G18,$M:$M,"●",$A:$A,MD$5)/MD$3,0)/3600/$E18</f>
        <v>0.00597726521164021</v>
      </c>
      <c r="ME18" s="0" t="n">
        <f aca="false">IF($N18="●",SUMIFS(ST_SUM!MS:MS,ST_SUM!$L:$L,$G18)/COUNTIFS($G:$G,$G18,$N:$N,"●",$A:$A,ME$5)/ME$3,0)/3600/$E18</f>
        <v>0</v>
      </c>
      <c r="MF18" s="0" t="n">
        <f aca="false">IF($O18="●",SUMIFS(ST_SUM!MT:MT,ST_SUM!$L:$L,$G18,ST_SUM!$M:$M,IF($B18='PART METHOD'!$D$4,"FMCNC1",IF($B18='PART METHOD'!$D$6,"FMCNC2","STD")))/IF($B18='PART METHOD'!$D$4,COUNTIFS($G:$G,$G18,$O:$O,"●",$A:$A,MF$5,$B:$B,'PART METHOD'!$D$4),IF($B18='PART METHOD'!$D$6,COUNTIFS($G:$G,$G18,$O:$O,"●",$A:$A,MF$5,$B:$B,'PART METHOD'!$D$6),COUNTIFS($G:$G,$G18,$O:$O,"●",$A:$A,MF$5,$B:$B,"&lt;&gt;"&amp;'PART METHOD'!$D$4,$B:$B,"&lt;&gt;"&amp;'PART METHOD'!$D$6)))/MF$3,0)/3600/$E18</f>
        <v>0</v>
      </c>
      <c r="MG18" s="0" t="n">
        <f aca="false">IF($P18="●",SUMIFS(ST_SUM!MU:MU,ST_SUM!$L:$L,$G18,ST_SUM!$M:$M,IF($B18='PART METHOD'!$D$4,"FMCNC1",IF($B18='PART METHOD'!$D$6,"FMCNC2","STD")))/IF($B18='PART METHOD'!$D$4,COUNTIFS($G:$G,$G18,$P:$P,"●",$A:$A,MG$5,$B:$B,'PART METHOD'!$D$4),IF($B18='PART METHOD'!$D$6,COUNTIFS($G:$G,$G18,$P:$P,"●",$A:$A,MG$5,$B:$B,'PART METHOD'!$D$6),COUNTIFS($G:$G,$G18,$P:$P,"●",$A:$A,MG$5,$B:$B,"&lt;&gt;"&amp;'PART METHOD'!$D$4,$B:$B,"&lt;&gt;"&amp;'PART METHOD'!$D$6)))/MG$3,0)/3600/$E18</f>
        <v>0.02612552744709</v>
      </c>
      <c r="MH18" s="0" t="n">
        <f aca="false">IF($Q18="●",SUMIFS(ST_SUM!MV:MV,ST_SUM!$L:$L,$G18,ST_SUM!$M:$M,IF($B18='PART METHOD'!$D$4,"FMCNC1",IF($B18='PART METHOD'!$D$6,"FMCNC2","STD")))/IF($B18='PART METHOD'!$D$4,COUNTIFS($G:$G,$G18,$Q:$Q,"●",$A:$A,MH$5,$B:$B,'PART METHOD'!$D$4),IF($B18='PART METHOD'!$D$6,COUNTIFS($G:$G,$G18,$Q:$Q,"●",$A:$A,MH$5,$B:$B,'PART METHOD'!$D$6),COUNTIFS($G:$G,$G18,$Q:$Q,"●",$A:$A,MH$5,$B:$B,"&lt;&gt;"&amp;'PART METHOD'!$D$4,$B:$B,"&lt;&gt;"&amp;'PART METHOD'!$D$6)))/MH$3,0)/3600/$E18</f>
        <v>0.00772859430114638</v>
      </c>
      <c r="MI18" s="0" t="n">
        <f aca="false">IF($R18="●",SUMIFS(ST_SUM!MW:MW,ST_SUM!$L:$L,$G18,ST_SUM!$M:$M,IF($B18='PART METHOD'!$D$4,"FMCNC1",IF($B18='PART METHOD'!$D$6,"FMCNC2","STD")))/IF($B18='PART METHOD'!$D$4,COUNTIFS($G:$G,$G18,$R:$R,"●",$A:$A,MI$5,$B:$B,'PART METHOD'!$D$4),IF($B18='PART METHOD'!$D$6,COUNTIFS($G:$G,$G18,$R:$R,"●",$A:$A,MI$5,$B:$B,'PART METHOD'!$D$6),COUNTIFS($G:$G,$G18,$R:$R,"●",$A:$A,MI$5,$B:$B,"&lt;&gt;"&amp;'PART METHOD'!$D$4,$B:$B,"&lt;&gt;"&amp;'PART METHOD'!$D$6)))/MI$3,0)/3600/$E18</f>
        <v>0.0162682208994709</v>
      </c>
      <c r="MJ18" s="0" t="n">
        <f aca="false">IF($S18="●",SUMIFS(ST_SUM!MX:MX,ST_SUM!$L:$L,$G18,ST_SUM!$M:$M,IF($B18='PART METHOD'!$D$4,"FMCNC1",IF($B18='PART METHOD'!$D$6,"FMCNC2","STD")))/IF($B18='PART METHOD'!$D$4,COUNTIFS($G:$G,$G18,$S:$S,"●",$A:$A,MJ$5,$B:$B,'PART METHOD'!$D$4),IF($B18='PART METHOD'!$D$6,COUNTIFS($G:$G,$G18,$S:$S,"●",$A:$A,MJ$5,$B:$B,'PART METHOD'!$D$6),COUNTIFS($G:$G,$G18,$S:$S,"●",$A:$A,MJ$5,$B:$B,"&lt;&gt;"&amp;'PART METHOD'!$D$4,$B:$B,"&lt;&gt;"&amp;'PART METHOD'!$D$6)))/MJ$3,0)/3600/$E18</f>
        <v>0</v>
      </c>
      <c r="MK18" s="0" t="n">
        <f aca="false">IF($T18="●",SUMIFS(ST_SUM!MY:MY,ST_SUM!$L:$L,$G18,ST_SUM!$M:$M,IF($B18='PART METHOD'!$D$4,"FMCNC1",IF($B18='PART METHOD'!$D$6,"FMCNC2","STD")))/IF($B18='PART METHOD'!$D$4,COUNTIFS($G:$G,$G18,$T:$T,"●",$A:$A,MK$5,$B:$B,'PART METHOD'!$D$4),IF($B18='PART METHOD'!$D$6,COUNTIFS($G:$G,$G18,$T:$T,"●",$A:$A,MK$5,$B:$B,'PART METHOD'!$D$6),COUNTIFS($G:$G,$G18,$T:$T,"●",$A:$A,MK$5,$B:$B,"&lt;&gt;"&amp;'PART METHOD'!$D$4,$B:$B,"&lt;&gt;"&amp;'PART METHOD'!$D$6)))/MK$3,0)/3600/$E18</f>
        <v>0.0209283366402116</v>
      </c>
      <c r="ML18" s="0" t="n">
        <f aca="false">IF($U18="●",SUMIFS(ST_SUM!MZ:MZ,ST_SUM!$L:$L,$G18,ST_SUM!$M:$M,IF($B18='PART METHOD'!$D$4,"FMCNC1",IF($B18='PART METHOD'!$D$6,"FMCNC2","STD")))/IF($B18='PART METHOD'!$D$4,COUNTIFS($G:$G,$G18,$U:$U,"●",$A:$A,ML$5,$B:$B,'PART METHOD'!$D$4),IF($B18='PART METHOD'!$D$6,COUNTIFS($G:$G,$G18,$U:$U,"●",$A:$A,ML$5,$B:$B,'PART METHOD'!$D$6),COUNTIFS($G:$G,$G18,$U:$U,"●",$A:$A,ML$5,$B:$B,"&lt;&gt;"&amp;'PART METHOD'!$D$4,$B:$B,"&lt;&gt;"&amp;'PART METHOD'!$D$6)))/ML$3,0)/3600/$E18</f>
        <v>0.0230791964285714</v>
      </c>
      <c r="MM18" s="0" t="n">
        <f aca="false">IF($V18="●",SUMIFS(ST_SUM!NA:NA,ST_SUM!$L:$L,$G18,ST_SUM!$M:$M,IF($B18='PART METHOD'!$D$4,"FMCNC1",IF($B18='PART METHOD'!$D$6,"FMCNC2","STD")))/IF($B18='PART METHOD'!$D$4,COUNTIFS($G:$G,$G18,$V:$V,"●",$A:$A,MM$5,$B:$B,'PART METHOD'!$D$4),IF($B18='PART METHOD'!$D$6,COUNTIFS($G:$G,$G18,$V:$V,"●",$A:$A,MM$5,$B:$B,'PART METHOD'!$D$6),COUNTIFS($G:$G,$G18,$V:$V,"●",$A:$A,MM$5,$B:$B,"&lt;&gt;"&amp;'PART METHOD'!$D$4,$B:$B,"&lt;&gt;"&amp;'PART METHOD'!$D$6)))/MM$3,0)/3600/$E18</f>
        <v>0.0215762326388889</v>
      </c>
      <c r="MN18" s="0" t="n">
        <f aca="false">IF($W18="●",SUMIFS(ST_SUM!NB:NB,ST_SUM!$L:$L,$G18,ST_SUM!$N:$N,IF($B18='PART METHOD'!$D$5,"HAND","STD"))/COUNTIFS($G:$G,$G18,$W:$W,"●",$A:$A,MN$5,$B:$B,IF($B18='PART METHOD'!$D$5,'PART METHOD'!$D$5,"&lt;&gt;"&amp;'PART METHOD'!$D$5))/MN$3,0)/3600/$E18</f>
        <v>0</v>
      </c>
      <c r="MO18" s="0" t="n">
        <f aca="false">IF($X18="●",SUMIFS(ST_SUM!NC:NC,ST_SUM!$L:$L,$G18)/COUNTIFS($G:$G,$G18,$X:$X,"●",$A:$A,MO$5)/MO$3,0)/3600/$E18</f>
        <v>0</v>
      </c>
      <c r="MP18" s="0" t="n">
        <f aca="false">IF($Y18="●",SUMIFS(ST_SUM!ND:ND,ST_SUM!$L:$L,$G18)/COUNTIFS($G:$G,$G18,$Y:$Y,"●",$A:$A,MP$5)/MP$3,0)/3600/$E18</f>
        <v>0</v>
      </c>
      <c r="MQ18" s="0" t="n">
        <f aca="false">IF($Z18="●",SUMIFS(ST_SUM!NE:NE,ST_SUM!$L:$L,$G18)/COUNTIFS($G:$G,$G18,$Z:$Z,"●",$A:$A,MQ$5)/MQ$3,0)/3600/$E18</f>
        <v>0.00471947200176367</v>
      </c>
      <c r="MR18" s="0" t="n">
        <f aca="false">IF($AA18="●",SUMIFS(ST_SUM!NF:NF,ST_SUM!$L:$L,$G18)/COUNTIFS($G:$G,$G18,$AA:$AA,"●",$A:$A,MR$5)/MR$3,0)/3600/$E18</f>
        <v>0.00788912863756614</v>
      </c>
      <c r="MS18" s="0" t="n">
        <f aca="false">IF($AB18="●",SUMIFS(ST_SUM!NG:NG,ST_SUM!$L:$L,$G18)/COUNTIFS($G:$G,$G18,$AB:$AB,"●",$A:$A,MS$5)/MS$3,0)/3600/$E18</f>
        <v>0</v>
      </c>
      <c r="MT18" s="0" t="n">
        <f aca="false">IF($AC18="●",SUMIFS(ST_SUM!NH:NH,ST_SUM!$L:$L,$G18)/COUNTIFS($G:$G,$G18,$AC:$AC,"●",$A:$A,MT$5)/MT$3,0)/3600/$E18</f>
        <v>0</v>
      </c>
      <c r="MU18" s="0" t="n">
        <f aca="false">IF($AD18="●",SUMIFS(ST_SUM!NI:NI,ST_SUM!$L:$L,$G18)/COUNTIFS($G:$G,$G18,$AD:$AD,"●",$A:$A,MU$5)/MU$3,0)/3600/$E18</f>
        <v>0.00350129794973545</v>
      </c>
      <c r="MV18" s="0" t="n">
        <f aca="false">IF($AE18="●",SUMIFS(ST_SUM!NJ:NJ,ST_SUM!$L:$L,$G18)/COUNTIFS($G:$G,$G18,$AE:$AE,"●",$A:$A,MV$5)/MV$3,0)/3600/$E18</f>
        <v>0.0164243634259259</v>
      </c>
      <c r="MW18" s="0" t="n">
        <f aca="false">IF($AF18="●",SUMIFS(ST_SUM!NK:NK,ST_SUM!$L:$L,$G18)/COUNTIFS($G:$G,$G18,$AF:$AF,"●",$A:$A,MW$5)/MW$3,0)/3600/$E18</f>
        <v>0.00747277157738095</v>
      </c>
      <c r="MX18" s="0" t="n">
        <f aca="false">IF($AG18="●",SUMIFS(ST_SUM!NL:NL,ST_SUM!$L:$L,$G18)/COUNTIFS($G:$G,$G18,$AG:$AG,"●",$A:$A,MX$5)/MX$3,0)/3600/$E18</f>
        <v>0.0038854724702381</v>
      </c>
      <c r="MY18" s="0" t="n">
        <f aca="false">IF($AH18="●",SUMIFS(ST_SUM!NM:NM,ST_SUM!$L:$L,$G18)/COUNTIFS($G:$G,$G18,$AH:$AH,"●",$A:$A,MY$5)/MY$3,0)/3600/$E18</f>
        <v>0.0191988715277778</v>
      </c>
      <c r="MZ18" s="0" t="n">
        <f aca="false">IF($AI18="●",SUMIFS(ST_SUM!NN:NN,ST_SUM!$L:$L,$G18)/COUNTIFS($G:$G,$G18,$AI:$AI,"●",$A:$A,MZ$5)/MZ$3,0)/3600/$E18</f>
        <v>0.00939445822310406</v>
      </c>
      <c r="NA18" s="0" t="n">
        <f aca="false">IF($AJ18="●",SUMIFS(ST_SUM!NO:NO,ST_SUM!$L:$L,$G18)/COUNTIFS($G:$G,$G18,$AJ:$AJ,"●",$A:$A,NA$5)/NA$3,0)/3600/$E18</f>
        <v>0.00263126736111111</v>
      </c>
      <c r="NB18" s="0" t="n">
        <f aca="false">IF($AK18="●",SUMIFS(ST_SUM!NP:NP,ST_SUM!$L:$L,$G18)/COUNTIFS($G:$G,$G18,$AK:$AK,"●",$A:$A,NB$5)/NB$3,0)/3600/$E18</f>
        <v>0.00577732886904762</v>
      </c>
      <c r="NC18" s="0" t="n">
        <f aca="false">IF($AL18="●",SUMIFS(ST_SUM!NQ:NQ,ST_SUM!$L:$L,$G18)/COUNTIFS($G:$G,$G18,$AL:$AL,"●",$A:$A,NC$5)/NC$3,0)/3600/$E18</f>
        <v>0</v>
      </c>
      <c r="ND18" s="0" t="n">
        <f aca="false">IF($AM18="●",SUMIFS(ST_SUM!NR:NR,ST_SUM!$L:$L,$G18)/COUNTIFS($G:$G,$G18,$AM:$AM,"●",$A:$A,ND$5)/ND$3,0)/3600/$E18</f>
        <v>0.0128655051256614</v>
      </c>
      <c r="NE18" s="0" t="n">
        <f aca="false">IF($AN18="●",SUMIFS(ST_SUM!NS:NS,ST_SUM!$L:$L,$G18)/COUNTIFS($G:$G,$G18,$AN:$AN,"●",$A:$A,NE$5)/NE$3,0)/3600/$E18</f>
        <v>0.00328747933201058</v>
      </c>
      <c r="NF18" s="0" t="n">
        <f aca="false">IF($AO18="●",SUMIFS(ST_SUM!NT:NT,ST_SUM!$L:$L,$G18)/COUNTIFS($G:$G,$G18,$AO:$AO,"●",$A:$A,NF$5)/NF$3,0)/3600/$E18</f>
        <v>0</v>
      </c>
      <c r="NG18" s="0" t="n">
        <f aca="false">IF($AP18="●",SUMIFS(ST_SUM!NU:NU,ST_SUM!$L:$L,$G18)/COUNTIFS($G:$G,$G18,$AP:$AP,"●",$A:$A,NG$5)/NG$3,0)/3600/$E18</f>
        <v>0.00632357804232804</v>
      </c>
      <c r="NH18" s="0" t="n">
        <f aca="false">IF($AQ18="●",SUMIFS(ST_SUM!NV:NV,ST_SUM!$L:$L,$G18)/COUNTIFS($G:$G,$G18,$AQ:$AQ,"●",$A:$A,NH$5)/NH$3,0)/3600/$E18</f>
        <v>0.00748408564814815</v>
      </c>
      <c r="NI18" s="0" t="n">
        <f aca="false">IF($AR18="●",SUMIFS(ST_SUM!NW:NW,ST_SUM!$L:$L,$G18)/COUNTIFS($G:$G,$G18,$AR:$AR,"●",$A:$A,NI$5)/NI$3,0)/3600/$E18</f>
        <v>0</v>
      </c>
      <c r="NJ18" s="0" t="n">
        <f aca="false">IF($AS18="●",SUMIFS(ST_SUM!NX:NX,ST_SUM!$L:$L,$G18)/COUNTIFS($G:$G,$G18,$AS:$AS,"●",$A:$A,NJ$5)/NJ$3,0)/3600/$E18</f>
        <v>0</v>
      </c>
      <c r="NK18" s="0" t="n">
        <f aca="false">IF($AT18="●",SUMIFS(ST_SUM!NY:NY,ST_SUM!$L:$L,$G18)/COUNTIFS($G:$G,$G18,$AT:$AT,"●",$A:$A,NK$5)/NK$3,0)/3600/$E18</f>
        <v>0.0326822916666667</v>
      </c>
      <c r="NL18" s="0" t="n">
        <f aca="false">IF($AU18="●",SUMIFS(ST_SUM!NZ:NZ,ST_SUM!$L:$L,$G18)/COUNTIFS($G:$G,$G18,$AU:$AU,"●",$A:$A,NL$5)/NL$3,0)/3600/$E18</f>
        <v>0.0213867228835979</v>
      </c>
      <c r="NM18" s="0" t="n">
        <f aca="false">IF($AV18="●",SUMIFS(ST_SUM!OA:OA,ST_SUM!$L:$L,$G18)/COUNTIFS($G:$G,$G18,$AV:$AV,"●",$A:$A,NM$5)/NM$3,0)/3600/$E18</f>
        <v>0.0103153356481481</v>
      </c>
      <c r="NN18" s="0" t="n">
        <f aca="false">IF($AW18="●",SUMIFS(ST_SUM!OB:OB,ST_SUM!$L:$L,$G18)/COUNTIFS($G:$G,$G18,$AW:$AW,"●",$A:$A,NN$5)/NN$3,0)/3600/$E18</f>
        <v>0</v>
      </c>
      <c r="NO18" s="0" t="n">
        <f aca="false">IF($AX18="●",SUMIFS(ST_SUM!OC:OC,ST_SUM!$L:$L,$G18)/COUNTIFS($G:$G,$G18,$AX:$AX,"●",$A:$A,NO$5)/NO$3,0)/3600/$E18</f>
        <v>0</v>
      </c>
      <c r="NP18" s="0" t="n">
        <f aca="false">IF($AY18="●",SUMIFS(ST_SUM!OD:OD,ST_SUM!$L:$L,$G18)/COUNTIFS($G:$G,$G18,$AY:$AY,"●",$A:$A,NP$5)/NP$3,0)/3600/$E18</f>
        <v>0.0222071726190476</v>
      </c>
      <c r="NQ18" s="0" t="n">
        <f aca="false">IF($AZ18="●",SUMIFS(ST_SUM!OE:OE,ST_SUM!$L:$L,$G18)/COUNTIFS($G:$G,$G18,$AZ:$AZ,"●",$A:$A,NQ$5)/NQ$3,0)/3600/$E18</f>
        <v>0.00847662312610229</v>
      </c>
      <c r="NR18" s="0" t="n">
        <f aca="false">IF($BA18="●",SUMIFS(ST_SUM!OF:OF,ST_SUM!$L:$L,$G18)/COUNTIFS($G:$G,$G18,$BA:$BA,"●",$A:$A,NR$5)/NR$3,0)/3600/$E18</f>
        <v>0.00237650462962963</v>
      </c>
      <c r="NS18" s="0" t="n">
        <f aca="false">IF($BB18="●",SUMIFS(ST_SUM!OG:OG,ST_SUM!$L:$L,$G18)/COUNTIFS($G:$G,$G18,$BB:$BB,"●",$A:$A,NS$5)/NS$3,0)/3600/$E18</f>
        <v>0.0014689205109127</v>
      </c>
      <c r="NT18" s="0" t="n">
        <f aca="false">IF($BC18="●",SUMIFS(ST_SUM!OH:OH,ST_SUM!$L:$L,$G18)/COUNTIFS($G:$G,$G18,$BC:$BC,"●",$A:$A,NT$5)/NT$3,0)/3600/$E18</f>
        <v>0.0154212301587302</v>
      </c>
      <c r="NU18" s="0" t="n">
        <f aca="false">IF($BD18="●",SUMIFS(ST_SUM!OI:OI,ST_SUM!$L:$L,$G18)/COUNTIFS($G:$G,$G18,$BD:$BD,"●",$A:$A,NU$5)/NU$3,0)/3600/$E18</f>
        <v>0.00394261243386243</v>
      </c>
      <c r="NV18" s="0" t="n">
        <f aca="false">IF($BE18="●",SUMIFS(ST_SUM!OJ:OJ,ST_SUM!$L:$L,$G18)/COUNTIFS($G:$G,$G18,$BE:$BE,"●",$A:$A,NV$5)/NV$3,0)/3600/$E18</f>
        <v>0.0072996486441799</v>
      </c>
      <c r="NW18" s="0" t="n">
        <f aca="false">IF($BF18="●",SUMIFS(ST_SUM!OK:OK,ST_SUM!$L:$L,$G18)/COUNTIFS($G:$G,$G18,$BF:$BF,"●",$A:$A,NW$5)/NW$3,0)/3600/$E18</f>
        <v>0.00872948082010582</v>
      </c>
      <c r="NX18" s="0" t="n">
        <f aca="false">IF($BG18="●",SUMIFS(ST_SUM!OL:OL,ST_SUM!$L:$L,$G18)/COUNTIFS($G:$G,$G18,$BG:$BG,"●",$A:$A,NX$5)/NX$3,0)/3600/$E18</f>
        <v>0</v>
      </c>
      <c r="NY18" s="0" t="n">
        <f aca="false">IF($BH18="●",SUMIFS(ST_SUM!OM:OM,ST_SUM!$L:$L,$G18)/COUNTIFS($G:$G,$G18,$BH:$BH,"●",$A:$A,NY$5)/NY$3,0)/3600/$E18</f>
        <v>0.00822716517857143</v>
      </c>
      <c r="NZ18" s="0" t="n">
        <f aca="false">IF($BI18="●",SUMIFS(ST_SUM!ON:ON,ST_SUM!$L:$L,$G18)/COUNTIFS($G:$G,$G18,$BI:$BI,"●",$A:$A,NZ$5)/NZ$3,0)/3600/$E18</f>
        <v>0</v>
      </c>
      <c r="OA18" s="0" t="n">
        <f aca="false">IF($BJ18="●",SUMIFS(ST_SUM!OO:OO,ST_SUM!$L:$L,$G18)/COUNTIFS($G:$G,$G18,$BJ:$BJ,"●",$A:$A,OA$5)/OA$3,0)/3600/$E18</f>
        <v>0</v>
      </c>
      <c r="OB18" s="0" t="n">
        <f aca="false">IF($BK18="●",SUMIFS(ST_SUM!OP:OP,ST_SUM!$L:$L,$G18)/COUNTIFS($G:$G,$G18,$BK:$BK,"●",$A:$A,OB$5)/OB$3,0)/3600/$E18</f>
        <v>0.00805005787037037</v>
      </c>
      <c r="OC18" s="0" t="n">
        <f aca="false">IF($BL18="●",SUMIFS(ST_SUM!OQ:OQ,ST_SUM!$L:$L,$G18)/COUNTIFS($G:$G,$G18,$BL:$BL,"●",$A:$A,OC$5)/OC$3,0)/3600/$E18</f>
        <v>0.00965247464726632</v>
      </c>
      <c r="OD18" s="0" t="n">
        <f aca="false">IF($BM18="●",SUMIFS(ST_SUM!OR:OR,ST_SUM!$L:$L,$G18)/COUNTIFS($G:$G,$G18,$BM:$BM,"●",$A:$A,OD$5)/OD$3,0)/3600/$E18</f>
        <v>0</v>
      </c>
      <c r="OE18" s="0" t="n">
        <f aca="false">IF($BN18="●",SUMIFS(ST_SUM!OS:OS,ST_SUM!$L:$L,$G18)/COUNTIFS($G:$G,$G18,$BN:$BN,"●",$A:$A,OE$5)/OE$3,0)/3600/$E18</f>
        <v>0</v>
      </c>
      <c r="OF18" s="0" t="n">
        <f aca="false">IF($BO18="●",SUMIFS(ST_SUM!OT:OT,ST_SUM!$L:$L,$G18)/COUNTIFS($G:$G,$G18,$BO:$BO,"●",$A:$A,OF$5)/OF$3,0)/3600/$E18</f>
        <v>0.0378177662037037</v>
      </c>
      <c r="OG18" s="0" t="n">
        <f aca="false">IF($BP18="●",SUMIFS(ST_SUM!OU:OU,ST_SUM!$L:$L,$G18)/COUNTIFS($G:$G,$G18,$BP:$BP,"●",$A:$A,OG$5)/OG$3,0)/3600/$E18</f>
        <v>0.0142651703042328</v>
      </c>
      <c r="OH18" s="0" t="n">
        <f aca="false">IF($BQ18="●",SUMIFS(ST_SUM!OV:OV,ST_SUM!$L:$L,$G18)/COUNTIFS($G:$G,$G18,$BQ:$BQ,"●",$A:$A,OH$5)/OH$3,0)/3600/$E18</f>
        <v>0</v>
      </c>
      <c r="OI18" s="0" t="n">
        <f aca="false">IF($BR18="●",SUMIFS(ST_SUM!OW:OW,ST_SUM!$L:$L,$G18)/COUNTIFS($G:$G,$G18,$BR:$BR,"●",$A:$A,OI$5)/OI$3,0)/3600/$E18</f>
        <v>0.00607051339285714</v>
      </c>
      <c r="OJ18" s="0" t="n">
        <f aca="false">IF($BS18="●",SUMIFS(ST_SUM!OX:OX,ST_SUM!$L:$L,$G18)/COUNTIFS($G:$G,$G18,$BS:$BS,"●",$A:$A,OJ$5)/OJ$3,0)/3600/$E18</f>
        <v>0.00341369047619048</v>
      </c>
      <c r="OK18" s="0" t="n">
        <f aca="false">IF($BT18="●",SUMIFS(ST_SUM!OY:OY,ST_SUM!$L:$L,$G18)/COUNTIFS($G:$G,$G18,$BT:$BT,"●",$A:$A,OK$5)/OK$3,0)/3600/$E18</f>
        <v>0</v>
      </c>
      <c r="OL18" s="0" t="n">
        <f aca="false">SUM(LY18:OK18)</f>
        <v>0.464167868372465</v>
      </c>
      <c r="OM18" s="0" t="n">
        <f aca="false">IF($H18="●",SUMIFS(ST_SUM!PA:PA,ST_SUM!$L:$L,$G18)/COUNTIFS($G:$G,$G18,$H:$H,"●",$A:$A,OM$5)/OM$3,0)/3600/$E18</f>
        <v>0</v>
      </c>
      <c r="ON18" s="0" t="n">
        <f aca="false">IF($I18="●",SUMIFS(ST_SUM!PB:PB,ST_SUM!$L:$L,$G18)/COUNTIFS($G:$G,$G18,$I:$I,"●",$A:$A,ON$5)/ON$3,0)/3600/$E18</f>
        <v>0.00228371212121212</v>
      </c>
      <c r="OO18" s="0" t="n">
        <f aca="false">IF($J18="●",SUMIFS(ST_SUM!PC:PC,ST_SUM!$L:$L,$G18)/COUNTIFS($G:$G,$G18,$J:$J,"●",$A:$A,OO$5)/OO$3,0)/3600/$E18</f>
        <v>0</v>
      </c>
      <c r="OP18" s="0" t="n">
        <f aca="false">IF($K18="●",SUMIFS(ST_SUM!PD:PD,ST_SUM!$L:$L,$G18)/COUNTIFS($G:$G,$G18,$K:$K,"●",$A:$A,OP$5)/OP$3,0)/3600/$E18</f>
        <v>0</v>
      </c>
      <c r="OQ18" s="0" t="n">
        <f aca="false">IF($L18="●",SUMIFS(ST_SUM!PE:PE,ST_SUM!$L:$L,$G18)/COUNTIFS($G:$G,$G18,$L:$L,"●",$A:$A,OQ$5)/OQ$3,0)/3600/$E18</f>
        <v>0.00567773871527778</v>
      </c>
      <c r="OR18" s="0" t="n">
        <f aca="false">IF($M18="●",SUMIFS(ST_SUM!PF:PF,ST_SUM!$L:$L,$G18)/COUNTIFS($G:$G,$G18,$M:$M,"●",$A:$A,OR$5)/OR$3,0)/3600/$E18</f>
        <v>0.00514195075757576</v>
      </c>
      <c r="OS18" s="0" t="n">
        <f aca="false">IF($N18="●",SUMIFS(ST_SUM!PG:PG,ST_SUM!$L:$L,$G18)/COUNTIFS($G:$G,$G18,$N:$N,"●",$A:$A,OS$5)/OS$3,0)/3600/$E18</f>
        <v>0</v>
      </c>
      <c r="OT18" s="0" t="n">
        <f aca="false">IF($O18="●",SUMIFS(ST_SUM!PH:PH,ST_SUM!$L:$L,$G18,ST_SUM!$M:$M,IF($B18='PART METHOD'!$D$4,"FMCNC1",IF($B18='PART METHOD'!$D$6,"FMCNC2","STD")))/IF($B18='PART METHOD'!$D$4,COUNTIFS($G:$G,$G18,$O:$O,"●",$A:$A,OT$5,$B:$B,'PART METHOD'!$D$4),IF($B18='PART METHOD'!$D$6,COUNTIFS($G:$G,$G18,$O:$O,"●",$A:$A,OT$5,$B:$B,'PART METHOD'!$D$6),COUNTIFS($G:$G,$G18,$O:$O,"●",$A:$A,OT$5,$B:$B,"&lt;&gt;"&amp;'PART METHOD'!$D$4,$B:$B,"&lt;&gt;"&amp;'PART METHOD'!$D$6)))/OT$3,0)/3600/$E18</f>
        <v>0</v>
      </c>
      <c r="OU18" s="0" t="n">
        <f aca="false">IF($P18="●",SUMIFS(ST_SUM!PI:PI,ST_SUM!$L:$L,$G18,ST_SUM!$M:$M,IF($B18='PART METHOD'!$D$4,"FMCNC1",IF($B18='PART METHOD'!$D$6,"FMCNC2","STD")))/IF($B18='PART METHOD'!$D$4,COUNTIFS($G:$G,$G18,$P:$P,"●",$A:$A,OU$5,$B:$B,'PART METHOD'!$D$4),IF($B18='PART METHOD'!$D$6,COUNTIFS($G:$G,$G18,$P:$P,"●",$A:$A,OU$5,$B:$B,'PART METHOD'!$D$6),COUNTIFS($G:$G,$G18,$P:$P,"●",$A:$A,OU$5,$B:$B,"&lt;&gt;"&amp;'PART METHOD'!$D$4,$B:$B,"&lt;&gt;"&amp;'PART METHOD'!$D$6)))/OU$3,0)/3600/$E18</f>
        <v>0.0141107323232323</v>
      </c>
      <c r="OV18" s="0" t="n">
        <f aca="false">IF($Q18="●",SUMIFS(ST_SUM!PJ:PJ,ST_SUM!$L:$L,$G18,ST_SUM!$M:$M,IF($B18='PART METHOD'!$D$4,"FMCNC1",IF($B18='PART METHOD'!$D$6,"FMCNC2","STD")))/IF($B18='PART METHOD'!$D$4,COUNTIFS($G:$G,$G18,$Q:$Q,"●",$A:$A,OV$5,$B:$B,'PART METHOD'!$D$4),IF($B18='PART METHOD'!$D$6,COUNTIFS($G:$G,$G18,$Q:$Q,"●",$A:$A,OV$5,$B:$B,'PART METHOD'!$D$6),COUNTIFS($G:$G,$G18,$Q:$Q,"●",$A:$A,OV$5,$B:$B,"&lt;&gt;"&amp;'PART METHOD'!$D$4,$B:$B,"&lt;&gt;"&amp;'PART METHOD'!$D$6)))/OV$3,0)/3600/$E18</f>
        <v>0.0106215830176768</v>
      </c>
      <c r="OW18" s="0" t="n">
        <f aca="false">IF($R18="●",SUMIFS(ST_SUM!PK:PK,ST_SUM!$L:$L,$G18,ST_SUM!$M:$M,IF($B18='PART METHOD'!$D$4,"FMCNC1",IF($B18='PART METHOD'!$D$6,"FMCNC2","STD")))/IF($B18='PART METHOD'!$D$4,COUNTIFS($G:$G,$G18,$R:$R,"●",$A:$A,OW$5,$B:$B,'PART METHOD'!$D$4),IF($B18='PART METHOD'!$D$6,COUNTIFS($G:$G,$G18,$R:$R,"●",$A:$A,OW$5,$B:$B,'PART METHOD'!$D$6),COUNTIFS($G:$G,$G18,$R:$R,"●",$A:$A,OW$5,$B:$B,"&lt;&gt;"&amp;'PART METHOD'!$D$4,$B:$B,"&lt;&gt;"&amp;'PART METHOD'!$D$6)))/OW$3,0)/3600/$E18</f>
        <v>0.0121800741792929</v>
      </c>
      <c r="OX18" s="0" t="n">
        <f aca="false">IF($S18="●",SUMIFS(ST_SUM!PL:PL,ST_SUM!$L:$L,$G18,ST_SUM!$M:$M,IF($B18='PART METHOD'!$D$4,"FMCNC1",IF($B18='PART METHOD'!$D$6,"FMCNC2","STD")))/IF($B18='PART METHOD'!$D$4,COUNTIFS($G:$G,$G18,$S:$S,"●",$A:$A,OX$5,$B:$B,'PART METHOD'!$D$4),IF($B18='PART METHOD'!$D$6,COUNTIFS($G:$G,$G18,$S:$S,"●",$A:$A,OX$5,$B:$B,'PART METHOD'!$D$6),COUNTIFS($G:$G,$G18,$S:$S,"●",$A:$A,OX$5,$B:$B,"&lt;&gt;"&amp;'PART METHOD'!$D$4,$B:$B,"&lt;&gt;"&amp;'PART METHOD'!$D$6)))/OX$3,0)/3600/$E18</f>
        <v>0</v>
      </c>
      <c r="OY18" s="0" t="n">
        <f aca="false">IF($T18="●",SUMIFS(ST_SUM!PM:PM,ST_SUM!$L:$L,$G18,ST_SUM!$M:$M,IF($B18='PART METHOD'!$D$4,"FMCNC1",IF($B18='PART METHOD'!$D$6,"FMCNC2","STD")))/IF($B18='PART METHOD'!$D$4,COUNTIFS($G:$G,$G18,$T:$T,"●",$A:$A,OY$5,$B:$B,'PART METHOD'!$D$4),IF($B18='PART METHOD'!$D$6,COUNTIFS($G:$G,$G18,$T:$T,"●",$A:$A,OY$5,$B:$B,'PART METHOD'!$D$6),COUNTIFS($G:$G,$G18,$T:$T,"●",$A:$A,OY$5,$B:$B,"&lt;&gt;"&amp;'PART METHOD'!$D$4,$B:$B,"&lt;&gt;"&amp;'PART METHOD'!$D$6)))/OY$3,0)/3600/$E18</f>
        <v>0.0291929292929293</v>
      </c>
      <c r="OZ18" s="0" t="n">
        <f aca="false">IF($U18="●",SUMIFS(ST_SUM!PN:PN,ST_SUM!$L:$L,$G18,ST_SUM!$M:$M,IF($B18='PART METHOD'!$D$4,"FMCNC1",IF($B18='PART METHOD'!$D$6,"FMCNC2","STD")))/IF($B18='PART METHOD'!$D$4,COUNTIFS($G:$G,$G18,$U:$U,"●",$A:$A,OZ$5,$B:$B,'PART METHOD'!$D$4),IF($B18='PART METHOD'!$D$6,COUNTIFS($G:$G,$G18,$U:$U,"●",$A:$A,OZ$5,$B:$B,'PART METHOD'!$D$6),COUNTIFS($G:$G,$G18,$U:$U,"●",$A:$A,OZ$5,$B:$B,"&lt;&gt;"&amp;'PART METHOD'!$D$4,$B:$B,"&lt;&gt;"&amp;'PART METHOD'!$D$6)))/OZ$3,0)/3600/$E18</f>
        <v>0.01875515625</v>
      </c>
      <c r="PA18" s="0" t="n">
        <f aca="false">IF($V18="●",SUMIFS(ST_SUM!PO:PO,ST_SUM!$L:$L,$G18,ST_SUM!$M:$M,IF($B18='PART METHOD'!$D$4,"FMCNC1",IF($B18='PART METHOD'!$D$6,"FMCNC2","STD")))/IF($B18='PART METHOD'!$D$4,COUNTIFS($G:$G,$G18,$V:$V,"●",$A:$A,PA$5,$B:$B,'PART METHOD'!$D$4),IF($B18='PART METHOD'!$D$6,COUNTIFS($G:$G,$G18,$V:$V,"●",$A:$A,PA$5,$B:$B,'PART METHOD'!$D$6),COUNTIFS($G:$G,$G18,$V:$V,"●",$A:$A,PA$5,$B:$B,"&lt;&gt;"&amp;'PART METHOD'!$D$4,$B:$B,"&lt;&gt;"&amp;'PART METHOD'!$D$6)))/PA$3,0)/3600/$E18</f>
        <v>0.0170384627525253</v>
      </c>
      <c r="PB18" s="0" t="n">
        <f aca="false">IF($W18="●",SUMIFS(ST_SUM!PP:PP,ST_SUM!$L:$L,$G18,ST_SUM!$N:$N,IF($B18='PART METHOD'!$D$5,"HAND","STD"))/COUNTIFS($G:$G,$G18,$W:$W,"●",$A:$A,PB$5,$B:$B,IF($B18='PART METHOD'!$D$5,'PART METHOD'!$D$5,"&lt;&gt;"&amp;'PART METHOD'!$D$5))/PB$3,0)/3600/$E18</f>
        <v>0</v>
      </c>
      <c r="PC18" s="0" t="n">
        <f aca="false">IF($X18="●",SUMIFS(ST_SUM!PQ:PQ,ST_SUM!$L:$L,$G18)/COUNTIFS($G:$G,$G18,$X:$X,"●",$A:$A,PC$5)/PC$3,0)/3600/$E18</f>
        <v>0</v>
      </c>
      <c r="PD18" s="0" t="n">
        <f aca="false">IF($Y18="●",SUMIFS(ST_SUM!PR:PR,ST_SUM!$L:$L,$G18)/COUNTIFS($G:$G,$G18,$Y:$Y,"●",$A:$A,PD$5)/PD$3,0)/3600/$E18</f>
        <v>0</v>
      </c>
      <c r="PE18" s="0" t="n">
        <f aca="false">IF($Z18="●",SUMIFS(ST_SUM!PS:PS,ST_SUM!$L:$L,$G18)/COUNTIFS($G:$G,$G18,$Z:$Z,"●",$A:$A,PE$5)/PE$3,0)/3600/$E18</f>
        <v>0.00793304661195286</v>
      </c>
      <c r="PF18" s="0" t="n">
        <f aca="false">IF($AA18="●",SUMIFS(ST_SUM!PT:PT,ST_SUM!$L:$L,$G18)/COUNTIFS($G:$G,$G18,$AA:$AA,"●",$A:$A,PF$5)/PF$3,0)/3600/$E18</f>
        <v>0.00707506944444445</v>
      </c>
      <c r="PG18" s="0" t="n">
        <f aca="false">IF($AB18="●",SUMIFS(ST_SUM!PU:PU,ST_SUM!$L:$L,$G18)/COUNTIFS($G:$G,$G18,$AB:$AB,"●",$A:$A,PG$5)/PG$3,0)/3600/$E18</f>
        <v>0</v>
      </c>
      <c r="PH18" s="0" t="n">
        <f aca="false">IF($AC18="●",SUMIFS(ST_SUM!PV:PV,ST_SUM!$L:$L,$G18)/COUNTIFS($G:$G,$G18,$AC:$AC,"●",$A:$A,PH$5)/PH$3,0)/3600/$E18</f>
        <v>0</v>
      </c>
      <c r="PI18" s="0" t="n">
        <f aca="false">IF($AD18="●",SUMIFS(ST_SUM!PW:PW,ST_SUM!$L:$L,$G18)/COUNTIFS($G:$G,$G18,$AD:$AD,"●",$A:$A,PI$5)/PI$3,0)/3600/$E18</f>
        <v>0.00368244423400673</v>
      </c>
      <c r="PJ18" s="0" t="n">
        <f aca="false">IF($AE18="●",SUMIFS(ST_SUM!PX:PX,ST_SUM!$L:$L,$G18)/COUNTIFS($G:$G,$G18,$AE:$AE,"●",$A:$A,PJ$5)/PJ$3,0)/3600/$E18</f>
        <v>0.0169459161931818</v>
      </c>
      <c r="PK18" s="0" t="n">
        <f aca="false">IF($AF18="●",SUMIFS(ST_SUM!PY:PY,ST_SUM!$L:$L,$G18)/COUNTIFS($G:$G,$G18,$AF:$AF,"●",$A:$A,PK$5)/PK$3,0)/3600/$E18</f>
        <v>0.00758847261679293</v>
      </c>
      <c r="PL18" s="0" t="n">
        <f aca="false">IF($AG18="●",SUMIFS(ST_SUM!PZ:PZ,ST_SUM!$L:$L,$G18)/COUNTIFS($G:$G,$G18,$AG:$AG,"●",$A:$A,PL$5)/PL$3,0)/3600/$E18</f>
        <v>0.00877438841540404</v>
      </c>
      <c r="PM18" s="0" t="n">
        <f aca="false">IF($AH18="●",SUMIFS(ST_SUM!QA:QA,ST_SUM!$L:$L,$G18)/COUNTIFS($G:$G,$G18,$AH:$AH,"●",$A:$A,PM$5)/PM$3,0)/3600/$E18</f>
        <v>0.00804831912878788</v>
      </c>
      <c r="PN18" s="0" t="n">
        <f aca="false">IF($AI18="●",SUMIFS(ST_SUM!QB:QB,ST_SUM!$L:$L,$G18)/COUNTIFS($G:$G,$G18,$AI:$AI,"●",$A:$A,PN$5)/PN$3,0)/3600/$E18</f>
        <v>0.00734189814814815</v>
      </c>
      <c r="PO18" s="0" t="n">
        <f aca="false">IF($AJ18="●",SUMIFS(ST_SUM!QC:QC,ST_SUM!$L:$L,$G18)/COUNTIFS($G:$G,$G18,$AJ:$AJ,"●",$A:$A,PO$5)/PO$3,0)/3600/$E18</f>
        <v>0.00600822679924242</v>
      </c>
      <c r="PP18" s="0" t="n">
        <f aca="false">IF($AK18="●",SUMIFS(ST_SUM!QD:QD,ST_SUM!$L:$L,$G18)/COUNTIFS($G:$G,$G18,$AK:$AK,"●",$A:$A,PP$5)/PP$3,0)/3600/$E18</f>
        <v>0.00565461647727273</v>
      </c>
      <c r="PQ18" s="0" t="n">
        <f aca="false">IF($AL18="●",SUMIFS(ST_SUM!QE:QE,ST_SUM!$L:$L,$G18)/COUNTIFS($G:$G,$G18,$AL:$AL,"●",$A:$A,PQ$5)/PQ$3,0)/3600/$E18</f>
        <v>0</v>
      </c>
      <c r="PR18" s="0" t="n">
        <f aca="false">IF($AM18="●",SUMIFS(ST_SUM!QF:QF,ST_SUM!$L:$L,$G18)/COUNTIFS($G:$G,$G18,$AM:$AM,"●",$A:$A,PR$5)/PR$3,0)/3600/$E18</f>
        <v>0.00522438210227273</v>
      </c>
      <c r="PS18" s="0" t="n">
        <f aca="false">IF($AN18="●",SUMIFS(ST_SUM!QG:QG,ST_SUM!$L:$L,$G18)/COUNTIFS($G:$G,$G18,$AN:$AN,"●",$A:$A,PS$5)/PS$3,0)/3600/$E18</f>
        <v>0.00539309501262626</v>
      </c>
      <c r="PT18" s="0" t="n">
        <f aca="false">IF($AO18="●",SUMIFS(ST_SUM!QH:QH,ST_SUM!$L:$L,$G18)/COUNTIFS($G:$G,$G18,$AO:$AO,"●",$A:$A,PT$5)/PT$3,0)/3600/$E18</f>
        <v>0</v>
      </c>
      <c r="PU18" s="0" t="n">
        <f aca="false">IF($AP18="●",SUMIFS(ST_SUM!QI:QI,ST_SUM!$L:$L,$G18)/COUNTIFS($G:$G,$G18,$AP:$AP,"●",$A:$A,PU$5)/PU$3,0)/3600/$E18</f>
        <v>0.00668518518518518</v>
      </c>
      <c r="PV18" s="0" t="n">
        <f aca="false">IF($AQ18="●",SUMIFS(ST_SUM!QJ:QJ,ST_SUM!$L:$L,$G18)/COUNTIFS($G:$G,$G18,$AQ:$AQ,"●",$A:$A,PV$5)/PV$3,0)/3600/$E18</f>
        <v>0.00287363636363636</v>
      </c>
      <c r="PW18" s="0" t="n">
        <f aca="false">IF($AR18="●",SUMIFS(ST_SUM!QK:QK,ST_SUM!$L:$L,$G18)/COUNTIFS($G:$G,$G18,$AR:$AR,"●",$A:$A,PW$5)/PW$3,0)/3600/$E18</f>
        <v>0</v>
      </c>
      <c r="PX18" s="0" t="n">
        <f aca="false">IF($AS18="●",SUMIFS(ST_SUM!QL:QL,ST_SUM!$L:$L,$G18)/COUNTIFS($G:$G,$G18,$AS:$AS,"●",$A:$A,PX$5)/PX$3,0)/3600/$E18</f>
        <v>0</v>
      </c>
      <c r="PY18" s="0" t="n">
        <f aca="false">IF($AT18="●",SUMIFS(ST_SUM!QM:QM,ST_SUM!$L:$L,$G18)/COUNTIFS($G:$G,$G18,$AT:$AT,"●",$A:$A,PY$5)/PY$3,0)/3600/$E18</f>
        <v>0.0202259375</v>
      </c>
      <c r="PZ18" s="0" t="n">
        <f aca="false">IF($AU18="●",SUMIFS(ST_SUM!QN:QN,ST_SUM!$L:$L,$G18)/COUNTIFS($G:$G,$G18,$AU:$AU,"●",$A:$A,PZ$5)/PZ$3,0)/3600/$E18</f>
        <v>0.0174218592171717</v>
      </c>
      <c r="QA18" s="0" t="n">
        <f aca="false">IF($AV18="●",SUMIFS(ST_SUM!QO:QO,ST_SUM!$L:$L,$G18)/COUNTIFS($G:$G,$G18,$AV:$AV,"●",$A:$A,QA$5)/QA$3,0)/3600/$E18</f>
        <v>0.00598172309027778</v>
      </c>
      <c r="QB18" s="0" t="n">
        <f aca="false">IF($AW18="●",SUMIFS(ST_SUM!QP:QP,ST_SUM!$L:$L,$G18)/COUNTIFS($G:$G,$G18,$AW:$AW,"●",$A:$A,QB$5)/QB$3,0)/3600/$E18</f>
        <v>0</v>
      </c>
      <c r="QC18" s="0" t="n">
        <f aca="false">IF($AX18="●",SUMIFS(ST_SUM!QQ:QQ,ST_SUM!$L:$L,$G18)/COUNTIFS($G:$G,$G18,$AX:$AX,"●",$A:$A,QC$5)/QC$3,0)/3600/$E18</f>
        <v>0</v>
      </c>
      <c r="QD18" s="0" t="n">
        <f aca="false">IF($AY18="●",SUMIFS(ST_SUM!QR:QR,ST_SUM!$L:$L,$G18)/COUNTIFS($G:$G,$G18,$AY:$AY,"●",$A:$A,QD$5)/QD$3,0)/3600/$E18</f>
        <v>0.0206056510416667</v>
      </c>
      <c r="QE18" s="0" t="n">
        <f aca="false">IF($AZ18="●",SUMIFS(ST_SUM!QS:QS,ST_SUM!$L:$L,$G18)/COUNTIFS($G:$G,$G18,$AZ:$AZ,"●",$A:$A,QE$5)/QE$3,0)/3600/$E18</f>
        <v>0.0056221875</v>
      </c>
      <c r="QF18" s="0" t="n">
        <f aca="false">IF($BA18="●",SUMIFS(ST_SUM!QT:QT,ST_SUM!$L:$L,$G18)/COUNTIFS($G:$G,$G18,$BA:$BA,"●",$A:$A,QF$5)/QF$3,0)/3600/$E18</f>
        <v>0.00159221590909091</v>
      </c>
      <c r="QG18" s="0" t="n">
        <f aca="false">IF($BB18="●",SUMIFS(ST_SUM!QU:QU,ST_SUM!$L:$L,$G18)/COUNTIFS($G:$G,$G18,$BB:$BB,"●",$A:$A,QG$5)/QG$3,0)/3600/$E18</f>
        <v>0.00127079387626263</v>
      </c>
      <c r="QH18" s="0" t="n">
        <f aca="false">IF($BC18="●",SUMIFS(ST_SUM!QV:QV,ST_SUM!$L:$L,$G18)/COUNTIFS($G:$G,$G18,$BC:$BC,"●",$A:$A,QH$5)/QH$3,0)/3600/$E18</f>
        <v>0.015528235479798</v>
      </c>
      <c r="QI18" s="0" t="n">
        <f aca="false">IF($BD18="●",SUMIFS(ST_SUM!QW:QW,ST_SUM!$L:$L,$G18)/COUNTIFS($G:$G,$G18,$BD:$BD,"●",$A:$A,QI$5)/QI$3,0)/3600/$E18</f>
        <v>0.00723700284090909</v>
      </c>
      <c r="QJ18" s="0" t="n">
        <f aca="false">IF($BE18="●",SUMIFS(ST_SUM!QX:QX,ST_SUM!$L:$L,$G18)/COUNTIFS($G:$G,$G18,$BE:$BE,"●",$A:$A,QJ$5)/QJ$3,0)/3600/$E18</f>
        <v>0.00547154158775253</v>
      </c>
      <c r="QK18" s="0" t="n">
        <f aca="false">IF($BF18="●",SUMIFS(ST_SUM!QY:QY,ST_SUM!$L:$L,$G18)/COUNTIFS($G:$G,$G18,$BF:$BF,"●",$A:$A,QK$5)/QK$3,0)/3600/$E18</f>
        <v>0.00867250631313131</v>
      </c>
      <c r="QL18" s="0" t="n">
        <f aca="false">IF($BG18="●",SUMIFS(ST_SUM!QZ:QZ,ST_SUM!$L:$L,$G18)/COUNTIFS($G:$G,$G18,$BG:$BG,"●",$A:$A,QL$5)/QL$3,0)/3600/$E18</f>
        <v>0</v>
      </c>
      <c r="QM18" s="0" t="n">
        <f aca="false">IF($BH18="●",SUMIFS(ST_SUM!RA:RA,ST_SUM!$L:$L,$G18)/COUNTIFS($G:$G,$G18,$BH:$BH,"●",$A:$A,QM$5)/QM$3,0)/3600/$E18</f>
        <v>0.00416380208333333</v>
      </c>
      <c r="QN18" s="0" t="n">
        <f aca="false">IF($BI18="●",SUMIFS(ST_SUM!RB:RB,ST_SUM!$L:$L,$G18)/COUNTIFS($G:$G,$G18,$BI:$BI,"●",$A:$A,QN$5)/QN$3,0)/3600/$E18</f>
        <v>0</v>
      </c>
      <c r="QO18" s="0" t="n">
        <f aca="false">IF($BJ18="●",SUMIFS(ST_SUM!RC:RC,ST_SUM!$L:$L,$G18)/COUNTIFS($G:$G,$G18,$BJ:$BJ,"●",$A:$A,QO$5)/QO$3,0)/3600/$E18</f>
        <v>0</v>
      </c>
      <c r="QP18" s="0" t="n">
        <f aca="false">IF($BK18="●",SUMIFS(ST_SUM!RD:RD,ST_SUM!$L:$L,$G18)/COUNTIFS($G:$G,$G18,$BK:$BK,"●",$A:$A,QP$5)/QP$3,0)/3600/$E18</f>
        <v>0.00699782986111111</v>
      </c>
      <c r="QQ18" s="0" t="n">
        <f aca="false">IF($BL18="●",SUMIFS(ST_SUM!RE:RE,ST_SUM!$L:$L,$G18)/COUNTIFS($G:$G,$G18,$BL:$BL,"●",$A:$A,QQ$5)/QQ$3,0)/3600/$E18</f>
        <v>0.00603266256313131</v>
      </c>
      <c r="QR18" s="0" t="n">
        <f aca="false">IF($BM18="●",SUMIFS(ST_SUM!RF:RF,ST_SUM!$L:$L,$G18)/COUNTIFS($G:$G,$G18,$BM:$BM,"●",$A:$A,QR$5)/QR$3,0)/3600/$E18</f>
        <v>0</v>
      </c>
      <c r="QS18" s="0" t="n">
        <f aca="false">IF($BN18="●",SUMIFS(ST_SUM!RG:RG,ST_SUM!$L:$L,$G18)/COUNTIFS($G:$G,$G18,$BN:$BN,"●",$A:$A,QS$5)/QS$3,0)/3600/$E18</f>
        <v>0</v>
      </c>
      <c r="QT18" s="0" t="n">
        <f aca="false">IF($BO18="●",SUMIFS(ST_SUM!RH:RH,ST_SUM!$L:$L,$G18)/COUNTIFS($G:$G,$G18,$BO:$BO,"●",$A:$A,QT$5)/QT$3,0)/3600/$E18</f>
        <v>0.022627288510101</v>
      </c>
      <c r="QU18" s="0" t="n">
        <f aca="false">IF($BP18="●",SUMIFS(ST_SUM!RI:RI,ST_SUM!$L:$L,$G18)/COUNTIFS($G:$G,$G18,$BP:$BP,"●",$A:$A,QU$5)/QU$3,0)/3600/$E18</f>
        <v>0.0106537484217172</v>
      </c>
      <c r="QV18" s="0" t="n">
        <f aca="false">IF($BQ18="●",SUMIFS(ST_SUM!RJ:RJ,ST_SUM!$L:$L,$G18)/COUNTIFS($G:$G,$G18,$BQ:$BQ,"●",$A:$A,QV$5)/QV$3,0)/3600/$E18</f>
        <v>0</v>
      </c>
      <c r="QW18" s="0" t="n">
        <f aca="false">IF($BR18="●",SUMIFS(ST_SUM!RK:RK,ST_SUM!$L:$L,$G18)/COUNTIFS($G:$G,$G18,$BR:$BR,"●",$A:$A,QW$5)/QW$3,0)/3600/$E18</f>
        <v>0.00374893465909091</v>
      </c>
      <c r="QX18" s="0" t="n">
        <f aca="false">IF($BS18="●",SUMIFS(ST_SUM!RL:RL,ST_SUM!$L:$L,$G18)/COUNTIFS($G:$G,$G18,$BS:$BS,"●",$A:$A,QX$5)/QX$3,0)/3600/$E18</f>
        <v>0.00084280303030303</v>
      </c>
      <c r="QY18" s="0" t="n">
        <f aca="false">IF($BT18="●",SUMIFS(ST_SUM!RM:RM,ST_SUM!$L:$L,$G18)/COUNTIFS($G:$G,$G18,$BT:$BT,"●",$A:$A,QY$5)/QY$3,0)/3600/$E18</f>
        <v>0</v>
      </c>
      <c r="QZ18" s="0" t="n">
        <f aca="false">SUM(OM18:QY18)</f>
        <v>0.378927759627525</v>
      </c>
      <c r="RA18" s="0" t="n">
        <f aca="false">IF($H18="●",SUMIFS(ST_SUM!RO:RO,ST_SUM!$L:$L,$G18)/COUNTIFS($G:$G,$G18,$H:$H,"●",$A:$A,RA$5)/RA$3,0)/3600/$E18</f>
        <v>0</v>
      </c>
      <c r="RB18" s="0" t="n">
        <f aca="false">IF($I18="●",SUMIFS(ST_SUM!RP:RP,ST_SUM!$L:$L,$G18)/COUNTIFS($G:$G,$G18,$I:$I,"●",$A:$A,RB$5)/RB$3,0)/3600/$E18</f>
        <v>0.00253951388888889</v>
      </c>
      <c r="RC18" s="0" t="n">
        <f aca="false">IF($J18="●",SUMIFS(ST_SUM!RQ:RQ,ST_SUM!$L:$L,$G18)/COUNTIFS($G:$G,$G18,$J:$J,"●",$A:$A,RC$5)/RC$3,0)/3600/$E18</f>
        <v>0</v>
      </c>
      <c r="RD18" s="0" t="n">
        <f aca="false">IF($K18="●",SUMIFS(ST_SUM!RR:RR,ST_SUM!$L:$L,$G18)/COUNTIFS($G:$G,$G18,$K:$K,"●",$A:$A,RD$5)/RD$3,0)/3600/$E18</f>
        <v>0</v>
      </c>
      <c r="RE18" s="0" t="n">
        <f aca="false">IF($L18="●",SUMIFS(ST_SUM!RS:RS,ST_SUM!$L:$L,$G18)/COUNTIFS($G:$G,$G18,$L:$L,"●",$A:$A,RE$5)/RE$3,0)/3600/$E18</f>
        <v>0.00836549045138889</v>
      </c>
      <c r="RF18" s="0" t="n">
        <f aca="false">IF($M18="●",SUMIFS(ST_SUM!RT:RT,ST_SUM!$L:$L,$G18)/COUNTIFS($G:$G,$G18,$M:$M,"●",$A:$A,RF$5)/RF$3,0)/3600/$E18</f>
        <v>0.00529789930555556</v>
      </c>
      <c r="RG18" s="0" t="n">
        <f aca="false">IF($N18="●",SUMIFS(ST_SUM!RU:RU,ST_SUM!$L:$L,$G18)/COUNTIFS($G:$G,$G18,$N:$N,"●",$A:$A,RG$5)/RG$3,0)/3600/$E18</f>
        <v>0</v>
      </c>
      <c r="RH18" s="0" t="n">
        <f aca="false">IF($O18="●",SUMIFS(ST_SUM!RV:RV,ST_SUM!$L:$L,$G18,ST_SUM!$M:$M,IF($B18='PART METHOD'!$D$4,"FMCNC1",IF($B18='PART METHOD'!$D$6,"FMCNC2","STD")))/IF($B18='PART METHOD'!$D$4,COUNTIFS($G:$G,$G18,$O:$O,"●",$A:$A,RH$5,$B:$B,'PART METHOD'!$D$4),IF($B18='PART METHOD'!$D$6,COUNTIFS($G:$G,$G18,$O:$O,"●",$A:$A,RH$5,$B:$B,'PART METHOD'!$D$6),COUNTIFS($G:$G,$G18,$O:$O,"●",$A:$A,RH$5,$B:$B,"&lt;&gt;"&amp;'PART METHOD'!$D$4,$B:$B,"&lt;&gt;"&amp;'PART METHOD'!$D$6)))/RH$3,0)/3600/$E18</f>
        <v>0</v>
      </c>
      <c r="RI18" s="0" t="n">
        <f aca="false">IF($P18="●",SUMIFS(ST_SUM!RW:RW,ST_SUM!$L:$L,$G18,ST_SUM!$M:$M,IF($B18='PART METHOD'!$D$4,"FMCNC1",IF($B18='PART METHOD'!$D$6,"FMCNC2","STD")))/IF($B18='PART METHOD'!$D$4,COUNTIFS($G:$G,$G18,$P:$P,"●",$A:$A,RI$5,$B:$B,'PART METHOD'!$D$4),IF($B18='PART METHOD'!$D$6,COUNTIFS($G:$G,$G18,$P:$P,"●",$A:$A,RI$5,$B:$B,'PART METHOD'!$D$6),COUNTIFS($G:$G,$G18,$P:$P,"●",$A:$A,RI$5,$B:$B,"&lt;&gt;"&amp;'PART METHOD'!$D$4,$B:$B,"&lt;&gt;"&amp;'PART METHOD'!$D$6)))/RI$3,0)/3600/$E18</f>
        <v>0.028171078125</v>
      </c>
      <c r="RJ18" s="0" t="n">
        <f aca="false">IF($Q18="●",SUMIFS(ST_SUM!RX:RX,ST_SUM!$L:$L,$G18,ST_SUM!$M:$M,IF($B18='PART METHOD'!$D$4,"FMCNC1",IF($B18='PART METHOD'!$D$6,"FMCNC2","STD")))/IF($B18='PART METHOD'!$D$4,COUNTIFS($G:$G,$G18,$Q:$Q,"●",$A:$A,RJ$5,$B:$B,'PART METHOD'!$D$4),IF($B18='PART METHOD'!$D$6,COUNTIFS($G:$G,$G18,$Q:$Q,"●",$A:$A,RJ$5,$B:$B,'PART METHOD'!$D$6),COUNTIFS($G:$G,$G18,$Q:$Q,"●",$A:$A,RJ$5,$B:$B,"&lt;&gt;"&amp;'PART METHOD'!$D$4,$B:$B,"&lt;&gt;"&amp;'PART METHOD'!$D$6)))/RJ$3,0)/3600/$E18</f>
        <v>0.0120820755208333</v>
      </c>
      <c r="RK18" s="0" t="n">
        <f aca="false">IF($R18="●",SUMIFS(ST_SUM!RY:RY,ST_SUM!$L:$L,$G18,ST_SUM!$M:$M,IF($B18='PART METHOD'!$D$4,"FMCNC1",IF($B18='PART METHOD'!$D$6,"FMCNC2","STD")))/IF($B18='PART METHOD'!$D$4,COUNTIFS($G:$G,$G18,$R:$R,"●",$A:$A,RK$5,$B:$B,'PART METHOD'!$D$4),IF($B18='PART METHOD'!$D$6,COUNTIFS($G:$G,$G18,$R:$R,"●",$A:$A,RK$5,$B:$B,'PART METHOD'!$D$6),COUNTIFS($G:$G,$G18,$R:$R,"●",$A:$A,RK$5,$B:$B,"&lt;&gt;"&amp;'PART METHOD'!$D$4,$B:$B,"&lt;&gt;"&amp;'PART METHOD'!$D$6)))/RK$3,0)/3600/$E18</f>
        <v>0.0195244227430556</v>
      </c>
      <c r="RL18" s="0" t="n">
        <f aca="false">IF($S18="●",SUMIFS(ST_SUM!RZ:RZ,ST_SUM!$L:$L,$G18,ST_SUM!$M:$M,IF($B18='PART METHOD'!$D$4,"FMCNC1",IF($B18='PART METHOD'!$D$6,"FMCNC2","STD")))/IF($B18='PART METHOD'!$D$4,COUNTIFS($G:$G,$G18,$S:$S,"●",$A:$A,RL$5,$B:$B,'PART METHOD'!$D$4),IF($B18='PART METHOD'!$D$6,COUNTIFS($G:$G,$G18,$S:$S,"●",$A:$A,RL$5,$B:$B,'PART METHOD'!$D$6),COUNTIFS($G:$G,$G18,$S:$S,"●",$A:$A,RL$5,$B:$B,"&lt;&gt;"&amp;'PART METHOD'!$D$4,$B:$B,"&lt;&gt;"&amp;'PART METHOD'!$D$6)))/RL$3,0)/3600/$E18</f>
        <v>0</v>
      </c>
      <c r="RM18" s="0" t="n">
        <f aca="false">IF($T18="●",SUMIFS(ST_SUM!SA:SA,ST_SUM!$L:$L,$G18,ST_SUM!$M:$M,IF($B18='PART METHOD'!$D$4,"FMCNC1",IF($B18='PART METHOD'!$D$6,"FMCNC2","STD")))/IF($B18='PART METHOD'!$D$4,COUNTIFS($G:$G,$G18,$T:$T,"●",$A:$A,RM$5,$B:$B,'PART METHOD'!$D$4),IF($B18='PART METHOD'!$D$6,COUNTIFS($G:$G,$G18,$T:$T,"●",$A:$A,RM$5,$B:$B,'PART METHOD'!$D$6),COUNTIFS($G:$G,$G18,$T:$T,"●",$A:$A,RM$5,$B:$B,"&lt;&gt;"&amp;'PART METHOD'!$D$4,$B:$B,"&lt;&gt;"&amp;'PART METHOD'!$D$6)))/RM$3,0)/3600/$E18</f>
        <v>0.0306822482638889</v>
      </c>
      <c r="RN18" s="0" t="n">
        <f aca="false">IF($U18="●",SUMIFS(ST_SUM!SB:SB,ST_SUM!$L:$L,$G18,ST_SUM!$M:$M,IF($B18='PART METHOD'!$D$4,"FMCNC1",IF($B18='PART METHOD'!$D$6,"FMCNC2","STD")))/IF($B18='PART METHOD'!$D$4,COUNTIFS($G:$G,$G18,$U:$U,"●",$A:$A,RN$5,$B:$B,'PART METHOD'!$D$4),IF($B18='PART METHOD'!$D$6,COUNTIFS($G:$G,$G18,$U:$U,"●",$A:$A,RN$5,$B:$B,'PART METHOD'!$D$6),COUNTIFS($G:$G,$G18,$U:$U,"●",$A:$A,RN$5,$B:$B,"&lt;&gt;"&amp;'PART METHOD'!$D$4,$B:$B,"&lt;&gt;"&amp;'PART METHOD'!$D$6)))/RN$3,0)/3600/$E18</f>
        <v>0.0228718185763889</v>
      </c>
      <c r="RO18" s="0" t="n">
        <f aca="false">IF($V18="●",SUMIFS(ST_SUM!SC:SC,ST_SUM!$L:$L,$G18,ST_SUM!$M:$M,IF($B18='PART METHOD'!$D$4,"FMCNC1",IF($B18='PART METHOD'!$D$6,"FMCNC2","STD")))/IF($B18='PART METHOD'!$D$4,COUNTIFS($G:$G,$G18,$V:$V,"●",$A:$A,RO$5,$B:$B,'PART METHOD'!$D$4),IF($B18='PART METHOD'!$D$6,COUNTIFS($G:$G,$G18,$V:$V,"●",$A:$A,RO$5,$B:$B,'PART METHOD'!$D$6),COUNTIFS($G:$G,$G18,$V:$V,"●",$A:$A,RO$5,$B:$B,"&lt;&gt;"&amp;'PART METHOD'!$D$4,$B:$B,"&lt;&gt;"&amp;'PART METHOD'!$D$6)))/RO$3,0)/3600/$E18</f>
        <v>0.026373875</v>
      </c>
      <c r="RP18" s="0" t="n">
        <f aca="false">IF($W18="●",SUMIFS(ST_SUM!SD:SD,ST_SUM!$L:$L,$G18,ST_SUM!$N:$N,IF($B18='PART METHOD'!$D$5,"HAND","STD"))/COUNTIFS($G:$G,$G18,$W:$W,"●",$A:$A,RP$5,$B:$B,IF($B18='PART METHOD'!$D$5,'PART METHOD'!$D$5,"&lt;&gt;"&amp;'PART METHOD'!$D$5))/RP$3,0)/3600/$E18</f>
        <v>0</v>
      </c>
      <c r="RQ18" s="0" t="n">
        <f aca="false">IF($X18="●",SUMIFS(ST_SUM!SE:SE,ST_SUM!$L:$L,$G18)/COUNTIFS($G:$G,$G18,$X:$X,"●",$A:$A,RQ$5)/RQ$3,0)/3600/$E18</f>
        <v>0</v>
      </c>
      <c r="RR18" s="0" t="n">
        <f aca="false">IF($Y18="●",SUMIFS(ST_SUM!SF:SF,ST_SUM!$L:$L,$G18)/COUNTIFS($G:$G,$G18,$Y:$Y,"●",$A:$A,RR$5)/RR$3,0)/3600/$E18</f>
        <v>0</v>
      </c>
      <c r="RS18" s="0" t="n">
        <f aca="false">IF($Z18="●",SUMIFS(ST_SUM!SG:SG,ST_SUM!$L:$L,$G18)/COUNTIFS($G:$G,$G18,$Z:$Z,"●",$A:$A,RS$5)/RS$3,0)/3600/$E18</f>
        <v>0.00789934027777778</v>
      </c>
      <c r="RT18" s="0" t="n">
        <f aca="false">IF($AA18="●",SUMIFS(ST_SUM!SH:SH,ST_SUM!$L:$L,$G18)/COUNTIFS($G:$G,$G18,$AA:$AA,"●",$A:$A,RT$5)/RT$3,0)/3600/$E18</f>
        <v>0.00930322337962963</v>
      </c>
      <c r="RU18" s="0" t="n">
        <f aca="false">IF($AB18="●",SUMIFS(ST_SUM!SI:SI,ST_SUM!$L:$L,$G18)/COUNTIFS($G:$G,$G18,$AB:$AB,"●",$A:$A,RU$5)/RU$3,0)/3600/$E18</f>
        <v>0</v>
      </c>
      <c r="RV18" s="0" t="n">
        <f aca="false">IF($AC18="●",SUMIFS(ST_SUM!SJ:SJ,ST_SUM!$L:$L,$G18)/COUNTIFS($G:$G,$G18,$AC:$AC,"●",$A:$A,RV$5)/RV$3,0)/3600/$E18</f>
        <v>0</v>
      </c>
      <c r="RW18" s="0" t="n">
        <f aca="false">IF($AD18="●",SUMIFS(ST_SUM!SK:SK,ST_SUM!$L:$L,$G18)/COUNTIFS($G:$G,$G18,$AD:$AD,"●",$A:$A,RW$5)/RW$3,0)/3600/$E18</f>
        <v>0.00771452835648148</v>
      </c>
      <c r="RX18" s="0" t="n">
        <f aca="false">IF($AE18="●",SUMIFS(ST_SUM!SL:SL,ST_SUM!$L:$L,$G18)/COUNTIFS($G:$G,$G18,$AE:$AE,"●",$A:$A,RX$5)/RX$3,0)/3600/$E18</f>
        <v>0.0293776388888889</v>
      </c>
      <c r="RY18" s="0" t="n">
        <f aca="false">IF($AF18="●",SUMIFS(ST_SUM!SM:SM,ST_SUM!$L:$L,$G18)/COUNTIFS($G:$G,$G18,$AF:$AF,"●",$A:$A,RY$5)/RY$3,0)/3600/$E18</f>
        <v>0.00610655815972222</v>
      </c>
      <c r="RZ18" s="0" t="n">
        <f aca="false">IF($AG18="●",SUMIFS(ST_SUM!SN:SN,ST_SUM!$L:$L,$G18)/COUNTIFS($G:$G,$G18,$AG:$AG,"●",$A:$A,RZ$5)/RZ$3,0)/3600/$E18</f>
        <v>0.0101264149305556</v>
      </c>
      <c r="SA18" s="0" t="n">
        <f aca="false">IF($AH18="●",SUMIFS(ST_SUM!SO:SO,ST_SUM!$L:$L,$G18)/COUNTIFS($G:$G,$G18,$AH:$AH,"●",$A:$A,SA$5)/SA$3,0)/3600/$E18</f>
        <v>0.0143466449652778</v>
      </c>
      <c r="SB18" s="0" t="n">
        <f aca="false">IF($AI18="●",SUMIFS(ST_SUM!SP:SP,ST_SUM!$L:$L,$G18)/COUNTIFS($G:$G,$G18,$AI:$AI,"●",$A:$A,SB$5)/SB$3,0)/3600/$E18</f>
        <v>0.00745432002314815</v>
      </c>
      <c r="SC18" s="0" t="n">
        <f aca="false">IF($AJ18="●",SUMIFS(ST_SUM!SQ:SQ,ST_SUM!$L:$L,$G18)/COUNTIFS($G:$G,$G18,$AJ:$AJ,"●",$A:$A,SC$5)/SC$3,0)/3600/$E18</f>
        <v>0.00346604166666667</v>
      </c>
      <c r="SD18" s="0" t="n">
        <f aca="false">IF($AK18="●",SUMIFS(ST_SUM!SR:SR,ST_SUM!$L:$L,$G18)/COUNTIFS($G:$G,$G18,$AK:$AK,"●",$A:$A,SD$5)/SD$3,0)/3600/$E18</f>
        <v>0.00719081597222222</v>
      </c>
      <c r="SE18" s="0" t="n">
        <f aca="false">IF($AL18="●",SUMIFS(ST_SUM!SS:SS,ST_SUM!$L:$L,$G18)/COUNTIFS($G:$G,$G18,$AL:$AL,"●",$A:$A,SE$5)/SE$3,0)/3600/$E18</f>
        <v>0</v>
      </c>
      <c r="SF18" s="0" t="n">
        <f aca="false">IF($AM18="●",SUMIFS(ST_SUM!ST:ST,ST_SUM!$L:$L,$G18)/COUNTIFS($G:$G,$G18,$AM:$AM,"●",$A:$A,SF$5)/SF$3,0)/3600/$E18</f>
        <v>0.00866197482638889</v>
      </c>
      <c r="SG18" s="0" t="n">
        <f aca="false">IF($AN18="●",SUMIFS(ST_SUM!SU:SU,ST_SUM!$L:$L,$G18)/COUNTIFS($G:$G,$G18,$AN:$AN,"●",$A:$A,SG$5)/SG$3,0)/3600/$E18</f>
        <v>0.00818064236111111</v>
      </c>
      <c r="SH18" s="0" t="n">
        <f aca="false">IF($AO18="●",SUMIFS(ST_SUM!SV:SV,ST_SUM!$L:$L,$G18)/COUNTIFS($G:$G,$G18,$AO:$AO,"●",$A:$A,SH$5)/SH$3,0)/3600/$E18</f>
        <v>0</v>
      </c>
      <c r="SI18" s="0" t="n">
        <f aca="false">IF($AP18="●",SUMIFS(ST_SUM!SW:SW,ST_SUM!$L:$L,$G18)/COUNTIFS($G:$G,$G18,$AP:$AP,"●",$A:$A,SI$5)/SI$3,0)/3600/$E18</f>
        <v>0.00755758101851852</v>
      </c>
      <c r="SJ18" s="0" t="n">
        <f aca="false">IF($AQ18="●",SUMIFS(ST_SUM!SX:SX,ST_SUM!$L:$L,$G18)/COUNTIFS($G:$G,$G18,$AQ:$AQ,"●",$A:$A,SJ$5)/SJ$3,0)/3600/$E18</f>
        <v>0.0077959375</v>
      </c>
      <c r="SK18" s="0" t="n">
        <f aca="false">IF($AR18="●",SUMIFS(ST_SUM!SY:SY,ST_SUM!$L:$L,$G18)/COUNTIFS($G:$G,$G18,$AR:$AR,"●",$A:$A,SK$5)/SK$3,0)/3600/$E18</f>
        <v>0</v>
      </c>
      <c r="SL18" s="0" t="n">
        <f aca="false">IF($AS18="●",SUMIFS(ST_SUM!SZ:SZ,ST_SUM!$L:$L,$G18)/COUNTIFS($G:$G,$G18,$AS:$AS,"●",$A:$A,SL$5)/SL$3,0)/3600/$E18</f>
        <v>0</v>
      </c>
      <c r="SM18" s="0" t="n">
        <f aca="false">IF($AT18="●",SUMIFS(ST_SUM!TA:TA,ST_SUM!$L:$L,$G18)/COUNTIFS($G:$G,$G18,$AT:$AT,"●",$A:$A,SM$5)/SM$3,0)/3600/$E18</f>
        <v>0.0335008420138889</v>
      </c>
      <c r="SN18" s="0" t="n">
        <f aca="false">IF($AU18="●",SUMIFS(ST_SUM!TB:TB,ST_SUM!$L:$L,$G18)/COUNTIFS($G:$G,$G18,$AU:$AU,"●",$A:$A,SN$5)/SN$3,0)/3600/$E18</f>
        <v>0.0151609592013889</v>
      </c>
      <c r="SO18" s="0" t="n">
        <f aca="false">IF($AV18="●",SUMIFS(ST_SUM!TC:TC,ST_SUM!$L:$L,$G18)/COUNTIFS($G:$G,$G18,$AV:$AV,"●",$A:$A,SO$5)/SO$3,0)/3600/$E18</f>
        <v>0.00956701822916667</v>
      </c>
      <c r="SP18" s="0" t="n">
        <f aca="false">IF($AW18="●",SUMIFS(ST_SUM!TD:TD,ST_SUM!$L:$L,$G18)/COUNTIFS($G:$G,$G18,$AW:$AW,"●",$A:$A,SP$5)/SP$3,0)/3600/$E18</f>
        <v>0</v>
      </c>
      <c r="SQ18" s="0" t="n">
        <f aca="false">IF($AX18="●",SUMIFS(ST_SUM!TE:TE,ST_SUM!$L:$L,$G18)/COUNTIFS($G:$G,$G18,$AX:$AX,"●",$A:$A,SQ$5)/SQ$3,0)/3600/$E18</f>
        <v>0</v>
      </c>
      <c r="SR18" s="0" t="n">
        <f aca="false">IF($AY18="●",SUMIFS(ST_SUM!TF:TF,ST_SUM!$L:$L,$G18)/COUNTIFS($G:$G,$G18,$AY:$AY,"●",$A:$A,SR$5)/SR$3,0)/3600/$E18</f>
        <v>0.0322036805555556</v>
      </c>
      <c r="SS18" s="0" t="n">
        <f aca="false">IF($AZ18="●",SUMIFS(ST_SUM!TG:TG,ST_SUM!$L:$L,$G18)/COUNTIFS($G:$G,$G18,$AZ:$AZ,"●",$A:$A,SS$5)/SS$3,0)/3600/$E18</f>
        <v>0.00401559968171296</v>
      </c>
      <c r="ST18" s="0" t="n">
        <f aca="false">IF($BA18="●",SUMIFS(ST_SUM!TH:TH,ST_SUM!$L:$L,$G18)/COUNTIFS($G:$G,$G18,$BA:$BA,"●",$A:$A,ST$5)/ST$3,0)/3600/$E18</f>
        <v>0.00769492013888889</v>
      </c>
      <c r="SU18" s="0" t="n">
        <f aca="false">IF($BB18="●",SUMIFS(ST_SUM!TI:TI,ST_SUM!$L:$L,$G18)/COUNTIFS($G:$G,$G18,$BB:$BB,"●",$A:$A,SU$5)/SU$3,0)/3600/$E18</f>
        <v>0.00362460503472222</v>
      </c>
      <c r="SV18" s="0" t="n">
        <f aca="false">IF($BC18="●",SUMIFS(ST_SUM!TJ:TJ,ST_SUM!$L:$L,$G18)/COUNTIFS($G:$G,$G18,$BC:$BC,"●",$A:$A,SV$5)/SV$3,0)/3600/$E18</f>
        <v>0.0114518229166667</v>
      </c>
      <c r="SW18" s="0" t="n">
        <f aca="false">IF($BD18="●",SUMIFS(ST_SUM!TK:TK,ST_SUM!$L:$L,$G18)/COUNTIFS($G:$G,$G18,$BD:$BD,"●",$A:$A,SW$5)/SW$3,0)/3600/$E18</f>
        <v>0.0141522497106482</v>
      </c>
      <c r="SX18" s="0" t="n">
        <f aca="false">IF($BE18="●",SUMIFS(ST_SUM!TL:TL,ST_SUM!$L:$L,$G18)/COUNTIFS($G:$G,$G18,$BE:$BE,"●",$A:$A,SX$5)/SX$3,0)/3600/$E18</f>
        <v>0.00804770399305556</v>
      </c>
      <c r="SY18" s="0" t="n">
        <f aca="false">IF($BF18="●",SUMIFS(ST_SUM!TM:TM,ST_SUM!$L:$L,$G18)/COUNTIFS($G:$G,$G18,$BF:$BF,"●",$A:$A,SY$5)/SY$3,0)/3600/$E18</f>
        <v>0.00596943576388889</v>
      </c>
      <c r="SZ18" s="0" t="n">
        <f aca="false">IF($BG18="●",SUMIFS(ST_SUM!TN:TN,ST_SUM!$L:$L,$G18)/COUNTIFS($G:$G,$G18,$BG:$BG,"●",$A:$A,SZ$5)/SZ$3,0)/3600/$E18</f>
        <v>0</v>
      </c>
      <c r="TA18" s="0" t="n">
        <f aca="false">IF($BH18="●",SUMIFS(ST_SUM!TO:TO,ST_SUM!$L:$L,$G18)/COUNTIFS($G:$G,$G18,$BH:$BH,"●",$A:$A,TA$5)/TA$3,0)/3600/$E18</f>
        <v>0.00355106770833333</v>
      </c>
      <c r="TB18" s="0" t="n">
        <f aca="false">IF($BI18="●",SUMIFS(ST_SUM!TP:TP,ST_SUM!$L:$L,$G18)/COUNTIFS($G:$G,$G18,$BI:$BI,"●",$A:$A,TB$5)/TB$3,0)/3600/$E18</f>
        <v>0</v>
      </c>
      <c r="TC18" s="0" t="n">
        <f aca="false">IF($BJ18="●",SUMIFS(ST_SUM!TQ:TQ,ST_SUM!$L:$L,$G18)/COUNTIFS($G:$G,$G18,$BJ:$BJ,"●",$A:$A,TC$5)/TC$3,0)/3600/$E18</f>
        <v>0</v>
      </c>
      <c r="TD18" s="0" t="n">
        <f aca="false">IF($BK18="●",SUMIFS(ST_SUM!TR:TR,ST_SUM!$L:$L,$G18)/COUNTIFS($G:$G,$G18,$BK:$BK,"●",$A:$A,TD$5)/TD$3,0)/3600/$E18</f>
        <v>0.0142158365885417</v>
      </c>
      <c r="TE18" s="0" t="n">
        <f aca="false">IF($BL18="●",SUMIFS(ST_SUM!TS:TS,ST_SUM!$L:$L,$G18)/COUNTIFS($G:$G,$G18,$BL:$BL,"●",$A:$A,TE$5)/TE$3,0)/3600/$E18</f>
        <v>0.00690833043981482</v>
      </c>
      <c r="TF18" s="0" t="n">
        <f aca="false">IF($BM18="●",SUMIFS(ST_SUM!TT:TT,ST_SUM!$L:$L,$G18)/COUNTIFS($G:$G,$G18,$BM:$BM,"●",$A:$A,TF$5)/TF$3,0)/3600/$E18</f>
        <v>0</v>
      </c>
      <c r="TG18" s="0" t="n">
        <f aca="false">IF($BN18="●",SUMIFS(ST_SUM!TU:TU,ST_SUM!$L:$L,$G18)/COUNTIFS($G:$G,$G18,$BN:$BN,"●",$A:$A,TG$5)/TG$3,0)/3600/$E18</f>
        <v>0</v>
      </c>
      <c r="TH18" s="0" t="n">
        <f aca="false">IF($BO18="●",SUMIFS(ST_SUM!TV:TV,ST_SUM!$L:$L,$G18)/COUNTIFS($G:$G,$G18,$BO:$BO,"●",$A:$A,TH$5)/TH$3,0)/3600/$E18</f>
        <v>0.0236847569444444</v>
      </c>
      <c r="TI18" s="0" t="n">
        <f aca="false">IF($BP18="●",SUMIFS(ST_SUM!TW:TW,ST_SUM!$L:$L,$G18)/COUNTIFS($G:$G,$G18,$BP:$BP,"●",$A:$A,TI$5)/TI$3,0)/3600/$E18</f>
        <v>0.0160750347222222</v>
      </c>
      <c r="TJ18" s="0" t="n">
        <f aca="false">IF($BQ18="●",SUMIFS(ST_SUM!TX:TX,ST_SUM!$L:$L,$G18)/COUNTIFS($G:$G,$G18,$BQ:$BQ,"●",$A:$A,TJ$5)/TJ$3,0)/3600/$E18</f>
        <v>0</v>
      </c>
      <c r="TK18" s="0" t="n">
        <f aca="false">IF($BR18="●",SUMIFS(ST_SUM!TY:TY,ST_SUM!$L:$L,$G18)/COUNTIFS($G:$G,$G18,$BR:$BR,"●",$A:$A,TK$5)/TK$3,0)/3600/$E18</f>
        <v>0.00145610243055556</v>
      </c>
      <c r="TL18" s="0" t="n">
        <f aca="false">IF($BS18="●",SUMIFS(ST_SUM!TZ:TZ,ST_SUM!$L:$L,$G18)/COUNTIFS($G:$G,$G18,$BS:$BS,"●",$A:$A,TL$5)/TL$3,0)/3600/$E18</f>
        <v>0.00302430555555556</v>
      </c>
      <c r="TM18" s="0" t="n">
        <f aca="false">IF($BT18="●",SUMIFS(ST_SUM!UA:UA,ST_SUM!$L:$L,$G18)/COUNTIFS($G:$G,$G18,$BT:$BT,"●",$A:$A,TM$5)/TM$3,0)/3600/$E18</f>
        <v>0</v>
      </c>
      <c r="TN18" s="0" t="n">
        <f aca="false">SUM(RA18:TM18)</f>
        <v>0.50539435583044</v>
      </c>
      <c r="TO18" s="0" t="n">
        <f aca="false">IF($H18="●",SUMIFS(ST_SUM!UC:UC,ST_SUM!$L:$L,$G18)/COUNTIFS($G:$G,$G18,$H:$H,"●",$A:$A,TO$5)/TO$3,0)/3600/$E18</f>
        <v>0</v>
      </c>
      <c r="TP18" s="0" t="n">
        <f aca="false">IF($I18="●",SUMIFS(ST_SUM!UD:UD,ST_SUM!$L:$L,$G18)/COUNTIFS($G:$G,$G18,$I:$I,"●",$A:$A,TP$5)/TP$3,0)/3600/$E18</f>
        <v>0.00310537367724868</v>
      </c>
      <c r="TQ18" s="0" t="n">
        <f aca="false">IF($J18="●",SUMIFS(ST_SUM!UE:UE,ST_SUM!$L:$L,$G18)/COUNTIFS($G:$G,$G18,$J:$J,"●",$A:$A,TQ$5)/TQ$3,0)/3600/$E18</f>
        <v>0</v>
      </c>
      <c r="TR18" s="0" t="n">
        <f aca="false">IF($K18="●",SUMIFS(ST_SUM!UF:UF,ST_SUM!$L:$L,$G18)/COUNTIFS($G:$G,$G18,$K:$K,"●",$A:$A,TR$5)/TR$3,0)/3600/$E18</f>
        <v>0</v>
      </c>
      <c r="TS18" s="0" t="n">
        <f aca="false">IF($L18="●",SUMIFS(ST_SUM!UG:UG,ST_SUM!$L:$L,$G18)/COUNTIFS($G:$G,$G18,$L:$L,"●",$A:$A,TS$5)/TS$3,0)/3600/$E18</f>
        <v>0.00851187996031746</v>
      </c>
      <c r="TT18" s="0" t="n">
        <f aca="false">IF($M18="●",SUMIFS(ST_SUM!UH:UH,ST_SUM!$L:$L,$G18)/COUNTIFS($G:$G,$G18,$M:$M,"●",$A:$A,TT$5)/TT$3,0)/3600/$E18</f>
        <v>0.00387306547619048</v>
      </c>
      <c r="TU18" s="0" t="n">
        <f aca="false">IF($N18="●",SUMIFS(ST_SUM!UI:UI,ST_SUM!$L:$L,$G18)/COUNTIFS($G:$G,$G18,$N:$N,"●",$A:$A,TU$5)/TU$3,0)/3600/$E18</f>
        <v>0</v>
      </c>
      <c r="TV18" s="0" t="n">
        <f aca="false">IF($O18="●",SUMIFS(ST_SUM!UJ:UJ,ST_SUM!$L:$L,$G18,ST_SUM!$M:$M,IF($B18='PART METHOD'!$D$4,"FMCNC1",IF($B18='PART METHOD'!$D$6,"FMCNC2","STD")))/IF($B18='PART METHOD'!$D$4,COUNTIFS($G:$G,$G18,$O:$O,"●",$A:$A,TV$5,$B:$B,'PART METHOD'!$D$4),IF($B18='PART METHOD'!$D$6,COUNTIFS($G:$G,$G18,$O:$O,"●",$A:$A,TV$5,$B:$B,'PART METHOD'!$D$6),COUNTIFS($G:$G,$G18,$O:$O,"●",$A:$A,TV$5,$B:$B,"&lt;&gt;"&amp;'PART METHOD'!$D$4,$B:$B,"&lt;&gt;"&amp;'PART METHOD'!$D$6)))/TV$3,0)/3600/$E18</f>
        <v>0</v>
      </c>
      <c r="TW18" s="0" t="n">
        <f aca="false">IF($P18="●",SUMIFS(ST_SUM!UK:UK,ST_SUM!$L:$L,$G18,ST_SUM!$M:$M,IF($B18='PART METHOD'!$D$4,"FMCNC1",IF($B18='PART METHOD'!$D$6,"FMCNC2","STD")))/IF($B18='PART METHOD'!$D$4,COUNTIFS($G:$G,$G18,$P:$P,"●",$A:$A,TW$5,$B:$B,'PART METHOD'!$D$4),IF($B18='PART METHOD'!$D$6,COUNTIFS($G:$G,$G18,$P:$P,"●",$A:$A,TW$5,$B:$B,'PART METHOD'!$D$6),COUNTIFS($G:$G,$G18,$P:$P,"●",$A:$A,TW$5,$B:$B,"&lt;&gt;"&amp;'PART METHOD'!$D$4,$B:$B,"&lt;&gt;"&amp;'PART METHOD'!$D$6)))/TW$3,0)/3600/$E18</f>
        <v>0.0231194692460317</v>
      </c>
      <c r="TX18" s="0" t="n">
        <f aca="false">IF($Q18="●",SUMIFS(ST_SUM!UL:UL,ST_SUM!$L:$L,$G18,ST_SUM!$M:$M,IF($B18='PART METHOD'!$D$4,"FMCNC1",IF($B18='PART METHOD'!$D$6,"FMCNC2","STD")))/IF($B18='PART METHOD'!$D$4,COUNTIFS($G:$G,$G18,$Q:$Q,"●",$A:$A,TX$5,$B:$B,'PART METHOD'!$D$4),IF($B18='PART METHOD'!$D$6,COUNTIFS($G:$G,$G18,$Q:$Q,"●",$A:$A,TX$5,$B:$B,'PART METHOD'!$D$6),COUNTIFS($G:$G,$G18,$Q:$Q,"●",$A:$A,TX$5,$B:$B,"&lt;&gt;"&amp;'PART METHOD'!$D$4,$B:$B,"&lt;&gt;"&amp;'PART METHOD'!$D$6)))/TX$3,0)/3600/$E18</f>
        <v>0.00964698605599647</v>
      </c>
      <c r="TY18" s="0" t="n">
        <f aca="false">IF($R18="●",SUMIFS(ST_SUM!UM:UM,ST_SUM!$L:$L,$G18,ST_SUM!$M:$M,IF($B18='PART METHOD'!$D$4,"FMCNC1",IF($B18='PART METHOD'!$D$6,"FMCNC2","STD")))/IF($B18='PART METHOD'!$D$4,COUNTIFS($G:$G,$G18,$R:$R,"●",$A:$A,TY$5,$B:$B,'PART METHOD'!$D$4),IF($B18='PART METHOD'!$D$6,COUNTIFS($G:$G,$G18,$R:$R,"●",$A:$A,TY$5,$B:$B,'PART METHOD'!$D$6),COUNTIFS($G:$G,$G18,$R:$R,"●",$A:$A,TY$5,$B:$B,"&lt;&gt;"&amp;'PART METHOD'!$D$4,$B:$B,"&lt;&gt;"&amp;'PART METHOD'!$D$6)))/TY$3,0)/3600/$E18</f>
        <v>0.0161097594246032</v>
      </c>
      <c r="TZ18" s="0" t="n">
        <f aca="false">IF($S18="●",SUMIFS(ST_SUM!UN:UN,ST_SUM!$L:$L,$G18,ST_SUM!$M:$M,IF($B18='PART METHOD'!$D$4,"FMCNC1",IF($B18='PART METHOD'!$D$6,"FMCNC2","STD")))/IF($B18='PART METHOD'!$D$4,COUNTIFS($G:$G,$G18,$S:$S,"●",$A:$A,TZ$5,$B:$B,'PART METHOD'!$D$4),IF($B18='PART METHOD'!$D$6,COUNTIFS($G:$G,$G18,$S:$S,"●",$A:$A,TZ$5,$B:$B,'PART METHOD'!$D$6),COUNTIFS($G:$G,$G18,$S:$S,"●",$A:$A,TZ$5,$B:$B,"&lt;&gt;"&amp;'PART METHOD'!$D$4,$B:$B,"&lt;&gt;"&amp;'PART METHOD'!$D$6)))/TZ$3,0)/3600/$E18</f>
        <v>0</v>
      </c>
      <c r="UA18" s="0" t="n">
        <f aca="false">IF($T18="●",SUMIFS(ST_SUM!UO:UO,ST_SUM!$L:$L,$G18,ST_SUM!$M:$M,IF($B18='PART METHOD'!$D$4,"FMCNC1",IF($B18='PART METHOD'!$D$6,"FMCNC2","STD")))/IF($B18='PART METHOD'!$D$4,COUNTIFS($G:$G,$G18,$T:$T,"●",$A:$A,UA$5,$B:$B,'PART METHOD'!$D$4),IF($B18='PART METHOD'!$D$6,COUNTIFS($G:$G,$G18,$T:$T,"●",$A:$A,UA$5,$B:$B,'PART METHOD'!$D$6),COUNTIFS($G:$G,$G18,$T:$T,"●",$A:$A,UA$5,$B:$B,"&lt;&gt;"&amp;'PART METHOD'!$D$4,$B:$B,"&lt;&gt;"&amp;'PART METHOD'!$D$6)))/UA$3,0)/3600/$E18</f>
        <v>0.0216333581349206</v>
      </c>
      <c r="UB18" s="0" t="n">
        <f aca="false">IF($U18="●",SUMIFS(ST_SUM!UP:UP,ST_SUM!$L:$L,$G18,ST_SUM!$M:$M,IF($B18='PART METHOD'!$D$4,"FMCNC1",IF($B18='PART METHOD'!$D$6,"FMCNC2","STD")))/IF($B18='PART METHOD'!$D$4,COUNTIFS($G:$G,$G18,$U:$U,"●",$A:$A,UB$5,$B:$B,'PART METHOD'!$D$4),IF($B18='PART METHOD'!$D$6,COUNTIFS($G:$G,$G18,$U:$U,"●",$A:$A,UB$5,$B:$B,'PART METHOD'!$D$6),COUNTIFS($G:$G,$G18,$U:$U,"●",$A:$A,UB$5,$B:$B,"&lt;&gt;"&amp;'PART METHOD'!$D$4,$B:$B,"&lt;&gt;"&amp;'PART METHOD'!$D$6)))/UB$3,0)/3600/$E18</f>
        <v>0.0236797495039683</v>
      </c>
      <c r="UC18" s="0" t="n">
        <f aca="false">IF($V18="●",SUMIFS(ST_SUM!UQ:UQ,ST_SUM!$L:$L,$G18,ST_SUM!$M:$M,IF($B18='PART METHOD'!$D$4,"FMCNC1",IF($B18='PART METHOD'!$D$6,"FMCNC2","STD")))/IF($B18='PART METHOD'!$D$4,COUNTIFS($G:$G,$G18,$V:$V,"●",$A:$A,UC$5,$B:$B,'PART METHOD'!$D$4),IF($B18='PART METHOD'!$D$6,COUNTIFS($G:$G,$G18,$V:$V,"●",$A:$A,UC$5,$B:$B,'PART METHOD'!$D$6),COUNTIFS($G:$G,$G18,$V:$V,"●",$A:$A,UC$5,$B:$B,"&lt;&gt;"&amp;'PART METHOD'!$D$4,$B:$B,"&lt;&gt;"&amp;'PART METHOD'!$D$6)))/UC$3,0)/3600/$E18</f>
        <v>0.0243352761243386</v>
      </c>
      <c r="UD18" s="0" t="n">
        <f aca="false">IF($W18="●",SUMIFS(ST_SUM!UR:UR,ST_SUM!$L:$L,$G18,ST_SUM!$N:$N,IF($B18='PART METHOD'!$D$5,"HAND","STD"))/COUNTIFS($G:$G,$G18,$W:$W,"●",$A:$A,UD$5,$B:$B,IF($B18='PART METHOD'!$D$5,'PART METHOD'!$D$5,"&lt;&gt;"&amp;'PART METHOD'!$D$5))/UD$3,0)/3600/$E18</f>
        <v>0</v>
      </c>
      <c r="UE18" s="0" t="n">
        <f aca="false">IF($X18="●",SUMIFS(ST_SUM!US:US,ST_SUM!$L:$L,$G18)/COUNTIFS($G:$G,$G18,$X:$X,"●",$A:$A,UE$5)/UE$3,0)/3600/$E18</f>
        <v>0</v>
      </c>
      <c r="UF18" s="0" t="n">
        <f aca="false">IF($Y18="●",SUMIFS(ST_SUM!UT:UT,ST_SUM!$L:$L,$G18)/COUNTIFS($G:$G,$G18,$Y:$Y,"●",$A:$A,UF$5)/UF$3,0)/3600/$E18</f>
        <v>0</v>
      </c>
      <c r="UG18" s="0" t="n">
        <f aca="false">IF($Z18="●",SUMIFS(ST_SUM!UU:UU,ST_SUM!$L:$L,$G18)/COUNTIFS($G:$G,$G18,$Z:$Z,"●",$A:$A,UG$5)/UG$3,0)/3600/$E18</f>
        <v>0.00534106316137566</v>
      </c>
      <c r="UH18" s="0" t="n">
        <f aca="false">IF($AA18="●",SUMIFS(ST_SUM!UV:UV,ST_SUM!$L:$L,$G18)/COUNTIFS($G:$G,$G18,$AA:$AA,"●",$A:$A,UH$5)/UH$3,0)/3600/$E18</f>
        <v>0.00756057649911817</v>
      </c>
      <c r="UI18" s="0" t="n">
        <f aca="false">IF($AB18="●",SUMIFS(ST_SUM!UW:UW,ST_SUM!$L:$L,$G18)/COUNTIFS($G:$G,$G18,$AB:$AB,"●",$A:$A,UI$5)/UI$3,0)/3600/$E18</f>
        <v>0</v>
      </c>
      <c r="UJ18" s="0" t="n">
        <f aca="false">IF($AC18="●",SUMIFS(ST_SUM!UX:UX,ST_SUM!$L:$L,$G18)/COUNTIFS($G:$G,$G18,$AC:$AC,"●",$A:$A,UJ$5)/UJ$3,0)/3600/$E18</f>
        <v>0</v>
      </c>
      <c r="UK18" s="0" t="n">
        <f aca="false">IF($AD18="●",SUMIFS(ST_SUM!UY:UY,ST_SUM!$L:$L,$G18)/COUNTIFS($G:$G,$G18,$AD:$AD,"●",$A:$A,UK$5)/UK$3,0)/3600/$E18</f>
        <v>0.0049809799382716</v>
      </c>
      <c r="UL18" s="0" t="n">
        <f aca="false">IF($AE18="●",SUMIFS(ST_SUM!UZ:UZ,ST_SUM!$L:$L,$G18)/COUNTIFS($G:$G,$G18,$AE:$AE,"●",$A:$A,UL$5)/UL$3,0)/3600/$E18</f>
        <v>0.0201269568452381</v>
      </c>
      <c r="UM18" s="0" t="n">
        <f aca="false">IF($AF18="●",SUMIFS(ST_SUM!VA:VA,ST_SUM!$L:$L,$G18)/COUNTIFS($G:$G,$G18,$AF:$AF,"●",$A:$A,UM$5)/UM$3,0)/3600/$E18</f>
        <v>0.00817767857142857</v>
      </c>
      <c r="UN18" s="0" t="n">
        <f aca="false">IF($AG18="●",SUMIFS(ST_SUM!VB:VB,ST_SUM!$L:$L,$G18)/COUNTIFS($G:$G,$G18,$AG:$AG,"●",$A:$A,UN$5)/UN$3,0)/3600/$E18</f>
        <v>0.00684572999338624</v>
      </c>
      <c r="UO18" s="0" t="n">
        <f aca="false">IF($AH18="●",SUMIFS(ST_SUM!VC:VC,ST_SUM!$L:$L,$G18)/COUNTIFS($G:$G,$G18,$AH:$AH,"●",$A:$A,UO$5)/UO$3,0)/3600/$E18</f>
        <v>0.0188185714285714</v>
      </c>
      <c r="UP18" s="0" t="n">
        <f aca="false">IF($AI18="●",SUMIFS(ST_SUM!VD:VD,ST_SUM!$L:$L,$G18)/COUNTIFS($G:$G,$G18,$AI:$AI,"●",$A:$A,UP$5)/UP$3,0)/3600/$E18</f>
        <v>0.00956701664462081</v>
      </c>
      <c r="UQ18" s="0" t="n">
        <f aca="false">IF($AJ18="●",SUMIFS(ST_SUM!VE:VE,ST_SUM!$L:$L,$G18)/COUNTIFS($G:$G,$G18,$AJ:$AJ,"●",$A:$A,UQ$5)/UQ$3,0)/3600/$E18</f>
        <v>0.00479611441798942</v>
      </c>
      <c r="UR18" s="0" t="n">
        <f aca="false">IF($AK18="●",SUMIFS(ST_SUM!VF:VF,ST_SUM!$L:$L,$G18)/COUNTIFS($G:$G,$G18,$AK:$AK,"●",$A:$A,UR$5)/UR$3,0)/3600/$E18</f>
        <v>0.00823346560846561</v>
      </c>
      <c r="US18" s="0" t="n">
        <f aca="false">IF($AL18="●",SUMIFS(ST_SUM!VG:VG,ST_SUM!$L:$L,$G18)/COUNTIFS($G:$G,$G18,$AL:$AL,"●",$A:$A,US$5)/US$3,0)/3600/$E18</f>
        <v>0</v>
      </c>
      <c r="UT18" s="0" t="n">
        <f aca="false">IF($AM18="●",SUMIFS(ST_SUM!VH:VH,ST_SUM!$L:$L,$G18)/COUNTIFS($G:$G,$G18,$AM:$AM,"●",$A:$A,UT$5)/UT$3,0)/3600/$E18</f>
        <v>0.0114962880291005</v>
      </c>
      <c r="UU18" s="0" t="n">
        <f aca="false">IF($AN18="●",SUMIFS(ST_SUM!VI:VI,ST_SUM!$L:$L,$G18)/COUNTIFS($G:$G,$G18,$AN:$AN,"●",$A:$A,UU$5)/UU$3,0)/3600/$E18</f>
        <v>0.00421865906084656</v>
      </c>
      <c r="UV18" s="0" t="n">
        <f aca="false">IF($AO18="●",SUMIFS(ST_SUM!VJ:VJ,ST_SUM!$L:$L,$G18)/COUNTIFS($G:$G,$G18,$AO:$AO,"●",$A:$A,UV$5)/UV$3,0)/3600/$E18</f>
        <v>0</v>
      </c>
      <c r="UW18" s="0" t="n">
        <f aca="false">IF($AP18="●",SUMIFS(ST_SUM!VK:VK,ST_SUM!$L:$L,$G18)/COUNTIFS($G:$G,$G18,$AP:$AP,"●",$A:$A,UW$5)/UW$3,0)/3600/$E18</f>
        <v>0.00492779982363316</v>
      </c>
      <c r="UX18" s="0" t="n">
        <f aca="false">IF($AQ18="●",SUMIFS(ST_SUM!VL:VL,ST_SUM!$L:$L,$G18)/COUNTIFS($G:$G,$G18,$AQ:$AQ,"●",$A:$A,UX$5)/UX$3,0)/3600/$E18</f>
        <v>0.00703634259259259</v>
      </c>
      <c r="UY18" s="0" t="n">
        <f aca="false">IF($AR18="●",SUMIFS(ST_SUM!VM:VM,ST_SUM!$L:$L,$G18)/COUNTIFS($G:$G,$G18,$AR:$AR,"●",$A:$A,UY$5)/UY$3,0)/3600/$E18</f>
        <v>0</v>
      </c>
      <c r="UZ18" s="0" t="n">
        <f aca="false">IF($AS18="●",SUMIFS(ST_SUM!VN:VN,ST_SUM!$L:$L,$G18)/COUNTIFS($G:$G,$G18,$AS:$AS,"●",$A:$A,UZ$5)/UZ$3,0)/3600/$E18</f>
        <v>0</v>
      </c>
      <c r="VA18" s="0" t="n">
        <f aca="false">IF($AT18="●",SUMIFS(ST_SUM!VO:VO,ST_SUM!$L:$L,$G18)/COUNTIFS($G:$G,$G18,$AT:$AT,"●",$A:$A,VA$5)/VA$3,0)/3600/$E18</f>
        <v>0.0347122693452381</v>
      </c>
      <c r="VB18" s="0" t="n">
        <f aca="false">IF($AU18="●",SUMIFS(ST_SUM!VP:VP,ST_SUM!$L:$L,$G18)/COUNTIFS($G:$G,$G18,$AU:$AU,"●",$A:$A,VB$5)/VB$3,0)/3600/$E18</f>
        <v>0.0164160052910053</v>
      </c>
      <c r="VC18" s="0" t="n">
        <f aca="false">IF($AV18="●",SUMIFS(ST_SUM!VQ:VQ,ST_SUM!$L:$L,$G18)/COUNTIFS($G:$G,$G18,$AV:$AV,"●",$A:$A,VC$5)/VC$3,0)/3600/$E18</f>
        <v>0.0108590443121693</v>
      </c>
      <c r="VD18" s="0" t="n">
        <f aca="false">IF($AW18="●",SUMIFS(ST_SUM!VR:VR,ST_SUM!$L:$L,$G18)/COUNTIFS($G:$G,$G18,$AW:$AW,"●",$A:$A,VD$5)/VD$3,0)/3600/$E18</f>
        <v>0</v>
      </c>
      <c r="VE18" s="0" t="n">
        <f aca="false">IF($AX18="●",SUMIFS(ST_SUM!VS:VS,ST_SUM!$L:$L,$G18)/COUNTIFS($G:$G,$G18,$AX:$AX,"●",$A:$A,VE$5)/VE$3,0)/3600/$E18</f>
        <v>0</v>
      </c>
      <c r="VF18" s="0" t="n">
        <f aca="false">IF($AY18="●",SUMIFS(ST_SUM!VT:VT,ST_SUM!$L:$L,$G18)/COUNTIFS($G:$G,$G18,$AY:$AY,"●",$A:$A,VF$5)/VF$3,0)/3600/$E18</f>
        <v>0.0270078125</v>
      </c>
      <c r="VG18" s="0" t="n">
        <f aca="false">IF($AZ18="●",SUMIFS(ST_SUM!VU:VU,ST_SUM!$L:$L,$G18)/COUNTIFS($G:$G,$G18,$AZ:$AZ,"●",$A:$A,VG$5)/VG$3,0)/3600/$E18</f>
        <v>0.00745313602292769</v>
      </c>
      <c r="VH18" s="0" t="n">
        <f aca="false">IF($BA18="●",SUMIFS(ST_SUM!VV:VV,ST_SUM!$L:$L,$G18)/COUNTIFS($G:$G,$G18,$BA:$BA,"●",$A:$A,VH$5)/VH$3,0)/3600/$E18</f>
        <v>0.00274040178571429</v>
      </c>
      <c r="VI18" s="0" t="n">
        <f aca="false">IF($BB18="●",SUMIFS(ST_SUM!VW:VW,ST_SUM!$L:$L,$G18)/COUNTIFS($G:$G,$G18,$BB:$BB,"●",$A:$A,VI$5)/VI$3,0)/3600/$E18</f>
        <v>0.00503923611111111</v>
      </c>
      <c r="VJ18" s="0" t="n">
        <f aca="false">IF($BC18="●",SUMIFS(ST_SUM!VX:VX,ST_SUM!$L:$L,$G18)/COUNTIFS($G:$G,$G18,$BC:$BC,"●",$A:$A,VJ$5)/VJ$3,0)/3600/$E18</f>
        <v>0.0169479828042328</v>
      </c>
      <c r="VK18" s="0" t="n">
        <f aca="false">IF($BD18="●",SUMIFS(ST_SUM!VY:VY,ST_SUM!$L:$L,$G18)/COUNTIFS($G:$G,$G18,$BD:$BD,"●",$A:$A,VK$5)/VK$3,0)/3600/$E18</f>
        <v>0.00506083829365079</v>
      </c>
      <c r="VL18" s="0" t="n">
        <f aca="false">IF($BE18="●",SUMIFS(ST_SUM!VZ:VZ,ST_SUM!$L:$L,$G18)/COUNTIFS($G:$G,$G18,$BE:$BE,"●",$A:$A,VL$5)/VL$3,0)/3600/$E18</f>
        <v>0.00870071097883598</v>
      </c>
      <c r="VM18" s="0" t="n">
        <f aca="false">IF($BF18="●",SUMIFS(ST_SUM!WA:WA,ST_SUM!$L:$L,$G18)/COUNTIFS($G:$G,$G18,$BF:$BF,"●",$A:$A,VM$5)/VM$3,0)/3600/$E18</f>
        <v>0.00520612599206349</v>
      </c>
      <c r="VN18" s="0" t="n">
        <f aca="false">IF($BG18="●",SUMIFS(ST_SUM!WB:WB,ST_SUM!$L:$L,$G18)/COUNTIFS($G:$G,$G18,$BG:$BG,"●",$A:$A,VN$5)/VN$3,0)/3600/$E18</f>
        <v>0</v>
      </c>
      <c r="VO18" s="0" t="n">
        <f aca="false">IF($BH18="●",SUMIFS(ST_SUM!WC:WC,ST_SUM!$L:$L,$G18)/COUNTIFS($G:$G,$G18,$BH:$BH,"●",$A:$A,VO$5)/VO$3,0)/3600/$E18</f>
        <v>0.00907274305555555</v>
      </c>
      <c r="VP18" s="0" t="n">
        <f aca="false">IF($BI18="●",SUMIFS(ST_SUM!WD:WD,ST_SUM!$L:$L,$G18)/COUNTIFS($G:$G,$G18,$BI:$BI,"●",$A:$A,VP$5)/VP$3,0)/3600/$E18</f>
        <v>0</v>
      </c>
      <c r="VQ18" s="0" t="n">
        <f aca="false">IF($BJ18="●",SUMIFS(ST_SUM!WE:WE,ST_SUM!$L:$L,$G18)/COUNTIFS($G:$G,$G18,$BJ:$BJ,"●",$A:$A,VQ$5)/VQ$3,0)/3600/$E18</f>
        <v>0</v>
      </c>
      <c r="VR18" s="0" t="n">
        <f aca="false">IF($BK18="●",SUMIFS(ST_SUM!WF:WF,ST_SUM!$L:$L,$G18)/COUNTIFS($G:$G,$G18,$BK:$BK,"●",$A:$A,VR$5)/VR$3,0)/3600/$E18</f>
        <v>0.0132454323743386</v>
      </c>
      <c r="VS18" s="0" t="n">
        <f aca="false">IF($BL18="●",SUMIFS(ST_SUM!WG:WG,ST_SUM!$L:$L,$G18)/COUNTIFS($G:$G,$G18,$BL:$BL,"●",$A:$A,VS$5)/VS$3,0)/3600/$E18</f>
        <v>0.010514842372134</v>
      </c>
      <c r="VT18" s="0" t="n">
        <f aca="false">IF($BM18="●",SUMIFS(ST_SUM!WH:WH,ST_SUM!$L:$L,$G18)/COUNTIFS($G:$G,$G18,$BM:$BM,"●",$A:$A,VT$5)/VT$3,0)/3600/$E18</f>
        <v>0</v>
      </c>
      <c r="VU18" s="0" t="n">
        <f aca="false">IF($BN18="●",SUMIFS(ST_SUM!WI:WI,ST_SUM!$L:$L,$G18)/COUNTIFS($G:$G,$G18,$BN:$BN,"●",$A:$A,VU$5)/VU$3,0)/3600/$E18</f>
        <v>0</v>
      </c>
      <c r="VV18" s="0" t="n">
        <f aca="false">IF($BO18="●",SUMIFS(ST_SUM!WJ:WJ,ST_SUM!$L:$L,$G18)/COUNTIFS($G:$G,$G18,$BO:$BO,"●",$A:$A,VV$5)/VV$3,0)/3600/$E18</f>
        <v>0.034147371031746</v>
      </c>
      <c r="VW18" s="0" t="n">
        <f aca="false">IF($BP18="●",SUMIFS(ST_SUM!WK:WK,ST_SUM!$L:$L,$G18)/COUNTIFS($G:$G,$G18,$BP:$BP,"●",$A:$A,VW$5)/VW$3,0)/3600/$E18</f>
        <v>0.0175408395337302</v>
      </c>
      <c r="VX18" s="0" t="n">
        <f aca="false">IF($BQ18="●",SUMIFS(ST_SUM!WL:WL,ST_SUM!$L:$L,$G18)/COUNTIFS($G:$G,$G18,$BQ:$BQ,"●",$A:$A,VX$5)/VX$3,0)/3600/$E18</f>
        <v>0</v>
      </c>
      <c r="VY18" s="0" t="n">
        <f aca="false">IF($BR18="●",SUMIFS(ST_SUM!WM:WM,ST_SUM!$L:$L,$G18)/COUNTIFS($G:$G,$G18,$BR:$BR,"●",$A:$A,VY$5)/VY$3,0)/3600/$E18</f>
        <v>0.00543123346560847</v>
      </c>
      <c r="VZ18" s="0" t="n">
        <f aca="false">IF($BS18="●",SUMIFS(ST_SUM!WN:WN,ST_SUM!$L:$L,$G18)/COUNTIFS($G:$G,$G18,$BS:$BS,"●",$A:$A,VZ$5)/VZ$3,0)/3600/$E18</f>
        <v>0.00439814814814815</v>
      </c>
      <c r="WA18" s="0" t="n">
        <f aca="false">IF($BT18="●",SUMIFS(ST_SUM!WO:WO,ST_SUM!$L:$L,$G18)/COUNTIFS($G:$G,$G18,$BT:$BT,"●",$A:$A,WA$5)/WA$3,0)/3600/$E18</f>
        <v>0</v>
      </c>
      <c r="WB18" s="0" t="n">
        <f aca="false">SUM(TO18:WA18)</f>
        <v>0.490636333636464</v>
      </c>
      <c r="WC18" s="0" t="n">
        <f aca="false">IF($H18="●",SUMIFS(ST_SUM!WQ:WQ,ST_SUM!$L:$L,$G18)/COUNTIFS($G:$G,$G18,$H:$H,"●",$A:$A,WC$5)/WC$3,0)/3600/$E18</f>
        <v>0</v>
      </c>
      <c r="WD18" s="0" t="n">
        <f aca="false">IF($I18="●",SUMIFS(ST_SUM!WR:WR,ST_SUM!$L:$L,$G18)/COUNTIFS($G:$G,$G18,$I:$I,"●",$A:$A,WD$5)/WD$3,0)/3600/$E18</f>
        <v>0.00129914772727273</v>
      </c>
      <c r="WE18" s="0" t="n">
        <f aca="false">IF($J18="●",SUMIFS(ST_SUM!WS:WS,ST_SUM!$L:$L,$G18)/COUNTIFS($G:$G,$G18,$J:$J,"●",$A:$A,WE$5)/WE$3,0)/3600/$E18</f>
        <v>0</v>
      </c>
      <c r="WF18" s="0" t="n">
        <f aca="false">IF($K18="●",SUMIFS(ST_SUM!WT:WT,ST_SUM!$L:$L,$G18)/COUNTIFS($G:$G,$G18,$K:$K,"●",$A:$A,WF$5)/WF$3,0)/3600/$E18</f>
        <v>0</v>
      </c>
      <c r="WG18" s="0" t="n">
        <f aca="false">IF($L18="●",SUMIFS(ST_SUM!WU:WU,ST_SUM!$L:$L,$G18)/COUNTIFS($G:$G,$G18,$L:$L,"●",$A:$A,WG$5)/WG$3,0)/3600/$E18</f>
        <v>0.00281738478535354</v>
      </c>
      <c r="WH18" s="0" t="n">
        <f aca="false">IF($M18="●",SUMIFS(ST_SUM!WV:WV,ST_SUM!$L:$L,$G18)/COUNTIFS($G:$G,$G18,$M:$M,"●",$A:$A,WH$5)/WH$3,0)/3600/$E18</f>
        <v>0.0063234375</v>
      </c>
      <c r="WI18" s="0" t="n">
        <f aca="false">IF($N18="●",SUMIFS(ST_SUM!WW:WW,ST_SUM!$L:$L,$G18)/COUNTIFS($G:$G,$G18,$N:$N,"●",$A:$A,WI$5)/WI$3,0)/3600/$E18</f>
        <v>0</v>
      </c>
      <c r="WJ18" s="0" t="n">
        <f aca="false">IF($O18="●",SUMIFS(ST_SUM!WX:WX,ST_SUM!$L:$L,$G18,ST_SUM!$M:$M,IF($B18='PART METHOD'!$D$4,"FMCNC1",IF($B18='PART METHOD'!$D$6,"FMCNC2","STD")))/IF($B18='PART METHOD'!$D$4,COUNTIFS($G:$G,$G18,$O:$O,"●",$A:$A,WJ$5,$B:$B,'PART METHOD'!$D$4),IF($B18='PART METHOD'!$D$6,COUNTIFS($G:$G,$G18,$O:$O,"●",$A:$A,WJ$5,$B:$B,'PART METHOD'!$D$6),COUNTIFS($G:$G,$G18,$O:$O,"●",$A:$A,WJ$5,$B:$B,"&lt;&gt;"&amp;'PART METHOD'!$D$4,$B:$B,"&lt;&gt;"&amp;'PART METHOD'!$D$6)))/WJ$3,0)/3600/$E18</f>
        <v>0</v>
      </c>
      <c r="WK18" s="0" t="n">
        <f aca="false">IF($P18="●",SUMIFS(ST_SUM!WY:WY,ST_SUM!$L:$L,$G18,ST_SUM!$M:$M,IF($B18='PART METHOD'!$D$4,"FMCNC1",IF($B18='PART METHOD'!$D$6,"FMCNC2","STD")))/IF($B18='PART METHOD'!$D$4,COUNTIFS($G:$G,$G18,$P:$P,"●",$A:$A,WK$5,$B:$B,'PART METHOD'!$D$4),IF($B18='PART METHOD'!$D$6,COUNTIFS($G:$G,$G18,$P:$P,"●",$A:$A,WK$5,$B:$B,'PART METHOD'!$D$6),COUNTIFS($G:$G,$G18,$P:$P,"●",$A:$A,WK$5,$B:$B,"&lt;&gt;"&amp;'PART METHOD'!$D$4,$B:$B,"&lt;&gt;"&amp;'PART METHOD'!$D$6)))/WK$3,0)/3600/$E18</f>
        <v>0.0179066761363636</v>
      </c>
      <c r="WL18" s="0" t="n">
        <f aca="false">IF($Q18="●",SUMIFS(ST_SUM!WZ:WZ,ST_SUM!$L:$L,$G18,ST_SUM!$M:$M,IF($B18='PART METHOD'!$D$4,"FMCNC1",IF($B18='PART METHOD'!$D$6,"FMCNC2","STD")))/IF($B18='PART METHOD'!$D$4,COUNTIFS($G:$G,$G18,$Q:$Q,"●",$A:$A,WL$5,$B:$B,'PART METHOD'!$D$4),IF($B18='PART METHOD'!$D$6,COUNTIFS($G:$G,$G18,$Q:$Q,"●",$A:$A,WL$5,$B:$B,'PART METHOD'!$D$6),COUNTIFS($G:$G,$G18,$Q:$Q,"●",$A:$A,WL$5,$B:$B,"&lt;&gt;"&amp;'PART METHOD'!$D$4,$B:$B,"&lt;&gt;"&amp;'PART METHOD'!$D$6)))/WL$3,0)/3600/$E18</f>
        <v>0.00571925505050505</v>
      </c>
      <c r="WM18" s="0" t="n">
        <f aca="false">IF($R18="●",SUMIFS(ST_SUM!XA:XA,ST_SUM!$L:$L,$G18,ST_SUM!$M:$M,IF($B18='PART METHOD'!$D$4,"FMCNC1",IF($B18='PART METHOD'!$D$6,"FMCNC2","STD")))/IF($B18='PART METHOD'!$D$4,COUNTIFS($G:$G,$G18,$R:$R,"●",$A:$A,WM$5,$B:$B,'PART METHOD'!$D$4),IF($B18='PART METHOD'!$D$6,COUNTIFS($G:$G,$G18,$R:$R,"●",$A:$A,WM$5,$B:$B,'PART METHOD'!$D$6),COUNTIFS($G:$G,$G18,$R:$R,"●",$A:$A,WM$5,$B:$B,"&lt;&gt;"&amp;'PART METHOD'!$D$4,$B:$B,"&lt;&gt;"&amp;'PART METHOD'!$D$6)))/WM$3,0)/3600/$E18</f>
        <v>0.00951645359848485</v>
      </c>
      <c r="WN18" s="0" t="n">
        <f aca="false">IF($S18="●",SUMIFS(ST_SUM!XB:XB,ST_SUM!$L:$L,$G18,ST_SUM!$M:$M,IF($B18='PART METHOD'!$D$4,"FMCNC1",IF($B18='PART METHOD'!$D$6,"FMCNC2","STD")))/IF($B18='PART METHOD'!$D$4,COUNTIFS($G:$G,$G18,$S:$S,"●",$A:$A,WN$5,$B:$B,'PART METHOD'!$D$4),IF($B18='PART METHOD'!$D$6,COUNTIFS($G:$G,$G18,$S:$S,"●",$A:$A,WN$5,$B:$B,'PART METHOD'!$D$6),COUNTIFS($G:$G,$G18,$S:$S,"●",$A:$A,WN$5,$B:$B,"&lt;&gt;"&amp;'PART METHOD'!$D$4,$B:$B,"&lt;&gt;"&amp;'PART METHOD'!$D$6)))/WN$3,0)/3600/$E18</f>
        <v>0</v>
      </c>
      <c r="WO18" s="0" t="n">
        <f aca="false">IF($T18="●",SUMIFS(ST_SUM!XC:XC,ST_SUM!$L:$L,$G18,ST_SUM!$M:$M,IF($B18='PART METHOD'!$D$4,"FMCNC1",IF($B18='PART METHOD'!$D$6,"FMCNC2","STD")))/IF($B18='PART METHOD'!$D$4,COUNTIFS($G:$G,$G18,$T:$T,"●",$A:$A,WO$5,$B:$B,'PART METHOD'!$D$4),IF($B18='PART METHOD'!$D$6,COUNTIFS($G:$G,$G18,$T:$T,"●",$A:$A,WO$5,$B:$B,'PART METHOD'!$D$6),COUNTIFS($G:$G,$G18,$T:$T,"●",$A:$A,WO$5,$B:$B,"&lt;&gt;"&amp;'PART METHOD'!$D$4,$B:$B,"&lt;&gt;"&amp;'PART METHOD'!$D$6)))/WO$3,0)/3600/$E18</f>
        <v>0.0171488399621212</v>
      </c>
      <c r="WP18" s="0" t="n">
        <f aca="false">IF($U18="●",SUMIFS(ST_SUM!XD:XD,ST_SUM!$L:$L,$G18,ST_SUM!$M:$M,IF($B18='PART METHOD'!$D$4,"FMCNC1",IF($B18='PART METHOD'!$D$6,"FMCNC2","STD")))/IF($B18='PART METHOD'!$D$4,COUNTIFS($G:$G,$G18,$U:$U,"●",$A:$A,WP$5,$B:$B,'PART METHOD'!$D$4),IF($B18='PART METHOD'!$D$6,COUNTIFS($G:$G,$G18,$U:$U,"●",$A:$A,WP$5,$B:$B,'PART METHOD'!$D$6),COUNTIFS($G:$G,$G18,$U:$U,"●",$A:$A,WP$5,$B:$B,"&lt;&gt;"&amp;'PART METHOD'!$D$4,$B:$B,"&lt;&gt;"&amp;'PART METHOD'!$D$6)))/WP$3,0)/3600/$E18</f>
        <v>0.0161849589646465</v>
      </c>
      <c r="WQ18" s="0" t="n">
        <f aca="false">IF($V18="●",SUMIFS(ST_SUM!XE:XE,ST_SUM!$L:$L,$G18,ST_SUM!$M:$M,IF($B18='PART METHOD'!$D$4,"FMCNC1",IF($B18='PART METHOD'!$D$6,"FMCNC2","STD")))/IF($B18='PART METHOD'!$D$4,COUNTIFS($G:$G,$G18,$V:$V,"●",$A:$A,WQ$5,$B:$B,'PART METHOD'!$D$4),IF($B18='PART METHOD'!$D$6,COUNTIFS($G:$G,$G18,$V:$V,"●",$A:$A,WQ$5,$B:$B,'PART METHOD'!$D$6),COUNTIFS($G:$G,$G18,$V:$V,"●",$A:$A,WQ$5,$B:$B,"&lt;&gt;"&amp;'PART METHOD'!$D$4,$B:$B,"&lt;&gt;"&amp;'PART METHOD'!$D$6)))/WQ$3,0)/3600/$E18</f>
        <v>0.0155519886363636</v>
      </c>
      <c r="WR18" s="0" t="n">
        <f aca="false">IF($W18="●",SUMIFS(ST_SUM!XF:XF,ST_SUM!$L:$L,$G18,ST_SUM!$N:$N,IF($B18='PART METHOD'!$D$5,"HAND","STD"))/COUNTIFS($G:$G,$G18,$W:$W,"●",$A:$A,WR$5,$B:$B,IF($B18='PART METHOD'!$D$5,'PART METHOD'!$D$5,"&lt;&gt;"&amp;'PART METHOD'!$D$5))/WR$3,0)/3600/$E18</f>
        <v>0</v>
      </c>
      <c r="WS18" s="0" t="n">
        <f aca="false">IF($X18="●",SUMIFS(ST_SUM!XG:XG,ST_SUM!$L:$L,$G18)/COUNTIFS($G:$G,$G18,$X:$X,"●",$A:$A,WS$5)/WS$3,0)/3600/$E18</f>
        <v>0</v>
      </c>
      <c r="WT18" s="0" t="n">
        <f aca="false">IF($Y18="●",SUMIFS(ST_SUM!XH:XH,ST_SUM!$L:$L,$G18)/COUNTIFS($G:$G,$G18,$Y:$Y,"●",$A:$A,WT$5)/WT$3,0)/3600/$E18</f>
        <v>0</v>
      </c>
      <c r="WU18" s="0" t="n">
        <f aca="false">IF($Z18="●",SUMIFS(ST_SUM!XI:XI,ST_SUM!$L:$L,$G18)/COUNTIFS($G:$G,$G18,$Z:$Z,"●",$A:$A,WU$5)/WU$3,0)/3600/$E18</f>
        <v>0.011076507260101</v>
      </c>
      <c r="WV18" s="0" t="n">
        <f aca="false">IF($AA18="●",SUMIFS(ST_SUM!XJ:XJ,ST_SUM!$L:$L,$G18)/COUNTIFS($G:$G,$G18,$AA:$AA,"●",$A:$A,WV$5)/WV$3,0)/3600/$E18</f>
        <v>0.00492931923400673</v>
      </c>
      <c r="WW18" s="0" t="n">
        <f aca="false">IF($AB18="●",SUMIFS(ST_SUM!XK:XK,ST_SUM!$L:$L,$G18)/COUNTIFS($G:$G,$G18,$AB:$AB,"●",$A:$A,WW$5)/WW$3,0)/3600/$E18</f>
        <v>0</v>
      </c>
      <c r="WX18" s="0" t="n">
        <f aca="false">IF($AC18="●",SUMIFS(ST_SUM!XL:XL,ST_SUM!$L:$L,$G18)/COUNTIFS($G:$G,$G18,$AC:$AC,"●",$A:$A,WX$5)/WX$3,0)/3600/$E18</f>
        <v>0</v>
      </c>
      <c r="WY18" s="0" t="n">
        <f aca="false">IF($AD18="●",SUMIFS(ST_SUM!XM:XM,ST_SUM!$L:$L,$G18)/COUNTIFS($G:$G,$G18,$AD:$AD,"●",$A:$A,WY$5)/WY$3,0)/3600/$E18</f>
        <v>0.00333504050925926</v>
      </c>
      <c r="WZ18" s="0" t="n">
        <f aca="false">IF($AE18="●",SUMIFS(ST_SUM!XN:XN,ST_SUM!$L:$L,$G18)/COUNTIFS($G:$G,$G18,$AE:$AE,"●",$A:$A,WZ$5)/WZ$3,0)/3600/$E18</f>
        <v>0.015250560290404</v>
      </c>
      <c r="XA18" s="0" t="n">
        <f aca="false">IF($AF18="●",SUMIFS(ST_SUM!XO:XO,ST_SUM!$L:$L,$G18)/COUNTIFS($G:$G,$G18,$AF:$AF,"●",$A:$A,XA$5)/XA$3,0)/3600/$E18</f>
        <v>0.00310773753156566</v>
      </c>
      <c r="XB18" s="0" t="n">
        <f aca="false">IF($AG18="●",SUMIFS(ST_SUM!XP:XP,ST_SUM!$L:$L,$G18)/COUNTIFS($G:$G,$G18,$AG:$AG,"●",$A:$A,XB$5)/XB$3,0)/3600/$E18</f>
        <v>0.00538949652777778</v>
      </c>
      <c r="XC18" s="0" t="n">
        <f aca="false">IF($AH18="●",SUMIFS(ST_SUM!XQ:XQ,ST_SUM!$L:$L,$G18)/COUNTIFS($G:$G,$G18,$AH:$AH,"●",$A:$A,XC$5)/XC$3,0)/3600/$E18</f>
        <v>0.0105381983901515</v>
      </c>
      <c r="XD18" s="0" t="n">
        <f aca="false">IF($AI18="●",SUMIFS(ST_SUM!XR:XR,ST_SUM!$L:$L,$G18)/COUNTIFS($G:$G,$G18,$AI:$AI,"●",$A:$A,XD$5)/XD$3,0)/3600/$E18</f>
        <v>0.00451658775252525</v>
      </c>
      <c r="XE18" s="0" t="n">
        <f aca="false">IF($AJ18="●",SUMIFS(ST_SUM!XS:XS,ST_SUM!$L:$L,$G18)/COUNTIFS($G:$G,$G18,$AJ:$AJ,"●",$A:$A,XE$5)/XE$3,0)/3600/$E18</f>
        <v>0.00276461884469697</v>
      </c>
      <c r="XF18" s="0" t="n">
        <f aca="false">IF($AK18="●",SUMIFS(ST_SUM!XT:XT,ST_SUM!$L:$L,$G18)/COUNTIFS($G:$G,$G18,$AK:$AK,"●",$A:$A,XF$5)/XF$3,0)/3600/$E18</f>
        <v>0.00248064630681818</v>
      </c>
      <c r="XG18" s="0" t="n">
        <f aca="false">IF($AL18="●",SUMIFS(ST_SUM!XU:XU,ST_SUM!$L:$L,$G18)/COUNTIFS($G:$G,$G18,$AL:$AL,"●",$A:$A,XG$5)/XG$3,0)/3600/$E18</f>
        <v>0</v>
      </c>
      <c r="XH18" s="0" t="n">
        <f aca="false">IF($AM18="●",SUMIFS(ST_SUM!XV:XV,ST_SUM!$L:$L,$G18)/COUNTIFS($G:$G,$G18,$AM:$AM,"●",$A:$A,XH$5)/XH$3,0)/3600/$E18</f>
        <v>0.00391814275568182</v>
      </c>
      <c r="XI18" s="0" t="n">
        <f aca="false">IF($AN18="●",SUMIFS(ST_SUM!XW:XW,ST_SUM!$L:$L,$G18)/COUNTIFS($G:$G,$G18,$AN:$AN,"●",$A:$A,XI$5)/XI$3,0)/3600/$E18</f>
        <v>0.00295008680555556</v>
      </c>
      <c r="XJ18" s="0" t="n">
        <f aca="false">IF($AO18="●",SUMIFS(ST_SUM!XX:XX,ST_SUM!$L:$L,$G18)/COUNTIFS($G:$G,$G18,$AO:$AO,"●",$A:$A,XJ$5)/XJ$3,0)/3600/$E18</f>
        <v>0</v>
      </c>
      <c r="XK18" s="0" t="n">
        <f aca="false">IF($AP18="●",SUMIFS(ST_SUM!XY:XY,ST_SUM!$L:$L,$G18)/COUNTIFS($G:$G,$G18,$AP:$AP,"●",$A:$A,XK$5)/XK$3,0)/3600/$E18</f>
        <v>0.00522280092592593</v>
      </c>
      <c r="XL18" s="0" t="n">
        <f aca="false">IF($AQ18="●",SUMIFS(ST_SUM!XZ:XZ,ST_SUM!$L:$L,$G18)/COUNTIFS($G:$G,$G18,$AQ:$AQ,"●",$A:$A,XL$5)/XL$3,0)/3600/$E18</f>
        <v>0.00418895202020202</v>
      </c>
      <c r="XM18" s="0" t="n">
        <f aca="false">IF($AR18="●",SUMIFS(ST_SUM!YA:YA,ST_SUM!$L:$L,$G18)/COUNTIFS($G:$G,$G18,$AR:$AR,"●",$A:$A,XM$5)/XM$3,0)/3600/$E18</f>
        <v>0</v>
      </c>
      <c r="XN18" s="0" t="n">
        <f aca="false">IF($AS18="●",SUMIFS(ST_SUM!YB:YB,ST_SUM!$L:$L,$G18)/COUNTIFS($G:$G,$G18,$AS:$AS,"●",$A:$A,XN$5)/XN$3,0)/3600/$E18</f>
        <v>0</v>
      </c>
      <c r="XO18" s="0" t="n">
        <f aca="false">IF($AT18="●",SUMIFS(ST_SUM!YC:YC,ST_SUM!$L:$L,$G18)/COUNTIFS($G:$G,$G18,$AT:$AT,"●",$A:$A,XO$5)/XO$3,0)/3600/$E18</f>
        <v>0.025717408459596</v>
      </c>
      <c r="XP18" s="0" t="n">
        <f aca="false">IF($AU18="●",SUMIFS(ST_SUM!YD:YD,ST_SUM!$L:$L,$G18)/COUNTIFS($G:$G,$G18,$AU:$AU,"●",$A:$A,XP$5)/XP$3,0)/3600/$E18</f>
        <v>0.0142197679924242</v>
      </c>
      <c r="XQ18" s="0" t="n">
        <f aca="false">IF($AV18="●",SUMIFS(ST_SUM!YE:YE,ST_SUM!$L:$L,$G18)/COUNTIFS($G:$G,$G18,$AV:$AV,"●",$A:$A,XQ$5)/XQ$3,0)/3600/$E18</f>
        <v>0.0036662720959596</v>
      </c>
      <c r="XR18" s="0" t="n">
        <f aca="false">IF($AW18="●",SUMIFS(ST_SUM!YF:YF,ST_SUM!$L:$L,$G18)/COUNTIFS($G:$G,$G18,$AW:$AW,"●",$A:$A,XR$5)/XR$3,0)/3600/$E18</f>
        <v>0</v>
      </c>
      <c r="XS18" s="0" t="n">
        <f aca="false">IF($AX18="●",SUMIFS(ST_SUM!YG:YG,ST_SUM!$L:$L,$G18)/COUNTIFS($G:$G,$G18,$AX:$AX,"●",$A:$A,XS$5)/XS$3,0)/3600/$E18</f>
        <v>0</v>
      </c>
      <c r="XT18" s="0" t="n">
        <f aca="false">IF($AY18="●",SUMIFS(ST_SUM!YH:YH,ST_SUM!$L:$L,$G18)/COUNTIFS($G:$G,$G18,$AY:$AY,"●",$A:$A,XT$5)/XT$3,0)/3600/$E18</f>
        <v>0.0144346196338384</v>
      </c>
      <c r="XU18" s="0" t="n">
        <f aca="false">IF($AZ18="●",SUMIFS(ST_SUM!YI:YI,ST_SUM!$L:$L,$G18)/COUNTIFS($G:$G,$G18,$AZ:$AZ,"●",$A:$A,XU$5)/XU$3,0)/3600/$E18</f>
        <v>0.00336704808501684</v>
      </c>
      <c r="XV18" s="0" t="n">
        <f aca="false">IF($BA18="●",SUMIFS(ST_SUM!YJ:YJ,ST_SUM!$L:$L,$G18)/COUNTIFS($G:$G,$G18,$BA:$BA,"●",$A:$A,XV$5)/XV$3,0)/3600/$E18</f>
        <v>0.00440079545454546</v>
      </c>
      <c r="XW18" s="0" t="n">
        <f aca="false">IF($BB18="●",SUMIFS(ST_SUM!YK:YK,ST_SUM!$L:$L,$G18)/COUNTIFS($G:$G,$G18,$BB:$BB,"●",$A:$A,XW$5)/XW$3,0)/3600/$E18</f>
        <v>0.00668843907828283</v>
      </c>
      <c r="XX18" s="0" t="n">
        <f aca="false">IF($BC18="●",SUMIFS(ST_SUM!YL:YL,ST_SUM!$L:$L,$G18)/COUNTIFS($G:$G,$G18,$BC:$BC,"●",$A:$A,XX$5)/XX$3,0)/3600/$E18</f>
        <v>0.00569191919191919</v>
      </c>
      <c r="XY18" s="0" t="n">
        <f aca="false">IF($BD18="●",SUMIFS(ST_SUM!YM:YM,ST_SUM!$L:$L,$G18)/COUNTIFS($G:$G,$G18,$BD:$BD,"●",$A:$A,XY$5)/XY$3,0)/3600/$E18</f>
        <v>0.00463328598484849</v>
      </c>
      <c r="XZ18" s="0" t="n">
        <f aca="false">IF($BE18="●",SUMIFS(ST_SUM!YN:YN,ST_SUM!$L:$L,$G18)/COUNTIFS($G:$G,$G18,$BE:$BE,"●",$A:$A,XZ$5)/XZ$3,0)/3600/$E18</f>
        <v>0.00236072048611111</v>
      </c>
      <c r="YA18" s="0" t="n">
        <f aca="false">IF($BF18="●",SUMIFS(ST_SUM!YO:YO,ST_SUM!$L:$L,$G18)/COUNTIFS($G:$G,$G18,$BF:$BF,"●",$A:$A,YA$5)/YA$3,0)/3600/$E18</f>
        <v>0.00897904829545455</v>
      </c>
      <c r="YB18" s="0" t="n">
        <f aca="false">IF($BG18="●",SUMIFS(ST_SUM!YP:YP,ST_SUM!$L:$L,$G18)/COUNTIFS($G:$G,$G18,$BG:$BG,"●",$A:$A,YB$5)/YB$3,0)/3600/$E18</f>
        <v>0</v>
      </c>
      <c r="YC18" s="0" t="n">
        <f aca="false">IF($BH18="●",SUMIFS(ST_SUM!YQ:YQ,ST_SUM!$L:$L,$G18)/COUNTIFS($G:$G,$G18,$BH:$BH,"●",$A:$A,YC$5)/YC$3,0)/3600/$E18</f>
        <v>0.00311350220959596</v>
      </c>
      <c r="YD18" s="0" t="n">
        <f aca="false">IF($BI18="●",SUMIFS(ST_SUM!YR:YR,ST_SUM!$L:$L,$G18)/COUNTIFS($G:$G,$G18,$BI:$BI,"●",$A:$A,YD$5)/YD$3,0)/3600/$E18</f>
        <v>0</v>
      </c>
      <c r="YE18" s="0" t="n">
        <f aca="false">IF($BJ18="●",SUMIFS(ST_SUM!YS:YS,ST_SUM!$L:$L,$G18)/COUNTIFS($G:$G,$G18,$BJ:$BJ,"●",$A:$A,YE$5)/YE$3,0)/3600/$E18</f>
        <v>0</v>
      </c>
      <c r="YF18" s="0" t="n">
        <f aca="false">IF($BK18="●",SUMIFS(ST_SUM!YT:YT,ST_SUM!$L:$L,$G18)/COUNTIFS($G:$G,$G18,$BK:$BK,"●",$A:$A,YF$5)/YF$3,0)/3600/$E18</f>
        <v>0.00728561079545455</v>
      </c>
      <c r="YG18" s="0" t="n">
        <f aca="false">IF($BL18="●",SUMIFS(ST_SUM!YU:YU,ST_SUM!$L:$L,$G18)/COUNTIFS($G:$G,$G18,$BL:$BL,"●",$A:$A,YG$5)/YG$3,0)/3600/$E18</f>
        <v>0.00578063183922559</v>
      </c>
      <c r="YH18" s="0" t="n">
        <f aca="false">IF($BM18="●",SUMIFS(ST_SUM!YV:YV,ST_SUM!$L:$L,$G18)/COUNTIFS($G:$G,$G18,$BM:$BM,"●",$A:$A,YH$5)/YH$3,0)/3600/$E18</f>
        <v>0</v>
      </c>
      <c r="YI18" s="0" t="n">
        <f aca="false">IF($BN18="●",SUMIFS(ST_SUM!YW:YW,ST_SUM!$L:$L,$G18)/COUNTIFS($G:$G,$G18,$BN:$BN,"●",$A:$A,YI$5)/YI$3,0)/3600/$E18</f>
        <v>0</v>
      </c>
      <c r="YJ18" s="0" t="n">
        <f aca="false">IF($BO18="●",SUMIFS(ST_SUM!YX:YX,ST_SUM!$L:$L,$G18)/COUNTIFS($G:$G,$G18,$BO:$BO,"●",$A:$A,YJ$5)/YJ$3,0)/3600/$E18</f>
        <v>0.0169115909090909</v>
      </c>
      <c r="YK18" s="0" t="n">
        <f aca="false">IF($BP18="●",SUMIFS(ST_SUM!YY:YY,ST_SUM!$L:$L,$G18)/COUNTIFS($G:$G,$G18,$BP:$BP,"●",$A:$A,YK$5)/YK$3,0)/3600/$E18</f>
        <v>0.0225640240293561</v>
      </c>
      <c r="YL18" s="0" t="n">
        <f aca="false">IF($BQ18="●",SUMIFS(ST_SUM!YZ:YZ,ST_SUM!$L:$L,$G18)/COUNTIFS($G:$G,$G18,$BQ:$BQ,"●",$A:$A,YL$5)/YL$3,0)/3600/$E18</f>
        <v>0</v>
      </c>
      <c r="YM18" s="0" t="n">
        <f aca="false">IF($BR18="●",SUMIFS(ST_SUM!ZA:ZA,ST_SUM!$L:$L,$G18)/COUNTIFS($G:$G,$G18,$BR:$BR,"●",$A:$A,YM$5)/YM$3,0)/3600/$E18</f>
        <v>0.00305712397411616</v>
      </c>
      <c r="YN18" s="0" t="n">
        <f aca="false">IF($BS18="●",SUMIFS(ST_SUM!ZB:ZB,ST_SUM!$L:$L,$G18)/COUNTIFS($G:$G,$G18,$BS:$BS,"●",$A:$A,YN$5)/YN$3,0)/3600/$E18</f>
        <v>0.000435606060606061</v>
      </c>
      <c r="YO18" s="0" t="n">
        <f aca="false">IF($BT18="●",SUMIFS(ST_SUM!ZC:ZC,ST_SUM!$L:$L,$G18)/COUNTIFS($G:$G,$G18,$BT:$BT,"●",$A:$A,YO$5)/YO$3,0)/3600/$E18</f>
        <v>0</v>
      </c>
      <c r="YP18" s="0" t="n">
        <f aca="false">SUM(WC18:YO18)</f>
        <v>0.325444252091225</v>
      </c>
      <c r="YQ18" s="0" t="n">
        <f aca="false">IF($H18="●",SUMIFS(ST_SUM!ZE:ZE,ST_SUM!$L:$L,$G18)/COUNTIFS($G:$G,$G18,$H:$H,"●",$A:$A,YQ$5)/YQ$3,0)/3600/$E18</f>
        <v>0</v>
      </c>
      <c r="YR18" s="0" t="n">
        <f aca="false">IF($I18="●",SUMIFS(ST_SUM!ZF:ZF,ST_SUM!$L:$L,$G18)/COUNTIFS($G:$G,$G18,$I:$I,"●",$A:$A,YR$5)/YR$3,0)/3600/$E18</f>
        <v>0.00197723090277778</v>
      </c>
      <c r="YS18" s="0" t="n">
        <f aca="false">IF($J18="●",SUMIFS(ST_SUM!ZG:ZG,ST_SUM!$L:$L,$G18)/COUNTIFS($G:$G,$G18,$J:$J,"●",$A:$A,YS$5)/YS$3,0)/3600/$E18</f>
        <v>0</v>
      </c>
      <c r="YT18" s="0" t="n">
        <f aca="false">IF($K18="●",SUMIFS(ST_SUM!ZH:ZH,ST_SUM!$L:$L,$G18)/COUNTIFS($G:$G,$G18,$K:$K,"●",$A:$A,YT$5)/YT$3,0)/3600/$E18</f>
        <v>0</v>
      </c>
      <c r="YU18" s="0" t="n">
        <f aca="false">IF($L18="●",SUMIFS(ST_SUM!ZI:ZI,ST_SUM!$L:$L,$G18)/COUNTIFS($G:$G,$G18,$L:$L,"●",$A:$A,YU$5)/YU$3,0)/3600/$E18</f>
        <v>0.00284305859375</v>
      </c>
      <c r="YV18" s="0" t="n">
        <f aca="false">IF($M18="●",SUMIFS(ST_SUM!ZJ:ZJ,ST_SUM!$L:$L,$G18)/COUNTIFS($G:$G,$G18,$M:$M,"●",$A:$A,YV$5)/YV$3,0)/3600/$E18</f>
        <v>0.005684375</v>
      </c>
      <c r="YW18" s="0" t="n">
        <f aca="false">IF($N18="●",SUMIFS(ST_SUM!ZK:ZK,ST_SUM!$L:$L,$G18)/COUNTIFS($G:$G,$G18,$N:$N,"●",$A:$A,YW$5)/YW$3,0)/3600/$E18</f>
        <v>0</v>
      </c>
      <c r="YX18" s="0" t="n">
        <f aca="false">IF($O18="●",SUMIFS(ST_SUM!ZL:ZL,ST_SUM!$L:$L,$G18,ST_SUM!$M:$M,IF($B18='PART METHOD'!$D$4,"FMCNC1",IF($B18='PART METHOD'!$D$6,"FMCNC2","STD")))/IF($B18='PART METHOD'!$D$4,COUNTIFS($G:$G,$G18,$O:$O,"●",$A:$A,YX$5,$B:$B,'PART METHOD'!$D$4),IF($B18='PART METHOD'!$D$6,COUNTIFS($G:$G,$G18,$O:$O,"●",$A:$A,YX$5,$B:$B,'PART METHOD'!$D$6),COUNTIFS($G:$G,$G18,$O:$O,"●",$A:$A,YX$5,$B:$B,"&lt;&gt;"&amp;'PART METHOD'!$D$4,$B:$B,"&lt;&gt;"&amp;'PART METHOD'!$D$6)))/YX$3,0)/3600/$E18</f>
        <v>0</v>
      </c>
      <c r="YY18" s="0" t="n">
        <f aca="false">IF($P18="●",SUMIFS(ST_SUM!ZM:ZM,ST_SUM!$L:$L,$G18,ST_SUM!$M:$M,IF($B18='PART METHOD'!$D$4,"FMCNC1",IF($B18='PART METHOD'!$D$6,"FMCNC2","STD")))/IF($B18='PART METHOD'!$D$4,COUNTIFS($G:$G,$G18,$P:$P,"●",$A:$A,YY$5,$B:$B,'PART METHOD'!$D$4),IF($B18='PART METHOD'!$D$6,COUNTIFS($G:$G,$G18,$P:$P,"●",$A:$A,YY$5,$B:$B,'PART METHOD'!$D$6),COUNTIFS($G:$G,$G18,$P:$P,"●",$A:$A,YY$5,$B:$B,"&lt;&gt;"&amp;'PART METHOD'!$D$4,$B:$B,"&lt;&gt;"&amp;'PART METHOD'!$D$6)))/YY$3,0)/3600/$E18</f>
        <v>0.0251987847222222</v>
      </c>
      <c r="YZ18" s="0" t="n">
        <f aca="false">IF($Q18="●",SUMIFS(ST_SUM!ZN:ZN,ST_SUM!$L:$L,$G18,ST_SUM!$M:$M,IF($B18='PART METHOD'!$D$4,"FMCNC1",IF($B18='PART METHOD'!$D$6,"FMCNC2","STD")))/IF($B18='PART METHOD'!$D$4,COUNTIFS($G:$G,$G18,$Q:$Q,"●",$A:$A,YZ$5,$B:$B,'PART METHOD'!$D$4),IF($B18='PART METHOD'!$D$6,COUNTIFS($G:$G,$G18,$Q:$Q,"●",$A:$A,YZ$5,$B:$B,'PART METHOD'!$D$6),COUNTIFS($G:$G,$G18,$Q:$Q,"●",$A:$A,YZ$5,$B:$B,"&lt;&gt;"&amp;'PART METHOD'!$D$4,$B:$B,"&lt;&gt;"&amp;'PART METHOD'!$D$6)))/YZ$3,0)/3600/$E18</f>
        <v>0.00516549189814815</v>
      </c>
      <c r="ZA18" s="0" t="n">
        <f aca="false">IF($R18="●",SUMIFS(ST_SUM!ZO:ZO,ST_SUM!$L:$L,$G18,ST_SUM!$M:$M,IF($B18='PART METHOD'!$D$4,"FMCNC1",IF($B18='PART METHOD'!$D$6,"FMCNC2","STD")))/IF($B18='PART METHOD'!$D$4,COUNTIFS($G:$G,$G18,$R:$R,"●",$A:$A,ZA$5,$B:$B,'PART METHOD'!$D$4),IF($B18='PART METHOD'!$D$6,COUNTIFS($G:$G,$G18,$R:$R,"●",$A:$A,ZA$5,$B:$B,'PART METHOD'!$D$6),COUNTIFS($G:$G,$G18,$R:$R,"●",$A:$A,ZA$5,$B:$B,"&lt;&gt;"&amp;'PART METHOD'!$D$4,$B:$B,"&lt;&gt;"&amp;'PART METHOD'!$D$6)))/ZA$3,0)/3600/$E18</f>
        <v>0.0123436631944444</v>
      </c>
      <c r="ZB18" s="0" t="n">
        <f aca="false">IF($S18="●",SUMIFS(ST_SUM!ZP:ZP,ST_SUM!$L:$L,$G18,ST_SUM!$M:$M,IF($B18='PART METHOD'!$D$4,"FMCNC1",IF($B18='PART METHOD'!$D$6,"FMCNC2","STD")))/IF($B18='PART METHOD'!$D$4,COUNTIFS($G:$G,$G18,$S:$S,"●",$A:$A,ZB$5,$B:$B,'PART METHOD'!$D$4),IF($B18='PART METHOD'!$D$6,COUNTIFS($G:$G,$G18,$S:$S,"●",$A:$A,ZB$5,$B:$B,'PART METHOD'!$D$6),COUNTIFS($G:$G,$G18,$S:$S,"●",$A:$A,ZB$5,$B:$B,"&lt;&gt;"&amp;'PART METHOD'!$D$4,$B:$B,"&lt;&gt;"&amp;'PART METHOD'!$D$6)))/ZB$3,0)/3600/$E18</f>
        <v>0</v>
      </c>
      <c r="ZC18" s="0" t="n">
        <f aca="false">IF($T18="●",SUMIFS(ST_SUM!ZQ:ZQ,ST_SUM!$L:$L,$G18,ST_SUM!$M:$M,IF($B18='PART METHOD'!$D$4,"FMCNC1",IF($B18='PART METHOD'!$D$6,"FMCNC2","STD")))/IF($B18='PART METHOD'!$D$4,COUNTIFS($G:$G,$G18,$T:$T,"●",$A:$A,ZC$5,$B:$B,'PART METHOD'!$D$4),IF($B18='PART METHOD'!$D$6,COUNTIFS($G:$G,$G18,$T:$T,"●",$A:$A,ZC$5,$B:$B,'PART METHOD'!$D$6),COUNTIFS($G:$G,$G18,$T:$T,"●",$A:$A,ZC$5,$B:$B,"&lt;&gt;"&amp;'PART METHOD'!$D$4,$B:$B,"&lt;&gt;"&amp;'PART METHOD'!$D$6)))/ZC$3,0)/3600/$E18</f>
        <v>0.0216184136284722</v>
      </c>
      <c r="ZD18" s="0" t="n">
        <f aca="false">IF($U18="●",SUMIFS(ST_SUM!ZR:ZR,ST_SUM!$L:$L,$G18,ST_SUM!$M:$M,IF($B18='PART METHOD'!$D$4,"FMCNC1",IF($B18='PART METHOD'!$D$6,"FMCNC2","STD")))/IF($B18='PART METHOD'!$D$4,COUNTIFS($G:$G,$G18,$U:$U,"●",$A:$A,ZD$5,$B:$B,'PART METHOD'!$D$4),IF($B18='PART METHOD'!$D$6,COUNTIFS($G:$G,$G18,$U:$U,"●",$A:$A,ZD$5,$B:$B,'PART METHOD'!$D$6),COUNTIFS($G:$G,$G18,$U:$U,"●",$A:$A,ZD$5,$B:$B,"&lt;&gt;"&amp;'PART METHOD'!$D$4,$B:$B,"&lt;&gt;"&amp;'PART METHOD'!$D$6)))/ZD$3,0)/3600/$E18</f>
        <v>0.0189180555555556</v>
      </c>
      <c r="ZE18" s="0" t="n">
        <f aca="false">IF($V18="●",SUMIFS(ST_SUM!ZS:ZS,ST_SUM!$L:$L,$G18,ST_SUM!$M:$M,IF($B18='PART METHOD'!$D$4,"FMCNC1",IF($B18='PART METHOD'!$D$6,"FMCNC2","STD")))/IF($B18='PART METHOD'!$D$4,COUNTIFS($G:$G,$G18,$V:$V,"●",$A:$A,ZE$5,$B:$B,'PART METHOD'!$D$4),IF($B18='PART METHOD'!$D$6,COUNTIFS($G:$G,$G18,$V:$V,"●",$A:$A,ZE$5,$B:$B,'PART METHOD'!$D$6),COUNTIFS($G:$G,$G18,$V:$V,"●",$A:$A,ZE$5,$B:$B,"&lt;&gt;"&amp;'PART METHOD'!$D$4,$B:$B,"&lt;&gt;"&amp;'PART METHOD'!$D$6)))/ZE$3,0)/3600/$E18</f>
        <v>0.0157013758680556</v>
      </c>
      <c r="ZF18" s="0" t="n">
        <f aca="false">IF($W18="●",SUMIFS(ST_SUM!ZT:ZT,ST_SUM!$L:$L,$G18,ST_SUM!$N:$N,IF($B18='PART METHOD'!$D$5,"HAND","STD"))/COUNTIFS($G:$G,$G18,$W:$W,"●",$A:$A,ZF$5,$B:$B,IF($B18='PART METHOD'!$D$5,'PART METHOD'!$D$5,"&lt;&gt;"&amp;'PART METHOD'!$D$5))/ZF$3,0)/3600/$E18</f>
        <v>0</v>
      </c>
      <c r="ZG18" s="0" t="n">
        <f aca="false">IF($X18="●",SUMIFS(ST_SUM!ZU:ZU,ST_SUM!$L:$L,$G18)/COUNTIFS($G:$G,$G18,$X:$X,"●",$A:$A,ZG$5)/ZG$3,0)/3600/$E18</f>
        <v>0</v>
      </c>
      <c r="ZH18" s="0" t="n">
        <f aca="false">IF($Y18="●",SUMIFS(ST_SUM!ZV:ZV,ST_SUM!$L:$L,$G18)/COUNTIFS($G:$G,$G18,$Y:$Y,"●",$A:$A,ZH$5)/ZH$3,0)/3600/$E18</f>
        <v>0</v>
      </c>
      <c r="ZI18" s="0" t="n">
        <f aca="false">IF($Z18="●",SUMIFS(ST_SUM!ZW:ZW,ST_SUM!$L:$L,$G18)/COUNTIFS($G:$G,$G18,$Z:$Z,"●",$A:$A,ZI$5)/ZI$3,0)/3600/$E18</f>
        <v>0.00721929398148148</v>
      </c>
      <c r="ZJ18" s="0" t="n">
        <f aca="false">IF($AA18="●",SUMIFS(ST_SUM!ZX:ZX,ST_SUM!$L:$L,$G18)/COUNTIFS($G:$G,$G18,$AA:$AA,"●",$A:$A,ZJ$5)/ZJ$3,0)/3600/$E18</f>
        <v>0.0057109609375</v>
      </c>
      <c r="ZK18" s="0" t="n">
        <f aca="false">IF($AB18="●",SUMIFS(ST_SUM!ZY:ZY,ST_SUM!$L:$L,$G18)/COUNTIFS($G:$G,$G18,$AB:$AB,"●",$A:$A,ZK$5)/ZK$3,0)/3600/$E18</f>
        <v>0</v>
      </c>
      <c r="ZL18" s="0" t="n">
        <f aca="false">IF($AC18="●",SUMIFS(ST_SUM!ZZ:ZZ,ST_SUM!$L:$L,$G18)/COUNTIFS($G:$G,$G18,$AC:$AC,"●",$A:$A,ZL$5)/ZL$3,0)/3600/$E18</f>
        <v>0</v>
      </c>
      <c r="ZM18" s="0" t="n">
        <f aca="false">IF($AD18="●",SUMIFS(ST_SUM!AAA:AAA,ST_SUM!$L:$L,$G18)/COUNTIFS($G:$G,$G18,$AD:$AD,"●",$A:$A,ZM$5)/ZM$3,0)/3600/$E18</f>
        <v>0.00441219328703704</v>
      </c>
      <c r="ZN18" s="0" t="n">
        <f aca="false">IF($AE18="●",SUMIFS(ST_SUM!AAB:AAB,ST_SUM!$L:$L,$G18)/COUNTIFS($G:$G,$G18,$AE:$AE,"●",$A:$A,ZN$5)/ZN$3,0)/3600/$E18</f>
        <v>0.0194855690104167</v>
      </c>
      <c r="ZO18" s="0" t="n">
        <f aca="false">IF($AF18="●",SUMIFS(ST_SUM!AAC:AAC,ST_SUM!$L:$L,$G18)/COUNTIFS($G:$G,$G18,$AF:$AF,"●",$A:$A,ZO$5)/ZO$3,0)/3600/$E18</f>
        <v>0.00542884114583333</v>
      </c>
      <c r="ZP18" s="0" t="n">
        <f aca="false">IF($AG18="●",SUMIFS(ST_SUM!AAD:AAD,ST_SUM!$L:$L,$G18)/COUNTIFS($G:$G,$G18,$AG:$AG,"●",$A:$A,ZP$5)/ZP$3,0)/3600/$E18</f>
        <v>0.00609023046875</v>
      </c>
      <c r="ZQ18" s="0" t="n">
        <f aca="false">IF($AH18="●",SUMIFS(ST_SUM!AAE:AAE,ST_SUM!$L:$L,$G18)/COUNTIFS($G:$G,$G18,$AH:$AH,"●",$A:$A,ZQ$5)/ZQ$3,0)/3600/$E18</f>
        <v>0.0123103359375</v>
      </c>
      <c r="ZR18" s="0" t="n">
        <f aca="false">IF($AI18="●",SUMIFS(ST_SUM!AAF:AAF,ST_SUM!$L:$L,$G18)/COUNTIFS($G:$G,$G18,$AI:$AI,"●",$A:$A,ZR$5)/ZR$3,0)/3600/$E18</f>
        <v>0.00896294487847222</v>
      </c>
      <c r="ZS18" s="0" t="n">
        <f aca="false">IF($AJ18="●",SUMIFS(ST_SUM!AAG:AAG,ST_SUM!$L:$L,$G18)/COUNTIFS($G:$G,$G18,$AJ:$AJ,"●",$A:$A,ZS$5)/ZS$3,0)/3600/$E18</f>
        <v>0.00226423900462963</v>
      </c>
      <c r="ZT18" s="0" t="n">
        <f aca="false">IF($AK18="●",SUMIFS(ST_SUM!AAH:AAH,ST_SUM!$L:$L,$G18)/COUNTIFS($G:$G,$G18,$AK:$AK,"●",$A:$A,ZT$5)/ZT$3,0)/3600/$E18</f>
        <v>0.00357014756944444</v>
      </c>
      <c r="ZU18" s="0" t="n">
        <f aca="false">IF($AL18="●",SUMIFS(ST_SUM!AAI:AAI,ST_SUM!$L:$L,$G18)/COUNTIFS($G:$G,$G18,$AL:$AL,"●",$A:$A,ZU$5)/ZU$3,0)/3600/$E18</f>
        <v>0</v>
      </c>
      <c r="ZV18" s="0" t="n">
        <f aca="false">IF($AM18="●",SUMIFS(ST_SUM!AAJ:AAJ,ST_SUM!$L:$L,$G18)/COUNTIFS($G:$G,$G18,$AM:$AM,"●",$A:$A,ZV$5)/ZV$3,0)/3600/$E18</f>
        <v>0.00797507595486111</v>
      </c>
      <c r="ZW18" s="0" t="n">
        <f aca="false">IF($AN18="●",SUMIFS(ST_SUM!AAK:AAK,ST_SUM!$L:$L,$G18)/COUNTIFS($G:$G,$G18,$AN:$AN,"●",$A:$A,ZW$5)/ZW$3,0)/3600/$E18</f>
        <v>0.00275924045138889</v>
      </c>
      <c r="ZX18" s="0" t="n">
        <f aca="false">IF($AO18="●",SUMIFS(ST_SUM!AAL:AAL,ST_SUM!$L:$L,$G18)/COUNTIFS($G:$G,$G18,$AO:$AO,"●",$A:$A,ZX$5)/ZX$3,0)/3600/$E18</f>
        <v>0</v>
      </c>
      <c r="ZY18" s="0" t="n">
        <f aca="false">IF($AP18="●",SUMIFS(ST_SUM!AAM:AAM,ST_SUM!$L:$L,$G18)/COUNTIFS($G:$G,$G18,$AP:$AP,"●",$A:$A,ZY$5)/ZY$3,0)/3600/$E18</f>
        <v>0.004234375</v>
      </c>
      <c r="ZZ18" s="0" t="n">
        <f aca="false">IF($AQ18="●",SUMIFS(ST_SUM!AAN:AAN,ST_SUM!$L:$L,$G18)/COUNTIFS($G:$G,$G18,$AQ:$AQ,"●",$A:$A,ZZ$5)/ZZ$3,0)/3600/$E18</f>
        <v>0.00622670138888889</v>
      </c>
      <c r="AAA18" s="0" t="n">
        <f aca="false">IF($AR18="●",SUMIFS(ST_SUM!AAO:AAO,ST_SUM!$L:$L,$G18)/COUNTIFS($G:$G,$G18,$AR:$AR,"●",$A:$A,AAA$5)/AAA$3,0)/3600/$E18</f>
        <v>0</v>
      </c>
      <c r="AAB18" s="0" t="n">
        <f aca="false">IF($AS18="●",SUMIFS(ST_SUM!AAP:AAP,ST_SUM!$L:$L,$G18)/COUNTIFS($G:$G,$G18,$AS:$AS,"●",$A:$A,AAB$5)/AAB$3,0)/3600/$E18</f>
        <v>0</v>
      </c>
      <c r="AAC18" s="0" t="n">
        <f aca="false">IF($AT18="●",SUMIFS(ST_SUM!AAQ:AAQ,ST_SUM!$L:$L,$G18)/COUNTIFS($G:$G,$G18,$AT:$AT,"●",$A:$A,AAC$5)/AAC$3,0)/3600/$E18</f>
        <v>0.0240773350694444</v>
      </c>
      <c r="AAD18" s="0" t="n">
        <f aca="false">IF($AU18="●",SUMIFS(ST_SUM!AAR:AAR,ST_SUM!$L:$L,$G18)/COUNTIFS($G:$G,$G18,$AU:$AU,"●",$A:$A,AAD$5)/AAD$3,0)/3600/$E18</f>
        <v>0.0139775086805556</v>
      </c>
      <c r="AAE18" s="0" t="n">
        <f aca="false">IF($AV18="●",SUMIFS(ST_SUM!AAS:AAS,ST_SUM!$L:$L,$G18)/COUNTIFS($G:$G,$G18,$AV:$AV,"●",$A:$A,AAE$5)/AAE$3,0)/3600/$E18</f>
        <v>0.00384588541666667</v>
      </c>
      <c r="AAF18" s="0" t="n">
        <f aca="false">IF($AW18="●",SUMIFS(ST_SUM!AAT:AAT,ST_SUM!$L:$L,$G18)/COUNTIFS($G:$G,$G18,$AW:$AW,"●",$A:$A,AAF$5)/AAF$3,0)/3600/$E18</f>
        <v>0</v>
      </c>
      <c r="AAG18" s="0" t="n">
        <f aca="false">IF($AX18="●",SUMIFS(ST_SUM!AAU:AAU,ST_SUM!$L:$L,$G18)/COUNTIFS($G:$G,$G18,$AX:$AX,"●",$A:$A,AAG$5)/AAG$3,0)/3600/$E18</f>
        <v>0</v>
      </c>
      <c r="AAH18" s="0" t="n">
        <f aca="false">IF($AY18="●",SUMIFS(ST_SUM!AAV:AAV,ST_SUM!$L:$L,$G18)/COUNTIFS($G:$G,$G18,$AY:$AY,"●",$A:$A,AAH$5)/AAH$3,0)/3600/$E18</f>
        <v>0.0186393315972222</v>
      </c>
      <c r="AAI18" s="0" t="n">
        <f aca="false">IF($AZ18="●",SUMIFS(ST_SUM!AAW:AAW,ST_SUM!$L:$L,$G18)/COUNTIFS($G:$G,$G18,$AZ:$AZ,"●",$A:$A,AAI$5)/AAI$3,0)/3600/$E18</f>
        <v>0.00576859375</v>
      </c>
      <c r="AAJ18" s="0" t="n">
        <f aca="false">IF($BA18="●",SUMIFS(ST_SUM!AAX:AAX,ST_SUM!$L:$L,$G18)/COUNTIFS($G:$G,$G18,$BA:$BA,"●",$A:$A,AAJ$5)/AAJ$3,0)/3600/$E18</f>
        <v>0.00709609375</v>
      </c>
      <c r="AAK18" s="0" t="n">
        <f aca="false">IF($BB18="●",SUMIFS(ST_SUM!AAY:AAY,ST_SUM!$L:$L,$G18)/COUNTIFS($G:$G,$G18,$BB:$BB,"●",$A:$A,AAK$5)/AAK$3,0)/3600/$E18</f>
        <v>0.00693567274305556</v>
      </c>
      <c r="AAL18" s="0" t="n">
        <f aca="false">IF($BC18="●",SUMIFS(ST_SUM!AAZ:AAZ,ST_SUM!$L:$L,$G18)/COUNTIFS($G:$G,$G18,$BC:$BC,"●",$A:$A,AAL$5)/AAL$3,0)/3600/$E18</f>
        <v>0.00957267795138889</v>
      </c>
      <c r="AAM18" s="0" t="n">
        <f aca="false">IF($BD18="●",SUMIFS(ST_SUM!ABA:ABA,ST_SUM!$L:$L,$G18)/COUNTIFS($G:$G,$G18,$BD:$BD,"●",$A:$A,AAM$5)/AAM$3,0)/3600/$E18</f>
        <v>0.00536954282407407</v>
      </c>
      <c r="AAN18" s="0" t="n">
        <f aca="false">IF($BE18="●",SUMIFS(ST_SUM!ABB:ABB,ST_SUM!$L:$L,$G18)/COUNTIFS($G:$G,$G18,$BE:$BE,"●",$A:$A,AAN$5)/AAN$3,0)/3600/$E18</f>
        <v>0.0030971015625</v>
      </c>
      <c r="AAO18" s="0" t="n">
        <f aca="false">IF($BF18="●",SUMIFS(ST_SUM!ABC:ABC,ST_SUM!$L:$L,$G18)/COUNTIFS($G:$G,$G18,$BF:$BF,"●",$A:$A,AAO$5)/AAO$3,0)/3600/$E18</f>
        <v>0.00620988715277778</v>
      </c>
      <c r="AAP18" s="0" t="n">
        <f aca="false">IF($BG18="●",SUMIFS(ST_SUM!ABD:ABD,ST_SUM!$L:$L,$G18)/COUNTIFS($G:$G,$G18,$BG:$BG,"●",$A:$A,AAP$5)/AAP$3,0)/3600/$E18</f>
        <v>0</v>
      </c>
      <c r="AAQ18" s="0" t="n">
        <f aca="false">IF($BH18="●",SUMIFS(ST_SUM!ABE:ABE,ST_SUM!$L:$L,$G18)/COUNTIFS($G:$G,$G18,$BH:$BH,"●",$A:$A,AAQ$5)/AAQ$3,0)/3600/$E18</f>
        <v>0.00508479600694444</v>
      </c>
      <c r="AAR18" s="0" t="n">
        <f aca="false">IF($BI18="●",SUMIFS(ST_SUM!ABF:ABF,ST_SUM!$L:$L,$G18)/COUNTIFS($G:$G,$G18,$BI:$BI,"●",$A:$A,AAR$5)/AAR$3,0)/3600/$E18</f>
        <v>0</v>
      </c>
      <c r="AAS18" s="0" t="n">
        <f aca="false">IF($BJ18="●",SUMIFS(ST_SUM!ABG:ABG,ST_SUM!$L:$L,$G18)/COUNTIFS($G:$G,$G18,$BJ:$BJ,"●",$A:$A,AAS$5)/AAS$3,0)/3600/$E18</f>
        <v>0</v>
      </c>
      <c r="AAT18" s="0" t="n">
        <f aca="false">IF($BK18="●",SUMIFS(ST_SUM!ABH:ABH,ST_SUM!$L:$L,$G18)/COUNTIFS($G:$G,$G18,$BK:$BK,"●",$A:$A,AAT$5)/AAT$3,0)/3600/$E18</f>
        <v>0.00950779513888889</v>
      </c>
      <c r="AAU18" s="0" t="n">
        <f aca="false">IF($BL18="●",SUMIFS(ST_SUM!ABI:ABI,ST_SUM!$L:$L,$G18)/COUNTIFS($G:$G,$G18,$BL:$BL,"●",$A:$A,AAU$5)/AAU$3,0)/3600/$E18</f>
        <v>0.00754061053240741</v>
      </c>
      <c r="AAV18" s="0" t="n">
        <f aca="false">IF($BM18="●",SUMIFS(ST_SUM!ABJ:ABJ,ST_SUM!$L:$L,$G18)/COUNTIFS($G:$G,$G18,$BM:$BM,"●",$A:$A,AAV$5)/AAV$3,0)/3600/$E18</f>
        <v>0</v>
      </c>
      <c r="AAW18" s="0" t="n">
        <f aca="false">IF($BN18="●",SUMIFS(ST_SUM!ABK:ABK,ST_SUM!$L:$L,$G18)/COUNTIFS($G:$G,$G18,$BN:$BN,"●",$A:$A,AAW$5)/AAW$3,0)/3600/$E18</f>
        <v>0</v>
      </c>
      <c r="AAX18" s="0" t="n">
        <f aca="false">IF($BO18="●",SUMIFS(ST_SUM!ABL:ABL,ST_SUM!$L:$L,$G18)/COUNTIFS($G:$G,$G18,$BO:$BO,"●",$A:$A,AAX$5)/AAX$3,0)/3600/$E18</f>
        <v>0.0255311432291667</v>
      </c>
      <c r="AAY18" s="0" t="n">
        <f aca="false">IF($BP18="●",SUMIFS(ST_SUM!ABM:ABM,ST_SUM!$L:$L,$G18)/COUNTIFS($G:$G,$G18,$BP:$BP,"●",$A:$A,AAY$5)/AAY$3,0)/3600/$E18</f>
        <v>0.0166663758680556</v>
      </c>
      <c r="AAZ18" s="0" t="n">
        <f aca="false">IF($BQ18="●",SUMIFS(ST_SUM!ABN:ABN,ST_SUM!$L:$L,$G18)/COUNTIFS($G:$G,$G18,$BQ:$BQ,"●",$A:$A,AAZ$5)/AAZ$3,0)/3600/$E18</f>
        <v>0</v>
      </c>
      <c r="ABA18" s="0" t="n">
        <f aca="false">IF($BR18="●",SUMIFS(ST_SUM!ABO:ABO,ST_SUM!$L:$L,$G18)/COUNTIFS($G:$G,$G18,$BR:$BR,"●",$A:$A,ABA$5)/ABA$3,0)/3600/$E18</f>
        <v>0.00562135416666667</v>
      </c>
      <c r="ABB18" s="0" t="n">
        <f aca="false">IF($BS18="●",SUMIFS(ST_SUM!ABP:ABP,ST_SUM!$L:$L,$G18)/COUNTIFS($G:$G,$G18,$BS:$BS,"●",$A:$A,ABB$5)/ABB$3,0)/3600/$E18</f>
        <v>0.000798611111111111</v>
      </c>
      <c r="ABC18" s="0" t="n">
        <f aca="false">IF($BT18="●",SUMIFS(ST_SUM!ABQ:ABQ,ST_SUM!$L:$L,$G18)/COUNTIFS($G:$G,$G18,$BT:$BT,"●",$A:$A,ABC$5)/ABC$3,0)/3600/$E18</f>
        <v>0</v>
      </c>
      <c r="ABD18" s="0" t="n">
        <f aca="false">SUM(YQ18:ABC18)</f>
        <v>0.381440914930556</v>
      </c>
      <c r="ABE18" s="0" t="n">
        <f aca="false">IF($H18="●",SUMIFS(ST_SUM!ABS:ABS,ST_SUM!$L:$L,$G18)/COUNTIFS($G:$G,$G18,$H:$H,"●",$A:$A,ABE$5)/ABE$3,0)/3600/$E18</f>
        <v>0</v>
      </c>
      <c r="ABF18" s="0" t="n">
        <f aca="false">IF($I18="●",SUMIFS(ST_SUM!ABT:ABT,ST_SUM!$L:$L,$G18)/COUNTIFS($G:$G,$G18,$I:$I,"●",$A:$A,ABF$5)/ABF$3,0)/3600/$E18</f>
        <v>0.00219144345238095</v>
      </c>
      <c r="ABG18" s="0" t="n">
        <f aca="false">IF($J18="●",SUMIFS(ST_SUM!ABU:ABU,ST_SUM!$L:$L,$G18)/COUNTIFS($G:$G,$G18,$J:$J,"●",$A:$A,ABG$5)/ABG$3,0)/3600/$E18</f>
        <v>0</v>
      </c>
      <c r="ABH18" s="0" t="n">
        <f aca="false">IF($K18="●",SUMIFS(ST_SUM!ABV:ABV,ST_SUM!$L:$L,$G18)/COUNTIFS($G:$G,$G18,$K:$K,"●",$A:$A,ABH$5)/ABH$3,0)/3600/$E18</f>
        <v>0</v>
      </c>
      <c r="ABI18" s="0" t="n">
        <f aca="false">IF($L18="●",SUMIFS(ST_SUM!ABW:ABW,ST_SUM!$L:$L,$G18)/COUNTIFS($G:$G,$G18,$L:$L,"●",$A:$A,ABI$5)/ABI$3,0)/3600/$E18</f>
        <v>0.00393418237433863</v>
      </c>
      <c r="ABJ18" s="0" t="n">
        <f aca="false">IF($M18="●",SUMIFS(ST_SUM!ABX:ABX,ST_SUM!$L:$L,$G18)/COUNTIFS($G:$G,$G18,$M:$M,"●",$A:$A,ABJ$5)/ABJ$3,0)/3600/$E18</f>
        <v>0.005779083994709</v>
      </c>
      <c r="ABK18" s="0" t="n">
        <f aca="false">IF($N18="●",SUMIFS(ST_SUM!ABY:ABY,ST_SUM!$L:$L,$G18)/COUNTIFS($G:$G,$G18,$N:$N,"●",$A:$A,ABK$5)/ABK$3,0)/3600/$E18</f>
        <v>0</v>
      </c>
      <c r="ABL18" s="0" t="n">
        <f aca="false">IF($O18="●",SUMIFS(ST_SUM!ABZ:ABZ,ST_SUM!$L:$L,$G18,ST_SUM!$M:$M,IF($B18='PART METHOD'!$D$4,"FMCNC1",IF($B18='PART METHOD'!$D$6,"FMCNC2","STD")))/IF($B18='PART METHOD'!$D$4,COUNTIFS($G:$G,$G18,$O:$O,"●",$A:$A,ABL$5,$B:$B,'PART METHOD'!$D$4),IF($B18='PART METHOD'!$D$6,COUNTIFS($G:$G,$G18,$O:$O,"●",$A:$A,ABL$5,$B:$B,'PART METHOD'!$D$6),COUNTIFS($G:$G,$G18,$O:$O,"●",$A:$A,ABL$5,$B:$B,"&lt;&gt;"&amp;'PART METHOD'!$D$4,$B:$B,"&lt;&gt;"&amp;'PART METHOD'!$D$6)))/ABL$3,0)/3600/$E18</f>
        <v>0</v>
      </c>
      <c r="ABM18" s="0" t="n">
        <f aca="false">IF($P18="●",SUMIFS(ST_SUM!ACA:ACA,ST_SUM!$L:$L,$G18,ST_SUM!$M:$M,IF($B18='PART METHOD'!$D$4,"FMCNC1",IF($B18='PART METHOD'!$D$6,"FMCNC2","STD")))/IF($B18='PART METHOD'!$D$4,COUNTIFS($G:$G,$G18,$P:$P,"●",$A:$A,ABM$5,$B:$B,'PART METHOD'!$D$4),IF($B18='PART METHOD'!$D$6,COUNTIFS($G:$G,$G18,$P:$P,"●",$A:$A,ABM$5,$B:$B,'PART METHOD'!$D$6),COUNTIFS($G:$G,$G18,$P:$P,"●",$A:$A,ABM$5,$B:$B,"&lt;&gt;"&amp;'PART METHOD'!$D$4,$B:$B,"&lt;&gt;"&amp;'PART METHOD'!$D$6)))/ABM$3,0)/3600/$E18</f>
        <v>0.0121410383597884</v>
      </c>
      <c r="ABN18" s="0" t="n">
        <f aca="false">IF($Q18="●",SUMIFS(ST_SUM!ACB:ACB,ST_SUM!$L:$L,$G18,ST_SUM!$M:$M,IF($B18='PART METHOD'!$D$4,"FMCNC1",IF($B18='PART METHOD'!$D$6,"FMCNC2","STD")))/IF($B18='PART METHOD'!$D$4,COUNTIFS($G:$G,$G18,$Q:$Q,"●",$A:$A,ABN$5,$B:$B,'PART METHOD'!$D$4),IF($B18='PART METHOD'!$D$6,COUNTIFS($G:$G,$G18,$Q:$Q,"●",$A:$A,ABN$5,$B:$B,'PART METHOD'!$D$6),COUNTIFS($G:$G,$G18,$Q:$Q,"●",$A:$A,ABN$5,$B:$B,"&lt;&gt;"&amp;'PART METHOD'!$D$4,$B:$B,"&lt;&gt;"&amp;'PART METHOD'!$D$6)))/ABN$3,0)/3600/$E18</f>
        <v>0.00521953813932981</v>
      </c>
      <c r="ABO18" s="0" t="n">
        <f aca="false">IF($R18="●",SUMIFS(ST_SUM!ACC:ACC,ST_SUM!$L:$L,$G18,ST_SUM!$M:$M,IF($B18='PART METHOD'!$D$4,"FMCNC1",IF($B18='PART METHOD'!$D$6,"FMCNC2","STD")))/IF($B18='PART METHOD'!$D$4,COUNTIFS($G:$G,$G18,$R:$R,"●",$A:$A,ABO$5,$B:$B,'PART METHOD'!$D$4),IF($B18='PART METHOD'!$D$6,COUNTIFS($G:$G,$G18,$R:$R,"●",$A:$A,ABO$5,$B:$B,'PART METHOD'!$D$6),COUNTIFS($G:$G,$G18,$R:$R,"●",$A:$A,ABO$5,$B:$B,"&lt;&gt;"&amp;'PART METHOD'!$D$4,$B:$B,"&lt;&gt;"&amp;'PART METHOD'!$D$6)))/ABO$3,0)/3600/$E18</f>
        <v>0.00996664021164021</v>
      </c>
      <c r="ABP18" s="0" t="n">
        <f aca="false">IF($S18="●",SUMIFS(ST_SUM!ACD:ACD,ST_SUM!$L:$L,$G18,ST_SUM!$M:$M,IF($B18='PART METHOD'!$D$4,"FMCNC1",IF($B18='PART METHOD'!$D$6,"FMCNC2","STD")))/IF($B18='PART METHOD'!$D$4,COUNTIFS($G:$G,$G18,$S:$S,"●",$A:$A,ABP$5,$B:$B,'PART METHOD'!$D$4),IF($B18='PART METHOD'!$D$6,COUNTIFS($G:$G,$G18,$S:$S,"●",$A:$A,ABP$5,$B:$B,'PART METHOD'!$D$6),COUNTIFS($G:$G,$G18,$S:$S,"●",$A:$A,ABP$5,$B:$B,"&lt;&gt;"&amp;'PART METHOD'!$D$4,$B:$B,"&lt;&gt;"&amp;'PART METHOD'!$D$6)))/ABP$3,0)/3600/$E18</f>
        <v>0</v>
      </c>
      <c r="ABQ18" s="0" t="n">
        <f aca="false">IF($T18="●",SUMIFS(ST_SUM!ACE:ACE,ST_SUM!$L:$L,$G18,ST_SUM!$M:$M,IF($B18='PART METHOD'!$D$4,"FMCNC1",IF($B18='PART METHOD'!$D$6,"FMCNC2","STD")))/IF($B18='PART METHOD'!$D$4,COUNTIFS($G:$G,$G18,$T:$T,"●",$A:$A,ABQ$5,$B:$B,'PART METHOD'!$D$4),IF($B18='PART METHOD'!$D$6,COUNTIFS($G:$G,$G18,$T:$T,"●",$A:$A,ABQ$5,$B:$B,'PART METHOD'!$D$6),COUNTIFS($G:$G,$G18,$T:$T,"●",$A:$A,ABQ$5,$B:$B,"&lt;&gt;"&amp;'PART METHOD'!$D$4,$B:$B,"&lt;&gt;"&amp;'PART METHOD'!$D$6)))/ABQ$3,0)/3600/$E18</f>
        <v>0.0172223958333333</v>
      </c>
      <c r="ABR18" s="0" t="n">
        <f aca="false">IF($U18="●",SUMIFS(ST_SUM!ACF:ACF,ST_SUM!$L:$L,$G18,ST_SUM!$M:$M,IF($B18='PART METHOD'!$D$4,"FMCNC1",IF($B18='PART METHOD'!$D$6,"FMCNC2","STD")))/IF($B18='PART METHOD'!$D$4,COUNTIFS($G:$G,$G18,$U:$U,"●",$A:$A,ABR$5,$B:$B,'PART METHOD'!$D$4),IF($B18='PART METHOD'!$D$6,COUNTIFS($G:$G,$G18,$U:$U,"●",$A:$A,ABR$5,$B:$B,'PART METHOD'!$D$6),COUNTIFS($G:$G,$G18,$U:$U,"●",$A:$A,ABR$5,$B:$B,"&lt;&gt;"&amp;'PART METHOD'!$D$4,$B:$B,"&lt;&gt;"&amp;'PART METHOD'!$D$6)))/ABR$3,0)/3600/$E18</f>
        <v>0.025921802662037</v>
      </c>
      <c r="ABS18" s="0" t="n">
        <f aca="false">IF($V18="●",SUMIFS(ST_SUM!ACG:ACG,ST_SUM!$L:$L,$G18,ST_SUM!$M:$M,IF($B18='PART METHOD'!$D$4,"FMCNC1",IF($B18='PART METHOD'!$D$6,"FMCNC2","STD")))/IF($B18='PART METHOD'!$D$4,COUNTIFS($G:$G,$G18,$V:$V,"●",$A:$A,ABS$5,$B:$B,'PART METHOD'!$D$4),IF($B18='PART METHOD'!$D$6,COUNTIFS($G:$G,$G18,$V:$V,"●",$A:$A,ABS$5,$B:$B,'PART METHOD'!$D$6),COUNTIFS($G:$G,$G18,$V:$V,"●",$A:$A,ABS$5,$B:$B,"&lt;&gt;"&amp;'PART METHOD'!$D$4,$B:$B,"&lt;&gt;"&amp;'PART METHOD'!$D$6)))/ABS$3,0)/3600/$E18</f>
        <v>0.016548082010582</v>
      </c>
      <c r="ABT18" s="0" t="n">
        <f aca="false">IF($W18="●",SUMIFS(ST_SUM!ACH:ACH,ST_SUM!$L:$L,$G18,ST_SUM!$N:$N,IF($B18='PART METHOD'!$D$5,"HAND","STD"))/COUNTIFS($G:$G,$G18,$W:$W,"●",$A:$A,ABT$5,$B:$B,IF($B18='PART METHOD'!$D$5,'PART METHOD'!$D$5,"&lt;&gt;"&amp;'PART METHOD'!$D$5))/ABT$3,0)/3600/$E18</f>
        <v>0</v>
      </c>
      <c r="ABU18" s="0" t="n">
        <f aca="false">IF($X18="●",SUMIFS(ST_SUM!ACI:ACI,ST_SUM!$L:$L,$G18)/COUNTIFS($G:$G,$G18,$X:$X,"●",$A:$A,ABU$5)/ABU$3,0)/3600/$E18</f>
        <v>0</v>
      </c>
      <c r="ABV18" s="0" t="n">
        <f aca="false">IF($Y18="●",SUMIFS(ST_SUM!ACJ:ACJ,ST_SUM!$L:$L,$G18)/COUNTIFS($G:$G,$G18,$Y:$Y,"●",$A:$A,ABV$5)/ABV$3,0)/3600/$E18</f>
        <v>0</v>
      </c>
      <c r="ABW18" s="0" t="n">
        <f aca="false">IF($Z18="●",SUMIFS(ST_SUM!ACK:ACK,ST_SUM!$L:$L,$G18)/COUNTIFS($G:$G,$G18,$Z:$Z,"●",$A:$A,ABW$5)/ABW$3,0)/3600/$E18</f>
        <v>0.00616897266313933</v>
      </c>
      <c r="ABX18" s="0" t="n">
        <f aca="false">IF($AA18="●",SUMIFS(ST_SUM!ACL:ACL,ST_SUM!$L:$L,$G18)/COUNTIFS($G:$G,$G18,$AA:$AA,"●",$A:$A,ABX$5)/ABX$3,0)/3600/$E18</f>
        <v>0.00641244695216049</v>
      </c>
      <c r="ABY18" s="0" t="n">
        <f aca="false">IF($AB18="●",SUMIFS(ST_SUM!ACM:ACM,ST_SUM!$L:$L,$G18)/COUNTIFS($G:$G,$G18,$AB:$AB,"●",$A:$A,ABY$5)/ABY$3,0)/3600/$E18</f>
        <v>0</v>
      </c>
      <c r="ABZ18" s="0" t="n">
        <f aca="false">IF($AC18="●",SUMIFS(ST_SUM!ACN:ACN,ST_SUM!$L:$L,$G18)/COUNTIFS($G:$G,$G18,$AC:$AC,"●",$A:$A,ABZ$5)/ABZ$3,0)/3600/$E18</f>
        <v>0</v>
      </c>
      <c r="ACA18" s="0" t="n">
        <f aca="false">IF($AD18="●",SUMIFS(ST_SUM!ACO:ACO,ST_SUM!$L:$L,$G18)/COUNTIFS($G:$G,$G18,$AD:$AD,"●",$A:$A,ACA$5)/ACA$3,0)/3600/$E18</f>
        <v>0.00225685350529101</v>
      </c>
      <c r="ACB18" s="0" t="n">
        <f aca="false">IF($AE18="●",SUMIFS(ST_SUM!ACP:ACP,ST_SUM!$L:$L,$G18)/COUNTIFS($G:$G,$G18,$AE:$AE,"●",$A:$A,ACB$5)/ACB$3,0)/3600/$E18</f>
        <v>0.0102398892195767</v>
      </c>
      <c r="ACC18" s="0" t="n">
        <f aca="false">IF($AF18="●",SUMIFS(ST_SUM!ACQ:ACQ,ST_SUM!$L:$L,$G18)/COUNTIFS($G:$G,$G18,$AF:$AF,"●",$A:$A,ACC$5)/ACC$3,0)/3600/$E18</f>
        <v>0.00631521577380952</v>
      </c>
      <c r="ACD18" s="0" t="n">
        <f aca="false">IF($AG18="●",SUMIFS(ST_SUM!ACR:ACR,ST_SUM!$L:$L,$G18)/COUNTIFS($G:$G,$G18,$AG:$AG,"●",$A:$A,ACD$5)/ACD$3,0)/3600/$E18</f>
        <v>0.0057288814484127</v>
      </c>
      <c r="ACE18" s="0" t="n">
        <f aca="false">IF($AH18="●",SUMIFS(ST_SUM!ACS:ACS,ST_SUM!$L:$L,$G18)/COUNTIFS($G:$G,$G18,$AH:$AH,"●",$A:$A,ACE$5)/ACE$3,0)/3600/$E18</f>
        <v>0.0109572213955026</v>
      </c>
      <c r="ACF18" s="0" t="n">
        <f aca="false">IF($AI18="●",SUMIFS(ST_SUM!ACT:ACT,ST_SUM!$L:$L,$G18)/COUNTIFS($G:$G,$G18,$AI:$AI,"●",$A:$A,ACF$5)/ACF$3,0)/3600/$E18</f>
        <v>0.00642955522486773</v>
      </c>
      <c r="ACG18" s="0" t="n">
        <f aca="false">IF($AJ18="●",SUMIFS(ST_SUM!ACU:ACU,ST_SUM!$L:$L,$G18)/COUNTIFS($G:$G,$G18,$AJ:$AJ,"●",$A:$A,ACG$5)/ACG$3,0)/3600/$E18</f>
        <v>0.00420837466931217</v>
      </c>
      <c r="ACH18" s="0" t="n">
        <f aca="false">IF($AK18="●",SUMIFS(ST_SUM!ACV:ACV,ST_SUM!$L:$L,$G18)/COUNTIFS($G:$G,$G18,$AK:$AK,"●",$A:$A,ACH$5)/ACH$3,0)/3600/$E18</f>
        <v>0.0058676669973545</v>
      </c>
      <c r="ACI18" s="0" t="n">
        <f aca="false">IF($AL18="●",SUMIFS(ST_SUM!ACW:ACW,ST_SUM!$L:$L,$G18)/COUNTIFS($G:$G,$G18,$AL:$AL,"●",$A:$A,ACI$5)/ACI$3,0)/3600/$E18</f>
        <v>0</v>
      </c>
      <c r="ACJ18" s="0" t="n">
        <f aca="false">IF($AM18="●",SUMIFS(ST_SUM!ACX:ACX,ST_SUM!$L:$L,$G18)/COUNTIFS($G:$G,$G18,$AM:$AM,"●",$A:$A,ACJ$5)/ACJ$3,0)/3600/$E18</f>
        <v>0.0070994423776455</v>
      </c>
      <c r="ACK18" s="0" t="n">
        <f aca="false">IF($AN18="●",SUMIFS(ST_SUM!ACY:ACY,ST_SUM!$L:$L,$G18)/COUNTIFS($G:$G,$G18,$AN:$AN,"●",$A:$A,ACK$5)/ACK$3,0)/3600/$E18</f>
        <v>0.00129626116071429</v>
      </c>
      <c r="ACL18" s="0" t="n">
        <f aca="false">IF($AO18="●",SUMIFS(ST_SUM!ACZ:ACZ,ST_SUM!$L:$L,$G18)/COUNTIFS($G:$G,$G18,$AO:$AO,"●",$A:$A,ACL$5)/ACL$3,0)/3600/$E18</f>
        <v>0</v>
      </c>
      <c r="ACM18" s="0" t="n">
        <f aca="false">IF($AP18="●",SUMIFS(ST_SUM!ADA:ADA,ST_SUM!$L:$L,$G18)/COUNTIFS($G:$G,$G18,$AP:$AP,"●",$A:$A,ACM$5)/ACM$3,0)/3600/$E18</f>
        <v>0.00475611772486773</v>
      </c>
      <c r="ACN18" s="0" t="n">
        <f aca="false">IF($AQ18="●",SUMIFS(ST_SUM!ADB:ADB,ST_SUM!$L:$L,$G18)/COUNTIFS($G:$G,$G18,$AQ:$AQ,"●",$A:$A,ACN$5)/ACN$3,0)/3600/$E18</f>
        <v>0.00354923941798942</v>
      </c>
      <c r="ACO18" s="0" t="n">
        <f aca="false">IF($AR18="●",SUMIFS(ST_SUM!ADC:ADC,ST_SUM!$L:$L,$G18)/COUNTIFS($G:$G,$G18,$AR:$AR,"●",$A:$A,ACO$5)/ACO$3,0)/3600/$E18</f>
        <v>0</v>
      </c>
      <c r="ACP18" s="0" t="n">
        <f aca="false">IF($AS18="●",SUMIFS(ST_SUM!ADD:ADD,ST_SUM!$L:$L,$G18)/COUNTIFS($G:$G,$G18,$AS:$AS,"●",$A:$A,ACP$5)/ACP$3,0)/3600/$E18</f>
        <v>0</v>
      </c>
      <c r="ACQ18" s="0" t="n">
        <f aca="false">IF($AT18="●",SUMIFS(ST_SUM!ADE:ADE,ST_SUM!$L:$L,$G18)/COUNTIFS($G:$G,$G18,$AT:$AT,"●",$A:$A,ACQ$5)/ACQ$3,0)/3600/$E18</f>
        <v>0.0247287946428571</v>
      </c>
      <c r="ACR18" s="0" t="n">
        <f aca="false">IF($AU18="●",SUMIFS(ST_SUM!ADF:ADF,ST_SUM!$L:$L,$G18)/COUNTIFS($G:$G,$G18,$AU:$AU,"●",$A:$A,ACR$5)/ACR$3,0)/3600/$E18</f>
        <v>0.0193022218088624</v>
      </c>
      <c r="ACS18" s="0" t="n">
        <f aca="false">IF($AV18="●",SUMIFS(ST_SUM!ADG:ADG,ST_SUM!$L:$L,$G18)/COUNTIFS($G:$G,$G18,$AV:$AV,"●",$A:$A,ACS$5)/ACS$3,0)/3600/$E18</f>
        <v>0.00526951884920635</v>
      </c>
      <c r="ACT18" s="0" t="n">
        <f aca="false">IF($AW18="●",SUMIFS(ST_SUM!ADH:ADH,ST_SUM!$L:$L,$G18)/COUNTIFS($G:$G,$G18,$AW:$AW,"●",$A:$A,ACT$5)/ACT$3,0)/3600/$E18</f>
        <v>0</v>
      </c>
      <c r="ACU18" s="0" t="n">
        <f aca="false">IF($AX18="●",SUMIFS(ST_SUM!ADI:ADI,ST_SUM!$L:$L,$G18)/COUNTIFS($G:$G,$G18,$AX:$AX,"●",$A:$A,ACU$5)/ACU$3,0)/3600/$E18</f>
        <v>0</v>
      </c>
      <c r="ACV18" s="0" t="n">
        <f aca="false">IF($AY18="●",SUMIFS(ST_SUM!ADJ:ADJ,ST_SUM!$L:$L,$G18)/COUNTIFS($G:$G,$G18,$AY:$AY,"●",$A:$A,ACV$5)/ACV$3,0)/3600/$E18</f>
        <v>0.0175970072751323</v>
      </c>
      <c r="ACW18" s="0" t="n">
        <f aca="false">IF($AZ18="●",SUMIFS(ST_SUM!ADK:ADK,ST_SUM!$L:$L,$G18)/COUNTIFS($G:$G,$G18,$AZ:$AZ,"●",$A:$A,ACW$5)/ACW$3,0)/3600/$E18</f>
        <v>0.00681473489858907</v>
      </c>
      <c r="ACX18" s="0" t="n">
        <f aca="false">IF($BA18="●",SUMIFS(ST_SUM!ADL:ADL,ST_SUM!$L:$L,$G18)/COUNTIFS($G:$G,$G18,$BA:$BA,"●",$A:$A,ACX$5)/ACX$3,0)/3600/$E18</f>
        <v>0.0015474537037037</v>
      </c>
      <c r="ACY18" s="0" t="n">
        <f aca="false">IF($BB18="●",SUMIFS(ST_SUM!ADM:ADM,ST_SUM!$L:$L,$G18)/COUNTIFS($G:$G,$G18,$BB:$BB,"●",$A:$A,ACY$5)/ACY$3,0)/3600/$E18</f>
        <v>0.000724888392857143</v>
      </c>
      <c r="ACZ18" s="0" t="n">
        <f aca="false">IF($BC18="●",SUMIFS(ST_SUM!ADN:ADN,ST_SUM!$L:$L,$G18)/COUNTIFS($G:$G,$G18,$BC:$BC,"●",$A:$A,ACZ$5)/ACZ$3,0)/3600/$E18</f>
        <v>0.0167319675925926</v>
      </c>
      <c r="ADA18" s="0" t="n">
        <f aca="false">IF($BD18="●",SUMIFS(ST_SUM!ADO:ADO,ST_SUM!$L:$L,$G18)/COUNTIFS($G:$G,$G18,$BD:$BD,"●",$A:$A,ADA$5)/ADA$3,0)/3600/$E18</f>
        <v>0.00183296957671958</v>
      </c>
      <c r="ADB18" s="0" t="n">
        <f aca="false">IF($BE18="●",SUMIFS(ST_SUM!ADP:ADP,ST_SUM!$L:$L,$G18)/COUNTIFS($G:$G,$G18,$BE:$BE,"●",$A:$A,ADB$5)/ADB$3,0)/3600/$E18</f>
        <v>0.00517613673941799</v>
      </c>
      <c r="ADC18" s="0" t="n">
        <f aca="false">IF($BF18="●",SUMIFS(ST_SUM!ADQ:ADQ,ST_SUM!$L:$L,$G18)/COUNTIFS($G:$G,$G18,$BF:$BF,"●",$A:$A,ADC$5)/ADC$3,0)/3600/$E18</f>
        <v>0.010463722718254</v>
      </c>
      <c r="ADD18" s="0" t="n">
        <f aca="false">IF($BG18="●",SUMIFS(ST_SUM!ADR:ADR,ST_SUM!$L:$L,$G18)/COUNTIFS($G:$G,$G18,$BG:$BG,"●",$A:$A,ADD$5)/ADD$3,0)/3600/$E18</f>
        <v>0</v>
      </c>
      <c r="ADE18" s="0" t="n">
        <f aca="false">IF($BH18="●",SUMIFS(ST_SUM!ADS:ADS,ST_SUM!$L:$L,$G18)/COUNTIFS($G:$G,$G18,$BH:$BH,"●",$A:$A,ADE$5)/ADE$3,0)/3600/$E18</f>
        <v>0.00655019841269841</v>
      </c>
      <c r="ADF18" s="0" t="n">
        <f aca="false">IF($BI18="●",SUMIFS(ST_SUM!ADT:ADT,ST_SUM!$L:$L,$G18)/COUNTIFS($G:$G,$G18,$BI:$BI,"●",$A:$A,ADF$5)/ADF$3,0)/3600/$E18</f>
        <v>0</v>
      </c>
      <c r="ADG18" s="0" t="n">
        <f aca="false">IF($BJ18="●",SUMIFS(ST_SUM!ADU:ADU,ST_SUM!$L:$L,$G18)/COUNTIFS($G:$G,$G18,$BJ:$BJ,"●",$A:$A,ADG$5)/ADG$3,0)/3600/$E18</f>
        <v>0</v>
      </c>
      <c r="ADH18" s="0" t="n">
        <f aca="false">IF($BK18="●",SUMIFS(ST_SUM!ADV:ADV,ST_SUM!$L:$L,$G18)/COUNTIFS($G:$G,$G18,$BK:$BK,"●",$A:$A,ADH$5)/ADH$3,0)/3600/$E18</f>
        <v>0.00539325148809524</v>
      </c>
      <c r="ADI18" s="0" t="n">
        <f aca="false">IF($BL18="●",SUMIFS(ST_SUM!ADW:ADW,ST_SUM!$L:$L,$G18)/COUNTIFS($G:$G,$G18,$BL:$BL,"●",$A:$A,ADI$5)/ADI$3,0)/3600/$E18</f>
        <v>0.00696607142857143</v>
      </c>
      <c r="ADJ18" s="0" t="n">
        <f aca="false">IF($BM18="●",SUMIFS(ST_SUM!ADX:ADX,ST_SUM!$L:$L,$G18)/COUNTIFS($G:$G,$G18,$BM:$BM,"●",$A:$A,ADJ$5)/ADJ$3,0)/3600/$E18</f>
        <v>0</v>
      </c>
      <c r="ADK18" s="0" t="n">
        <f aca="false">IF($BN18="●",SUMIFS(ST_SUM!ADY:ADY,ST_SUM!$L:$L,$G18)/COUNTIFS($G:$G,$G18,$BN:$BN,"●",$A:$A,ADK$5)/ADK$3,0)/3600/$E18</f>
        <v>0</v>
      </c>
      <c r="ADL18" s="0" t="n">
        <f aca="false">IF($BO18="●",SUMIFS(ST_SUM!ADZ:ADZ,ST_SUM!$L:$L,$G18)/COUNTIFS($G:$G,$G18,$BO:$BO,"●",$A:$A,ADL$5)/ADL$3,0)/3600/$E18</f>
        <v>0.0304051091269841</v>
      </c>
      <c r="ADM18" s="0" t="n">
        <f aca="false">IF($BP18="●",SUMIFS(ST_SUM!AEA:AEA,ST_SUM!$L:$L,$G18)/COUNTIFS($G:$G,$G18,$BP:$BP,"●",$A:$A,ADM$5)/ADM$3,0)/3600/$E18</f>
        <v>0.0116413649140212</v>
      </c>
      <c r="ADN18" s="0" t="n">
        <f aca="false">IF($BQ18="●",SUMIFS(ST_SUM!AEB:AEB,ST_SUM!$L:$L,$G18)/COUNTIFS($G:$G,$G18,$BQ:$BQ,"●",$A:$A,ADN$5)/ADN$3,0)/3600/$E18</f>
        <v>0</v>
      </c>
      <c r="ADO18" s="0" t="n">
        <f aca="false">IF($BR18="●",SUMIFS(ST_SUM!AEC:AEC,ST_SUM!$L:$L,$G18)/COUNTIFS($G:$G,$G18,$BR:$BR,"●",$A:$A,ADO$5)/ADO$3,0)/3600/$E18</f>
        <v>0.00484225363756614</v>
      </c>
      <c r="ADP18" s="0" t="n">
        <f aca="false">IF($BS18="●",SUMIFS(ST_SUM!AED:AED,ST_SUM!$L:$L,$G18)/COUNTIFS($G:$G,$G18,$BS:$BS,"●",$A:$A,ADP$5)/ADP$3,0)/3600/$E18</f>
        <v>0.00216187169312169</v>
      </c>
      <c r="ADQ18" s="0" t="n">
        <f aca="false">IF($BT18="●",SUMIFS(ST_SUM!AEE:AEE,ST_SUM!$L:$L,$G18)/COUNTIFS($G:$G,$G18,$BT:$BT,"●",$A:$A,ADQ$5)/ADQ$3,0)/3600/$E18</f>
        <v>0</v>
      </c>
      <c r="ADR18" s="0" t="n">
        <f aca="false">SUM(ABE18:ADQ18)</f>
        <v>0.358359882468034</v>
      </c>
      <c r="ADS18" s="0" t="n">
        <f aca="false">IF($H18="●",SUMIFS(ST_SUM!AEG:AEG,ST_SUM!$L:$L,$G18)/COUNTIFS($G:$G,$G18,$H:$H,"●",$A:$A,ADS$5)/ADS$3,0)/3600/$E18</f>
        <v>0</v>
      </c>
      <c r="ADT18" s="0" t="n">
        <f aca="false">IF($I18="●",SUMIFS(ST_SUM!AEH:AEH,ST_SUM!$L:$L,$G18)/COUNTIFS($G:$G,$G18,$I:$I,"●",$A:$A,ADT$5)/ADT$3,0)/3600/$E18</f>
        <v>0.00190804924242424</v>
      </c>
      <c r="ADU18" s="0" t="n">
        <f aca="false">IF($J18="●",SUMIFS(ST_SUM!AEI:AEI,ST_SUM!$L:$L,$G18)/COUNTIFS($G:$G,$G18,$J:$J,"●",$A:$A,ADU$5)/ADU$3,0)/3600/$E18</f>
        <v>0</v>
      </c>
      <c r="ADV18" s="0" t="n">
        <f aca="false">IF($K18="●",SUMIFS(ST_SUM!AEJ:AEJ,ST_SUM!$L:$L,$G18)/COUNTIFS($G:$G,$G18,$K:$K,"●",$A:$A,ADV$5)/ADV$3,0)/3600/$E18</f>
        <v>0</v>
      </c>
      <c r="ADW18" s="0" t="n">
        <f aca="false">IF($L18="●",SUMIFS(ST_SUM!AEK:AEK,ST_SUM!$L:$L,$G18)/COUNTIFS($G:$G,$G18,$L:$L,"●",$A:$A,ADW$5)/ADW$3,0)/3600/$E18</f>
        <v>0.00698119476010101</v>
      </c>
      <c r="ADX18" s="0" t="n">
        <f aca="false">IF($M18="●",SUMIFS(ST_SUM!AEL:AEL,ST_SUM!$L:$L,$G18)/COUNTIFS($G:$G,$G18,$M:$M,"●",$A:$A,ADX$5)/ADX$3,0)/3600/$E18</f>
        <v>0.00471745580808081</v>
      </c>
      <c r="ADY18" s="0" t="n">
        <f aca="false">IF($N18="●",SUMIFS(ST_SUM!AEM:AEM,ST_SUM!$L:$L,$G18)/COUNTIFS($G:$G,$G18,$N:$N,"●",$A:$A,ADY$5)/ADY$3,0)/3600/$E18</f>
        <v>0</v>
      </c>
      <c r="ADZ18" s="0" t="n">
        <f aca="false">IF($O18="●",SUMIFS(ST_SUM!AEN:AEN,ST_SUM!$L:$L,$G18,ST_SUM!$M:$M,IF($B18='PART METHOD'!$D$4,"FMCNC1",IF($B18='PART METHOD'!$D$6,"FMCNC2","STD")))/IF($B18='PART METHOD'!$D$4,COUNTIFS($G:$G,$G18,$O:$O,"●",$A:$A,ADZ$5,$B:$B,'PART METHOD'!$D$4),IF($B18='PART METHOD'!$D$6,COUNTIFS($G:$G,$G18,$O:$O,"●",$A:$A,ADZ$5,$B:$B,'PART METHOD'!$D$6),COUNTIFS($G:$G,$G18,$O:$O,"●",$A:$A,ADZ$5,$B:$B,"&lt;&gt;"&amp;'PART METHOD'!$D$4,$B:$B,"&lt;&gt;"&amp;'PART METHOD'!$D$6)))/ADZ$3,0)/3600/$E18</f>
        <v>0</v>
      </c>
      <c r="AEA18" s="0" t="n">
        <f aca="false">IF($P18="●",SUMIFS(ST_SUM!AEO:AEO,ST_SUM!$L:$L,$G18,ST_SUM!$M:$M,IF($B18='PART METHOD'!$D$4,"FMCNC1",IF($B18='PART METHOD'!$D$6,"FMCNC2","STD")))/IF($B18='PART METHOD'!$D$4,COUNTIFS($G:$G,$G18,$P:$P,"●",$A:$A,AEA$5,$B:$B,'PART METHOD'!$D$4),IF($B18='PART METHOD'!$D$6,COUNTIFS($G:$G,$G18,$P:$P,"●",$A:$A,AEA$5,$B:$B,'PART METHOD'!$D$6),COUNTIFS($G:$G,$G18,$P:$P,"●",$A:$A,AEA$5,$B:$B,"&lt;&gt;"&amp;'PART METHOD'!$D$4,$B:$B,"&lt;&gt;"&amp;'PART METHOD'!$D$6)))/AEA$3,0)/3600/$E18</f>
        <v>0.0254580255681818</v>
      </c>
      <c r="AEB18" s="0" t="n">
        <f aca="false">IF($Q18="●",SUMIFS(ST_SUM!AEP:AEP,ST_SUM!$L:$L,$G18,ST_SUM!$M:$M,IF($B18='PART METHOD'!$D$4,"FMCNC1",IF($B18='PART METHOD'!$D$6,"FMCNC2","STD")))/IF($B18='PART METHOD'!$D$4,COUNTIFS($G:$G,$G18,$Q:$Q,"●",$A:$A,AEB$5,$B:$B,'PART METHOD'!$D$4),IF($B18='PART METHOD'!$D$6,COUNTIFS($G:$G,$G18,$Q:$Q,"●",$A:$A,AEB$5,$B:$B,'PART METHOD'!$D$6),COUNTIFS($G:$G,$G18,$Q:$Q,"●",$A:$A,AEB$5,$B:$B,"&lt;&gt;"&amp;'PART METHOD'!$D$4,$B:$B,"&lt;&gt;"&amp;'PART METHOD'!$D$6)))/AEB$3,0)/3600/$E18</f>
        <v>0.00702381655092593</v>
      </c>
      <c r="AEC18" s="0" t="n">
        <f aca="false">IF($R18="●",SUMIFS(ST_SUM!AEQ:AEQ,ST_SUM!$L:$L,$G18,ST_SUM!$M:$M,IF($B18='PART METHOD'!$D$4,"FMCNC1",IF($B18='PART METHOD'!$D$6,"FMCNC2","STD")))/IF($B18='PART METHOD'!$D$4,COUNTIFS($G:$G,$G18,$R:$R,"●",$A:$A,AEC$5,$B:$B,'PART METHOD'!$D$4),IF($B18='PART METHOD'!$D$6,COUNTIFS($G:$G,$G18,$R:$R,"●",$A:$A,AEC$5,$B:$B,'PART METHOD'!$D$6),COUNTIFS($G:$G,$G18,$R:$R,"●",$A:$A,AEC$5,$B:$B,"&lt;&gt;"&amp;'PART METHOD'!$D$4,$B:$B,"&lt;&gt;"&amp;'PART METHOD'!$D$6)))/AEC$3,0)/3600/$E18</f>
        <v>0.0139673697916667</v>
      </c>
      <c r="AED18" s="0" t="n">
        <f aca="false">IF($S18="●",SUMIFS(ST_SUM!AER:AER,ST_SUM!$L:$L,$G18,ST_SUM!$M:$M,IF($B18='PART METHOD'!$D$4,"FMCNC1",IF($B18='PART METHOD'!$D$6,"FMCNC2","STD")))/IF($B18='PART METHOD'!$D$4,COUNTIFS($G:$G,$G18,$S:$S,"●",$A:$A,AED$5,$B:$B,'PART METHOD'!$D$4),IF($B18='PART METHOD'!$D$6,COUNTIFS($G:$G,$G18,$S:$S,"●",$A:$A,AED$5,$B:$B,'PART METHOD'!$D$6),COUNTIFS($G:$G,$G18,$S:$S,"●",$A:$A,AED$5,$B:$B,"&lt;&gt;"&amp;'PART METHOD'!$D$4,$B:$B,"&lt;&gt;"&amp;'PART METHOD'!$D$6)))/AED$3,0)/3600/$E18</f>
        <v>0</v>
      </c>
      <c r="AEE18" s="0" t="n">
        <f aca="false">IF($T18="●",SUMIFS(ST_SUM!AES:AES,ST_SUM!$L:$L,$G18,ST_SUM!$M:$M,IF($B18='PART METHOD'!$D$4,"FMCNC1",IF($B18='PART METHOD'!$D$6,"FMCNC2","STD")))/IF($B18='PART METHOD'!$D$4,COUNTIFS($G:$G,$G18,$T:$T,"●",$A:$A,AEE$5,$B:$B,'PART METHOD'!$D$4),IF($B18='PART METHOD'!$D$6,COUNTIFS($G:$G,$G18,$T:$T,"●",$A:$A,AEE$5,$B:$B,'PART METHOD'!$D$6),COUNTIFS($G:$G,$G18,$T:$T,"●",$A:$A,AEE$5,$B:$B,"&lt;&gt;"&amp;'PART METHOD'!$D$4,$B:$B,"&lt;&gt;"&amp;'PART METHOD'!$D$6)))/AEE$3,0)/3600/$E18</f>
        <v>0.0172021938131313</v>
      </c>
      <c r="AEF18" s="0" t="n">
        <f aca="false">IF($U18="●",SUMIFS(ST_SUM!AET:AET,ST_SUM!$L:$L,$G18,ST_SUM!$M:$M,IF($B18='PART METHOD'!$D$4,"FMCNC1",IF($B18='PART METHOD'!$D$6,"FMCNC2","STD")))/IF($B18='PART METHOD'!$D$4,COUNTIFS($G:$G,$G18,$U:$U,"●",$A:$A,AEF$5,$B:$B,'PART METHOD'!$D$4),IF($B18='PART METHOD'!$D$6,COUNTIFS($G:$G,$G18,$U:$U,"●",$A:$A,AEF$5,$B:$B,'PART METHOD'!$D$6),COUNTIFS($G:$G,$G18,$U:$U,"●",$A:$A,AEF$5,$B:$B,"&lt;&gt;"&amp;'PART METHOD'!$D$4,$B:$B,"&lt;&gt;"&amp;'PART METHOD'!$D$6)))/AEF$3,0)/3600/$E18</f>
        <v>0.0213932765151515</v>
      </c>
      <c r="AEG18" s="0" t="n">
        <f aca="false">IF($V18="●",SUMIFS(ST_SUM!AEU:AEU,ST_SUM!$L:$L,$G18,ST_SUM!$M:$M,IF($B18='PART METHOD'!$D$4,"FMCNC1",IF($B18='PART METHOD'!$D$6,"FMCNC2","STD")))/IF($B18='PART METHOD'!$D$4,COUNTIFS($G:$G,$G18,$V:$V,"●",$A:$A,AEG$5,$B:$B,'PART METHOD'!$D$4),IF($B18='PART METHOD'!$D$6,COUNTIFS($G:$G,$G18,$V:$V,"●",$A:$A,AEG$5,$B:$B,'PART METHOD'!$D$6),COUNTIFS($G:$G,$G18,$V:$V,"●",$A:$A,AEG$5,$B:$B,"&lt;&gt;"&amp;'PART METHOD'!$D$4,$B:$B,"&lt;&gt;"&amp;'PART METHOD'!$D$6)))/AEG$3,0)/3600/$E18</f>
        <v>0.0205238083964646</v>
      </c>
      <c r="AEH18" s="0" t="n">
        <f aca="false">IF($W18="●",SUMIFS(ST_SUM!AEV:AEV,ST_SUM!$L:$L,$G18,ST_SUM!$N:$N,IF($B18='PART METHOD'!$D$5,"HAND","STD"))/COUNTIFS($G:$G,$G18,$W:$W,"●",$A:$A,AEH$5,$B:$B,IF($B18='PART METHOD'!$D$5,'PART METHOD'!$D$5,"&lt;&gt;"&amp;'PART METHOD'!$D$5))/AEH$3,0)/3600/$E18</f>
        <v>0</v>
      </c>
      <c r="AEI18" s="0" t="n">
        <f aca="false">IF($X18="●",SUMIFS(ST_SUM!AEW:AEW,ST_SUM!$L:$L,$G18)/COUNTIFS($G:$G,$G18,$X:$X,"●",$A:$A,AEI$5)/AEI$3,0)/3600/$E18</f>
        <v>0</v>
      </c>
      <c r="AEJ18" s="0" t="n">
        <f aca="false">IF($Y18="●",SUMIFS(ST_SUM!AEX:AEX,ST_SUM!$L:$L,$G18)/COUNTIFS($G:$G,$G18,$Y:$Y,"●",$A:$A,AEJ$5)/AEJ$3,0)/3600/$E18</f>
        <v>0</v>
      </c>
      <c r="AEK18" s="0" t="n">
        <f aca="false">IF($Z18="●",SUMIFS(ST_SUM!AEY:AEY,ST_SUM!$L:$L,$G18)/COUNTIFS($G:$G,$G18,$Z:$Z,"●",$A:$A,AEK$5)/AEK$3,0)/3600/$E18</f>
        <v>0.00374710122053872</v>
      </c>
      <c r="AEL18" s="0" t="n">
        <f aca="false">IF($AA18="●",SUMIFS(ST_SUM!AEZ:AEZ,ST_SUM!$L:$L,$G18)/COUNTIFS($G:$G,$G18,$AA:$AA,"●",$A:$A,AEL$5)/AEL$3,0)/3600/$E18</f>
        <v>0.00589371685606061</v>
      </c>
      <c r="AEM18" s="0" t="n">
        <f aca="false">IF($AB18="●",SUMIFS(ST_SUM!AFA:AFA,ST_SUM!$L:$L,$G18)/COUNTIFS($G:$G,$G18,$AB:$AB,"●",$A:$A,AEM$5)/AEM$3,0)/3600/$E18</f>
        <v>0</v>
      </c>
      <c r="AEN18" s="0" t="n">
        <f aca="false">IF($AC18="●",SUMIFS(ST_SUM!AFB:AFB,ST_SUM!$L:$L,$G18)/COUNTIFS($G:$G,$G18,$AC:$AC,"●",$A:$A,AEN$5)/AEN$3,0)/3600/$E18</f>
        <v>0</v>
      </c>
      <c r="AEO18" s="0" t="n">
        <f aca="false">IF($AD18="●",SUMIFS(ST_SUM!AFC:AFC,ST_SUM!$L:$L,$G18)/COUNTIFS($G:$G,$G18,$AD:$AD,"●",$A:$A,AEO$5)/AEO$3,0)/3600/$E18</f>
        <v>0.0054920928030303</v>
      </c>
      <c r="AEP18" s="0" t="n">
        <f aca="false">IF($AE18="●",SUMIFS(ST_SUM!AFD:AFD,ST_SUM!$L:$L,$G18)/COUNTIFS($G:$G,$G18,$AE:$AE,"●",$A:$A,AEP$5)/AEP$3,0)/3600/$E18</f>
        <v>0.0248859838620581</v>
      </c>
      <c r="AEQ18" s="0" t="n">
        <f aca="false">IF($AF18="●",SUMIFS(ST_SUM!AFE:AFE,ST_SUM!$L:$L,$G18)/COUNTIFS($G:$G,$G18,$AF:$AF,"●",$A:$A,AEQ$5)/AEQ$3,0)/3600/$E18</f>
        <v>0.00603307291666667</v>
      </c>
      <c r="AER18" s="0" t="n">
        <f aca="false">IF($AG18="●",SUMIFS(ST_SUM!AFF:AFF,ST_SUM!$L:$L,$G18)/COUNTIFS($G:$G,$G18,$AG:$AG,"●",$A:$A,AER$5)/AER$3,0)/3600/$E18</f>
        <v>0.00819096433080808</v>
      </c>
      <c r="AES18" s="0" t="n">
        <f aca="false">IF($AH18="●",SUMIFS(ST_SUM!AFG:AFG,ST_SUM!$L:$L,$G18)/COUNTIFS($G:$G,$G18,$AH:$AH,"●",$A:$A,AES$5)/AES$3,0)/3600/$E18</f>
        <v>0.0138850378787879</v>
      </c>
      <c r="AET18" s="0" t="n">
        <f aca="false">IF($AI18="●",SUMIFS(ST_SUM!AFH:AFH,ST_SUM!$L:$L,$G18)/COUNTIFS($G:$G,$G18,$AI:$AI,"●",$A:$A,AET$5)/AET$3,0)/3600/$E18</f>
        <v>0.0070487742003367</v>
      </c>
      <c r="AEU18" s="0" t="n">
        <f aca="false">IF($AJ18="●",SUMIFS(ST_SUM!AFI:AFI,ST_SUM!$L:$L,$G18)/COUNTIFS($G:$G,$G18,$AJ:$AJ,"●",$A:$A,AEU$5)/AEU$3,0)/3600/$E18</f>
        <v>0.00410331597222222</v>
      </c>
      <c r="AEV18" s="0" t="n">
        <f aca="false">IF($AK18="●",SUMIFS(ST_SUM!AFJ:AFJ,ST_SUM!$L:$L,$G18)/COUNTIFS($G:$G,$G18,$AK:$AK,"●",$A:$A,AEV$5)/AEV$3,0)/3600/$E18</f>
        <v>0.00848276515151515</v>
      </c>
      <c r="AEW18" s="0" t="n">
        <f aca="false">IF($AL18="●",SUMIFS(ST_SUM!AFK:AFK,ST_SUM!$L:$L,$G18)/COUNTIFS($G:$G,$G18,$AL:$AL,"●",$A:$A,AEW$5)/AEW$3,0)/3600/$E18</f>
        <v>0</v>
      </c>
      <c r="AEX18" s="0" t="n">
        <f aca="false">IF($AM18="●",SUMIFS(ST_SUM!AFL:AFL,ST_SUM!$L:$L,$G18)/COUNTIFS($G:$G,$G18,$AM:$AM,"●",$A:$A,AEX$5)/AEX$3,0)/3600/$E18</f>
        <v>0.00765540956439394</v>
      </c>
      <c r="AEY18" s="0" t="n">
        <f aca="false">IF($AN18="●",SUMIFS(ST_SUM!AFM:AFM,ST_SUM!$L:$L,$G18)/COUNTIFS($G:$G,$G18,$AN:$AN,"●",$A:$A,AEY$5)/AEY$3,0)/3600/$E18</f>
        <v>0.00250377998737374</v>
      </c>
      <c r="AEZ18" s="0" t="n">
        <f aca="false">IF($AO18="●",SUMIFS(ST_SUM!AFN:AFN,ST_SUM!$L:$L,$G18)/COUNTIFS($G:$G,$G18,$AO:$AO,"●",$A:$A,AEZ$5)/AEZ$3,0)/3600/$E18</f>
        <v>0</v>
      </c>
      <c r="AFA18" s="0" t="n">
        <f aca="false">IF($AP18="●",SUMIFS(ST_SUM!AFO:AFO,ST_SUM!$L:$L,$G18)/COUNTIFS($G:$G,$G18,$AP:$AP,"●",$A:$A,AFA$5)/AFA$3,0)/3600/$E18</f>
        <v>0.00413010311447812</v>
      </c>
      <c r="AFB18" s="0" t="n">
        <f aca="false">IF($AQ18="●",SUMIFS(ST_SUM!AFP:AFP,ST_SUM!$L:$L,$G18)/COUNTIFS($G:$G,$G18,$AQ:$AQ,"●",$A:$A,AFB$5)/AFB$3,0)/3600/$E18</f>
        <v>0.00975344065656566</v>
      </c>
      <c r="AFC18" s="0" t="n">
        <f aca="false">IF($AR18="●",SUMIFS(ST_SUM!AFQ:AFQ,ST_SUM!$L:$L,$G18)/COUNTIFS($G:$G,$G18,$AR:$AR,"●",$A:$A,AFC$5)/AFC$3,0)/3600/$E18</f>
        <v>0</v>
      </c>
      <c r="AFD18" s="0" t="n">
        <f aca="false">IF($AS18="●",SUMIFS(ST_SUM!AFR:AFR,ST_SUM!$L:$L,$G18)/COUNTIFS($G:$G,$G18,$AS:$AS,"●",$A:$A,AFD$5)/AFD$3,0)/3600/$E18</f>
        <v>0</v>
      </c>
      <c r="AFE18" s="0" t="n">
        <f aca="false">IF($AT18="●",SUMIFS(ST_SUM!AFS:AFS,ST_SUM!$L:$L,$G18)/COUNTIFS($G:$G,$G18,$AT:$AT,"●",$A:$A,AFE$5)/AFE$3,0)/3600/$E18</f>
        <v>0.0250730429292929</v>
      </c>
      <c r="AFF18" s="0" t="n">
        <f aca="false">IF($AU18="●",SUMIFS(ST_SUM!AFT:AFT,ST_SUM!$L:$L,$G18)/COUNTIFS($G:$G,$G18,$AU:$AU,"●",$A:$A,AFF$5)/AFF$3,0)/3600/$E18</f>
        <v>0.0121672940340909</v>
      </c>
      <c r="AFG18" s="0" t="n">
        <f aca="false">IF($AV18="●",SUMIFS(ST_SUM!AFU:AFU,ST_SUM!$L:$L,$G18)/COUNTIFS($G:$G,$G18,$AV:$AV,"●",$A:$A,AFG$5)/AFG$3,0)/3600/$E18</f>
        <v>0.00821828440656566</v>
      </c>
      <c r="AFH18" s="0" t="n">
        <f aca="false">IF($AW18="●",SUMIFS(ST_SUM!AFV:AFV,ST_SUM!$L:$L,$G18)/COUNTIFS($G:$G,$G18,$AW:$AW,"●",$A:$A,AFH$5)/AFH$3,0)/3600/$E18</f>
        <v>0</v>
      </c>
      <c r="AFI18" s="0" t="n">
        <f aca="false">IF($AX18="●",SUMIFS(ST_SUM!AFW:AFW,ST_SUM!$L:$L,$G18)/COUNTIFS($G:$G,$G18,$AX:$AX,"●",$A:$A,AFI$5)/AFI$3,0)/3600/$E18</f>
        <v>0</v>
      </c>
      <c r="AFJ18" s="0" t="n">
        <f aca="false">IF($AY18="●",SUMIFS(ST_SUM!AFX:AFX,ST_SUM!$L:$L,$G18)/COUNTIFS($G:$G,$G18,$AY:$AY,"●",$A:$A,AFJ$5)/AFJ$3,0)/3600/$E18</f>
        <v>0.0407474747474748</v>
      </c>
      <c r="AFK18" s="0" t="n">
        <f aca="false">IF($AZ18="●",SUMIFS(ST_SUM!AFY:AFY,ST_SUM!$L:$L,$G18)/COUNTIFS($G:$G,$G18,$AZ:$AZ,"●",$A:$A,AFK$5)/AFK$3,0)/3600/$E18</f>
        <v>0.00551338120791246</v>
      </c>
      <c r="AFL18" s="0" t="n">
        <f aca="false">IF($BA18="●",SUMIFS(ST_SUM!AFZ:AFZ,ST_SUM!$L:$L,$G18)/COUNTIFS($G:$G,$G18,$BA:$BA,"●",$A:$A,AFL$5)/AFL$3,0)/3600/$E18</f>
        <v>0.00589921164772727</v>
      </c>
      <c r="AFM18" s="0" t="n">
        <f aca="false">IF($BB18="●",SUMIFS(ST_SUM!AGA:AGA,ST_SUM!$L:$L,$G18)/COUNTIFS($G:$G,$G18,$BB:$BB,"●",$A:$A,AFM$5)/AFM$3,0)/3600/$E18</f>
        <v>0.000767073074494949</v>
      </c>
      <c r="AFN18" s="0" t="n">
        <f aca="false">IF($BC18="●",SUMIFS(ST_SUM!AGB:AGB,ST_SUM!$L:$L,$G18)/COUNTIFS($G:$G,$G18,$BC:$BC,"●",$A:$A,AFN$5)/AFN$3,0)/3600/$E18</f>
        <v>0.0135486426767677</v>
      </c>
      <c r="AFO18" s="0" t="n">
        <f aca="false">IF($BD18="●",SUMIFS(ST_SUM!AGC:AGC,ST_SUM!$L:$L,$G18)/COUNTIFS($G:$G,$G18,$BD:$BD,"●",$A:$A,AFO$5)/AFO$3,0)/3600/$E18</f>
        <v>0.0039563446969697</v>
      </c>
      <c r="AFP18" s="0" t="n">
        <f aca="false">IF($BE18="●",SUMIFS(ST_SUM!AGD:AGD,ST_SUM!$L:$L,$G18)/COUNTIFS($G:$G,$G18,$BE:$BE,"●",$A:$A,AFP$5)/AFP$3,0)/3600/$E18</f>
        <v>0.00775842013888889</v>
      </c>
      <c r="AFQ18" s="0" t="n">
        <f aca="false">IF($BF18="●",SUMIFS(ST_SUM!AGE:AGE,ST_SUM!$L:$L,$G18)/COUNTIFS($G:$G,$G18,$BF:$BF,"●",$A:$A,AFQ$5)/AFQ$3,0)/3600/$E18</f>
        <v>0.00502294823232323</v>
      </c>
      <c r="AFR18" s="0" t="n">
        <f aca="false">IF($BG18="●",SUMIFS(ST_SUM!AGF:AGF,ST_SUM!$L:$L,$G18)/COUNTIFS($G:$G,$G18,$BG:$BG,"●",$A:$A,AFR$5)/AFR$3,0)/3600/$E18</f>
        <v>0</v>
      </c>
      <c r="AFS18" s="0" t="n">
        <f aca="false">IF($BH18="●",SUMIFS(ST_SUM!AGG:AGG,ST_SUM!$L:$L,$G18)/COUNTIFS($G:$G,$G18,$BH:$BH,"●",$A:$A,AFS$5)/AFS$3,0)/3600/$E18</f>
        <v>0.00599204190340909</v>
      </c>
      <c r="AFT18" s="0" t="n">
        <f aca="false">IF($BI18="●",SUMIFS(ST_SUM!AGH:AGH,ST_SUM!$L:$L,$G18)/COUNTIFS($G:$G,$G18,$BI:$BI,"●",$A:$A,AFT$5)/AFT$3,0)/3600/$E18</f>
        <v>0</v>
      </c>
      <c r="AFU18" s="0" t="n">
        <f aca="false">IF($BJ18="●",SUMIFS(ST_SUM!AGI:AGI,ST_SUM!$L:$L,$G18)/COUNTIFS($G:$G,$G18,$BJ:$BJ,"●",$A:$A,AFU$5)/AFU$3,0)/3600/$E18</f>
        <v>0</v>
      </c>
      <c r="AFV18" s="0" t="n">
        <f aca="false">IF($BK18="●",SUMIFS(ST_SUM!AGJ:AGJ,ST_SUM!$L:$L,$G18)/COUNTIFS($G:$G,$G18,$BK:$BK,"●",$A:$A,AFV$5)/AFV$3,0)/3600/$E18</f>
        <v>0.0130954367897727</v>
      </c>
      <c r="AFW18" s="0" t="n">
        <f aca="false">IF($BL18="●",SUMIFS(ST_SUM!AGK:AGK,ST_SUM!$L:$L,$G18)/COUNTIFS($G:$G,$G18,$BL:$BL,"●",$A:$A,AFW$5)/AFW$3,0)/3600/$E18</f>
        <v>0.00653030303030303</v>
      </c>
      <c r="AFX18" s="0" t="n">
        <f aca="false">IF($BM18="●",SUMIFS(ST_SUM!AGL:AGL,ST_SUM!$L:$L,$G18)/COUNTIFS($G:$G,$G18,$BM:$BM,"●",$A:$A,AFX$5)/AFX$3,0)/3600/$E18</f>
        <v>0</v>
      </c>
      <c r="AFY18" s="0" t="n">
        <f aca="false">IF($BN18="●",SUMIFS(ST_SUM!AGM:AGM,ST_SUM!$L:$L,$G18)/COUNTIFS($G:$G,$G18,$BN:$BN,"●",$A:$A,AFY$5)/AFY$3,0)/3600/$E18</f>
        <v>0</v>
      </c>
      <c r="AFZ18" s="0" t="n">
        <f aca="false">IF($BO18="●",SUMIFS(ST_SUM!AGN:AGN,ST_SUM!$L:$L,$G18)/COUNTIFS($G:$G,$G18,$BO:$BO,"●",$A:$A,AFZ$5)/AFZ$3,0)/3600/$E18</f>
        <v>0.0290436237373737</v>
      </c>
      <c r="AGA18" s="0" t="n">
        <f aca="false">IF($BP18="●",SUMIFS(ST_SUM!AGO:AGO,ST_SUM!$L:$L,$G18)/COUNTIFS($G:$G,$G18,$BP:$BP,"●",$A:$A,AGA$5)/AGA$3,0)/3600/$E18</f>
        <v>0.0138319917929293</v>
      </c>
      <c r="AGB18" s="0" t="n">
        <f aca="false">IF($BQ18="●",SUMIFS(ST_SUM!AGP:AGP,ST_SUM!$L:$L,$G18)/COUNTIFS($G:$G,$G18,$BQ:$BQ,"●",$A:$A,AGB$5)/AGB$3,0)/3600/$E18</f>
        <v>0</v>
      </c>
      <c r="AGC18" s="0" t="n">
        <f aca="false">IF($BR18="●",SUMIFS(ST_SUM!AGQ:AGQ,ST_SUM!$L:$L,$G18)/COUNTIFS($G:$G,$G18,$BR:$BR,"●",$A:$A,AGC$5)/AGC$3,0)/3600/$E18</f>
        <v>0.00345663667929293</v>
      </c>
      <c r="AGD18" s="0" t="n">
        <f aca="false">IF($BS18="●",SUMIFS(ST_SUM!AGR:AGR,ST_SUM!$L:$L,$G18)/COUNTIFS($G:$G,$G18,$BS:$BS,"●",$A:$A,AGD$5)/AGD$3,0)/3600/$E18</f>
        <v>0.00375</v>
      </c>
      <c r="AGE18" s="0" t="n">
        <f aca="false">IF($BT18="●",SUMIFS(ST_SUM!AGS:AGS,ST_SUM!$L:$L,$G18)/COUNTIFS($G:$G,$G18,$BT:$BT,"●",$A:$A,AGE$5)/AGE$3,0)/3600/$E18</f>
        <v>0</v>
      </c>
      <c r="AGF18" s="0" t="n">
        <f aca="false">SUM(ADS18:AGE18)</f>
        <v>0.435352900686553</v>
      </c>
    </row>
    <row r="19" customFormat="false" ht="15" hidden="false" customHeight="false" outlineLevel="0" collapsed="false">
      <c r="A19" s="0" t="s">
        <v>310</v>
      </c>
      <c r="B19" s="0" t="s">
        <v>311</v>
      </c>
      <c r="C19" s="0" t="s">
        <v>327</v>
      </c>
      <c r="E19" s="0" t="n">
        <v>16</v>
      </c>
      <c r="G19" s="0" t="n">
        <v>12.7</v>
      </c>
      <c r="H19" s="0" t="s">
        <v>313</v>
      </c>
      <c r="I19" s="0" t="s">
        <v>313</v>
      </c>
      <c r="K19" s="0" t="s">
        <v>313</v>
      </c>
      <c r="L19" s="0" t="s">
        <v>313</v>
      </c>
      <c r="M19" s="0" t="s">
        <v>313</v>
      </c>
      <c r="P19" s="0" t="s">
        <v>313</v>
      </c>
      <c r="Q19" s="0" t="s">
        <v>313</v>
      </c>
      <c r="R19" s="0" t="s">
        <v>313</v>
      </c>
      <c r="T19" s="0" t="s">
        <v>313</v>
      </c>
      <c r="U19" s="0" t="s">
        <v>313</v>
      </c>
      <c r="W19" s="0" t="s">
        <v>313</v>
      </c>
      <c r="Z19" s="0" t="s">
        <v>313</v>
      </c>
      <c r="AA19" s="0" t="s">
        <v>313</v>
      </c>
      <c r="AC19" s="0" t="s">
        <v>313</v>
      </c>
      <c r="AD19" s="0" t="s">
        <v>313</v>
      </c>
      <c r="AE19" s="0" t="s">
        <v>313</v>
      </c>
      <c r="AF19" s="0" t="s">
        <v>313</v>
      </c>
      <c r="AG19" s="0" t="s">
        <v>313</v>
      </c>
      <c r="AH19" s="0" t="s">
        <v>313</v>
      </c>
      <c r="AL19" s="0" t="s">
        <v>313</v>
      </c>
      <c r="AM19" s="0" t="s">
        <v>313</v>
      </c>
      <c r="AN19" s="0" t="s">
        <v>313</v>
      </c>
      <c r="AP19" s="0" t="s">
        <v>313</v>
      </c>
      <c r="AR19" s="0" t="s">
        <v>313</v>
      </c>
      <c r="AS19" s="0" t="s">
        <v>313</v>
      </c>
      <c r="AT19" s="0" t="s">
        <v>313</v>
      </c>
      <c r="AV19" s="0" t="s">
        <v>313</v>
      </c>
      <c r="AX19" s="0" t="s">
        <v>313</v>
      </c>
      <c r="AY19" s="0" t="s">
        <v>313</v>
      </c>
      <c r="AZ19" s="0" t="s">
        <v>313</v>
      </c>
      <c r="BD19" s="0" t="s">
        <v>313</v>
      </c>
      <c r="BF19" s="0" t="s">
        <v>313</v>
      </c>
      <c r="BJ19" s="0" t="s">
        <v>313</v>
      </c>
      <c r="BL19" s="0" t="s">
        <v>313</v>
      </c>
      <c r="BM19" s="0" t="s">
        <v>313</v>
      </c>
      <c r="BS19" s="0" t="s">
        <v>313</v>
      </c>
      <c r="BU19" s="0" t="n">
        <f aca="false">IF($H19="●",SUMIFS(ST_SUM!CI:CI,ST_SUM!$L:$L,$G19)/COUNTIFS($G:$G,$G19,$H:$H,"●",$A:$A,BU$5)/BU$3,0)/3600/$E19</f>
        <v>0.0159548394097222</v>
      </c>
      <c r="BV19" s="0" t="n">
        <f aca="false">IF($I19="●",SUMIFS(ST_SUM!CJ:CJ,ST_SUM!$L:$L,$G19)/COUNTIFS($G:$G,$G19,$I:$I,"●",$A:$A,BV$5)/BV$3,0)/3600/$E19</f>
        <v>0.0112163888888889</v>
      </c>
      <c r="BW19" s="0" t="n">
        <f aca="false">IF($J19="●",SUMIFS(ST_SUM!CK:CK,ST_SUM!$L:$L,$G19)/COUNTIFS($G:$G,$G19,$J:$J,"●",$A:$A,BW$5)/BW$3,0)/3600/$E19</f>
        <v>0</v>
      </c>
      <c r="BX19" s="0" t="n">
        <f aca="false">IF($K19="●",SUMIFS(ST_SUM!CL:CL,ST_SUM!$L:$L,$G19)/COUNTIFS($G:$G,$G19,$K:$K,"●",$A:$A,BX$5)/BX$3,0)/3600/$E19</f>
        <v>0.0264653819444444</v>
      </c>
      <c r="BY19" s="0" t="n">
        <f aca="false">IF($L19="●",SUMIFS(ST_SUM!CM:CM,ST_SUM!$L:$L,$G19)/COUNTIFS($G:$G,$G19,$L:$L,"●",$A:$A,BY$5)/BY$3,0)/3600/$E19</f>
        <v>0.02751289453125</v>
      </c>
      <c r="BZ19" s="0" t="n">
        <f aca="false">IF($M19="●",SUMIFS(ST_SUM!CN:CN,ST_SUM!$L:$L,$G19)/COUNTIFS($G:$G,$G19,$M:$M,"●",$A:$A,BZ$5)/BZ$3,0)/3600/$E19</f>
        <v>0.0105837760416667</v>
      </c>
      <c r="CA19" s="0" t="n">
        <f aca="false">IF($N19="●",SUMIFS(ST_SUM!CO:CO,ST_SUM!$L:$L,$G19)/COUNTIFS($G:$G,$G19,$N:$N,"●",$A:$A,CA$5)/CA$3,0)/3600/$E19</f>
        <v>0</v>
      </c>
      <c r="CB19" s="0" t="n">
        <f aca="false">IF($O19="●",SUMIFS(ST_SUM!CP:CP,ST_SUM!$L:$L,$G19,ST_SUM!$M:$M,IF($B19='PART METHOD'!$D$4,"FMCNC1",IF($B19='PART METHOD'!$D$6,"FMCNC2","STD")))/IF($B19='PART METHOD'!$D$4,COUNTIFS($G:$G,$G19,$O:$O,"●",$A:$A,CB$5,$B:$B,'PART METHOD'!$D$4),IF($B19='PART METHOD'!$D$6,COUNTIFS($G:$G,$G19,$O:$O,"●",$A:$A,CB$5,$B:$B,'PART METHOD'!$D$6),COUNTIFS($G:$G,$G19,$O:$O,"●",$A:$A,CB$5,$B:$B,"&lt;&gt;"&amp;'PART METHOD'!$D$4,$B:$B,"&lt;&gt;"&amp;'PART METHOD'!$D$6)))/CB$3,0)/3600/$E19</f>
        <v>0</v>
      </c>
      <c r="CC19" s="0" t="n">
        <f aca="false">IF($P19="●",SUMIFS(ST_SUM!CQ:CQ,ST_SUM!$L:$L,$G19,ST_SUM!$M:$M,IF($B19='PART METHOD'!$D$4,"FMCNC1",IF($B19='PART METHOD'!$D$6,"FMCNC2","STD")))/IF($B19='PART METHOD'!$D$4,COUNTIFS($G:$G,$G19,$P:$P,"●",$A:$A,CC$5,$B:$B,'PART METHOD'!$D$4),IF($B19='PART METHOD'!$D$6,COUNTIFS($G:$G,$G19,$P:$P,"●",$A:$A,CC$5,$B:$B,'PART METHOD'!$D$6),COUNTIFS($G:$G,$G19,$P:$P,"●",$A:$A,CC$5,$B:$B,"&lt;&gt;"&amp;'PART METHOD'!$D$4,$B:$B,"&lt;&gt;"&amp;'PART METHOD'!$D$6)))/CC$3,0)/3600/$E19</f>
        <v>0.0153963524305556</v>
      </c>
      <c r="CD19" s="0" t="n">
        <f aca="false">IF($Q19="●",SUMIFS(ST_SUM!CR:CR,ST_SUM!$L:$L,$G19,ST_SUM!$M:$M,IF($B19='PART METHOD'!$D$4,"FMCNC1",IF($B19='PART METHOD'!$D$6,"FMCNC2","STD")))/IF($B19='PART METHOD'!$D$4,COUNTIFS($G:$G,$G19,$Q:$Q,"●",$A:$A,CD$5,$B:$B,'PART METHOD'!$D$4),IF($B19='PART METHOD'!$D$6,COUNTIFS($G:$G,$G19,$Q:$Q,"●",$A:$A,CD$5,$B:$B,'PART METHOD'!$D$6),COUNTIFS($G:$G,$G19,$Q:$Q,"●",$A:$A,CD$5,$B:$B,"&lt;&gt;"&amp;'PART METHOD'!$D$4,$B:$B,"&lt;&gt;"&amp;'PART METHOD'!$D$6)))/CD$3,0)/3600/$E19</f>
        <v>0.0178589178240741</v>
      </c>
      <c r="CE19" s="0" t="n">
        <f aca="false">IF($R19="●",SUMIFS(ST_SUM!CS:CS,ST_SUM!$L:$L,$G19,ST_SUM!$M:$M,IF($B19='PART METHOD'!$D$4,"FMCNC1",IF($B19='PART METHOD'!$D$6,"FMCNC2","STD")))/IF($B19='PART METHOD'!$D$4,COUNTIFS($G:$G,$G19,$R:$R,"●",$A:$A,CE$5,$B:$B,'PART METHOD'!$D$4),IF($B19='PART METHOD'!$D$6,COUNTIFS($G:$G,$G19,$R:$R,"●",$A:$A,CE$5,$B:$B,'PART METHOD'!$D$6),COUNTIFS($G:$G,$G19,$R:$R,"●",$A:$A,CE$5,$B:$B,"&lt;&gt;"&amp;'PART METHOD'!$D$4,$B:$B,"&lt;&gt;"&amp;'PART METHOD'!$D$6)))/CE$3,0)/3600/$E19</f>
        <v>0.0118903414351852</v>
      </c>
      <c r="CF19" s="0" t="n">
        <f aca="false">IF($S19="●",SUMIFS(ST_SUM!CT:CT,ST_SUM!$L:$L,$G19,ST_SUM!$M:$M,IF($B19='PART METHOD'!$D$4,"FMCNC1",IF($B19='PART METHOD'!$D$6,"FMCNC2","STD")))/IF($B19='PART METHOD'!$D$4,COUNTIFS($G:$G,$G19,$S:$S,"●",$A:$A,CF$5,$B:$B,'PART METHOD'!$D$4),IF($B19='PART METHOD'!$D$6,COUNTIFS($G:$G,$G19,$S:$S,"●",$A:$A,CF$5,$B:$B,'PART METHOD'!$D$6),COUNTIFS($G:$G,$G19,$S:$S,"●",$A:$A,CF$5,$B:$B,"&lt;&gt;"&amp;'PART METHOD'!$D$4,$B:$B,"&lt;&gt;"&amp;'PART METHOD'!$D$6)))/CF$3,0)/3600/$E19</f>
        <v>0</v>
      </c>
      <c r="CG19" s="0" t="n">
        <f aca="false">IF($T19="●",SUMIFS(ST_SUM!CU:CU,ST_SUM!$L:$L,$G19,ST_SUM!$M:$M,IF($B19='PART METHOD'!$D$4,"FMCNC1",IF($B19='PART METHOD'!$D$6,"FMCNC2","STD")))/IF($B19='PART METHOD'!$D$4,COUNTIFS($G:$G,$G19,$T:$T,"●",$A:$A,CG$5,$B:$B,'PART METHOD'!$D$4),IF($B19='PART METHOD'!$D$6,COUNTIFS($G:$G,$G19,$T:$T,"●",$A:$A,CG$5,$B:$B,'PART METHOD'!$D$6),COUNTIFS($G:$G,$G19,$T:$T,"●",$A:$A,CG$5,$B:$B,"&lt;&gt;"&amp;'PART METHOD'!$D$4,$B:$B,"&lt;&gt;"&amp;'PART METHOD'!$D$6)))/CG$3,0)/3600/$E19</f>
        <v>0.0086966953125</v>
      </c>
      <c r="CH19" s="0" t="n">
        <f aca="false">IF($U19="●",SUMIFS(ST_SUM!CV:CV,ST_SUM!$L:$L,$G19,ST_SUM!$M:$M,IF($B19='PART METHOD'!$D$4,"FMCNC1",IF($B19='PART METHOD'!$D$6,"FMCNC2","STD")))/IF($B19='PART METHOD'!$D$4,COUNTIFS($G:$G,$G19,$U:$U,"●",$A:$A,CH$5,$B:$B,'PART METHOD'!$D$4),IF($B19='PART METHOD'!$D$6,COUNTIFS($G:$G,$G19,$U:$U,"●",$A:$A,CH$5,$B:$B,'PART METHOD'!$D$6),COUNTIFS($G:$G,$G19,$U:$U,"●",$A:$A,CH$5,$B:$B,"&lt;&gt;"&amp;'PART METHOD'!$D$4,$B:$B,"&lt;&gt;"&amp;'PART METHOD'!$D$6)))/CH$3,0)/3600/$E19</f>
        <v>0.0131796701388889</v>
      </c>
      <c r="CI19" s="0" t="n">
        <f aca="false">IF($V19="●",SUMIFS(ST_SUM!CW:CW,ST_SUM!$L:$L,$G19,ST_SUM!$M:$M,IF($B19='PART METHOD'!$D$4,"FMCNC1",IF($B19='PART METHOD'!$D$6,"FMCNC2","STD")))/IF($B19='PART METHOD'!$D$4,COUNTIFS($G:$G,$G19,$V:$V,"●",$A:$A,CI$5,$B:$B,'PART METHOD'!$D$4),IF($B19='PART METHOD'!$D$6,COUNTIFS($G:$G,$G19,$V:$V,"●",$A:$A,CI$5,$B:$B,'PART METHOD'!$D$6),COUNTIFS($G:$G,$G19,$V:$V,"●",$A:$A,CI$5,$B:$B,"&lt;&gt;"&amp;'PART METHOD'!$D$4,$B:$B,"&lt;&gt;"&amp;'PART METHOD'!$D$6)))/CI$3,0)/3600/$E19</f>
        <v>0</v>
      </c>
      <c r="CJ19" s="0" t="n">
        <f aca="false">IF($W19="●",SUMIFS(ST_SUM!CX:CX,ST_SUM!$L:$L,$G19,ST_SUM!$N:$N,IF($B19='PART METHOD'!$D$5,"HAND","STD"))/COUNTIFS($G:$G,$G19,$W:$W,"●",$A:$A,CJ$5,$B:$B,IF($B19='PART METHOD'!$D$5,'PART METHOD'!$D$5,"&lt;&gt;"&amp;'PART METHOD'!$D$5))/CJ$3,0)/3600/$E19</f>
        <v>0.0253275651041667</v>
      </c>
      <c r="CK19" s="0" t="n">
        <f aca="false">IF($X19="●",SUMIFS(ST_SUM!CY:CY,ST_SUM!$L:$L,$G19)/COUNTIFS($G:$G,$G19,$X:$X,"●",$A:$A,CK$5)/CK$3,0)/3600/$E19</f>
        <v>0</v>
      </c>
      <c r="CL19" s="0" t="n">
        <f aca="false">IF($Y19="●",SUMIFS(ST_SUM!CZ:CZ,ST_SUM!$L:$L,$G19)/COUNTIFS($G:$G,$G19,$Y:$Y,"●",$A:$A,CL$5)/CL$3,0)/3600/$E19</f>
        <v>0</v>
      </c>
      <c r="CM19" s="0" t="n">
        <f aca="false">IF($Z19="●",SUMIFS(ST_SUM!DA:DA,ST_SUM!$L:$L,$G19)/COUNTIFS($G:$G,$G19,$Z:$Z,"●",$A:$A,CM$5)/CM$3,0)/3600/$E19</f>
        <v>0.0133600405092593</v>
      </c>
      <c r="CN19" s="0" t="n">
        <f aca="false">IF($AA19="●",SUMIFS(ST_SUM!DB:DB,ST_SUM!$L:$L,$G19)/COUNTIFS($G:$G,$G19,$AA:$AA,"●",$A:$A,CN$5)/CN$3,0)/3600/$E19</f>
        <v>0.0280003645833333</v>
      </c>
      <c r="CO19" s="0" t="n">
        <f aca="false">IF($AB19="●",SUMIFS(ST_SUM!DC:DC,ST_SUM!$L:$L,$G19)/COUNTIFS($G:$G,$G19,$AB:$AB,"●",$A:$A,CO$5)/CO$3,0)/3600/$E19</f>
        <v>0</v>
      </c>
      <c r="CP19" s="0" t="n">
        <f aca="false">IF($AC19="●",SUMIFS(ST_SUM!DD:DD,ST_SUM!$L:$L,$G19)/COUNTIFS($G:$G,$G19,$AC:$AC,"●",$A:$A,CP$5)/CP$3,0)/3600/$E19</f>
        <v>0.0112726388888889</v>
      </c>
      <c r="CQ19" s="0" t="n">
        <f aca="false">IF($AD19="●",SUMIFS(ST_SUM!DE:DE,ST_SUM!$L:$L,$G19)/COUNTIFS($G:$G,$G19,$AD:$AD,"●",$A:$A,CQ$5)/CQ$3,0)/3600/$E19</f>
        <v>0.0229367795138889</v>
      </c>
      <c r="CR19" s="0" t="n">
        <f aca="false">IF($AE19="●",SUMIFS(ST_SUM!DF:DF,ST_SUM!$L:$L,$G19)/COUNTIFS($G:$G,$G19,$AE:$AE,"●",$A:$A,CR$5)/CR$3,0)/3600/$E19</f>
        <v>0.004654453125</v>
      </c>
      <c r="CS19" s="0" t="n">
        <f aca="false">IF($AF19="●",SUMIFS(ST_SUM!DG:DG,ST_SUM!$L:$L,$G19)/COUNTIFS($G:$G,$G19,$AF:$AF,"●",$A:$A,CS$5)/CS$3,0)/3600/$E19</f>
        <v>0.00658000434027778</v>
      </c>
      <c r="CT19" s="0" t="n">
        <f aca="false">IF($AG19="●",SUMIFS(ST_SUM!DH:DH,ST_SUM!$L:$L,$G19)/COUNTIFS($G:$G,$G19,$AG:$AG,"●",$A:$A,CT$5)/CT$3,0)/3600/$E19</f>
        <v>0.0117508116319444</v>
      </c>
      <c r="CU19" s="0" t="n">
        <f aca="false">IF($AH19="●",SUMIFS(ST_SUM!DI:DI,ST_SUM!$L:$L,$G19)/COUNTIFS($G:$G,$G19,$AH:$AH,"●",$A:$A,CU$5)/CU$3,0)/3600/$E19</f>
        <v>0.00181047453703704</v>
      </c>
      <c r="CV19" s="0" t="n">
        <f aca="false">IF($AI19="●",SUMIFS(ST_SUM!DJ:DJ,ST_SUM!$L:$L,$G19)/COUNTIFS($G:$G,$G19,$AI:$AI,"●",$A:$A,CV$5)/CV$3,0)/3600/$E19</f>
        <v>0</v>
      </c>
      <c r="CW19" s="0" t="n">
        <f aca="false">IF($AJ19="●",SUMIFS(ST_SUM!DK:DK,ST_SUM!$L:$L,$G19)/COUNTIFS($G:$G,$G19,$AJ:$AJ,"●",$A:$A,CW$5)/CW$3,0)/3600/$E19</f>
        <v>0</v>
      </c>
      <c r="CX19" s="0" t="n">
        <f aca="false">IF($AK19="●",SUMIFS(ST_SUM!DL:DL,ST_SUM!$L:$L,$G19)/COUNTIFS($G:$G,$G19,$AK:$AK,"●",$A:$A,CX$5)/CX$3,0)/3600/$E19</f>
        <v>0</v>
      </c>
      <c r="CY19" s="0" t="n">
        <f aca="false">IF($AL19="●",SUMIFS(ST_SUM!DM:DM,ST_SUM!$L:$L,$G19)/COUNTIFS($G:$G,$G19,$AL:$AL,"●",$A:$A,CY$5)/CY$3,0)/3600/$E19</f>
        <v>0.0164396050347222</v>
      </c>
      <c r="CZ19" s="0" t="n">
        <f aca="false">IF($AM19="●",SUMIFS(ST_SUM!DN:DN,ST_SUM!$L:$L,$G19)/COUNTIFS($G:$G,$G19,$AM:$AM,"●",$A:$A,CZ$5)/CZ$3,0)/3600/$E19</f>
        <v>0.0226003298611111</v>
      </c>
      <c r="DA19" s="0" t="n">
        <f aca="false">IF($AN19="●",SUMIFS(ST_SUM!DO:DO,ST_SUM!$L:$L,$G19)/COUNTIFS($G:$G,$G19,$AN:$AN,"●",$A:$A,DA$5)/DA$3,0)/3600/$E19</f>
        <v>0.0203905768229167</v>
      </c>
      <c r="DB19" s="0" t="n">
        <f aca="false">IF($AO19="●",SUMIFS(ST_SUM!DP:DP,ST_SUM!$L:$L,$G19)/COUNTIFS($G:$G,$G19,$AO:$AO,"●",$A:$A,DB$5)/DB$3,0)/3600/$E19</f>
        <v>0</v>
      </c>
      <c r="DC19" s="0" t="n">
        <f aca="false">IF($AP19="●",SUMIFS(ST_SUM!DQ:DQ,ST_SUM!$L:$L,$G19)/COUNTIFS($G:$G,$G19,$AP:$AP,"●",$A:$A,DC$5)/DC$3,0)/3600/$E19</f>
        <v>0.0116091840277778</v>
      </c>
      <c r="DD19" s="0" t="n">
        <f aca="false">IF($AQ19="●",SUMIFS(ST_SUM!DR:DR,ST_SUM!$L:$L,$G19)/COUNTIFS($G:$G,$G19,$AQ:$AQ,"●",$A:$A,DD$5)/DD$3,0)/3600/$E19</f>
        <v>0</v>
      </c>
      <c r="DE19" s="0" t="n">
        <f aca="false">IF($AR19="●",SUMIFS(ST_SUM!DS:DS,ST_SUM!$L:$L,$G19)/COUNTIFS($G:$G,$G19,$AR:$AR,"●",$A:$A,DE$5)/DE$3,0)/3600/$E19</f>
        <v>0.0232425434027778</v>
      </c>
      <c r="DF19" s="0" t="n">
        <f aca="false">IF($AS19="●",SUMIFS(ST_SUM!DT:DT,ST_SUM!$L:$L,$G19)/COUNTIFS($G:$G,$G19,$AS:$AS,"●",$A:$A,DF$5)/DF$3,0)/3600/$E19</f>
        <v>0.0267605251736111</v>
      </c>
      <c r="DG19" s="0" t="n">
        <f aca="false">IF($AT19="●",SUMIFS(ST_SUM!DU:DU,ST_SUM!$L:$L,$G19)/COUNTIFS($G:$G,$G19,$AT:$AT,"●",$A:$A,DG$5)/DG$3,0)/3600/$E19</f>
        <v>0.0118290451388889</v>
      </c>
      <c r="DH19" s="0" t="n">
        <f aca="false">IF($AU19="●",SUMIFS(ST_SUM!DV:DV,ST_SUM!$L:$L,$G19)/COUNTIFS($G:$G,$G19,$AU:$AU,"●",$A:$A,DH$5)/DH$3,0)/3600/$E19</f>
        <v>0</v>
      </c>
      <c r="DI19" s="0" t="n">
        <f aca="false">IF($AV19="●",SUMIFS(ST_SUM!DW:DW,ST_SUM!$L:$L,$G19)/COUNTIFS($G:$G,$G19,$AV:$AV,"●",$A:$A,DI$5)/DI$3,0)/3600/$E19</f>
        <v>0.0206171267361111</v>
      </c>
      <c r="DJ19" s="0" t="n">
        <f aca="false">IF($AW19="●",SUMIFS(ST_SUM!DX:DX,ST_SUM!$L:$L,$G19)/COUNTIFS($G:$G,$G19,$AW:$AW,"●",$A:$A,DJ$5)/DJ$3,0)/3600/$E19</f>
        <v>0</v>
      </c>
      <c r="DK19" s="0" t="n">
        <f aca="false">IF($AX19="●",SUMIFS(ST_SUM!DY:DY,ST_SUM!$L:$L,$G19)/COUNTIFS($G:$G,$G19,$AX:$AX,"●",$A:$A,DK$5)/DK$3,0)/3600/$E19</f>
        <v>0.0118228342013889</v>
      </c>
      <c r="DL19" s="0" t="n">
        <f aca="false">IF($AY19="●",SUMIFS(ST_SUM!DZ:DZ,ST_SUM!$L:$L,$G19)/COUNTIFS($G:$G,$G19,$AY:$AY,"●",$A:$A,DL$5)/DL$3,0)/3600/$E19</f>
        <v>0.0120134071180556</v>
      </c>
      <c r="DM19" s="0" t="n">
        <f aca="false">IF($AZ19="●",SUMIFS(ST_SUM!EA:EA,ST_SUM!$L:$L,$G19)/COUNTIFS($G:$G,$G19,$AZ:$AZ,"●",$A:$A,DM$5)/DM$3,0)/3600/$E19</f>
        <v>0.00922677083333333</v>
      </c>
      <c r="DN19" s="0" t="n">
        <f aca="false">IF($BA19="●",SUMIFS(ST_SUM!EB:EB,ST_SUM!$L:$L,$G19)/COUNTIFS($G:$G,$G19,$BA:$BA,"●",$A:$A,DN$5)/DN$3,0)/3600/$E19</f>
        <v>0</v>
      </c>
      <c r="DO19" s="0" t="n">
        <f aca="false">IF($BB19="●",SUMIFS(ST_SUM!EC:EC,ST_SUM!$L:$L,$G19)/COUNTIFS($G:$G,$G19,$BB:$BB,"●",$A:$A,DO$5)/DO$3,0)/3600/$E19</f>
        <v>0</v>
      </c>
      <c r="DP19" s="0" t="n">
        <f aca="false">IF($BC19="●",SUMIFS(ST_SUM!ED:ED,ST_SUM!$L:$L,$G19)/COUNTIFS($G:$G,$G19,$BC:$BC,"●",$A:$A,DP$5)/DP$3,0)/3600/$E19</f>
        <v>0</v>
      </c>
      <c r="DQ19" s="0" t="n">
        <f aca="false">IF($BD19="●",SUMIFS(ST_SUM!EE:EE,ST_SUM!$L:$L,$G19)/COUNTIFS($G:$G,$G19,$BD:$BD,"●",$A:$A,DQ$5)/DQ$3,0)/3600/$E19</f>
        <v>0.0147014973958333</v>
      </c>
      <c r="DR19" s="0" t="n">
        <f aca="false">IF($BE19="●",SUMIFS(ST_SUM!EF:EF,ST_SUM!$L:$L,$G19)/COUNTIFS($G:$G,$G19,$BE:$BE,"●",$A:$A,DR$5)/DR$3,0)/3600/$E19</f>
        <v>0</v>
      </c>
      <c r="DS19" s="0" t="n">
        <f aca="false">IF($BF19="●",SUMIFS(ST_SUM!EG:EG,ST_SUM!$L:$L,$G19)/COUNTIFS($G:$G,$G19,$BF:$BF,"●",$A:$A,DS$5)/DS$3,0)/3600/$E19</f>
        <v>0.00309344184027778</v>
      </c>
      <c r="DT19" s="0" t="n">
        <f aca="false">IF($BG19="●",SUMIFS(ST_SUM!EH:EH,ST_SUM!$L:$L,$G19)/COUNTIFS($G:$G,$G19,$BG:$BG,"●",$A:$A,DT$5)/DT$3,0)/3600/$E19</f>
        <v>0</v>
      </c>
      <c r="DU19" s="0" t="n">
        <f aca="false">IF($BH19="●",SUMIFS(ST_SUM!EI:EI,ST_SUM!$L:$L,$G19)/COUNTIFS($G:$G,$G19,$BH:$BH,"●",$A:$A,DU$5)/DU$3,0)/3600/$E19</f>
        <v>0</v>
      </c>
      <c r="DV19" s="0" t="n">
        <f aca="false">IF($BI19="●",SUMIFS(ST_SUM!EJ:EJ,ST_SUM!$L:$L,$G19)/COUNTIFS($G:$G,$G19,$BI:$BI,"●",$A:$A,DV$5)/DV$3,0)/3600/$E19</f>
        <v>0</v>
      </c>
      <c r="DW19" s="0" t="n">
        <f aca="false">IF($BJ19="●",SUMIFS(ST_SUM!EK:EK,ST_SUM!$L:$L,$G19)/COUNTIFS($G:$G,$G19,$BJ:$BJ,"●",$A:$A,DW$5)/DW$3,0)/3600/$E19</f>
        <v>0.00392369791666667</v>
      </c>
      <c r="DX19" s="0" t="n">
        <f aca="false">IF($BK19="●",SUMIFS(ST_SUM!EL:EL,ST_SUM!$L:$L,$G19)/COUNTIFS($G:$G,$G19,$BK:$BK,"●",$A:$A,DX$5)/DX$3,0)/3600/$E19</f>
        <v>0</v>
      </c>
      <c r="DY19" s="0" t="n">
        <f aca="false">IF($BL19="●",SUMIFS(ST_SUM!EM:EM,ST_SUM!$L:$L,$G19)/COUNTIFS($G:$G,$G19,$BL:$BL,"●",$A:$A,DY$5)/DY$3,0)/3600/$E19</f>
        <v>0.0122883738425926</v>
      </c>
      <c r="DZ19" s="0" t="n">
        <f aca="false">IF($BM19="●",SUMIFS(ST_SUM!EN:EN,ST_SUM!$L:$L,$G19)/COUNTIFS($G:$G,$G19,$BM:$BM,"●",$A:$A,DZ$5)/DZ$3,0)/3600/$E19</f>
        <v>0.0127227604166667</v>
      </c>
      <c r="EA19" s="0" t="n">
        <f aca="false">IF($BN19="●",SUMIFS(ST_SUM!EO:EO,ST_SUM!$L:$L,$G19)/COUNTIFS($G:$G,$G19,$BN:$BN,"●",$A:$A,EA$5)/EA$3,0)/3600/$E19</f>
        <v>0</v>
      </c>
      <c r="EB19" s="0" t="n">
        <f aca="false">IF($BO19="●",SUMIFS(ST_SUM!EP:EP,ST_SUM!$L:$L,$G19)/COUNTIFS($G:$G,$G19,$BO:$BO,"●",$A:$A,EB$5)/EB$3,0)/3600/$E19</f>
        <v>0</v>
      </c>
      <c r="EC19" s="0" t="n">
        <f aca="false">IF($BP19="●",SUMIFS(ST_SUM!EQ:EQ,ST_SUM!$L:$L,$G19)/COUNTIFS($G:$G,$G19,$BP:$BP,"●",$A:$A,EC$5)/EC$3,0)/3600/$E19</f>
        <v>0</v>
      </c>
      <c r="ED19" s="0" t="n">
        <f aca="false">IF($BQ19="●",SUMIFS(ST_SUM!ER:ER,ST_SUM!$L:$L,$G19)/COUNTIFS($G:$G,$G19,$BQ:$BQ,"●",$A:$A,ED$5)/ED$3,0)/3600/$E19</f>
        <v>0</v>
      </c>
      <c r="EE19" s="0" t="n">
        <f aca="false">IF($BR19="●",SUMIFS(ST_SUM!ES:ES,ST_SUM!$L:$L,$G19)/COUNTIFS($G:$G,$G19,$BR:$BR,"●",$A:$A,EE$5)/EE$3,0)/3600/$E19</f>
        <v>0</v>
      </c>
      <c r="EF19" s="0" t="n">
        <f aca="false">IF($BS19="●",SUMIFS(ST_SUM!ET:ET,ST_SUM!$L:$L,$G19)/COUNTIFS($G:$G,$G19,$BS:$BS,"●",$A:$A,EF$5)/EF$3,0)/3600/$E19</f>
        <v>0.0284026996527778</v>
      </c>
      <c r="EG19" s="0" t="n">
        <f aca="false">IF($BT19="●",SUMIFS(ST_SUM!EU:EU,ST_SUM!$L:$L,$G19)/COUNTIFS($G:$G,$G19,$BT:$BT,"●",$A:$A,EG$5)/EG$3,0)/3600/$E19</f>
        <v>0</v>
      </c>
      <c r="EH19" s="0" t="n">
        <f aca="false">SUM(BU19:EG19)</f>
        <v>0.546132809606482</v>
      </c>
      <c r="EI19" s="0" t="n">
        <f aca="false">IF($H19="●",SUMIFS(ST_SUM!EW:EW,ST_SUM!$L:$L,$G19)/COUNTIFS($G:$G,$G19,$H:$H,"●",$A:$A,EI$5)/EI$3,0)/3600/$E19</f>
        <v>0.00995224454365079</v>
      </c>
      <c r="EJ19" s="0" t="n">
        <f aca="false">IF($I19="●",SUMIFS(ST_SUM!EX:EX,ST_SUM!$L:$L,$G19)/COUNTIFS($G:$G,$G19,$I:$I,"●",$A:$A,EJ$5)/EJ$3,0)/3600/$E19</f>
        <v>0.00986493882275132</v>
      </c>
      <c r="EK19" s="0" t="n">
        <f aca="false">IF($J19="●",SUMIFS(ST_SUM!EY:EY,ST_SUM!$L:$L,$G19)/COUNTIFS($G:$G,$G19,$J:$J,"●",$A:$A,EK$5)/EK$3,0)/3600/$E19</f>
        <v>0</v>
      </c>
      <c r="EL19" s="0" t="n">
        <f aca="false">IF($K19="●",SUMIFS(ST_SUM!EZ:EZ,ST_SUM!$L:$L,$G19)/COUNTIFS($G:$G,$G19,$K:$K,"●",$A:$A,EL$5)/EL$3,0)/3600/$E19</f>
        <v>0.0238276661706349</v>
      </c>
      <c r="EM19" s="0" t="n">
        <f aca="false">IF($L19="●",SUMIFS(ST_SUM!FA:FA,ST_SUM!$L:$L,$G19)/COUNTIFS($G:$G,$G19,$L:$L,"●",$A:$A,EM$5)/EM$3,0)/3600/$E19</f>
        <v>0.0340147001074735</v>
      </c>
      <c r="EN19" s="0" t="n">
        <f aca="false">IF($M19="●",SUMIFS(ST_SUM!FB:FB,ST_SUM!$L:$L,$G19)/COUNTIFS($G:$G,$G19,$M:$M,"●",$A:$A,EN$5)/EN$3,0)/3600/$E19</f>
        <v>0.0291291749338624</v>
      </c>
      <c r="EO19" s="0" t="n">
        <f aca="false">IF($N19="●",SUMIFS(ST_SUM!FC:FC,ST_SUM!$L:$L,$G19)/COUNTIFS($G:$G,$G19,$N:$N,"●",$A:$A,EO$5)/EO$3,0)/3600/$E19</f>
        <v>0</v>
      </c>
      <c r="EP19" s="0" t="n">
        <f aca="false">IF($O19="●",SUMIFS(ST_SUM!FD:FD,ST_SUM!$L:$L,$G19,ST_SUM!$M:$M,IF($B19='PART METHOD'!$D$4,"FMCNC1",IF($B19='PART METHOD'!$D$6,"FMCNC2","STD")))/IF($B19='PART METHOD'!$D$4,COUNTIFS($G:$G,$G19,$O:$O,"●",$A:$A,EP$5,$B:$B,'PART METHOD'!$D$4),IF($B19='PART METHOD'!$D$6,COUNTIFS($G:$G,$G19,$O:$O,"●",$A:$A,EP$5,$B:$B,'PART METHOD'!$D$6),COUNTIFS($G:$G,$G19,$O:$O,"●",$A:$A,EP$5,$B:$B,"&lt;&gt;"&amp;'PART METHOD'!$D$4,$B:$B,"&lt;&gt;"&amp;'PART METHOD'!$D$6)))/EP$3,0)/3600/$E19</f>
        <v>0</v>
      </c>
      <c r="EQ19" s="0" t="n">
        <f aca="false">IF($P19="●",SUMIFS(ST_SUM!FE:FE,ST_SUM!$L:$L,$G19,ST_SUM!$M:$M,IF($B19='PART METHOD'!$D$4,"FMCNC1",IF($B19='PART METHOD'!$D$6,"FMCNC2","STD")))/IF($B19='PART METHOD'!$D$4,COUNTIFS($G:$G,$G19,$P:$P,"●",$A:$A,EQ$5,$B:$B,'PART METHOD'!$D$4),IF($B19='PART METHOD'!$D$6,COUNTIFS($G:$G,$G19,$P:$P,"●",$A:$A,EQ$5,$B:$B,'PART METHOD'!$D$6),COUNTIFS($G:$G,$G19,$P:$P,"●",$A:$A,EQ$5,$B:$B,"&lt;&gt;"&amp;'PART METHOD'!$D$4,$B:$B,"&lt;&gt;"&amp;'PART METHOD'!$D$6)))/EQ$3,0)/3600/$E19</f>
        <v>0.0149987053571429</v>
      </c>
      <c r="ER19" s="0" t="n">
        <f aca="false">IF($Q19="●",SUMIFS(ST_SUM!FF:FF,ST_SUM!$L:$L,$G19,ST_SUM!$M:$M,IF($B19='PART METHOD'!$D$4,"FMCNC1",IF($B19='PART METHOD'!$D$6,"FMCNC2","STD")))/IF($B19='PART METHOD'!$D$4,COUNTIFS($G:$G,$G19,$Q:$Q,"●",$A:$A,ER$5,$B:$B,'PART METHOD'!$D$4),IF($B19='PART METHOD'!$D$6,COUNTIFS($G:$G,$G19,$Q:$Q,"●",$A:$A,ER$5,$B:$B,'PART METHOD'!$D$6),COUNTIFS($G:$G,$G19,$Q:$Q,"●",$A:$A,ER$5,$B:$B,"&lt;&gt;"&amp;'PART METHOD'!$D$4,$B:$B,"&lt;&gt;"&amp;'PART METHOD'!$D$6)))/ER$3,0)/3600/$E19</f>
        <v>0.0127614390432099</v>
      </c>
      <c r="ES19" s="0" t="n">
        <f aca="false">IF($R19="●",SUMIFS(ST_SUM!FG:FG,ST_SUM!$L:$L,$G19,ST_SUM!$M:$M,IF($B19='PART METHOD'!$D$4,"FMCNC1",IF($B19='PART METHOD'!$D$6,"FMCNC2","STD")))/IF($B19='PART METHOD'!$D$4,COUNTIFS($G:$G,$G19,$R:$R,"●",$A:$A,ES$5,$B:$B,'PART METHOD'!$D$4),IF($B19='PART METHOD'!$D$6,COUNTIFS($G:$G,$G19,$R:$R,"●",$A:$A,ES$5,$B:$B,'PART METHOD'!$D$6),COUNTIFS($G:$G,$G19,$R:$R,"●",$A:$A,ES$5,$B:$B,"&lt;&gt;"&amp;'PART METHOD'!$D$4,$B:$B,"&lt;&gt;"&amp;'PART METHOD'!$D$6)))/ES$3,0)/3600/$E19</f>
        <v>0.0123196318342152</v>
      </c>
      <c r="ET19" s="0" t="n">
        <f aca="false">IF($S19="●",SUMIFS(ST_SUM!FH:FH,ST_SUM!$L:$L,$G19,ST_SUM!$M:$M,IF($B19='PART METHOD'!$D$4,"FMCNC1",IF($B19='PART METHOD'!$D$6,"FMCNC2","STD")))/IF($B19='PART METHOD'!$D$4,COUNTIFS($G:$G,$G19,$S:$S,"●",$A:$A,ET$5,$B:$B,'PART METHOD'!$D$4),IF($B19='PART METHOD'!$D$6,COUNTIFS($G:$G,$G19,$S:$S,"●",$A:$A,ET$5,$B:$B,'PART METHOD'!$D$6),COUNTIFS($G:$G,$G19,$S:$S,"●",$A:$A,ET$5,$B:$B,"&lt;&gt;"&amp;'PART METHOD'!$D$4,$B:$B,"&lt;&gt;"&amp;'PART METHOD'!$D$6)))/ET$3,0)/3600/$E19</f>
        <v>0</v>
      </c>
      <c r="EU19" s="0" t="n">
        <f aca="false">IF($T19="●",SUMIFS(ST_SUM!FI:FI,ST_SUM!$L:$L,$G19,ST_SUM!$M:$M,IF($B19='PART METHOD'!$D$4,"FMCNC1",IF($B19='PART METHOD'!$D$6,"FMCNC2","STD")))/IF($B19='PART METHOD'!$D$4,COUNTIFS($G:$G,$G19,$T:$T,"●",$A:$A,EU$5,$B:$B,'PART METHOD'!$D$4),IF($B19='PART METHOD'!$D$6,COUNTIFS($G:$G,$G19,$T:$T,"●",$A:$A,EU$5,$B:$B,'PART METHOD'!$D$6),COUNTIFS($G:$G,$G19,$T:$T,"●",$A:$A,EU$5,$B:$B,"&lt;&gt;"&amp;'PART METHOD'!$D$4,$B:$B,"&lt;&gt;"&amp;'PART METHOD'!$D$6)))/EU$3,0)/3600/$E19</f>
        <v>0.00938046461640212</v>
      </c>
      <c r="EV19" s="0" t="n">
        <f aca="false">IF($U19="●",SUMIFS(ST_SUM!FJ:FJ,ST_SUM!$L:$L,$G19,ST_SUM!$M:$M,IF($B19='PART METHOD'!$D$4,"FMCNC1",IF($B19='PART METHOD'!$D$6,"FMCNC2","STD")))/IF($B19='PART METHOD'!$D$4,COUNTIFS($G:$G,$G19,$U:$U,"●",$A:$A,EV$5,$B:$B,'PART METHOD'!$D$4),IF($B19='PART METHOD'!$D$6,COUNTIFS($G:$G,$G19,$U:$U,"●",$A:$A,EV$5,$B:$B,'PART METHOD'!$D$6),COUNTIFS($G:$G,$G19,$U:$U,"●",$A:$A,EV$5,$B:$B,"&lt;&gt;"&amp;'PART METHOD'!$D$4,$B:$B,"&lt;&gt;"&amp;'PART METHOD'!$D$6)))/EV$3,0)/3600/$E19</f>
        <v>0.0073069816468254</v>
      </c>
      <c r="EW19" s="0" t="n">
        <f aca="false">IF($V19="●",SUMIFS(ST_SUM!FK:FK,ST_SUM!$L:$L,$G19,ST_SUM!$M:$M,IF($B19='PART METHOD'!$D$4,"FMCNC1",IF($B19='PART METHOD'!$D$6,"FMCNC2","STD")))/IF($B19='PART METHOD'!$D$4,COUNTIFS($G:$G,$G19,$V:$V,"●",$A:$A,EW$5,$B:$B,'PART METHOD'!$D$4),IF($B19='PART METHOD'!$D$6,COUNTIFS($G:$G,$G19,$V:$V,"●",$A:$A,EW$5,$B:$B,'PART METHOD'!$D$6),COUNTIFS($G:$G,$G19,$V:$V,"●",$A:$A,EW$5,$B:$B,"&lt;&gt;"&amp;'PART METHOD'!$D$4,$B:$B,"&lt;&gt;"&amp;'PART METHOD'!$D$6)))/EW$3,0)/3600/$E19</f>
        <v>0</v>
      </c>
      <c r="EX19" s="0" t="n">
        <f aca="false">IF($W19="●",SUMIFS(ST_SUM!FL:FL,ST_SUM!$L:$L,$G19,ST_SUM!$N:$N,IF($B19='PART METHOD'!$D$5,"HAND","STD"))/COUNTIFS($G:$G,$G19,$W:$W,"●",$A:$A,EX$5,$B:$B,IF($B19='PART METHOD'!$D$5,'PART METHOD'!$D$5,"&lt;&gt;"&amp;'PART METHOD'!$D$5))/EX$3,0)/3600/$E19</f>
        <v>0.0123359871031746</v>
      </c>
      <c r="EY19" s="0" t="n">
        <f aca="false">IF($X19="●",SUMIFS(ST_SUM!FM:FM,ST_SUM!$L:$L,$G19)/COUNTIFS($G:$G,$G19,$X:$X,"●",$A:$A,EY$5)/EY$3,0)/3600/$E19</f>
        <v>0</v>
      </c>
      <c r="EZ19" s="0" t="n">
        <f aca="false">IF($Y19="●",SUMIFS(ST_SUM!FN:FN,ST_SUM!$L:$L,$G19)/COUNTIFS($G:$G,$G19,$Y:$Y,"●",$A:$A,EZ$5)/EZ$3,0)/3600/$E19</f>
        <v>0</v>
      </c>
      <c r="FA19" s="0" t="n">
        <f aca="false">IF($Z19="●",SUMIFS(ST_SUM!FO:FO,ST_SUM!$L:$L,$G19)/COUNTIFS($G:$G,$G19,$Z:$Z,"●",$A:$A,FA$5)/FA$3,0)/3600/$E19</f>
        <v>0.00627595486111111</v>
      </c>
      <c r="FB19" s="0" t="n">
        <f aca="false">IF($AA19="●",SUMIFS(ST_SUM!FP:FP,ST_SUM!$L:$L,$G19)/COUNTIFS($G:$G,$G19,$AA:$AA,"●",$A:$A,FB$5)/FB$3,0)/3600/$E19</f>
        <v>0.0177473660714286</v>
      </c>
      <c r="FC19" s="0" t="n">
        <f aca="false">IF($AB19="●",SUMIFS(ST_SUM!FQ:FQ,ST_SUM!$L:$L,$G19)/COUNTIFS($G:$G,$G19,$AB:$AB,"●",$A:$A,FC$5)/FC$3,0)/3600/$E19</f>
        <v>0</v>
      </c>
      <c r="FD19" s="0" t="n">
        <f aca="false">IF($AC19="●",SUMIFS(ST_SUM!FR:FR,ST_SUM!$L:$L,$G19)/COUNTIFS($G:$G,$G19,$AC:$AC,"●",$A:$A,FD$5)/FD$3,0)/3600/$E19</f>
        <v>0.00950674189814815</v>
      </c>
      <c r="FE19" s="0" t="n">
        <f aca="false">IF($AD19="●",SUMIFS(ST_SUM!FS:FS,ST_SUM!$L:$L,$G19)/COUNTIFS($G:$G,$G19,$AD:$AD,"●",$A:$A,FE$5)/FE$3,0)/3600/$E19</f>
        <v>0.0278155743634259</v>
      </c>
      <c r="FF19" s="0" t="n">
        <f aca="false">IF($AE19="●",SUMIFS(ST_SUM!FT:FT,ST_SUM!$L:$L,$G19)/COUNTIFS($G:$G,$G19,$AE:$AE,"●",$A:$A,FF$5)/FF$3,0)/3600/$E19</f>
        <v>0.000316629464285714</v>
      </c>
      <c r="FG19" s="0" t="n">
        <f aca="false">IF($AF19="●",SUMIFS(ST_SUM!FU:FU,ST_SUM!$L:$L,$G19)/COUNTIFS($G:$G,$G19,$AF:$AF,"●",$A:$A,FG$5)/FG$3,0)/3600/$E19</f>
        <v>0.00510151413690476</v>
      </c>
      <c r="FH19" s="0" t="n">
        <f aca="false">IF($AG19="●",SUMIFS(ST_SUM!FV:FV,ST_SUM!$L:$L,$G19)/COUNTIFS($G:$G,$G19,$AG:$AG,"●",$A:$A,FH$5)/FH$3,0)/3600/$E19</f>
        <v>0.0128876860119048</v>
      </c>
      <c r="FI19" s="0" t="n">
        <f aca="false">IF($AH19="●",SUMIFS(ST_SUM!FW:FW,ST_SUM!$L:$L,$G19)/COUNTIFS($G:$G,$G19,$AH:$AH,"●",$A:$A,FI$5)/FI$3,0)/3600/$E19</f>
        <v>0.00490465167548501</v>
      </c>
      <c r="FJ19" s="0" t="n">
        <f aca="false">IF($AI19="●",SUMIFS(ST_SUM!FX:FX,ST_SUM!$L:$L,$G19)/COUNTIFS($G:$G,$G19,$AI:$AI,"●",$A:$A,FJ$5)/FJ$3,0)/3600/$E19</f>
        <v>0</v>
      </c>
      <c r="FK19" s="0" t="n">
        <f aca="false">IF($AJ19="●",SUMIFS(ST_SUM!FY:FY,ST_SUM!$L:$L,$G19)/COUNTIFS($G:$G,$G19,$AJ:$AJ,"●",$A:$A,FK$5)/FK$3,0)/3600/$E19</f>
        <v>0</v>
      </c>
      <c r="FL19" s="0" t="n">
        <f aca="false">IF($AK19="●",SUMIFS(ST_SUM!FZ:FZ,ST_SUM!$L:$L,$G19)/COUNTIFS($G:$G,$G19,$AK:$AK,"●",$A:$A,FL$5)/FL$3,0)/3600/$E19</f>
        <v>0</v>
      </c>
      <c r="FM19" s="0" t="n">
        <f aca="false">IF($AL19="●",SUMIFS(ST_SUM!GA:GA,ST_SUM!$L:$L,$G19)/COUNTIFS($G:$G,$G19,$AL:$AL,"●",$A:$A,FM$5)/FM$3,0)/3600/$E19</f>
        <v>0.0209343977347884</v>
      </c>
      <c r="FN19" s="0" t="n">
        <f aca="false">IF($AM19="●",SUMIFS(ST_SUM!GB:GB,ST_SUM!$L:$L,$G19)/COUNTIFS($G:$G,$G19,$AM:$AM,"●",$A:$A,FN$5)/FN$3,0)/3600/$E19</f>
        <v>0.0129341765873016</v>
      </c>
      <c r="FO19" s="0" t="n">
        <f aca="false">IF($AN19="●",SUMIFS(ST_SUM!GC:GC,ST_SUM!$L:$L,$G19)/COUNTIFS($G:$G,$G19,$AN:$AN,"●",$A:$A,FO$5)/FO$3,0)/3600/$E19</f>
        <v>0.0192885209986772</v>
      </c>
      <c r="FP19" s="0" t="n">
        <f aca="false">IF($AO19="●",SUMIFS(ST_SUM!GD:GD,ST_SUM!$L:$L,$G19)/COUNTIFS($G:$G,$G19,$AO:$AO,"●",$A:$A,FP$5)/FP$3,0)/3600/$E19</f>
        <v>0</v>
      </c>
      <c r="FQ19" s="0" t="n">
        <f aca="false">IF($AP19="●",SUMIFS(ST_SUM!GE:GE,ST_SUM!$L:$L,$G19)/COUNTIFS($G:$G,$G19,$AP:$AP,"●",$A:$A,FQ$5)/FQ$3,0)/3600/$E19</f>
        <v>0.00535123732363316</v>
      </c>
      <c r="FR19" s="0" t="n">
        <f aca="false">IF($AQ19="●",SUMIFS(ST_SUM!GF:GF,ST_SUM!$L:$L,$G19)/COUNTIFS($G:$G,$G19,$AQ:$AQ,"●",$A:$A,FR$5)/FR$3,0)/3600/$E19</f>
        <v>0</v>
      </c>
      <c r="FS19" s="0" t="n">
        <f aca="false">IF($AR19="●",SUMIFS(ST_SUM!GG:GG,ST_SUM!$L:$L,$G19)/COUNTIFS($G:$G,$G19,$AR:$AR,"●",$A:$A,FS$5)/FS$3,0)/3600/$E19</f>
        <v>0.0166457713293651</v>
      </c>
      <c r="FT19" s="0" t="n">
        <f aca="false">IF($AS19="●",SUMIFS(ST_SUM!GH:GH,ST_SUM!$L:$L,$G19)/COUNTIFS($G:$G,$G19,$AS:$AS,"●",$A:$A,FT$5)/FT$3,0)/3600/$E19</f>
        <v>0.0213457051917989</v>
      </c>
      <c r="FU19" s="0" t="n">
        <f aca="false">IF($AT19="●",SUMIFS(ST_SUM!GI:GI,ST_SUM!$L:$L,$G19)/COUNTIFS($G:$G,$G19,$AT:$AT,"●",$A:$A,FU$5)/FU$3,0)/3600/$E19</f>
        <v>0.014564417989418</v>
      </c>
      <c r="FV19" s="0" t="n">
        <f aca="false">IF($AU19="●",SUMIFS(ST_SUM!GJ:GJ,ST_SUM!$L:$L,$G19)/COUNTIFS($G:$G,$G19,$AU:$AU,"●",$A:$A,FV$5)/FV$3,0)/3600/$E19</f>
        <v>0</v>
      </c>
      <c r="FW19" s="0" t="n">
        <f aca="false">IF($AV19="●",SUMIFS(ST_SUM!GK:GK,ST_SUM!$L:$L,$G19)/COUNTIFS($G:$G,$G19,$AV:$AV,"●",$A:$A,FW$5)/FW$3,0)/3600/$E19</f>
        <v>0.0182856357473545</v>
      </c>
      <c r="FX19" s="0" t="n">
        <f aca="false">IF($AW19="●",SUMIFS(ST_SUM!GL:GL,ST_SUM!$L:$L,$G19)/COUNTIFS($G:$G,$G19,$AW:$AW,"●",$A:$A,FX$5)/FX$3,0)/3600/$E19</f>
        <v>0</v>
      </c>
      <c r="FY19" s="0" t="n">
        <f aca="false">IF($AX19="●",SUMIFS(ST_SUM!GM:GM,ST_SUM!$L:$L,$G19)/COUNTIFS($G:$G,$G19,$AX:$AX,"●",$A:$A,FY$5)/FY$3,0)/3600/$E19</f>
        <v>0.0101365368716931</v>
      </c>
      <c r="FZ19" s="0" t="n">
        <f aca="false">IF($AY19="●",SUMIFS(ST_SUM!GN:GN,ST_SUM!$L:$L,$G19)/COUNTIFS($G:$G,$G19,$AY:$AY,"●",$A:$A,FZ$5)/FZ$3,0)/3600/$E19</f>
        <v>0.011889400421627</v>
      </c>
      <c r="GA19" s="0" t="n">
        <f aca="false">IF($AZ19="●",SUMIFS(ST_SUM!GO:GO,ST_SUM!$L:$L,$G19)/COUNTIFS($G:$G,$G19,$AZ:$AZ,"●",$A:$A,GA$5)/GA$3,0)/3600/$E19</f>
        <v>0.00752371651785714</v>
      </c>
      <c r="GB19" s="0" t="n">
        <f aca="false">IF($BA19="●",SUMIFS(ST_SUM!GP:GP,ST_SUM!$L:$L,$G19)/COUNTIFS($G:$G,$G19,$BA:$BA,"●",$A:$A,GB$5)/GB$3,0)/3600/$E19</f>
        <v>0</v>
      </c>
      <c r="GC19" s="0" t="n">
        <f aca="false">IF($BB19="●",SUMIFS(ST_SUM!GQ:GQ,ST_SUM!$L:$L,$G19)/COUNTIFS($G:$G,$G19,$BB:$BB,"●",$A:$A,GC$5)/GC$3,0)/3600/$E19</f>
        <v>0</v>
      </c>
      <c r="GD19" s="0" t="n">
        <f aca="false">IF($BC19="●",SUMIFS(ST_SUM!GR:GR,ST_SUM!$L:$L,$G19)/COUNTIFS($G:$G,$G19,$BC:$BC,"●",$A:$A,GD$5)/GD$3,0)/3600/$E19</f>
        <v>0</v>
      </c>
      <c r="GE19" s="0" t="n">
        <f aca="false">IF($BD19="●",SUMIFS(ST_SUM!GS:GS,ST_SUM!$L:$L,$G19)/COUNTIFS($G:$G,$G19,$BD:$BD,"●",$A:$A,GE$5)/GE$3,0)/3600/$E19</f>
        <v>0.0136012163111772</v>
      </c>
      <c r="GF19" s="0" t="n">
        <f aca="false">IF($BE19="●",SUMIFS(ST_SUM!GT:GT,ST_SUM!$L:$L,$G19)/COUNTIFS($G:$G,$G19,$BE:$BE,"●",$A:$A,GF$5)/GF$3,0)/3600/$E19</f>
        <v>0</v>
      </c>
      <c r="GG19" s="0" t="n">
        <f aca="false">IF($BF19="●",SUMIFS(ST_SUM!GU:GU,ST_SUM!$L:$L,$G19)/COUNTIFS($G:$G,$G19,$BF:$BF,"●",$A:$A,GG$5)/GG$3,0)/3600/$E19</f>
        <v>0.0060879794973545</v>
      </c>
      <c r="GH19" s="0" t="n">
        <f aca="false">IF($BG19="●",SUMIFS(ST_SUM!GV:GV,ST_SUM!$L:$L,$G19)/COUNTIFS($G:$G,$G19,$BG:$BG,"●",$A:$A,GH$5)/GH$3,0)/3600/$E19</f>
        <v>0</v>
      </c>
      <c r="GI19" s="0" t="n">
        <f aca="false">IF($BH19="●",SUMIFS(ST_SUM!GW:GW,ST_SUM!$L:$L,$G19)/COUNTIFS($G:$G,$G19,$BH:$BH,"●",$A:$A,GI$5)/GI$3,0)/3600/$E19</f>
        <v>0</v>
      </c>
      <c r="GJ19" s="0" t="n">
        <f aca="false">IF($BI19="●",SUMIFS(ST_SUM!GX:GX,ST_SUM!$L:$L,$G19)/COUNTIFS($G:$G,$G19,$BI:$BI,"●",$A:$A,GJ$5)/GJ$3,0)/3600/$E19</f>
        <v>0</v>
      </c>
      <c r="GK19" s="0" t="n">
        <f aca="false">IF($BJ19="●",SUMIFS(ST_SUM!GY:GY,ST_SUM!$L:$L,$G19)/COUNTIFS($G:$G,$G19,$BJ:$BJ,"●",$A:$A,GK$5)/GK$3,0)/3600/$E19</f>
        <v>0.0016062996031746</v>
      </c>
      <c r="GL19" s="0" t="n">
        <f aca="false">IF($BK19="●",SUMIFS(ST_SUM!GZ:GZ,ST_SUM!$L:$L,$G19)/COUNTIFS($G:$G,$G19,$BK:$BK,"●",$A:$A,GL$5)/GL$3,0)/3600/$E19</f>
        <v>0</v>
      </c>
      <c r="GM19" s="0" t="n">
        <f aca="false">IF($BL19="●",SUMIFS(ST_SUM!HA:HA,ST_SUM!$L:$L,$G19)/COUNTIFS($G:$G,$G19,$BL:$BL,"●",$A:$A,GM$5)/GM$3,0)/3600/$E19</f>
        <v>0.00500665206128748</v>
      </c>
      <c r="GN19" s="0" t="n">
        <f aca="false">IF($BM19="●",SUMIFS(ST_SUM!HB:HB,ST_SUM!$L:$L,$G19)/COUNTIFS($G:$G,$G19,$BM:$BM,"●",$A:$A,GN$5)/GN$3,0)/3600/$E19</f>
        <v>0.0286836454199735</v>
      </c>
      <c r="GO19" s="0" t="n">
        <f aca="false">IF($BN19="●",SUMIFS(ST_SUM!HC:HC,ST_SUM!$L:$L,$G19)/COUNTIFS($G:$G,$G19,$BN:$BN,"●",$A:$A,GO$5)/GO$3,0)/3600/$E19</f>
        <v>0</v>
      </c>
      <c r="GP19" s="0" t="n">
        <f aca="false">IF($BO19="●",SUMIFS(ST_SUM!HD:HD,ST_SUM!$L:$L,$G19)/COUNTIFS($G:$G,$G19,$BO:$BO,"●",$A:$A,GP$5)/GP$3,0)/3600/$E19</f>
        <v>0</v>
      </c>
      <c r="GQ19" s="0" t="n">
        <f aca="false">IF($BP19="●",SUMIFS(ST_SUM!HE:HE,ST_SUM!$L:$L,$G19)/COUNTIFS($G:$G,$G19,$BP:$BP,"●",$A:$A,GQ$5)/GQ$3,0)/3600/$E19</f>
        <v>0</v>
      </c>
      <c r="GR19" s="0" t="n">
        <f aca="false">IF($BQ19="●",SUMIFS(ST_SUM!HF:HF,ST_SUM!$L:$L,$G19)/COUNTIFS($G:$G,$G19,$BQ:$BQ,"●",$A:$A,GR$5)/GR$3,0)/3600/$E19</f>
        <v>0</v>
      </c>
      <c r="GS19" s="0" t="n">
        <f aca="false">IF($BR19="●",SUMIFS(ST_SUM!HG:HG,ST_SUM!$L:$L,$G19)/COUNTIFS($G:$G,$G19,$BR:$BR,"●",$A:$A,GS$5)/GS$3,0)/3600/$E19</f>
        <v>0</v>
      </c>
      <c r="GT19" s="0" t="n">
        <f aca="false">IF($BS19="●",SUMIFS(ST_SUM!HH:HH,ST_SUM!$L:$L,$G19)/COUNTIFS($G:$G,$G19,$BS:$BS,"●",$A:$A,GT$5)/GT$3,0)/3600/$E19</f>
        <v>0.0162174189814815</v>
      </c>
      <c r="GU19" s="0" t="n">
        <f aca="false">IF($BT19="●",SUMIFS(ST_SUM!HI:HI,ST_SUM!$L:$L,$G19)/COUNTIFS($G:$G,$G19,$BT:$BT,"●",$A:$A,GU$5)/GU$3,0)/3600/$E19</f>
        <v>0</v>
      </c>
      <c r="GV19" s="0" t="n">
        <f aca="false">SUM(EI19:GU19)</f>
        <v>0.49055078125</v>
      </c>
      <c r="GW19" s="0" t="n">
        <f aca="false">IF($H19="●",SUMIFS(ST_SUM!HK:HK,ST_SUM!$L:$L,$G19)/COUNTIFS($G:$G,$G19,$H:$H,"●",$A:$A,GW$5)/GW$3,0)/3600/$E19</f>
        <v>0.00782937934027778</v>
      </c>
      <c r="GX19" s="0" t="n">
        <f aca="false">IF($I19="●",SUMIFS(ST_SUM!HL:HL,ST_SUM!$L:$L,$G19)/COUNTIFS($G:$G,$G19,$I:$I,"●",$A:$A,GX$5)/GX$3,0)/3600/$E19</f>
        <v>0.00738306502525253</v>
      </c>
      <c r="GY19" s="0" t="n">
        <f aca="false">IF($J19="●",SUMIFS(ST_SUM!HM:HM,ST_SUM!$L:$L,$G19)/COUNTIFS($G:$G,$G19,$J:$J,"●",$A:$A,GY$5)/GY$3,0)/3600/$E19</f>
        <v>0</v>
      </c>
      <c r="GZ19" s="0" t="n">
        <f aca="false">IF($K19="●",SUMIFS(ST_SUM!HN:HN,ST_SUM!$L:$L,$G19)/COUNTIFS($G:$G,$G19,$K:$K,"●",$A:$A,GZ$5)/GZ$3,0)/3600/$E19</f>
        <v>0.0121506510416667</v>
      </c>
      <c r="HA19" s="0" t="n">
        <f aca="false">IF($L19="●",SUMIFS(ST_SUM!HO:HO,ST_SUM!$L:$L,$G19)/COUNTIFS($G:$G,$G19,$L:$L,"●",$A:$A,HA$5)/HA$3,0)/3600/$E19</f>
        <v>0.0147762428977273</v>
      </c>
      <c r="HB19" s="0" t="n">
        <f aca="false">IF($M19="●",SUMIFS(ST_SUM!HP:HP,ST_SUM!$L:$L,$G19)/COUNTIFS($G:$G,$G19,$M:$M,"●",$A:$A,HB$5)/HB$3,0)/3600/$E19</f>
        <v>0.0203137231691919</v>
      </c>
      <c r="HC19" s="0" t="n">
        <f aca="false">IF($N19="●",SUMIFS(ST_SUM!HQ:HQ,ST_SUM!$L:$L,$G19)/COUNTIFS($G:$G,$G19,$N:$N,"●",$A:$A,HC$5)/HC$3,0)/3600/$E19</f>
        <v>0</v>
      </c>
      <c r="HD19" s="0" t="n">
        <f aca="false">IF($O19="●",SUMIFS(ST_SUM!HR:HR,ST_SUM!$L:$L,$G19,ST_SUM!$M:$M,IF($B19='PART METHOD'!$D$4,"FMCNC1",IF($B19='PART METHOD'!$D$6,"FMCNC2","STD")))/IF($B19='PART METHOD'!$D$4,COUNTIFS($G:$G,$G19,$O:$O,"●",$A:$A,HD$5,$B:$B,'PART METHOD'!$D$4),IF($B19='PART METHOD'!$D$6,COUNTIFS($G:$G,$G19,$O:$O,"●",$A:$A,HD$5,$B:$B,'PART METHOD'!$D$6),COUNTIFS($G:$G,$G19,$O:$O,"●",$A:$A,HD$5,$B:$B,"&lt;&gt;"&amp;'PART METHOD'!$D$4,$B:$B,"&lt;&gt;"&amp;'PART METHOD'!$D$6)))/HD$3,0)/3600/$E19</f>
        <v>0</v>
      </c>
      <c r="HE19" s="0" t="n">
        <f aca="false">IF($P19="●",SUMIFS(ST_SUM!HS:HS,ST_SUM!$L:$L,$G19,ST_SUM!$M:$M,IF($B19='PART METHOD'!$D$4,"FMCNC1",IF($B19='PART METHOD'!$D$6,"FMCNC2","STD")))/IF($B19='PART METHOD'!$D$4,COUNTIFS($G:$G,$G19,$P:$P,"●",$A:$A,HE$5,$B:$B,'PART METHOD'!$D$4),IF($B19='PART METHOD'!$D$6,COUNTIFS($G:$G,$G19,$P:$P,"●",$A:$A,HE$5,$B:$B,'PART METHOD'!$D$6),COUNTIFS($G:$G,$G19,$P:$P,"●",$A:$A,HE$5,$B:$B,"&lt;&gt;"&amp;'PART METHOD'!$D$4,$B:$B,"&lt;&gt;"&amp;'PART METHOD'!$D$6)))/HE$3,0)/3600/$E19</f>
        <v>0.00928257970328283</v>
      </c>
      <c r="HF19" s="0" t="n">
        <f aca="false">IF($Q19="●",SUMIFS(ST_SUM!HT:HT,ST_SUM!$L:$L,$G19,ST_SUM!$M:$M,IF($B19='PART METHOD'!$D$4,"FMCNC1",IF($B19='PART METHOD'!$D$6,"FMCNC2","STD")))/IF($B19='PART METHOD'!$D$4,COUNTIFS($G:$G,$G19,$Q:$Q,"●",$A:$A,HF$5,$B:$B,'PART METHOD'!$D$4),IF($B19='PART METHOD'!$D$6,COUNTIFS($G:$G,$G19,$Q:$Q,"●",$A:$A,HF$5,$B:$B,'PART METHOD'!$D$6),COUNTIFS($G:$G,$G19,$Q:$Q,"●",$A:$A,HF$5,$B:$B,"&lt;&gt;"&amp;'PART METHOD'!$D$4,$B:$B,"&lt;&gt;"&amp;'PART METHOD'!$D$6)))/HF$3,0)/3600/$E19</f>
        <v>0.00809668087121212</v>
      </c>
      <c r="HG19" s="0" t="n">
        <f aca="false">IF($R19="●",SUMIFS(ST_SUM!HU:HU,ST_SUM!$L:$L,$G19,ST_SUM!$M:$M,IF($B19='PART METHOD'!$D$4,"FMCNC1",IF($B19='PART METHOD'!$D$6,"FMCNC2","STD")))/IF($B19='PART METHOD'!$D$4,COUNTIFS($G:$G,$G19,$R:$R,"●",$A:$A,HG$5,$B:$B,'PART METHOD'!$D$4),IF($B19='PART METHOD'!$D$6,COUNTIFS($G:$G,$G19,$R:$R,"●",$A:$A,HG$5,$B:$B,'PART METHOD'!$D$6),COUNTIFS($G:$G,$G19,$R:$R,"●",$A:$A,HG$5,$B:$B,"&lt;&gt;"&amp;'PART METHOD'!$D$4,$B:$B,"&lt;&gt;"&amp;'PART METHOD'!$D$6)))/HG$3,0)/3600/$E19</f>
        <v>0.00605654513888889</v>
      </c>
      <c r="HH19" s="0" t="n">
        <f aca="false">IF($S19="●",SUMIFS(ST_SUM!HV:HV,ST_SUM!$L:$L,$G19,ST_SUM!$M:$M,IF($B19='PART METHOD'!$D$4,"FMCNC1",IF($B19='PART METHOD'!$D$6,"FMCNC2","STD")))/IF($B19='PART METHOD'!$D$4,COUNTIFS($G:$G,$G19,$S:$S,"●",$A:$A,HH$5,$B:$B,'PART METHOD'!$D$4),IF($B19='PART METHOD'!$D$6,COUNTIFS($G:$G,$G19,$S:$S,"●",$A:$A,HH$5,$B:$B,'PART METHOD'!$D$6),COUNTIFS($G:$G,$G19,$S:$S,"●",$A:$A,HH$5,$B:$B,"&lt;&gt;"&amp;'PART METHOD'!$D$4,$B:$B,"&lt;&gt;"&amp;'PART METHOD'!$D$6)))/HH$3,0)/3600/$E19</f>
        <v>0</v>
      </c>
      <c r="HI19" s="0" t="n">
        <f aca="false">IF($T19="●",SUMIFS(ST_SUM!HW:HW,ST_SUM!$L:$L,$G19,ST_SUM!$M:$M,IF($B19='PART METHOD'!$D$4,"FMCNC1",IF($B19='PART METHOD'!$D$6,"FMCNC2","STD")))/IF($B19='PART METHOD'!$D$4,COUNTIFS($G:$G,$G19,$T:$T,"●",$A:$A,HI$5,$B:$B,'PART METHOD'!$D$4),IF($B19='PART METHOD'!$D$6,COUNTIFS($G:$G,$G19,$T:$T,"●",$A:$A,HI$5,$B:$B,'PART METHOD'!$D$6),COUNTIFS($G:$G,$G19,$T:$T,"●",$A:$A,HI$5,$B:$B,"&lt;&gt;"&amp;'PART METHOD'!$D$4,$B:$B,"&lt;&gt;"&amp;'PART METHOD'!$D$6)))/HI$3,0)/3600/$E19</f>
        <v>0.00716693300189394</v>
      </c>
      <c r="HJ19" s="0" t="n">
        <f aca="false">IF($U19="●",SUMIFS(ST_SUM!HX:HX,ST_SUM!$L:$L,$G19,ST_SUM!$M:$M,IF($B19='PART METHOD'!$D$4,"FMCNC1",IF($B19='PART METHOD'!$D$6,"FMCNC2","STD")))/IF($B19='PART METHOD'!$D$4,COUNTIFS($G:$G,$G19,$U:$U,"●",$A:$A,HJ$5,$B:$B,'PART METHOD'!$D$4),IF($B19='PART METHOD'!$D$6,COUNTIFS($G:$G,$G19,$U:$U,"●",$A:$A,HJ$5,$B:$B,'PART METHOD'!$D$6),COUNTIFS($G:$G,$G19,$U:$U,"●",$A:$A,HJ$5,$B:$B,"&lt;&gt;"&amp;'PART METHOD'!$D$4,$B:$B,"&lt;&gt;"&amp;'PART METHOD'!$D$6)))/HJ$3,0)/3600/$E19</f>
        <v>0.00769425347222222</v>
      </c>
      <c r="HK19" s="0" t="n">
        <f aca="false">IF($V19="●",SUMIFS(ST_SUM!HY:HY,ST_SUM!$L:$L,$G19,ST_SUM!$M:$M,IF($B19='PART METHOD'!$D$4,"FMCNC1",IF($B19='PART METHOD'!$D$6,"FMCNC2","STD")))/IF($B19='PART METHOD'!$D$4,COUNTIFS($G:$G,$G19,$V:$V,"●",$A:$A,HK$5,$B:$B,'PART METHOD'!$D$4),IF($B19='PART METHOD'!$D$6,COUNTIFS($G:$G,$G19,$V:$V,"●",$A:$A,HK$5,$B:$B,'PART METHOD'!$D$6),COUNTIFS($G:$G,$G19,$V:$V,"●",$A:$A,HK$5,$B:$B,"&lt;&gt;"&amp;'PART METHOD'!$D$4,$B:$B,"&lt;&gt;"&amp;'PART METHOD'!$D$6)))/HK$3,0)/3600/$E19</f>
        <v>0</v>
      </c>
      <c r="HL19" s="0" t="n">
        <f aca="false">IF($W19="●",SUMIFS(ST_SUM!HZ:HZ,ST_SUM!$L:$L,$G19,ST_SUM!$N:$N,IF($B19='PART METHOD'!$D$5,"HAND","STD"))/COUNTIFS($G:$G,$G19,$W:$W,"●",$A:$A,HL$5,$B:$B,IF($B19='PART METHOD'!$D$5,'PART METHOD'!$D$5,"&lt;&gt;"&amp;'PART METHOD'!$D$5))/HL$3,0)/3600/$E19</f>
        <v>0.0124366990214646</v>
      </c>
      <c r="HM19" s="0" t="n">
        <f aca="false">IF($X19="●",SUMIFS(ST_SUM!IA:IA,ST_SUM!$L:$L,$G19)/COUNTIFS($G:$G,$G19,$X:$X,"●",$A:$A,HM$5)/HM$3,0)/3600/$E19</f>
        <v>0</v>
      </c>
      <c r="HN19" s="0" t="n">
        <f aca="false">IF($Y19="●",SUMIFS(ST_SUM!IB:IB,ST_SUM!$L:$L,$G19)/COUNTIFS($G:$G,$G19,$Y:$Y,"●",$A:$A,HN$5)/HN$3,0)/3600/$E19</f>
        <v>0</v>
      </c>
      <c r="HO19" s="0" t="n">
        <f aca="false">IF($Z19="●",SUMIFS(ST_SUM!IC:IC,ST_SUM!$L:$L,$G19)/COUNTIFS($G:$G,$G19,$Z:$Z,"●",$A:$A,HO$5)/HO$3,0)/3600/$E19</f>
        <v>0.00657947969276094</v>
      </c>
      <c r="HP19" s="0" t="n">
        <f aca="false">IF($AA19="●",SUMIFS(ST_SUM!ID:ID,ST_SUM!$L:$L,$G19)/COUNTIFS($G:$G,$G19,$AA:$AA,"●",$A:$A,HP$5)/HP$3,0)/3600/$E19</f>
        <v>0.0247827592329545</v>
      </c>
      <c r="HQ19" s="0" t="n">
        <f aca="false">IF($AB19="●",SUMIFS(ST_SUM!IE:IE,ST_SUM!$L:$L,$G19)/COUNTIFS($G:$G,$G19,$AB:$AB,"●",$A:$A,HQ$5)/HQ$3,0)/3600/$E19</f>
        <v>0</v>
      </c>
      <c r="HR19" s="0" t="n">
        <f aca="false">IF($AC19="●",SUMIFS(ST_SUM!IF:IF,ST_SUM!$L:$L,$G19)/COUNTIFS($G:$G,$G19,$AC:$AC,"●",$A:$A,HR$5)/HR$3,0)/3600/$E19</f>
        <v>0.00886625631313131</v>
      </c>
      <c r="HS19" s="0" t="n">
        <f aca="false">IF($AD19="●",SUMIFS(ST_SUM!IG:IG,ST_SUM!$L:$L,$G19)/COUNTIFS($G:$G,$G19,$AD:$AD,"●",$A:$A,HS$5)/HS$3,0)/3600/$E19</f>
        <v>0.0209627870501894</v>
      </c>
      <c r="HT19" s="0" t="n">
        <f aca="false">IF($AE19="●",SUMIFS(ST_SUM!IH:IH,ST_SUM!$L:$L,$G19)/COUNTIFS($G:$G,$G19,$AE:$AE,"●",$A:$A,HT$5)/HT$3,0)/3600/$E19</f>
        <v>0.00286901475694444</v>
      </c>
      <c r="HU19" s="0" t="n">
        <f aca="false">IF($AF19="●",SUMIFS(ST_SUM!II:II,ST_SUM!$L:$L,$G19)/COUNTIFS($G:$G,$G19,$AF:$AF,"●",$A:$A,HU$5)/HU$3,0)/3600/$E19</f>
        <v>0.00531738478535353</v>
      </c>
      <c r="HV19" s="0" t="n">
        <f aca="false">IF($AG19="●",SUMIFS(ST_SUM!IJ:IJ,ST_SUM!$L:$L,$G19)/COUNTIFS($G:$G,$G19,$AG:$AG,"●",$A:$A,HV$5)/HV$3,0)/3600/$E19</f>
        <v>0.00738864030934344</v>
      </c>
      <c r="HW19" s="0" t="n">
        <f aca="false">IF($AH19="●",SUMIFS(ST_SUM!IK:IK,ST_SUM!$L:$L,$G19)/COUNTIFS($G:$G,$G19,$AH:$AH,"●",$A:$A,HW$5)/HW$3,0)/3600/$E19</f>
        <v>0.00332412668350168</v>
      </c>
      <c r="HX19" s="0" t="n">
        <f aca="false">IF($AI19="●",SUMIFS(ST_SUM!IL:IL,ST_SUM!$L:$L,$G19)/COUNTIFS($G:$G,$G19,$AI:$AI,"●",$A:$A,HX$5)/HX$3,0)/3600/$E19</f>
        <v>0</v>
      </c>
      <c r="HY19" s="0" t="n">
        <f aca="false">IF($AJ19="●",SUMIFS(ST_SUM!IM:IM,ST_SUM!$L:$L,$G19)/COUNTIFS($G:$G,$G19,$AJ:$AJ,"●",$A:$A,HY$5)/HY$3,0)/3600/$E19</f>
        <v>0</v>
      </c>
      <c r="HZ19" s="0" t="n">
        <f aca="false">IF($AK19="●",SUMIFS(ST_SUM!IN:IN,ST_SUM!$L:$L,$G19)/COUNTIFS($G:$G,$G19,$AK:$AK,"●",$A:$A,HZ$5)/HZ$3,0)/3600/$E19</f>
        <v>0</v>
      </c>
      <c r="IA19" s="0" t="n">
        <f aca="false">IF($AL19="●",SUMIFS(ST_SUM!IO:IO,ST_SUM!$L:$L,$G19)/COUNTIFS($G:$G,$G19,$AL:$AL,"●",$A:$A,IA$5)/IA$3,0)/3600/$E19</f>
        <v>0.0110260811237374</v>
      </c>
      <c r="IB19" s="0" t="n">
        <f aca="false">IF($AM19="●",SUMIFS(ST_SUM!IP:IP,ST_SUM!$L:$L,$G19)/COUNTIFS($G:$G,$G19,$AM:$AM,"●",$A:$A,IB$5)/IB$3,0)/3600/$E19</f>
        <v>0.0113630800189394</v>
      </c>
      <c r="IC19" s="0" t="n">
        <f aca="false">IF($AN19="●",SUMIFS(ST_SUM!IQ:IQ,ST_SUM!$L:$L,$G19)/COUNTIFS($G:$G,$G19,$AN:$AN,"●",$A:$A,IC$5)/IC$3,0)/3600/$E19</f>
        <v>0.0135768229166667</v>
      </c>
      <c r="ID19" s="0" t="n">
        <f aca="false">IF($AO19="●",SUMIFS(ST_SUM!IR:IR,ST_SUM!$L:$L,$G19)/COUNTIFS($G:$G,$G19,$AO:$AO,"●",$A:$A,ID$5)/ID$3,0)/3600/$E19</f>
        <v>0</v>
      </c>
      <c r="IE19" s="0" t="n">
        <f aca="false">IF($AP19="●",SUMIFS(ST_SUM!IS:IS,ST_SUM!$L:$L,$G19)/COUNTIFS($G:$G,$G19,$AP:$AP,"●",$A:$A,IE$5)/IE$3,0)/3600/$E19</f>
        <v>0.00533583570075758</v>
      </c>
      <c r="IF19" s="0" t="n">
        <f aca="false">IF($AQ19="●",SUMIFS(ST_SUM!IT:IT,ST_SUM!$L:$L,$G19)/COUNTIFS($G:$G,$G19,$AQ:$AQ,"●",$A:$A,IF$5)/IF$3,0)/3600/$E19</f>
        <v>0</v>
      </c>
      <c r="IG19" s="0" t="n">
        <f aca="false">IF($AR19="●",SUMIFS(ST_SUM!IU:IU,ST_SUM!$L:$L,$G19)/COUNTIFS($G:$G,$G19,$AR:$AR,"●",$A:$A,IG$5)/IG$3,0)/3600/$E19</f>
        <v>0.0145773654513889</v>
      </c>
      <c r="IH19" s="0" t="n">
        <f aca="false">IF($AS19="●",SUMIFS(ST_SUM!IV:IV,ST_SUM!$L:$L,$G19)/COUNTIFS($G:$G,$G19,$AS:$AS,"●",$A:$A,IH$5)/IH$3,0)/3600/$E19</f>
        <v>0.0128159011994949</v>
      </c>
      <c r="II19" s="0" t="n">
        <f aca="false">IF($AT19="●",SUMIFS(ST_SUM!IW:IW,ST_SUM!$L:$L,$G19)/COUNTIFS($G:$G,$G19,$AT:$AT,"●",$A:$A,II$5)/II$3,0)/3600/$E19</f>
        <v>0.00780727588383838</v>
      </c>
      <c r="IJ19" s="0" t="n">
        <f aca="false">IF($AU19="●",SUMIFS(ST_SUM!IX:IX,ST_SUM!$L:$L,$G19)/COUNTIFS($G:$G,$G19,$AU:$AU,"●",$A:$A,IJ$5)/IJ$3,0)/3600/$E19</f>
        <v>0</v>
      </c>
      <c r="IK19" s="0" t="n">
        <f aca="false">IF($AV19="●",SUMIFS(ST_SUM!IY:IY,ST_SUM!$L:$L,$G19)/COUNTIFS($G:$G,$G19,$AV:$AV,"●",$A:$A,IK$5)/IK$3,0)/3600/$E19</f>
        <v>0.0110526633522727</v>
      </c>
      <c r="IL19" s="0" t="n">
        <f aca="false">IF($AW19="●",SUMIFS(ST_SUM!IZ:IZ,ST_SUM!$L:$L,$G19)/COUNTIFS($G:$G,$G19,$AW:$AW,"●",$A:$A,IL$5)/IL$3,0)/3600/$E19</f>
        <v>0</v>
      </c>
      <c r="IM19" s="0" t="n">
        <f aca="false">IF($AX19="●",SUMIFS(ST_SUM!JA:JA,ST_SUM!$L:$L,$G19)/COUNTIFS($G:$G,$G19,$AX:$AX,"●",$A:$A,IM$5)/IM$3,0)/3600/$E19</f>
        <v>0.0087970367739899</v>
      </c>
      <c r="IN19" s="0" t="n">
        <f aca="false">IF($AY19="●",SUMIFS(ST_SUM!JB:JB,ST_SUM!$L:$L,$G19)/COUNTIFS($G:$G,$G19,$AY:$AY,"●",$A:$A,IN$5)/IN$3,0)/3600/$E19</f>
        <v>0.00582088955965909</v>
      </c>
      <c r="IO19" s="0" t="n">
        <f aca="false">IF($AZ19="●",SUMIFS(ST_SUM!JC:JC,ST_SUM!$L:$L,$G19)/COUNTIFS($G:$G,$G19,$AZ:$AZ,"●",$A:$A,IO$5)/IO$3,0)/3600/$E19</f>
        <v>0.00794357638888889</v>
      </c>
      <c r="IP19" s="0" t="n">
        <f aca="false">IF($BA19="●",SUMIFS(ST_SUM!JD:JD,ST_SUM!$L:$L,$G19)/COUNTIFS($G:$G,$G19,$BA:$BA,"●",$A:$A,IP$5)/IP$3,0)/3600/$E19</f>
        <v>0</v>
      </c>
      <c r="IQ19" s="0" t="n">
        <f aca="false">IF($BB19="●",SUMIFS(ST_SUM!JE:JE,ST_SUM!$L:$L,$G19)/COUNTIFS($G:$G,$G19,$BB:$BB,"●",$A:$A,IQ$5)/IQ$3,0)/3600/$E19</f>
        <v>0</v>
      </c>
      <c r="IR19" s="0" t="n">
        <f aca="false">IF($BC19="●",SUMIFS(ST_SUM!JF:JF,ST_SUM!$L:$L,$G19)/COUNTIFS($G:$G,$G19,$BC:$BC,"●",$A:$A,IR$5)/IR$3,0)/3600/$E19</f>
        <v>0</v>
      </c>
      <c r="IS19" s="0" t="n">
        <f aca="false">IF($BD19="●",SUMIFS(ST_SUM!JG:JG,ST_SUM!$L:$L,$G19)/COUNTIFS($G:$G,$G19,$BD:$BD,"●",$A:$A,IS$5)/IS$3,0)/3600/$E19</f>
        <v>0.00559854403409091</v>
      </c>
      <c r="IT19" s="0" t="n">
        <f aca="false">IF($BE19="●",SUMIFS(ST_SUM!JH:JH,ST_SUM!$L:$L,$G19)/COUNTIFS($G:$G,$G19,$BE:$BE,"●",$A:$A,IT$5)/IT$3,0)/3600/$E19</f>
        <v>0</v>
      </c>
      <c r="IU19" s="0" t="n">
        <f aca="false">IF($BF19="●",SUMIFS(ST_SUM!JI:JI,ST_SUM!$L:$L,$G19)/COUNTIFS($G:$G,$G19,$BF:$BF,"●",$A:$A,IU$5)/IU$3,0)/3600/$E19</f>
        <v>0.00419964883207071</v>
      </c>
      <c r="IV19" s="0" t="n">
        <f aca="false">IF($BG19="●",SUMIFS(ST_SUM!JJ:JJ,ST_SUM!$L:$L,$G19)/COUNTIFS($G:$G,$G19,$BG:$BG,"●",$A:$A,IV$5)/IV$3,0)/3600/$E19</f>
        <v>0</v>
      </c>
      <c r="IW19" s="0" t="n">
        <f aca="false">IF($BH19="●",SUMIFS(ST_SUM!JK:JK,ST_SUM!$L:$L,$G19)/COUNTIFS($G:$G,$G19,$BH:$BH,"●",$A:$A,IW$5)/IW$3,0)/3600/$E19</f>
        <v>0</v>
      </c>
      <c r="IX19" s="0" t="n">
        <f aca="false">IF($BI19="●",SUMIFS(ST_SUM!JL:JL,ST_SUM!$L:$L,$G19)/COUNTIFS($G:$G,$G19,$BI:$BI,"●",$A:$A,IX$5)/IX$3,0)/3600/$E19</f>
        <v>0</v>
      </c>
      <c r="IY19" s="0" t="n">
        <f aca="false">IF($BJ19="●",SUMIFS(ST_SUM!JM:JM,ST_SUM!$L:$L,$G19)/COUNTIFS($G:$G,$G19,$BJ:$BJ,"●",$A:$A,IY$5)/IY$3,0)/3600/$E19</f>
        <v>0.00161563368055556</v>
      </c>
      <c r="IZ19" s="0" t="n">
        <f aca="false">IF($BK19="●",SUMIFS(ST_SUM!JN:JN,ST_SUM!$L:$L,$G19)/COUNTIFS($G:$G,$G19,$BK:$BK,"●",$A:$A,IZ$5)/IZ$3,0)/3600/$E19</f>
        <v>0</v>
      </c>
      <c r="JA19" s="0" t="n">
        <f aca="false">IF($BL19="●",SUMIFS(ST_SUM!JO:JO,ST_SUM!$L:$L,$G19)/COUNTIFS($G:$G,$G19,$BL:$BL,"●",$A:$A,JA$5)/JA$3,0)/3600/$E19</f>
        <v>0.00738652672558923</v>
      </c>
      <c r="JB19" s="0" t="n">
        <f aca="false">IF($BM19="●",SUMIFS(ST_SUM!JP:JP,ST_SUM!$L:$L,$G19)/COUNTIFS($G:$G,$G19,$BM:$BM,"●",$A:$A,JB$5)/JB$3,0)/3600/$E19</f>
        <v>0.00902971117424242</v>
      </c>
      <c r="JC19" s="0" t="n">
        <f aca="false">IF($BN19="●",SUMIFS(ST_SUM!JQ:JQ,ST_SUM!$L:$L,$G19)/COUNTIFS($G:$G,$G19,$BN:$BN,"●",$A:$A,JC$5)/JC$3,0)/3600/$E19</f>
        <v>0</v>
      </c>
      <c r="JD19" s="0" t="n">
        <f aca="false">IF($BO19="●",SUMIFS(ST_SUM!JR:JR,ST_SUM!$L:$L,$G19)/COUNTIFS($G:$G,$G19,$BO:$BO,"●",$A:$A,JD$5)/JD$3,0)/3600/$E19</f>
        <v>0</v>
      </c>
      <c r="JE19" s="0" t="n">
        <f aca="false">IF($BP19="●",SUMIFS(ST_SUM!JS:JS,ST_SUM!$L:$L,$G19)/COUNTIFS($G:$G,$G19,$BP:$BP,"●",$A:$A,JE$5)/JE$3,0)/3600/$E19</f>
        <v>0</v>
      </c>
      <c r="JF19" s="0" t="n">
        <f aca="false">IF($BQ19="●",SUMIFS(ST_SUM!JT:JT,ST_SUM!$L:$L,$G19)/COUNTIFS($G:$G,$G19,$BQ:$BQ,"●",$A:$A,JF$5)/JF$3,0)/3600/$E19</f>
        <v>0</v>
      </c>
      <c r="JG19" s="0" t="n">
        <f aca="false">IF($BR19="●",SUMIFS(ST_SUM!JU:JU,ST_SUM!$L:$L,$G19)/COUNTIFS($G:$G,$G19,$BR:$BR,"●",$A:$A,JG$5)/JG$3,0)/3600/$E19</f>
        <v>0</v>
      </c>
      <c r="JH19" s="0" t="n">
        <f aca="false">IF($BS19="●",SUMIFS(ST_SUM!JV:JV,ST_SUM!$L:$L,$G19)/COUNTIFS($G:$G,$G19,$BS:$BS,"●",$A:$A,JH$5)/JH$3,0)/3600/$E19</f>
        <v>0.0133464330808081</v>
      </c>
      <c r="JI19" s="0" t="n">
        <f aca="false">IF($BT19="●",SUMIFS(ST_SUM!JW:JW,ST_SUM!$L:$L,$G19)/COUNTIFS($G:$G,$G19,$BT:$BT,"●",$A:$A,JI$5)/JI$3,0)/3600/$E19</f>
        <v>0</v>
      </c>
      <c r="JJ19" s="0" t="n">
        <f aca="false">SUM(GW19:JI19)</f>
        <v>0.344570227404251</v>
      </c>
      <c r="JK19" s="0" t="n">
        <f aca="false">IF($H19="●",SUMIFS(ST_SUM!JY:JY,ST_SUM!$L:$L,$G19)/COUNTIFS($G:$G,$G19,$H:$H,"●",$A:$A,JK$5)/JK$3,0)/3600/$E19</f>
        <v>0.0119312369791667</v>
      </c>
      <c r="JL19" s="0" t="n">
        <f aca="false">IF($I19="●",SUMIFS(ST_SUM!JZ:JZ,ST_SUM!$L:$L,$G19)/COUNTIFS($G:$G,$G19,$I:$I,"●",$A:$A,JL$5)/JL$3,0)/3600/$E19</f>
        <v>0.00775777777777778</v>
      </c>
      <c r="JM19" s="0" t="n">
        <f aca="false">IF($J19="●",SUMIFS(ST_SUM!KA:KA,ST_SUM!$L:$L,$G19)/COUNTIFS($G:$G,$G19,$J:$J,"●",$A:$A,JM$5)/JM$3,0)/3600/$E19</f>
        <v>0</v>
      </c>
      <c r="JN19" s="0" t="n">
        <f aca="false">IF($K19="●",SUMIFS(ST_SUM!KB:KB,ST_SUM!$L:$L,$G19)/COUNTIFS($G:$G,$G19,$K:$K,"●",$A:$A,JN$5)/JN$3,0)/3600/$E19</f>
        <v>0.0387085557725694</v>
      </c>
      <c r="JO19" s="0" t="n">
        <f aca="false">IF($L19="●",SUMIFS(ST_SUM!KC:KC,ST_SUM!$L:$L,$G19)/COUNTIFS($G:$G,$G19,$L:$L,"●",$A:$A,JO$5)/JO$3,0)/3600/$E19</f>
        <v>0.0320321961805556</v>
      </c>
      <c r="JP19" s="0" t="n">
        <f aca="false">IF($M19="●",SUMIFS(ST_SUM!KD:KD,ST_SUM!$L:$L,$G19)/COUNTIFS($G:$G,$G19,$M:$M,"●",$A:$A,JP$5)/JP$3,0)/3600/$E19</f>
        <v>0.0128118315972222</v>
      </c>
      <c r="JQ19" s="0" t="n">
        <f aca="false">IF($N19="●",SUMIFS(ST_SUM!KE:KE,ST_SUM!$L:$L,$G19)/COUNTIFS($G:$G,$G19,$N:$N,"●",$A:$A,JQ$5)/JQ$3,0)/3600/$E19</f>
        <v>0</v>
      </c>
      <c r="JR19" s="0" t="n">
        <f aca="false">IF($O19="●",SUMIFS(ST_SUM!KF:KF,ST_SUM!$L:$L,$G19,ST_SUM!$M:$M,IF($B19='PART METHOD'!$D$4,"FMCNC1",IF($B19='PART METHOD'!$D$6,"FMCNC2","STD")))/IF($B19='PART METHOD'!$D$4,COUNTIFS($G:$G,$G19,$O:$O,"●",$A:$A,JR$5,$B:$B,'PART METHOD'!$D$4),IF($B19='PART METHOD'!$D$6,COUNTIFS($G:$G,$G19,$O:$O,"●",$A:$A,JR$5,$B:$B,'PART METHOD'!$D$6),COUNTIFS($G:$G,$G19,$O:$O,"●",$A:$A,JR$5,$B:$B,"&lt;&gt;"&amp;'PART METHOD'!$D$4,$B:$B,"&lt;&gt;"&amp;'PART METHOD'!$D$6)))/JR$3,0)/3600/$E19</f>
        <v>0</v>
      </c>
      <c r="JS19" s="0" t="n">
        <f aca="false">IF($P19="●",SUMIFS(ST_SUM!KG:KG,ST_SUM!$L:$L,$G19,ST_SUM!$M:$M,IF($B19='PART METHOD'!$D$4,"FMCNC1",IF($B19='PART METHOD'!$D$6,"FMCNC2","STD")))/IF($B19='PART METHOD'!$D$4,COUNTIFS($G:$G,$G19,$P:$P,"●",$A:$A,JS$5,$B:$B,'PART METHOD'!$D$4),IF($B19='PART METHOD'!$D$6,COUNTIFS($G:$G,$G19,$P:$P,"●",$A:$A,JS$5,$B:$B,'PART METHOD'!$D$6),COUNTIFS($G:$G,$G19,$P:$P,"●",$A:$A,JS$5,$B:$B,"&lt;&gt;"&amp;'PART METHOD'!$D$4,$B:$B,"&lt;&gt;"&amp;'PART METHOD'!$D$6)))/JS$3,0)/3600/$E19</f>
        <v>0.0141862890625</v>
      </c>
      <c r="JT19" s="0" t="n">
        <f aca="false">IF($Q19="●",SUMIFS(ST_SUM!KH:KH,ST_SUM!$L:$L,$G19,ST_SUM!$M:$M,IF($B19='PART METHOD'!$D$4,"FMCNC1",IF($B19='PART METHOD'!$D$6,"FMCNC2","STD")))/IF($B19='PART METHOD'!$D$4,COUNTIFS($G:$G,$G19,$Q:$Q,"●",$A:$A,JT$5,$B:$B,'PART METHOD'!$D$4),IF($B19='PART METHOD'!$D$6,COUNTIFS($G:$G,$G19,$Q:$Q,"●",$A:$A,JT$5,$B:$B,'PART METHOD'!$D$6),COUNTIFS($G:$G,$G19,$Q:$Q,"●",$A:$A,JT$5,$B:$B,"&lt;&gt;"&amp;'PART METHOD'!$D$4,$B:$B,"&lt;&gt;"&amp;'PART METHOD'!$D$6)))/JT$3,0)/3600/$E19</f>
        <v>0.0183483055555556</v>
      </c>
      <c r="JU19" s="0" t="n">
        <f aca="false">IF($R19="●",SUMIFS(ST_SUM!KI:KI,ST_SUM!$L:$L,$G19,ST_SUM!$M:$M,IF($B19='PART METHOD'!$D$4,"FMCNC1",IF($B19='PART METHOD'!$D$6,"FMCNC2","STD")))/IF($B19='PART METHOD'!$D$4,COUNTIFS($G:$G,$G19,$R:$R,"●",$A:$A,JU$5,$B:$B,'PART METHOD'!$D$4),IF($B19='PART METHOD'!$D$6,COUNTIFS($G:$G,$G19,$R:$R,"●",$A:$A,JU$5,$B:$B,'PART METHOD'!$D$6),COUNTIFS($G:$G,$G19,$R:$R,"●",$A:$A,JU$5,$B:$B,"&lt;&gt;"&amp;'PART METHOD'!$D$4,$B:$B,"&lt;&gt;"&amp;'PART METHOD'!$D$6)))/JU$3,0)/3600/$E19</f>
        <v>0.009730625</v>
      </c>
      <c r="JV19" s="0" t="n">
        <f aca="false">IF($S19="●",SUMIFS(ST_SUM!KJ:KJ,ST_SUM!$L:$L,$G19,ST_SUM!$M:$M,IF($B19='PART METHOD'!$D$4,"FMCNC1",IF($B19='PART METHOD'!$D$6,"FMCNC2","STD")))/IF($B19='PART METHOD'!$D$4,COUNTIFS($G:$G,$G19,$S:$S,"●",$A:$A,JV$5,$B:$B,'PART METHOD'!$D$4),IF($B19='PART METHOD'!$D$6,COUNTIFS($G:$G,$G19,$S:$S,"●",$A:$A,JV$5,$B:$B,'PART METHOD'!$D$6),COUNTIFS($G:$G,$G19,$S:$S,"●",$A:$A,JV$5,$B:$B,"&lt;&gt;"&amp;'PART METHOD'!$D$4,$B:$B,"&lt;&gt;"&amp;'PART METHOD'!$D$6)))/JV$3,0)/3600/$E19</f>
        <v>0</v>
      </c>
      <c r="JW19" s="0" t="n">
        <f aca="false">IF($T19="●",SUMIFS(ST_SUM!KK:KK,ST_SUM!$L:$L,$G19,ST_SUM!$M:$M,IF($B19='PART METHOD'!$D$4,"FMCNC1",IF($B19='PART METHOD'!$D$6,"FMCNC2","STD")))/IF($B19='PART METHOD'!$D$4,COUNTIFS($G:$G,$G19,$T:$T,"●",$A:$A,JW$5,$B:$B,'PART METHOD'!$D$4),IF($B19='PART METHOD'!$D$6,COUNTIFS($G:$G,$G19,$T:$T,"●",$A:$A,JW$5,$B:$B,'PART METHOD'!$D$6),COUNTIFS($G:$G,$G19,$T:$T,"●",$A:$A,JW$5,$B:$B,"&lt;&gt;"&amp;'PART METHOD'!$D$4,$B:$B,"&lt;&gt;"&amp;'PART METHOD'!$D$6)))/JW$3,0)/3600/$E19</f>
        <v>0.00749915798611111</v>
      </c>
      <c r="JX19" s="0" t="n">
        <f aca="false">IF($U19="●",SUMIFS(ST_SUM!KL:KL,ST_SUM!$L:$L,$G19,ST_SUM!$M:$M,IF($B19='PART METHOD'!$D$4,"FMCNC1",IF($B19='PART METHOD'!$D$6,"FMCNC2","STD")))/IF($B19='PART METHOD'!$D$4,COUNTIFS($G:$G,$G19,$U:$U,"●",$A:$A,JX$5,$B:$B,'PART METHOD'!$D$4),IF($B19='PART METHOD'!$D$6,COUNTIFS($G:$G,$G19,$U:$U,"●",$A:$A,JX$5,$B:$B,'PART METHOD'!$D$6),COUNTIFS($G:$G,$G19,$U:$U,"●",$A:$A,JX$5,$B:$B,"&lt;&gt;"&amp;'PART METHOD'!$D$4,$B:$B,"&lt;&gt;"&amp;'PART METHOD'!$D$6)))/JX$3,0)/3600/$E19</f>
        <v>0.00945862847222222</v>
      </c>
      <c r="JY19" s="0" t="n">
        <f aca="false">IF($V19="●",SUMIFS(ST_SUM!KM:KM,ST_SUM!$L:$L,$G19,ST_SUM!$M:$M,IF($B19='PART METHOD'!$D$4,"FMCNC1",IF($B19='PART METHOD'!$D$6,"FMCNC2","STD")))/IF($B19='PART METHOD'!$D$4,COUNTIFS($G:$G,$G19,$V:$V,"●",$A:$A,JY$5,$B:$B,'PART METHOD'!$D$4),IF($B19='PART METHOD'!$D$6,COUNTIFS($G:$G,$G19,$V:$V,"●",$A:$A,JY$5,$B:$B,'PART METHOD'!$D$6),COUNTIFS($G:$G,$G19,$V:$V,"●",$A:$A,JY$5,$B:$B,"&lt;&gt;"&amp;'PART METHOD'!$D$4,$B:$B,"&lt;&gt;"&amp;'PART METHOD'!$D$6)))/JY$3,0)/3600/$E19</f>
        <v>0</v>
      </c>
      <c r="JZ19" s="0" t="n">
        <f aca="false">IF($W19="●",SUMIFS(ST_SUM!KN:KN,ST_SUM!$L:$L,$G19,ST_SUM!$N:$N,IF($B19='PART METHOD'!$D$5,"HAND","STD"))/COUNTIFS($G:$G,$G19,$W:$W,"●",$A:$A,JZ$5,$B:$B,IF($B19='PART METHOD'!$D$5,'PART METHOD'!$D$5,"&lt;&gt;"&amp;'PART METHOD'!$D$5))/JZ$3,0)/3600/$E19</f>
        <v>0.0247737426215278</v>
      </c>
      <c r="KA19" s="0" t="n">
        <f aca="false">IF($X19="●",SUMIFS(ST_SUM!KO:KO,ST_SUM!$L:$L,$G19)/COUNTIFS($G:$G,$G19,$X:$X,"●",$A:$A,KA$5)/KA$3,0)/3600/$E19</f>
        <v>0</v>
      </c>
      <c r="KB19" s="0" t="n">
        <f aca="false">IF($Y19="●",SUMIFS(ST_SUM!KP:KP,ST_SUM!$L:$L,$G19)/COUNTIFS($G:$G,$G19,$Y:$Y,"●",$A:$A,KB$5)/KB$3,0)/3600/$E19</f>
        <v>0</v>
      </c>
      <c r="KC19" s="0" t="n">
        <f aca="false">IF($Z19="●",SUMIFS(ST_SUM!KQ:KQ,ST_SUM!$L:$L,$G19)/COUNTIFS($G:$G,$G19,$Z:$Z,"●",$A:$A,KC$5)/KC$3,0)/3600/$E19</f>
        <v>0.0149622829861111</v>
      </c>
      <c r="KD19" s="0" t="n">
        <f aca="false">IF($AA19="●",SUMIFS(ST_SUM!KR:KR,ST_SUM!$L:$L,$G19)/COUNTIFS($G:$G,$G19,$AA:$AA,"●",$A:$A,KD$5)/KD$3,0)/3600/$E19</f>
        <v>0.0258852864583333</v>
      </c>
      <c r="KE19" s="0" t="n">
        <f aca="false">IF($AB19="●",SUMIFS(ST_SUM!KS:KS,ST_SUM!$L:$L,$G19)/COUNTIFS($G:$G,$G19,$AB:$AB,"●",$A:$A,KE$5)/KE$3,0)/3600/$E19</f>
        <v>0</v>
      </c>
      <c r="KF19" s="0" t="n">
        <f aca="false">IF($AC19="●",SUMIFS(ST_SUM!KT:KT,ST_SUM!$L:$L,$G19)/COUNTIFS($G:$G,$G19,$AC:$AC,"●",$A:$A,KF$5)/KF$3,0)/3600/$E19</f>
        <v>0.0100186197916667</v>
      </c>
      <c r="KG19" s="0" t="n">
        <f aca="false">IF($AD19="●",SUMIFS(ST_SUM!KU:KU,ST_SUM!$L:$L,$G19)/COUNTIFS($G:$G,$G19,$AD:$AD,"●",$A:$A,KG$5)/KG$3,0)/3600/$E19</f>
        <v>0.0234290451388889</v>
      </c>
      <c r="KH19" s="0" t="n">
        <f aca="false">IF($AE19="●",SUMIFS(ST_SUM!KV:KV,ST_SUM!$L:$L,$G19)/COUNTIFS($G:$G,$G19,$AE:$AE,"●",$A:$A,KH$5)/KH$3,0)/3600/$E19</f>
        <v>0.00491303385416667</v>
      </c>
      <c r="KI19" s="0" t="n">
        <f aca="false">IF($AF19="●",SUMIFS(ST_SUM!KW:KW,ST_SUM!$L:$L,$G19)/COUNTIFS($G:$G,$G19,$AF:$AF,"●",$A:$A,KI$5)/KI$3,0)/3600/$E19</f>
        <v>0.00743771267361111</v>
      </c>
      <c r="KJ19" s="0" t="n">
        <f aca="false">IF($AG19="●",SUMIFS(ST_SUM!KX:KX,ST_SUM!$L:$L,$G19)/COUNTIFS($G:$G,$G19,$AG:$AG,"●",$A:$A,KJ$5)/KJ$3,0)/3600/$E19</f>
        <v>0.0143252712673611</v>
      </c>
      <c r="KK19" s="0" t="n">
        <f aca="false">IF($AH19="●",SUMIFS(ST_SUM!KY:KY,ST_SUM!$L:$L,$G19)/COUNTIFS($G:$G,$G19,$AH:$AH,"●",$A:$A,KK$5)/KK$3,0)/3600/$E19</f>
        <v>0.0020162037037037</v>
      </c>
      <c r="KL19" s="0" t="n">
        <f aca="false">IF($AI19="●",SUMIFS(ST_SUM!KZ:KZ,ST_SUM!$L:$L,$G19)/COUNTIFS($G:$G,$G19,$AI:$AI,"●",$A:$A,KL$5)/KL$3,0)/3600/$E19</f>
        <v>0</v>
      </c>
      <c r="KM19" s="0" t="n">
        <f aca="false">IF($AJ19="●",SUMIFS(ST_SUM!LA:LA,ST_SUM!$L:$L,$G19)/COUNTIFS($G:$G,$G19,$AJ:$AJ,"●",$A:$A,KM$5)/KM$3,0)/3600/$E19</f>
        <v>0</v>
      </c>
      <c r="KN19" s="0" t="n">
        <f aca="false">IF($AK19="●",SUMIFS(ST_SUM!LB:LB,ST_SUM!$L:$L,$G19)/COUNTIFS($G:$G,$G19,$AK:$AK,"●",$A:$A,KN$5)/KN$3,0)/3600/$E19</f>
        <v>0</v>
      </c>
      <c r="KO19" s="0" t="n">
        <f aca="false">IF($AL19="●",SUMIFS(ST_SUM!LC:LC,ST_SUM!$L:$L,$G19)/COUNTIFS($G:$G,$G19,$AL:$AL,"●",$A:$A,KO$5)/KO$3,0)/3600/$E19</f>
        <v>0.0154317708333333</v>
      </c>
      <c r="KP19" s="0" t="n">
        <f aca="false">IF($AM19="●",SUMIFS(ST_SUM!LD:LD,ST_SUM!$L:$L,$G19)/COUNTIFS($G:$G,$G19,$AM:$AM,"●",$A:$A,KP$5)/KP$3,0)/3600/$E19</f>
        <v>0.0245134635416667</v>
      </c>
      <c r="KQ19" s="0" t="n">
        <f aca="false">IF($AN19="●",SUMIFS(ST_SUM!LE:LE,ST_SUM!$L:$L,$G19)/COUNTIFS($G:$G,$G19,$AN:$AN,"●",$A:$A,KQ$5)/KQ$3,0)/3600/$E19</f>
        <v>0.02413378515625</v>
      </c>
      <c r="KR19" s="0" t="n">
        <f aca="false">IF($AO19="●",SUMIFS(ST_SUM!LF:LF,ST_SUM!$L:$L,$G19)/COUNTIFS($G:$G,$G19,$AO:$AO,"●",$A:$A,KR$5)/KR$3,0)/3600/$E19</f>
        <v>0</v>
      </c>
      <c r="KS19" s="0" t="n">
        <f aca="false">IF($AP19="●",SUMIFS(ST_SUM!LG:LG,ST_SUM!$L:$L,$G19)/COUNTIFS($G:$G,$G19,$AP:$AP,"●",$A:$A,KS$5)/KS$3,0)/3600/$E19</f>
        <v>0.0122691116898148</v>
      </c>
      <c r="KT19" s="0" t="n">
        <f aca="false">IF($AQ19="●",SUMIFS(ST_SUM!LH:LH,ST_SUM!$L:$L,$G19)/COUNTIFS($G:$G,$G19,$AQ:$AQ,"●",$A:$A,KT$5)/KT$3,0)/3600/$E19</f>
        <v>0</v>
      </c>
      <c r="KU19" s="0" t="n">
        <f aca="false">IF($AR19="●",SUMIFS(ST_SUM!LI:LI,ST_SUM!$L:$L,$G19)/COUNTIFS($G:$G,$G19,$AR:$AR,"●",$A:$A,KU$5)/KU$3,0)/3600/$E19</f>
        <v>0.0236933854166667</v>
      </c>
      <c r="KV19" s="0" t="n">
        <f aca="false">IF($AS19="●",SUMIFS(ST_SUM!LJ:LJ,ST_SUM!$L:$L,$G19)/COUNTIFS($G:$G,$G19,$AS:$AS,"●",$A:$A,KV$5)/KV$3,0)/3600/$E19</f>
        <v>0.022933046875</v>
      </c>
      <c r="KW19" s="0" t="n">
        <f aca="false">IF($AT19="●",SUMIFS(ST_SUM!LK:LK,ST_SUM!$L:$L,$G19)/COUNTIFS($G:$G,$G19,$AT:$AT,"●",$A:$A,KW$5)/KW$3,0)/3600/$E19</f>
        <v>0.0114233333333333</v>
      </c>
      <c r="KX19" s="0" t="n">
        <f aca="false">IF($AU19="●",SUMIFS(ST_SUM!LL:LL,ST_SUM!$L:$L,$G19)/COUNTIFS($G:$G,$G19,$AU:$AU,"●",$A:$A,KX$5)/KX$3,0)/3600/$E19</f>
        <v>0</v>
      </c>
      <c r="KY19" s="0" t="n">
        <f aca="false">IF($AV19="●",SUMIFS(ST_SUM!LM:LM,ST_SUM!$L:$L,$G19)/COUNTIFS($G:$G,$G19,$AV:$AV,"●",$A:$A,KY$5)/KY$3,0)/3600/$E19</f>
        <v>0.0228042274305556</v>
      </c>
      <c r="KZ19" s="0" t="n">
        <f aca="false">IF($AW19="●",SUMIFS(ST_SUM!LN:LN,ST_SUM!$L:$L,$G19)/COUNTIFS($G:$G,$G19,$AW:$AW,"●",$A:$A,KZ$5)/KZ$3,0)/3600/$E19</f>
        <v>0</v>
      </c>
      <c r="LA19" s="0" t="n">
        <f aca="false">IF($AX19="●",SUMIFS(ST_SUM!LO:LO,ST_SUM!$L:$L,$G19)/COUNTIFS($G:$G,$G19,$AX:$AX,"●",$A:$A,LA$5)/LA$3,0)/3600/$E19</f>
        <v>0.00940726996527778</v>
      </c>
      <c r="LB19" s="0" t="n">
        <f aca="false">IF($AY19="●",SUMIFS(ST_SUM!LP:LP,ST_SUM!$L:$L,$G19)/COUNTIFS($G:$G,$G19,$AY:$AY,"●",$A:$A,LB$5)/LB$3,0)/3600/$E19</f>
        <v>0.0118380946180556</v>
      </c>
      <c r="LC19" s="0" t="n">
        <f aca="false">IF($AZ19="●",SUMIFS(ST_SUM!LQ:LQ,ST_SUM!$L:$L,$G19)/COUNTIFS($G:$G,$G19,$AZ:$AZ,"●",$A:$A,LC$5)/LC$3,0)/3600/$E19</f>
        <v>0.00794866493055555</v>
      </c>
      <c r="LD19" s="0" t="n">
        <f aca="false">IF($BA19="●",SUMIFS(ST_SUM!LR:LR,ST_SUM!$L:$L,$G19)/COUNTIFS($G:$G,$G19,$BA:$BA,"●",$A:$A,LD$5)/LD$3,0)/3600/$E19</f>
        <v>0</v>
      </c>
      <c r="LE19" s="0" t="n">
        <f aca="false">IF($BB19="●",SUMIFS(ST_SUM!LS:LS,ST_SUM!$L:$L,$G19)/COUNTIFS($G:$G,$G19,$BB:$BB,"●",$A:$A,LE$5)/LE$3,0)/3600/$E19</f>
        <v>0</v>
      </c>
      <c r="LF19" s="0" t="n">
        <f aca="false">IF($BC19="●",SUMIFS(ST_SUM!LT:LT,ST_SUM!$L:$L,$G19)/COUNTIFS($G:$G,$G19,$BC:$BC,"●",$A:$A,LF$5)/LF$3,0)/3600/$E19</f>
        <v>0</v>
      </c>
      <c r="LG19" s="0" t="n">
        <f aca="false">IF($BD19="●",SUMIFS(ST_SUM!LU:LU,ST_SUM!$L:$L,$G19)/COUNTIFS($G:$G,$G19,$BD:$BD,"●",$A:$A,LG$5)/LG$3,0)/3600/$E19</f>
        <v>0.0150121137152778</v>
      </c>
      <c r="LH19" s="0" t="n">
        <f aca="false">IF($BE19="●",SUMIFS(ST_SUM!LV:LV,ST_SUM!$L:$L,$G19)/COUNTIFS($G:$G,$G19,$BE:$BE,"●",$A:$A,LH$5)/LH$3,0)/3600/$E19</f>
        <v>0</v>
      </c>
      <c r="LI19" s="0" t="n">
        <f aca="false">IF($BF19="●",SUMIFS(ST_SUM!LW:LW,ST_SUM!$L:$L,$G19)/COUNTIFS($G:$G,$G19,$BF:$BF,"●",$A:$A,LI$5)/LI$3,0)/3600/$E19</f>
        <v>0.00528105034722222</v>
      </c>
      <c r="LJ19" s="0" t="n">
        <f aca="false">IF($BG19="●",SUMIFS(ST_SUM!LX:LX,ST_SUM!$L:$L,$G19)/COUNTIFS($G:$G,$G19,$BG:$BG,"●",$A:$A,LJ$5)/LJ$3,0)/3600/$E19</f>
        <v>0</v>
      </c>
      <c r="LK19" s="0" t="n">
        <f aca="false">IF($BH19="●",SUMIFS(ST_SUM!LY:LY,ST_SUM!$L:$L,$G19)/COUNTIFS($G:$G,$G19,$BH:$BH,"●",$A:$A,LK$5)/LK$3,0)/3600/$E19</f>
        <v>0</v>
      </c>
      <c r="LL19" s="0" t="n">
        <f aca="false">IF($BI19="●",SUMIFS(ST_SUM!LZ:LZ,ST_SUM!$L:$L,$G19)/COUNTIFS($G:$G,$G19,$BI:$BI,"●",$A:$A,LL$5)/LL$3,0)/3600/$E19</f>
        <v>0</v>
      </c>
      <c r="LM19" s="0" t="n">
        <f aca="false">IF($BJ19="●",SUMIFS(ST_SUM!MA:MA,ST_SUM!$L:$L,$G19)/COUNTIFS($G:$G,$G19,$BJ:$BJ,"●",$A:$A,LM$5)/LM$3,0)/3600/$E19</f>
        <v>0.0037908203125</v>
      </c>
      <c r="LN19" s="0" t="n">
        <f aca="false">IF($BK19="●",SUMIFS(ST_SUM!MB:MB,ST_SUM!$L:$L,$G19)/COUNTIFS($G:$G,$G19,$BK:$BK,"●",$A:$A,LN$5)/LN$3,0)/3600/$E19</f>
        <v>0</v>
      </c>
      <c r="LO19" s="0" t="n">
        <f aca="false">IF($BL19="●",SUMIFS(ST_SUM!MC:MC,ST_SUM!$L:$L,$G19)/COUNTIFS($G:$G,$G19,$BL:$BL,"●",$A:$A,LO$5)/LO$3,0)/3600/$E19</f>
        <v>0.00889354947916667</v>
      </c>
      <c r="LP19" s="0" t="n">
        <f aca="false">IF($BM19="●",SUMIFS(ST_SUM!MD:MD,ST_SUM!$L:$L,$G19)/COUNTIFS($G:$G,$G19,$BM:$BM,"●",$A:$A,LP$5)/LP$3,0)/3600/$E19</f>
        <v>0.0215517013888889</v>
      </c>
      <c r="LQ19" s="0" t="n">
        <f aca="false">IF($BN19="●",SUMIFS(ST_SUM!ME:ME,ST_SUM!$L:$L,$G19)/COUNTIFS($G:$G,$G19,$BN:$BN,"●",$A:$A,LQ$5)/LQ$3,0)/3600/$E19</f>
        <v>0</v>
      </c>
      <c r="LR19" s="0" t="n">
        <f aca="false">IF($BO19="●",SUMIFS(ST_SUM!MF:MF,ST_SUM!$L:$L,$G19)/COUNTIFS($G:$G,$G19,$BO:$BO,"●",$A:$A,LR$5)/LR$3,0)/3600/$E19</f>
        <v>0</v>
      </c>
      <c r="LS19" s="0" t="n">
        <f aca="false">IF($BP19="●",SUMIFS(ST_SUM!MG:MG,ST_SUM!$L:$L,$G19)/COUNTIFS($G:$G,$G19,$BP:$BP,"●",$A:$A,LS$5)/LS$3,0)/3600/$E19</f>
        <v>0</v>
      </c>
      <c r="LT19" s="0" t="n">
        <f aca="false">IF($BQ19="●",SUMIFS(ST_SUM!MH:MH,ST_SUM!$L:$L,$G19)/COUNTIFS($G:$G,$G19,$BQ:$BQ,"●",$A:$A,LT$5)/LT$3,0)/3600/$E19</f>
        <v>0</v>
      </c>
      <c r="LU19" s="0" t="n">
        <f aca="false">IF($BR19="●",SUMIFS(ST_SUM!MI:MI,ST_SUM!$L:$L,$G19)/COUNTIFS($G:$G,$G19,$BR:$BR,"●",$A:$A,LU$5)/LU$3,0)/3600/$E19</f>
        <v>0</v>
      </c>
      <c r="LV19" s="0" t="n">
        <f aca="false">IF($BS19="●",SUMIFS(ST_SUM!MJ:MJ,ST_SUM!$L:$L,$G19)/COUNTIFS($G:$G,$G19,$BS:$BS,"●",$A:$A,LV$5)/LV$3,0)/3600/$E19</f>
        <v>0.0341140787760417</v>
      </c>
      <c r="LW19" s="0" t="n">
        <f aca="false">IF($BT19="●",SUMIFS(ST_SUM!MK:MK,ST_SUM!$L:$L,$G19)/COUNTIFS($G:$G,$G19,$BT:$BT,"●",$A:$A,LW$5)/LW$3,0)/3600/$E19</f>
        <v>0</v>
      </c>
      <c r="LX19" s="0" t="n">
        <f aca="false">SUM(JK19:LW19)</f>
        <v>0.565265270688657</v>
      </c>
      <c r="LY19" s="0" t="n">
        <f aca="false">IF($H19="●",SUMIFS(ST_SUM!MM:MM,ST_SUM!$L:$L,$G19)/COUNTIFS($G:$G,$G19,$H:$H,"●",$A:$A,LY$5)/LY$3,0)/3600/$E19</f>
        <v>0.00900030133928572</v>
      </c>
      <c r="LZ19" s="0" t="n">
        <f aca="false">IF($I19="●",SUMIFS(ST_SUM!MN:MN,ST_SUM!$L:$L,$G19)/COUNTIFS($G:$G,$G19,$I:$I,"●",$A:$A,LZ$5)/LZ$3,0)/3600/$E19</f>
        <v>0.0133828538359788</v>
      </c>
      <c r="MA19" s="0" t="n">
        <f aca="false">IF($J19="●",SUMIFS(ST_SUM!MO:MO,ST_SUM!$L:$L,$G19)/COUNTIFS($G:$G,$G19,$J:$J,"●",$A:$A,MA$5)/MA$3,0)/3600/$E19</f>
        <v>0</v>
      </c>
      <c r="MB19" s="0" t="n">
        <f aca="false">IF($K19="●",SUMIFS(ST_SUM!MP:MP,ST_SUM!$L:$L,$G19)/COUNTIFS($G:$G,$G19,$K:$K,"●",$A:$A,MB$5)/MB$3,0)/3600/$E19</f>
        <v>0.0204423197751323</v>
      </c>
      <c r="MC19" s="0" t="n">
        <f aca="false">IF($L19="●",SUMIFS(ST_SUM!MQ:MQ,ST_SUM!$L:$L,$G19)/COUNTIFS($G:$G,$G19,$L:$L,"●",$A:$A,MC$5)/MC$3,0)/3600/$E19</f>
        <v>0.025444105489418</v>
      </c>
      <c r="MD19" s="0" t="n">
        <f aca="false">IF($M19="●",SUMIFS(ST_SUM!MR:MR,ST_SUM!$L:$L,$G19)/COUNTIFS($G:$G,$G19,$M:$M,"●",$A:$A,MD$5)/MD$3,0)/3600/$E19</f>
        <v>0.0309758845899471</v>
      </c>
      <c r="ME19" s="0" t="n">
        <f aca="false">IF($N19="●",SUMIFS(ST_SUM!MS:MS,ST_SUM!$L:$L,$G19)/COUNTIFS($G:$G,$G19,$N:$N,"●",$A:$A,ME$5)/ME$3,0)/3600/$E19</f>
        <v>0</v>
      </c>
      <c r="MF19" s="0" t="n">
        <f aca="false">IF($O19="●",SUMIFS(ST_SUM!MT:MT,ST_SUM!$L:$L,$G19,ST_SUM!$M:$M,IF($B19='PART METHOD'!$D$4,"FMCNC1",IF($B19='PART METHOD'!$D$6,"FMCNC2","STD")))/IF($B19='PART METHOD'!$D$4,COUNTIFS($G:$G,$G19,$O:$O,"●",$A:$A,MF$5,$B:$B,'PART METHOD'!$D$4),IF($B19='PART METHOD'!$D$6,COUNTIFS($G:$G,$G19,$O:$O,"●",$A:$A,MF$5,$B:$B,'PART METHOD'!$D$6),COUNTIFS($G:$G,$G19,$O:$O,"●",$A:$A,MF$5,$B:$B,"&lt;&gt;"&amp;'PART METHOD'!$D$4,$B:$B,"&lt;&gt;"&amp;'PART METHOD'!$D$6)))/MF$3,0)/3600/$E19</f>
        <v>0</v>
      </c>
      <c r="MG19" s="0" t="n">
        <f aca="false">IF($P19="●",SUMIFS(ST_SUM!MU:MU,ST_SUM!$L:$L,$G19,ST_SUM!$M:$M,IF($B19='PART METHOD'!$D$4,"FMCNC1",IF($B19='PART METHOD'!$D$6,"FMCNC2","STD")))/IF($B19='PART METHOD'!$D$4,COUNTIFS($G:$G,$G19,$P:$P,"●",$A:$A,MG$5,$B:$B,'PART METHOD'!$D$4),IF($B19='PART METHOD'!$D$6,COUNTIFS($G:$G,$G19,$P:$P,"●",$A:$A,MG$5,$B:$B,'PART METHOD'!$D$6),COUNTIFS($G:$G,$G19,$P:$P,"●",$A:$A,MG$5,$B:$B,"&lt;&gt;"&amp;'PART METHOD'!$D$4,$B:$B,"&lt;&gt;"&amp;'PART METHOD'!$D$6)))/MG$3,0)/3600/$E19</f>
        <v>0.0177380729166667</v>
      </c>
      <c r="MH19" s="0" t="n">
        <f aca="false">IF($Q19="●",SUMIFS(ST_SUM!MV:MV,ST_SUM!$L:$L,$G19,ST_SUM!$M:$M,IF($B19='PART METHOD'!$D$4,"FMCNC1",IF($B19='PART METHOD'!$D$6,"FMCNC2","STD")))/IF($B19='PART METHOD'!$D$4,COUNTIFS($G:$G,$G19,$Q:$Q,"●",$A:$A,MH$5,$B:$B,'PART METHOD'!$D$4),IF($B19='PART METHOD'!$D$6,COUNTIFS($G:$G,$G19,$Q:$Q,"●",$A:$A,MH$5,$B:$B,'PART METHOD'!$D$6),COUNTIFS($G:$G,$G19,$Q:$Q,"●",$A:$A,MH$5,$B:$B,"&lt;&gt;"&amp;'PART METHOD'!$D$4,$B:$B,"&lt;&gt;"&amp;'PART METHOD'!$D$6)))/MH$3,0)/3600/$E19</f>
        <v>0.0169815470679012</v>
      </c>
      <c r="MI19" s="0" t="n">
        <f aca="false">IF($R19="●",SUMIFS(ST_SUM!MW:MW,ST_SUM!$L:$L,$G19,ST_SUM!$M:$M,IF($B19='PART METHOD'!$D$4,"FMCNC1",IF($B19='PART METHOD'!$D$6,"FMCNC2","STD")))/IF($B19='PART METHOD'!$D$4,COUNTIFS($G:$G,$G19,$R:$R,"●",$A:$A,MI$5,$B:$B,'PART METHOD'!$D$4),IF($B19='PART METHOD'!$D$6,COUNTIFS($G:$G,$G19,$R:$R,"●",$A:$A,MI$5,$B:$B,'PART METHOD'!$D$6),COUNTIFS($G:$G,$G19,$R:$R,"●",$A:$A,MI$5,$B:$B,"&lt;&gt;"&amp;'PART METHOD'!$D$4,$B:$B,"&lt;&gt;"&amp;'PART METHOD'!$D$6)))/MI$3,0)/3600/$E19</f>
        <v>0.00976413414902998</v>
      </c>
      <c r="MJ19" s="0" t="n">
        <f aca="false">IF($S19="●",SUMIFS(ST_SUM!MX:MX,ST_SUM!$L:$L,$G19,ST_SUM!$M:$M,IF($B19='PART METHOD'!$D$4,"FMCNC1",IF($B19='PART METHOD'!$D$6,"FMCNC2","STD")))/IF($B19='PART METHOD'!$D$4,COUNTIFS($G:$G,$G19,$S:$S,"●",$A:$A,MJ$5,$B:$B,'PART METHOD'!$D$4),IF($B19='PART METHOD'!$D$6,COUNTIFS($G:$G,$G19,$S:$S,"●",$A:$A,MJ$5,$B:$B,'PART METHOD'!$D$6),COUNTIFS($G:$G,$G19,$S:$S,"●",$A:$A,MJ$5,$B:$B,"&lt;&gt;"&amp;'PART METHOD'!$D$4,$B:$B,"&lt;&gt;"&amp;'PART METHOD'!$D$6)))/MJ$3,0)/3600/$E19</f>
        <v>0</v>
      </c>
      <c r="MK19" s="0" t="n">
        <f aca="false">IF($T19="●",SUMIFS(ST_SUM!MY:MY,ST_SUM!$L:$L,$G19,ST_SUM!$M:$M,IF($B19='PART METHOD'!$D$4,"FMCNC1",IF($B19='PART METHOD'!$D$6,"FMCNC2","STD")))/IF($B19='PART METHOD'!$D$4,COUNTIFS($G:$G,$G19,$T:$T,"●",$A:$A,MK$5,$B:$B,'PART METHOD'!$D$4),IF($B19='PART METHOD'!$D$6,COUNTIFS($G:$G,$G19,$T:$T,"●",$A:$A,MK$5,$B:$B,'PART METHOD'!$D$6),COUNTIFS($G:$G,$G19,$T:$T,"●",$A:$A,MK$5,$B:$B,"&lt;&gt;"&amp;'PART METHOD'!$D$4,$B:$B,"&lt;&gt;"&amp;'PART METHOD'!$D$6)))/MK$3,0)/3600/$E19</f>
        <v>0.00771032159391535</v>
      </c>
      <c r="ML19" s="0" t="n">
        <f aca="false">IF($U19="●",SUMIFS(ST_SUM!MZ:MZ,ST_SUM!$L:$L,$G19,ST_SUM!$M:$M,IF($B19='PART METHOD'!$D$4,"FMCNC1",IF($B19='PART METHOD'!$D$6,"FMCNC2","STD")))/IF($B19='PART METHOD'!$D$4,COUNTIFS($G:$G,$G19,$U:$U,"●",$A:$A,ML$5,$B:$B,'PART METHOD'!$D$4),IF($B19='PART METHOD'!$D$6,COUNTIFS($G:$G,$G19,$U:$U,"●",$A:$A,ML$5,$B:$B,'PART METHOD'!$D$6),COUNTIFS($G:$G,$G19,$U:$U,"●",$A:$A,ML$5,$B:$B,"&lt;&gt;"&amp;'PART METHOD'!$D$4,$B:$B,"&lt;&gt;"&amp;'PART METHOD'!$D$6)))/ML$3,0)/3600/$E19</f>
        <v>0.00775459821428571</v>
      </c>
      <c r="MM19" s="0" t="n">
        <f aca="false">IF($V19="●",SUMIFS(ST_SUM!NA:NA,ST_SUM!$L:$L,$G19,ST_SUM!$M:$M,IF($B19='PART METHOD'!$D$4,"FMCNC1",IF($B19='PART METHOD'!$D$6,"FMCNC2","STD")))/IF($B19='PART METHOD'!$D$4,COUNTIFS($G:$G,$G19,$V:$V,"●",$A:$A,MM$5,$B:$B,'PART METHOD'!$D$4),IF($B19='PART METHOD'!$D$6,COUNTIFS($G:$G,$G19,$V:$V,"●",$A:$A,MM$5,$B:$B,'PART METHOD'!$D$6),COUNTIFS($G:$G,$G19,$V:$V,"●",$A:$A,MM$5,$B:$B,"&lt;&gt;"&amp;'PART METHOD'!$D$4,$B:$B,"&lt;&gt;"&amp;'PART METHOD'!$D$6)))/MM$3,0)/3600/$E19</f>
        <v>0</v>
      </c>
      <c r="MN19" s="0" t="n">
        <f aca="false">IF($W19="●",SUMIFS(ST_SUM!NB:NB,ST_SUM!$L:$L,$G19,ST_SUM!$N:$N,IF($B19='PART METHOD'!$D$5,"HAND","STD"))/COUNTIFS($G:$G,$G19,$W:$W,"●",$A:$A,MN$5,$B:$B,IF($B19='PART METHOD'!$D$5,'PART METHOD'!$D$5,"&lt;&gt;"&amp;'PART METHOD'!$D$5))/MN$3,0)/3600/$E19</f>
        <v>0.0216328207671958</v>
      </c>
      <c r="MO19" s="0" t="n">
        <f aca="false">IF($X19="●",SUMIFS(ST_SUM!NC:NC,ST_SUM!$L:$L,$G19)/COUNTIFS($G:$G,$G19,$X:$X,"●",$A:$A,MO$5)/MO$3,0)/3600/$E19</f>
        <v>0</v>
      </c>
      <c r="MP19" s="0" t="n">
        <f aca="false">IF($Y19="●",SUMIFS(ST_SUM!ND:ND,ST_SUM!$L:$L,$G19)/COUNTIFS($G:$G,$G19,$Y:$Y,"●",$A:$A,MP$5)/MP$3,0)/3600/$E19</f>
        <v>0</v>
      </c>
      <c r="MQ19" s="0" t="n">
        <f aca="false">IF($Z19="●",SUMIFS(ST_SUM!NE:NE,ST_SUM!$L:$L,$G19)/COUNTIFS($G:$G,$G19,$Z:$Z,"●",$A:$A,MQ$5)/MQ$3,0)/3600/$E19</f>
        <v>0.0110410604056437</v>
      </c>
      <c r="MR19" s="0" t="n">
        <f aca="false">IF($AA19="●",SUMIFS(ST_SUM!NF:NF,ST_SUM!$L:$L,$G19)/COUNTIFS($G:$G,$G19,$AA:$AA,"●",$A:$A,MR$5)/MR$3,0)/3600/$E19</f>
        <v>0.0284349702380952</v>
      </c>
      <c r="MS19" s="0" t="n">
        <f aca="false">IF($AB19="●",SUMIFS(ST_SUM!NG:NG,ST_SUM!$L:$L,$G19)/COUNTIFS($G:$G,$G19,$AB:$AB,"●",$A:$A,MS$5)/MS$3,0)/3600/$E19</f>
        <v>0</v>
      </c>
      <c r="MT19" s="0" t="n">
        <f aca="false">IF($AC19="●",SUMIFS(ST_SUM!NH:NH,ST_SUM!$L:$L,$G19)/COUNTIFS($G:$G,$G19,$AC:$AC,"●",$A:$A,MT$5)/MT$3,0)/3600/$E19</f>
        <v>0.0123435763888889</v>
      </c>
      <c r="MU19" s="0" t="n">
        <f aca="false">IF($AD19="●",SUMIFS(ST_SUM!NI:NI,ST_SUM!$L:$L,$G19)/COUNTIFS($G:$G,$G19,$AD:$AD,"●",$A:$A,MU$5)/MU$3,0)/3600/$E19</f>
        <v>0.0267314690806878</v>
      </c>
      <c r="MV19" s="0" t="n">
        <f aca="false">IF($AE19="●",SUMIFS(ST_SUM!NJ:NJ,ST_SUM!$L:$L,$G19)/COUNTIFS($G:$G,$G19,$AE:$AE,"●",$A:$A,MV$5)/MV$3,0)/3600/$E19</f>
        <v>0.00408100198412698</v>
      </c>
      <c r="MW19" s="0" t="n">
        <f aca="false">IF($AF19="●",SUMIFS(ST_SUM!NK:NK,ST_SUM!$L:$L,$G19)/COUNTIFS($G:$G,$G19,$AF:$AF,"●",$A:$A,MW$5)/MW$3,0)/3600/$E19</f>
        <v>0.00757755952380953</v>
      </c>
      <c r="MX19" s="0" t="n">
        <f aca="false">IF($AG19="●",SUMIFS(ST_SUM!NL:NL,ST_SUM!$L:$L,$G19)/COUNTIFS($G:$G,$G19,$AG:$AG,"●",$A:$A,MX$5)/MX$3,0)/3600/$E19</f>
        <v>0.0127136272321429</v>
      </c>
      <c r="MY19" s="0" t="n">
        <f aca="false">IF($AH19="●",SUMIFS(ST_SUM!NM:NM,ST_SUM!$L:$L,$G19)/COUNTIFS($G:$G,$G19,$AH:$AH,"●",$A:$A,MY$5)/MY$3,0)/3600/$E19</f>
        <v>0.00531994047619048</v>
      </c>
      <c r="MZ19" s="0" t="n">
        <f aca="false">IF($AI19="●",SUMIFS(ST_SUM!NN:NN,ST_SUM!$L:$L,$G19)/COUNTIFS($G:$G,$G19,$AI:$AI,"●",$A:$A,MZ$5)/MZ$3,0)/3600/$E19</f>
        <v>0</v>
      </c>
      <c r="NA19" s="0" t="n">
        <f aca="false">IF($AJ19="●",SUMIFS(ST_SUM!NO:NO,ST_SUM!$L:$L,$G19)/COUNTIFS($G:$G,$G19,$AJ:$AJ,"●",$A:$A,NA$5)/NA$3,0)/3600/$E19</f>
        <v>0</v>
      </c>
      <c r="NB19" s="0" t="n">
        <f aca="false">IF($AK19="●",SUMIFS(ST_SUM!NP:NP,ST_SUM!$L:$L,$G19)/COUNTIFS($G:$G,$G19,$AK:$AK,"●",$A:$A,NB$5)/NB$3,0)/3600/$E19</f>
        <v>0</v>
      </c>
      <c r="NC19" s="0" t="n">
        <f aca="false">IF($AL19="●",SUMIFS(ST_SUM!NQ:NQ,ST_SUM!$L:$L,$G19)/COUNTIFS($G:$G,$G19,$AL:$AL,"●",$A:$A,NC$5)/NC$3,0)/3600/$E19</f>
        <v>0.0162424561838624</v>
      </c>
      <c r="ND19" s="0" t="n">
        <f aca="false">IF($AM19="●",SUMIFS(ST_SUM!NR:NR,ST_SUM!$L:$L,$G19)/COUNTIFS($G:$G,$G19,$AM:$AM,"●",$A:$A,ND$5)/ND$3,0)/3600/$E19</f>
        <v>0.0195200686177249</v>
      </c>
      <c r="NE19" s="0" t="n">
        <f aca="false">IF($AN19="●",SUMIFS(ST_SUM!NS:NS,ST_SUM!$L:$L,$G19)/COUNTIFS($G:$G,$G19,$AN:$AN,"●",$A:$A,NE$5)/NE$3,0)/3600/$E19</f>
        <v>0.0240899636243386</v>
      </c>
      <c r="NF19" s="0" t="n">
        <f aca="false">IF($AO19="●",SUMIFS(ST_SUM!NT:NT,ST_SUM!$L:$L,$G19)/COUNTIFS($G:$G,$G19,$AO:$AO,"●",$A:$A,NF$5)/NF$3,0)/3600/$E19</f>
        <v>0</v>
      </c>
      <c r="NG19" s="0" t="n">
        <f aca="false">IF($AP19="●",SUMIFS(ST_SUM!NU:NU,ST_SUM!$L:$L,$G19)/COUNTIFS($G:$G,$G19,$AP:$AP,"●",$A:$A,NG$5)/NG$3,0)/3600/$E19</f>
        <v>0.00984448302469136</v>
      </c>
      <c r="NH19" s="0" t="n">
        <f aca="false">IF($AQ19="●",SUMIFS(ST_SUM!NV:NV,ST_SUM!$L:$L,$G19)/COUNTIFS($G:$G,$G19,$AQ:$AQ,"●",$A:$A,NH$5)/NH$3,0)/3600/$E19</f>
        <v>0</v>
      </c>
      <c r="NI19" s="0" t="n">
        <f aca="false">IF($AR19="●",SUMIFS(ST_SUM!NW:NW,ST_SUM!$L:$L,$G19)/COUNTIFS($G:$G,$G19,$AR:$AR,"●",$A:$A,NI$5)/NI$3,0)/3600/$E19</f>
        <v>0.0237734375</v>
      </c>
      <c r="NJ19" s="0" t="n">
        <f aca="false">IF($AS19="●",SUMIFS(ST_SUM!NX:NX,ST_SUM!$L:$L,$G19)/COUNTIFS($G:$G,$G19,$AS:$AS,"●",$A:$A,NJ$5)/NJ$3,0)/3600/$E19</f>
        <v>0.0190318229166667</v>
      </c>
      <c r="NK19" s="0" t="n">
        <f aca="false">IF($AT19="●",SUMIFS(ST_SUM!NY:NY,ST_SUM!$L:$L,$G19)/COUNTIFS($G:$G,$G19,$AT:$AT,"●",$A:$A,NK$5)/NK$3,0)/3600/$E19</f>
        <v>0.0128966104497355</v>
      </c>
      <c r="NL19" s="0" t="n">
        <f aca="false">IF($AU19="●",SUMIFS(ST_SUM!NZ:NZ,ST_SUM!$L:$L,$G19)/COUNTIFS($G:$G,$G19,$AU:$AU,"●",$A:$A,NL$5)/NL$3,0)/3600/$E19</f>
        <v>0</v>
      </c>
      <c r="NM19" s="0" t="n">
        <f aca="false">IF($AV19="●",SUMIFS(ST_SUM!OA:OA,ST_SUM!$L:$L,$G19)/COUNTIFS($G:$G,$G19,$AV:$AV,"●",$A:$A,NM$5)/NM$3,0)/3600/$E19</f>
        <v>0.019624681712963</v>
      </c>
      <c r="NN19" s="0" t="n">
        <f aca="false">IF($AW19="●",SUMIFS(ST_SUM!OB:OB,ST_SUM!$L:$L,$G19)/COUNTIFS($G:$G,$G19,$AW:$AW,"●",$A:$A,NN$5)/NN$3,0)/3600/$E19</f>
        <v>0</v>
      </c>
      <c r="NO19" s="0" t="n">
        <f aca="false">IF($AX19="●",SUMIFS(ST_SUM!OC:OC,ST_SUM!$L:$L,$G19)/COUNTIFS($G:$G,$G19,$AX:$AX,"●",$A:$A,NO$5)/NO$3,0)/3600/$E19</f>
        <v>0.0124081597222222</v>
      </c>
      <c r="NP19" s="0" t="n">
        <f aca="false">IF($AY19="●",SUMIFS(ST_SUM!OD:OD,ST_SUM!$L:$L,$G19)/COUNTIFS($G:$G,$G19,$AY:$AY,"●",$A:$A,NP$5)/NP$3,0)/3600/$E19</f>
        <v>0.00738285714285714</v>
      </c>
      <c r="NQ19" s="0" t="n">
        <f aca="false">IF($AZ19="●",SUMIFS(ST_SUM!OE:OE,ST_SUM!$L:$L,$G19)/COUNTIFS($G:$G,$G19,$AZ:$AZ,"●",$A:$A,NQ$5)/NQ$3,0)/3600/$E19</f>
        <v>0.0123577174272487</v>
      </c>
      <c r="NR19" s="0" t="n">
        <f aca="false">IF($BA19="●",SUMIFS(ST_SUM!OF:OF,ST_SUM!$L:$L,$G19)/COUNTIFS($G:$G,$G19,$BA:$BA,"●",$A:$A,NR$5)/NR$3,0)/3600/$E19</f>
        <v>0</v>
      </c>
      <c r="NS19" s="0" t="n">
        <f aca="false">IF($BB19="●",SUMIFS(ST_SUM!OG:OG,ST_SUM!$L:$L,$G19)/COUNTIFS($G:$G,$G19,$BB:$BB,"●",$A:$A,NS$5)/NS$3,0)/3600/$E19</f>
        <v>0</v>
      </c>
      <c r="NT19" s="0" t="n">
        <f aca="false">IF($BC19="●",SUMIFS(ST_SUM!OH:OH,ST_SUM!$L:$L,$G19)/COUNTIFS($G:$G,$G19,$BC:$BC,"●",$A:$A,NT$5)/NT$3,0)/3600/$E19</f>
        <v>0</v>
      </c>
      <c r="NU19" s="0" t="n">
        <f aca="false">IF($BD19="●",SUMIFS(ST_SUM!OI:OI,ST_SUM!$L:$L,$G19)/COUNTIFS($G:$G,$G19,$BD:$BD,"●",$A:$A,NU$5)/NU$3,0)/3600/$E19</f>
        <v>0.00851339161706349</v>
      </c>
      <c r="NV19" s="0" t="n">
        <f aca="false">IF($BE19="●",SUMIFS(ST_SUM!OJ:OJ,ST_SUM!$L:$L,$G19)/COUNTIFS($G:$G,$G19,$BE:$BE,"●",$A:$A,NV$5)/NV$3,0)/3600/$E19</f>
        <v>0</v>
      </c>
      <c r="NW19" s="0" t="n">
        <f aca="false">IF($BF19="●",SUMIFS(ST_SUM!OK:OK,ST_SUM!$L:$L,$G19)/COUNTIFS($G:$G,$G19,$BF:$BF,"●",$A:$A,NW$5)/NW$3,0)/3600/$E19</f>
        <v>0.00709725529100529</v>
      </c>
      <c r="NX19" s="0" t="n">
        <f aca="false">IF($BG19="●",SUMIFS(ST_SUM!OL:OL,ST_SUM!$L:$L,$G19)/COUNTIFS($G:$G,$G19,$BG:$BG,"●",$A:$A,NX$5)/NX$3,0)/3600/$E19</f>
        <v>0</v>
      </c>
      <c r="NY19" s="0" t="n">
        <f aca="false">IF($BH19="●",SUMIFS(ST_SUM!OM:OM,ST_SUM!$L:$L,$G19)/COUNTIFS($G:$G,$G19,$BH:$BH,"●",$A:$A,NY$5)/NY$3,0)/3600/$E19</f>
        <v>0</v>
      </c>
      <c r="NZ19" s="0" t="n">
        <f aca="false">IF($BI19="●",SUMIFS(ST_SUM!ON:ON,ST_SUM!$L:$L,$G19)/COUNTIFS($G:$G,$G19,$BI:$BI,"●",$A:$A,NZ$5)/NZ$3,0)/3600/$E19</f>
        <v>0</v>
      </c>
      <c r="OA19" s="0" t="n">
        <f aca="false">IF($BJ19="●",SUMIFS(ST_SUM!OO:OO,ST_SUM!$L:$L,$G19)/COUNTIFS($G:$G,$G19,$BJ:$BJ,"●",$A:$A,OA$5)/OA$3,0)/3600/$E19</f>
        <v>0.00229095982142857</v>
      </c>
      <c r="OB19" s="0" t="n">
        <f aca="false">IF($BK19="●",SUMIFS(ST_SUM!OP:OP,ST_SUM!$L:$L,$G19)/COUNTIFS($G:$G,$G19,$BK:$BK,"●",$A:$A,OB$5)/OB$3,0)/3600/$E19</f>
        <v>0</v>
      </c>
      <c r="OC19" s="0" t="n">
        <f aca="false">IF($BL19="●",SUMIFS(ST_SUM!OQ:OQ,ST_SUM!$L:$L,$G19)/COUNTIFS($G:$G,$G19,$BL:$BL,"●",$A:$A,OC$5)/OC$3,0)/3600/$E19</f>
        <v>0.0108469411375661</v>
      </c>
      <c r="OD19" s="0" t="n">
        <f aca="false">IF($BM19="●",SUMIFS(ST_SUM!OR:OR,ST_SUM!$L:$L,$G19)/COUNTIFS($G:$G,$G19,$BM:$BM,"●",$A:$A,OD$5)/OD$3,0)/3600/$E19</f>
        <v>0.0150185433201058</v>
      </c>
      <c r="OE19" s="0" t="n">
        <f aca="false">IF($BN19="●",SUMIFS(ST_SUM!OS:OS,ST_SUM!$L:$L,$G19)/COUNTIFS($G:$G,$G19,$BN:$BN,"●",$A:$A,OE$5)/OE$3,0)/3600/$E19</f>
        <v>0</v>
      </c>
      <c r="OF19" s="0" t="n">
        <f aca="false">IF($BO19="●",SUMIFS(ST_SUM!OT:OT,ST_SUM!$L:$L,$G19)/COUNTIFS($G:$G,$G19,$BO:$BO,"●",$A:$A,OF$5)/OF$3,0)/3600/$E19</f>
        <v>0</v>
      </c>
      <c r="OG19" s="0" t="n">
        <f aca="false">IF($BP19="●",SUMIFS(ST_SUM!OU:OU,ST_SUM!$L:$L,$G19)/COUNTIFS($G:$G,$G19,$BP:$BP,"●",$A:$A,OG$5)/OG$3,0)/3600/$E19</f>
        <v>0</v>
      </c>
      <c r="OH19" s="0" t="n">
        <f aca="false">IF($BQ19="●",SUMIFS(ST_SUM!OV:OV,ST_SUM!$L:$L,$G19)/COUNTIFS($G:$G,$G19,$BQ:$BQ,"●",$A:$A,OH$5)/OH$3,0)/3600/$E19</f>
        <v>0</v>
      </c>
      <c r="OI19" s="0" t="n">
        <f aca="false">IF($BR19="●",SUMIFS(ST_SUM!OW:OW,ST_SUM!$L:$L,$G19)/COUNTIFS($G:$G,$G19,$BR:$BR,"●",$A:$A,OI$5)/OI$3,0)/3600/$E19</f>
        <v>0</v>
      </c>
      <c r="OJ19" s="0" t="n">
        <f aca="false">IF($BS19="●",SUMIFS(ST_SUM!OX:OX,ST_SUM!$L:$L,$G19)/COUNTIFS($G:$G,$G19,$BS:$BS,"●",$A:$A,OJ$5)/OJ$3,0)/3600/$E19</f>
        <v>0.0182826339285714</v>
      </c>
      <c r="OK19" s="0" t="n">
        <f aca="false">IF($BT19="●",SUMIFS(ST_SUM!OY:OY,ST_SUM!$L:$L,$G19)/COUNTIFS($G:$G,$G19,$BT:$BT,"●",$A:$A,OK$5)/OK$3,0)/3600/$E19</f>
        <v>0</v>
      </c>
      <c r="OL19" s="0" t="n">
        <f aca="false">SUM(LY19:OK19)</f>
        <v>0.528292148506393</v>
      </c>
      <c r="OM19" s="0" t="n">
        <f aca="false">IF($H19="●",SUMIFS(ST_SUM!PA:PA,ST_SUM!$L:$L,$G19)/COUNTIFS($G:$G,$G19,$H:$H,"●",$A:$A,OM$5)/OM$3,0)/3600/$E19</f>
        <v>0.00816567471590909</v>
      </c>
      <c r="ON19" s="0" t="n">
        <f aca="false">IF($I19="●",SUMIFS(ST_SUM!PB:PB,ST_SUM!$L:$L,$G19)/COUNTIFS($G:$G,$G19,$I:$I,"●",$A:$A,ON$5)/ON$3,0)/3600/$E19</f>
        <v>0.0041342803030303</v>
      </c>
      <c r="OO19" s="0" t="n">
        <f aca="false">IF($J19="●",SUMIFS(ST_SUM!PC:PC,ST_SUM!$L:$L,$G19)/COUNTIFS($G:$G,$G19,$J:$J,"●",$A:$A,OO$5)/OO$3,0)/3600/$E19</f>
        <v>0</v>
      </c>
      <c r="OP19" s="0" t="n">
        <f aca="false">IF($K19="●",SUMIFS(ST_SUM!PD:PD,ST_SUM!$L:$L,$G19)/COUNTIFS($G:$G,$G19,$K:$K,"●",$A:$A,OP$5)/OP$3,0)/3600/$E19</f>
        <v>0.0235571101641414</v>
      </c>
      <c r="OQ19" s="0" t="n">
        <f aca="false">IF($L19="●",SUMIFS(ST_SUM!PE:PE,ST_SUM!$L:$L,$G19)/COUNTIFS($G:$G,$G19,$L:$L,"●",$A:$A,OQ$5)/OQ$3,0)/3600/$E19</f>
        <v>0.0267107161458333</v>
      </c>
      <c r="OR19" s="0" t="n">
        <f aca="false">IF($M19="●",SUMIFS(ST_SUM!PF:PF,ST_SUM!$L:$L,$G19)/COUNTIFS($G:$G,$G19,$M:$M,"●",$A:$A,OR$5)/OR$3,0)/3600/$E19</f>
        <v>0.00790445075757576</v>
      </c>
      <c r="OS19" s="0" t="n">
        <f aca="false">IF($N19="●",SUMIFS(ST_SUM!PG:PG,ST_SUM!$L:$L,$G19)/COUNTIFS($G:$G,$G19,$N:$N,"●",$A:$A,OS$5)/OS$3,0)/3600/$E19</f>
        <v>0</v>
      </c>
      <c r="OT19" s="0" t="n">
        <f aca="false">IF($O19="●",SUMIFS(ST_SUM!PH:PH,ST_SUM!$L:$L,$G19,ST_SUM!$M:$M,IF($B19='PART METHOD'!$D$4,"FMCNC1",IF($B19='PART METHOD'!$D$6,"FMCNC2","STD")))/IF($B19='PART METHOD'!$D$4,COUNTIFS($G:$G,$G19,$O:$O,"●",$A:$A,OT$5,$B:$B,'PART METHOD'!$D$4),IF($B19='PART METHOD'!$D$6,COUNTIFS($G:$G,$G19,$O:$O,"●",$A:$A,OT$5,$B:$B,'PART METHOD'!$D$6),COUNTIFS($G:$G,$G19,$O:$O,"●",$A:$A,OT$5,$B:$B,"&lt;&gt;"&amp;'PART METHOD'!$D$4,$B:$B,"&lt;&gt;"&amp;'PART METHOD'!$D$6)))/OT$3,0)/3600/$E19</f>
        <v>0</v>
      </c>
      <c r="OU19" s="0" t="n">
        <f aca="false">IF($P19="●",SUMIFS(ST_SUM!PI:PI,ST_SUM!$L:$L,$G19,ST_SUM!$M:$M,IF($B19='PART METHOD'!$D$4,"FMCNC1",IF($B19='PART METHOD'!$D$6,"FMCNC2","STD")))/IF($B19='PART METHOD'!$D$4,COUNTIFS($G:$G,$G19,$P:$P,"●",$A:$A,OU$5,$B:$B,'PART METHOD'!$D$4),IF($B19='PART METHOD'!$D$6,COUNTIFS($G:$G,$G19,$P:$P,"●",$A:$A,OU$5,$B:$B,'PART METHOD'!$D$6),COUNTIFS($G:$G,$G19,$P:$P,"●",$A:$A,OU$5,$B:$B,"&lt;&gt;"&amp;'PART METHOD'!$D$4,$B:$B,"&lt;&gt;"&amp;'PART METHOD'!$D$6)))/OU$3,0)/3600/$E19</f>
        <v>0.0104126933396465</v>
      </c>
      <c r="OV19" s="0" t="n">
        <f aca="false">IF($Q19="●",SUMIFS(ST_SUM!PJ:PJ,ST_SUM!$L:$L,$G19,ST_SUM!$M:$M,IF($B19='PART METHOD'!$D$4,"FMCNC1",IF($B19='PART METHOD'!$D$6,"FMCNC2","STD")))/IF($B19='PART METHOD'!$D$4,COUNTIFS($G:$G,$G19,$Q:$Q,"●",$A:$A,OV$5,$B:$B,'PART METHOD'!$D$4),IF($B19='PART METHOD'!$D$6,COUNTIFS($G:$G,$G19,$Q:$Q,"●",$A:$A,OV$5,$B:$B,'PART METHOD'!$D$6),COUNTIFS($G:$G,$G19,$Q:$Q,"●",$A:$A,OV$5,$B:$B,"&lt;&gt;"&amp;'PART METHOD'!$D$4,$B:$B,"&lt;&gt;"&amp;'PART METHOD'!$D$6)))/OV$3,0)/3600/$E19</f>
        <v>0.00988465909090909</v>
      </c>
      <c r="OW19" s="0" t="n">
        <f aca="false">IF($R19="●",SUMIFS(ST_SUM!PK:PK,ST_SUM!$L:$L,$G19,ST_SUM!$M:$M,IF($B19='PART METHOD'!$D$4,"FMCNC1",IF($B19='PART METHOD'!$D$6,"FMCNC2","STD")))/IF($B19='PART METHOD'!$D$4,COUNTIFS($G:$G,$G19,$R:$R,"●",$A:$A,OW$5,$B:$B,'PART METHOD'!$D$4),IF($B19='PART METHOD'!$D$6,COUNTIFS($G:$G,$G19,$R:$R,"●",$A:$A,OW$5,$B:$B,'PART METHOD'!$D$6),COUNTIFS($G:$G,$G19,$R:$R,"●",$A:$A,OW$5,$B:$B,"&lt;&gt;"&amp;'PART METHOD'!$D$4,$B:$B,"&lt;&gt;"&amp;'PART METHOD'!$D$6)))/OW$3,0)/3600/$E19</f>
        <v>0.00699383680555556</v>
      </c>
      <c r="OX19" s="0" t="n">
        <f aca="false">IF($S19="●",SUMIFS(ST_SUM!PL:PL,ST_SUM!$L:$L,$G19,ST_SUM!$M:$M,IF($B19='PART METHOD'!$D$4,"FMCNC1",IF($B19='PART METHOD'!$D$6,"FMCNC2","STD")))/IF($B19='PART METHOD'!$D$4,COUNTIFS($G:$G,$G19,$S:$S,"●",$A:$A,OX$5,$B:$B,'PART METHOD'!$D$4),IF($B19='PART METHOD'!$D$6,COUNTIFS($G:$G,$G19,$S:$S,"●",$A:$A,OX$5,$B:$B,'PART METHOD'!$D$6),COUNTIFS($G:$G,$G19,$S:$S,"●",$A:$A,OX$5,$B:$B,"&lt;&gt;"&amp;'PART METHOD'!$D$4,$B:$B,"&lt;&gt;"&amp;'PART METHOD'!$D$6)))/OX$3,0)/3600/$E19</f>
        <v>0</v>
      </c>
      <c r="OY19" s="0" t="n">
        <f aca="false">IF($T19="●",SUMIFS(ST_SUM!PM:PM,ST_SUM!$L:$L,$G19,ST_SUM!$M:$M,IF($B19='PART METHOD'!$D$4,"FMCNC1",IF($B19='PART METHOD'!$D$6,"FMCNC2","STD")))/IF($B19='PART METHOD'!$D$4,COUNTIFS($G:$G,$G19,$T:$T,"●",$A:$A,OY$5,$B:$B,'PART METHOD'!$D$4),IF($B19='PART METHOD'!$D$6,COUNTIFS($G:$G,$G19,$T:$T,"●",$A:$A,OY$5,$B:$B,'PART METHOD'!$D$6),COUNTIFS($G:$G,$G19,$T:$T,"●",$A:$A,OY$5,$B:$B,"&lt;&gt;"&amp;'PART METHOD'!$D$4,$B:$B,"&lt;&gt;"&amp;'PART METHOD'!$D$6)))/OY$3,0)/3600/$E19</f>
        <v>0.00437154356060606</v>
      </c>
      <c r="OZ19" s="0" t="n">
        <f aca="false">IF($U19="●",SUMIFS(ST_SUM!PN:PN,ST_SUM!$L:$L,$G19,ST_SUM!$M:$M,IF($B19='PART METHOD'!$D$4,"FMCNC1",IF($B19='PART METHOD'!$D$6,"FMCNC2","STD")))/IF($B19='PART METHOD'!$D$4,COUNTIFS($G:$G,$G19,$U:$U,"●",$A:$A,OZ$5,$B:$B,'PART METHOD'!$D$4),IF($B19='PART METHOD'!$D$6,COUNTIFS($G:$G,$G19,$U:$U,"●",$A:$A,OZ$5,$B:$B,'PART METHOD'!$D$6),COUNTIFS($G:$G,$G19,$U:$U,"●",$A:$A,OZ$5,$B:$B,"&lt;&gt;"&amp;'PART METHOD'!$D$4,$B:$B,"&lt;&gt;"&amp;'PART METHOD'!$D$6)))/OZ$3,0)/3600/$E19</f>
        <v>0.00477539772727273</v>
      </c>
      <c r="PA19" s="0" t="n">
        <f aca="false">IF($V19="●",SUMIFS(ST_SUM!PO:PO,ST_SUM!$L:$L,$G19,ST_SUM!$M:$M,IF($B19='PART METHOD'!$D$4,"FMCNC1",IF($B19='PART METHOD'!$D$6,"FMCNC2","STD")))/IF($B19='PART METHOD'!$D$4,COUNTIFS($G:$G,$G19,$V:$V,"●",$A:$A,PA$5,$B:$B,'PART METHOD'!$D$4),IF($B19='PART METHOD'!$D$6,COUNTIFS($G:$G,$G19,$V:$V,"●",$A:$A,PA$5,$B:$B,'PART METHOD'!$D$6),COUNTIFS($G:$G,$G19,$V:$V,"●",$A:$A,PA$5,$B:$B,"&lt;&gt;"&amp;'PART METHOD'!$D$4,$B:$B,"&lt;&gt;"&amp;'PART METHOD'!$D$6)))/PA$3,0)/3600/$E19</f>
        <v>0</v>
      </c>
      <c r="PB19" s="0" t="n">
        <f aca="false">IF($W19="●",SUMIFS(ST_SUM!PP:PP,ST_SUM!$L:$L,$G19,ST_SUM!$N:$N,IF($B19='PART METHOD'!$D$5,"HAND","STD"))/COUNTIFS($G:$G,$G19,$W:$W,"●",$A:$A,PB$5,$B:$B,IF($B19='PART METHOD'!$D$5,'PART METHOD'!$D$5,"&lt;&gt;"&amp;'PART METHOD'!$D$5))/PB$3,0)/3600/$E19</f>
        <v>0.0142884351325758</v>
      </c>
      <c r="PC19" s="0" t="n">
        <f aca="false">IF($X19="●",SUMIFS(ST_SUM!PQ:PQ,ST_SUM!$L:$L,$G19)/COUNTIFS($G:$G,$G19,$X:$X,"●",$A:$A,PC$5)/PC$3,0)/3600/$E19</f>
        <v>0</v>
      </c>
      <c r="PD19" s="0" t="n">
        <f aca="false">IF($Y19="●",SUMIFS(ST_SUM!PR:PR,ST_SUM!$L:$L,$G19)/COUNTIFS($G:$G,$G19,$Y:$Y,"●",$A:$A,PD$5)/PD$3,0)/3600/$E19</f>
        <v>0</v>
      </c>
      <c r="PE19" s="0" t="n">
        <f aca="false">IF($Z19="●",SUMIFS(ST_SUM!PS:PS,ST_SUM!$L:$L,$G19)/COUNTIFS($G:$G,$G19,$Z:$Z,"●",$A:$A,PE$5)/PE$3,0)/3600/$E19</f>
        <v>0.0105855692340067</v>
      </c>
      <c r="PF19" s="0" t="n">
        <f aca="false">IF($AA19="●",SUMIFS(ST_SUM!PT:PT,ST_SUM!$L:$L,$G19)/COUNTIFS($G:$G,$G19,$AA:$AA,"●",$A:$A,PF$5)/PF$3,0)/3600/$E19</f>
        <v>0.011482109375</v>
      </c>
      <c r="PG19" s="0" t="n">
        <f aca="false">IF($AB19="●",SUMIFS(ST_SUM!PU:PU,ST_SUM!$L:$L,$G19)/COUNTIFS($G:$G,$G19,$AB:$AB,"●",$A:$A,PG$5)/PG$3,0)/3600/$E19</f>
        <v>0</v>
      </c>
      <c r="PH19" s="0" t="n">
        <f aca="false">IF($AC19="●",SUMIFS(ST_SUM!PV:PV,ST_SUM!$L:$L,$G19)/COUNTIFS($G:$G,$G19,$AC:$AC,"●",$A:$A,PH$5)/PH$3,0)/3600/$E19</f>
        <v>0.00889579387626263</v>
      </c>
      <c r="PI19" s="0" t="n">
        <f aca="false">IF($AD19="●",SUMIFS(ST_SUM!PW:PW,ST_SUM!$L:$L,$G19)/COUNTIFS($G:$G,$G19,$AD:$AD,"●",$A:$A,PI$5)/PI$3,0)/3600/$E19</f>
        <v>0.0167104837436869</v>
      </c>
      <c r="PJ19" s="0" t="n">
        <f aca="false">IF($AE19="●",SUMIFS(ST_SUM!PX:PX,ST_SUM!$L:$L,$G19)/COUNTIFS($G:$G,$G19,$AE:$AE,"●",$A:$A,PJ$5)/PJ$3,0)/3600/$E19</f>
        <v>0.00320147569444444</v>
      </c>
      <c r="PK19" s="0" t="n">
        <f aca="false">IF($AF19="●",SUMIFS(ST_SUM!PY:PY,ST_SUM!$L:$L,$G19)/COUNTIFS($G:$G,$G19,$AF:$AF,"●",$A:$A,PK$5)/PK$3,0)/3600/$E19</f>
        <v>0.00451320332228535</v>
      </c>
      <c r="PL19" s="0" t="n">
        <f aca="false">IF($AG19="●",SUMIFS(ST_SUM!PZ:PZ,ST_SUM!$L:$L,$G19)/COUNTIFS($G:$G,$G19,$AG:$AG,"●",$A:$A,PL$5)/PL$3,0)/3600/$E19</f>
        <v>0.00964240845959596</v>
      </c>
      <c r="PM19" s="0" t="n">
        <f aca="false">IF($AH19="●",SUMIFS(ST_SUM!QA:QA,ST_SUM!$L:$L,$G19)/COUNTIFS($G:$G,$G19,$AH:$AH,"●",$A:$A,PM$5)/PM$3,0)/3600/$E19</f>
        <v>0.00125052609427609</v>
      </c>
      <c r="PN19" s="0" t="n">
        <f aca="false">IF($AI19="●",SUMIFS(ST_SUM!QB:QB,ST_SUM!$L:$L,$G19)/COUNTIFS($G:$G,$G19,$AI:$AI,"●",$A:$A,PN$5)/PN$3,0)/3600/$E19</f>
        <v>0</v>
      </c>
      <c r="PO19" s="0" t="n">
        <f aca="false">IF($AJ19="●",SUMIFS(ST_SUM!QC:QC,ST_SUM!$L:$L,$G19)/COUNTIFS($G:$G,$G19,$AJ:$AJ,"●",$A:$A,PO$5)/PO$3,0)/3600/$E19</f>
        <v>0</v>
      </c>
      <c r="PP19" s="0" t="n">
        <f aca="false">IF($AK19="●",SUMIFS(ST_SUM!QD:QD,ST_SUM!$L:$L,$G19)/COUNTIFS($G:$G,$G19,$AK:$AK,"●",$A:$A,PP$5)/PP$3,0)/3600/$E19</f>
        <v>0</v>
      </c>
      <c r="PQ19" s="0" t="n">
        <f aca="false">IF($AL19="●",SUMIFS(ST_SUM!QE:QE,ST_SUM!$L:$L,$G19)/COUNTIFS($G:$G,$G19,$AL:$AL,"●",$A:$A,PQ$5)/PQ$3,0)/3600/$E19</f>
        <v>0.0108797940340909</v>
      </c>
      <c r="PR19" s="0" t="n">
        <f aca="false">IF($AM19="●",SUMIFS(ST_SUM!QF:QF,ST_SUM!$L:$L,$G19)/COUNTIFS($G:$G,$G19,$AM:$AM,"●",$A:$A,PR$5)/PR$3,0)/3600/$E19</f>
        <v>0.0152984268465909</v>
      </c>
      <c r="PS19" s="0" t="n">
        <f aca="false">IF($AN19="●",SUMIFS(ST_SUM!QG:QG,ST_SUM!$L:$L,$G19)/COUNTIFS($G:$G,$G19,$AN:$AN,"●",$A:$A,PS$5)/PS$3,0)/3600/$E19</f>
        <v>0.0161498776830808</v>
      </c>
      <c r="PT19" s="0" t="n">
        <f aca="false">IF($AO19="●",SUMIFS(ST_SUM!QH:QH,ST_SUM!$L:$L,$G19)/COUNTIFS($G:$G,$G19,$AO:$AO,"●",$A:$A,PT$5)/PT$3,0)/3600/$E19</f>
        <v>0</v>
      </c>
      <c r="PU19" s="0" t="n">
        <f aca="false">IF($AP19="●",SUMIFS(ST_SUM!QI:QI,ST_SUM!$L:$L,$G19)/COUNTIFS($G:$G,$G19,$AP:$AP,"●",$A:$A,PU$5)/PU$3,0)/3600/$E19</f>
        <v>0.00978517939814815</v>
      </c>
      <c r="PV19" s="0" t="n">
        <f aca="false">IF($AQ19="●",SUMIFS(ST_SUM!QJ:QJ,ST_SUM!$L:$L,$G19)/COUNTIFS($G:$G,$G19,$AQ:$AQ,"●",$A:$A,PV$5)/PV$3,0)/3600/$E19</f>
        <v>0</v>
      </c>
      <c r="PW19" s="0" t="n">
        <f aca="false">IF($AR19="●",SUMIFS(ST_SUM!QK:QK,ST_SUM!$L:$L,$G19)/COUNTIFS($G:$G,$G19,$AR:$AR,"●",$A:$A,PW$5)/PW$3,0)/3600/$E19</f>
        <v>0.0168338028724747</v>
      </c>
      <c r="PX19" s="0" t="n">
        <f aca="false">IF($AS19="●",SUMIFS(ST_SUM!QL:QL,ST_SUM!$L:$L,$G19)/COUNTIFS($G:$G,$G19,$AS:$AS,"●",$A:$A,PX$5)/PX$3,0)/3600/$E19</f>
        <v>0.0182809548611111</v>
      </c>
      <c r="PY19" s="0" t="n">
        <f aca="false">IF($AT19="●",SUMIFS(ST_SUM!QM:QM,ST_SUM!$L:$L,$G19)/COUNTIFS($G:$G,$G19,$AT:$AT,"●",$A:$A,PY$5)/PY$3,0)/3600/$E19</f>
        <v>0.00757048611111111</v>
      </c>
      <c r="PZ19" s="0" t="n">
        <f aca="false">IF($AU19="●",SUMIFS(ST_SUM!QN:QN,ST_SUM!$L:$L,$G19)/COUNTIFS($G:$G,$G19,$AU:$AU,"●",$A:$A,PZ$5)/PZ$3,0)/3600/$E19</f>
        <v>0</v>
      </c>
      <c r="QA19" s="0" t="n">
        <f aca="false">IF($AV19="●",SUMIFS(ST_SUM!QO:QO,ST_SUM!$L:$L,$G19)/COUNTIFS($G:$G,$G19,$AV:$AV,"●",$A:$A,QA$5)/QA$3,0)/3600/$E19</f>
        <v>0.0152845008680556</v>
      </c>
      <c r="QB19" s="0" t="n">
        <f aca="false">IF($AW19="●",SUMIFS(ST_SUM!QP:QP,ST_SUM!$L:$L,$G19)/COUNTIFS($G:$G,$G19,$AW:$AW,"●",$A:$A,QB$5)/QB$3,0)/3600/$E19</f>
        <v>0</v>
      </c>
      <c r="QC19" s="0" t="n">
        <f aca="false">IF($AX19="●",SUMIFS(ST_SUM!QQ:QQ,ST_SUM!$L:$L,$G19)/COUNTIFS($G:$G,$G19,$AX:$AX,"●",$A:$A,QC$5)/QC$3,0)/3600/$E19</f>
        <v>0.00594049873737374</v>
      </c>
      <c r="QD19" s="0" t="n">
        <f aca="false">IF($AY19="●",SUMIFS(ST_SUM!QR:QR,ST_SUM!$L:$L,$G19)/COUNTIFS($G:$G,$G19,$AY:$AY,"●",$A:$A,QD$5)/QD$3,0)/3600/$E19</f>
        <v>0.011836484375</v>
      </c>
      <c r="QE19" s="0" t="n">
        <f aca="false">IF($AZ19="●",SUMIFS(ST_SUM!QS:QS,ST_SUM!$L:$L,$G19)/COUNTIFS($G:$G,$G19,$AZ:$AZ,"●",$A:$A,QE$5)/QE$3,0)/3600/$E19</f>
        <v>0.00279531684027778</v>
      </c>
      <c r="QF19" s="0" t="n">
        <f aca="false">IF($BA19="●",SUMIFS(ST_SUM!QT:QT,ST_SUM!$L:$L,$G19)/COUNTIFS($G:$G,$G19,$BA:$BA,"●",$A:$A,QF$5)/QF$3,0)/3600/$E19</f>
        <v>0</v>
      </c>
      <c r="QG19" s="0" t="n">
        <f aca="false">IF($BB19="●",SUMIFS(ST_SUM!QU:QU,ST_SUM!$L:$L,$G19)/COUNTIFS($G:$G,$G19,$BB:$BB,"●",$A:$A,QG$5)/QG$3,0)/3600/$E19</f>
        <v>0</v>
      </c>
      <c r="QH19" s="0" t="n">
        <f aca="false">IF($BC19="●",SUMIFS(ST_SUM!QV:QV,ST_SUM!$L:$L,$G19)/COUNTIFS($G:$G,$G19,$BC:$BC,"●",$A:$A,QH$5)/QH$3,0)/3600/$E19</f>
        <v>0</v>
      </c>
      <c r="QI19" s="0" t="n">
        <f aca="false">IF($BD19="●",SUMIFS(ST_SUM!QW:QW,ST_SUM!$L:$L,$G19)/COUNTIFS($G:$G,$G19,$BD:$BD,"●",$A:$A,QI$5)/QI$3,0)/3600/$E19</f>
        <v>0.0112509390782828</v>
      </c>
      <c r="QJ19" s="0" t="n">
        <f aca="false">IF($BE19="●",SUMIFS(ST_SUM!QX:QX,ST_SUM!$L:$L,$G19)/COUNTIFS($G:$G,$G19,$BE:$BE,"●",$A:$A,QJ$5)/QJ$3,0)/3600/$E19</f>
        <v>0</v>
      </c>
      <c r="QK19" s="0" t="n">
        <f aca="false">IF($BF19="●",SUMIFS(ST_SUM!QY:QY,ST_SUM!$L:$L,$G19)/COUNTIFS($G:$G,$G19,$BF:$BF,"●",$A:$A,QK$5)/QK$3,0)/3600/$E19</f>
        <v>0.0026491516729798</v>
      </c>
      <c r="QL19" s="0" t="n">
        <f aca="false">IF($BG19="●",SUMIFS(ST_SUM!QZ:QZ,ST_SUM!$L:$L,$G19)/COUNTIFS($G:$G,$G19,$BG:$BG,"●",$A:$A,QL$5)/QL$3,0)/3600/$E19</f>
        <v>0</v>
      </c>
      <c r="QM19" s="0" t="n">
        <f aca="false">IF($BH19="●",SUMIFS(ST_SUM!RA:RA,ST_SUM!$L:$L,$G19)/COUNTIFS($G:$G,$G19,$BH:$BH,"●",$A:$A,QM$5)/QM$3,0)/3600/$E19</f>
        <v>0</v>
      </c>
      <c r="QN19" s="0" t="n">
        <f aca="false">IF($BI19="●",SUMIFS(ST_SUM!RB:RB,ST_SUM!$L:$L,$G19)/COUNTIFS($G:$G,$G19,$BI:$BI,"●",$A:$A,QN$5)/QN$3,0)/3600/$E19</f>
        <v>0</v>
      </c>
      <c r="QO19" s="0" t="n">
        <f aca="false">IF($BJ19="●",SUMIFS(ST_SUM!RC:RC,ST_SUM!$L:$L,$G19)/COUNTIFS($G:$G,$G19,$BJ:$BJ,"●",$A:$A,QO$5)/QO$3,0)/3600/$E19</f>
        <v>0.00241923926767677</v>
      </c>
      <c r="QP19" s="0" t="n">
        <f aca="false">IF($BK19="●",SUMIFS(ST_SUM!RD:RD,ST_SUM!$L:$L,$G19)/COUNTIFS($G:$G,$G19,$BK:$BK,"●",$A:$A,QP$5)/QP$3,0)/3600/$E19</f>
        <v>0</v>
      </c>
      <c r="QQ19" s="0" t="n">
        <f aca="false">IF($BL19="●",SUMIFS(ST_SUM!RE:RE,ST_SUM!$L:$L,$G19)/COUNTIFS($G:$G,$G19,$BL:$BL,"●",$A:$A,QQ$5)/QQ$3,0)/3600/$E19</f>
        <v>0.00479620422979798</v>
      </c>
      <c r="QR19" s="0" t="n">
        <f aca="false">IF($BM19="●",SUMIFS(ST_SUM!RF:RF,ST_SUM!$L:$L,$G19)/COUNTIFS($G:$G,$G19,$BM:$BM,"●",$A:$A,QR$5)/QR$3,0)/3600/$E19</f>
        <v>0.015672545770202</v>
      </c>
      <c r="QS19" s="0" t="n">
        <f aca="false">IF($BN19="●",SUMIFS(ST_SUM!RG:RG,ST_SUM!$L:$L,$G19)/COUNTIFS($G:$G,$G19,$BN:$BN,"●",$A:$A,QS$5)/QS$3,0)/3600/$E19</f>
        <v>0</v>
      </c>
      <c r="QT19" s="0" t="n">
        <f aca="false">IF($BO19="●",SUMIFS(ST_SUM!RH:RH,ST_SUM!$L:$L,$G19)/COUNTIFS($G:$G,$G19,$BO:$BO,"●",$A:$A,QT$5)/QT$3,0)/3600/$E19</f>
        <v>0</v>
      </c>
      <c r="QU19" s="0" t="n">
        <f aca="false">IF($BP19="●",SUMIFS(ST_SUM!RI:RI,ST_SUM!$L:$L,$G19)/COUNTIFS($G:$G,$G19,$BP:$BP,"●",$A:$A,QU$5)/QU$3,0)/3600/$E19</f>
        <v>0</v>
      </c>
      <c r="QV19" s="0" t="n">
        <f aca="false">IF($BQ19="●",SUMIFS(ST_SUM!RJ:RJ,ST_SUM!$L:$L,$G19)/COUNTIFS($G:$G,$G19,$BQ:$BQ,"●",$A:$A,QV$5)/QV$3,0)/3600/$E19</f>
        <v>0</v>
      </c>
      <c r="QW19" s="0" t="n">
        <f aca="false">IF($BR19="●",SUMIFS(ST_SUM!RK:RK,ST_SUM!$L:$L,$G19)/COUNTIFS($G:$G,$G19,$BR:$BR,"●",$A:$A,QW$5)/QW$3,0)/3600/$E19</f>
        <v>0</v>
      </c>
      <c r="QX19" s="0" t="n">
        <f aca="false">IF($BS19="●",SUMIFS(ST_SUM!RL:RL,ST_SUM!$L:$L,$G19)/COUNTIFS($G:$G,$G19,$BS:$BS,"●",$A:$A,QX$5)/QX$3,0)/3600/$E19</f>
        <v>0.0182975931186869</v>
      </c>
      <c r="QY19" s="0" t="n">
        <f aca="false">IF($BT19="●",SUMIFS(ST_SUM!RM:RM,ST_SUM!$L:$L,$G19)/COUNTIFS($G:$G,$G19,$BT:$BT,"●",$A:$A,QY$5)/QY$3,0)/3600/$E19</f>
        <v>0</v>
      </c>
      <c r="QZ19" s="0" t="n">
        <f aca="false">SUM(OM19:QY19)</f>
        <v>0.373221363307555</v>
      </c>
      <c r="RA19" s="0" t="n">
        <f aca="false">IF($H19="●",SUMIFS(ST_SUM!RO:RO,ST_SUM!$L:$L,$G19)/COUNTIFS($G:$G,$G19,$H:$H,"●",$A:$A,RA$5)/RA$3,0)/3600/$E19</f>
        <v>0.0107633810763889</v>
      </c>
      <c r="RB19" s="0" t="n">
        <f aca="false">IF($I19="●",SUMIFS(ST_SUM!RP:RP,ST_SUM!$L:$L,$G19)/COUNTIFS($G:$G,$G19,$I:$I,"●",$A:$A,RB$5)/RB$3,0)/3600/$E19</f>
        <v>0.00782553819444445</v>
      </c>
      <c r="RC19" s="0" t="n">
        <f aca="false">IF($J19="●",SUMIFS(ST_SUM!RQ:RQ,ST_SUM!$L:$L,$G19)/COUNTIFS($G:$G,$G19,$J:$J,"●",$A:$A,RC$5)/RC$3,0)/3600/$E19</f>
        <v>0</v>
      </c>
      <c r="RD19" s="0" t="n">
        <f aca="false">IF($K19="●",SUMIFS(ST_SUM!RR:RR,ST_SUM!$L:$L,$G19)/COUNTIFS($G:$G,$G19,$K:$K,"●",$A:$A,RD$5)/RD$3,0)/3600/$E19</f>
        <v>0.0214758515625</v>
      </c>
      <c r="RE19" s="0" t="n">
        <f aca="false">IF($L19="●",SUMIFS(ST_SUM!RS:RS,ST_SUM!$L:$L,$G19)/COUNTIFS($G:$G,$G19,$L:$L,"●",$A:$A,RE$5)/RE$3,0)/3600/$E19</f>
        <v>0.0249817013888889</v>
      </c>
      <c r="RF19" s="0" t="n">
        <f aca="false">IF($M19="●",SUMIFS(ST_SUM!RT:RT,ST_SUM!$L:$L,$G19)/COUNTIFS($G:$G,$G19,$M:$M,"●",$A:$A,RF$5)/RF$3,0)/3600/$E19</f>
        <v>0.0327548871527778</v>
      </c>
      <c r="RG19" s="0" t="n">
        <f aca="false">IF($N19="●",SUMIFS(ST_SUM!RU:RU,ST_SUM!$L:$L,$G19)/COUNTIFS($G:$G,$G19,$N:$N,"●",$A:$A,RG$5)/RG$3,0)/3600/$E19</f>
        <v>0</v>
      </c>
      <c r="RH19" s="0" t="n">
        <f aca="false">IF($O19="●",SUMIFS(ST_SUM!RV:RV,ST_SUM!$L:$L,$G19,ST_SUM!$M:$M,IF($B19='PART METHOD'!$D$4,"FMCNC1",IF($B19='PART METHOD'!$D$6,"FMCNC2","STD")))/IF($B19='PART METHOD'!$D$4,COUNTIFS($G:$G,$G19,$O:$O,"●",$A:$A,RH$5,$B:$B,'PART METHOD'!$D$4),IF($B19='PART METHOD'!$D$6,COUNTIFS($G:$G,$G19,$O:$O,"●",$A:$A,RH$5,$B:$B,'PART METHOD'!$D$6),COUNTIFS($G:$G,$G19,$O:$O,"●",$A:$A,RH$5,$B:$B,"&lt;&gt;"&amp;'PART METHOD'!$D$4,$B:$B,"&lt;&gt;"&amp;'PART METHOD'!$D$6)))/RH$3,0)/3600/$E19</f>
        <v>0</v>
      </c>
      <c r="RI19" s="0" t="n">
        <f aca="false">IF($P19="●",SUMIFS(ST_SUM!RW:RW,ST_SUM!$L:$L,$G19,ST_SUM!$M:$M,IF($B19='PART METHOD'!$D$4,"FMCNC1",IF($B19='PART METHOD'!$D$6,"FMCNC2","STD")))/IF($B19='PART METHOD'!$D$4,COUNTIFS($G:$G,$G19,$P:$P,"●",$A:$A,RI$5,$B:$B,'PART METHOD'!$D$4),IF($B19='PART METHOD'!$D$6,COUNTIFS($G:$G,$G19,$P:$P,"●",$A:$A,RI$5,$B:$B,'PART METHOD'!$D$6),COUNTIFS($G:$G,$G19,$P:$P,"●",$A:$A,RI$5,$B:$B,"&lt;&gt;"&amp;'PART METHOD'!$D$4,$B:$B,"&lt;&gt;"&amp;'PART METHOD'!$D$6)))/RI$3,0)/3600/$E19</f>
        <v>0.01424768359375</v>
      </c>
      <c r="RJ19" s="0" t="n">
        <f aca="false">IF($Q19="●",SUMIFS(ST_SUM!RX:RX,ST_SUM!$L:$L,$G19,ST_SUM!$M:$M,IF($B19='PART METHOD'!$D$4,"FMCNC1",IF($B19='PART METHOD'!$D$6,"FMCNC2","STD")))/IF($B19='PART METHOD'!$D$4,COUNTIFS($G:$G,$G19,$Q:$Q,"●",$A:$A,RJ$5,$B:$B,'PART METHOD'!$D$4),IF($B19='PART METHOD'!$D$6,COUNTIFS($G:$G,$G19,$Q:$Q,"●",$A:$A,RJ$5,$B:$B,'PART METHOD'!$D$6),COUNTIFS($G:$G,$G19,$Q:$Q,"●",$A:$A,RJ$5,$B:$B,"&lt;&gt;"&amp;'PART METHOD'!$D$4,$B:$B,"&lt;&gt;"&amp;'PART METHOD'!$D$6)))/RJ$3,0)/3600/$E19</f>
        <v>0.0100810625</v>
      </c>
      <c r="RK19" s="0" t="n">
        <f aca="false">IF($R19="●",SUMIFS(ST_SUM!RY:RY,ST_SUM!$L:$L,$G19,ST_SUM!$M:$M,IF($B19='PART METHOD'!$D$4,"FMCNC1",IF($B19='PART METHOD'!$D$6,"FMCNC2","STD")))/IF($B19='PART METHOD'!$D$4,COUNTIFS($G:$G,$G19,$R:$R,"●",$A:$A,RK$5,$B:$B,'PART METHOD'!$D$4),IF($B19='PART METHOD'!$D$6,COUNTIFS($G:$G,$G19,$R:$R,"●",$A:$A,RK$5,$B:$B,'PART METHOD'!$D$6),COUNTIFS($G:$G,$G19,$R:$R,"●",$A:$A,RK$5,$B:$B,"&lt;&gt;"&amp;'PART METHOD'!$D$4,$B:$B,"&lt;&gt;"&amp;'PART METHOD'!$D$6)))/RK$3,0)/3600/$E19</f>
        <v>0.00958366608796296</v>
      </c>
      <c r="RL19" s="0" t="n">
        <f aca="false">IF($S19="●",SUMIFS(ST_SUM!RZ:RZ,ST_SUM!$L:$L,$G19,ST_SUM!$M:$M,IF($B19='PART METHOD'!$D$4,"FMCNC1",IF($B19='PART METHOD'!$D$6,"FMCNC2","STD")))/IF($B19='PART METHOD'!$D$4,COUNTIFS($G:$G,$G19,$S:$S,"●",$A:$A,RL$5,$B:$B,'PART METHOD'!$D$4),IF($B19='PART METHOD'!$D$6,COUNTIFS($G:$G,$G19,$S:$S,"●",$A:$A,RL$5,$B:$B,'PART METHOD'!$D$6),COUNTIFS($G:$G,$G19,$S:$S,"●",$A:$A,RL$5,$B:$B,"&lt;&gt;"&amp;'PART METHOD'!$D$4,$B:$B,"&lt;&gt;"&amp;'PART METHOD'!$D$6)))/RL$3,0)/3600/$E19</f>
        <v>0</v>
      </c>
      <c r="RM19" s="0" t="n">
        <f aca="false">IF($T19="●",SUMIFS(ST_SUM!SA:SA,ST_SUM!$L:$L,$G19,ST_SUM!$M:$M,IF($B19='PART METHOD'!$D$4,"FMCNC1",IF($B19='PART METHOD'!$D$6,"FMCNC2","STD")))/IF($B19='PART METHOD'!$D$4,COUNTIFS($G:$G,$G19,$T:$T,"●",$A:$A,RM$5,$B:$B,'PART METHOD'!$D$4),IF($B19='PART METHOD'!$D$6,COUNTIFS($G:$G,$G19,$T:$T,"●",$A:$A,RM$5,$B:$B,'PART METHOD'!$D$6),COUNTIFS($G:$G,$G19,$T:$T,"●",$A:$A,RM$5,$B:$B,"&lt;&gt;"&amp;'PART METHOD'!$D$4,$B:$B,"&lt;&gt;"&amp;'PART METHOD'!$D$6)))/RM$3,0)/3600/$E19</f>
        <v>0.0104344184027778</v>
      </c>
      <c r="RN19" s="0" t="n">
        <f aca="false">IF($U19="●",SUMIFS(ST_SUM!SB:SB,ST_SUM!$L:$L,$G19,ST_SUM!$M:$M,IF($B19='PART METHOD'!$D$4,"FMCNC1",IF($B19='PART METHOD'!$D$6,"FMCNC2","STD")))/IF($B19='PART METHOD'!$D$4,COUNTIFS($G:$G,$G19,$U:$U,"●",$A:$A,RN$5,$B:$B,'PART METHOD'!$D$4),IF($B19='PART METHOD'!$D$6,COUNTIFS($G:$G,$G19,$U:$U,"●",$A:$A,RN$5,$B:$B,'PART METHOD'!$D$6),COUNTIFS($G:$G,$G19,$U:$U,"●",$A:$A,RN$5,$B:$B,"&lt;&gt;"&amp;'PART METHOD'!$D$4,$B:$B,"&lt;&gt;"&amp;'PART METHOD'!$D$6)))/RN$3,0)/3600/$E19</f>
        <v>0.00913498263888889</v>
      </c>
      <c r="RO19" s="0" t="n">
        <f aca="false">IF($V19="●",SUMIFS(ST_SUM!SC:SC,ST_SUM!$L:$L,$G19,ST_SUM!$M:$M,IF($B19='PART METHOD'!$D$4,"FMCNC1",IF($B19='PART METHOD'!$D$6,"FMCNC2","STD")))/IF($B19='PART METHOD'!$D$4,COUNTIFS($G:$G,$G19,$V:$V,"●",$A:$A,RO$5,$B:$B,'PART METHOD'!$D$4),IF($B19='PART METHOD'!$D$6,COUNTIFS($G:$G,$G19,$V:$V,"●",$A:$A,RO$5,$B:$B,'PART METHOD'!$D$6),COUNTIFS($G:$G,$G19,$V:$V,"●",$A:$A,RO$5,$B:$B,"&lt;&gt;"&amp;'PART METHOD'!$D$4,$B:$B,"&lt;&gt;"&amp;'PART METHOD'!$D$6)))/RO$3,0)/3600/$E19</f>
        <v>0</v>
      </c>
      <c r="RP19" s="0" t="n">
        <f aca="false">IF($W19="●",SUMIFS(ST_SUM!SD:SD,ST_SUM!$L:$L,$G19,ST_SUM!$N:$N,IF($B19='PART METHOD'!$D$5,"HAND","STD"))/COUNTIFS($G:$G,$G19,$W:$W,"●",$A:$A,RP$5,$B:$B,IF($B19='PART METHOD'!$D$5,'PART METHOD'!$D$5,"&lt;&gt;"&amp;'PART METHOD'!$D$5))/RP$3,0)/3600/$E19</f>
        <v>0.0136525260416667</v>
      </c>
      <c r="RQ19" s="0" t="n">
        <f aca="false">IF($X19="●",SUMIFS(ST_SUM!SE:SE,ST_SUM!$L:$L,$G19)/COUNTIFS($G:$G,$G19,$X:$X,"●",$A:$A,RQ$5)/RQ$3,0)/3600/$E19</f>
        <v>0</v>
      </c>
      <c r="RR19" s="0" t="n">
        <f aca="false">IF($Y19="●",SUMIFS(ST_SUM!SF:SF,ST_SUM!$L:$L,$G19)/COUNTIFS($G:$G,$G19,$Y:$Y,"●",$A:$A,RR$5)/RR$3,0)/3600/$E19</f>
        <v>0</v>
      </c>
      <c r="RS19" s="0" t="n">
        <f aca="false">IF($Z19="●",SUMIFS(ST_SUM!SG:SG,ST_SUM!$L:$L,$G19)/COUNTIFS($G:$G,$G19,$Z:$Z,"●",$A:$A,RS$5)/RS$3,0)/3600/$E19</f>
        <v>0.00808663194444445</v>
      </c>
      <c r="RT19" s="0" t="n">
        <f aca="false">IF($AA19="●",SUMIFS(ST_SUM!SH:SH,ST_SUM!$L:$L,$G19)/COUNTIFS($G:$G,$G19,$AA:$AA,"●",$A:$A,RT$5)/RT$3,0)/3600/$E19</f>
        <v>0.0204485677083333</v>
      </c>
      <c r="RU19" s="0" t="n">
        <f aca="false">IF($AB19="●",SUMIFS(ST_SUM!SI:SI,ST_SUM!$L:$L,$G19)/COUNTIFS($G:$G,$G19,$AB:$AB,"●",$A:$A,RU$5)/RU$3,0)/3600/$E19</f>
        <v>0</v>
      </c>
      <c r="RV19" s="0" t="n">
        <f aca="false">IF($AC19="●",SUMIFS(ST_SUM!SJ:SJ,ST_SUM!$L:$L,$G19)/COUNTIFS($G:$G,$G19,$AC:$AC,"●",$A:$A,RV$5)/RV$3,0)/3600/$E19</f>
        <v>0.0141293055555556</v>
      </c>
      <c r="RW19" s="0" t="n">
        <f aca="false">IF($AD19="●",SUMIFS(ST_SUM!SK:SK,ST_SUM!$L:$L,$G19)/COUNTIFS($G:$G,$G19,$AD:$AD,"●",$A:$A,RW$5)/RW$3,0)/3600/$E19</f>
        <v>0.0233419487847222</v>
      </c>
      <c r="RX19" s="0" t="n">
        <f aca="false">IF($AE19="●",SUMIFS(ST_SUM!SL:SL,ST_SUM!$L:$L,$G19)/COUNTIFS($G:$G,$G19,$AE:$AE,"●",$A:$A,RX$5)/RX$3,0)/3600/$E19</f>
        <v>0.00246267361111111</v>
      </c>
      <c r="RY19" s="0" t="n">
        <f aca="false">IF($AF19="●",SUMIFS(ST_SUM!SM:SM,ST_SUM!$L:$L,$G19)/COUNTIFS($G:$G,$G19,$AF:$AF,"●",$A:$A,RY$5)/RY$3,0)/3600/$E19</f>
        <v>0.00397065972222222</v>
      </c>
      <c r="RZ19" s="0" t="n">
        <f aca="false">IF($AG19="●",SUMIFS(ST_SUM!SN:SN,ST_SUM!$L:$L,$G19)/COUNTIFS($G:$G,$G19,$AG:$AG,"●",$A:$A,RZ$5)/RZ$3,0)/3600/$E19</f>
        <v>0.0112488758680556</v>
      </c>
      <c r="SA19" s="0" t="n">
        <f aca="false">IF($AH19="●",SUMIFS(ST_SUM!SO:SO,ST_SUM!$L:$L,$G19)/COUNTIFS($G:$G,$G19,$AH:$AH,"●",$A:$A,SA$5)/SA$3,0)/3600/$E19</f>
        <v>0.00481857638888889</v>
      </c>
      <c r="SB19" s="0" t="n">
        <f aca="false">IF($AI19="●",SUMIFS(ST_SUM!SP:SP,ST_SUM!$L:$L,$G19)/COUNTIFS($G:$G,$G19,$AI:$AI,"●",$A:$A,SB$5)/SB$3,0)/3600/$E19</f>
        <v>0</v>
      </c>
      <c r="SC19" s="0" t="n">
        <f aca="false">IF($AJ19="●",SUMIFS(ST_SUM!SQ:SQ,ST_SUM!$L:$L,$G19)/COUNTIFS($G:$G,$G19,$AJ:$AJ,"●",$A:$A,SC$5)/SC$3,0)/3600/$E19</f>
        <v>0</v>
      </c>
      <c r="SD19" s="0" t="n">
        <f aca="false">IF($AK19="●",SUMIFS(ST_SUM!SR:SR,ST_SUM!$L:$L,$G19)/COUNTIFS($G:$G,$G19,$AK:$AK,"●",$A:$A,SD$5)/SD$3,0)/3600/$E19</f>
        <v>0</v>
      </c>
      <c r="SE19" s="0" t="n">
        <f aca="false">IF($AL19="●",SUMIFS(ST_SUM!SS:SS,ST_SUM!$L:$L,$G19)/COUNTIFS($G:$G,$G19,$AL:$AL,"●",$A:$A,SE$5)/SE$3,0)/3600/$E19</f>
        <v>0.0185852593315972</v>
      </c>
      <c r="SF19" s="0" t="n">
        <f aca="false">IF($AM19="●",SUMIFS(ST_SUM!ST:ST,ST_SUM!$L:$L,$G19)/COUNTIFS($G:$G,$G19,$AM:$AM,"●",$A:$A,SF$5)/SF$3,0)/3600/$E19</f>
        <v>0.0131722829861111</v>
      </c>
      <c r="SG19" s="0" t="n">
        <f aca="false">IF($AN19="●",SUMIFS(ST_SUM!SU:SU,ST_SUM!$L:$L,$G19)/COUNTIFS($G:$G,$G19,$AN:$AN,"●",$A:$A,SG$5)/SG$3,0)/3600/$E19</f>
        <v>0.0174728819444444</v>
      </c>
      <c r="SH19" s="0" t="n">
        <f aca="false">IF($AO19="●",SUMIFS(ST_SUM!SV:SV,ST_SUM!$L:$L,$G19)/COUNTIFS($G:$G,$G19,$AO:$AO,"●",$A:$A,SH$5)/SH$3,0)/3600/$E19</f>
        <v>0</v>
      </c>
      <c r="SI19" s="0" t="n">
        <f aca="false">IF($AP19="●",SUMIFS(ST_SUM!SW:SW,ST_SUM!$L:$L,$G19)/COUNTIFS($G:$G,$G19,$AP:$AP,"●",$A:$A,SI$5)/SI$3,0)/3600/$E19</f>
        <v>0.00646381944444444</v>
      </c>
      <c r="SJ19" s="0" t="n">
        <f aca="false">IF($AQ19="●",SUMIFS(ST_SUM!SX:SX,ST_SUM!$L:$L,$G19)/COUNTIFS($G:$G,$G19,$AQ:$AQ,"●",$A:$A,SJ$5)/SJ$3,0)/3600/$E19</f>
        <v>0</v>
      </c>
      <c r="SK19" s="0" t="n">
        <f aca="false">IF($AR19="●",SUMIFS(ST_SUM!SY:SY,ST_SUM!$L:$L,$G19)/COUNTIFS($G:$G,$G19,$AR:$AR,"●",$A:$A,SK$5)/SK$3,0)/3600/$E19</f>
        <v>0.0201658029513889</v>
      </c>
      <c r="SL19" s="0" t="n">
        <f aca="false">IF($AS19="●",SUMIFS(ST_SUM!SZ:SZ,ST_SUM!$L:$L,$G19)/COUNTIFS($G:$G,$G19,$AS:$AS,"●",$A:$A,SL$5)/SL$3,0)/3600/$E19</f>
        <v>0.0208039505208333</v>
      </c>
      <c r="SM19" s="0" t="n">
        <f aca="false">IF($AT19="●",SUMIFS(ST_SUM!TA:TA,ST_SUM!$L:$L,$G19)/COUNTIFS($G:$G,$G19,$AT:$AT,"●",$A:$A,SM$5)/SM$3,0)/3600/$E19</f>
        <v>0.00908581597222222</v>
      </c>
      <c r="SN19" s="0" t="n">
        <f aca="false">IF($AU19="●",SUMIFS(ST_SUM!TB:TB,ST_SUM!$L:$L,$G19)/COUNTIFS($G:$G,$G19,$AU:$AU,"●",$A:$A,SN$5)/SN$3,0)/3600/$E19</f>
        <v>0</v>
      </c>
      <c r="SO19" s="0" t="n">
        <f aca="false">IF($AV19="●",SUMIFS(ST_SUM!TC:TC,ST_SUM!$L:$L,$G19)/COUNTIFS($G:$G,$G19,$AV:$AV,"●",$A:$A,SO$5)/SO$3,0)/3600/$E19</f>
        <v>0.010854921875</v>
      </c>
      <c r="SP19" s="0" t="n">
        <f aca="false">IF($AW19="●",SUMIFS(ST_SUM!TD:TD,ST_SUM!$L:$L,$G19)/COUNTIFS($G:$G,$G19,$AW:$AW,"●",$A:$A,SP$5)/SP$3,0)/3600/$E19</f>
        <v>0</v>
      </c>
      <c r="SQ19" s="0" t="n">
        <f aca="false">IF($AX19="●",SUMIFS(ST_SUM!TE:TE,ST_SUM!$L:$L,$G19)/COUNTIFS($G:$G,$G19,$AX:$AX,"●",$A:$A,SQ$5)/SQ$3,0)/3600/$E19</f>
        <v>0.0107080251736111</v>
      </c>
      <c r="SR19" s="0" t="n">
        <f aca="false">IF($AY19="●",SUMIFS(ST_SUM!TF:TF,ST_SUM!$L:$L,$G19)/COUNTIFS($G:$G,$G19,$AY:$AY,"●",$A:$A,SR$5)/SR$3,0)/3600/$E19</f>
        <v>0.00887862413194444</v>
      </c>
      <c r="SS19" s="0" t="n">
        <f aca="false">IF($AZ19="●",SUMIFS(ST_SUM!TG:TG,ST_SUM!$L:$L,$G19)/COUNTIFS($G:$G,$G19,$AZ:$AZ,"●",$A:$A,SS$5)/SS$3,0)/3600/$E19</f>
        <v>0.00986568467881945</v>
      </c>
      <c r="ST19" s="0" t="n">
        <f aca="false">IF($BA19="●",SUMIFS(ST_SUM!TH:TH,ST_SUM!$L:$L,$G19)/COUNTIFS($G:$G,$G19,$BA:$BA,"●",$A:$A,ST$5)/ST$3,0)/3600/$E19</f>
        <v>0</v>
      </c>
      <c r="SU19" s="0" t="n">
        <f aca="false">IF($BB19="●",SUMIFS(ST_SUM!TI:TI,ST_SUM!$L:$L,$G19)/COUNTIFS($G:$G,$G19,$BB:$BB,"●",$A:$A,SU$5)/SU$3,0)/3600/$E19</f>
        <v>0</v>
      </c>
      <c r="SV19" s="0" t="n">
        <f aca="false">IF($BC19="●",SUMIFS(ST_SUM!TJ:TJ,ST_SUM!$L:$L,$G19)/COUNTIFS($G:$G,$G19,$BC:$BC,"●",$A:$A,SV$5)/SV$3,0)/3600/$E19</f>
        <v>0</v>
      </c>
      <c r="SW19" s="0" t="n">
        <f aca="false">IF($BD19="●",SUMIFS(ST_SUM!TK:TK,ST_SUM!$L:$L,$G19)/COUNTIFS($G:$G,$G19,$BD:$BD,"●",$A:$A,SW$5)/SW$3,0)/3600/$E19</f>
        <v>0.0132748752170139</v>
      </c>
      <c r="SX19" s="0" t="n">
        <f aca="false">IF($BE19="●",SUMIFS(ST_SUM!TL:TL,ST_SUM!$L:$L,$G19)/COUNTIFS($G:$G,$G19,$BE:$BE,"●",$A:$A,SX$5)/SX$3,0)/3600/$E19</f>
        <v>0</v>
      </c>
      <c r="SY19" s="0" t="n">
        <f aca="false">IF($BF19="●",SUMIFS(ST_SUM!TM:TM,ST_SUM!$L:$L,$G19)/COUNTIFS($G:$G,$G19,$BF:$BF,"●",$A:$A,SY$5)/SY$3,0)/3600/$E19</f>
        <v>0.00366592013888889</v>
      </c>
      <c r="SZ19" s="0" t="n">
        <f aca="false">IF($BG19="●",SUMIFS(ST_SUM!TN:TN,ST_SUM!$L:$L,$G19)/COUNTIFS($G:$G,$G19,$BG:$BG,"●",$A:$A,SZ$5)/SZ$3,0)/3600/$E19</f>
        <v>0</v>
      </c>
      <c r="TA19" s="0" t="n">
        <f aca="false">IF($BH19="●",SUMIFS(ST_SUM!TO:TO,ST_SUM!$L:$L,$G19)/COUNTIFS($G:$G,$G19,$BH:$BH,"●",$A:$A,TA$5)/TA$3,0)/3600/$E19</f>
        <v>0</v>
      </c>
      <c r="TB19" s="0" t="n">
        <f aca="false">IF($BI19="●",SUMIFS(ST_SUM!TP:TP,ST_SUM!$L:$L,$G19)/COUNTIFS($G:$G,$G19,$BI:$BI,"●",$A:$A,TB$5)/TB$3,0)/3600/$E19</f>
        <v>0</v>
      </c>
      <c r="TC19" s="0" t="n">
        <f aca="false">IF($BJ19="●",SUMIFS(ST_SUM!TQ:TQ,ST_SUM!$L:$L,$G19)/COUNTIFS($G:$G,$G19,$BJ:$BJ,"●",$A:$A,TC$5)/TC$3,0)/3600/$E19</f>
        <v>0.00179336805555556</v>
      </c>
      <c r="TD19" s="0" t="n">
        <f aca="false">IF($BK19="●",SUMIFS(ST_SUM!TR:TR,ST_SUM!$L:$L,$G19)/COUNTIFS($G:$G,$G19,$BK:$BK,"●",$A:$A,TD$5)/TD$3,0)/3600/$E19</f>
        <v>0</v>
      </c>
      <c r="TE19" s="0" t="n">
        <f aca="false">IF($BL19="●",SUMIFS(ST_SUM!TS:TS,ST_SUM!$L:$L,$G19)/COUNTIFS($G:$G,$G19,$BL:$BL,"●",$A:$A,TE$5)/TE$3,0)/3600/$E19</f>
        <v>0.00597724826388889</v>
      </c>
      <c r="TF19" s="0" t="n">
        <f aca="false">IF($BM19="●",SUMIFS(ST_SUM!TT:TT,ST_SUM!$L:$L,$G19)/COUNTIFS($G:$G,$G19,$BM:$BM,"●",$A:$A,TF$5)/TF$3,0)/3600/$E19</f>
        <v>0.0145932578125</v>
      </c>
      <c r="TG19" s="0" t="n">
        <f aca="false">IF($BN19="●",SUMIFS(ST_SUM!TU:TU,ST_SUM!$L:$L,$G19)/COUNTIFS($G:$G,$G19,$BN:$BN,"●",$A:$A,TG$5)/TG$3,0)/3600/$E19</f>
        <v>0</v>
      </c>
      <c r="TH19" s="0" t="n">
        <f aca="false">IF($BO19="●",SUMIFS(ST_SUM!TV:TV,ST_SUM!$L:$L,$G19)/COUNTIFS($G:$G,$G19,$BO:$BO,"●",$A:$A,TH$5)/TH$3,0)/3600/$E19</f>
        <v>0</v>
      </c>
      <c r="TI19" s="0" t="n">
        <f aca="false">IF($BP19="●",SUMIFS(ST_SUM!TW:TW,ST_SUM!$L:$L,$G19)/COUNTIFS($G:$G,$G19,$BP:$BP,"●",$A:$A,TI$5)/TI$3,0)/3600/$E19</f>
        <v>0</v>
      </c>
      <c r="TJ19" s="0" t="n">
        <f aca="false">IF($BQ19="●",SUMIFS(ST_SUM!TX:TX,ST_SUM!$L:$L,$G19)/COUNTIFS($G:$G,$G19,$BQ:$BQ,"●",$A:$A,TJ$5)/TJ$3,0)/3600/$E19</f>
        <v>0</v>
      </c>
      <c r="TK19" s="0" t="n">
        <f aca="false">IF($BR19="●",SUMIFS(ST_SUM!TY:TY,ST_SUM!$L:$L,$G19)/COUNTIFS($G:$G,$G19,$BR:$BR,"●",$A:$A,TK$5)/TK$3,0)/3600/$E19</f>
        <v>0</v>
      </c>
      <c r="TL19" s="0" t="n">
        <f aca="false">IF($BS19="●",SUMIFS(ST_SUM!TZ:TZ,ST_SUM!$L:$L,$G19)/COUNTIFS($G:$G,$G19,$BS:$BS,"●",$A:$A,TL$5)/TL$3,0)/3600/$E19</f>
        <v>0.0171067404513889</v>
      </c>
      <c r="TM19" s="0" t="n">
        <f aca="false">IF($BT19="●",SUMIFS(ST_SUM!UA:UA,ST_SUM!$L:$L,$G19)/COUNTIFS($G:$G,$G19,$BT:$BT,"●",$A:$A,TM$5)/TM$3,0)/3600/$E19</f>
        <v>0</v>
      </c>
      <c r="TN19" s="0" t="n">
        <f aca="false">SUM(RA19:TM19)</f>
        <v>0.455911417173032</v>
      </c>
      <c r="TO19" s="0" t="n">
        <f aca="false">IF($H19="●",SUMIFS(ST_SUM!UC:UC,ST_SUM!$L:$L,$G19)/COUNTIFS($G:$G,$G19,$H:$H,"●",$A:$A,TO$5)/TO$3,0)/3600/$E19</f>
        <v>0.00875169890873016</v>
      </c>
      <c r="TP19" s="0" t="n">
        <f aca="false">IF($I19="●",SUMIFS(ST_SUM!UD:UD,ST_SUM!$L:$L,$G19)/COUNTIFS($G:$G,$G19,$I:$I,"●",$A:$A,TP$5)/TP$3,0)/3600/$E19</f>
        <v>0.00374906580687831</v>
      </c>
      <c r="TQ19" s="0" t="n">
        <f aca="false">IF($J19="●",SUMIFS(ST_SUM!UE:UE,ST_SUM!$L:$L,$G19)/COUNTIFS($G:$G,$G19,$J:$J,"●",$A:$A,TQ$5)/TQ$3,0)/3600/$E19</f>
        <v>0</v>
      </c>
      <c r="TR19" s="0" t="n">
        <f aca="false">IF($K19="●",SUMIFS(ST_SUM!UF:UF,ST_SUM!$L:$L,$G19)/COUNTIFS($G:$G,$G19,$K:$K,"●",$A:$A,TR$5)/TR$3,0)/3600/$E19</f>
        <v>0.0208547495039683</v>
      </c>
      <c r="TS19" s="0" t="n">
        <f aca="false">IF($L19="●",SUMIFS(ST_SUM!UG:UG,ST_SUM!$L:$L,$G19)/COUNTIFS($G:$G,$G19,$L:$L,"●",$A:$A,TS$5)/TS$3,0)/3600/$E19</f>
        <v>0.0205715319113757</v>
      </c>
      <c r="TT19" s="0" t="n">
        <f aca="false">IF($M19="●",SUMIFS(ST_SUM!UH:UH,ST_SUM!$L:$L,$G19)/COUNTIFS($G:$G,$G19,$M:$M,"●",$A:$A,TT$5)/TT$3,0)/3600/$E19</f>
        <v>0.0116368138227513</v>
      </c>
      <c r="TU19" s="0" t="n">
        <f aca="false">IF($N19="●",SUMIFS(ST_SUM!UI:UI,ST_SUM!$L:$L,$G19)/COUNTIFS($G:$G,$G19,$N:$N,"●",$A:$A,TU$5)/TU$3,0)/3600/$E19</f>
        <v>0</v>
      </c>
      <c r="TV19" s="0" t="n">
        <f aca="false">IF($O19="●",SUMIFS(ST_SUM!UJ:UJ,ST_SUM!$L:$L,$G19,ST_SUM!$M:$M,IF($B19='PART METHOD'!$D$4,"FMCNC1",IF($B19='PART METHOD'!$D$6,"FMCNC2","STD")))/IF($B19='PART METHOD'!$D$4,COUNTIFS($G:$G,$G19,$O:$O,"●",$A:$A,TV$5,$B:$B,'PART METHOD'!$D$4),IF($B19='PART METHOD'!$D$6,COUNTIFS($G:$G,$G19,$O:$O,"●",$A:$A,TV$5,$B:$B,'PART METHOD'!$D$6),COUNTIFS($G:$G,$G19,$O:$O,"●",$A:$A,TV$5,$B:$B,"&lt;&gt;"&amp;'PART METHOD'!$D$4,$B:$B,"&lt;&gt;"&amp;'PART METHOD'!$D$6)))/TV$3,0)/3600/$E19</f>
        <v>0</v>
      </c>
      <c r="TW19" s="0" t="n">
        <f aca="false">IF($P19="●",SUMIFS(ST_SUM!UK:UK,ST_SUM!$L:$L,$G19,ST_SUM!$M:$M,IF($B19='PART METHOD'!$D$4,"FMCNC1",IF($B19='PART METHOD'!$D$6,"FMCNC2","STD")))/IF($B19='PART METHOD'!$D$4,COUNTIFS($G:$G,$G19,$P:$P,"●",$A:$A,TW$5,$B:$B,'PART METHOD'!$D$4),IF($B19='PART METHOD'!$D$6,COUNTIFS($G:$G,$G19,$P:$P,"●",$A:$A,TW$5,$B:$B,'PART METHOD'!$D$6),COUNTIFS($G:$G,$G19,$P:$P,"●",$A:$A,TW$5,$B:$B,"&lt;&gt;"&amp;'PART METHOD'!$D$4,$B:$B,"&lt;&gt;"&amp;'PART METHOD'!$D$6)))/TW$3,0)/3600/$E19</f>
        <v>0.00641283482142857</v>
      </c>
      <c r="TX19" s="0" t="n">
        <f aca="false">IF($Q19="●",SUMIFS(ST_SUM!UL:UL,ST_SUM!$L:$L,$G19,ST_SUM!$M:$M,IF($B19='PART METHOD'!$D$4,"FMCNC1",IF($B19='PART METHOD'!$D$6,"FMCNC2","STD")))/IF($B19='PART METHOD'!$D$4,COUNTIFS($G:$G,$G19,$Q:$Q,"●",$A:$A,TX$5,$B:$B,'PART METHOD'!$D$4),IF($B19='PART METHOD'!$D$6,COUNTIFS($G:$G,$G19,$Q:$Q,"●",$A:$A,TX$5,$B:$B,'PART METHOD'!$D$6),COUNTIFS($G:$G,$G19,$Q:$Q,"●",$A:$A,TX$5,$B:$B,"&lt;&gt;"&amp;'PART METHOD'!$D$4,$B:$B,"&lt;&gt;"&amp;'PART METHOD'!$D$6)))/TX$3,0)/3600/$E19</f>
        <v>0.00858902419532628</v>
      </c>
      <c r="TY19" s="0" t="n">
        <f aca="false">IF($R19="●",SUMIFS(ST_SUM!UM:UM,ST_SUM!$L:$L,$G19,ST_SUM!$M:$M,IF($B19='PART METHOD'!$D$4,"FMCNC1",IF($B19='PART METHOD'!$D$6,"FMCNC2","STD")))/IF($B19='PART METHOD'!$D$4,COUNTIFS($G:$G,$G19,$R:$R,"●",$A:$A,TY$5,$B:$B,'PART METHOD'!$D$4),IF($B19='PART METHOD'!$D$6,COUNTIFS($G:$G,$G19,$R:$R,"●",$A:$A,TY$5,$B:$B,'PART METHOD'!$D$6),COUNTIFS($G:$G,$G19,$R:$R,"●",$A:$A,TY$5,$B:$B,"&lt;&gt;"&amp;'PART METHOD'!$D$4,$B:$B,"&lt;&gt;"&amp;'PART METHOD'!$D$6)))/TY$3,0)/3600/$E19</f>
        <v>0.00445569885361552</v>
      </c>
      <c r="TZ19" s="0" t="n">
        <f aca="false">IF($S19="●",SUMIFS(ST_SUM!UN:UN,ST_SUM!$L:$L,$G19,ST_SUM!$M:$M,IF($B19='PART METHOD'!$D$4,"FMCNC1",IF($B19='PART METHOD'!$D$6,"FMCNC2","STD")))/IF($B19='PART METHOD'!$D$4,COUNTIFS($G:$G,$G19,$S:$S,"●",$A:$A,TZ$5,$B:$B,'PART METHOD'!$D$4),IF($B19='PART METHOD'!$D$6,COUNTIFS($G:$G,$G19,$S:$S,"●",$A:$A,TZ$5,$B:$B,'PART METHOD'!$D$6),COUNTIFS($G:$G,$G19,$S:$S,"●",$A:$A,TZ$5,$B:$B,"&lt;&gt;"&amp;'PART METHOD'!$D$4,$B:$B,"&lt;&gt;"&amp;'PART METHOD'!$D$6)))/TZ$3,0)/3600/$E19</f>
        <v>0</v>
      </c>
      <c r="UA19" s="0" t="n">
        <f aca="false">IF($T19="●",SUMIFS(ST_SUM!UO:UO,ST_SUM!$L:$L,$G19,ST_SUM!$M:$M,IF($B19='PART METHOD'!$D$4,"FMCNC1",IF($B19='PART METHOD'!$D$6,"FMCNC2","STD")))/IF($B19='PART METHOD'!$D$4,COUNTIFS($G:$G,$G19,$T:$T,"●",$A:$A,UA$5,$B:$B,'PART METHOD'!$D$4),IF($B19='PART METHOD'!$D$6,COUNTIFS($G:$G,$G19,$T:$T,"●",$A:$A,UA$5,$B:$B,'PART METHOD'!$D$6),COUNTIFS($G:$G,$G19,$T:$T,"●",$A:$A,UA$5,$B:$B,"&lt;&gt;"&amp;'PART METHOD'!$D$4,$B:$B,"&lt;&gt;"&amp;'PART METHOD'!$D$6)))/UA$3,0)/3600/$E19</f>
        <v>0.00597705853174603</v>
      </c>
      <c r="UB19" s="0" t="n">
        <f aca="false">IF($U19="●",SUMIFS(ST_SUM!UP:UP,ST_SUM!$L:$L,$G19,ST_SUM!$M:$M,IF($B19='PART METHOD'!$D$4,"FMCNC1",IF($B19='PART METHOD'!$D$6,"FMCNC2","STD")))/IF($B19='PART METHOD'!$D$4,COUNTIFS($G:$G,$G19,$U:$U,"●",$A:$A,UB$5,$B:$B,'PART METHOD'!$D$4),IF($B19='PART METHOD'!$D$6,COUNTIFS($G:$G,$G19,$U:$U,"●",$A:$A,UB$5,$B:$B,'PART METHOD'!$D$6),COUNTIFS($G:$G,$G19,$U:$U,"●",$A:$A,UB$5,$B:$B,"&lt;&gt;"&amp;'PART METHOD'!$D$4,$B:$B,"&lt;&gt;"&amp;'PART METHOD'!$D$6)))/UB$3,0)/3600/$E19</f>
        <v>0.00757356150793651</v>
      </c>
      <c r="UC19" s="0" t="n">
        <f aca="false">IF($V19="●",SUMIFS(ST_SUM!UQ:UQ,ST_SUM!$L:$L,$G19,ST_SUM!$M:$M,IF($B19='PART METHOD'!$D$4,"FMCNC1",IF($B19='PART METHOD'!$D$6,"FMCNC2","STD")))/IF($B19='PART METHOD'!$D$4,COUNTIFS($G:$G,$G19,$V:$V,"●",$A:$A,UC$5,$B:$B,'PART METHOD'!$D$4),IF($B19='PART METHOD'!$D$6,COUNTIFS($G:$G,$G19,$V:$V,"●",$A:$A,UC$5,$B:$B,'PART METHOD'!$D$6),COUNTIFS($G:$G,$G19,$V:$V,"●",$A:$A,UC$5,$B:$B,"&lt;&gt;"&amp;'PART METHOD'!$D$4,$B:$B,"&lt;&gt;"&amp;'PART METHOD'!$D$6)))/UC$3,0)/3600/$E19</f>
        <v>0</v>
      </c>
      <c r="UD19" s="0" t="n">
        <f aca="false">IF($W19="●",SUMIFS(ST_SUM!UR:UR,ST_SUM!$L:$L,$G19,ST_SUM!$N:$N,IF($B19='PART METHOD'!$D$5,"HAND","STD"))/COUNTIFS($G:$G,$G19,$W:$W,"●",$A:$A,UD$5,$B:$B,IF($B19='PART METHOD'!$D$5,'PART METHOD'!$D$5,"&lt;&gt;"&amp;'PART METHOD'!$D$5))/UD$3,0)/3600/$E19</f>
        <v>0.00918649553571429</v>
      </c>
      <c r="UE19" s="0" t="n">
        <f aca="false">IF($X19="●",SUMIFS(ST_SUM!US:US,ST_SUM!$L:$L,$G19)/COUNTIFS($G:$G,$G19,$X:$X,"●",$A:$A,UE$5)/UE$3,0)/3600/$E19</f>
        <v>0</v>
      </c>
      <c r="UF19" s="0" t="n">
        <f aca="false">IF($Y19="●",SUMIFS(ST_SUM!UT:UT,ST_SUM!$L:$L,$G19)/COUNTIFS($G:$G,$G19,$Y:$Y,"●",$A:$A,UF$5)/UF$3,0)/3600/$E19</f>
        <v>0</v>
      </c>
      <c r="UG19" s="0" t="n">
        <f aca="false">IF($Z19="●",SUMIFS(ST_SUM!UU:UU,ST_SUM!$L:$L,$G19)/COUNTIFS($G:$G,$G19,$Z:$Z,"●",$A:$A,UG$5)/UG$3,0)/3600/$E19</f>
        <v>0.00994363150352734</v>
      </c>
      <c r="UH19" s="0" t="n">
        <f aca="false">IF($AA19="●",SUMIFS(ST_SUM!UV:UV,ST_SUM!$L:$L,$G19)/COUNTIFS($G:$G,$G19,$AA:$AA,"●",$A:$A,UH$5)/UH$3,0)/3600/$E19</f>
        <v>0.0226724454365079</v>
      </c>
      <c r="UI19" s="0" t="n">
        <f aca="false">IF($AB19="●",SUMIFS(ST_SUM!UW:UW,ST_SUM!$L:$L,$G19)/COUNTIFS($G:$G,$G19,$AB:$AB,"●",$A:$A,UI$5)/UI$3,0)/3600/$E19</f>
        <v>0</v>
      </c>
      <c r="UJ19" s="0" t="n">
        <f aca="false">IF($AC19="●",SUMIFS(ST_SUM!UX:UX,ST_SUM!$L:$L,$G19)/COUNTIFS($G:$G,$G19,$AC:$AC,"●",$A:$A,UJ$5)/UJ$3,0)/3600/$E19</f>
        <v>0.00764412574404762</v>
      </c>
      <c r="UK19" s="0" t="n">
        <f aca="false">IF($AD19="●",SUMIFS(ST_SUM!UY:UY,ST_SUM!$L:$L,$G19)/COUNTIFS($G:$G,$G19,$AD:$AD,"●",$A:$A,UK$5)/UK$3,0)/3600/$E19</f>
        <v>0.0178078745039683</v>
      </c>
      <c r="UL19" s="0" t="n">
        <f aca="false">IF($AE19="●",SUMIFS(ST_SUM!UZ:UZ,ST_SUM!$L:$L,$G19)/COUNTIFS($G:$G,$G19,$AE:$AE,"●",$A:$A,UL$5)/UL$3,0)/3600/$E19</f>
        <v>0.00214252604166667</v>
      </c>
      <c r="UM19" s="0" t="n">
        <f aca="false">IF($AF19="●",SUMIFS(ST_SUM!VA:VA,ST_SUM!$L:$L,$G19)/COUNTIFS($G:$G,$G19,$AF:$AF,"●",$A:$A,UM$5)/UM$3,0)/3600/$E19</f>
        <v>0.00652287119708995</v>
      </c>
      <c r="UN19" s="0" t="n">
        <f aca="false">IF($AG19="●",SUMIFS(ST_SUM!VB:VB,ST_SUM!$L:$L,$G19)/COUNTIFS($G:$G,$G19,$AG:$AG,"●",$A:$A,UN$5)/UN$3,0)/3600/$E19</f>
        <v>0.00464031498015873</v>
      </c>
      <c r="UO19" s="0" t="n">
        <f aca="false">IF($AH19="●",SUMIFS(ST_SUM!VC:VC,ST_SUM!$L:$L,$G19)/COUNTIFS($G:$G,$G19,$AH:$AH,"●",$A:$A,UO$5)/UO$3,0)/3600/$E19</f>
        <v>0.00231845238095238</v>
      </c>
      <c r="UP19" s="0" t="n">
        <f aca="false">IF($AI19="●",SUMIFS(ST_SUM!VD:VD,ST_SUM!$L:$L,$G19)/COUNTIFS($G:$G,$G19,$AI:$AI,"●",$A:$A,UP$5)/UP$3,0)/3600/$E19</f>
        <v>0</v>
      </c>
      <c r="UQ19" s="0" t="n">
        <f aca="false">IF($AJ19="●",SUMIFS(ST_SUM!VE:VE,ST_SUM!$L:$L,$G19)/COUNTIFS($G:$G,$G19,$AJ:$AJ,"●",$A:$A,UQ$5)/UQ$3,0)/3600/$E19</f>
        <v>0</v>
      </c>
      <c r="UR19" s="0" t="n">
        <f aca="false">IF($AK19="●",SUMIFS(ST_SUM!VF:VF,ST_SUM!$L:$L,$G19)/COUNTIFS($G:$G,$G19,$AK:$AK,"●",$A:$A,UR$5)/UR$3,0)/3600/$E19</f>
        <v>0</v>
      </c>
      <c r="US19" s="0" t="n">
        <f aca="false">IF($AL19="●",SUMIFS(ST_SUM!VG:VG,ST_SUM!$L:$L,$G19)/COUNTIFS($G:$G,$G19,$AL:$AL,"●",$A:$A,US$5)/US$3,0)/3600/$E19</f>
        <v>0.0125142671130952</v>
      </c>
      <c r="UT19" s="0" t="n">
        <f aca="false">IF($AM19="●",SUMIFS(ST_SUM!VH:VH,ST_SUM!$L:$L,$G19)/COUNTIFS($G:$G,$G19,$AM:$AM,"●",$A:$A,UT$5)/UT$3,0)/3600/$E19</f>
        <v>0.0160420965608466</v>
      </c>
      <c r="UU19" s="0" t="n">
        <f aca="false">IF($AN19="●",SUMIFS(ST_SUM!VI:VI,ST_SUM!$L:$L,$G19)/COUNTIFS($G:$G,$G19,$AN:$AN,"●",$A:$A,UU$5)/UU$3,0)/3600/$E19</f>
        <v>0.0112104208002646</v>
      </c>
      <c r="UV19" s="0" t="n">
        <f aca="false">IF($AO19="●",SUMIFS(ST_SUM!VJ:VJ,ST_SUM!$L:$L,$G19)/COUNTIFS($G:$G,$G19,$AO:$AO,"●",$A:$A,UV$5)/UV$3,0)/3600/$E19</f>
        <v>0</v>
      </c>
      <c r="UW19" s="0" t="n">
        <f aca="false">IF($AP19="●",SUMIFS(ST_SUM!VK:VK,ST_SUM!$L:$L,$G19)/COUNTIFS($G:$G,$G19,$AP:$AP,"●",$A:$A,UW$5)/UW$3,0)/3600/$E19</f>
        <v>0.00692631448412698</v>
      </c>
      <c r="UX19" s="0" t="n">
        <f aca="false">IF($AQ19="●",SUMIFS(ST_SUM!VL:VL,ST_SUM!$L:$L,$G19)/COUNTIFS($G:$G,$G19,$AQ:$AQ,"●",$A:$A,UX$5)/UX$3,0)/3600/$E19</f>
        <v>0</v>
      </c>
      <c r="UY19" s="0" t="n">
        <f aca="false">IF($AR19="●",SUMIFS(ST_SUM!VM:VM,ST_SUM!$L:$L,$G19)/COUNTIFS($G:$G,$G19,$AR:$AR,"●",$A:$A,UY$5)/UY$3,0)/3600/$E19</f>
        <v>0.0195663153108466</v>
      </c>
      <c r="UZ19" s="0" t="n">
        <f aca="false">IF($AS19="●",SUMIFS(ST_SUM!VN:VN,ST_SUM!$L:$L,$G19)/COUNTIFS($G:$G,$G19,$AS:$AS,"●",$A:$A,UZ$5)/UZ$3,0)/3600/$E19</f>
        <v>0.0151681258267196</v>
      </c>
      <c r="VA19" s="0" t="n">
        <f aca="false">IF($AT19="●",SUMIFS(ST_SUM!VO:VO,ST_SUM!$L:$L,$G19)/COUNTIFS($G:$G,$G19,$AT:$AT,"●",$A:$A,VA$5)/VA$3,0)/3600/$E19</f>
        <v>0.00990758928571429</v>
      </c>
      <c r="VB19" s="0" t="n">
        <f aca="false">IF($AU19="●",SUMIFS(ST_SUM!VP:VP,ST_SUM!$L:$L,$G19)/COUNTIFS($G:$G,$G19,$AU:$AU,"●",$A:$A,VB$5)/VB$3,0)/3600/$E19</f>
        <v>0</v>
      </c>
      <c r="VC19" s="0" t="n">
        <f aca="false">IF($AV19="●",SUMIFS(ST_SUM!VQ:VQ,ST_SUM!$L:$L,$G19)/COUNTIFS($G:$G,$G19,$AV:$AV,"●",$A:$A,VC$5)/VC$3,0)/3600/$E19</f>
        <v>0.0146184730489418</v>
      </c>
      <c r="VD19" s="0" t="n">
        <f aca="false">IF($AW19="●",SUMIFS(ST_SUM!VR:VR,ST_SUM!$L:$L,$G19)/COUNTIFS($G:$G,$G19,$AW:$AW,"●",$A:$A,VD$5)/VD$3,0)/3600/$E19</f>
        <v>0</v>
      </c>
      <c r="VE19" s="0" t="n">
        <f aca="false">IF($AX19="●",SUMIFS(ST_SUM!VS:VS,ST_SUM!$L:$L,$G19)/COUNTIFS($G:$G,$G19,$AX:$AX,"●",$A:$A,VE$5)/VE$3,0)/3600/$E19</f>
        <v>0.014700107473545</v>
      </c>
      <c r="VF19" s="0" t="n">
        <f aca="false">IF($AY19="●",SUMIFS(ST_SUM!VT:VT,ST_SUM!$L:$L,$G19)/COUNTIFS($G:$G,$G19,$AY:$AY,"●",$A:$A,VF$5)/VF$3,0)/3600/$E19</f>
        <v>0.00660760044642857</v>
      </c>
      <c r="VG19" s="0" t="n">
        <f aca="false">IF($AZ19="●",SUMIFS(ST_SUM!VU:VU,ST_SUM!$L:$L,$G19)/COUNTIFS($G:$G,$G19,$AZ:$AZ,"●",$A:$A,VG$5)/VG$3,0)/3600/$E19</f>
        <v>0.00579907820767196</v>
      </c>
      <c r="VH19" s="0" t="n">
        <f aca="false">IF($BA19="●",SUMIFS(ST_SUM!VV:VV,ST_SUM!$L:$L,$G19)/COUNTIFS($G:$G,$G19,$BA:$BA,"●",$A:$A,VH$5)/VH$3,0)/3600/$E19</f>
        <v>0</v>
      </c>
      <c r="VI19" s="0" t="n">
        <f aca="false">IF($BB19="●",SUMIFS(ST_SUM!VW:VW,ST_SUM!$L:$L,$G19)/COUNTIFS($G:$G,$G19,$BB:$BB,"●",$A:$A,VI$5)/VI$3,0)/3600/$E19</f>
        <v>0</v>
      </c>
      <c r="VJ19" s="0" t="n">
        <f aca="false">IF($BC19="●",SUMIFS(ST_SUM!VX:VX,ST_SUM!$L:$L,$G19)/COUNTIFS($G:$G,$G19,$BC:$BC,"●",$A:$A,VJ$5)/VJ$3,0)/3600/$E19</f>
        <v>0</v>
      </c>
      <c r="VK19" s="0" t="n">
        <f aca="false">IF($BD19="●",SUMIFS(ST_SUM!VY:VY,ST_SUM!$L:$L,$G19)/COUNTIFS($G:$G,$G19,$BD:$BD,"●",$A:$A,VK$5)/VK$3,0)/3600/$E19</f>
        <v>0.0145755166997354</v>
      </c>
      <c r="VL19" s="0" t="n">
        <f aca="false">IF($BE19="●",SUMIFS(ST_SUM!VZ:VZ,ST_SUM!$L:$L,$G19)/COUNTIFS($G:$G,$G19,$BE:$BE,"●",$A:$A,VL$5)/VL$3,0)/3600/$E19</f>
        <v>0</v>
      </c>
      <c r="VM19" s="0" t="n">
        <f aca="false">IF($BF19="●",SUMIFS(ST_SUM!WA:WA,ST_SUM!$L:$L,$G19)/COUNTIFS($G:$G,$G19,$BF:$BF,"●",$A:$A,VM$5)/VM$3,0)/3600/$E19</f>
        <v>0.00498416832010582</v>
      </c>
      <c r="VN19" s="0" t="n">
        <f aca="false">IF($BG19="●",SUMIFS(ST_SUM!WB:WB,ST_SUM!$L:$L,$G19)/COUNTIFS($G:$G,$G19,$BG:$BG,"●",$A:$A,VN$5)/VN$3,0)/3600/$E19</f>
        <v>0</v>
      </c>
      <c r="VO19" s="0" t="n">
        <f aca="false">IF($BH19="●",SUMIFS(ST_SUM!WC:WC,ST_SUM!$L:$L,$G19)/COUNTIFS($G:$G,$G19,$BH:$BH,"●",$A:$A,VO$5)/VO$3,0)/3600/$E19</f>
        <v>0</v>
      </c>
      <c r="VP19" s="0" t="n">
        <f aca="false">IF($BI19="●",SUMIFS(ST_SUM!WD:WD,ST_SUM!$L:$L,$G19)/COUNTIFS($G:$G,$G19,$BI:$BI,"●",$A:$A,VP$5)/VP$3,0)/3600/$E19</f>
        <v>0</v>
      </c>
      <c r="VQ19" s="0" t="n">
        <f aca="false">IF($BJ19="●",SUMIFS(ST_SUM!WE:WE,ST_SUM!$L:$L,$G19)/COUNTIFS($G:$G,$G19,$BJ:$BJ,"●",$A:$A,VQ$5)/VQ$3,0)/3600/$E19</f>
        <v>0.00171420304232804</v>
      </c>
      <c r="VR19" s="0" t="n">
        <f aca="false">IF($BK19="●",SUMIFS(ST_SUM!WF:WF,ST_SUM!$L:$L,$G19)/COUNTIFS($G:$G,$G19,$BK:$BK,"●",$A:$A,VR$5)/VR$3,0)/3600/$E19</f>
        <v>0</v>
      </c>
      <c r="VS19" s="0" t="n">
        <f aca="false">IF($BL19="●",SUMIFS(ST_SUM!WG:WG,ST_SUM!$L:$L,$G19)/COUNTIFS($G:$G,$G19,$BL:$BL,"●",$A:$A,VS$5)/VS$3,0)/3600/$E19</f>
        <v>0.0076516975308642</v>
      </c>
      <c r="VT19" s="0" t="n">
        <f aca="false">IF($BM19="●",SUMIFS(ST_SUM!WH:WH,ST_SUM!$L:$L,$G19)/COUNTIFS($G:$G,$G19,$BM:$BM,"●",$A:$A,VT$5)/VT$3,0)/3600/$E19</f>
        <v>0.00912114541997354</v>
      </c>
      <c r="VU19" s="0" t="n">
        <f aca="false">IF($BN19="●",SUMIFS(ST_SUM!WI:WI,ST_SUM!$L:$L,$G19)/COUNTIFS($G:$G,$G19,$BN:$BN,"●",$A:$A,VU$5)/VU$3,0)/3600/$E19</f>
        <v>0</v>
      </c>
      <c r="VV19" s="0" t="n">
        <f aca="false">IF($BO19="●",SUMIFS(ST_SUM!WJ:WJ,ST_SUM!$L:$L,$G19)/COUNTIFS($G:$G,$G19,$BO:$BO,"●",$A:$A,VV$5)/VV$3,0)/3600/$E19</f>
        <v>0</v>
      </c>
      <c r="VW19" s="0" t="n">
        <f aca="false">IF($BP19="●",SUMIFS(ST_SUM!WK:WK,ST_SUM!$L:$L,$G19)/COUNTIFS($G:$G,$G19,$BP:$BP,"●",$A:$A,VW$5)/VW$3,0)/3600/$E19</f>
        <v>0</v>
      </c>
      <c r="VX19" s="0" t="n">
        <f aca="false">IF($BQ19="●",SUMIFS(ST_SUM!WL:WL,ST_SUM!$L:$L,$G19)/COUNTIFS($G:$G,$G19,$BQ:$BQ,"●",$A:$A,VX$5)/VX$3,0)/3600/$E19</f>
        <v>0</v>
      </c>
      <c r="VY19" s="0" t="n">
        <f aca="false">IF($BR19="●",SUMIFS(ST_SUM!WM:WM,ST_SUM!$L:$L,$G19)/COUNTIFS($G:$G,$G19,$BR:$BR,"●",$A:$A,VY$5)/VY$3,0)/3600/$E19</f>
        <v>0</v>
      </c>
      <c r="VZ19" s="0" t="n">
        <f aca="false">IF($BS19="●",SUMIFS(ST_SUM!WN:WN,ST_SUM!$L:$L,$G19)/COUNTIFS($G:$G,$G19,$BS:$BS,"●",$A:$A,VZ$5)/VZ$3,0)/3600/$E19</f>
        <v>0.0208938864087302</v>
      </c>
      <c r="WA19" s="0" t="n">
        <f aca="false">IF($BT19="●",SUMIFS(ST_SUM!WO:WO,ST_SUM!$L:$L,$G19)/COUNTIFS($G:$G,$G19,$BT:$BT,"●",$A:$A,WA$5)/WA$3,0)/3600/$E19</f>
        <v>0</v>
      </c>
      <c r="WB19" s="0" t="n">
        <f aca="false">SUM(TO19:WA19)</f>
        <v>0.373451781167328</v>
      </c>
      <c r="WC19" s="0" t="n">
        <f aca="false">IF($H19="●",SUMIFS(ST_SUM!WQ:WQ,ST_SUM!$L:$L,$G19)/COUNTIFS($G:$G,$G19,$H:$H,"●",$A:$A,WC$5)/WC$3,0)/3600/$E19</f>
        <v>0.0123669862689394</v>
      </c>
      <c r="WD19" s="0" t="n">
        <f aca="false">IF($I19="●",SUMIFS(ST_SUM!WR:WR,ST_SUM!$L:$L,$G19)/COUNTIFS($G:$G,$G19,$I:$I,"●",$A:$A,WD$5)/WD$3,0)/3600/$E19</f>
        <v>0.00493632102272727</v>
      </c>
      <c r="WE19" s="0" t="n">
        <f aca="false">IF($J19="●",SUMIFS(ST_SUM!WS:WS,ST_SUM!$L:$L,$G19)/COUNTIFS($G:$G,$G19,$J:$J,"●",$A:$A,WE$5)/WE$3,0)/3600/$E19</f>
        <v>0</v>
      </c>
      <c r="WF19" s="0" t="n">
        <f aca="false">IF($K19="●",SUMIFS(ST_SUM!WT:WT,ST_SUM!$L:$L,$G19)/COUNTIFS($G:$G,$G19,$K:$K,"●",$A:$A,WF$5)/WF$3,0)/3600/$E19</f>
        <v>0.0142874131944444</v>
      </c>
      <c r="WG19" s="0" t="n">
        <f aca="false">IF($L19="●",SUMIFS(ST_SUM!WU:WU,ST_SUM!$L:$L,$G19)/COUNTIFS($G:$G,$G19,$L:$L,"●",$A:$A,WG$5)/WG$3,0)/3600/$E19</f>
        <v>0.0167457267992424</v>
      </c>
      <c r="WH19" s="0" t="n">
        <f aca="false">IF($M19="●",SUMIFS(ST_SUM!WV:WV,ST_SUM!$L:$L,$G19)/COUNTIFS($G:$G,$G19,$M:$M,"●",$A:$A,WH$5)/WH$3,0)/3600/$E19</f>
        <v>0.0212898279671717</v>
      </c>
      <c r="WI19" s="0" t="n">
        <f aca="false">IF($N19="●",SUMIFS(ST_SUM!WW:WW,ST_SUM!$L:$L,$G19)/COUNTIFS($G:$G,$G19,$N:$N,"●",$A:$A,WI$5)/WI$3,0)/3600/$E19</f>
        <v>0</v>
      </c>
      <c r="WJ19" s="0" t="n">
        <f aca="false">IF($O19="●",SUMIFS(ST_SUM!WX:WX,ST_SUM!$L:$L,$G19,ST_SUM!$M:$M,IF($B19='PART METHOD'!$D$4,"FMCNC1",IF($B19='PART METHOD'!$D$6,"FMCNC2","STD")))/IF($B19='PART METHOD'!$D$4,COUNTIFS($G:$G,$G19,$O:$O,"●",$A:$A,WJ$5,$B:$B,'PART METHOD'!$D$4),IF($B19='PART METHOD'!$D$6,COUNTIFS($G:$G,$G19,$O:$O,"●",$A:$A,WJ$5,$B:$B,'PART METHOD'!$D$6),COUNTIFS($G:$G,$G19,$O:$O,"●",$A:$A,WJ$5,$B:$B,"&lt;&gt;"&amp;'PART METHOD'!$D$4,$B:$B,"&lt;&gt;"&amp;'PART METHOD'!$D$6)))/WJ$3,0)/3600/$E19</f>
        <v>0</v>
      </c>
      <c r="WK19" s="0" t="n">
        <f aca="false">IF($P19="●",SUMIFS(ST_SUM!WY:WY,ST_SUM!$L:$L,$G19,ST_SUM!$M:$M,IF($B19='PART METHOD'!$D$4,"FMCNC1",IF($B19='PART METHOD'!$D$6,"FMCNC2","STD")))/IF($B19='PART METHOD'!$D$4,COUNTIFS($G:$G,$G19,$P:$P,"●",$A:$A,WK$5,$B:$B,'PART METHOD'!$D$4),IF($B19='PART METHOD'!$D$6,COUNTIFS($G:$G,$G19,$P:$P,"●",$A:$A,WK$5,$B:$B,'PART METHOD'!$D$6),COUNTIFS($G:$G,$G19,$P:$P,"●",$A:$A,WK$5,$B:$B,"&lt;&gt;"&amp;'PART METHOD'!$D$4,$B:$B,"&lt;&gt;"&amp;'PART METHOD'!$D$6)))/WK$3,0)/3600/$E19</f>
        <v>0.0116043757891414</v>
      </c>
      <c r="WL19" s="0" t="n">
        <f aca="false">IF($Q19="●",SUMIFS(ST_SUM!WZ:WZ,ST_SUM!$L:$L,$G19,ST_SUM!$M:$M,IF($B19='PART METHOD'!$D$4,"FMCNC1",IF($B19='PART METHOD'!$D$6,"FMCNC2","STD")))/IF($B19='PART METHOD'!$D$4,COUNTIFS($G:$G,$G19,$Q:$Q,"●",$A:$A,WL$5,$B:$B,'PART METHOD'!$D$4),IF($B19='PART METHOD'!$D$6,COUNTIFS($G:$G,$G19,$Q:$Q,"●",$A:$A,WL$5,$B:$B,'PART METHOD'!$D$6),COUNTIFS($G:$G,$G19,$Q:$Q,"●",$A:$A,WL$5,$B:$B,"&lt;&gt;"&amp;'PART METHOD'!$D$4,$B:$B,"&lt;&gt;"&amp;'PART METHOD'!$D$6)))/WL$3,0)/3600/$E19</f>
        <v>0.0103268360690236</v>
      </c>
      <c r="WM19" s="0" t="n">
        <f aca="false">IF($R19="●",SUMIFS(ST_SUM!XA:XA,ST_SUM!$L:$L,$G19,ST_SUM!$M:$M,IF($B19='PART METHOD'!$D$4,"FMCNC1",IF($B19='PART METHOD'!$D$6,"FMCNC2","STD")))/IF($B19='PART METHOD'!$D$4,COUNTIFS($G:$G,$G19,$R:$R,"●",$A:$A,WM$5,$B:$B,'PART METHOD'!$D$4),IF($B19='PART METHOD'!$D$6,COUNTIFS($G:$G,$G19,$R:$R,"●",$A:$A,WM$5,$B:$B,'PART METHOD'!$D$6),COUNTIFS($G:$G,$G19,$R:$R,"●",$A:$A,WM$5,$B:$B,"&lt;&gt;"&amp;'PART METHOD'!$D$4,$B:$B,"&lt;&gt;"&amp;'PART METHOD'!$D$6)))/WM$3,0)/3600/$E19</f>
        <v>0.00803212857744108</v>
      </c>
      <c r="WN19" s="0" t="n">
        <f aca="false">IF($S19="●",SUMIFS(ST_SUM!XB:XB,ST_SUM!$L:$L,$G19,ST_SUM!$M:$M,IF($B19='PART METHOD'!$D$4,"FMCNC1",IF($B19='PART METHOD'!$D$6,"FMCNC2","STD")))/IF($B19='PART METHOD'!$D$4,COUNTIFS($G:$G,$G19,$S:$S,"●",$A:$A,WN$5,$B:$B,'PART METHOD'!$D$4),IF($B19='PART METHOD'!$D$6,COUNTIFS($G:$G,$G19,$S:$S,"●",$A:$A,WN$5,$B:$B,'PART METHOD'!$D$6),COUNTIFS($G:$G,$G19,$S:$S,"●",$A:$A,WN$5,$B:$B,"&lt;&gt;"&amp;'PART METHOD'!$D$4,$B:$B,"&lt;&gt;"&amp;'PART METHOD'!$D$6)))/WN$3,0)/3600/$E19</f>
        <v>0</v>
      </c>
      <c r="WO19" s="0" t="n">
        <f aca="false">IF($T19="●",SUMIFS(ST_SUM!XC:XC,ST_SUM!$L:$L,$G19,ST_SUM!$M:$M,IF($B19='PART METHOD'!$D$4,"FMCNC1",IF($B19='PART METHOD'!$D$6,"FMCNC2","STD")))/IF($B19='PART METHOD'!$D$4,COUNTIFS($G:$G,$G19,$T:$T,"●",$A:$A,WO$5,$B:$B,'PART METHOD'!$D$4),IF($B19='PART METHOD'!$D$6,COUNTIFS($G:$G,$G19,$T:$T,"●",$A:$A,WO$5,$B:$B,'PART METHOD'!$D$6),COUNTIFS($G:$G,$G19,$T:$T,"●",$A:$A,WO$5,$B:$B,"&lt;&gt;"&amp;'PART METHOD'!$D$4,$B:$B,"&lt;&gt;"&amp;'PART METHOD'!$D$6)))/WO$3,0)/3600/$E19</f>
        <v>0.00968288352272727</v>
      </c>
      <c r="WP19" s="0" t="n">
        <f aca="false">IF($U19="●",SUMIFS(ST_SUM!XD:XD,ST_SUM!$L:$L,$G19,ST_SUM!$M:$M,IF($B19='PART METHOD'!$D$4,"FMCNC1",IF($B19='PART METHOD'!$D$6,"FMCNC2","STD")))/IF($B19='PART METHOD'!$D$4,COUNTIFS($G:$G,$G19,$U:$U,"●",$A:$A,WP$5,$B:$B,'PART METHOD'!$D$4),IF($B19='PART METHOD'!$D$6,COUNTIFS($G:$G,$G19,$U:$U,"●",$A:$A,WP$5,$B:$B,'PART METHOD'!$D$6),COUNTIFS($G:$G,$G19,$U:$U,"●",$A:$A,WP$5,$B:$B,"&lt;&gt;"&amp;'PART METHOD'!$D$4,$B:$B,"&lt;&gt;"&amp;'PART METHOD'!$D$6)))/WP$3,0)/3600/$E19</f>
        <v>0.00961658775252525</v>
      </c>
      <c r="WQ19" s="0" t="n">
        <f aca="false">IF($V19="●",SUMIFS(ST_SUM!XE:XE,ST_SUM!$L:$L,$G19,ST_SUM!$M:$M,IF($B19='PART METHOD'!$D$4,"FMCNC1",IF($B19='PART METHOD'!$D$6,"FMCNC2","STD")))/IF($B19='PART METHOD'!$D$4,COUNTIFS($G:$G,$G19,$V:$V,"●",$A:$A,WQ$5,$B:$B,'PART METHOD'!$D$4),IF($B19='PART METHOD'!$D$6,COUNTIFS($G:$G,$G19,$V:$V,"●",$A:$A,WQ$5,$B:$B,'PART METHOD'!$D$6),COUNTIFS($G:$G,$G19,$V:$V,"●",$A:$A,WQ$5,$B:$B,"&lt;&gt;"&amp;'PART METHOD'!$D$4,$B:$B,"&lt;&gt;"&amp;'PART METHOD'!$D$6)))/WQ$3,0)/3600/$E19</f>
        <v>0</v>
      </c>
      <c r="WR19" s="0" t="n">
        <f aca="false">IF($W19="●",SUMIFS(ST_SUM!XF:XF,ST_SUM!$L:$L,$G19,ST_SUM!$N:$N,IF($B19='PART METHOD'!$D$5,"HAND","STD"))/COUNTIFS($G:$G,$G19,$W:$W,"●",$A:$A,WR$5,$B:$B,IF($B19='PART METHOD'!$D$5,'PART METHOD'!$D$5,"&lt;&gt;"&amp;'PART METHOD'!$D$5))/WR$3,0)/3600/$E19</f>
        <v>0.0118930910669192</v>
      </c>
      <c r="WS19" s="0" t="n">
        <f aca="false">IF($X19="●",SUMIFS(ST_SUM!XG:XG,ST_SUM!$L:$L,$G19)/COUNTIFS($G:$G,$G19,$X:$X,"●",$A:$A,WS$5)/WS$3,0)/3600/$E19</f>
        <v>0</v>
      </c>
      <c r="WT19" s="0" t="n">
        <f aca="false">IF($Y19="●",SUMIFS(ST_SUM!XH:XH,ST_SUM!$L:$L,$G19)/COUNTIFS($G:$G,$G19,$Y:$Y,"●",$A:$A,WT$5)/WT$3,0)/3600/$E19</f>
        <v>0</v>
      </c>
      <c r="WU19" s="0" t="n">
        <f aca="false">IF($Z19="●",SUMIFS(ST_SUM!XI:XI,ST_SUM!$L:$L,$G19)/COUNTIFS($G:$G,$G19,$Z:$Z,"●",$A:$A,WU$5)/WU$3,0)/3600/$E19</f>
        <v>0.00973734743265993</v>
      </c>
      <c r="WV19" s="0" t="n">
        <f aca="false">IF($AA19="●",SUMIFS(ST_SUM!XJ:XJ,ST_SUM!$L:$L,$G19)/COUNTIFS($G:$G,$G19,$AA:$AA,"●",$A:$A,WV$5)/WV$3,0)/3600/$E19</f>
        <v>0.0137992660984849</v>
      </c>
      <c r="WW19" s="0" t="n">
        <f aca="false">IF($AB19="●",SUMIFS(ST_SUM!XK:XK,ST_SUM!$L:$L,$G19)/COUNTIFS($G:$G,$G19,$AB:$AB,"●",$A:$A,WW$5)/WW$3,0)/3600/$E19</f>
        <v>0</v>
      </c>
      <c r="WX19" s="0" t="n">
        <f aca="false">IF($AC19="●",SUMIFS(ST_SUM!XL:XL,ST_SUM!$L:$L,$G19)/COUNTIFS($G:$G,$G19,$AC:$AC,"●",$A:$A,WX$5)/WX$3,0)/3600/$E19</f>
        <v>0.00935288825757576</v>
      </c>
      <c r="WY19" s="0" t="n">
        <f aca="false">IF($AD19="●",SUMIFS(ST_SUM!XM:XM,ST_SUM!$L:$L,$G19)/COUNTIFS($G:$G,$G19,$AD:$AD,"●",$A:$A,WY$5)/WY$3,0)/3600/$E19</f>
        <v>0.0148243607954545</v>
      </c>
      <c r="WZ19" s="0" t="n">
        <f aca="false">IF($AE19="●",SUMIFS(ST_SUM!XN:XN,ST_SUM!$L:$L,$G19)/COUNTIFS($G:$G,$G19,$AE:$AE,"●",$A:$A,WZ$5)/WZ$3,0)/3600/$E19</f>
        <v>0.00228357007575758</v>
      </c>
      <c r="XA19" s="0" t="n">
        <f aca="false">IF($AF19="●",SUMIFS(ST_SUM!XO:XO,ST_SUM!$L:$L,$G19)/COUNTIFS($G:$G,$G19,$AF:$AF,"●",$A:$A,XA$5)/XA$3,0)/3600/$E19</f>
        <v>0.00560321575126263</v>
      </c>
      <c r="XB19" s="0" t="n">
        <f aca="false">IF($AG19="●",SUMIFS(ST_SUM!XP:XP,ST_SUM!$L:$L,$G19)/COUNTIFS($G:$G,$G19,$AG:$AG,"●",$A:$A,XB$5)/XB$3,0)/3600/$E19</f>
        <v>0.00928813525883838</v>
      </c>
      <c r="XC19" s="0" t="n">
        <f aca="false">IF($AH19="●",SUMIFS(ST_SUM!XQ:XQ,ST_SUM!$L:$L,$G19)/COUNTIFS($G:$G,$G19,$AH:$AH,"●",$A:$A,XC$5)/XC$3,0)/3600/$E19</f>
        <v>0.00171480429292929</v>
      </c>
      <c r="XD19" s="0" t="n">
        <f aca="false">IF($AI19="●",SUMIFS(ST_SUM!XR:XR,ST_SUM!$L:$L,$G19)/COUNTIFS($G:$G,$G19,$AI:$AI,"●",$A:$A,XD$5)/XD$3,0)/3600/$E19</f>
        <v>0</v>
      </c>
      <c r="XE19" s="0" t="n">
        <f aca="false">IF($AJ19="●",SUMIFS(ST_SUM!XS:XS,ST_SUM!$L:$L,$G19)/COUNTIFS($G:$G,$G19,$AJ:$AJ,"●",$A:$A,XE$5)/XE$3,0)/3600/$E19</f>
        <v>0</v>
      </c>
      <c r="XF19" s="0" t="n">
        <f aca="false">IF($AK19="●",SUMIFS(ST_SUM!XT:XT,ST_SUM!$L:$L,$G19)/COUNTIFS($G:$G,$G19,$AK:$AK,"●",$A:$A,XF$5)/XF$3,0)/3600/$E19</f>
        <v>0</v>
      </c>
      <c r="XG19" s="0" t="n">
        <f aca="false">IF($AL19="●",SUMIFS(ST_SUM!XU:XU,ST_SUM!$L:$L,$G19)/COUNTIFS($G:$G,$G19,$AL:$AL,"●",$A:$A,XG$5)/XG$3,0)/3600/$E19</f>
        <v>0.0188914141414141</v>
      </c>
      <c r="XH19" s="0" t="n">
        <f aca="false">IF($AM19="●",SUMIFS(ST_SUM!XV:XV,ST_SUM!$L:$L,$G19)/COUNTIFS($G:$G,$G19,$AM:$AM,"●",$A:$A,XH$5)/XH$3,0)/3600/$E19</f>
        <v>0.0116664169034091</v>
      </c>
      <c r="XI19" s="0" t="n">
        <f aca="false">IF($AN19="●",SUMIFS(ST_SUM!XW:XW,ST_SUM!$L:$L,$G19)/COUNTIFS($G:$G,$G19,$AN:$AN,"●",$A:$A,XI$5)/XI$3,0)/3600/$E19</f>
        <v>0.0172536418876263</v>
      </c>
      <c r="XJ19" s="0" t="n">
        <f aca="false">IF($AO19="●",SUMIFS(ST_SUM!XX:XX,ST_SUM!$L:$L,$G19)/COUNTIFS($G:$G,$G19,$AO:$AO,"●",$A:$A,XJ$5)/XJ$3,0)/3600/$E19</f>
        <v>0</v>
      </c>
      <c r="XK19" s="0" t="n">
        <f aca="false">IF($AP19="●",SUMIFS(ST_SUM!XY:XY,ST_SUM!$L:$L,$G19)/COUNTIFS($G:$G,$G19,$AP:$AP,"●",$A:$A,XK$5)/XK$3,0)/3600/$E19</f>
        <v>0.0078130260942761</v>
      </c>
      <c r="XL19" s="0" t="n">
        <f aca="false">IF($AQ19="●",SUMIFS(ST_SUM!XZ:XZ,ST_SUM!$L:$L,$G19)/COUNTIFS($G:$G,$G19,$AQ:$AQ,"●",$A:$A,XL$5)/XL$3,0)/3600/$E19</f>
        <v>0</v>
      </c>
      <c r="XM19" s="0" t="n">
        <f aca="false">IF($AR19="●",SUMIFS(ST_SUM!YA:YA,ST_SUM!$L:$L,$G19)/COUNTIFS($G:$G,$G19,$AR:$AR,"●",$A:$A,XM$5)/XM$3,0)/3600/$E19</f>
        <v>0.0236750019728535</v>
      </c>
      <c r="XN19" s="0" t="n">
        <f aca="false">IF($AS19="●",SUMIFS(ST_SUM!YB:YB,ST_SUM!$L:$L,$G19)/COUNTIFS($G:$G,$G19,$AS:$AS,"●",$A:$A,XN$5)/XN$3,0)/3600/$E19</f>
        <v>0.0142403566919192</v>
      </c>
      <c r="XO19" s="0" t="n">
        <f aca="false">IF($AT19="●",SUMIFS(ST_SUM!YC:YC,ST_SUM!$L:$L,$G19)/COUNTIFS($G:$G,$G19,$AT:$AT,"●",$A:$A,XO$5)/XO$3,0)/3600/$E19</f>
        <v>0.00825092724116162</v>
      </c>
      <c r="XP19" s="0" t="n">
        <f aca="false">IF($AU19="●",SUMIFS(ST_SUM!YD:YD,ST_SUM!$L:$L,$G19)/COUNTIFS($G:$G,$G19,$AU:$AU,"●",$A:$A,XP$5)/XP$3,0)/3600/$E19</f>
        <v>0</v>
      </c>
      <c r="XQ19" s="0" t="n">
        <f aca="false">IF($AV19="●",SUMIFS(ST_SUM!YE:YE,ST_SUM!$L:$L,$G19)/COUNTIFS($G:$G,$G19,$AV:$AV,"●",$A:$A,XQ$5)/XQ$3,0)/3600/$E19</f>
        <v>0.0144653053977273</v>
      </c>
      <c r="XR19" s="0" t="n">
        <f aca="false">IF($AW19="●",SUMIFS(ST_SUM!YF:YF,ST_SUM!$L:$L,$G19)/COUNTIFS($G:$G,$G19,$AW:$AW,"●",$A:$A,XR$5)/XR$3,0)/3600/$E19</f>
        <v>0</v>
      </c>
      <c r="XS19" s="0" t="n">
        <f aca="false">IF($AX19="●",SUMIFS(ST_SUM!YG:YG,ST_SUM!$L:$L,$G19)/COUNTIFS($G:$G,$G19,$AX:$AX,"●",$A:$A,XS$5)/XS$3,0)/3600/$E19</f>
        <v>0.00479948705808081</v>
      </c>
      <c r="XT19" s="0" t="n">
        <f aca="false">IF($AY19="●",SUMIFS(ST_SUM!YH:YH,ST_SUM!$L:$L,$G19)/COUNTIFS($G:$G,$G19,$AY:$AY,"●",$A:$A,XT$5)/XT$3,0)/3600/$E19</f>
        <v>0.00866658380681818</v>
      </c>
      <c r="XU19" s="0" t="n">
        <f aca="false">IF($AZ19="●",SUMIFS(ST_SUM!YI:YI,ST_SUM!$L:$L,$G19)/COUNTIFS($G:$G,$G19,$AZ:$AZ,"●",$A:$A,XU$5)/XU$3,0)/3600/$E19</f>
        <v>0.00684245580808081</v>
      </c>
      <c r="XV19" s="0" t="n">
        <f aca="false">IF($BA19="●",SUMIFS(ST_SUM!YJ:YJ,ST_SUM!$L:$L,$G19)/COUNTIFS($G:$G,$G19,$BA:$BA,"●",$A:$A,XV$5)/XV$3,0)/3600/$E19</f>
        <v>0</v>
      </c>
      <c r="XW19" s="0" t="n">
        <f aca="false">IF($BB19="●",SUMIFS(ST_SUM!YK:YK,ST_SUM!$L:$L,$G19)/COUNTIFS($G:$G,$G19,$BB:$BB,"●",$A:$A,XW$5)/XW$3,0)/3600/$E19</f>
        <v>0</v>
      </c>
      <c r="XX19" s="0" t="n">
        <f aca="false">IF($BC19="●",SUMIFS(ST_SUM!YL:YL,ST_SUM!$L:$L,$G19)/COUNTIFS($G:$G,$G19,$BC:$BC,"●",$A:$A,XX$5)/XX$3,0)/3600/$E19</f>
        <v>0</v>
      </c>
      <c r="XY19" s="0" t="n">
        <f aca="false">IF($BD19="●",SUMIFS(ST_SUM!YM:YM,ST_SUM!$L:$L,$G19)/COUNTIFS($G:$G,$G19,$BD:$BD,"●",$A:$A,XY$5)/XY$3,0)/3600/$E19</f>
        <v>0.00945637428977273</v>
      </c>
      <c r="XZ19" s="0" t="n">
        <f aca="false">IF($BE19="●",SUMIFS(ST_SUM!YN:YN,ST_SUM!$L:$L,$G19)/COUNTIFS($G:$G,$G19,$BE:$BE,"●",$A:$A,XZ$5)/XZ$3,0)/3600/$E19</f>
        <v>0</v>
      </c>
      <c r="YA19" s="0" t="n">
        <f aca="false">IF($BF19="●",SUMIFS(ST_SUM!YO:YO,ST_SUM!$L:$L,$G19)/COUNTIFS($G:$G,$G19,$BF:$BF,"●",$A:$A,YA$5)/YA$3,0)/3600/$E19</f>
        <v>0.00443272174873737</v>
      </c>
      <c r="YB19" s="0" t="n">
        <f aca="false">IF($BG19="●",SUMIFS(ST_SUM!YP:YP,ST_SUM!$L:$L,$G19)/COUNTIFS($G:$G,$G19,$BG:$BG,"●",$A:$A,YB$5)/YB$3,0)/3600/$E19</f>
        <v>0</v>
      </c>
      <c r="YC19" s="0" t="n">
        <f aca="false">IF($BH19="●",SUMIFS(ST_SUM!YQ:YQ,ST_SUM!$L:$L,$G19)/COUNTIFS($G:$G,$G19,$BH:$BH,"●",$A:$A,YC$5)/YC$3,0)/3600/$E19</f>
        <v>0</v>
      </c>
      <c r="YD19" s="0" t="n">
        <f aca="false">IF($BI19="●",SUMIFS(ST_SUM!YR:YR,ST_SUM!$L:$L,$G19)/COUNTIFS($G:$G,$G19,$BI:$BI,"●",$A:$A,YD$5)/YD$3,0)/3600/$E19</f>
        <v>0</v>
      </c>
      <c r="YE19" s="0" t="n">
        <f aca="false">IF($BJ19="●",SUMIFS(ST_SUM!YS:YS,ST_SUM!$L:$L,$G19)/COUNTIFS($G:$G,$G19,$BJ:$BJ,"●",$A:$A,YE$5)/YE$3,0)/3600/$E19</f>
        <v>0.00241651041666667</v>
      </c>
      <c r="YF19" s="0" t="n">
        <f aca="false">IF($BK19="●",SUMIFS(ST_SUM!YT:YT,ST_SUM!$L:$L,$G19)/COUNTIFS($G:$G,$G19,$BK:$BK,"●",$A:$A,YF$5)/YF$3,0)/3600/$E19</f>
        <v>0</v>
      </c>
      <c r="YG19" s="0" t="n">
        <f aca="false">IF($BL19="●",SUMIFS(ST_SUM!YU:YU,ST_SUM!$L:$L,$G19)/COUNTIFS($G:$G,$G19,$BL:$BL,"●",$A:$A,YG$5)/YG$3,0)/3600/$E19</f>
        <v>0.00657356639309764</v>
      </c>
      <c r="YH19" s="0" t="n">
        <f aca="false">IF($BM19="●",SUMIFS(ST_SUM!YV:YV,ST_SUM!$L:$L,$G19)/COUNTIFS($G:$G,$G19,$BM:$BM,"●",$A:$A,YH$5)/YH$3,0)/3600/$E19</f>
        <v>0.0133443181818182</v>
      </c>
      <c r="YI19" s="0" t="n">
        <f aca="false">IF($BN19="●",SUMIFS(ST_SUM!YW:YW,ST_SUM!$L:$L,$G19)/COUNTIFS($G:$G,$G19,$BN:$BN,"●",$A:$A,YI$5)/YI$3,0)/3600/$E19</f>
        <v>0</v>
      </c>
      <c r="YJ19" s="0" t="n">
        <f aca="false">IF($BO19="●",SUMIFS(ST_SUM!YX:YX,ST_SUM!$L:$L,$G19)/COUNTIFS($G:$G,$G19,$BO:$BO,"●",$A:$A,YJ$5)/YJ$3,0)/3600/$E19</f>
        <v>0</v>
      </c>
      <c r="YK19" s="0" t="n">
        <f aca="false">IF($BP19="●",SUMIFS(ST_SUM!YY:YY,ST_SUM!$L:$L,$G19)/COUNTIFS($G:$G,$G19,$BP:$BP,"●",$A:$A,YK$5)/YK$3,0)/3600/$E19</f>
        <v>0</v>
      </c>
      <c r="YL19" s="0" t="n">
        <f aca="false">IF($BQ19="●",SUMIFS(ST_SUM!YZ:YZ,ST_SUM!$L:$L,$G19)/COUNTIFS($G:$G,$G19,$BQ:$BQ,"●",$A:$A,YL$5)/YL$3,0)/3600/$E19</f>
        <v>0</v>
      </c>
      <c r="YM19" s="0" t="n">
        <f aca="false">IF($BR19="●",SUMIFS(ST_SUM!ZA:ZA,ST_SUM!$L:$L,$G19)/COUNTIFS($G:$G,$G19,$BR:$BR,"●",$A:$A,YM$5)/YM$3,0)/3600/$E19</f>
        <v>0</v>
      </c>
      <c r="YN19" s="0" t="n">
        <f aca="false">IF($BS19="●",SUMIFS(ST_SUM!ZB:ZB,ST_SUM!$L:$L,$G19)/COUNTIFS($G:$G,$G19,$BS:$BS,"●",$A:$A,YN$5)/YN$3,0)/3600/$E19</f>
        <v>0.016442463699495</v>
      </c>
      <c r="YO19" s="0" t="n">
        <f aca="false">IF($BT19="●",SUMIFS(ST_SUM!ZC:ZC,ST_SUM!$L:$L,$G19)/COUNTIFS($G:$G,$G19,$BT:$BT,"●",$A:$A,YO$5)/YO$3,0)/3600/$E19</f>
        <v>0</v>
      </c>
      <c r="YP19" s="0" t="n">
        <f aca="false">SUM(WC19:YO19)</f>
        <v>0.386616337726221</v>
      </c>
      <c r="YQ19" s="0" t="n">
        <f aca="false">IF($H19="●",SUMIFS(ST_SUM!ZE:ZE,ST_SUM!$L:$L,$G19)/COUNTIFS($G:$G,$G19,$H:$H,"●",$A:$A,YQ$5)/YQ$3,0)/3600/$E19</f>
        <v>0.00959996961805556</v>
      </c>
      <c r="YR19" s="0" t="n">
        <f aca="false">IF($I19="●",SUMIFS(ST_SUM!ZF:ZF,ST_SUM!$L:$L,$G19)/COUNTIFS($G:$G,$G19,$I:$I,"●",$A:$A,YR$5)/YR$3,0)/3600/$E19</f>
        <v>0.00965376736111111</v>
      </c>
      <c r="YS19" s="0" t="n">
        <f aca="false">IF($J19="●",SUMIFS(ST_SUM!ZG:ZG,ST_SUM!$L:$L,$G19)/COUNTIFS($G:$G,$G19,$J:$J,"●",$A:$A,YS$5)/YS$3,0)/3600/$E19</f>
        <v>0</v>
      </c>
      <c r="YT19" s="0" t="n">
        <f aca="false">IF($K19="●",SUMIFS(ST_SUM!ZH:ZH,ST_SUM!$L:$L,$G19)/COUNTIFS($G:$G,$G19,$K:$K,"●",$A:$A,YT$5)/YT$3,0)/3600/$E19</f>
        <v>0.0214116536458333</v>
      </c>
      <c r="YU19" s="0" t="n">
        <f aca="false">IF($L19="●",SUMIFS(ST_SUM!ZI:ZI,ST_SUM!$L:$L,$G19)/COUNTIFS($G:$G,$G19,$L:$L,"●",$A:$A,YU$5)/YU$3,0)/3600/$E19</f>
        <v>0.0189406015625</v>
      </c>
      <c r="YV19" s="0" t="n">
        <f aca="false">IF($M19="●",SUMIFS(ST_SUM!ZJ:ZJ,ST_SUM!$L:$L,$G19)/COUNTIFS($G:$G,$G19,$M:$M,"●",$A:$A,YV$5)/YV$3,0)/3600/$E19</f>
        <v>0.0414760850694444</v>
      </c>
      <c r="YW19" s="0" t="n">
        <f aca="false">IF($N19="●",SUMIFS(ST_SUM!ZK:ZK,ST_SUM!$L:$L,$G19)/COUNTIFS($G:$G,$G19,$N:$N,"●",$A:$A,YW$5)/YW$3,0)/3600/$E19</f>
        <v>0</v>
      </c>
      <c r="YX19" s="0" t="n">
        <f aca="false">IF($O19="●",SUMIFS(ST_SUM!ZL:ZL,ST_SUM!$L:$L,$G19,ST_SUM!$M:$M,IF($B19='PART METHOD'!$D$4,"FMCNC1",IF($B19='PART METHOD'!$D$6,"FMCNC2","STD")))/IF($B19='PART METHOD'!$D$4,COUNTIFS($G:$G,$G19,$O:$O,"●",$A:$A,YX$5,$B:$B,'PART METHOD'!$D$4),IF($B19='PART METHOD'!$D$6,COUNTIFS($G:$G,$G19,$O:$O,"●",$A:$A,YX$5,$B:$B,'PART METHOD'!$D$6),COUNTIFS($G:$G,$G19,$O:$O,"●",$A:$A,YX$5,$B:$B,"&lt;&gt;"&amp;'PART METHOD'!$D$4,$B:$B,"&lt;&gt;"&amp;'PART METHOD'!$D$6)))/YX$3,0)/3600/$E19</f>
        <v>0</v>
      </c>
      <c r="YY19" s="0" t="n">
        <f aca="false">IF($P19="●",SUMIFS(ST_SUM!ZM:ZM,ST_SUM!$L:$L,$G19,ST_SUM!$M:$M,IF($B19='PART METHOD'!$D$4,"FMCNC1",IF($B19='PART METHOD'!$D$6,"FMCNC2","STD")))/IF($B19='PART METHOD'!$D$4,COUNTIFS($G:$G,$G19,$P:$P,"●",$A:$A,YY$5,$B:$B,'PART METHOD'!$D$4),IF($B19='PART METHOD'!$D$6,COUNTIFS($G:$G,$G19,$P:$P,"●",$A:$A,YY$5,$B:$B,'PART METHOD'!$D$6),COUNTIFS($G:$G,$G19,$P:$P,"●",$A:$A,YY$5,$B:$B,"&lt;&gt;"&amp;'PART METHOD'!$D$4,$B:$B,"&lt;&gt;"&amp;'PART METHOD'!$D$6)))/YY$3,0)/3600/$E19</f>
        <v>0.0195123046875</v>
      </c>
      <c r="YZ19" s="0" t="n">
        <f aca="false">IF($Q19="●",SUMIFS(ST_SUM!ZN:ZN,ST_SUM!$L:$L,$G19,ST_SUM!$M:$M,IF($B19='PART METHOD'!$D$4,"FMCNC1",IF($B19='PART METHOD'!$D$6,"FMCNC2","STD")))/IF($B19='PART METHOD'!$D$4,COUNTIFS($G:$G,$G19,$Q:$Q,"●",$A:$A,YZ$5,$B:$B,'PART METHOD'!$D$4),IF($B19='PART METHOD'!$D$6,COUNTIFS($G:$G,$G19,$Q:$Q,"●",$A:$A,YZ$5,$B:$B,'PART METHOD'!$D$6),COUNTIFS($G:$G,$G19,$Q:$Q,"●",$A:$A,YZ$5,$B:$B,"&lt;&gt;"&amp;'PART METHOD'!$D$4,$B:$B,"&lt;&gt;"&amp;'PART METHOD'!$D$6)))/YZ$3,0)/3600/$E19</f>
        <v>0.0153411168981481</v>
      </c>
      <c r="ZA19" s="0" t="n">
        <f aca="false">IF($R19="●",SUMIFS(ST_SUM!ZO:ZO,ST_SUM!$L:$L,$G19,ST_SUM!$M:$M,IF($B19='PART METHOD'!$D$4,"FMCNC1",IF($B19='PART METHOD'!$D$6,"FMCNC2","STD")))/IF($B19='PART METHOD'!$D$4,COUNTIFS($G:$G,$G19,$R:$R,"●",$A:$A,ZA$5,$B:$B,'PART METHOD'!$D$4),IF($B19='PART METHOD'!$D$6,COUNTIFS($G:$G,$G19,$R:$R,"●",$A:$A,ZA$5,$B:$B,'PART METHOD'!$D$6),COUNTIFS($G:$G,$G19,$R:$R,"●",$A:$A,ZA$5,$B:$B,"&lt;&gt;"&amp;'PART METHOD'!$D$4,$B:$B,"&lt;&gt;"&amp;'PART METHOD'!$D$6)))/ZA$3,0)/3600/$E19</f>
        <v>0.010361322337963</v>
      </c>
      <c r="ZB19" s="0" t="n">
        <f aca="false">IF($S19="●",SUMIFS(ST_SUM!ZP:ZP,ST_SUM!$L:$L,$G19,ST_SUM!$M:$M,IF($B19='PART METHOD'!$D$4,"FMCNC1",IF($B19='PART METHOD'!$D$6,"FMCNC2","STD")))/IF($B19='PART METHOD'!$D$4,COUNTIFS($G:$G,$G19,$S:$S,"●",$A:$A,ZB$5,$B:$B,'PART METHOD'!$D$4),IF($B19='PART METHOD'!$D$6,COUNTIFS($G:$G,$G19,$S:$S,"●",$A:$A,ZB$5,$B:$B,'PART METHOD'!$D$6),COUNTIFS($G:$G,$G19,$S:$S,"●",$A:$A,ZB$5,$B:$B,"&lt;&gt;"&amp;'PART METHOD'!$D$4,$B:$B,"&lt;&gt;"&amp;'PART METHOD'!$D$6)))/ZB$3,0)/3600/$E19</f>
        <v>0</v>
      </c>
      <c r="ZC19" s="0" t="n">
        <f aca="false">IF($T19="●",SUMIFS(ST_SUM!ZQ:ZQ,ST_SUM!$L:$L,$G19,ST_SUM!$M:$M,IF($B19='PART METHOD'!$D$4,"FMCNC1",IF($B19='PART METHOD'!$D$6,"FMCNC2","STD")))/IF($B19='PART METHOD'!$D$4,COUNTIFS($G:$G,$G19,$T:$T,"●",$A:$A,ZC$5,$B:$B,'PART METHOD'!$D$4),IF($B19='PART METHOD'!$D$6,COUNTIFS($G:$G,$G19,$T:$T,"●",$A:$A,ZC$5,$B:$B,'PART METHOD'!$D$6),COUNTIFS($G:$G,$G19,$T:$T,"●",$A:$A,ZC$5,$B:$B,"&lt;&gt;"&amp;'PART METHOD'!$D$4,$B:$B,"&lt;&gt;"&amp;'PART METHOD'!$D$6)))/ZC$3,0)/3600/$E19</f>
        <v>0.0144155924479167</v>
      </c>
      <c r="ZD19" s="0" t="n">
        <f aca="false">IF($U19="●",SUMIFS(ST_SUM!ZR:ZR,ST_SUM!$L:$L,$G19,ST_SUM!$M:$M,IF($B19='PART METHOD'!$D$4,"FMCNC1",IF($B19='PART METHOD'!$D$6,"FMCNC2","STD")))/IF($B19='PART METHOD'!$D$4,COUNTIFS($G:$G,$G19,$U:$U,"●",$A:$A,ZD$5,$B:$B,'PART METHOD'!$D$4),IF($B19='PART METHOD'!$D$6,COUNTIFS($G:$G,$G19,$U:$U,"●",$A:$A,ZD$5,$B:$B,'PART METHOD'!$D$6),COUNTIFS($G:$G,$G19,$U:$U,"●",$A:$A,ZD$5,$B:$B,"&lt;&gt;"&amp;'PART METHOD'!$D$4,$B:$B,"&lt;&gt;"&amp;'PART METHOD'!$D$6)))/ZD$3,0)/3600/$E19</f>
        <v>0.00913078125</v>
      </c>
      <c r="ZE19" s="0" t="n">
        <f aca="false">IF($V19="●",SUMIFS(ST_SUM!ZS:ZS,ST_SUM!$L:$L,$G19,ST_SUM!$M:$M,IF($B19='PART METHOD'!$D$4,"FMCNC1",IF($B19='PART METHOD'!$D$6,"FMCNC2","STD")))/IF($B19='PART METHOD'!$D$4,COUNTIFS($G:$G,$G19,$V:$V,"●",$A:$A,ZE$5,$B:$B,'PART METHOD'!$D$4),IF($B19='PART METHOD'!$D$6,COUNTIFS($G:$G,$G19,$V:$V,"●",$A:$A,ZE$5,$B:$B,'PART METHOD'!$D$6),COUNTIFS($G:$G,$G19,$V:$V,"●",$A:$A,ZE$5,$B:$B,"&lt;&gt;"&amp;'PART METHOD'!$D$4,$B:$B,"&lt;&gt;"&amp;'PART METHOD'!$D$6)))/ZE$3,0)/3600/$E19</f>
        <v>0</v>
      </c>
      <c r="ZF19" s="0" t="n">
        <f aca="false">IF($W19="●",SUMIFS(ST_SUM!ZT:ZT,ST_SUM!$L:$L,$G19,ST_SUM!$N:$N,IF($B19='PART METHOD'!$D$5,"HAND","STD"))/COUNTIFS($G:$G,$G19,$W:$W,"●",$A:$A,ZF$5,$B:$B,IF($B19='PART METHOD'!$D$5,'PART METHOD'!$D$5,"&lt;&gt;"&amp;'PART METHOD'!$D$5))/ZF$3,0)/3600/$E19</f>
        <v>0.01244298828125</v>
      </c>
      <c r="ZG19" s="0" t="n">
        <f aca="false">IF($X19="●",SUMIFS(ST_SUM!ZU:ZU,ST_SUM!$L:$L,$G19)/COUNTIFS($G:$G,$G19,$X:$X,"●",$A:$A,ZG$5)/ZG$3,0)/3600/$E19</f>
        <v>0</v>
      </c>
      <c r="ZH19" s="0" t="n">
        <f aca="false">IF($Y19="●",SUMIFS(ST_SUM!ZV:ZV,ST_SUM!$L:$L,$G19)/COUNTIFS($G:$G,$G19,$Y:$Y,"●",$A:$A,ZH$5)/ZH$3,0)/3600/$E19</f>
        <v>0</v>
      </c>
      <c r="ZI19" s="0" t="n">
        <f aca="false">IF($Z19="●",SUMIFS(ST_SUM!ZW:ZW,ST_SUM!$L:$L,$G19)/COUNTIFS($G:$G,$G19,$Z:$Z,"●",$A:$A,ZI$5)/ZI$3,0)/3600/$E19</f>
        <v>0.00887301793981482</v>
      </c>
      <c r="ZJ19" s="0" t="n">
        <f aca="false">IF($AA19="●",SUMIFS(ST_SUM!ZX:ZX,ST_SUM!$L:$L,$G19)/COUNTIFS($G:$G,$G19,$AA:$AA,"●",$A:$A,ZJ$5)/ZJ$3,0)/3600/$E19</f>
        <v>0.0203131171875</v>
      </c>
      <c r="ZK19" s="0" t="n">
        <f aca="false">IF($AB19="●",SUMIFS(ST_SUM!ZY:ZY,ST_SUM!$L:$L,$G19)/COUNTIFS($G:$G,$G19,$AB:$AB,"●",$A:$A,ZK$5)/ZK$3,0)/3600/$E19</f>
        <v>0</v>
      </c>
      <c r="ZL19" s="0" t="n">
        <f aca="false">IF($AC19="●",SUMIFS(ST_SUM!ZZ:ZZ,ST_SUM!$L:$L,$G19)/COUNTIFS($G:$G,$G19,$AC:$AC,"●",$A:$A,ZL$5)/ZL$3,0)/3600/$E19</f>
        <v>0.01067173046875</v>
      </c>
      <c r="ZM19" s="0" t="n">
        <f aca="false">IF($AD19="●",SUMIFS(ST_SUM!AAA:AAA,ST_SUM!$L:$L,$G19)/COUNTIFS($G:$G,$G19,$AD:$AD,"●",$A:$A,ZM$5)/ZM$3,0)/3600/$E19</f>
        <v>0.0222874609375</v>
      </c>
      <c r="ZN19" s="0" t="n">
        <f aca="false">IF($AE19="●",SUMIFS(ST_SUM!AAB:AAB,ST_SUM!$L:$L,$G19)/COUNTIFS($G:$G,$G19,$AE:$AE,"●",$A:$A,ZN$5)/ZN$3,0)/3600/$E19</f>
        <v>0.00272248567708333</v>
      </c>
      <c r="ZO19" s="0" t="n">
        <f aca="false">IF($AF19="●",SUMIFS(ST_SUM!AAC:AAC,ST_SUM!$L:$L,$G19)/COUNTIFS($G:$G,$G19,$AF:$AF,"●",$A:$A,ZO$5)/ZO$3,0)/3600/$E19</f>
        <v>0.0115744683159722</v>
      </c>
      <c r="ZP19" s="0" t="n">
        <f aca="false">IF($AG19="●",SUMIFS(ST_SUM!AAD:AAD,ST_SUM!$L:$L,$G19)/COUNTIFS($G:$G,$G19,$AG:$AG,"●",$A:$A,ZP$5)/ZP$3,0)/3600/$E19</f>
        <v>0.01036763671875</v>
      </c>
      <c r="ZQ19" s="0" t="n">
        <f aca="false">IF($AH19="●",SUMIFS(ST_SUM!AAE:AAE,ST_SUM!$L:$L,$G19)/COUNTIFS($G:$G,$G19,$AH:$AH,"●",$A:$A,ZQ$5)/ZQ$3,0)/3600/$E19</f>
        <v>0.0047609375</v>
      </c>
      <c r="ZR19" s="0" t="n">
        <f aca="false">IF($AI19="●",SUMIFS(ST_SUM!AAF:AAF,ST_SUM!$L:$L,$G19)/COUNTIFS($G:$G,$G19,$AI:$AI,"●",$A:$A,ZR$5)/ZR$3,0)/3600/$E19</f>
        <v>0</v>
      </c>
      <c r="ZS19" s="0" t="n">
        <f aca="false">IF($AJ19="●",SUMIFS(ST_SUM!AAG:AAG,ST_SUM!$L:$L,$G19)/COUNTIFS($G:$G,$G19,$AJ:$AJ,"●",$A:$A,ZS$5)/ZS$3,0)/3600/$E19</f>
        <v>0</v>
      </c>
      <c r="ZT19" s="0" t="n">
        <f aca="false">IF($AK19="●",SUMIFS(ST_SUM!AAH:AAH,ST_SUM!$L:$L,$G19)/COUNTIFS($G:$G,$G19,$AK:$AK,"●",$A:$A,ZT$5)/ZT$3,0)/3600/$E19</f>
        <v>0</v>
      </c>
      <c r="ZU19" s="0" t="n">
        <f aca="false">IF($AL19="●",SUMIFS(ST_SUM!AAI:AAI,ST_SUM!$L:$L,$G19)/COUNTIFS($G:$G,$G19,$AL:$AL,"●",$A:$A,ZU$5)/ZU$3,0)/3600/$E19</f>
        <v>0.0195503515625</v>
      </c>
      <c r="ZV19" s="0" t="n">
        <f aca="false">IF($AM19="●",SUMIFS(ST_SUM!AAJ:AAJ,ST_SUM!$L:$L,$G19)/COUNTIFS($G:$G,$G19,$AM:$AM,"●",$A:$A,ZV$5)/ZV$3,0)/3600/$E19</f>
        <v>0.0181653537326389</v>
      </c>
      <c r="ZW19" s="0" t="n">
        <f aca="false">IF($AN19="●",SUMIFS(ST_SUM!AAK:AAK,ST_SUM!$L:$L,$G19)/COUNTIFS($G:$G,$G19,$AN:$AN,"●",$A:$A,ZW$5)/ZW$3,0)/3600/$E19</f>
        <v>0.0243264149305556</v>
      </c>
      <c r="ZX19" s="0" t="n">
        <f aca="false">IF($AO19="●",SUMIFS(ST_SUM!AAL:AAL,ST_SUM!$L:$L,$G19)/COUNTIFS($G:$G,$G19,$AO:$AO,"●",$A:$A,ZX$5)/ZX$3,0)/3600/$E19</f>
        <v>0</v>
      </c>
      <c r="ZY19" s="0" t="n">
        <f aca="false">IF($AP19="●",SUMIFS(ST_SUM!AAM:AAM,ST_SUM!$L:$L,$G19)/COUNTIFS($G:$G,$G19,$AP:$AP,"●",$A:$A,ZY$5)/ZY$3,0)/3600/$E19</f>
        <v>0.00728984664351852</v>
      </c>
      <c r="ZZ19" s="0" t="n">
        <f aca="false">IF($AQ19="●",SUMIFS(ST_SUM!AAN:AAN,ST_SUM!$L:$L,$G19)/COUNTIFS($G:$G,$G19,$AQ:$AQ,"●",$A:$A,ZZ$5)/ZZ$3,0)/3600/$E19</f>
        <v>0</v>
      </c>
      <c r="AAA19" s="0" t="n">
        <f aca="false">IF($AR19="●",SUMIFS(ST_SUM!AAO:AAO,ST_SUM!$L:$L,$G19)/COUNTIFS($G:$G,$G19,$AR:$AR,"●",$A:$A,AAA$5)/AAA$3,0)/3600/$E19</f>
        <v>0.0218102864583333</v>
      </c>
      <c r="AAB19" s="0" t="n">
        <f aca="false">IF($AS19="●",SUMIFS(ST_SUM!AAP:AAP,ST_SUM!$L:$L,$G19)/COUNTIFS($G:$G,$G19,$AS:$AS,"●",$A:$A,AAB$5)/AAB$3,0)/3600/$E19</f>
        <v>0.0190279513888889</v>
      </c>
      <c r="AAC19" s="0" t="n">
        <f aca="false">IF($AT19="●",SUMIFS(ST_SUM!AAQ:AAQ,ST_SUM!$L:$L,$G19)/COUNTIFS($G:$G,$G19,$AT:$AT,"●",$A:$A,AAC$5)/AAC$3,0)/3600/$E19</f>
        <v>0.00918020833333333</v>
      </c>
      <c r="AAD19" s="0" t="n">
        <f aca="false">IF($AU19="●",SUMIFS(ST_SUM!AAR:AAR,ST_SUM!$L:$L,$G19)/COUNTIFS($G:$G,$G19,$AU:$AU,"●",$A:$A,AAD$5)/AAD$3,0)/3600/$E19</f>
        <v>0</v>
      </c>
      <c r="AAE19" s="0" t="n">
        <f aca="false">IF($AV19="●",SUMIFS(ST_SUM!AAS:AAS,ST_SUM!$L:$L,$G19)/COUNTIFS($G:$G,$G19,$AV:$AV,"●",$A:$A,AAE$5)/AAE$3,0)/3600/$E19</f>
        <v>0.0189098090277778</v>
      </c>
      <c r="AAF19" s="0" t="n">
        <f aca="false">IF($AW19="●",SUMIFS(ST_SUM!AAT:AAT,ST_SUM!$L:$L,$G19)/COUNTIFS($G:$G,$G19,$AW:$AW,"●",$A:$A,AAF$5)/AAF$3,0)/3600/$E19</f>
        <v>0</v>
      </c>
      <c r="AAG19" s="0" t="n">
        <f aca="false">IF($AX19="●",SUMIFS(ST_SUM!AAU:AAU,ST_SUM!$L:$L,$G19)/COUNTIFS($G:$G,$G19,$AX:$AX,"●",$A:$A,AAG$5)/AAG$3,0)/3600/$E19</f>
        <v>0.00626218315972222</v>
      </c>
      <c r="AAH19" s="0" t="n">
        <f aca="false">IF($AY19="●",SUMIFS(ST_SUM!AAV:AAV,ST_SUM!$L:$L,$G19)/COUNTIFS($G:$G,$G19,$AY:$AY,"●",$A:$A,AAH$5)/AAH$3,0)/3600/$E19</f>
        <v>0.00665311197916667</v>
      </c>
      <c r="AAI19" s="0" t="n">
        <f aca="false">IF($AZ19="●",SUMIFS(ST_SUM!AAW:AAW,ST_SUM!$L:$L,$G19)/COUNTIFS($G:$G,$G19,$AZ:$AZ,"●",$A:$A,AAI$5)/AAI$3,0)/3600/$E19</f>
        <v>0.0159283637152778</v>
      </c>
      <c r="AAJ19" s="0" t="n">
        <f aca="false">IF($BA19="●",SUMIFS(ST_SUM!AAX:AAX,ST_SUM!$L:$L,$G19)/COUNTIFS($G:$G,$G19,$BA:$BA,"●",$A:$A,AAJ$5)/AAJ$3,0)/3600/$E19</f>
        <v>0</v>
      </c>
      <c r="AAK19" s="0" t="n">
        <f aca="false">IF($BB19="●",SUMIFS(ST_SUM!AAY:AAY,ST_SUM!$L:$L,$G19)/COUNTIFS($G:$G,$G19,$BB:$BB,"●",$A:$A,AAK$5)/AAK$3,0)/3600/$E19</f>
        <v>0</v>
      </c>
      <c r="AAL19" s="0" t="n">
        <f aca="false">IF($BC19="●",SUMIFS(ST_SUM!AAZ:AAZ,ST_SUM!$L:$L,$G19)/COUNTIFS($G:$G,$G19,$BC:$BC,"●",$A:$A,AAL$5)/AAL$3,0)/3600/$E19</f>
        <v>0</v>
      </c>
      <c r="AAM19" s="0" t="n">
        <f aca="false">IF($BD19="●",SUMIFS(ST_SUM!ABA:ABA,ST_SUM!$L:$L,$G19)/COUNTIFS($G:$G,$G19,$BD:$BD,"●",$A:$A,AAM$5)/AAM$3,0)/3600/$E19</f>
        <v>0.0123962109375</v>
      </c>
      <c r="AAN19" s="0" t="n">
        <f aca="false">IF($BE19="●",SUMIFS(ST_SUM!ABB:ABB,ST_SUM!$L:$L,$G19)/COUNTIFS($G:$G,$G19,$BE:$BE,"●",$A:$A,AAN$5)/AAN$3,0)/3600/$E19</f>
        <v>0</v>
      </c>
      <c r="AAO19" s="0" t="n">
        <f aca="false">IF($BF19="●",SUMIFS(ST_SUM!ABC:ABC,ST_SUM!$L:$L,$G19)/COUNTIFS($G:$G,$G19,$BF:$BF,"●",$A:$A,AAO$5)/AAO$3,0)/3600/$E19</f>
        <v>0.00871973524305556</v>
      </c>
      <c r="AAP19" s="0" t="n">
        <f aca="false">IF($BG19="●",SUMIFS(ST_SUM!ABD:ABD,ST_SUM!$L:$L,$G19)/COUNTIFS($G:$G,$G19,$BG:$BG,"●",$A:$A,AAP$5)/AAP$3,0)/3600/$E19</f>
        <v>0</v>
      </c>
      <c r="AAQ19" s="0" t="n">
        <f aca="false">IF($BH19="●",SUMIFS(ST_SUM!ABE:ABE,ST_SUM!$L:$L,$G19)/COUNTIFS($G:$G,$G19,$BH:$BH,"●",$A:$A,AAQ$5)/AAQ$3,0)/3600/$E19</f>
        <v>0</v>
      </c>
      <c r="AAR19" s="0" t="n">
        <f aca="false">IF($BI19="●",SUMIFS(ST_SUM!ABF:ABF,ST_SUM!$L:$L,$G19)/COUNTIFS($G:$G,$G19,$BI:$BI,"●",$A:$A,AAR$5)/AAR$3,0)/3600/$E19</f>
        <v>0</v>
      </c>
      <c r="AAS19" s="0" t="n">
        <f aca="false">IF($BJ19="●",SUMIFS(ST_SUM!ABG:ABG,ST_SUM!$L:$L,$G19)/COUNTIFS($G:$G,$G19,$BJ:$BJ,"●",$A:$A,AAS$5)/AAS$3,0)/3600/$E19</f>
        <v>0.001494796875</v>
      </c>
      <c r="AAT19" s="0" t="n">
        <f aca="false">IF($BK19="●",SUMIFS(ST_SUM!ABH:ABH,ST_SUM!$L:$L,$G19)/COUNTIFS($G:$G,$G19,$BK:$BK,"●",$A:$A,AAT$5)/AAT$3,0)/3600/$E19</f>
        <v>0</v>
      </c>
      <c r="AAU19" s="0" t="n">
        <f aca="false">IF($BL19="●",SUMIFS(ST_SUM!ABI:ABI,ST_SUM!$L:$L,$G19)/COUNTIFS($G:$G,$G19,$BL:$BL,"●",$A:$A,AAU$5)/AAU$3,0)/3600/$E19</f>
        <v>0.00981528935185185</v>
      </c>
      <c r="AAV19" s="0" t="n">
        <f aca="false">IF($BM19="●",SUMIFS(ST_SUM!ABJ:ABJ,ST_SUM!$L:$L,$G19)/COUNTIFS($G:$G,$G19,$BM:$BM,"●",$A:$A,AAV$5)/AAV$3,0)/3600/$E19</f>
        <v>0.0234360546875</v>
      </c>
      <c r="AAW19" s="0" t="n">
        <f aca="false">IF($BN19="●",SUMIFS(ST_SUM!ABK:ABK,ST_SUM!$L:$L,$G19)/COUNTIFS($G:$G,$G19,$BN:$BN,"●",$A:$A,AAW$5)/AAW$3,0)/3600/$E19</f>
        <v>0</v>
      </c>
      <c r="AAX19" s="0" t="n">
        <f aca="false">IF($BO19="●",SUMIFS(ST_SUM!ABL:ABL,ST_SUM!$L:$L,$G19)/COUNTIFS($G:$G,$G19,$BO:$BO,"●",$A:$A,AAX$5)/AAX$3,0)/3600/$E19</f>
        <v>0</v>
      </c>
      <c r="AAY19" s="0" t="n">
        <f aca="false">IF($BP19="●",SUMIFS(ST_SUM!ABM:ABM,ST_SUM!$L:$L,$G19)/COUNTIFS($G:$G,$G19,$BP:$BP,"●",$A:$A,AAY$5)/AAY$3,0)/3600/$E19</f>
        <v>0</v>
      </c>
      <c r="AAZ19" s="0" t="n">
        <f aca="false">IF($BQ19="●",SUMIFS(ST_SUM!ABN:ABN,ST_SUM!$L:$L,$G19)/COUNTIFS($G:$G,$G19,$BQ:$BQ,"●",$A:$A,AAZ$5)/AAZ$3,0)/3600/$E19</f>
        <v>0</v>
      </c>
      <c r="ABA19" s="0" t="n">
        <f aca="false">IF($BR19="●",SUMIFS(ST_SUM!ABO:ABO,ST_SUM!$L:$L,$G19)/COUNTIFS($G:$G,$G19,$BR:$BR,"●",$A:$A,ABA$5)/ABA$3,0)/3600/$E19</f>
        <v>0</v>
      </c>
      <c r="ABB19" s="0" t="n">
        <f aca="false">IF($BS19="●",SUMIFS(ST_SUM!ABP:ABP,ST_SUM!$L:$L,$G19)/COUNTIFS($G:$G,$G19,$BS:$BS,"●",$A:$A,ABB$5)/ABB$3,0)/3600/$E19</f>
        <v>0.0210375347222222</v>
      </c>
      <c r="ABC19" s="0" t="n">
        <f aca="false">IF($BT19="●",SUMIFS(ST_SUM!ABQ:ABQ,ST_SUM!$L:$L,$G19)/COUNTIFS($G:$G,$G19,$BT:$BT,"●",$A:$A,ABC$5)/ABC$3,0)/3600/$E19</f>
        <v>0</v>
      </c>
      <c r="ABD19" s="0" t="n">
        <f aca="false">SUM(YQ19:ABC19)</f>
        <v>0.517860540653935</v>
      </c>
      <c r="ABE19" s="0" t="n">
        <f aca="false">IF($H19="●",SUMIFS(ST_SUM!ABS:ABS,ST_SUM!$L:$L,$G19)/COUNTIFS($G:$G,$G19,$H:$H,"●",$A:$A,ABE$5)/ABE$3,0)/3600/$E19</f>
        <v>0.0133236452132937</v>
      </c>
      <c r="ABF19" s="0" t="n">
        <f aca="false">IF($I19="●",SUMIFS(ST_SUM!ABT:ABT,ST_SUM!$L:$L,$G19)/COUNTIFS($G:$G,$G19,$I:$I,"●",$A:$A,ABF$5)/ABF$3,0)/3600/$E19</f>
        <v>0.00554780092592593</v>
      </c>
      <c r="ABG19" s="0" t="n">
        <f aca="false">IF($J19="●",SUMIFS(ST_SUM!ABU:ABU,ST_SUM!$L:$L,$G19)/COUNTIFS($G:$G,$G19,$J:$J,"●",$A:$A,ABG$5)/ABG$3,0)/3600/$E19</f>
        <v>0</v>
      </c>
      <c r="ABH19" s="0" t="n">
        <f aca="false">IF($K19="●",SUMIFS(ST_SUM!ABV:ABV,ST_SUM!$L:$L,$G19)/COUNTIFS($G:$G,$G19,$K:$K,"●",$A:$A,ABH$5)/ABH$3,0)/3600/$E19</f>
        <v>0.0169125620039683</v>
      </c>
      <c r="ABI19" s="0" t="n">
        <f aca="false">IF($L19="●",SUMIFS(ST_SUM!ABW:ABW,ST_SUM!$L:$L,$G19)/COUNTIFS($G:$G,$G19,$L:$L,"●",$A:$A,ABI$5)/ABI$3,0)/3600/$E19</f>
        <v>0.0200762731481482</v>
      </c>
      <c r="ABJ19" s="0" t="n">
        <f aca="false">IF($M19="●",SUMIFS(ST_SUM!ABX:ABX,ST_SUM!$L:$L,$G19)/COUNTIFS($G:$G,$G19,$M:$M,"●",$A:$A,ABJ$5)/ABJ$3,0)/3600/$E19</f>
        <v>0.0226900876322751</v>
      </c>
      <c r="ABK19" s="0" t="n">
        <f aca="false">IF($N19="●",SUMIFS(ST_SUM!ABY:ABY,ST_SUM!$L:$L,$G19)/COUNTIFS($G:$G,$G19,$N:$N,"●",$A:$A,ABK$5)/ABK$3,0)/3600/$E19</f>
        <v>0</v>
      </c>
      <c r="ABL19" s="0" t="n">
        <f aca="false">IF($O19="●",SUMIFS(ST_SUM!ABZ:ABZ,ST_SUM!$L:$L,$G19,ST_SUM!$M:$M,IF($B19='PART METHOD'!$D$4,"FMCNC1",IF($B19='PART METHOD'!$D$6,"FMCNC2","STD")))/IF($B19='PART METHOD'!$D$4,COUNTIFS($G:$G,$G19,$O:$O,"●",$A:$A,ABL$5,$B:$B,'PART METHOD'!$D$4),IF($B19='PART METHOD'!$D$6,COUNTIFS($G:$G,$G19,$O:$O,"●",$A:$A,ABL$5,$B:$B,'PART METHOD'!$D$6),COUNTIFS($G:$G,$G19,$O:$O,"●",$A:$A,ABL$5,$B:$B,"&lt;&gt;"&amp;'PART METHOD'!$D$4,$B:$B,"&lt;&gt;"&amp;'PART METHOD'!$D$6)))/ABL$3,0)/3600/$E19</f>
        <v>0</v>
      </c>
      <c r="ABM19" s="0" t="n">
        <f aca="false">IF($P19="●",SUMIFS(ST_SUM!ACA:ACA,ST_SUM!$L:$L,$G19,ST_SUM!$M:$M,IF($B19='PART METHOD'!$D$4,"FMCNC1",IF($B19='PART METHOD'!$D$6,"FMCNC2","STD")))/IF($B19='PART METHOD'!$D$4,COUNTIFS($G:$G,$G19,$P:$P,"●",$A:$A,ABM$5,$B:$B,'PART METHOD'!$D$4),IF($B19='PART METHOD'!$D$6,COUNTIFS($G:$G,$G19,$P:$P,"●",$A:$A,ABM$5,$B:$B,'PART METHOD'!$D$6),COUNTIFS($G:$G,$G19,$P:$P,"●",$A:$A,ABM$5,$B:$B,"&lt;&gt;"&amp;'PART METHOD'!$D$4,$B:$B,"&lt;&gt;"&amp;'PART METHOD'!$D$6)))/ABM$3,0)/3600/$E19</f>
        <v>0.0089983878968254</v>
      </c>
      <c r="ABN19" s="0" t="n">
        <f aca="false">IF($Q19="●",SUMIFS(ST_SUM!ACB:ACB,ST_SUM!$L:$L,$G19,ST_SUM!$M:$M,IF($B19='PART METHOD'!$D$4,"FMCNC1",IF($B19='PART METHOD'!$D$6,"FMCNC2","STD")))/IF($B19='PART METHOD'!$D$4,COUNTIFS($G:$G,$G19,$Q:$Q,"●",$A:$A,ABN$5,$B:$B,'PART METHOD'!$D$4),IF($B19='PART METHOD'!$D$6,COUNTIFS($G:$G,$G19,$Q:$Q,"●",$A:$A,ABN$5,$B:$B,'PART METHOD'!$D$6),COUNTIFS($G:$G,$G19,$Q:$Q,"●",$A:$A,ABN$5,$B:$B,"&lt;&gt;"&amp;'PART METHOD'!$D$4,$B:$B,"&lt;&gt;"&amp;'PART METHOD'!$D$6)))/ABN$3,0)/3600/$E19</f>
        <v>0.00708602292768959</v>
      </c>
      <c r="ABO19" s="0" t="n">
        <f aca="false">IF($R19="●",SUMIFS(ST_SUM!ACC:ACC,ST_SUM!$L:$L,$G19,ST_SUM!$M:$M,IF($B19='PART METHOD'!$D$4,"FMCNC1",IF($B19='PART METHOD'!$D$6,"FMCNC2","STD")))/IF($B19='PART METHOD'!$D$4,COUNTIFS($G:$G,$G19,$R:$R,"●",$A:$A,ABO$5,$B:$B,'PART METHOD'!$D$4),IF($B19='PART METHOD'!$D$6,COUNTIFS($G:$G,$G19,$R:$R,"●",$A:$A,ABO$5,$B:$B,'PART METHOD'!$D$6),COUNTIFS($G:$G,$G19,$R:$R,"●",$A:$A,ABO$5,$B:$B,"&lt;&gt;"&amp;'PART METHOD'!$D$4,$B:$B,"&lt;&gt;"&amp;'PART METHOD'!$D$6)))/ABO$3,0)/3600/$E19</f>
        <v>0.00678977788800705</v>
      </c>
      <c r="ABP19" s="0" t="n">
        <f aca="false">IF($S19="●",SUMIFS(ST_SUM!ACD:ACD,ST_SUM!$L:$L,$G19,ST_SUM!$M:$M,IF($B19='PART METHOD'!$D$4,"FMCNC1",IF($B19='PART METHOD'!$D$6,"FMCNC2","STD")))/IF($B19='PART METHOD'!$D$4,COUNTIFS($G:$G,$G19,$S:$S,"●",$A:$A,ABP$5,$B:$B,'PART METHOD'!$D$4),IF($B19='PART METHOD'!$D$6,COUNTIFS($G:$G,$G19,$S:$S,"●",$A:$A,ABP$5,$B:$B,'PART METHOD'!$D$6),COUNTIFS($G:$G,$G19,$S:$S,"●",$A:$A,ABP$5,$B:$B,"&lt;&gt;"&amp;'PART METHOD'!$D$4,$B:$B,"&lt;&gt;"&amp;'PART METHOD'!$D$6)))/ABP$3,0)/3600/$E19</f>
        <v>0</v>
      </c>
      <c r="ABQ19" s="0" t="n">
        <f aca="false">IF($T19="●",SUMIFS(ST_SUM!ACE:ACE,ST_SUM!$L:$L,$G19,ST_SUM!$M:$M,IF($B19='PART METHOD'!$D$4,"FMCNC1",IF($B19='PART METHOD'!$D$6,"FMCNC2","STD")))/IF($B19='PART METHOD'!$D$4,COUNTIFS($G:$G,$G19,$T:$T,"●",$A:$A,ABQ$5,$B:$B,'PART METHOD'!$D$4),IF($B19='PART METHOD'!$D$6,COUNTIFS($G:$G,$G19,$T:$T,"●",$A:$A,ABQ$5,$B:$B,'PART METHOD'!$D$6),COUNTIFS($G:$G,$G19,$T:$T,"●",$A:$A,ABQ$5,$B:$B,"&lt;&gt;"&amp;'PART METHOD'!$D$4,$B:$B,"&lt;&gt;"&amp;'PART METHOD'!$D$6)))/ABQ$3,0)/3600/$E19</f>
        <v>0.00689475033068783</v>
      </c>
      <c r="ABR19" s="0" t="n">
        <f aca="false">IF($U19="●",SUMIFS(ST_SUM!ACF:ACF,ST_SUM!$L:$L,$G19,ST_SUM!$M:$M,IF($B19='PART METHOD'!$D$4,"FMCNC1",IF($B19='PART METHOD'!$D$6,"FMCNC2","STD")))/IF($B19='PART METHOD'!$D$4,COUNTIFS($G:$G,$G19,$U:$U,"●",$A:$A,ABR$5,$B:$B,'PART METHOD'!$D$4),IF($B19='PART METHOD'!$D$6,COUNTIFS($G:$G,$G19,$U:$U,"●",$A:$A,ABR$5,$B:$B,'PART METHOD'!$D$6),COUNTIFS($G:$G,$G19,$U:$U,"●",$A:$A,ABR$5,$B:$B,"&lt;&gt;"&amp;'PART METHOD'!$D$4,$B:$B,"&lt;&gt;"&amp;'PART METHOD'!$D$6)))/ABR$3,0)/3600/$E19</f>
        <v>0.00702709573412699</v>
      </c>
      <c r="ABS19" s="0" t="n">
        <f aca="false">IF($V19="●",SUMIFS(ST_SUM!ACG:ACG,ST_SUM!$L:$L,$G19,ST_SUM!$M:$M,IF($B19='PART METHOD'!$D$4,"FMCNC1",IF($B19='PART METHOD'!$D$6,"FMCNC2","STD")))/IF($B19='PART METHOD'!$D$4,COUNTIFS($G:$G,$G19,$V:$V,"●",$A:$A,ABS$5,$B:$B,'PART METHOD'!$D$4),IF($B19='PART METHOD'!$D$6,COUNTIFS($G:$G,$G19,$V:$V,"●",$A:$A,ABS$5,$B:$B,'PART METHOD'!$D$6),COUNTIFS($G:$G,$G19,$V:$V,"●",$A:$A,ABS$5,$B:$B,"&lt;&gt;"&amp;'PART METHOD'!$D$4,$B:$B,"&lt;&gt;"&amp;'PART METHOD'!$D$6)))/ABS$3,0)/3600/$E19</f>
        <v>0</v>
      </c>
      <c r="ABT19" s="0" t="n">
        <f aca="false">IF($W19="●",SUMIFS(ST_SUM!ACH:ACH,ST_SUM!$L:$L,$G19,ST_SUM!$N:$N,IF($B19='PART METHOD'!$D$5,"HAND","STD"))/COUNTIFS($G:$G,$G19,$W:$W,"●",$A:$A,ABT$5,$B:$B,IF($B19='PART METHOD'!$D$5,'PART METHOD'!$D$5,"&lt;&gt;"&amp;'PART METHOD'!$D$5))/ABT$3,0)/3600/$E19</f>
        <v>0.00736257440476191</v>
      </c>
      <c r="ABU19" s="0" t="n">
        <f aca="false">IF($X19="●",SUMIFS(ST_SUM!ACI:ACI,ST_SUM!$L:$L,$G19)/COUNTIFS($G:$G,$G19,$X:$X,"●",$A:$A,ABU$5)/ABU$3,0)/3600/$E19</f>
        <v>0</v>
      </c>
      <c r="ABV19" s="0" t="n">
        <f aca="false">IF($Y19="●",SUMIFS(ST_SUM!ACJ:ACJ,ST_SUM!$L:$L,$G19)/COUNTIFS($G:$G,$G19,$Y:$Y,"●",$A:$A,ABV$5)/ABV$3,0)/3600/$E19</f>
        <v>0</v>
      </c>
      <c r="ABW19" s="0" t="n">
        <f aca="false">IF($Z19="●",SUMIFS(ST_SUM!ACK:ACK,ST_SUM!$L:$L,$G19)/COUNTIFS($G:$G,$G19,$Z:$Z,"●",$A:$A,ABW$5)/ABW$3,0)/3600/$E19</f>
        <v>0.00914306795634921</v>
      </c>
      <c r="ABX19" s="0" t="n">
        <f aca="false">IF($AA19="●",SUMIFS(ST_SUM!ACL:ACL,ST_SUM!$L:$L,$G19)/COUNTIFS($G:$G,$G19,$AA:$AA,"●",$A:$A,ABX$5)/ABX$3,0)/3600/$E19</f>
        <v>0.0168895709325397</v>
      </c>
      <c r="ABY19" s="0" t="n">
        <f aca="false">IF($AB19="●",SUMIFS(ST_SUM!ACM:ACM,ST_SUM!$L:$L,$G19)/COUNTIFS($G:$G,$G19,$AB:$AB,"●",$A:$A,ABY$5)/ABY$3,0)/3600/$E19</f>
        <v>0</v>
      </c>
      <c r="ABZ19" s="0" t="n">
        <f aca="false">IF($AC19="●",SUMIFS(ST_SUM!ACN:ACN,ST_SUM!$L:$L,$G19)/COUNTIFS($G:$G,$G19,$AC:$AC,"●",$A:$A,ABZ$5)/ABZ$3,0)/3600/$E19</f>
        <v>0.00986427848048942</v>
      </c>
      <c r="ACA19" s="0" t="n">
        <f aca="false">IF($AD19="●",SUMIFS(ST_SUM!ACO:ACO,ST_SUM!$L:$L,$G19)/COUNTIFS($G:$G,$G19,$AD:$AD,"●",$A:$A,ACA$5)/ACA$3,0)/3600/$E19</f>
        <v>0.0149610491071429</v>
      </c>
      <c r="ACB19" s="0" t="n">
        <f aca="false">IF($AE19="●",SUMIFS(ST_SUM!ACP:ACP,ST_SUM!$L:$L,$G19)/COUNTIFS($G:$G,$G19,$AE:$AE,"●",$A:$A,ACB$5)/ACB$3,0)/3600/$E19</f>
        <v>0.000621531911375661</v>
      </c>
      <c r="ACC19" s="0" t="n">
        <f aca="false">IF($AF19="●",SUMIFS(ST_SUM!ACQ:ACQ,ST_SUM!$L:$L,$G19)/COUNTIFS($G:$G,$G19,$AF:$AF,"●",$A:$A,ACC$5)/ACC$3,0)/3600/$E19</f>
        <v>0.00600209986772487</v>
      </c>
      <c r="ACD19" s="0" t="n">
        <f aca="false">IF($AG19="●",SUMIFS(ST_SUM!ACR:ACR,ST_SUM!$L:$L,$G19)/COUNTIFS($G:$G,$G19,$AG:$AG,"●",$A:$A,ACD$5)/ACD$3,0)/3600/$E19</f>
        <v>0.0100072337962963</v>
      </c>
      <c r="ACE19" s="0" t="n">
        <f aca="false">IF($AH19="●",SUMIFS(ST_SUM!ACS:ACS,ST_SUM!$L:$L,$G19)/COUNTIFS($G:$G,$G19,$AH:$AH,"●",$A:$A,ACE$5)/ACE$3,0)/3600/$E19</f>
        <v>0.00280671296296296</v>
      </c>
      <c r="ACF19" s="0" t="n">
        <f aca="false">IF($AI19="●",SUMIFS(ST_SUM!ACT:ACT,ST_SUM!$L:$L,$G19)/COUNTIFS($G:$G,$G19,$AI:$AI,"●",$A:$A,ACF$5)/ACF$3,0)/3600/$E19</f>
        <v>0</v>
      </c>
      <c r="ACG19" s="0" t="n">
        <f aca="false">IF($AJ19="●",SUMIFS(ST_SUM!ACU:ACU,ST_SUM!$L:$L,$G19)/COUNTIFS($G:$G,$G19,$AJ:$AJ,"●",$A:$A,ACG$5)/ACG$3,0)/3600/$E19</f>
        <v>0</v>
      </c>
      <c r="ACH19" s="0" t="n">
        <f aca="false">IF($AK19="●",SUMIFS(ST_SUM!ACV:ACV,ST_SUM!$L:$L,$G19)/COUNTIFS($G:$G,$G19,$AK:$AK,"●",$A:$A,ACH$5)/ACH$3,0)/3600/$E19</f>
        <v>0</v>
      </c>
      <c r="ACI19" s="0" t="n">
        <f aca="false">IF($AL19="●",SUMIFS(ST_SUM!ACW:ACW,ST_SUM!$L:$L,$G19)/COUNTIFS($G:$G,$G19,$AL:$AL,"●",$A:$A,ACI$5)/ACI$3,0)/3600/$E19</f>
        <v>0.01733515625</v>
      </c>
      <c r="ACJ19" s="0" t="n">
        <f aca="false">IF($AM19="●",SUMIFS(ST_SUM!ACX:ACX,ST_SUM!$L:$L,$G19)/COUNTIFS($G:$G,$G19,$AM:$AM,"●",$A:$A,ACJ$5)/ACJ$3,0)/3600/$E19</f>
        <v>0.01532919932209</v>
      </c>
      <c r="ACK19" s="0" t="n">
        <f aca="false">IF($AN19="●",SUMIFS(ST_SUM!ACY:ACY,ST_SUM!$L:$L,$G19)/COUNTIFS($G:$G,$G19,$AN:$AN,"●",$A:$A,ACK$5)/ACK$3,0)/3600/$E19</f>
        <v>0.0148926488095238</v>
      </c>
      <c r="ACL19" s="0" t="n">
        <f aca="false">IF($AO19="●",SUMIFS(ST_SUM!ACZ:ACZ,ST_SUM!$L:$L,$G19)/COUNTIFS($G:$G,$G19,$AO:$AO,"●",$A:$A,ACL$5)/ACL$3,0)/3600/$E19</f>
        <v>0</v>
      </c>
      <c r="ACM19" s="0" t="n">
        <f aca="false">IF($AP19="●",SUMIFS(ST_SUM!ADA:ADA,ST_SUM!$L:$L,$G19)/COUNTIFS($G:$G,$G19,$AP:$AP,"●",$A:$A,ACM$5)/ACM$3,0)/3600/$E19</f>
        <v>0.00620173335537919</v>
      </c>
      <c r="ACN19" s="0" t="n">
        <f aca="false">IF($AQ19="●",SUMIFS(ST_SUM!ADB:ADB,ST_SUM!$L:$L,$G19)/COUNTIFS($G:$G,$G19,$AQ:$AQ,"●",$A:$A,ACN$5)/ACN$3,0)/3600/$E19</f>
        <v>0</v>
      </c>
      <c r="ACO19" s="0" t="n">
        <f aca="false">IF($AR19="●",SUMIFS(ST_SUM!ADC:ADC,ST_SUM!$L:$L,$G19)/COUNTIFS($G:$G,$G19,$AR:$AR,"●",$A:$A,ACO$5)/ACO$3,0)/3600/$E19</f>
        <v>0.0197049272486773</v>
      </c>
      <c r="ACP19" s="0" t="n">
        <f aca="false">IF($AS19="●",SUMIFS(ST_SUM!ADD:ADD,ST_SUM!$L:$L,$G19)/COUNTIFS($G:$G,$G19,$AS:$AS,"●",$A:$A,ACP$5)/ACP$3,0)/3600/$E19</f>
        <v>0.0132782903439153</v>
      </c>
      <c r="ACQ19" s="0" t="n">
        <f aca="false">IF($AT19="●",SUMIFS(ST_SUM!ADE:ADE,ST_SUM!$L:$L,$G19)/COUNTIFS($G:$G,$G19,$AT:$AT,"●",$A:$A,ACQ$5)/ACQ$3,0)/3600/$E19</f>
        <v>0.0111797495039683</v>
      </c>
      <c r="ACR19" s="0" t="n">
        <f aca="false">IF($AU19="●",SUMIFS(ST_SUM!ADF:ADF,ST_SUM!$L:$L,$G19)/COUNTIFS($G:$G,$G19,$AU:$AU,"●",$A:$A,ACR$5)/ACR$3,0)/3600/$E19</f>
        <v>0</v>
      </c>
      <c r="ACS19" s="0" t="n">
        <f aca="false">IF($AV19="●",SUMIFS(ST_SUM!ADG:ADG,ST_SUM!$L:$L,$G19)/COUNTIFS($G:$G,$G19,$AV:$AV,"●",$A:$A,ACS$5)/ACS$3,0)/3600/$E19</f>
        <v>0.0147582217261905</v>
      </c>
      <c r="ACT19" s="0" t="n">
        <f aca="false">IF($AW19="●",SUMIFS(ST_SUM!ADH:ADH,ST_SUM!$L:$L,$G19)/COUNTIFS($G:$G,$G19,$AW:$AW,"●",$A:$A,ACT$5)/ACT$3,0)/3600/$E19</f>
        <v>0</v>
      </c>
      <c r="ACU19" s="0" t="n">
        <f aca="false">IF($AX19="●",SUMIFS(ST_SUM!ADI:ADI,ST_SUM!$L:$L,$G19)/COUNTIFS($G:$G,$G19,$AX:$AX,"●",$A:$A,ACU$5)/ACU$3,0)/3600/$E19</f>
        <v>0.00575673776455027</v>
      </c>
      <c r="ACV19" s="0" t="n">
        <f aca="false">IF($AY19="●",SUMIFS(ST_SUM!ADJ:ADJ,ST_SUM!$L:$L,$G19)/COUNTIFS($G:$G,$G19,$AY:$AY,"●",$A:$A,ACV$5)/ACV$3,0)/3600/$E19</f>
        <v>0.00998060929232804</v>
      </c>
      <c r="ACW19" s="0" t="n">
        <f aca="false">IF($AZ19="●",SUMIFS(ST_SUM!ADK:ADK,ST_SUM!$L:$L,$G19)/COUNTIFS($G:$G,$G19,$AZ:$AZ,"●",$A:$A,ACW$5)/ACW$3,0)/3600/$E19</f>
        <v>0.00641235945767196</v>
      </c>
      <c r="ACX19" s="0" t="n">
        <f aca="false">IF($BA19="●",SUMIFS(ST_SUM!ADL:ADL,ST_SUM!$L:$L,$G19)/COUNTIFS($G:$G,$G19,$BA:$BA,"●",$A:$A,ACX$5)/ACX$3,0)/3600/$E19</f>
        <v>0</v>
      </c>
      <c r="ACY19" s="0" t="n">
        <f aca="false">IF($BB19="●",SUMIFS(ST_SUM!ADM:ADM,ST_SUM!$L:$L,$G19)/COUNTIFS($G:$G,$G19,$BB:$BB,"●",$A:$A,ACY$5)/ACY$3,0)/3600/$E19</f>
        <v>0</v>
      </c>
      <c r="ACZ19" s="0" t="n">
        <f aca="false">IF($BC19="●",SUMIFS(ST_SUM!ADN:ADN,ST_SUM!$L:$L,$G19)/COUNTIFS($G:$G,$G19,$BC:$BC,"●",$A:$A,ACZ$5)/ACZ$3,0)/3600/$E19</f>
        <v>0</v>
      </c>
      <c r="ADA19" s="0" t="n">
        <f aca="false">IF($BD19="●",SUMIFS(ST_SUM!ADO:ADO,ST_SUM!$L:$L,$G19)/COUNTIFS($G:$G,$G19,$BD:$BD,"●",$A:$A,ADA$5)/ADA$3,0)/3600/$E19</f>
        <v>0.0150699198082011</v>
      </c>
      <c r="ADB19" s="0" t="n">
        <f aca="false">IF($BE19="●",SUMIFS(ST_SUM!ADP:ADP,ST_SUM!$L:$L,$G19)/COUNTIFS($G:$G,$G19,$BE:$BE,"●",$A:$A,ADB$5)/ADB$3,0)/3600/$E19</f>
        <v>0</v>
      </c>
      <c r="ADC19" s="0" t="n">
        <f aca="false">IF($BF19="●",SUMIFS(ST_SUM!ADQ:ADQ,ST_SUM!$L:$L,$G19)/COUNTIFS($G:$G,$G19,$BF:$BF,"●",$A:$A,ADC$5)/ADC$3,0)/3600/$E19</f>
        <v>0.0065714132771164</v>
      </c>
      <c r="ADD19" s="0" t="n">
        <f aca="false">IF($BG19="●",SUMIFS(ST_SUM!ADR:ADR,ST_SUM!$L:$L,$G19)/COUNTIFS($G:$G,$G19,$BG:$BG,"●",$A:$A,ADD$5)/ADD$3,0)/3600/$E19</f>
        <v>0</v>
      </c>
      <c r="ADE19" s="0" t="n">
        <f aca="false">IF($BH19="●",SUMIFS(ST_SUM!ADS:ADS,ST_SUM!$L:$L,$G19)/COUNTIFS($G:$G,$G19,$BH:$BH,"●",$A:$A,ADE$5)/ADE$3,0)/3600/$E19</f>
        <v>0</v>
      </c>
      <c r="ADF19" s="0" t="n">
        <f aca="false">IF($BI19="●",SUMIFS(ST_SUM!ADT:ADT,ST_SUM!$L:$L,$G19)/COUNTIFS($G:$G,$G19,$BI:$BI,"●",$A:$A,ADF$5)/ADF$3,0)/3600/$E19</f>
        <v>0</v>
      </c>
      <c r="ADG19" s="0" t="n">
        <f aca="false">IF($BJ19="●",SUMIFS(ST_SUM!ADU:ADU,ST_SUM!$L:$L,$G19)/COUNTIFS($G:$G,$G19,$BJ:$BJ,"●",$A:$A,ADG$5)/ADG$3,0)/3600/$E19</f>
        <v>0.00163284556878307</v>
      </c>
      <c r="ADH19" s="0" t="n">
        <f aca="false">IF($BK19="●",SUMIFS(ST_SUM!ADV:ADV,ST_SUM!$L:$L,$G19)/COUNTIFS($G:$G,$G19,$BK:$BK,"●",$A:$A,ADH$5)/ADH$3,0)/3600/$E19</f>
        <v>0</v>
      </c>
      <c r="ADI19" s="0" t="n">
        <f aca="false">IF($BL19="●",SUMIFS(ST_SUM!ADW:ADW,ST_SUM!$L:$L,$G19)/COUNTIFS($G:$G,$G19,$BL:$BL,"●",$A:$A,ADI$5)/ADI$3,0)/3600/$E19</f>
        <v>0.00445089561287478</v>
      </c>
      <c r="ADJ19" s="0" t="n">
        <f aca="false">IF($BM19="●",SUMIFS(ST_SUM!ADX:ADX,ST_SUM!$L:$L,$G19)/COUNTIFS($G:$G,$G19,$BM:$BM,"●",$A:$A,ADJ$5)/ADJ$3,0)/3600/$E19</f>
        <v>0.0118922288359788</v>
      </c>
      <c r="ADK19" s="0" t="n">
        <f aca="false">IF($BN19="●",SUMIFS(ST_SUM!ADY:ADY,ST_SUM!$L:$L,$G19)/COUNTIFS($G:$G,$G19,$BN:$BN,"●",$A:$A,ADK$5)/ADK$3,0)/3600/$E19</f>
        <v>0</v>
      </c>
      <c r="ADL19" s="0" t="n">
        <f aca="false">IF($BO19="●",SUMIFS(ST_SUM!ADZ:ADZ,ST_SUM!$L:$L,$G19)/COUNTIFS($G:$G,$G19,$BO:$BO,"●",$A:$A,ADL$5)/ADL$3,0)/3600/$E19</f>
        <v>0</v>
      </c>
      <c r="ADM19" s="0" t="n">
        <f aca="false">IF($BP19="●",SUMIFS(ST_SUM!AEA:AEA,ST_SUM!$L:$L,$G19)/COUNTIFS($G:$G,$G19,$BP:$BP,"●",$A:$A,ADM$5)/ADM$3,0)/3600/$E19</f>
        <v>0</v>
      </c>
      <c r="ADN19" s="0" t="n">
        <f aca="false">IF($BQ19="●",SUMIFS(ST_SUM!AEB:AEB,ST_SUM!$L:$L,$G19)/COUNTIFS($G:$G,$G19,$BQ:$BQ,"●",$A:$A,ADN$5)/ADN$3,0)/3600/$E19</f>
        <v>0</v>
      </c>
      <c r="ADO19" s="0" t="n">
        <f aca="false">IF($BR19="●",SUMIFS(ST_SUM!AEC:AEC,ST_SUM!$L:$L,$G19)/COUNTIFS($G:$G,$G19,$BR:$BR,"●",$A:$A,ADO$5)/ADO$3,0)/3600/$E19</f>
        <v>0</v>
      </c>
      <c r="ADP19" s="0" t="n">
        <f aca="false">IF($BS19="●",SUMIFS(ST_SUM!AED:AED,ST_SUM!$L:$L,$G19)/COUNTIFS($G:$G,$G19,$BS:$BS,"●",$A:$A,ADP$5)/ADP$3,0)/3600/$E19</f>
        <v>0.0210334666418651</v>
      </c>
      <c r="ADQ19" s="0" t="n">
        <f aca="false">IF($BT19="●",SUMIFS(ST_SUM!AEE:AEE,ST_SUM!$L:$L,$G19)/COUNTIFS($G:$G,$G19,$BT:$BT,"●",$A:$A,ADQ$5)/ADQ$3,0)/3600/$E19</f>
        <v>0</v>
      </c>
      <c r="ADR19" s="0" t="n">
        <f aca="false">SUM(ABE19:ADQ19)</f>
        <v>0.388484925939705</v>
      </c>
      <c r="ADS19" s="0" t="n">
        <f aca="false">IF($H19="●",SUMIFS(ST_SUM!AEG:AEG,ST_SUM!$L:$L,$G19)/COUNTIFS($G:$G,$G19,$H:$H,"●",$A:$A,ADS$5)/ADS$3,0)/3600/$E19</f>
        <v>0.00848505366161616</v>
      </c>
      <c r="ADT19" s="0" t="n">
        <f aca="false">IF($I19="●",SUMIFS(ST_SUM!AEH:AEH,ST_SUM!$L:$L,$G19)/COUNTIFS($G:$G,$G19,$I:$I,"●",$A:$A,ADT$5)/ADT$3,0)/3600/$E19</f>
        <v>0.00557118055555556</v>
      </c>
      <c r="ADU19" s="0" t="n">
        <f aca="false">IF($J19="●",SUMIFS(ST_SUM!AEI:AEI,ST_SUM!$L:$L,$G19)/COUNTIFS($G:$G,$G19,$J:$J,"●",$A:$A,ADU$5)/ADU$3,0)/3600/$E19</f>
        <v>0</v>
      </c>
      <c r="ADV19" s="0" t="n">
        <f aca="false">IF($K19="●",SUMIFS(ST_SUM!AEJ:AEJ,ST_SUM!$L:$L,$G19)/COUNTIFS($G:$G,$G19,$K:$K,"●",$A:$A,ADV$5)/ADV$3,0)/3600/$E19</f>
        <v>0.0214962357954545</v>
      </c>
      <c r="ADW19" s="0" t="n">
        <f aca="false">IF($L19="●",SUMIFS(ST_SUM!AEK:AEK,ST_SUM!$L:$L,$G19)/COUNTIFS($G:$G,$G19,$L:$L,"●",$A:$A,ADW$5)/ADW$3,0)/3600/$E19</f>
        <v>0.0253230232007576</v>
      </c>
      <c r="ADX19" s="0" t="n">
        <f aca="false">IF($M19="●",SUMIFS(ST_SUM!AEL:AEL,ST_SUM!$L:$L,$G19)/COUNTIFS($G:$G,$G19,$M:$M,"●",$A:$A,ADX$5)/ADX$3,0)/3600/$E19</f>
        <v>0.018238841540404</v>
      </c>
      <c r="ADY19" s="0" t="n">
        <f aca="false">IF($N19="●",SUMIFS(ST_SUM!AEM:AEM,ST_SUM!$L:$L,$G19)/COUNTIFS($G:$G,$G19,$N:$N,"●",$A:$A,ADY$5)/ADY$3,0)/3600/$E19</f>
        <v>0</v>
      </c>
      <c r="ADZ19" s="0" t="n">
        <f aca="false">IF($O19="●",SUMIFS(ST_SUM!AEN:AEN,ST_SUM!$L:$L,$G19,ST_SUM!$M:$M,IF($B19='PART METHOD'!$D$4,"FMCNC1",IF($B19='PART METHOD'!$D$6,"FMCNC2","STD")))/IF($B19='PART METHOD'!$D$4,COUNTIFS($G:$G,$G19,$O:$O,"●",$A:$A,ADZ$5,$B:$B,'PART METHOD'!$D$4),IF($B19='PART METHOD'!$D$6,COUNTIFS($G:$G,$G19,$O:$O,"●",$A:$A,ADZ$5,$B:$B,'PART METHOD'!$D$6),COUNTIFS($G:$G,$G19,$O:$O,"●",$A:$A,ADZ$5,$B:$B,"&lt;&gt;"&amp;'PART METHOD'!$D$4,$B:$B,"&lt;&gt;"&amp;'PART METHOD'!$D$6)))/ADZ$3,0)/3600/$E19</f>
        <v>0</v>
      </c>
      <c r="AEA19" s="0" t="n">
        <f aca="false">IF($P19="●",SUMIFS(ST_SUM!AEO:AEO,ST_SUM!$L:$L,$G19,ST_SUM!$M:$M,IF($B19='PART METHOD'!$D$4,"FMCNC1",IF($B19='PART METHOD'!$D$6,"FMCNC2","STD")))/IF($B19='PART METHOD'!$D$4,COUNTIFS($G:$G,$G19,$P:$P,"●",$A:$A,AEA$5,$B:$B,'PART METHOD'!$D$4),IF($B19='PART METHOD'!$D$6,COUNTIFS($G:$G,$G19,$P:$P,"●",$A:$A,AEA$5,$B:$B,'PART METHOD'!$D$6),COUNTIFS($G:$G,$G19,$P:$P,"●",$A:$A,AEA$5,$B:$B,"&lt;&gt;"&amp;'PART METHOD'!$D$4,$B:$B,"&lt;&gt;"&amp;'PART METHOD'!$D$6)))/AEA$3,0)/3600/$E19</f>
        <v>0.0135970091540404</v>
      </c>
      <c r="AEB19" s="0" t="n">
        <f aca="false">IF($Q19="●",SUMIFS(ST_SUM!AEP:AEP,ST_SUM!$L:$L,$G19,ST_SUM!$M:$M,IF($B19='PART METHOD'!$D$4,"FMCNC1",IF($B19='PART METHOD'!$D$6,"FMCNC2","STD")))/IF($B19='PART METHOD'!$D$4,COUNTIFS($G:$G,$G19,$Q:$Q,"●",$A:$A,AEB$5,$B:$B,'PART METHOD'!$D$4),IF($B19='PART METHOD'!$D$6,COUNTIFS($G:$G,$G19,$Q:$Q,"●",$A:$A,AEB$5,$B:$B,'PART METHOD'!$D$6),COUNTIFS($G:$G,$G19,$Q:$Q,"●",$A:$A,AEB$5,$B:$B,"&lt;&gt;"&amp;'PART METHOD'!$D$4,$B:$B,"&lt;&gt;"&amp;'PART METHOD'!$D$6)))/AEB$3,0)/3600/$E19</f>
        <v>0.0128143402777778</v>
      </c>
      <c r="AEC19" s="0" t="n">
        <f aca="false">IF($R19="●",SUMIFS(ST_SUM!AEQ:AEQ,ST_SUM!$L:$L,$G19,ST_SUM!$M:$M,IF($B19='PART METHOD'!$D$4,"FMCNC1",IF($B19='PART METHOD'!$D$6,"FMCNC2","STD")))/IF($B19='PART METHOD'!$D$4,COUNTIFS($G:$G,$G19,$R:$R,"●",$A:$A,AEC$5,$B:$B,'PART METHOD'!$D$4),IF($B19='PART METHOD'!$D$6,COUNTIFS($G:$G,$G19,$R:$R,"●",$A:$A,AEC$5,$B:$B,'PART METHOD'!$D$6),COUNTIFS($G:$G,$G19,$R:$R,"●",$A:$A,AEC$5,$B:$B,"&lt;&gt;"&amp;'PART METHOD'!$D$4,$B:$B,"&lt;&gt;"&amp;'PART METHOD'!$D$6)))/AEC$3,0)/3600/$E19</f>
        <v>0.011201087962963</v>
      </c>
      <c r="AED19" s="0" t="n">
        <f aca="false">IF($S19="●",SUMIFS(ST_SUM!AER:AER,ST_SUM!$L:$L,$G19,ST_SUM!$M:$M,IF($B19='PART METHOD'!$D$4,"FMCNC1",IF($B19='PART METHOD'!$D$6,"FMCNC2","STD")))/IF($B19='PART METHOD'!$D$4,COUNTIFS($G:$G,$G19,$S:$S,"●",$A:$A,AED$5,$B:$B,'PART METHOD'!$D$4),IF($B19='PART METHOD'!$D$6,COUNTIFS($G:$G,$G19,$S:$S,"●",$A:$A,AED$5,$B:$B,'PART METHOD'!$D$6),COUNTIFS($G:$G,$G19,$S:$S,"●",$A:$A,AED$5,$B:$B,"&lt;&gt;"&amp;'PART METHOD'!$D$4,$B:$B,"&lt;&gt;"&amp;'PART METHOD'!$D$6)))/AED$3,0)/3600/$E19</f>
        <v>0</v>
      </c>
      <c r="AEE19" s="0" t="n">
        <f aca="false">IF($T19="●",SUMIFS(ST_SUM!AES:AES,ST_SUM!$L:$L,$G19,ST_SUM!$M:$M,IF($B19='PART METHOD'!$D$4,"FMCNC1",IF($B19='PART METHOD'!$D$6,"FMCNC2","STD")))/IF($B19='PART METHOD'!$D$4,COUNTIFS($G:$G,$G19,$T:$T,"●",$A:$A,AEE$5,$B:$B,'PART METHOD'!$D$4),IF($B19='PART METHOD'!$D$6,COUNTIFS($G:$G,$G19,$T:$T,"●",$A:$A,AEE$5,$B:$B,'PART METHOD'!$D$6),COUNTIFS($G:$G,$G19,$T:$T,"●",$A:$A,AEE$5,$B:$B,"&lt;&gt;"&amp;'PART METHOD'!$D$4,$B:$B,"&lt;&gt;"&amp;'PART METHOD'!$D$6)))/AEE$3,0)/3600/$E19</f>
        <v>0.00885140467171717</v>
      </c>
      <c r="AEF19" s="0" t="n">
        <f aca="false">IF($U19="●",SUMIFS(ST_SUM!AET:AET,ST_SUM!$L:$L,$G19,ST_SUM!$M:$M,IF($B19='PART METHOD'!$D$4,"FMCNC1",IF($B19='PART METHOD'!$D$6,"FMCNC2","STD")))/IF($B19='PART METHOD'!$D$4,COUNTIFS($G:$G,$G19,$U:$U,"●",$A:$A,AEF$5,$B:$B,'PART METHOD'!$D$4),IF($B19='PART METHOD'!$D$6,COUNTIFS($G:$G,$G19,$U:$U,"●",$A:$A,AEF$5,$B:$B,'PART METHOD'!$D$6),COUNTIFS($G:$G,$G19,$U:$U,"●",$A:$A,AEF$5,$B:$B,"&lt;&gt;"&amp;'PART METHOD'!$D$4,$B:$B,"&lt;&gt;"&amp;'PART METHOD'!$D$6)))/AEF$3,0)/3600/$E19</f>
        <v>0.00862559974747475</v>
      </c>
      <c r="AEG19" s="0" t="n">
        <f aca="false">IF($V19="●",SUMIFS(ST_SUM!AEU:AEU,ST_SUM!$L:$L,$G19,ST_SUM!$M:$M,IF($B19='PART METHOD'!$D$4,"FMCNC1",IF($B19='PART METHOD'!$D$6,"FMCNC2","STD")))/IF($B19='PART METHOD'!$D$4,COUNTIFS($G:$G,$G19,$V:$V,"●",$A:$A,AEG$5,$B:$B,'PART METHOD'!$D$4),IF($B19='PART METHOD'!$D$6,COUNTIFS($G:$G,$G19,$V:$V,"●",$A:$A,AEG$5,$B:$B,'PART METHOD'!$D$6),COUNTIFS($G:$G,$G19,$V:$V,"●",$A:$A,AEG$5,$B:$B,"&lt;&gt;"&amp;'PART METHOD'!$D$4,$B:$B,"&lt;&gt;"&amp;'PART METHOD'!$D$6)))/AEG$3,0)/3600/$E19</f>
        <v>0</v>
      </c>
      <c r="AEH19" s="0" t="n">
        <f aca="false">IF($W19="●",SUMIFS(ST_SUM!AEV:AEV,ST_SUM!$L:$L,$G19,ST_SUM!$N:$N,IF($B19='PART METHOD'!$D$5,"HAND","STD"))/COUNTIFS($G:$G,$G19,$W:$W,"●",$A:$A,AEH$5,$B:$B,IF($B19='PART METHOD'!$D$5,'PART METHOD'!$D$5,"&lt;&gt;"&amp;'PART METHOD'!$D$5))/AEH$3,0)/3600/$E19</f>
        <v>0.0135513742897727</v>
      </c>
      <c r="AEI19" s="0" t="n">
        <f aca="false">IF($X19="●",SUMIFS(ST_SUM!AEW:AEW,ST_SUM!$L:$L,$G19)/COUNTIFS($G:$G,$G19,$X:$X,"●",$A:$A,AEI$5)/AEI$3,0)/3600/$E19</f>
        <v>0</v>
      </c>
      <c r="AEJ19" s="0" t="n">
        <f aca="false">IF($Y19="●",SUMIFS(ST_SUM!AEX:AEX,ST_SUM!$L:$L,$G19)/COUNTIFS($G:$G,$G19,$Y:$Y,"●",$A:$A,AEJ$5)/AEJ$3,0)/3600/$E19</f>
        <v>0</v>
      </c>
      <c r="AEK19" s="0" t="n">
        <f aca="false">IF($Z19="●",SUMIFS(ST_SUM!AEY:AEY,ST_SUM!$L:$L,$G19)/COUNTIFS($G:$G,$G19,$Z:$Z,"●",$A:$A,AEK$5)/AEK$3,0)/3600/$E19</f>
        <v>0.0100951967592593</v>
      </c>
      <c r="AEL19" s="0" t="n">
        <f aca="false">IF($AA19="●",SUMIFS(ST_SUM!AEZ:AEZ,ST_SUM!$L:$L,$G19)/COUNTIFS($G:$G,$G19,$AA:$AA,"●",$A:$A,AEL$5)/AEL$3,0)/3600/$E19</f>
        <v>0.0164176278409091</v>
      </c>
      <c r="AEM19" s="0" t="n">
        <f aca="false">IF($AB19="●",SUMIFS(ST_SUM!AFA:AFA,ST_SUM!$L:$L,$G19)/COUNTIFS($G:$G,$G19,$AB:$AB,"●",$A:$A,AEM$5)/AEM$3,0)/3600/$E19</f>
        <v>0</v>
      </c>
      <c r="AEN19" s="0" t="n">
        <f aca="false">IF($AC19="●",SUMIFS(ST_SUM!AFB:AFB,ST_SUM!$L:$L,$G19)/COUNTIFS($G:$G,$G19,$AC:$AC,"●",$A:$A,AEN$5)/AEN$3,0)/3600/$E19</f>
        <v>0.0117433116319444</v>
      </c>
      <c r="AEO19" s="0" t="n">
        <f aca="false">IF($AD19="●",SUMIFS(ST_SUM!AFC:AFC,ST_SUM!$L:$L,$G19)/COUNTIFS($G:$G,$G19,$AD:$AD,"●",$A:$A,AEO$5)/AEO$3,0)/3600/$E19</f>
        <v>0.0199043008207071</v>
      </c>
      <c r="AEP19" s="0" t="n">
        <f aca="false">IF($AE19="●",SUMIFS(ST_SUM!AFD:AFD,ST_SUM!$L:$L,$G19)/COUNTIFS($G:$G,$G19,$AE:$AE,"●",$A:$A,AEP$5)/AEP$3,0)/3600/$E19</f>
        <v>0.00344214607007576</v>
      </c>
      <c r="AEQ19" s="0" t="n">
        <f aca="false">IF($AF19="●",SUMIFS(ST_SUM!AFE:AFE,ST_SUM!$L:$L,$G19)/COUNTIFS($G:$G,$G19,$AF:$AF,"●",$A:$A,AEQ$5)/AEQ$3,0)/3600/$E19</f>
        <v>0.0057375946969697</v>
      </c>
      <c r="AER19" s="0" t="n">
        <f aca="false">IF($AG19="●",SUMIFS(ST_SUM!AFF:AFF,ST_SUM!$L:$L,$G19)/COUNTIFS($G:$G,$G19,$AG:$AG,"●",$A:$A,AER$5)/AER$3,0)/3600/$E19</f>
        <v>0.0069412444760101</v>
      </c>
      <c r="AES19" s="0" t="n">
        <f aca="false">IF($AH19="●",SUMIFS(ST_SUM!AFG:AFG,ST_SUM!$L:$L,$G19)/COUNTIFS($G:$G,$G19,$AH:$AH,"●",$A:$A,AES$5)/AES$3,0)/3600/$E19</f>
        <v>0.00278251262626263</v>
      </c>
      <c r="AET19" s="0" t="n">
        <f aca="false">IF($AI19="●",SUMIFS(ST_SUM!AFH:AFH,ST_SUM!$L:$L,$G19)/COUNTIFS($G:$G,$G19,$AI:$AI,"●",$A:$A,AET$5)/AET$3,0)/3600/$E19</f>
        <v>0</v>
      </c>
      <c r="AEU19" s="0" t="n">
        <f aca="false">IF($AJ19="●",SUMIFS(ST_SUM!AFI:AFI,ST_SUM!$L:$L,$G19)/COUNTIFS($G:$G,$G19,$AJ:$AJ,"●",$A:$A,AEU$5)/AEU$3,0)/3600/$E19</f>
        <v>0</v>
      </c>
      <c r="AEV19" s="0" t="n">
        <f aca="false">IF($AK19="●",SUMIFS(ST_SUM!AFJ:AFJ,ST_SUM!$L:$L,$G19)/COUNTIFS($G:$G,$G19,$AK:$AK,"●",$A:$A,AEV$5)/AEV$3,0)/3600/$E19</f>
        <v>0</v>
      </c>
      <c r="AEW19" s="0" t="n">
        <f aca="false">IF($AL19="●",SUMIFS(ST_SUM!AFK:AFK,ST_SUM!$L:$L,$G19)/COUNTIFS($G:$G,$G19,$AL:$AL,"●",$A:$A,AEW$5)/AEW$3,0)/3600/$E19</f>
        <v>0.0167297782512626</v>
      </c>
      <c r="AEX19" s="0" t="n">
        <f aca="false">IF($AM19="●",SUMIFS(ST_SUM!AFL:AFL,ST_SUM!$L:$L,$G19)/COUNTIFS($G:$G,$G19,$AM:$AM,"●",$A:$A,AEX$5)/AEX$3,0)/3600/$E19</f>
        <v>0.0173532591540404</v>
      </c>
      <c r="AEY19" s="0" t="n">
        <f aca="false">IF($AN19="●",SUMIFS(ST_SUM!AFM:AFM,ST_SUM!$L:$L,$G19)/COUNTIFS($G:$G,$G19,$AN:$AN,"●",$A:$A,AEY$5)/AEY$3,0)/3600/$E19</f>
        <v>0.0137137547348485</v>
      </c>
      <c r="AEZ19" s="0" t="n">
        <f aca="false">IF($AO19="●",SUMIFS(ST_SUM!AFN:AFN,ST_SUM!$L:$L,$G19)/COUNTIFS($G:$G,$G19,$AO:$AO,"●",$A:$A,AEZ$5)/AEZ$3,0)/3600/$E19</f>
        <v>0</v>
      </c>
      <c r="AFA19" s="0" t="n">
        <f aca="false">IF($AP19="●",SUMIFS(ST_SUM!AFO:AFO,ST_SUM!$L:$L,$G19)/COUNTIFS($G:$G,$G19,$AP:$AP,"●",$A:$A,AFA$5)/AFA$3,0)/3600/$E19</f>
        <v>0.00732059132996633</v>
      </c>
      <c r="AFB19" s="0" t="n">
        <f aca="false">IF($AQ19="●",SUMIFS(ST_SUM!AFP:AFP,ST_SUM!$L:$L,$G19)/COUNTIFS($G:$G,$G19,$AQ:$AQ,"●",$A:$A,AFB$5)/AFB$3,0)/3600/$E19</f>
        <v>0</v>
      </c>
      <c r="AFC19" s="0" t="n">
        <f aca="false">IF($AR19="●",SUMIFS(ST_SUM!AFQ:AFQ,ST_SUM!$L:$L,$G19)/COUNTIFS($G:$G,$G19,$AR:$AR,"●",$A:$A,AFC$5)/AFC$3,0)/3600/$E19</f>
        <v>0.0192380918560606</v>
      </c>
      <c r="AFD19" s="0" t="n">
        <f aca="false">IF($AS19="●",SUMIFS(ST_SUM!AFR:AFR,ST_SUM!$L:$L,$G19)/COUNTIFS($G:$G,$G19,$AS:$AS,"●",$A:$A,AFD$5)/AFD$3,0)/3600/$E19</f>
        <v>0.0168729474431818</v>
      </c>
      <c r="AFE19" s="0" t="n">
        <f aca="false">IF($AT19="●",SUMIFS(ST_SUM!AFS:AFS,ST_SUM!$L:$L,$G19)/COUNTIFS($G:$G,$G19,$AT:$AT,"●",$A:$A,AFE$5)/AFE$3,0)/3600/$E19</f>
        <v>0.0133910669191919</v>
      </c>
      <c r="AFF19" s="0" t="n">
        <f aca="false">IF($AU19="●",SUMIFS(ST_SUM!AFT:AFT,ST_SUM!$L:$L,$G19)/COUNTIFS($G:$G,$G19,$AU:$AU,"●",$A:$A,AFF$5)/AFF$3,0)/3600/$E19</f>
        <v>0</v>
      </c>
      <c r="AFG19" s="0" t="n">
        <f aca="false">IF($AV19="●",SUMIFS(ST_SUM!AFU:AFU,ST_SUM!$L:$L,$G19)/COUNTIFS($G:$G,$G19,$AV:$AV,"●",$A:$A,AFG$5)/AFG$3,0)/3600/$E19</f>
        <v>0.0178544270833333</v>
      </c>
      <c r="AFH19" s="0" t="n">
        <f aca="false">IF($AW19="●",SUMIFS(ST_SUM!AFV:AFV,ST_SUM!$L:$L,$G19)/COUNTIFS($G:$G,$G19,$AW:$AW,"●",$A:$A,AFH$5)/AFH$3,0)/3600/$E19</f>
        <v>0</v>
      </c>
      <c r="AFI19" s="0" t="n">
        <f aca="false">IF($AX19="●",SUMIFS(ST_SUM!AFW:AFW,ST_SUM!$L:$L,$G19)/COUNTIFS($G:$G,$G19,$AX:$AX,"●",$A:$A,AFI$5)/AFI$3,0)/3600/$E19</f>
        <v>0.0126228732638889</v>
      </c>
      <c r="AFJ19" s="0" t="n">
        <f aca="false">IF($AY19="●",SUMIFS(ST_SUM!AFX:AFX,ST_SUM!$L:$L,$G19)/COUNTIFS($G:$G,$G19,$AY:$AY,"●",$A:$A,AFJ$5)/AFJ$3,0)/3600/$E19</f>
        <v>0.00843002781723485</v>
      </c>
      <c r="AFK19" s="0" t="n">
        <f aca="false">IF($AZ19="●",SUMIFS(ST_SUM!AFY:AFY,ST_SUM!$L:$L,$G19)/COUNTIFS($G:$G,$G19,$AZ:$AZ,"●",$A:$A,AFK$5)/AFK$3,0)/3600/$E19</f>
        <v>0.00329913194444444</v>
      </c>
      <c r="AFL19" s="0" t="n">
        <f aca="false">IF($BA19="●",SUMIFS(ST_SUM!AFZ:AFZ,ST_SUM!$L:$L,$G19)/COUNTIFS($G:$G,$G19,$BA:$BA,"●",$A:$A,AFL$5)/AFL$3,0)/3600/$E19</f>
        <v>0</v>
      </c>
      <c r="AFM19" s="0" t="n">
        <f aca="false">IF($BB19="●",SUMIFS(ST_SUM!AGA:AGA,ST_SUM!$L:$L,$G19)/COUNTIFS($G:$G,$G19,$BB:$BB,"●",$A:$A,AFM$5)/AFM$3,0)/3600/$E19</f>
        <v>0</v>
      </c>
      <c r="AFN19" s="0" t="n">
        <f aca="false">IF($BC19="●",SUMIFS(ST_SUM!AGB:AGB,ST_SUM!$L:$L,$G19)/COUNTIFS($G:$G,$G19,$BC:$BC,"●",$A:$A,AFN$5)/AFN$3,0)/3600/$E19</f>
        <v>0</v>
      </c>
      <c r="AFO19" s="0" t="n">
        <f aca="false">IF($BD19="●",SUMIFS(ST_SUM!AGC:AGC,ST_SUM!$L:$L,$G19)/COUNTIFS($G:$G,$G19,$BD:$BD,"●",$A:$A,AFO$5)/AFO$3,0)/3600/$E19</f>
        <v>0.0102296875</v>
      </c>
      <c r="AFP19" s="0" t="n">
        <f aca="false">IF($BE19="●",SUMIFS(ST_SUM!AGD:AGD,ST_SUM!$L:$L,$G19)/COUNTIFS($G:$G,$G19,$BE:$BE,"●",$A:$A,AFP$5)/AFP$3,0)/3600/$E19</f>
        <v>0</v>
      </c>
      <c r="AFQ19" s="0" t="n">
        <f aca="false">IF($BF19="●",SUMIFS(ST_SUM!AGE:AGE,ST_SUM!$L:$L,$G19)/COUNTIFS($G:$G,$G19,$BF:$BF,"●",$A:$A,AFQ$5)/AFQ$3,0)/3600/$E19</f>
        <v>0.00502988478535354</v>
      </c>
      <c r="AFR19" s="0" t="n">
        <f aca="false">IF($BG19="●",SUMIFS(ST_SUM!AGF:AGF,ST_SUM!$L:$L,$G19)/COUNTIFS($G:$G,$G19,$BG:$BG,"●",$A:$A,AFR$5)/AFR$3,0)/3600/$E19</f>
        <v>0</v>
      </c>
      <c r="AFS19" s="0" t="n">
        <f aca="false">IF($BH19="●",SUMIFS(ST_SUM!AGG:AGG,ST_SUM!$L:$L,$G19)/COUNTIFS($G:$G,$G19,$BH:$BH,"●",$A:$A,AFS$5)/AFS$3,0)/3600/$E19</f>
        <v>0</v>
      </c>
      <c r="AFT19" s="0" t="n">
        <f aca="false">IF($BI19="●",SUMIFS(ST_SUM!AGH:AGH,ST_SUM!$L:$L,$G19)/COUNTIFS($G:$G,$G19,$BI:$BI,"●",$A:$A,AFT$5)/AFT$3,0)/3600/$E19</f>
        <v>0</v>
      </c>
      <c r="AFU19" s="0" t="n">
        <f aca="false">IF($BJ19="●",SUMIFS(ST_SUM!AGI:AGI,ST_SUM!$L:$L,$G19)/COUNTIFS($G:$G,$G19,$BJ:$BJ,"●",$A:$A,AFU$5)/AFU$3,0)/3600/$E19</f>
        <v>0.00159145359848485</v>
      </c>
      <c r="AFV19" s="0" t="n">
        <f aca="false">IF($BK19="●",SUMIFS(ST_SUM!AGJ:AGJ,ST_SUM!$L:$L,$G19)/COUNTIFS($G:$G,$G19,$BK:$BK,"●",$A:$A,AFV$5)/AFV$3,0)/3600/$E19</f>
        <v>0</v>
      </c>
      <c r="AFW19" s="0" t="n">
        <f aca="false">IF($BL19="●",SUMIFS(ST_SUM!AGK:AGK,ST_SUM!$L:$L,$G19)/COUNTIFS($G:$G,$G19,$BL:$BL,"●",$A:$A,AFW$5)/AFW$3,0)/3600/$E19</f>
        <v>0.00556060606060606</v>
      </c>
      <c r="AFX19" s="0" t="n">
        <f aca="false">IF($BM19="●",SUMIFS(ST_SUM!AGL:AGL,ST_SUM!$L:$L,$G19)/COUNTIFS($G:$G,$G19,$BM:$BM,"●",$A:$A,AFX$5)/AFX$3,0)/3600/$E19</f>
        <v>0.01656625</v>
      </c>
      <c r="AFY19" s="0" t="n">
        <f aca="false">IF($BN19="●",SUMIFS(ST_SUM!AGM:AGM,ST_SUM!$L:$L,$G19)/COUNTIFS($G:$G,$G19,$BN:$BN,"●",$A:$A,AFY$5)/AFY$3,0)/3600/$E19</f>
        <v>0</v>
      </c>
      <c r="AFZ19" s="0" t="n">
        <f aca="false">IF($BO19="●",SUMIFS(ST_SUM!AGN:AGN,ST_SUM!$L:$L,$G19)/COUNTIFS($G:$G,$G19,$BO:$BO,"●",$A:$A,AFZ$5)/AFZ$3,0)/3600/$E19</f>
        <v>0</v>
      </c>
      <c r="AGA19" s="0" t="n">
        <f aca="false">IF($BP19="●",SUMIFS(ST_SUM!AGO:AGO,ST_SUM!$L:$L,$G19)/COUNTIFS($G:$G,$G19,$BP:$BP,"●",$A:$A,AGA$5)/AGA$3,0)/3600/$E19</f>
        <v>0</v>
      </c>
      <c r="AGB19" s="0" t="n">
        <f aca="false">IF($BQ19="●",SUMIFS(ST_SUM!AGP:AGP,ST_SUM!$L:$L,$G19)/COUNTIFS($G:$G,$G19,$BQ:$BQ,"●",$A:$A,AGB$5)/AGB$3,0)/3600/$E19</f>
        <v>0</v>
      </c>
      <c r="AGC19" s="0" t="n">
        <f aca="false">IF($BR19="●",SUMIFS(ST_SUM!AGQ:AGQ,ST_SUM!$L:$L,$G19)/COUNTIFS($G:$G,$G19,$BR:$BR,"●",$A:$A,AGC$5)/AGC$3,0)/3600/$E19</f>
        <v>0</v>
      </c>
      <c r="AGD19" s="0" t="n">
        <f aca="false">IF($BS19="●",SUMIFS(ST_SUM!AGR:AGR,ST_SUM!$L:$L,$G19)/COUNTIFS($G:$G,$G19,$BS:$BS,"●",$A:$A,AGD$5)/AGD$3,0)/3600/$E19</f>
        <v>0.0151234126420455</v>
      </c>
      <c r="AGE19" s="0" t="n">
        <f aca="false">IF($BT19="●",SUMIFS(ST_SUM!AGS:AGS,ST_SUM!$L:$L,$G19)/COUNTIFS($G:$G,$G19,$BT:$BT,"●",$A:$A,AGE$5)/AGE$3,0)/3600/$E19</f>
        <v>0</v>
      </c>
      <c r="AGF19" s="0" t="n">
        <f aca="false">SUM(ADS19:AGE19)</f>
        <v>0.425746330163615</v>
      </c>
    </row>
    <row r="20" customFormat="false" ht="15" hidden="false" customHeight="false" outlineLevel="0" collapsed="false">
      <c r="A20" s="0" t="s">
        <v>310</v>
      </c>
      <c r="B20" s="0" t="s">
        <v>311</v>
      </c>
      <c r="C20" s="0" t="s">
        <v>328</v>
      </c>
      <c r="E20" s="0" t="n">
        <v>16</v>
      </c>
      <c r="G20" s="0" t="n">
        <v>12.7</v>
      </c>
      <c r="I20" s="0" t="s">
        <v>313</v>
      </c>
      <c r="J20" s="0" t="s">
        <v>313</v>
      </c>
      <c r="K20" s="0" t="s">
        <v>313</v>
      </c>
      <c r="N20" s="0" t="s">
        <v>313</v>
      </c>
      <c r="O20" s="0" t="s">
        <v>313</v>
      </c>
      <c r="Q20" s="0" t="s">
        <v>313</v>
      </c>
      <c r="R20" s="0" t="s">
        <v>313</v>
      </c>
      <c r="S20" s="0" t="s">
        <v>313</v>
      </c>
      <c r="U20" s="0" t="s">
        <v>313</v>
      </c>
      <c r="X20" s="0" t="s">
        <v>313</v>
      </c>
      <c r="Y20" s="0" t="s">
        <v>313</v>
      </c>
      <c r="Z20" s="0" t="s">
        <v>313</v>
      </c>
      <c r="AB20" s="0" t="s">
        <v>313</v>
      </c>
      <c r="AC20" s="0" t="s">
        <v>313</v>
      </c>
      <c r="AD20" s="0" t="s">
        <v>313</v>
      </c>
      <c r="AE20" s="0" t="s">
        <v>313</v>
      </c>
      <c r="AF20" s="0" t="s">
        <v>313</v>
      </c>
      <c r="AH20" s="0" t="s">
        <v>313</v>
      </c>
      <c r="AI20" s="0" t="s">
        <v>313</v>
      </c>
      <c r="AJ20" s="0" t="s">
        <v>313</v>
      </c>
      <c r="AK20" s="0" t="s">
        <v>313</v>
      </c>
      <c r="AL20" s="0" t="s">
        <v>313</v>
      </c>
      <c r="AP20" s="0" t="s">
        <v>313</v>
      </c>
      <c r="AQ20" s="0" t="s">
        <v>313</v>
      </c>
      <c r="AR20" s="0" t="s">
        <v>313</v>
      </c>
      <c r="AS20" s="0" t="s">
        <v>313</v>
      </c>
      <c r="AT20" s="0" t="s">
        <v>313</v>
      </c>
      <c r="AU20" s="0" t="s">
        <v>313</v>
      </c>
      <c r="AW20" s="0" t="s">
        <v>313</v>
      </c>
      <c r="BA20" s="0" t="s">
        <v>313</v>
      </c>
      <c r="BB20" s="0" t="s">
        <v>313</v>
      </c>
      <c r="BF20" s="0" t="s">
        <v>313</v>
      </c>
      <c r="BH20" s="0" t="s">
        <v>313</v>
      </c>
      <c r="BI20" s="0" t="s">
        <v>313</v>
      </c>
      <c r="BJ20" s="0" t="s">
        <v>313</v>
      </c>
      <c r="BK20" s="0" t="s">
        <v>313</v>
      </c>
      <c r="BL20" s="0" t="s">
        <v>313</v>
      </c>
      <c r="BP20" s="0" t="s">
        <v>313</v>
      </c>
      <c r="BQ20" s="0" t="s">
        <v>313</v>
      </c>
      <c r="BS20" s="0" t="s">
        <v>313</v>
      </c>
      <c r="BT20" s="0" t="s">
        <v>313</v>
      </c>
      <c r="BU20" s="0" t="n">
        <f aca="false">IF($H20="●",SUMIFS(ST_SUM!CI:CI,ST_SUM!$L:$L,$G20)/COUNTIFS($G:$G,$G20,$H:$H,"●",$A:$A,BU$5)/BU$3,0)/3600/$E20</f>
        <v>0</v>
      </c>
      <c r="BV20" s="0" t="n">
        <f aca="false">IF($I20="●",SUMIFS(ST_SUM!CJ:CJ,ST_SUM!$L:$L,$G20)/COUNTIFS($G:$G,$G20,$I:$I,"●",$A:$A,BV$5)/BV$3,0)/3600/$E20</f>
        <v>0.0112163888888889</v>
      </c>
      <c r="BW20" s="0" t="n">
        <f aca="false">IF($J20="●",SUMIFS(ST_SUM!CK:CK,ST_SUM!$L:$L,$G20)/COUNTIFS($G:$G,$G20,$J:$J,"●",$A:$A,BW$5)/BW$3,0)/3600/$E20</f>
        <v>0.00897982638888889</v>
      </c>
      <c r="BX20" s="0" t="n">
        <f aca="false">IF($K20="●",SUMIFS(ST_SUM!CL:CL,ST_SUM!$L:$L,$G20)/COUNTIFS($G:$G,$G20,$K:$K,"●",$A:$A,BX$5)/BX$3,0)/3600/$E20</f>
        <v>0.0264653819444444</v>
      </c>
      <c r="BY20" s="0" t="n">
        <f aca="false">IF($L20="●",SUMIFS(ST_SUM!CM:CM,ST_SUM!$L:$L,$G20)/COUNTIFS($G:$G,$G20,$L:$L,"●",$A:$A,BY$5)/BY$3,0)/3600/$E20</f>
        <v>0</v>
      </c>
      <c r="BZ20" s="0" t="n">
        <f aca="false">IF($M20="●",SUMIFS(ST_SUM!CN:CN,ST_SUM!$L:$L,$G20)/COUNTIFS($G:$G,$G20,$M:$M,"●",$A:$A,BZ$5)/BZ$3,0)/3600/$E20</f>
        <v>0</v>
      </c>
      <c r="CA20" s="0" t="n">
        <f aca="false">IF($N20="●",SUMIFS(ST_SUM!CO:CO,ST_SUM!$L:$L,$G20)/COUNTIFS($G:$G,$G20,$N:$N,"●",$A:$A,CA$5)/CA$3,0)/3600/$E20</f>
        <v>0.0183253472222222</v>
      </c>
      <c r="CB20" s="0" t="n">
        <f aca="false">IF($O20="●",SUMIFS(ST_SUM!CP:CP,ST_SUM!$L:$L,$G20,ST_SUM!$M:$M,IF($B20='PART METHOD'!$D$4,"FMCNC1",IF($B20='PART METHOD'!$D$6,"FMCNC2","STD")))/IF($B20='PART METHOD'!$D$4,COUNTIFS($G:$G,$G20,$O:$O,"●",$A:$A,CB$5,$B:$B,'PART METHOD'!$D$4),IF($B20='PART METHOD'!$D$6,COUNTIFS($G:$G,$G20,$O:$O,"●",$A:$A,CB$5,$B:$B,'PART METHOD'!$D$6),COUNTIFS($G:$G,$G20,$O:$O,"●",$A:$A,CB$5,$B:$B,"&lt;&gt;"&amp;'PART METHOD'!$D$4,$B:$B,"&lt;&gt;"&amp;'PART METHOD'!$D$6)))/CB$3,0)/3600/$E20</f>
        <v>0.0078205078125</v>
      </c>
      <c r="CC20" s="0" t="n">
        <f aca="false">IF($P20="●",SUMIFS(ST_SUM!CQ:CQ,ST_SUM!$L:$L,$G20,ST_SUM!$M:$M,IF($B20='PART METHOD'!$D$4,"FMCNC1",IF($B20='PART METHOD'!$D$6,"FMCNC2","STD")))/IF($B20='PART METHOD'!$D$4,COUNTIFS($G:$G,$G20,$P:$P,"●",$A:$A,CC$5,$B:$B,'PART METHOD'!$D$4),IF($B20='PART METHOD'!$D$6,COUNTIFS($G:$G,$G20,$P:$P,"●",$A:$A,CC$5,$B:$B,'PART METHOD'!$D$6),COUNTIFS($G:$G,$G20,$P:$P,"●",$A:$A,CC$5,$B:$B,"&lt;&gt;"&amp;'PART METHOD'!$D$4,$B:$B,"&lt;&gt;"&amp;'PART METHOD'!$D$6)))/CC$3,0)/3600/$E20</f>
        <v>0</v>
      </c>
      <c r="CD20" s="0" t="n">
        <f aca="false">IF($Q20="●",SUMIFS(ST_SUM!CR:CR,ST_SUM!$L:$L,$G20,ST_SUM!$M:$M,IF($B20='PART METHOD'!$D$4,"FMCNC1",IF($B20='PART METHOD'!$D$6,"FMCNC2","STD")))/IF($B20='PART METHOD'!$D$4,COUNTIFS($G:$G,$G20,$Q:$Q,"●",$A:$A,CD$5,$B:$B,'PART METHOD'!$D$4),IF($B20='PART METHOD'!$D$6,COUNTIFS($G:$G,$G20,$Q:$Q,"●",$A:$A,CD$5,$B:$B,'PART METHOD'!$D$6),COUNTIFS($G:$G,$G20,$Q:$Q,"●",$A:$A,CD$5,$B:$B,"&lt;&gt;"&amp;'PART METHOD'!$D$4,$B:$B,"&lt;&gt;"&amp;'PART METHOD'!$D$6)))/CD$3,0)/3600/$E20</f>
        <v>0.0178589178240741</v>
      </c>
      <c r="CE20" s="0" t="n">
        <f aca="false">IF($R20="●",SUMIFS(ST_SUM!CS:CS,ST_SUM!$L:$L,$G20,ST_SUM!$M:$M,IF($B20='PART METHOD'!$D$4,"FMCNC1",IF($B20='PART METHOD'!$D$6,"FMCNC2","STD")))/IF($B20='PART METHOD'!$D$4,COUNTIFS($G:$G,$G20,$R:$R,"●",$A:$A,CE$5,$B:$B,'PART METHOD'!$D$4),IF($B20='PART METHOD'!$D$6,COUNTIFS($G:$G,$G20,$R:$R,"●",$A:$A,CE$5,$B:$B,'PART METHOD'!$D$6),COUNTIFS($G:$G,$G20,$R:$R,"●",$A:$A,CE$5,$B:$B,"&lt;&gt;"&amp;'PART METHOD'!$D$4,$B:$B,"&lt;&gt;"&amp;'PART METHOD'!$D$6)))/CE$3,0)/3600/$E20</f>
        <v>0.0118903414351852</v>
      </c>
      <c r="CF20" s="0" t="n">
        <f aca="false">IF($S20="●",SUMIFS(ST_SUM!CT:CT,ST_SUM!$L:$L,$G20,ST_SUM!$M:$M,IF($B20='PART METHOD'!$D$4,"FMCNC1",IF($B20='PART METHOD'!$D$6,"FMCNC2","STD")))/IF($B20='PART METHOD'!$D$4,COUNTIFS($G:$G,$G20,$S:$S,"●",$A:$A,CF$5,$B:$B,'PART METHOD'!$D$4),IF($B20='PART METHOD'!$D$6,COUNTIFS($G:$G,$G20,$S:$S,"●",$A:$A,CF$5,$B:$B,'PART METHOD'!$D$6),COUNTIFS($G:$G,$G20,$S:$S,"●",$A:$A,CF$5,$B:$B,"&lt;&gt;"&amp;'PART METHOD'!$D$4,$B:$B,"&lt;&gt;"&amp;'PART METHOD'!$D$6)))/CF$3,0)/3600/$E20</f>
        <v>0.0301399142795139</v>
      </c>
      <c r="CG20" s="0" t="n">
        <f aca="false">IF($T20="●",SUMIFS(ST_SUM!CU:CU,ST_SUM!$L:$L,$G20,ST_SUM!$M:$M,IF($B20='PART METHOD'!$D$4,"FMCNC1",IF($B20='PART METHOD'!$D$6,"FMCNC2","STD")))/IF($B20='PART METHOD'!$D$4,COUNTIFS($G:$G,$G20,$T:$T,"●",$A:$A,CG$5,$B:$B,'PART METHOD'!$D$4),IF($B20='PART METHOD'!$D$6,COUNTIFS($G:$G,$G20,$T:$T,"●",$A:$A,CG$5,$B:$B,'PART METHOD'!$D$6),COUNTIFS($G:$G,$G20,$T:$T,"●",$A:$A,CG$5,$B:$B,"&lt;&gt;"&amp;'PART METHOD'!$D$4,$B:$B,"&lt;&gt;"&amp;'PART METHOD'!$D$6)))/CG$3,0)/3600/$E20</f>
        <v>0</v>
      </c>
      <c r="CH20" s="0" t="n">
        <f aca="false">IF($U20="●",SUMIFS(ST_SUM!CV:CV,ST_SUM!$L:$L,$G20,ST_SUM!$M:$M,IF($B20='PART METHOD'!$D$4,"FMCNC1",IF($B20='PART METHOD'!$D$6,"FMCNC2","STD")))/IF($B20='PART METHOD'!$D$4,COUNTIFS($G:$G,$G20,$U:$U,"●",$A:$A,CH$5,$B:$B,'PART METHOD'!$D$4),IF($B20='PART METHOD'!$D$6,COUNTIFS($G:$G,$G20,$U:$U,"●",$A:$A,CH$5,$B:$B,'PART METHOD'!$D$6),COUNTIFS($G:$G,$G20,$U:$U,"●",$A:$A,CH$5,$B:$B,"&lt;&gt;"&amp;'PART METHOD'!$D$4,$B:$B,"&lt;&gt;"&amp;'PART METHOD'!$D$6)))/CH$3,0)/3600/$E20</f>
        <v>0.0131796701388889</v>
      </c>
      <c r="CI20" s="0" t="n">
        <f aca="false">IF($V20="●",SUMIFS(ST_SUM!CW:CW,ST_SUM!$L:$L,$G20,ST_SUM!$M:$M,IF($B20='PART METHOD'!$D$4,"FMCNC1",IF($B20='PART METHOD'!$D$6,"FMCNC2","STD")))/IF($B20='PART METHOD'!$D$4,COUNTIFS($G:$G,$G20,$V:$V,"●",$A:$A,CI$5,$B:$B,'PART METHOD'!$D$4),IF($B20='PART METHOD'!$D$6,COUNTIFS($G:$G,$G20,$V:$V,"●",$A:$A,CI$5,$B:$B,'PART METHOD'!$D$6),COUNTIFS($G:$G,$G20,$V:$V,"●",$A:$A,CI$5,$B:$B,"&lt;&gt;"&amp;'PART METHOD'!$D$4,$B:$B,"&lt;&gt;"&amp;'PART METHOD'!$D$6)))/CI$3,0)/3600/$E20</f>
        <v>0</v>
      </c>
      <c r="CJ20" s="0" t="n">
        <f aca="false">IF($W20="●",SUMIFS(ST_SUM!CX:CX,ST_SUM!$L:$L,$G20,ST_SUM!$N:$N,IF($B20='PART METHOD'!$D$5,"HAND","STD"))/COUNTIFS($G:$G,$G20,$W:$W,"●",$A:$A,CJ$5,$B:$B,IF($B20='PART METHOD'!$D$5,'PART METHOD'!$D$5,"&lt;&gt;"&amp;'PART METHOD'!$D$5))/CJ$3,0)/3600/$E20</f>
        <v>0</v>
      </c>
      <c r="CK20" s="0" t="n">
        <f aca="false">IF($X20="●",SUMIFS(ST_SUM!CY:CY,ST_SUM!$L:$L,$G20)/COUNTIFS($G:$G,$G20,$X:$X,"●",$A:$A,CK$5)/CK$3,0)/3600/$E20</f>
        <v>0.00407362413194445</v>
      </c>
      <c r="CL20" s="0" t="n">
        <f aca="false">IF($Y20="●",SUMIFS(ST_SUM!CZ:CZ,ST_SUM!$L:$L,$G20)/COUNTIFS($G:$G,$G20,$Y:$Y,"●",$A:$A,CL$5)/CL$3,0)/3600/$E20</f>
        <v>0.0180518836805556</v>
      </c>
      <c r="CM20" s="0" t="n">
        <f aca="false">IF($Z20="●",SUMIFS(ST_SUM!DA:DA,ST_SUM!$L:$L,$G20)/COUNTIFS($G:$G,$G20,$Z:$Z,"●",$A:$A,CM$5)/CM$3,0)/3600/$E20</f>
        <v>0.0133600405092593</v>
      </c>
      <c r="CN20" s="0" t="n">
        <f aca="false">IF($AA20="●",SUMIFS(ST_SUM!DB:DB,ST_SUM!$L:$L,$G20)/COUNTIFS($G:$G,$G20,$AA:$AA,"●",$A:$A,CN$5)/CN$3,0)/3600/$E20</f>
        <v>0</v>
      </c>
      <c r="CO20" s="0" t="n">
        <f aca="false">IF($AB20="●",SUMIFS(ST_SUM!DC:DC,ST_SUM!$L:$L,$G20)/COUNTIFS($G:$G,$G20,$AB:$AB,"●",$A:$A,CO$5)/CO$3,0)/3600/$E20</f>
        <v>0.0181079340277778</v>
      </c>
      <c r="CP20" s="0" t="n">
        <f aca="false">IF($AC20="●",SUMIFS(ST_SUM!DD:DD,ST_SUM!$L:$L,$G20)/COUNTIFS($G:$G,$G20,$AC:$AC,"●",$A:$A,CP$5)/CP$3,0)/3600/$E20</f>
        <v>0.0112726388888889</v>
      </c>
      <c r="CQ20" s="0" t="n">
        <f aca="false">IF($AD20="●",SUMIFS(ST_SUM!DE:DE,ST_SUM!$L:$L,$G20)/COUNTIFS($G:$G,$G20,$AD:$AD,"●",$A:$A,CQ$5)/CQ$3,0)/3600/$E20</f>
        <v>0.0229367795138889</v>
      </c>
      <c r="CR20" s="0" t="n">
        <f aca="false">IF($AE20="●",SUMIFS(ST_SUM!DF:DF,ST_SUM!$L:$L,$G20)/COUNTIFS($G:$G,$G20,$AE:$AE,"●",$A:$A,CR$5)/CR$3,0)/3600/$E20</f>
        <v>0.004654453125</v>
      </c>
      <c r="CS20" s="0" t="n">
        <f aca="false">IF($AF20="●",SUMIFS(ST_SUM!DG:DG,ST_SUM!$L:$L,$G20)/COUNTIFS($G:$G,$G20,$AF:$AF,"●",$A:$A,CS$5)/CS$3,0)/3600/$E20</f>
        <v>0.00658000434027778</v>
      </c>
      <c r="CT20" s="0" t="n">
        <f aca="false">IF($AG20="●",SUMIFS(ST_SUM!DH:DH,ST_SUM!$L:$L,$G20)/COUNTIFS($G:$G,$G20,$AG:$AG,"●",$A:$A,CT$5)/CT$3,0)/3600/$E20</f>
        <v>0</v>
      </c>
      <c r="CU20" s="0" t="n">
        <f aca="false">IF($AH20="●",SUMIFS(ST_SUM!DI:DI,ST_SUM!$L:$L,$G20)/COUNTIFS($G:$G,$G20,$AH:$AH,"●",$A:$A,CU$5)/CU$3,0)/3600/$E20</f>
        <v>0.00181047453703704</v>
      </c>
      <c r="CV20" s="0" t="n">
        <f aca="false">IF($AI20="●",SUMIFS(ST_SUM!DJ:DJ,ST_SUM!$L:$L,$G20)/COUNTIFS($G:$G,$G20,$AI:$AI,"●",$A:$A,CV$5)/CV$3,0)/3600/$E20</f>
        <v>0.0226949110243056</v>
      </c>
      <c r="CW20" s="0" t="n">
        <f aca="false">IF($AJ20="●",SUMIFS(ST_SUM!DK:DK,ST_SUM!$L:$L,$G20)/COUNTIFS($G:$G,$G20,$AJ:$AJ,"●",$A:$A,CW$5)/CW$3,0)/3600/$E20</f>
        <v>0.0448736805555556</v>
      </c>
      <c r="CX20" s="0" t="n">
        <f aca="false">IF($AK20="●",SUMIFS(ST_SUM!DL:DL,ST_SUM!$L:$L,$G20)/COUNTIFS($G:$G,$G20,$AK:$AK,"●",$A:$A,CX$5)/CX$3,0)/3600/$E20</f>
        <v>0.0182800902777778</v>
      </c>
      <c r="CY20" s="0" t="n">
        <f aca="false">IF($AL20="●",SUMIFS(ST_SUM!DM:DM,ST_SUM!$L:$L,$G20)/COUNTIFS($G:$G,$G20,$AL:$AL,"●",$A:$A,CY$5)/CY$3,0)/3600/$E20</f>
        <v>0.0164396050347222</v>
      </c>
      <c r="CZ20" s="0" t="n">
        <f aca="false">IF($AM20="●",SUMIFS(ST_SUM!DN:DN,ST_SUM!$L:$L,$G20)/COUNTIFS($G:$G,$G20,$AM:$AM,"●",$A:$A,CZ$5)/CZ$3,0)/3600/$E20</f>
        <v>0</v>
      </c>
      <c r="DA20" s="0" t="n">
        <f aca="false">IF($AN20="●",SUMIFS(ST_SUM!DO:DO,ST_SUM!$L:$L,$G20)/COUNTIFS($G:$G,$G20,$AN:$AN,"●",$A:$A,DA$5)/DA$3,0)/3600/$E20</f>
        <v>0</v>
      </c>
      <c r="DB20" s="0" t="n">
        <f aca="false">IF($AO20="●",SUMIFS(ST_SUM!DP:DP,ST_SUM!$L:$L,$G20)/COUNTIFS($G:$G,$G20,$AO:$AO,"●",$A:$A,DB$5)/DB$3,0)/3600/$E20</f>
        <v>0</v>
      </c>
      <c r="DC20" s="0" t="n">
        <f aca="false">IF($AP20="●",SUMIFS(ST_SUM!DQ:DQ,ST_SUM!$L:$L,$G20)/COUNTIFS($G:$G,$G20,$AP:$AP,"●",$A:$A,DC$5)/DC$3,0)/3600/$E20</f>
        <v>0.0116091840277778</v>
      </c>
      <c r="DD20" s="0" t="n">
        <f aca="false">IF($AQ20="●",SUMIFS(ST_SUM!DR:DR,ST_SUM!$L:$L,$G20)/COUNTIFS($G:$G,$G20,$AQ:$AQ,"●",$A:$A,DD$5)/DD$3,0)/3600/$E20</f>
        <v>0.0182066102430556</v>
      </c>
      <c r="DE20" s="0" t="n">
        <f aca="false">IF($AR20="●",SUMIFS(ST_SUM!DS:DS,ST_SUM!$L:$L,$G20)/COUNTIFS($G:$G,$G20,$AR:$AR,"●",$A:$A,DE$5)/DE$3,0)/3600/$E20</f>
        <v>0.0232425434027778</v>
      </c>
      <c r="DF20" s="0" t="n">
        <f aca="false">IF($AS20="●",SUMIFS(ST_SUM!DT:DT,ST_SUM!$L:$L,$G20)/COUNTIFS($G:$G,$G20,$AS:$AS,"●",$A:$A,DF$5)/DF$3,0)/3600/$E20</f>
        <v>0.0267605251736111</v>
      </c>
      <c r="DG20" s="0" t="n">
        <f aca="false">IF($AT20="●",SUMIFS(ST_SUM!DU:DU,ST_SUM!$L:$L,$G20)/COUNTIFS($G:$G,$G20,$AT:$AT,"●",$A:$A,DG$5)/DG$3,0)/3600/$E20</f>
        <v>0.0118290451388889</v>
      </c>
      <c r="DH20" s="0" t="e">
        <f aca="false">IF($AU20="●",SUMIFS(ST_SUM!DV:DV,ST_SUM!$L:$L,$G20)/COUNTIFS($G:$G,$G20,$AU:$AU,"●",$A:$A,DH$5)/DH$3,0)/3600/$E20</f>
        <v>#VALUE!</v>
      </c>
      <c r="DI20" s="0" t="n">
        <f aca="false">IF($AV20="●",SUMIFS(ST_SUM!DW:DW,ST_SUM!$L:$L,$G20)/COUNTIFS($G:$G,$G20,$AV:$AV,"●",$A:$A,DI$5)/DI$3,0)/3600/$E20</f>
        <v>0</v>
      </c>
      <c r="DJ20" s="0" t="n">
        <f aca="false">IF($AW20="●",SUMIFS(ST_SUM!DX:DX,ST_SUM!$L:$L,$G20)/COUNTIFS($G:$G,$G20,$AW:$AW,"●",$A:$A,DJ$5)/DJ$3,0)/3600/$E20</f>
        <v>0.0118550434027778</v>
      </c>
      <c r="DK20" s="0" t="n">
        <f aca="false">IF($AX20="●",SUMIFS(ST_SUM!DY:DY,ST_SUM!$L:$L,$G20)/COUNTIFS($G:$G,$G20,$AX:$AX,"●",$A:$A,DK$5)/DK$3,0)/3600/$E20</f>
        <v>0</v>
      </c>
      <c r="DL20" s="0" t="n">
        <f aca="false">IF($AY20="●",SUMIFS(ST_SUM!DZ:DZ,ST_SUM!$L:$L,$G20)/COUNTIFS($G:$G,$G20,$AY:$AY,"●",$A:$A,DL$5)/DL$3,0)/3600/$E20</f>
        <v>0</v>
      </c>
      <c r="DM20" s="0" t="n">
        <f aca="false">IF($AZ20="●",SUMIFS(ST_SUM!EA:EA,ST_SUM!$L:$L,$G20)/COUNTIFS($G:$G,$G20,$AZ:$AZ,"●",$A:$A,DM$5)/DM$3,0)/3600/$E20</f>
        <v>0</v>
      </c>
      <c r="DN20" s="0" t="n">
        <f aca="false">IF($BA20="●",SUMIFS(ST_SUM!EB:EB,ST_SUM!$L:$L,$G20)/COUNTIFS($G:$G,$G20,$BA:$BA,"●",$A:$A,DN$5)/DN$3,0)/3600/$E20</f>
        <v>0.0114863541666667</v>
      </c>
      <c r="DO20" s="0" t="n">
        <f aca="false">IF($BB20="●",SUMIFS(ST_SUM!EC:EC,ST_SUM!$L:$L,$G20)/COUNTIFS($G:$G,$G20,$BB:$BB,"●",$A:$A,DO$5)/DO$3,0)/3600/$E20</f>
        <v>0.0139379166666667</v>
      </c>
      <c r="DP20" s="0" t="n">
        <f aca="false">IF($BC20="●",SUMIFS(ST_SUM!ED:ED,ST_SUM!$L:$L,$G20)/COUNTIFS($G:$G,$G20,$BC:$BC,"●",$A:$A,DP$5)/DP$3,0)/3600/$E20</f>
        <v>0</v>
      </c>
      <c r="DQ20" s="0" t="n">
        <f aca="false">IF($BD20="●",SUMIFS(ST_SUM!EE:EE,ST_SUM!$L:$L,$G20)/COUNTIFS($G:$G,$G20,$BD:$BD,"●",$A:$A,DQ$5)/DQ$3,0)/3600/$E20</f>
        <v>0</v>
      </c>
      <c r="DR20" s="0" t="n">
        <f aca="false">IF($BE20="●",SUMIFS(ST_SUM!EF:EF,ST_SUM!$L:$L,$G20)/COUNTIFS($G:$G,$G20,$BE:$BE,"●",$A:$A,DR$5)/DR$3,0)/3600/$E20</f>
        <v>0</v>
      </c>
      <c r="DS20" s="0" t="n">
        <f aca="false">IF($BF20="●",SUMIFS(ST_SUM!EG:EG,ST_SUM!$L:$L,$G20)/COUNTIFS($G:$G,$G20,$BF:$BF,"●",$A:$A,DS$5)/DS$3,0)/3600/$E20</f>
        <v>0.00309344184027778</v>
      </c>
      <c r="DT20" s="0" t="n">
        <f aca="false">IF($BG20="●",SUMIFS(ST_SUM!EH:EH,ST_SUM!$L:$L,$G20)/COUNTIFS($G:$G,$G20,$BG:$BG,"●",$A:$A,DT$5)/DT$3,0)/3600/$E20</f>
        <v>0</v>
      </c>
      <c r="DU20" s="0" t="n">
        <f aca="false">IF($BH20="●",SUMIFS(ST_SUM!EI:EI,ST_SUM!$L:$L,$G20)/COUNTIFS($G:$G,$G20,$BH:$BH,"●",$A:$A,DU$5)/DU$3,0)/3600/$E20</f>
        <v>0.0321774652777778</v>
      </c>
      <c r="DV20" s="0" t="n">
        <f aca="false">IF($BI20="●",SUMIFS(ST_SUM!EJ:EJ,ST_SUM!$L:$L,$G20)/COUNTIFS($G:$G,$G20,$BI:$BI,"●",$A:$A,DV$5)/DV$3,0)/3600/$E20</f>
        <v>0.0133812803819444</v>
      </c>
      <c r="DW20" s="0" t="n">
        <f aca="false">IF($BJ20="●",SUMIFS(ST_SUM!EK:EK,ST_SUM!$L:$L,$G20)/COUNTIFS($G:$G,$G20,$BJ:$BJ,"●",$A:$A,DW$5)/DW$3,0)/3600/$E20</f>
        <v>0.00392369791666667</v>
      </c>
      <c r="DX20" s="0" t="n">
        <f aca="false">IF($BK20="●",SUMIFS(ST_SUM!EL:EL,ST_SUM!$L:$L,$G20)/COUNTIFS($G:$G,$G20,$BK:$BK,"●",$A:$A,DX$5)/DX$3,0)/3600/$E20</f>
        <v>0.0111863628472222</v>
      </c>
      <c r="DY20" s="0" t="n">
        <f aca="false">IF($BL20="●",SUMIFS(ST_SUM!EM:EM,ST_SUM!$L:$L,$G20)/COUNTIFS($G:$G,$G20,$BL:$BL,"●",$A:$A,DY$5)/DY$3,0)/3600/$E20</f>
        <v>0.0122883738425926</v>
      </c>
      <c r="DZ20" s="0" t="n">
        <f aca="false">IF($BM20="●",SUMIFS(ST_SUM!EN:EN,ST_SUM!$L:$L,$G20)/COUNTIFS($G:$G,$G20,$BM:$BM,"●",$A:$A,DZ$5)/DZ$3,0)/3600/$E20</f>
        <v>0</v>
      </c>
      <c r="EA20" s="0" t="n">
        <f aca="false">IF($BN20="●",SUMIFS(ST_SUM!EO:EO,ST_SUM!$L:$L,$G20)/COUNTIFS($G:$G,$G20,$BN:$BN,"●",$A:$A,EA$5)/EA$3,0)/3600/$E20</f>
        <v>0</v>
      </c>
      <c r="EB20" s="0" t="n">
        <f aca="false">IF($BO20="●",SUMIFS(ST_SUM!EP:EP,ST_SUM!$L:$L,$G20)/COUNTIFS($G:$G,$G20,$BO:$BO,"●",$A:$A,EB$5)/EB$3,0)/3600/$E20</f>
        <v>0</v>
      </c>
      <c r="EC20" s="0" t="n">
        <f aca="false">IF($BP20="●",SUMIFS(ST_SUM!EQ:EQ,ST_SUM!$L:$L,$G20)/COUNTIFS($G:$G,$G20,$BP:$BP,"●",$A:$A,EC$5)/EC$3,0)/3600/$E20</f>
        <v>0.0126520399305556</v>
      </c>
      <c r="ED20" s="0" t="n">
        <f aca="false">IF($BQ20="●",SUMIFS(ST_SUM!ER:ER,ST_SUM!$L:$L,$G20)/COUNTIFS($G:$G,$G20,$BQ:$BQ,"●",$A:$A,ED$5)/ED$3,0)/3600/$E20</f>
        <v>0.0107160807291667</v>
      </c>
      <c r="EE20" s="0" t="n">
        <f aca="false">IF($BR20="●",SUMIFS(ST_SUM!ES:ES,ST_SUM!$L:$L,$G20)/COUNTIFS($G:$G,$G20,$BR:$BR,"●",$A:$A,EE$5)/EE$3,0)/3600/$E20</f>
        <v>0</v>
      </c>
      <c r="EF20" s="0" t="n">
        <f aca="false">IF($BS20="●",SUMIFS(ST_SUM!ET:ET,ST_SUM!$L:$L,$G20)/COUNTIFS($G:$G,$G20,$BS:$BS,"●",$A:$A,EF$5)/EF$3,0)/3600/$E20</f>
        <v>0.0284026996527778</v>
      </c>
      <c r="EG20" s="0" t="n">
        <f aca="false">IF($BT20="●",SUMIFS(ST_SUM!EU:EU,ST_SUM!$L:$L,$G20)/COUNTIFS($G:$G,$G20,$BT:$BT,"●",$A:$A,EG$5)/EG$3,0)/3600/$E20</f>
        <v>0.00619406467013889</v>
      </c>
      <c r="EH20" s="0" t="e">
        <f aca="false">SUM(BU20:EG20)</f>
        <v>#VALUE!</v>
      </c>
      <c r="EI20" s="0" t="n">
        <f aca="false">IF($H20="●",SUMIFS(ST_SUM!EW:EW,ST_SUM!$L:$L,$G20)/COUNTIFS($G:$G,$G20,$H:$H,"●",$A:$A,EI$5)/EI$3,0)/3600/$E20</f>
        <v>0</v>
      </c>
      <c r="EJ20" s="0" t="n">
        <f aca="false">IF($I20="●",SUMIFS(ST_SUM!EX:EX,ST_SUM!$L:$L,$G20)/COUNTIFS($G:$G,$G20,$I:$I,"●",$A:$A,EJ$5)/EJ$3,0)/3600/$E20</f>
        <v>0.00986493882275132</v>
      </c>
      <c r="EK20" s="0" t="n">
        <f aca="false">IF($J20="●",SUMIFS(ST_SUM!EY:EY,ST_SUM!$L:$L,$G20)/COUNTIFS($G:$G,$G20,$J:$J,"●",$A:$A,EK$5)/EK$3,0)/3600/$E20</f>
        <v>0.00967107721560847</v>
      </c>
      <c r="EL20" s="0" t="n">
        <f aca="false">IF($K20="●",SUMIFS(ST_SUM!EZ:EZ,ST_SUM!$L:$L,$G20)/COUNTIFS($G:$G,$G20,$K:$K,"●",$A:$A,EL$5)/EL$3,0)/3600/$E20</f>
        <v>0.0238276661706349</v>
      </c>
      <c r="EM20" s="0" t="n">
        <f aca="false">IF($L20="●",SUMIFS(ST_SUM!FA:FA,ST_SUM!$L:$L,$G20)/COUNTIFS($G:$G,$G20,$L:$L,"●",$A:$A,EM$5)/EM$3,0)/3600/$E20</f>
        <v>0</v>
      </c>
      <c r="EN20" s="0" t="n">
        <f aca="false">IF($M20="●",SUMIFS(ST_SUM!FB:FB,ST_SUM!$L:$L,$G20)/COUNTIFS($G:$G,$G20,$M:$M,"●",$A:$A,EN$5)/EN$3,0)/3600/$E20</f>
        <v>0</v>
      </c>
      <c r="EO20" s="0" t="n">
        <f aca="false">IF($N20="●",SUMIFS(ST_SUM!FC:FC,ST_SUM!$L:$L,$G20)/COUNTIFS($G:$G,$G20,$N:$N,"●",$A:$A,EO$5)/EO$3,0)/3600/$E20</f>
        <v>0.0104454282407407</v>
      </c>
      <c r="EP20" s="0" t="n">
        <f aca="false">IF($O20="●",SUMIFS(ST_SUM!FD:FD,ST_SUM!$L:$L,$G20,ST_SUM!$M:$M,IF($B20='PART METHOD'!$D$4,"FMCNC1",IF($B20='PART METHOD'!$D$6,"FMCNC2","STD")))/IF($B20='PART METHOD'!$D$4,COUNTIFS($G:$G,$G20,$O:$O,"●",$A:$A,EP$5,$B:$B,'PART METHOD'!$D$4),IF($B20='PART METHOD'!$D$6,COUNTIFS($G:$G,$G20,$O:$O,"●",$A:$A,EP$5,$B:$B,'PART METHOD'!$D$6),COUNTIFS($G:$G,$G20,$O:$O,"●",$A:$A,EP$5,$B:$B,"&lt;&gt;"&amp;'PART METHOD'!$D$4,$B:$B,"&lt;&gt;"&amp;'PART METHOD'!$D$6)))/EP$3,0)/3600/$E20</f>
        <v>0.0108517691798942</v>
      </c>
      <c r="EQ20" s="0" t="n">
        <f aca="false">IF($P20="●",SUMIFS(ST_SUM!FE:FE,ST_SUM!$L:$L,$G20,ST_SUM!$M:$M,IF($B20='PART METHOD'!$D$4,"FMCNC1",IF($B20='PART METHOD'!$D$6,"FMCNC2","STD")))/IF($B20='PART METHOD'!$D$4,COUNTIFS($G:$G,$G20,$P:$P,"●",$A:$A,EQ$5,$B:$B,'PART METHOD'!$D$4),IF($B20='PART METHOD'!$D$6,COUNTIFS($G:$G,$G20,$P:$P,"●",$A:$A,EQ$5,$B:$B,'PART METHOD'!$D$6),COUNTIFS($G:$G,$G20,$P:$P,"●",$A:$A,EQ$5,$B:$B,"&lt;&gt;"&amp;'PART METHOD'!$D$4,$B:$B,"&lt;&gt;"&amp;'PART METHOD'!$D$6)))/EQ$3,0)/3600/$E20</f>
        <v>0</v>
      </c>
      <c r="ER20" s="0" t="n">
        <f aca="false">IF($Q20="●",SUMIFS(ST_SUM!FF:FF,ST_SUM!$L:$L,$G20,ST_SUM!$M:$M,IF($B20='PART METHOD'!$D$4,"FMCNC1",IF($B20='PART METHOD'!$D$6,"FMCNC2","STD")))/IF($B20='PART METHOD'!$D$4,COUNTIFS($G:$G,$G20,$Q:$Q,"●",$A:$A,ER$5,$B:$B,'PART METHOD'!$D$4),IF($B20='PART METHOD'!$D$6,COUNTIFS($G:$G,$G20,$Q:$Q,"●",$A:$A,ER$5,$B:$B,'PART METHOD'!$D$6),COUNTIFS($G:$G,$G20,$Q:$Q,"●",$A:$A,ER$5,$B:$B,"&lt;&gt;"&amp;'PART METHOD'!$D$4,$B:$B,"&lt;&gt;"&amp;'PART METHOD'!$D$6)))/ER$3,0)/3600/$E20</f>
        <v>0.0127614390432099</v>
      </c>
      <c r="ES20" s="0" t="n">
        <f aca="false">IF($R20="●",SUMIFS(ST_SUM!FG:FG,ST_SUM!$L:$L,$G20,ST_SUM!$M:$M,IF($B20='PART METHOD'!$D$4,"FMCNC1",IF($B20='PART METHOD'!$D$6,"FMCNC2","STD")))/IF($B20='PART METHOD'!$D$4,COUNTIFS($G:$G,$G20,$R:$R,"●",$A:$A,ES$5,$B:$B,'PART METHOD'!$D$4),IF($B20='PART METHOD'!$D$6,COUNTIFS($G:$G,$G20,$R:$R,"●",$A:$A,ES$5,$B:$B,'PART METHOD'!$D$6),COUNTIFS($G:$G,$G20,$R:$R,"●",$A:$A,ES$5,$B:$B,"&lt;&gt;"&amp;'PART METHOD'!$D$4,$B:$B,"&lt;&gt;"&amp;'PART METHOD'!$D$6)))/ES$3,0)/3600/$E20</f>
        <v>0.0123196318342152</v>
      </c>
      <c r="ET20" s="0" t="n">
        <f aca="false">IF($S20="●",SUMIFS(ST_SUM!FH:FH,ST_SUM!$L:$L,$G20,ST_SUM!$M:$M,IF($B20='PART METHOD'!$D$4,"FMCNC1",IF($B20='PART METHOD'!$D$6,"FMCNC2","STD")))/IF($B20='PART METHOD'!$D$4,COUNTIFS($G:$G,$G20,$S:$S,"●",$A:$A,ET$5,$B:$B,'PART METHOD'!$D$4),IF($B20='PART METHOD'!$D$6,COUNTIFS($G:$G,$G20,$S:$S,"●",$A:$A,ET$5,$B:$B,'PART METHOD'!$D$6),COUNTIFS($G:$G,$G20,$S:$S,"●",$A:$A,ET$5,$B:$B,"&lt;&gt;"&amp;'PART METHOD'!$D$4,$B:$B,"&lt;&gt;"&amp;'PART METHOD'!$D$6)))/ET$3,0)/3600/$E20</f>
        <v>0.0164502604166667</v>
      </c>
      <c r="EU20" s="0" t="n">
        <f aca="false">IF($T20="●",SUMIFS(ST_SUM!FI:FI,ST_SUM!$L:$L,$G20,ST_SUM!$M:$M,IF($B20='PART METHOD'!$D$4,"FMCNC1",IF($B20='PART METHOD'!$D$6,"FMCNC2","STD")))/IF($B20='PART METHOD'!$D$4,COUNTIFS($G:$G,$G20,$T:$T,"●",$A:$A,EU$5,$B:$B,'PART METHOD'!$D$4),IF($B20='PART METHOD'!$D$6,COUNTIFS($G:$G,$G20,$T:$T,"●",$A:$A,EU$5,$B:$B,'PART METHOD'!$D$6),COUNTIFS($G:$G,$G20,$T:$T,"●",$A:$A,EU$5,$B:$B,"&lt;&gt;"&amp;'PART METHOD'!$D$4,$B:$B,"&lt;&gt;"&amp;'PART METHOD'!$D$6)))/EU$3,0)/3600/$E20</f>
        <v>0</v>
      </c>
      <c r="EV20" s="0" t="n">
        <f aca="false">IF($U20="●",SUMIFS(ST_SUM!FJ:FJ,ST_SUM!$L:$L,$G20,ST_SUM!$M:$M,IF($B20='PART METHOD'!$D$4,"FMCNC1",IF($B20='PART METHOD'!$D$6,"FMCNC2","STD")))/IF($B20='PART METHOD'!$D$4,COUNTIFS($G:$G,$G20,$U:$U,"●",$A:$A,EV$5,$B:$B,'PART METHOD'!$D$4),IF($B20='PART METHOD'!$D$6,COUNTIFS($G:$G,$G20,$U:$U,"●",$A:$A,EV$5,$B:$B,'PART METHOD'!$D$6),COUNTIFS($G:$G,$G20,$U:$U,"●",$A:$A,EV$5,$B:$B,"&lt;&gt;"&amp;'PART METHOD'!$D$4,$B:$B,"&lt;&gt;"&amp;'PART METHOD'!$D$6)))/EV$3,0)/3600/$E20</f>
        <v>0.0073069816468254</v>
      </c>
      <c r="EW20" s="0" t="n">
        <f aca="false">IF($V20="●",SUMIFS(ST_SUM!FK:FK,ST_SUM!$L:$L,$G20,ST_SUM!$M:$M,IF($B20='PART METHOD'!$D$4,"FMCNC1",IF($B20='PART METHOD'!$D$6,"FMCNC2","STD")))/IF($B20='PART METHOD'!$D$4,COUNTIFS($G:$G,$G20,$V:$V,"●",$A:$A,EW$5,$B:$B,'PART METHOD'!$D$4),IF($B20='PART METHOD'!$D$6,COUNTIFS($G:$G,$G20,$V:$V,"●",$A:$A,EW$5,$B:$B,'PART METHOD'!$D$6),COUNTIFS($G:$G,$G20,$V:$V,"●",$A:$A,EW$5,$B:$B,"&lt;&gt;"&amp;'PART METHOD'!$D$4,$B:$B,"&lt;&gt;"&amp;'PART METHOD'!$D$6)))/EW$3,0)/3600/$E20</f>
        <v>0</v>
      </c>
      <c r="EX20" s="0" t="n">
        <f aca="false">IF($W20="●",SUMIFS(ST_SUM!FL:FL,ST_SUM!$L:$L,$G20,ST_SUM!$N:$N,IF($B20='PART METHOD'!$D$5,"HAND","STD"))/COUNTIFS($G:$G,$G20,$W:$W,"●",$A:$A,EX$5,$B:$B,IF($B20='PART METHOD'!$D$5,'PART METHOD'!$D$5,"&lt;&gt;"&amp;'PART METHOD'!$D$5))/EX$3,0)/3600/$E20</f>
        <v>0</v>
      </c>
      <c r="EY20" s="0" t="n">
        <f aca="false">IF($X20="●",SUMIFS(ST_SUM!FM:FM,ST_SUM!$L:$L,$G20)/COUNTIFS($G:$G,$G20,$X:$X,"●",$A:$A,EY$5)/EY$3,0)/3600/$E20</f>
        <v>0.00772313161375661</v>
      </c>
      <c r="EZ20" s="0" t="n">
        <f aca="false">IF($Y20="●",SUMIFS(ST_SUM!FN:FN,ST_SUM!$L:$L,$G20)/COUNTIFS($G:$G,$G20,$Y:$Y,"●",$A:$A,EZ$5)/EZ$3,0)/3600/$E20</f>
        <v>0.0138333664021164</v>
      </c>
      <c r="FA20" s="0" t="n">
        <f aca="false">IF($Z20="●",SUMIFS(ST_SUM!FO:FO,ST_SUM!$L:$L,$G20)/COUNTIFS($G:$G,$G20,$Z:$Z,"●",$A:$A,FA$5)/FA$3,0)/3600/$E20</f>
        <v>0.00627595486111111</v>
      </c>
      <c r="FB20" s="0" t="n">
        <f aca="false">IF($AA20="●",SUMIFS(ST_SUM!FP:FP,ST_SUM!$L:$L,$G20)/COUNTIFS($G:$G,$G20,$AA:$AA,"●",$A:$A,FB$5)/FB$3,0)/3600/$E20</f>
        <v>0</v>
      </c>
      <c r="FC20" s="0" t="n">
        <f aca="false">IF($AB20="●",SUMIFS(ST_SUM!FQ:FQ,ST_SUM!$L:$L,$G20)/COUNTIFS($G:$G,$G20,$AB:$AB,"●",$A:$A,FC$5)/FC$3,0)/3600/$E20</f>
        <v>0.0184206390542328</v>
      </c>
      <c r="FD20" s="0" t="n">
        <f aca="false">IF($AC20="●",SUMIFS(ST_SUM!FR:FR,ST_SUM!$L:$L,$G20)/COUNTIFS($G:$G,$G20,$AC:$AC,"●",$A:$A,FD$5)/FD$3,0)/3600/$E20</f>
        <v>0.00950674189814815</v>
      </c>
      <c r="FE20" s="0" t="n">
        <f aca="false">IF($AD20="●",SUMIFS(ST_SUM!FS:FS,ST_SUM!$L:$L,$G20)/COUNTIFS($G:$G,$G20,$AD:$AD,"●",$A:$A,FE$5)/FE$3,0)/3600/$E20</f>
        <v>0.0278155743634259</v>
      </c>
      <c r="FF20" s="0" t="n">
        <f aca="false">IF($AE20="●",SUMIFS(ST_SUM!FT:FT,ST_SUM!$L:$L,$G20)/COUNTIFS($G:$G,$G20,$AE:$AE,"●",$A:$A,FF$5)/FF$3,0)/3600/$E20</f>
        <v>0.000316629464285714</v>
      </c>
      <c r="FG20" s="0" t="n">
        <f aca="false">IF($AF20="●",SUMIFS(ST_SUM!FU:FU,ST_SUM!$L:$L,$G20)/COUNTIFS($G:$G,$G20,$AF:$AF,"●",$A:$A,FG$5)/FG$3,0)/3600/$E20</f>
        <v>0.00510151413690476</v>
      </c>
      <c r="FH20" s="0" t="n">
        <f aca="false">IF($AG20="●",SUMIFS(ST_SUM!FV:FV,ST_SUM!$L:$L,$G20)/COUNTIFS($G:$G,$G20,$AG:$AG,"●",$A:$A,FH$5)/FH$3,0)/3600/$E20</f>
        <v>0</v>
      </c>
      <c r="FI20" s="0" t="n">
        <f aca="false">IF($AH20="●",SUMIFS(ST_SUM!FW:FW,ST_SUM!$L:$L,$G20)/COUNTIFS($G:$G,$G20,$AH:$AH,"●",$A:$A,FI$5)/FI$3,0)/3600/$E20</f>
        <v>0.00490465167548501</v>
      </c>
      <c r="FJ20" s="0" t="n">
        <f aca="false">IF($AI20="●",SUMIFS(ST_SUM!FX:FX,ST_SUM!$L:$L,$G20)/COUNTIFS($G:$G,$G20,$AI:$AI,"●",$A:$A,FJ$5)/FJ$3,0)/3600/$E20</f>
        <v>0.0132648772321429</v>
      </c>
      <c r="FK20" s="0" t="n">
        <f aca="false">IF($AJ20="●",SUMIFS(ST_SUM!FY:FY,ST_SUM!$L:$L,$G20)/COUNTIFS($G:$G,$G20,$AJ:$AJ,"●",$A:$A,FK$5)/FK$3,0)/3600/$E20</f>
        <v>0.0373973317625661</v>
      </c>
      <c r="FL20" s="0" t="n">
        <f aca="false">IF($AK20="●",SUMIFS(ST_SUM!FZ:FZ,ST_SUM!$L:$L,$G20)/COUNTIFS($G:$G,$G20,$AK:$AK,"●",$A:$A,FL$5)/FL$3,0)/3600/$E20</f>
        <v>0.00842469411375661</v>
      </c>
      <c r="FM20" s="0" t="n">
        <f aca="false">IF($AL20="●",SUMIFS(ST_SUM!GA:GA,ST_SUM!$L:$L,$G20)/COUNTIFS($G:$G,$G20,$AL:$AL,"●",$A:$A,FM$5)/FM$3,0)/3600/$E20</f>
        <v>0.0209343977347884</v>
      </c>
      <c r="FN20" s="0" t="n">
        <f aca="false">IF($AM20="●",SUMIFS(ST_SUM!GB:GB,ST_SUM!$L:$L,$G20)/COUNTIFS($G:$G,$G20,$AM:$AM,"●",$A:$A,FN$5)/FN$3,0)/3600/$E20</f>
        <v>0</v>
      </c>
      <c r="FO20" s="0" t="n">
        <f aca="false">IF($AN20="●",SUMIFS(ST_SUM!GC:GC,ST_SUM!$L:$L,$G20)/COUNTIFS($G:$G,$G20,$AN:$AN,"●",$A:$A,FO$5)/FO$3,0)/3600/$E20</f>
        <v>0</v>
      </c>
      <c r="FP20" s="0" t="n">
        <f aca="false">IF($AO20="●",SUMIFS(ST_SUM!GD:GD,ST_SUM!$L:$L,$G20)/COUNTIFS($G:$G,$G20,$AO:$AO,"●",$A:$A,FP$5)/FP$3,0)/3600/$E20</f>
        <v>0</v>
      </c>
      <c r="FQ20" s="0" t="n">
        <f aca="false">IF($AP20="●",SUMIFS(ST_SUM!GE:GE,ST_SUM!$L:$L,$G20)/COUNTIFS($G:$G,$G20,$AP:$AP,"●",$A:$A,FQ$5)/FQ$3,0)/3600/$E20</f>
        <v>0.00535123732363316</v>
      </c>
      <c r="FR20" s="0" t="n">
        <f aca="false">IF($AQ20="●",SUMIFS(ST_SUM!GF:GF,ST_SUM!$L:$L,$G20)/COUNTIFS($G:$G,$G20,$AQ:$AQ,"●",$A:$A,FR$5)/FR$3,0)/3600/$E20</f>
        <v>0.0245573371362434</v>
      </c>
      <c r="FS20" s="0" t="n">
        <f aca="false">IF($AR20="●",SUMIFS(ST_SUM!GG:GG,ST_SUM!$L:$L,$G20)/COUNTIFS($G:$G,$G20,$AR:$AR,"●",$A:$A,FS$5)/FS$3,0)/3600/$E20</f>
        <v>0.0166457713293651</v>
      </c>
      <c r="FT20" s="0" t="n">
        <f aca="false">IF($AS20="●",SUMIFS(ST_SUM!GH:GH,ST_SUM!$L:$L,$G20)/COUNTIFS($G:$G,$G20,$AS:$AS,"●",$A:$A,FT$5)/FT$3,0)/3600/$E20</f>
        <v>0.0213457051917989</v>
      </c>
      <c r="FU20" s="0" t="n">
        <f aca="false">IF($AT20="●",SUMIFS(ST_SUM!GI:GI,ST_SUM!$L:$L,$G20)/COUNTIFS($G:$G,$G20,$AT:$AT,"●",$A:$A,FU$5)/FU$3,0)/3600/$E20</f>
        <v>0.014564417989418</v>
      </c>
      <c r="FV20" s="0" t="e">
        <f aca="false">IF($AU20="●",SUMIFS(ST_SUM!GJ:GJ,ST_SUM!$L:$L,$G20)/COUNTIFS($G:$G,$G20,$AU:$AU,"●",$A:$A,FV$5)/FV$3,0)/3600/$E20</f>
        <v>#VALUE!</v>
      </c>
      <c r="FW20" s="0" t="n">
        <f aca="false">IF($AV20="●",SUMIFS(ST_SUM!GK:GK,ST_SUM!$L:$L,$G20)/COUNTIFS($G:$G,$G20,$AV:$AV,"●",$A:$A,FW$5)/FW$3,0)/3600/$E20</f>
        <v>0</v>
      </c>
      <c r="FX20" s="0" t="n">
        <f aca="false">IF($AW20="●",SUMIFS(ST_SUM!GL:GL,ST_SUM!$L:$L,$G20)/COUNTIFS($G:$G,$G20,$AW:$AW,"●",$A:$A,FX$5)/FX$3,0)/3600/$E20</f>
        <v>0.00424802000661376</v>
      </c>
      <c r="FY20" s="0" t="n">
        <f aca="false">IF($AX20="●",SUMIFS(ST_SUM!GM:GM,ST_SUM!$L:$L,$G20)/COUNTIFS($G:$G,$G20,$AX:$AX,"●",$A:$A,FY$5)/FY$3,0)/3600/$E20</f>
        <v>0</v>
      </c>
      <c r="FZ20" s="0" t="n">
        <f aca="false">IF($AY20="●",SUMIFS(ST_SUM!GN:GN,ST_SUM!$L:$L,$G20)/COUNTIFS($G:$G,$G20,$AY:$AY,"●",$A:$A,FZ$5)/FZ$3,0)/3600/$E20</f>
        <v>0</v>
      </c>
      <c r="GA20" s="0" t="n">
        <f aca="false">IF($AZ20="●",SUMIFS(ST_SUM!GO:GO,ST_SUM!$L:$L,$G20)/COUNTIFS($G:$G,$G20,$AZ:$AZ,"●",$A:$A,GA$5)/GA$3,0)/3600/$E20</f>
        <v>0</v>
      </c>
      <c r="GB20" s="0" t="n">
        <f aca="false">IF($BA20="●",SUMIFS(ST_SUM!GP:GP,ST_SUM!$L:$L,$G20)/COUNTIFS($G:$G,$G20,$BA:$BA,"●",$A:$A,GB$5)/GB$3,0)/3600/$E20</f>
        <v>0.0106092799272487</v>
      </c>
      <c r="GC20" s="0" t="n">
        <f aca="false">IF($BB20="●",SUMIFS(ST_SUM!GQ:GQ,ST_SUM!$L:$L,$G20)/COUNTIFS($G:$G,$G20,$BB:$BB,"●",$A:$A,GC$5)/GC$3,0)/3600/$E20</f>
        <v>0.0189465401785714</v>
      </c>
      <c r="GD20" s="0" t="n">
        <f aca="false">IF($BC20="●",SUMIFS(ST_SUM!GR:GR,ST_SUM!$L:$L,$G20)/COUNTIFS($G:$G,$G20,$BC:$BC,"●",$A:$A,GD$5)/GD$3,0)/3600/$E20</f>
        <v>0</v>
      </c>
      <c r="GE20" s="0" t="n">
        <f aca="false">IF($BD20="●",SUMIFS(ST_SUM!GS:GS,ST_SUM!$L:$L,$G20)/COUNTIFS($G:$G,$G20,$BD:$BD,"●",$A:$A,GE$5)/GE$3,0)/3600/$E20</f>
        <v>0</v>
      </c>
      <c r="GF20" s="0" t="n">
        <f aca="false">IF($BE20="●",SUMIFS(ST_SUM!GT:GT,ST_SUM!$L:$L,$G20)/COUNTIFS($G:$G,$G20,$BE:$BE,"●",$A:$A,GF$5)/GF$3,0)/3600/$E20</f>
        <v>0</v>
      </c>
      <c r="GG20" s="0" t="n">
        <f aca="false">IF($BF20="●",SUMIFS(ST_SUM!GU:GU,ST_SUM!$L:$L,$G20)/COUNTIFS($G:$G,$G20,$BF:$BF,"●",$A:$A,GG$5)/GG$3,0)/3600/$E20</f>
        <v>0.0060879794973545</v>
      </c>
      <c r="GH20" s="0" t="n">
        <f aca="false">IF($BG20="●",SUMIFS(ST_SUM!GV:GV,ST_SUM!$L:$L,$G20)/COUNTIFS($G:$G,$G20,$BG:$BG,"●",$A:$A,GH$5)/GH$3,0)/3600/$E20</f>
        <v>0</v>
      </c>
      <c r="GI20" s="0" t="n">
        <f aca="false">IF($BH20="●",SUMIFS(ST_SUM!GW:GW,ST_SUM!$L:$L,$G20)/COUNTIFS($G:$G,$G20,$BH:$BH,"●",$A:$A,GI$5)/GI$3,0)/3600/$E20</f>
        <v>0.0317806299603175</v>
      </c>
      <c r="GJ20" s="0" t="n">
        <f aca="false">IF($BI20="●",SUMIFS(ST_SUM!GX:GX,ST_SUM!$L:$L,$G20)/COUNTIFS($G:$G,$G20,$BI:$BI,"●",$A:$A,GJ$5)/GJ$3,0)/3600/$E20</f>
        <v>0.014336412037037</v>
      </c>
      <c r="GK20" s="0" t="n">
        <f aca="false">IF($BJ20="●",SUMIFS(ST_SUM!GY:GY,ST_SUM!$L:$L,$G20)/COUNTIFS($G:$G,$G20,$BJ:$BJ,"●",$A:$A,GK$5)/GK$3,0)/3600/$E20</f>
        <v>0.0016062996031746</v>
      </c>
      <c r="GL20" s="0" t="n">
        <f aca="false">IF($BK20="●",SUMIFS(ST_SUM!GZ:GZ,ST_SUM!$L:$L,$G20)/COUNTIFS($G:$G,$G20,$BK:$BK,"●",$A:$A,GL$5)/GL$3,0)/3600/$E20</f>
        <v>0.00993375496031746</v>
      </c>
      <c r="GM20" s="0" t="n">
        <f aca="false">IF($BL20="●",SUMIFS(ST_SUM!HA:HA,ST_SUM!$L:$L,$G20)/COUNTIFS($G:$G,$G20,$BL:$BL,"●",$A:$A,GM$5)/GM$3,0)/3600/$E20</f>
        <v>0.00500665206128748</v>
      </c>
      <c r="GN20" s="0" t="n">
        <f aca="false">IF($BM20="●",SUMIFS(ST_SUM!HB:HB,ST_SUM!$L:$L,$G20)/COUNTIFS($G:$G,$G20,$BM:$BM,"●",$A:$A,GN$5)/GN$3,0)/3600/$E20</f>
        <v>0</v>
      </c>
      <c r="GO20" s="0" t="n">
        <f aca="false">IF($BN20="●",SUMIFS(ST_SUM!HC:HC,ST_SUM!$L:$L,$G20)/COUNTIFS($G:$G,$G20,$BN:$BN,"●",$A:$A,GO$5)/GO$3,0)/3600/$E20</f>
        <v>0</v>
      </c>
      <c r="GP20" s="0" t="n">
        <f aca="false">IF($BO20="●",SUMIFS(ST_SUM!HD:HD,ST_SUM!$L:$L,$G20)/COUNTIFS($G:$G,$G20,$BO:$BO,"●",$A:$A,GP$5)/GP$3,0)/3600/$E20</f>
        <v>0</v>
      </c>
      <c r="GQ20" s="0" t="n">
        <f aca="false">IF($BP20="●",SUMIFS(ST_SUM!HE:HE,ST_SUM!$L:$L,$G20)/COUNTIFS($G:$G,$G20,$BP:$BP,"●",$A:$A,GQ$5)/GQ$3,0)/3600/$E20</f>
        <v>0.00681032159391534</v>
      </c>
      <c r="GR20" s="0" t="n">
        <f aca="false">IF($BQ20="●",SUMIFS(ST_SUM!HF:HF,ST_SUM!$L:$L,$G20)/COUNTIFS($G:$G,$G20,$BQ:$BQ,"●",$A:$A,GR$5)/GR$3,0)/3600/$E20</f>
        <v>0.0196213779348545</v>
      </c>
      <c r="GS20" s="0" t="n">
        <f aca="false">IF($BR20="●",SUMIFS(ST_SUM!HG:HG,ST_SUM!$L:$L,$G20)/COUNTIFS($G:$G,$G20,$BR:$BR,"●",$A:$A,GS$5)/GS$3,0)/3600/$E20</f>
        <v>0</v>
      </c>
      <c r="GT20" s="0" t="n">
        <f aca="false">IF($BS20="●",SUMIFS(ST_SUM!HH:HH,ST_SUM!$L:$L,$G20)/COUNTIFS($G:$G,$G20,$BS:$BS,"●",$A:$A,GT$5)/GT$3,0)/3600/$E20</f>
        <v>0.0162174189814815</v>
      </c>
      <c r="GU20" s="0" t="n">
        <f aca="false">IF($BT20="●",SUMIFS(ST_SUM!HI:HI,ST_SUM!$L:$L,$G20)/COUNTIFS($G:$G,$G20,$BT:$BT,"●",$A:$A,GU$5)/GU$3,0)/3600/$E20</f>
        <v>0.00602039930555556</v>
      </c>
      <c r="GV20" s="0" t="e">
        <f aca="false">SUM(EI20:GU20)</f>
        <v>#VALUE!</v>
      </c>
      <c r="GW20" s="0" t="n">
        <f aca="false">IF($H20="●",SUMIFS(ST_SUM!HK:HK,ST_SUM!$L:$L,$G20)/COUNTIFS($G:$G,$G20,$H:$H,"●",$A:$A,GW$5)/GW$3,0)/3600/$E20</f>
        <v>0</v>
      </c>
      <c r="GX20" s="0" t="n">
        <f aca="false">IF($I20="●",SUMIFS(ST_SUM!HL:HL,ST_SUM!$L:$L,$G20)/COUNTIFS($G:$G,$G20,$I:$I,"●",$A:$A,GX$5)/GX$3,0)/3600/$E20</f>
        <v>0.00738306502525253</v>
      </c>
      <c r="GY20" s="0" t="n">
        <f aca="false">IF($J20="●",SUMIFS(ST_SUM!HM:HM,ST_SUM!$L:$L,$G20)/COUNTIFS($G:$G,$G20,$J:$J,"●",$A:$A,GY$5)/GY$3,0)/3600/$E20</f>
        <v>0.00841624131944445</v>
      </c>
      <c r="GZ20" s="0" t="n">
        <f aca="false">IF($K20="●",SUMIFS(ST_SUM!HN:HN,ST_SUM!$L:$L,$G20)/COUNTIFS($G:$G,$G20,$K:$K,"●",$A:$A,GZ$5)/GZ$3,0)/3600/$E20</f>
        <v>0.0121506510416667</v>
      </c>
      <c r="HA20" s="0" t="n">
        <f aca="false">IF($L20="●",SUMIFS(ST_SUM!HO:HO,ST_SUM!$L:$L,$G20)/COUNTIFS($G:$G,$G20,$L:$L,"●",$A:$A,HA$5)/HA$3,0)/3600/$E20</f>
        <v>0</v>
      </c>
      <c r="HB20" s="0" t="n">
        <f aca="false">IF($M20="●",SUMIFS(ST_SUM!HP:HP,ST_SUM!$L:$L,$G20)/COUNTIFS($G:$G,$G20,$M:$M,"●",$A:$A,HB$5)/HB$3,0)/3600/$E20</f>
        <v>0</v>
      </c>
      <c r="HC20" s="0" t="n">
        <f aca="false">IF($N20="●",SUMIFS(ST_SUM!HQ:HQ,ST_SUM!$L:$L,$G20)/COUNTIFS($G:$G,$G20,$N:$N,"●",$A:$A,HC$5)/HC$3,0)/3600/$E20</f>
        <v>0.00806125315656566</v>
      </c>
      <c r="HD20" s="0" t="n">
        <f aca="false">IF($O20="●",SUMIFS(ST_SUM!HR:HR,ST_SUM!$L:$L,$G20,ST_SUM!$M:$M,IF($B20='PART METHOD'!$D$4,"FMCNC1",IF($B20='PART METHOD'!$D$6,"FMCNC2","STD")))/IF($B20='PART METHOD'!$D$4,COUNTIFS($G:$G,$G20,$O:$O,"●",$A:$A,HD$5,$B:$B,'PART METHOD'!$D$4),IF($B20='PART METHOD'!$D$6,COUNTIFS($G:$G,$G20,$O:$O,"●",$A:$A,HD$5,$B:$B,'PART METHOD'!$D$6),COUNTIFS($G:$G,$G20,$O:$O,"●",$A:$A,HD$5,$B:$B,"&lt;&gt;"&amp;'PART METHOD'!$D$4,$B:$B,"&lt;&gt;"&amp;'PART METHOD'!$D$6)))/HD$3,0)/3600/$E20</f>
        <v>0.00517046440972222</v>
      </c>
      <c r="HE20" s="0" t="n">
        <f aca="false">IF($P20="●",SUMIFS(ST_SUM!HS:HS,ST_SUM!$L:$L,$G20,ST_SUM!$M:$M,IF($B20='PART METHOD'!$D$4,"FMCNC1",IF($B20='PART METHOD'!$D$6,"FMCNC2","STD")))/IF($B20='PART METHOD'!$D$4,COUNTIFS($G:$G,$G20,$P:$P,"●",$A:$A,HE$5,$B:$B,'PART METHOD'!$D$4),IF($B20='PART METHOD'!$D$6,COUNTIFS($G:$G,$G20,$P:$P,"●",$A:$A,HE$5,$B:$B,'PART METHOD'!$D$6),COUNTIFS($G:$G,$G20,$P:$P,"●",$A:$A,HE$5,$B:$B,"&lt;&gt;"&amp;'PART METHOD'!$D$4,$B:$B,"&lt;&gt;"&amp;'PART METHOD'!$D$6)))/HE$3,0)/3600/$E20</f>
        <v>0</v>
      </c>
      <c r="HF20" s="0" t="n">
        <f aca="false">IF($Q20="●",SUMIFS(ST_SUM!HT:HT,ST_SUM!$L:$L,$G20,ST_SUM!$M:$M,IF($B20='PART METHOD'!$D$4,"FMCNC1",IF($B20='PART METHOD'!$D$6,"FMCNC2","STD")))/IF($B20='PART METHOD'!$D$4,COUNTIFS($G:$G,$G20,$Q:$Q,"●",$A:$A,HF$5,$B:$B,'PART METHOD'!$D$4),IF($B20='PART METHOD'!$D$6,COUNTIFS($G:$G,$G20,$Q:$Q,"●",$A:$A,HF$5,$B:$B,'PART METHOD'!$D$6),COUNTIFS($G:$G,$G20,$Q:$Q,"●",$A:$A,HF$5,$B:$B,"&lt;&gt;"&amp;'PART METHOD'!$D$4,$B:$B,"&lt;&gt;"&amp;'PART METHOD'!$D$6)))/HF$3,0)/3600/$E20</f>
        <v>0.00809668087121212</v>
      </c>
      <c r="HG20" s="0" t="n">
        <f aca="false">IF($R20="●",SUMIFS(ST_SUM!HU:HU,ST_SUM!$L:$L,$G20,ST_SUM!$M:$M,IF($B20='PART METHOD'!$D$4,"FMCNC1",IF($B20='PART METHOD'!$D$6,"FMCNC2","STD")))/IF($B20='PART METHOD'!$D$4,COUNTIFS($G:$G,$G20,$R:$R,"●",$A:$A,HG$5,$B:$B,'PART METHOD'!$D$4),IF($B20='PART METHOD'!$D$6,COUNTIFS($G:$G,$G20,$R:$R,"●",$A:$A,HG$5,$B:$B,'PART METHOD'!$D$6),COUNTIFS($G:$G,$G20,$R:$R,"●",$A:$A,HG$5,$B:$B,"&lt;&gt;"&amp;'PART METHOD'!$D$4,$B:$B,"&lt;&gt;"&amp;'PART METHOD'!$D$6)))/HG$3,0)/3600/$E20</f>
        <v>0.00605654513888889</v>
      </c>
      <c r="HH20" s="0" t="n">
        <f aca="false">IF($S20="●",SUMIFS(ST_SUM!HV:HV,ST_SUM!$L:$L,$G20,ST_SUM!$M:$M,IF($B20='PART METHOD'!$D$4,"FMCNC1",IF($B20='PART METHOD'!$D$6,"FMCNC2","STD")))/IF($B20='PART METHOD'!$D$4,COUNTIFS($G:$G,$G20,$S:$S,"●",$A:$A,HH$5,$B:$B,'PART METHOD'!$D$4),IF($B20='PART METHOD'!$D$6,COUNTIFS($G:$G,$G20,$S:$S,"●",$A:$A,HH$5,$B:$B,'PART METHOD'!$D$6),COUNTIFS($G:$G,$G20,$S:$S,"●",$A:$A,HH$5,$B:$B,"&lt;&gt;"&amp;'PART METHOD'!$D$4,$B:$B,"&lt;&gt;"&amp;'PART METHOD'!$D$6)))/HH$3,0)/3600/$E20</f>
        <v>0.0115558514835859</v>
      </c>
      <c r="HI20" s="0" t="n">
        <f aca="false">IF($T20="●",SUMIFS(ST_SUM!HW:HW,ST_SUM!$L:$L,$G20,ST_SUM!$M:$M,IF($B20='PART METHOD'!$D$4,"FMCNC1",IF($B20='PART METHOD'!$D$6,"FMCNC2","STD")))/IF($B20='PART METHOD'!$D$4,COUNTIFS($G:$G,$G20,$T:$T,"●",$A:$A,HI$5,$B:$B,'PART METHOD'!$D$4),IF($B20='PART METHOD'!$D$6,COUNTIFS($G:$G,$G20,$T:$T,"●",$A:$A,HI$5,$B:$B,'PART METHOD'!$D$6),COUNTIFS($G:$G,$G20,$T:$T,"●",$A:$A,HI$5,$B:$B,"&lt;&gt;"&amp;'PART METHOD'!$D$4,$B:$B,"&lt;&gt;"&amp;'PART METHOD'!$D$6)))/HI$3,0)/3600/$E20</f>
        <v>0</v>
      </c>
      <c r="HJ20" s="0" t="n">
        <f aca="false">IF($U20="●",SUMIFS(ST_SUM!HX:HX,ST_SUM!$L:$L,$G20,ST_SUM!$M:$M,IF($B20='PART METHOD'!$D$4,"FMCNC1",IF($B20='PART METHOD'!$D$6,"FMCNC2","STD")))/IF($B20='PART METHOD'!$D$4,COUNTIFS($G:$G,$G20,$U:$U,"●",$A:$A,HJ$5,$B:$B,'PART METHOD'!$D$4),IF($B20='PART METHOD'!$D$6,COUNTIFS($G:$G,$G20,$U:$U,"●",$A:$A,HJ$5,$B:$B,'PART METHOD'!$D$6),COUNTIFS($G:$G,$G20,$U:$U,"●",$A:$A,HJ$5,$B:$B,"&lt;&gt;"&amp;'PART METHOD'!$D$4,$B:$B,"&lt;&gt;"&amp;'PART METHOD'!$D$6)))/HJ$3,0)/3600/$E20</f>
        <v>0.00769425347222222</v>
      </c>
      <c r="HK20" s="0" t="n">
        <f aca="false">IF($V20="●",SUMIFS(ST_SUM!HY:HY,ST_SUM!$L:$L,$G20,ST_SUM!$M:$M,IF($B20='PART METHOD'!$D$4,"FMCNC1",IF($B20='PART METHOD'!$D$6,"FMCNC2","STD")))/IF($B20='PART METHOD'!$D$4,COUNTIFS($G:$G,$G20,$V:$V,"●",$A:$A,HK$5,$B:$B,'PART METHOD'!$D$4),IF($B20='PART METHOD'!$D$6,COUNTIFS($G:$G,$G20,$V:$V,"●",$A:$A,HK$5,$B:$B,'PART METHOD'!$D$6),COUNTIFS($G:$G,$G20,$V:$V,"●",$A:$A,HK$5,$B:$B,"&lt;&gt;"&amp;'PART METHOD'!$D$4,$B:$B,"&lt;&gt;"&amp;'PART METHOD'!$D$6)))/HK$3,0)/3600/$E20</f>
        <v>0</v>
      </c>
      <c r="HL20" s="0" t="n">
        <f aca="false">IF($W20="●",SUMIFS(ST_SUM!HZ:HZ,ST_SUM!$L:$L,$G20,ST_SUM!$N:$N,IF($B20='PART METHOD'!$D$5,"HAND","STD"))/COUNTIFS($G:$G,$G20,$W:$W,"●",$A:$A,HL$5,$B:$B,IF($B20='PART METHOD'!$D$5,'PART METHOD'!$D$5,"&lt;&gt;"&amp;'PART METHOD'!$D$5))/HL$3,0)/3600/$E20</f>
        <v>0</v>
      </c>
      <c r="HM20" s="0" t="n">
        <f aca="false">IF($X20="●",SUMIFS(ST_SUM!IA:IA,ST_SUM!$L:$L,$G20)/COUNTIFS($G:$G,$G20,$X:$X,"●",$A:$A,HM$5)/HM$3,0)/3600/$E20</f>
        <v>0.00756704249526515</v>
      </c>
      <c r="HN20" s="0" t="n">
        <f aca="false">IF($Y20="●",SUMIFS(ST_SUM!IB:IB,ST_SUM!$L:$L,$G20)/COUNTIFS($G:$G,$G20,$Y:$Y,"●",$A:$A,HN$5)/HN$3,0)/3600/$E20</f>
        <v>0.0122271223958333</v>
      </c>
      <c r="HO20" s="0" t="n">
        <f aca="false">IF($Z20="●",SUMIFS(ST_SUM!IC:IC,ST_SUM!$L:$L,$G20)/COUNTIFS($G:$G,$G20,$Z:$Z,"●",$A:$A,HO$5)/HO$3,0)/3600/$E20</f>
        <v>0.00657947969276094</v>
      </c>
      <c r="HP20" s="0" t="n">
        <f aca="false">IF($AA20="●",SUMIFS(ST_SUM!ID:ID,ST_SUM!$L:$L,$G20)/COUNTIFS($G:$G,$G20,$AA:$AA,"●",$A:$A,HP$5)/HP$3,0)/3600/$E20</f>
        <v>0</v>
      </c>
      <c r="HQ20" s="0" t="n">
        <f aca="false">IF($AB20="●",SUMIFS(ST_SUM!IE:IE,ST_SUM!$L:$L,$G20)/COUNTIFS($G:$G,$G20,$AB:$AB,"●",$A:$A,HQ$5)/HQ$3,0)/3600/$E20</f>
        <v>0.00865690498737374</v>
      </c>
      <c r="HR20" s="0" t="n">
        <f aca="false">IF($AC20="●",SUMIFS(ST_SUM!IF:IF,ST_SUM!$L:$L,$G20)/COUNTIFS($G:$G,$G20,$AC:$AC,"●",$A:$A,HR$5)/HR$3,0)/3600/$E20</f>
        <v>0.00886625631313131</v>
      </c>
      <c r="HS20" s="0" t="n">
        <f aca="false">IF($AD20="●",SUMIFS(ST_SUM!IG:IG,ST_SUM!$L:$L,$G20)/COUNTIFS($G:$G,$G20,$AD:$AD,"●",$A:$A,HS$5)/HS$3,0)/3600/$E20</f>
        <v>0.0209627870501894</v>
      </c>
      <c r="HT20" s="0" t="n">
        <f aca="false">IF($AE20="●",SUMIFS(ST_SUM!IH:IH,ST_SUM!$L:$L,$G20)/COUNTIFS($G:$G,$G20,$AE:$AE,"●",$A:$A,HT$5)/HT$3,0)/3600/$E20</f>
        <v>0.00286901475694444</v>
      </c>
      <c r="HU20" s="0" t="n">
        <f aca="false">IF($AF20="●",SUMIFS(ST_SUM!II:II,ST_SUM!$L:$L,$G20)/COUNTIFS($G:$G,$G20,$AF:$AF,"●",$A:$A,HU$5)/HU$3,0)/3600/$E20</f>
        <v>0.00531738478535353</v>
      </c>
      <c r="HV20" s="0" t="n">
        <f aca="false">IF($AG20="●",SUMIFS(ST_SUM!IJ:IJ,ST_SUM!$L:$L,$G20)/COUNTIFS($G:$G,$G20,$AG:$AG,"●",$A:$A,HV$5)/HV$3,0)/3600/$E20</f>
        <v>0</v>
      </c>
      <c r="HW20" s="0" t="n">
        <f aca="false">IF($AH20="●",SUMIFS(ST_SUM!IK:IK,ST_SUM!$L:$L,$G20)/COUNTIFS($G:$G,$G20,$AH:$AH,"●",$A:$A,HW$5)/HW$3,0)/3600/$E20</f>
        <v>0.00332412668350168</v>
      </c>
      <c r="HX20" s="0" t="n">
        <f aca="false">IF($AI20="●",SUMIFS(ST_SUM!IL:IL,ST_SUM!$L:$L,$G20)/COUNTIFS($G:$G,$G20,$AI:$AI,"●",$A:$A,HX$5)/HX$3,0)/3600/$E20</f>
        <v>0.0133224471275253</v>
      </c>
      <c r="HY20" s="0" t="n">
        <f aca="false">IF($AJ20="●",SUMIFS(ST_SUM!IM:IM,ST_SUM!$L:$L,$G20)/COUNTIFS($G:$G,$G20,$AJ:$AJ,"●",$A:$A,HY$5)/HY$3,0)/3600/$E20</f>
        <v>0.0195284801136364</v>
      </c>
      <c r="HZ20" s="0" t="n">
        <f aca="false">IF($AK20="●",SUMIFS(ST_SUM!IN:IN,ST_SUM!$L:$L,$G20)/COUNTIFS($G:$G,$G20,$AK:$AK,"●",$A:$A,HZ$5)/HZ$3,0)/3600/$E20</f>
        <v>0.0127658518781566</v>
      </c>
      <c r="IA20" s="0" t="n">
        <f aca="false">IF($AL20="●",SUMIFS(ST_SUM!IO:IO,ST_SUM!$L:$L,$G20)/COUNTIFS($G:$G,$G20,$AL:$AL,"●",$A:$A,IA$5)/IA$3,0)/3600/$E20</f>
        <v>0.0110260811237374</v>
      </c>
      <c r="IB20" s="0" t="n">
        <f aca="false">IF($AM20="●",SUMIFS(ST_SUM!IP:IP,ST_SUM!$L:$L,$G20)/COUNTIFS($G:$G,$G20,$AM:$AM,"●",$A:$A,IB$5)/IB$3,0)/3600/$E20</f>
        <v>0</v>
      </c>
      <c r="IC20" s="0" t="n">
        <f aca="false">IF($AN20="●",SUMIFS(ST_SUM!IQ:IQ,ST_SUM!$L:$L,$G20)/COUNTIFS($G:$G,$G20,$AN:$AN,"●",$A:$A,IC$5)/IC$3,0)/3600/$E20</f>
        <v>0</v>
      </c>
      <c r="ID20" s="0" t="n">
        <f aca="false">IF($AO20="●",SUMIFS(ST_SUM!IR:IR,ST_SUM!$L:$L,$G20)/COUNTIFS($G:$G,$G20,$AO:$AO,"●",$A:$A,ID$5)/ID$3,0)/3600/$E20</f>
        <v>0</v>
      </c>
      <c r="IE20" s="0" t="n">
        <f aca="false">IF($AP20="●",SUMIFS(ST_SUM!IS:IS,ST_SUM!$L:$L,$G20)/COUNTIFS($G:$G,$G20,$AP:$AP,"●",$A:$A,IE$5)/IE$3,0)/3600/$E20</f>
        <v>0.00533583570075758</v>
      </c>
      <c r="IF20" s="0" t="n">
        <f aca="false">IF($AQ20="●",SUMIFS(ST_SUM!IT:IT,ST_SUM!$L:$L,$G20)/COUNTIFS($G:$G,$G20,$AQ:$AQ,"●",$A:$A,IF$5)/IF$3,0)/3600/$E20</f>
        <v>0.0133179225852273</v>
      </c>
      <c r="IG20" s="0" t="n">
        <f aca="false">IF($AR20="●",SUMIFS(ST_SUM!IU:IU,ST_SUM!$L:$L,$G20)/COUNTIFS($G:$G,$G20,$AR:$AR,"●",$A:$A,IG$5)/IG$3,0)/3600/$E20</f>
        <v>0.0145773654513889</v>
      </c>
      <c r="IH20" s="0" t="n">
        <f aca="false">IF($AS20="●",SUMIFS(ST_SUM!IV:IV,ST_SUM!$L:$L,$G20)/COUNTIFS($G:$G,$G20,$AS:$AS,"●",$A:$A,IH$5)/IH$3,0)/3600/$E20</f>
        <v>0.0128159011994949</v>
      </c>
      <c r="II20" s="0" t="n">
        <f aca="false">IF($AT20="●",SUMIFS(ST_SUM!IW:IW,ST_SUM!$L:$L,$G20)/COUNTIFS($G:$G,$G20,$AT:$AT,"●",$A:$A,II$5)/II$3,0)/3600/$E20</f>
        <v>0.00780727588383838</v>
      </c>
      <c r="IJ20" s="0" t="e">
        <f aca="false">IF($AU20="●",SUMIFS(ST_SUM!IX:IX,ST_SUM!$L:$L,$G20)/COUNTIFS($G:$G,$G20,$AU:$AU,"●",$A:$A,IJ$5)/IJ$3,0)/3600/$E20</f>
        <v>#VALUE!</v>
      </c>
      <c r="IK20" s="0" t="n">
        <f aca="false">IF($AV20="●",SUMIFS(ST_SUM!IY:IY,ST_SUM!$L:$L,$G20)/COUNTIFS($G:$G,$G20,$AV:$AV,"●",$A:$A,IK$5)/IK$3,0)/3600/$E20</f>
        <v>0</v>
      </c>
      <c r="IL20" s="0" t="n">
        <f aca="false">IF($AW20="●",SUMIFS(ST_SUM!IZ:IZ,ST_SUM!$L:$L,$G20)/COUNTIFS($G:$G,$G20,$AW:$AW,"●",$A:$A,IL$5)/IL$3,0)/3600/$E20</f>
        <v>0.00491315104166667</v>
      </c>
      <c r="IM20" s="0" t="n">
        <f aca="false">IF($AX20="●",SUMIFS(ST_SUM!JA:JA,ST_SUM!$L:$L,$G20)/COUNTIFS($G:$G,$G20,$AX:$AX,"●",$A:$A,IM$5)/IM$3,0)/3600/$E20</f>
        <v>0</v>
      </c>
      <c r="IN20" s="0" t="n">
        <f aca="false">IF($AY20="●",SUMIFS(ST_SUM!JB:JB,ST_SUM!$L:$L,$G20)/COUNTIFS($G:$G,$G20,$AY:$AY,"●",$A:$A,IN$5)/IN$3,0)/3600/$E20</f>
        <v>0</v>
      </c>
      <c r="IO20" s="0" t="n">
        <f aca="false">IF($AZ20="●",SUMIFS(ST_SUM!JC:JC,ST_SUM!$L:$L,$G20)/COUNTIFS($G:$G,$G20,$AZ:$AZ,"●",$A:$A,IO$5)/IO$3,0)/3600/$E20</f>
        <v>0</v>
      </c>
      <c r="IP20" s="0" t="n">
        <f aca="false">IF($BA20="●",SUMIFS(ST_SUM!JD:JD,ST_SUM!$L:$L,$G20)/COUNTIFS($G:$G,$G20,$BA:$BA,"●",$A:$A,IP$5)/IP$3,0)/3600/$E20</f>
        <v>0.003964453125</v>
      </c>
      <c r="IQ20" s="0" t="n">
        <f aca="false">IF($BB20="●",SUMIFS(ST_SUM!JE:JE,ST_SUM!$L:$L,$G20)/COUNTIFS($G:$G,$G20,$BB:$BB,"●",$A:$A,IQ$5)/IQ$3,0)/3600/$E20</f>
        <v>0.00797374526515152</v>
      </c>
      <c r="IR20" s="0" t="n">
        <f aca="false">IF($BC20="●",SUMIFS(ST_SUM!JF:JF,ST_SUM!$L:$L,$G20)/COUNTIFS($G:$G,$G20,$BC:$BC,"●",$A:$A,IR$5)/IR$3,0)/3600/$E20</f>
        <v>0</v>
      </c>
      <c r="IS20" s="0" t="n">
        <f aca="false">IF($BD20="●",SUMIFS(ST_SUM!JG:JG,ST_SUM!$L:$L,$G20)/COUNTIFS($G:$G,$G20,$BD:$BD,"●",$A:$A,IS$5)/IS$3,0)/3600/$E20</f>
        <v>0</v>
      </c>
      <c r="IT20" s="0" t="n">
        <f aca="false">IF($BE20="●",SUMIFS(ST_SUM!JH:JH,ST_SUM!$L:$L,$G20)/COUNTIFS($G:$G,$G20,$BE:$BE,"●",$A:$A,IT$5)/IT$3,0)/3600/$E20</f>
        <v>0</v>
      </c>
      <c r="IU20" s="0" t="n">
        <f aca="false">IF($BF20="●",SUMIFS(ST_SUM!JI:JI,ST_SUM!$L:$L,$G20)/COUNTIFS($G:$G,$G20,$BF:$BF,"●",$A:$A,IU$5)/IU$3,0)/3600/$E20</f>
        <v>0.00419964883207071</v>
      </c>
      <c r="IV20" s="0" t="n">
        <f aca="false">IF($BG20="●",SUMIFS(ST_SUM!JJ:JJ,ST_SUM!$L:$L,$G20)/COUNTIFS($G:$G,$G20,$BG:$BG,"●",$A:$A,IV$5)/IV$3,0)/3600/$E20</f>
        <v>0</v>
      </c>
      <c r="IW20" s="0" t="n">
        <f aca="false">IF($BH20="●",SUMIFS(ST_SUM!JK:JK,ST_SUM!$L:$L,$G20)/COUNTIFS($G:$G,$G20,$BH:$BH,"●",$A:$A,IW$5)/IW$3,0)/3600/$E20</f>
        <v>0.0155244633838384</v>
      </c>
      <c r="IX20" s="0" t="n">
        <f aca="false">IF($BI20="●",SUMIFS(ST_SUM!JL:JL,ST_SUM!$L:$L,$G20)/COUNTIFS($G:$G,$G20,$BI:$BI,"●",$A:$A,IX$5)/IX$3,0)/3600/$E20</f>
        <v>0.00678664378156566</v>
      </c>
      <c r="IY20" s="0" t="n">
        <f aca="false">IF($BJ20="●",SUMIFS(ST_SUM!JM:JM,ST_SUM!$L:$L,$G20)/COUNTIFS($G:$G,$G20,$BJ:$BJ,"●",$A:$A,IY$5)/IY$3,0)/3600/$E20</f>
        <v>0.00161563368055556</v>
      </c>
      <c r="IZ20" s="0" t="n">
        <f aca="false">IF($BK20="●",SUMIFS(ST_SUM!JN:JN,ST_SUM!$L:$L,$G20)/COUNTIFS($G:$G,$G20,$BK:$BK,"●",$A:$A,IZ$5)/IZ$3,0)/3600/$E20</f>
        <v>0.00626426767676768</v>
      </c>
      <c r="JA20" s="0" t="n">
        <f aca="false">IF($BL20="●",SUMIFS(ST_SUM!JO:JO,ST_SUM!$L:$L,$G20)/COUNTIFS($G:$G,$G20,$BL:$BL,"●",$A:$A,JA$5)/JA$3,0)/3600/$E20</f>
        <v>0.00738652672558923</v>
      </c>
      <c r="JB20" s="0" t="n">
        <f aca="false">IF($BM20="●",SUMIFS(ST_SUM!JP:JP,ST_SUM!$L:$L,$G20)/COUNTIFS($G:$G,$G20,$BM:$BM,"●",$A:$A,JB$5)/JB$3,0)/3600/$E20</f>
        <v>0</v>
      </c>
      <c r="JC20" s="0" t="n">
        <f aca="false">IF($BN20="●",SUMIFS(ST_SUM!JQ:JQ,ST_SUM!$L:$L,$G20)/COUNTIFS($G:$G,$G20,$BN:$BN,"●",$A:$A,JC$5)/JC$3,0)/3600/$E20</f>
        <v>0</v>
      </c>
      <c r="JD20" s="0" t="n">
        <f aca="false">IF($BO20="●",SUMIFS(ST_SUM!JR:JR,ST_SUM!$L:$L,$G20)/COUNTIFS($G:$G,$G20,$BO:$BO,"●",$A:$A,JD$5)/JD$3,0)/3600/$E20</f>
        <v>0</v>
      </c>
      <c r="JE20" s="0" t="n">
        <f aca="false">IF($BP20="●",SUMIFS(ST_SUM!JS:JS,ST_SUM!$L:$L,$G20)/COUNTIFS($G:$G,$G20,$BP:$BP,"●",$A:$A,JE$5)/JE$3,0)/3600/$E20</f>
        <v>0.00544356060606061</v>
      </c>
      <c r="JF20" s="0" t="n">
        <f aca="false">IF($BQ20="●",SUMIFS(ST_SUM!JT:JT,ST_SUM!$L:$L,$G20)/COUNTIFS($G:$G,$G20,$BQ:$BQ,"●",$A:$A,JF$5)/JF$3,0)/3600/$E20</f>
        <v>0.00771771622474747</v>
      </c>
      <c r="JG20" s="0" t="n">
        <f aca="false">IF($BR20="●",SUMIFS(ST_SUM!JU:JU,ST_SUM!$L:$L,$G20)/COUNTIFS($G:$G,$G20,$BR:$BR,"●",$A:$A,JG$5)/JG$3,0)/3600/$E20</f>
        <v>0</v>
      </c>
      <c r="JH20" s="0" t="n">
        <f aca="false">IF($BS20="●",SUMIFS(ST_SUM!JV:JV,ST_SUM!$L:$L,$G20)/COUNTIFS($G:$G,$G20,$BS:$BS,"●",$A:$A,JH$5)/JH$3,0)/3600/$E20</f>
        <v>0.0133464330808081</v>
      </c>
      <c r="JI20" s="0" t="n">
        <f aca="false">IF($BT20="●",SUMIFS(ST_SUM!JW:JW,ST_SUM!$L:$L,$G20)/COUNTIFS($G:$G,$G20,$BT:$BT,"●",$A:$A,JI$5)/JI$3,0)/3600/$E20</f>
        <v>0.003978515625</v>
      </c>
      <c r="JJ20" s="0" t="e">
        <f aca="false">SUM(GW20:JI20)</f>
        <v>#VALUE!</v>
      </c>
      <c r="JK20" s="0" t="n">
        <f aca="false">IF($H20="●",SUMIFS(ST_SUM!JY:JY,ST_SUM!$L:$L,$G20)/COUNTIFS($G:$G,$G20,$H:$H,"●",$A:$A,JK$5)/JK$3,0)/3600/$E20</f>
        <v>0</v>
      </c>
      <c r="JL20" s="0" t="n">
        <f aca="false">IF($I20="●",SUMIFS(ST_SUM!JZ:JZ,ST_SUM!$L:$L,$G20)/COUNTIFS($G:$G,$G20,$I:$I,"●",$A:$A,JL$5)/JL$3,0)/3600/$E20</f>
        <v>0.00775777777777778</v>
      </c>
      <c r="JM20" s="0" t="n">
        <f aca="false">IF($J20="●",SUMIFS(ST_SUM!KA:KA,ST_SUM!$L:$L,$G20)/COUNTIFS($G:$G,$G20,$J:$J,"●",$A:$A,JM$5)/JM$3,0)/3600/$E20</f>
        <v>0.0156703884548611</v>
      </c>
      <c r="JN20" s="0" t="n">
        <f aca="false">IF($K20="●",SUMIFS(ST_SUM!KB:KB,ST_SUM!$L:$L,$G20)/COUNTIFS($G:$G,$G20,$K:$K,"●",$A:$A,JN$5)/JN$3,0)/3600/$E20</f>
        <v>0.0387085557725694</v>
      </c>
      <c r="JO20" s="0" t="n">
        <f aca="false">IF($L20="●",SUMIFS(ST_SUM!KC:KC,ST_SUM!$L:$L,$G20)/COUNTIFS($G:$G,$G20,$L:$L,"●",$A:$A,JO$5)/JO$3,0)/3600/$E20</f>
        <v>0</v>
      </c>
      <c r="JP20" s="0" t="n">
        <f aca="false">IF($M20="●",SUMIFS(ST_SUM!KD:KD,ST_SUM!$L:$L,$G20)/COUNTIFS($G:$G,$G20,$M:$M,"●",$A:$A,JP$5)/JP$3,0)/3600/$E20</f>
        <v>0</v>
      </c>
      <c r="JQ20" s="0" t="n">
        <f aca="false">IF($N20="●",SUMIFS(ST_SUM!KE:KE,ST_SUM!$L:$L,$G20)/COUNTIFS($G:$G,$G20,$N:$N,"●",$A:$A,JQ$5)/JQ$3,0)/3600/$E20</f>
        <v>0.0231079210069444</v>
      </c>
      <c r="JR20" s="0" t="n">
        <f aca="false">IF($O20="●",SUMIFS(ST_SUM!KF:KF,ST_SUM!$L:$L,$G20,ST_SUM!$M:$M,IF($B20='PART METHOD'!$D$4,"FMCNC1",IF($B20='PART METHOD'!$D$6,"FMCNC2","STD")))/IF($B20='PART METHOD'!$D$4,COUNTIFS($G:$G,$G20,$O:$O,"●",$A:$A,JR$5,$B:$B,'PART METHOD'!$D$4),IF($B20='PART METHOD'!$D$6,COUNTIFS($G:$G,$G20,$O:$O,"●",$A:$A,JR$5,$B:$B,'PART METHOD'!$D$6),COUNTIFS($G:$G,$G20,$O:$O,"●",$A:$A,JR$5,$B:$B,"&lt;&gt;"&amp;'PART METHOD'!$D$4,$B:$B,"&lt;&gt;"&amp;'PART METHOD'!$D$6)))/JR$3,0)/3600/$E20</f>
        <v>0.00634605034722222</v>
      </c>
      <c r="JS20" s="0" t="n">
        <f aca="false">IF($P20="●",SUMIFS(ST_SUM!KG:KG,ST_SUM!$L:$L,$G20,ST_SUM!$M:$M,IF($B20='PART METHOD'!$D$4,"FMCNC1",IF($B20='PART METHOD'!$D$6,"FMCNC2","STD")))/IF($B20='PART METHOD'!$D$4,COUNTIFS($G:$G,$G20,$P:$P,"●",$A:$A,JS$5,$B:$B,'PART METHOD'!$D$4),IF($B20='PART METHOD'!$D$6,COUNTIFS($G:$G,$G20,$P:$P,"●",$A:$A,JS$5,$B:$B,'PART METHOD'!$D$6),COUNTIFS($G:$G,$G20,$P:$P,"●",$A:$A,JS$5,$B:$B,"&lt;&gt;"&amp;'PART METHOD'!$D$4,$B:$B,"&lt;&gt;"&amp;'PART METHOD'!$D$6)))/JS$3,0)/3600/$E20</f>
        <v>0</v>
      </c>
      <c r="JT20" s="0" t="n">
        <f aca="false">IF($Q20="●",SUMIFS(ST_SUM!KH:KH,ST_SUM!$L:$L,$G20,ST_SUM!$M:$M,IF($B20='PART METHOD'!$D$4,"FMCNC1",IF($B20='PART METHOD'!$D$6,"FMCNC2","STD")))/IF($B20='PART METHOD'!$D$4,COUNTIFS($G:$G,$G20,$Q:$Q,"●",$A:$A,JT$5,$B:$B,'PART METHOD'!$D$4),IF($B20='PART METHOD'!$D$6,COUNTIFS($G:$G,$G20,$Q:$Q,"●",$A:$A,JT$5,$B:$B,'PART METHOD'!$D$6),COUNTIFS($G:$G,$G20,$Q:$Q,"●",$A:$A,JT$5,$B:$B,"&lt;&gt;"&amp;'PART METHOD'!$D$4,$B:$B,"&lt;&gt;"&amp;'PART METHOD'!$D$6)))/JT$3,0)/3600/$E20</f>
        <v>0.0183483055555556</v>
      </c>
      <c r="JU20" s="0" t="n">
        <f aca="false">IF($R20="●",SUMIFS(ST_SUM!KI:KI,ST_SUM!$L:$L,$G20,ST_SUM!$M:$M,IF($B20='PART METHOD'!$D$4,"FMCNC1",IF($B20='PART METHOD'!$D$6,"FMCNC2","STD")))/IF($B20='PART METHOD'!$D$4,COUNTIFS($G:$G,$G20,$R:$R,"●",$A:$A,JU$5,$B:$B,'PART METHOD'!$D$4),IF($B20='PART METHOD'!$D$6,COUNTIFS($G:$G,$G20,$R:$R,"●",$A:$A,JU$5,$B:$B,'PART METHOD'!$D$6),COUNTIFS($G:$G,$G20,$R:$R,"●",$A:$A,JU$5,$B:$B,"&lt;&gt;"&amp;'PART METHOD'!$D$4,$B:$B,"&lt;&gt;"&amp;'PART METHOD'!$D$6)))/JU$3,0)/3600/$E20</f>
        <v>0.009730625</v>
      </c>
      <c r="JV20" s="0" t="n">
        <f aca="false">IF($S20="●",SUMIFS(ST_SUM!KJ:KJ,ST_SUM!$L:$L,$G20,ST_SUM!$M:$M,IF($B20='PART METHOD'!$D$4,"FMCNC1",IF($B20='PART METHOD'!$D$6,"FMCNC2","STD")))/IF($B20='PART METHOD'!$D$4,COUNTIFS($G:$G,$G20,$S:$S,"●",$A:$A,JV$5,$B:$B,'PART METHOD'!$D$4),IF($B20='PART METHOD'!$D$6,COUNTIFS($G:$G,$G20,$S:$S,"●",$A:$A,JV$5,$B:$B,'PART METHOD'!$D$6),COUNTIFS($G:$G,$G20,$S:$S,"●",$A:$A,JV$5,$B:$B,"&lt;&gt;"&amp;'PART METHOD'!$D$4,$B:$B,"&lt;&gt;"&amp;'PART METHOD'!$D$6)))/JV$3,0)/3600/$E20</f>
        <v>0.0204800911458333</v>
      </c>
      <c r="JW20" s="0" t="n">
        <f aca="false">IF($T20="●",SUMIFS(ST_SUM!KK:KK,ST_SUM!$L:$L,$G20,ST_SUM!$M:$M,IF($B20='PART METHOD'!$D$4,"FMCNC1",IF($B20='PART METHOD'!$D$6,"FMCNC2","STD")))/IF($B20='PART METHOD'!$D$4,COUNTIFS($G:$G,$G20,$T:$T,"●",$A:$A,JW$5,$B:$B,'PART METHOD'!$D$4),IF($B20='PART METHOD'!$D$6,COUNTIFS($G:$G,$G20,$T:$T,"●",$A:$A,JW$5,$B:$B,'PART METHOD'!$D$6),COUNTIFS($G:$G,$G20,$T:$T,"●",$A:$A,JW$5,$B:$B,"&lt;&gt;"&amp;'PART METHOD'!$D$4,$B:$B,"&lt;&gt;"&amp;'PART METHOD'!$D$6)))/JW$3,0)/3600/$E20</f>
        <v>0</v>
      </c>
      <c r="JX20" s="0" t="n">
        <f aca="false">IF($U20="●",SUMIFS(ST_SUM!KL:KL,ST_SUM!$L:$L,$G20,ST_SUM!$M:$M,IF($B20='PART METHOD'!$D$4,"FMCNC1",IF($B20='PART METHOD'!$D$6,"FMCNC2","STD")))/IF($B20='PART METHOD'!$D$4,COUNTIFS($G:$G,$G20,$U:$U,"●",$A:$A,JX$5,$B:$B,'PART METHOD'!$D$4),IF($B20='PART METHOD'!$D$6,COUNTIFS($G:$G,$G20,$U:$U,"●",$A:$A,JX$5,$B:$B,'PART METHOD'!$D$6),COUNTIFS($G:$G,$G20,$U:$U,"●",$A:$A,JX$5,$B:$B,"&lt;&gt;"&amp;'PART METHOD'!$D$4,$B:$B,"&lt;&gt;"&amp;'PART METHOD'!$D$6)))/JX$3,0)/3600/$E20</f>
        <v>0.00945862847222222</v>
      </c>
      <c r="JY20" s="0" t="n">
        <f aca="false">IF($V20="●",SUMIFS(ST_SUM!KM:KM,ST_SUM!$L:$L,$G20,ST_SUM!$M:$M,IF($B20='PART METHOD'!$D$4,"FMCNC1",IF($B20='PART METHOD'!$D$6,"FMCNC2","STD")))/IF($B20='PART METHOD'!$D$4,COUNTIFS($G:$G,$G20,$V:$V,"●",$A:$A,JY$5,$B:$B,'PART METHOD'!$D$4),IF($B20='PART METHOD'!$D$6,COUNTIFS($G:$G,$G20,$V:$V,"●",$A:$A,JY$5,$B:$B,'PART METHOD'!$D$6),COUNTIFS($G:$G,$G20,$V:$V,"●",$A:$A,JY$5,$B:$B,"&lt;&gt;"&amp;'PART METHOD'!$D$4,$B:$B,"&lt;&gt;"&amp;'PART METHOD'!$D$6)))/JY$3,0)/3600/$E20</f>
        <v>0</v>
      </c>
      <c r="JZ20" s="0" t="n">
        <f aca="false">IF($W20="●",SUMIFS(ST_SUM!KN:KN,ST_SUM!$L:$L,$G20,ST_SUM!$N:$N,IF($B20='PART METHOD'!$D$5,"HAND","STD"))/COUNTIFS($G:$G,$G20,$W:$W,"●",$A:$A,JZ$5,$B:$B,IF($B20='PART METHOD'!$D$5,'PART METHOD'!$D$5,"&lt;&gt;"&amp;'PART METHOD'!$D$5))/JZ$3,0)/3600/$E20</f>
        <v>0</v>
      </c>
      <c r="KA20" s="0" t="n">
        <f aca="false">IF($X20="●",SUMIFS(ST_SUM!KO:KO,ST_SUM!$L:$L,$G20)/COUNTIFS($G:$G,$G20,$X:$X,"●",$A:$A,KA$5)/KA$3,0)/3600/$E20</f>
        <v>0.00655005425347222</v>
      </c>
      <c r="KB20" s="0" t="n">
        <f aca="false">IF($Y20="●",SUMIFS(ST_SUM!KP:KP,ST_SUM!$L:$L,$G20)/COUNTIFS($G:$G,$G20,$Y:$Y,"●",$A:$A,KB$5)/KB$3,0)/3600/$E20</f>
        <v>0.0153337326388889</v>
      </c>
      <c r="KC20" s="0" t="n">
        <f aca="false">IF($Z20="●",SUMIFS(ST_SUM!KQ:KQ,ST_SUM!$L:$L,$G20)/COUNTIFS($G:$G,$G20,$Z:$Z,"●",$A:$A,KC$5)/KC$3,0)/3600/$E20</f>
        <v>0.0149622829861111</v>
      </c>
      <c r="KD20" s="0" t="n">
        <f aca="false">IF($AA20="●",SUMIFS(ST_SUM!KR:KR,ST_SUM!$L:$L,$G20)/COUNTIFS($G:$G,$G20,$AA:$AA,"●",$A:$A,KD$5)/KD$3,0)/3600/$E20</f>
        <v>0</v>
      </c>
      <c r="KE20" s="0" t="n">
        <f aca="false">IF($AB20="●",SUMIFS(ST_SUM!KS:KS,ST_SUM!$L:$L,$G20)/COUNTIFS($G:$G,$G20,$AB:$AB,"●",$A:$A,KE$5)/KE$3,0)/3600/$E20</f>
        <v>0.01992609375</v>
      </c>
      <c r="KF20" s="0" t="n">
        <f aca="false">IF($AC20="●",SUMIFS(ST_SUM!KT:KT,ST_SUM!$L:$L,$G20)/COUNTIFS($G:$G,$G20,$AC:$AC,"●",$A:$A,KF$5)/KF$3,0)/3600/$E20</f>
        <v>0.0100186197916667</v>
      </c>
      <c r="KG20" s="0" t="n">
        <f aca="false">IF($AD20="●",SUMIFS(ST_SUM!KU:KU,ST_SUM!$L:$L,$G20)/COUNTIFS($G:$G,$G20,$AD:$AD,"●",$A:$A,KG$5)/KG$3,0)/3600/$E20</f>
        <v>0.0234290451388889</v>
      </c>
      <c r="KH20" s="0" t="n">
        <f aca="false">IF($AE20="●",SUMIFS(ST_SUM!KV:KV,ST_SUM!$L:$L,$G20)/COUNTIFS($G:$G,$G20,$AE:$AE,"●",$A:$A,KH$5)/KH$3,0)/3600/$E20</f>
        <v>0.00491303385416667</v>
      </c>
      <c r="KI20" s="0" t="n">
        <f aca="false">IF($AF20="●",SUMIFS(ST_SUM!KW:KW,ST_SUM!$L:$L,$G20)/COUNTIFS($G:$G,$G20,$AF:$AF,"●",$A:$A,KI$5)/KI$3,0)/3600/$E20</f>
        <v>0.00743771267361111</v>
      </c>
      <c r="KJ20" s="0" t="n">
        <f aca="false">IF($AG20="●",SUMIFS(ST_SUM!KX:KX,ST_SUM!$L:$L,$G20)/COUNTIFS($G:$G,$G20,$AG:$AG,"●",$A:$A,KJ$5)/KJ$3,0)/3600/$E20</f>
        <v>0</v>
      </c>
      <c r="KK20" s="0" t="n">
        <f aca="false">IF($AH20="●",SUMIFS(ST_SUM!KY:KY,ST_SUM!$L:$L,$G20)/COUNTIFS($G:$G,$G20,$AH:$AH,"●",$A:$A,KK$5)/KK$3,0)/3600/$E20</f>
        <v>0.0020162037037037</v>
      </c>
      <c r="KL20" s="0" t="n">
        <f aca="false">IF($AI20="●",SUMIFS(ST_SUM!KZ:KZ,ST_SUM!$L:$L,$G20)/COUNTIFS($G:$G,$G20,$AI:$AI,"●",$A:$A,KL$5)/KL$3,0)/3600/$E20</f>
        <v>0.0189466102430556</v>
      </c>
      <c r="KM20" s="0" t="n">
        <f aca="false">IF($AJ20="●",SUMIFS(ST_SUM!LA:LA,ST_SUM!$L:$L,$G20)/COUNTIFS($G:$G,$G20,$AJ:$AJ,"●",$A:$A,KM$5)/KM$3,0)/3600/$E20</f>
        <v>0.0391609930555556</v>
      </c>
      <c r="KN20" s="0" t="n">
        <f aca="false">IF($AK20="●",SUMIFS(ST_SUM!LB:LB,ST_SUM!$L:$L,$G20)/COUNTIFS($G:$G,$G20,$AK:$AK,"●",$A:$A,KN$5)/KN$3,0)/3600/$E20</f>
        <v>0.0171079774305556</v>
      </c>
      <c r="KO20" s="0" t="n">
        <f aca="false">IF($AL20="●",SUMIFS(ST_SUM!LC:LC,ST_SUM!$L:$L,$G20)/COUNTIFS($G:$G,$G20,$AL:$AL,"●",$A:$A,KO$5)/KO$3,0)/3600/$E20</f>
        <v>0.0154317708333333</v>
      </c>
      <c r="KP20" s="0" t="n">
        <f aca="false">IF($AM20="●",SUMIFS(ST_SUM!LD:LD,ST_SUM!$L:$L,$G20)/COUNTIFS($G:$G,$G20,$AM:$AM,"●",$A:$A,KP$5)/KP$3,0)/3600/$E20</f>
        <v>0</v>
      </c>
      <c r="KQ20" s="0" t="n">
        <f aca="false">IF($AN20="●",SUMIFS(ST_SUM!LE:LE,ST_SUM!$L:$L,$G20)/COUNTIFS($G:$G,$G20,$AN:$AN,"●",$A:$A,KQ$5)/KQ$3,0)/3600/$E20</f>
        <v>0</v>
      </c>
      <c r="KR20" s="0" t="n">
        <f aca="false">IF($AO20="●",SUMIFS(ST_SUM!LF:LF,ST_SUM!$L:$L,$G20)/COUNTIFS($G:$G,$G20,$AO:$AO,"●",$A:$A,KR$5)/KR$3,0)/3600/$E20</f>
        <v>0</v>
      </c>
      <c r="KS20" s="0" t="n">
        <f aca="false">IF($AP20="●",SUMIFS(ST_SUM!LG:LG,ST_SUM!$L:$L,$G20)/COUNTIFS($G:$G,$G20,$AP:$AP,"●",$A:$A,KS$5)/KS$3,0)/3600/$E20</f>
        <v>0.0122691116898148</v>
      </c>
      <c r="KT20" s="0" t="n">
        <f aca="false">IF($AQ20="●",SUMIFS(ST_SUM!LH:LH,ST_SUM!$L:$L,$G20)/COUNTIFS($G:$G,$G20,$AQ:$AQ,"●",$A:$A,KT$5)/KT$3,0)/3600/$E20</f>
        <v>0.0128304947916667</v>
      </c>
      <c r="KU20" s="0" t="n">
        <f aca="false">IF($AR20="●",SUMIFS(ST_SUM!LI:LI,ST_SUM!$L:$L,$G20)/COUNTIFS($G:$G,$G20,$AR:$AR,"●",$A:$A,KU$5)/KU$3,0)/3600/$E20</f>
        <v>0.0236933854166667</v>
      </c>
      <c r="KV20" s="0" t="n">
        <f aca="false">IF($AS20="●",SUMIFS(ST_SUM!LJ:LJ,ST_SUM!$L:$L,$G20)/COUNTIFS($G:$G,$G20,$AS:$AS,"●",$A:$A,KV$5)/KV$3,0)/3600/$E20</f>
        <v>0.022933046875</v>
      </c>
      <c r="KW20" s="0" t="n">
        <f aca="false">IF($AT20="●",SUMIFS(ST_SUM!LK:LK,ST_SUM!$L:$L,$G20)/COUNTIFS($G:$G,$G20,$AT:$AT,"●",$A:$A,KW$5)/KW$3,0)/3600/$E20</f>
        <v>0.0114233333333333</v>
      </c>
      <c r="KX20" s="0" t="e">
        <f aca="false">IF($AU20="●",SUMIFS(ST_SUM!LL:LL,ST_SUM!$L:$L,$G20)/COUNTIFS($G:$G,$G20,$AU:$AU,"●",$A:$A,KX$5)/KX$3,0)/3600/$E20</f>
        <v>#VALUE!</v>
      </c>
      <c r="KY20" s="0" t="n">
        <f aca="false">IF($AV20="●",SUMIFS(ST_SUM!LM:LM,ST_SUM!$L:$L,$G20)/COUNTIFS($G:$G,$G20,$AV:$AV,"●",$A:$A,KY$5)/KY$3,0)/3600/$E20</f>
        <v>0</v>
      </c>
      <c r="KZ20" s="0" t="n">
        <f aca="false">IF($AW20="●",SUMIFS(ST_SUM!LN:LN,ST_SUM!$L:$L,$G20)/COUNTIFS($G:$G,$G20,$AW:$AW,"●",$A:$A,KZ$5)/KZ$3,0)/3600/$E20</f>
        <v>0.0141740928819444</v>
      </c>
      <c r="LA20" s="0" t="n">
        <f aca="false">IF($AX20="●",SUMIFS(ST_SUM!LO:LO,ST_SUM!$L:$L,$G20)/COUNTIFS($G:$G,$G20,$AX:$AX,"●",$A:$A,LA$5)/LA$3,0)/3600/$E20</f>
        <v>0</v>
      </c>
      <c r="LB20" s="0" t="n">
        <f aca="false">IF($AY20="●",SUMIFS(ST_SUM!LP:LP,ST_SUM!$L:$L,$G20)/COUNTIFS($G:$G,$G20,$AY:$AY,"●",$A:$A,LB$5)/LB$3,0)/3600/$E20</f>
        <v>0</v>
      </c>
      <c r="LC20" s="0" t="n">
        <f aca="false">IF($AZ20="●",SUMIFS(ST_SUM!LQ:LQ,ST_SUM!$L:$L,$G20)/COUNTIFS($G:$G,$G20,$AZ:$AZ,"●",$A:$A,LC$5)/LC$3,0)/3600/$E20</f>
        <v>0</v>
      </c>
      <c r="LD20" s="0" t="n">
        <f aca="false">IF($BA20="●",SUMIFS(ST_SUM!LR:LR,ST_SUM!$L:$L,$G20)/COUNTIFS($G:$G,$G20,$BA:$BA,"●",$A:$A,LD$5)/LD$3,0)/3600/$E20</f>
        <v>0.0135034809027778</v>
      </c>
      <c r="LE20" s="0" t="n">
        <f aca="false">IF($BB20="●",SUMIFS(ST_SUM!LS:LS,ST_SUM!$L:$L,$G20)/COUNTIFS($G:$G,$G20,$BB:$BB,"●",$A:$A,LE$5)/LE$3,0)/3600/$E20</f>
        <v>0.0163139930555556</v>
      </c>
      <c r="LF20" s="0" t="n">
        <f aca="false">IF($BC20="●",SUMIFS(ST_SUM!LT:LT,ST_SUM!$L:$L,$G20)/COUNTIFS($G:$G,$G20,$BC:$BC,"●",$A:$A,LF$5)/LF$3,0)/3600/$E20</f>
        <v>0</v>
      </c>
      <c r="LG20" s="0" t="n">
        <f aca="false">IF($BD20="●",SUMIFS(ST_SUM!LU:LU,ST_SUM!$L:$L,$G20)/COUNTIFS($G:$G,$G20,$BD:$BD,"●",$A:$A,LG$5)/LG$3,0)/3600/$E20</f>
        <v>0</v>
      </c>
      <c r="LH20" s="0" t="n">
        <f aca="false">IF($BE20="●",SUMIFS(ST_SUM!LV:LV,ST_SUM!$L:$L,$G20)/COUNTIFS($G:$G,$G20,$BE:$BE,"●",$A:$A,LH$5)/LH$3,0)/3600/$E20</f>
        <v>0</v>
      </c>
      <c r="LI20" s="0" t="n">
        <f aca="false">IF($BF20="●",SUMIFS(ST_SUM!LW:LW,ST_SUM!$L:$L,$G20)/COUNTIFS($G:$G,$G20,$BF:$BF,"●",$A:$A,LI$5)/LI$3,0)/3600/$E20</f>
        <v>0.00528105034722222</v>
      </c>
      <c r="LJ20" s="0" t="n">
        <f aca="false">IF($BG20="●",SUMIFS(ST_SUM!LX:LX,ST_SUM!$L:$L,$G20)/COUNTIFS($G:$G,$G20,$BG:$BG,"●",$A:$A,LJ$5)/LJ$3,0)/3600/$E20</f>
        <v>0</v>
      </c>
      <c r="LK20" s="0" t="n">
        <f aca="false">IF($BH20="●",SUMIFS(ST_SUM!LY:LY,ST_SUM!$L:$L,$G20)/COUNTIFS($G:$G,$G20,$BH:$BH,"●",$A:$A,LK$5)/LK$3,0)/3600/$E20</f>
        <v>0.0372467708333333</v>
      </c>
      <c r="LL20" s="0" t="n">
        <f aca="false">IF($BI20="●",SUMIFS(ST_SUM!LZ:LZ,ST_SUM!$L:$L,$G20)/COUNTIFS($G:$G,$G20,$BI:$BI,"●",$A:$A,LL$5)/LL$3,0)/3600/$E20</f>
        <v>0.00842444140625</v>
      </c>
      <c r="LM20" s="0" t="n">
        <f aca="false">IF($BJ20="●",SUMIFS(ST_SUM!MA:MA,ST_SUM!$L:$L,$G20)/COUNTIFS($G:$G,$G20,$BJ:$BJ,"●",$A:$A,LM$5)/LM$3,0)/3600/$E20</f>
        <v>0.0037908203125</v>
      </c>
      <c r="LN20" s="0" t="n">
        <f aca="false">IF($BK20="●",SUMIFS(ST_SUM!MB:MB,ST_SUM!$L:$L,$G20)/COUNTIFS($G:$G,$G20,$BK:$BK,"●",$A:$A,LN$5)/LN$3,0)/3600/$E20</f>
        <v>0.0120228125</v>
      </c>
      <c r="LO20" s="0" t="n">
        <f aca="false">IF($BL20="●",SUMIFS(ST_SUM!MC:MC,ST_SUM!$L:$L,$G20)/COUNTIFS($G:$G,$G20,$BL:$BL,"●",$A:$A,LO$5)/LO$3,0)/3600/$E20</f>
        <v>0.00889354947916667</v>
      </c>
      <c r="LP20" s="0" t="n">
        <f aca="false">IF($BM20="●",SUMIFS(ST_SUM!MD:MD,ST_SUM!$L:$L,$G20)/COUNTIFS($G:$G,$G20,$BM:$BM,"●",$A:$A,LP$5)/LP$3,0)/3600/$E20</f>
        <v>0</v>
      </c>
      <c r="LQ20" s="0" t="n">
        <f aca="false">IF($BN20="●",SUMIFS(ST_SUM!ME:ME,ST_SUM!$L:$L,$G20)/COUNTIFS($G:$G,$G20,$BN:$BN,"●",$A:$A,LQ$5)/LQ$3,0)/3600/$E20</f>
        <v>0</v>
      </c>
      <c r="LR20" s="0" t="n">
        <f aca="false">IF($BO20="●",SUMIFS(ST_SUM!MF:MF,ST_SUM!$L:$L,$G20)/COUNTIFS($G:$G,$G20,$BO:$BO,"●",$A:$A,LR$5)/LR$3,0)/3600/$E20</f>
        <v>0</v>
      </c>
      <c r="LS20" s="0" t="n">
        <f aca="false">IF($BP20="●",SUMIFS(ST_SUM!MG:MG,ST_SUM!$L:$L,$G20)/COUNTIFS($G:$G,$G20,$BP:$BP,"●",$A:$A,LS$5)/LS$3,0)/3600/$E20</f>
        <v>0.0112745746527778</v>
      </c>
      <c r="LT20" s="0" t="n">
        <f aca="false">IF($BQ20="●",SUMIFS(ST_SUM!MH:MH,ST_SUM!$L:$L,$G20)/COUNTIFS($G:$G,$G20,$BQ:$BQ,"●",$A:$A,LT$5)/LT$3,0)/3600/$E20</f>
        <v>0.0132972482638889</v>
      </c>
      <c r="LU20" s="0" t="n">
        <f aca="false">IF($BR20="●",SUMIFS(ST_SUM!MI:MI,ST_SUM!$L:$L,$G20)/COUNTIFS($G:$G,$G20,$BR:$BR,"●",$A:$A,LU$5)/LU$3,0)/3600/$E20</f>
        <v>0</v>
      </c>
      <c r="LV20" s="0" t="n">
        <f aca="false">IF($BS20="●",SUMIFS(ST_SUM!MJ:MJ,ST_SUM!$L:$L,$G20)/COUNTIFS($G:$G,$G20,$BS:$BS,"●",$A:$A,LV$5)/LV$3,0)/3600/$E20</f>
        <v>0.0341140787760417</v>
      </c>
      <c r="LW20" s="0" t="n">
        <f aca="false">IF($BT20="●",SUMIFS(ST_SUM!MK:MK,ST_SUM!$L:$L,$G20)/COUNTIFS($G:$G,$G20,$BT:$BT,"●",$A:$A,LW$5)/LW$3,0)/3600/$E20</f>
        <v>0.00650203125</v>
      </c>
      <c r="LX20" s="0" t="e">
        <f aca="false">SUM(JK20:LW20)</f>
        <v>#VALUE!</v>
      </c>
      <c r="LY20" s="0" t="n">
        <f aca="false">IF($H20="●",SUMIFS(ST_SUM!MM:MM,ST_SUM!$L:$L,$G20)/COUNTIFS($G:$G,$G20,$H:$H,"●",$A:$A,LY$5)/LY$3,0)/3600/$E20</f>
        <v>0</v>
      </c>
      <c r="LZ20" s="0" t="n">
        <f aca="false">IF($I20="●",SUMIFS(ST_SUM!MN:MN,ST_SUM!$L:$L,$G20)/COUNTIFS($G:$G,$G20,$I:$I,"●",$A:$A,LZ$5)/LZ$3,0)/3600/$E20</f>
        <v>0.0133828538359788</v>
      </c>
      <c r="MA20" s="0" t="n">
        <f aca="false">IF($J20="●",SUMIFS(ST_SUM!MO:MO,ST_SUM!$L:$L,$G20)/COUNTIFS($G:$G,$G20,$J:$J,"●",$A:$A,MA$5)/MA$3,0)/3600/$E20</f>
        <v>0.0141927054398148</v>
      </c>
      <c r="MB20" s="0" t="n">
        <f aca="false">IF($K20="●",SUMIFS(ST_SUM!MP:MP,ST_SUM!$L:$L,$G20)/COUNTIFS($G:$G,$G20,$K:$K,"●",$A:$A,MB$5)/MB$3,0)/3600/$E20</f>
        <v>0.0204423197751323</v>
      </c>
      <c r="MC20" s="0" t="n">
        <f aca="false">IF($L20="●",SUMIFS(ST_SUM!MQ:MQ,ST_SUM!$L:$L,$G20)/COUNTIFS($G:$G,$G20,$L:$L,"●",$A:$A,MC$5)/MC$3,0)/3600/$E20</f>
        <v>0</v>
      </c>
      <c r="MD20" s="0" t="n">
        <f aca="false">IF($M20="●",SUMIFS(ST_SUM!MR:MR,ST_SUM!$L:$L,$G20)/COUNTIFS($G:$G,$G20,$M:$M,"●",$A:$A,MD$5)/MD$3,0)/3600/$E20</f>
        <v>0</v>
      </c>
      <c r="ME20" s="0" t="n">
        <f aca="false">IF($N20="●",SUMIFS(ST_SUM!MS:MS,ST_SUM!$L:$L,$G20)/COUNTIFS($G:$G,$G20,$N:$N,"●",$A:$A,ME$5)/ME$3,0)/3600/$E20</f>
        <v>0.0138256365740741</v>
      </c>
      <c r="MF20" s="0" t="n">
        <f aca="false">IF($O20="●",SUMIFS(ST_SUM!MT:MT,ST_SUM!$L:$L,$G20,ST_SUM!$M:$M,IF($B20='PART METHOD'!$D$4,"FMCNC1",IF($B20='PART METHOD'!$D$6,"FMCNC2","STD")))/IF($B20='PART METHOD'!$D$4,COUNTIFS($G:$G,$G20,$O:$O,"●",$A:$A,MF$5,$B:$B,'PART METHOD'!$D$4),IF($B20='PART METHOD'!$D$6,COUNTIFS($G:$G,$G20,$O:$O,"●",$A:$A,MF$5,$B:$B,'PART METHOD'!$D$6),COUNTIFS($G:$G,$G20,$O:$O,"●",$A:$A,MF$5,$B:$B,"&lt;&gt;"&amp;'PART METHOD'!$D$4,$B:$B,"&lt;&gt;"&amp;'PART METHOD'!$D$6)))/MF$3,0)/3600/$E20</f>
        <v>0.00477678571428571</v>
      </c>
      <c r="MG20" s="0" t="n">
        <f aca="false">IF($P20="●",SUMIFS(ST_SUM!MU:MU,ST_SUM!$L:$L,$G20,ST_SUM!$M:$M,IF($B20='PART METHOD'!$D$4,"FMCNC1",IF($B20='PART METHOD'!$D$6,"FMCNC2","STD")))/IF($B20='PART METHOD'!$D$4,COUNTIFS($G:$G,$G20,$P:$P,"●",$A:$A,MG$5,$B:$B,'PART METHOD'!$D$4),IF($B20='PART METHOD'!$D$6,COUNTIFS($G:$G,$G20,$P:$P,"●",$A:$A,MG$5,$B:$B,'PART METHOD'!$D$6),COUNTIFS($G:$G,$G20,$P:$P,"●",$A:$A,MG$5,$B:$B,"&lt;&gt;"&amp;'PART METHOD'!$D$4,$B:$B,"&lt;&gt;"&amp;'PART METHOD'!$D$6)))/MG$3,0)/3600/$E20</f>
        <v>0</v>
      </c>
      <c r="MH20" s="0" t="n">
        <f aca="false">IF($Q20="●",SUMIFS(ST_SUM!MV:MV,ST_SUM!$L:$L,$G20,ST_SUM!$M:$M,IF($B20='PART METHOD'!$D$4,"FMCNC1",IF($B20='PART METHOD'!$D$6,"FMCNC2","STD")))/IF($B20='PART METHOD'!$D$4,COUNTIFS($G:$G,$G20,$Q:$Q,"●",$A:$A,MH$5,$B:$B,'PART METHOD'!$D$4),IF($B20='PART METHOD'!$D$6,COUNTIFS($G:$G,$G20,$Q:$Q,"●",$A:$A,MH$5,$B:$B,'PART METHOD'!$D$6),COUNTIFS($G:$G,$G20,$Q:$Q,"●",$A:$A,MH$5,$B:$B,"&lt;&gt;"&amp;'PART METHOD'!$D$4,$B:$B,"&lt;&gt;"&amp;'PART METHOD'!$D$6)))/MH$3,0)/3600/$E20</f>
        <v>0.0169815470679012</v>
      </c>
      <c r="MI20" s="0" t="n">
        <f aca="false">IF($R20="●",SUMIFS(ST_SUM!MW:MW,ST_SUM!$L:$L,$G20,ST_SUM!$M:$M,IF($B20='PART METHOD'!$D$4,"FMCNC1",IF($B20='PART METHOD'!$D$6,"FMCNC2","STD")))/IF($B20='PART METHOD'!$D$4,COUNTIFS($G:$G,$G20,$R:$R,"●",$A:$A,MI$5,$B:$B,'PART METHOD'!$D$4),IF($B20='PART METHOD'!$D$6,COUNTIFS($G:$G,$G20,$R:$R,"●",$A:$A,MI$5,$B:$B,'PART METHOD'!$D$6),COUNTIFS($G:$G,$G20,$R:$R,"●",$A:$A,MI$5,$B:$B,"&lt;&gt;"&amp;'PART METHOD'!$D$4,$B:$B,"&lt;&gt;"&amp;'PART METHOD'!$D$6)))/MI$3,0)/3600/$E20</f>
        <v>0.00976413414902998</v>
      </c>
      <c r="MJ20" s="0" t="n">
        <f aca="false">IF($S20="●",SUMIFS(ST_SUM!MX:MX,ST_SUM!$L:$L,$G20,ST_SUM!$M:$M,IF($B20='PART METHOD'!$D$4,"FMCNC1",IF($B20='PART METHOD'!$D$6,"FMCNC2","STD")))/IF($B20='PART METHOD'!$D$4,COUNTIFS($G:$G,$G20,$S:$S,"●",$A:$A,MJ$5,$B:$B,'PART METHOD'!$D$4),IF($B20='PART METHOD'!$D$6,COUNTIFS($G:$G,$G20,$S:$S,"●",$A:$A,MJ$5,$B:$B,'PART METHOD'!$D$6),COUNTIFS($G:$G,$G20,$S:$S,"●",$A:$A,MJ$5,$B:$B,"&lt;&gt;"&amp;'PART METHOD'!$D$4,$B:$B,"&lt;&gt;"&amp;'PART METHOD'!$D$6)))/MJ$3,0)/3600/$E20</f>
        <v>0.0191439814814815</v>
      </c>
      <c r="MK20" s="0" t="n">
        <f aca="false">IF($T20="●",SUMIFS(ST_SUM!MY:MY,ST_SUM!$L:$L,$G20,ST_SUM!$M:$M,IF($B20='PART METHOD'!$D$4,"FMCNC1",IF($B20='PART METHOD'!$D$6,"FMCNC2","STD")))/IF($B20='PART METHOD'!$D$4,COUNTIFS($G:$G,$G20,$T:$T,"●",$A:$A,MK$5,$B:$B,'PART METHOD'!$D$4),IF($B20='PART METHOD'!$D$6,COUNTIFS($G:$G,$G20,$T:$T,"●",$A:$A,MK$5,$B:$B,'PART METHOD'!$D$6),COUNTIFS($G:$G,$G20,$T:$T,"●",$A:$A,MK$5,$B:$B,"&lt;&gt;"&amp;'PART METHOD'!$D$4,$B:$B,"&lt;&gt;"&amp;'PART METHOD'!$D$6)))/MK$3,0)/3600/$E20</f>
        <v>0</v>
      </c>
      <c r="ML20" s="0" t="n">
        <f aca="false">IF($U20="●",SUMIFS(ST_SUM!MZ:MZ,ST_SUM!$L:$L,$G20,ST_SUM!$M:$M,IF($B20='PART METHOD'!$D$4,"FMCNC1",IF($B20='PART METHOD'!$D$6,"FMCNC2","STD")))/IF($B20='PART METHOD'!$D$4,COUNTIFS($G:$G,$G20,$U:$U,"●",$A:$A,ML$5,$B:$B,'PART METHOD'!$D$4),IF($B20='PART METHOD'!$D$6,COUNTIFS($G:$G,$G20,$U:$U,"●",$A:$A,ML$5,$B:$B,'PART METHOD'!$D$6),COUNTIFS($G:$G,$G20,$U:$U,"●",$A:$A,ML$5,$B:$B,"&lt;&gt;"&amp;'PART METHOD'!$D$4,$B:$B,"&lt;&gt;"&amp;'PART METHOD'!$D$6)))/ML$3,0)/3600/$E20</f>
        <v>0.00775459821428571</v>
      </c>
      <c r="MM20" s="0" t="n">
        <f aca="false">IF($V20="●",SUMIFS(ST_SUM!NA:NA,ST_SUM!$L:$L,$G20,ST_SUM!$M:$M,IF($B20='PART METHOD'!$D$4,"FMCNC1",IF($B20='PART METHOD'!$D$6,"FMCNC2","STD")))/IF($B20='PART METHOD'!$D$4,COUNTIFS($G:$G,$G20,$V:$V,"●",$A:$A,MM$5,$B:$B,'PART METHOD'!$D$4),IF($B20='PART METHOD'!$D$6,COUNTIFS($G:$G,$G20,$V:$V,"●",$A:$A,MM$5,$B:$B,'PART METHOD'!$D$6),COUNTIFS($G:$G,$G20,$V:$V,"●",$A:$A,MM$5,$B:$B,"&lt;&gt;"&amp;'PART METHOD'!$D$4,$B:$B,"&lt;&gt;"&amp;'PART METHOD'!$D$6)))/MM$3,0)/3600/$E20</f>
        <v>0</v>
      </c>
      <c r="MN20" s="0" t="n">
        <f aca="false">IF($W20="●",SUMIFS(ST_SUM!NB:NB,ST_SUM!$L:$L,$G20,ST_SUM!$N:$N,IF($B20='PART METHOD'!$D$5,"HAND","STD"))/COUNTIFS($G:$G,$G20,$W:$W,"●",$A:$A,MN$5,$B:$B,IF($B20='PART METHOD'!$D$5,'PART METHOD'!$D$5,"&lt;&gt;"&amp;'PART METHOD'!$D$5))/MN$3,0)/3600/$E20</f>
        <v>0</v>
      </c>
      <c r="MO20" s="0" t="n">
        <f aca="false">IF($X20="●",SUMIFS(ST_SUM!NC:NC,ST_SUM!$L:$L,$G20)/COUNTIFS($G:$G,$G20,$X:$X,"●",$A:$A,MO$5)/MO$3,0)/3600/$E20</f>
        <v>0.0139295634920635</v>
      </c>
      <c r="MP20" s="0" t="n">
        <f aca="false">IF($Y20="●",SUMIFS(ST_SUM!ND:ND,ST_SUM!$L:$L,$G20)/COUNTIFS($G:$G,$G20,$Y:$Y,"●",$A:$A,MP$5)/MP$3,0)/3600/$E20</f>
        <v>0.0165136904761905</v>
      </c>
      <c r="MQ20" s="0" t="n">
        <f aca="false">IF($Z20="●",SUMIFS(ST_SUM!NE:NE,ST_SUM!$L:$L,$G20)/COUNTIFS($G:$G,$G20,$Z:$Z,"●",$A:$A,MQ$5)/MQ$3,0)/3600/$E20</f>
        <v>0.0110410604056437</v>
      </c>
      <c r="MR20" s="0" t="n">
        <f aca="false">IF($AA20="●",SUMIFS(ST_SUM!NF:NF,ST_SUM!$L:$L,$G20)/COUNTIFS($G:$G,$G20,$AA:$AA,"●",$A:$A,MR$5)/MR$3,0)/3600/$E20</f>
        <v>0</v>
      </c>
      <c r="MS20" s="0" t="n">
        <f aca="false">IF($AB20="●",SUMIFS(ST_SUM!NG:NG,ST_SUM!$L:$L,$G20)/COUNTIFS($G:$G,$G20,$AB:$AB,"●",$A:$A,MS$5)/MS$3,0)/3600/$E20</f>
        <v>0.0137572461970899</v>
      </c>
      <c r="MT20" s="0" t="n">
        <f aca="false">IF($AC20="●",SUMIFS(ST_SUM!NH:NH,ST_SUM!$L:$L,$G20)/COUNTIFS($G:$G,$G20,$AC:$AC,"●",$A:$A,MT$5)/MT$3,0)/3600/$E20</f>
        <v>0.0123435763888889</v>
      </c>
      <c r="MU20" s="0" t="n">
        <f aca="false">IF($AD20="●",SUMIFS(ST_SUM!NI:NI,ST_SUM!$L:$L,$G20)/COUNTIFS($G:$G,$G20,$AD:$AD,"●",$A:$A,MU$5)/MU$3,0)/3600/$E20</f>
        <v>0.0267314690806878</v>
      </c>
      <c r="MV20" s="0" t="n">
        <f aca="false">IF($AE20="●",SUMIFS(ST_SUM!NJ:NJ,ST_SUM!$L:$L,$G20)/COUNTIFS($G:$G,$G20,$AE:$AE,"●",$A:$A,MV$5)/MV$3,0)/3600/$E20</f>
        <v>0.00408100198412698</v>
      </c>
      <c r="MW20" s="0" t="n">
        <f aca="false">IF($AF20="●",SUMIFS(ST_SUM!NK:NK,ST_SUM!$L:$L,$G20)/COUNTIFS($G:$G,$G20,$AF:$AF,"●",$A:$A,MW$5)/MW$3,0)/3600/$E20</f>
        <v>0.00757755952380953</v>
      </c>
      <c r="MX20" s="0" t="n">
        <f aca="false">IF($AG20="●",SUMIFS(ST_SUM!NL:NL,ST_SUM!$L:$L,$G20)/COUNTIFS($G:$G,$G20,$AG:$AG,"●",$A:$A,MX$5)/MX$3,0)/3600/$E20</f>
        <v>0</v>
      </c>
      <c r="MY20" s="0" t="n">
        <f aca="false">IF($AH20="●",SUMIFS(ST_SUM!NM:NM,ST_SUM!$L:$L,$G20)/COUNTIFS($G:$G,$G20,$AH:$AH,"●",$A:$A,MY$5)/MY$3,0)/3600/$E20</f>
        <v>0.00531994047619048</v>
      </c>
      <c r="MZ20" s="0" t="n">
        <f aca="false">IF($AI20="●",SUMIFS(ST_SUM!NN:NN,ST_SUM!$L:$L,$G20)/COUNTIFS($G:$G,$G20,$AI:$AI,"●",$A:$A,MZ$5)/MZ$3,0)/3600/$E20</f>
        <v>0.020563244047619</v>
      </c>
      <c r="NA20" s="0" t="n">
        <f aca="false">IF($AJ20="●",SUMIFS(ST_SUM!NO:NO,ST_SUM!$L:$L,$G20)/COUNTIFS($G:$G,$G20,$AJ:$AJ,"●",$A:$A,NA$5)/NA$3,0)/3600/$E20</f>
        <v>0.0297371726190476</v>
      </c>
      <c r="NB20" s="0" t="n">
        <f aca="false">IF($AK20="●",SUMIFS(ST_SUM!NP:NP,ST_SUM!$L:$L,$G20)/COUNTIFS($G:$G,$G20,$AK:$AK,"●",$A:$A,NB$5)/NB$3,0)/3600/$E20</f>
        <v>0.0133125892857143</v>
      </c>
      <c r="NC20" s="0" t="n">
        <f aca="false">IF($AL20="●",SUMIFS(ST_SUM!NQ:NQ,ST_SUM!$L:$L,$G20)/COUNTIFS($G:$G,$G20,$AL:$AL,"●",$A:$A,NC$5)/NC$3,0)/3600/$E20</f>
        <v>0.0162424561838624</v>
      </c>
      <c r="ND20" s="0" t="n">
        <f aca="false">IF($AM20="●",SUMIFS(ST_SUM!NR:NR,ST_SUM!$L:$L,$G20)/COUNTIFS($G:$G,$G20,$AM:$AM,"●",$A:$A,ND$5)/ND$3,0)/3600/$E20</f>
        <v>0</v>
      </c>
      <c r="NE20" s="0" t="n">
        <f aca="false">IF($AN20="●",SUMIFS(ST_SUM!NS:NS,ST_SUM!$L:$L,$G20)/COUNTIFS($G:$G,$G20,$AN:$AN,"●",$A:$A,NE$5)/NE$3,0)/3600/$E20</f>
        <v>0</v>
      </c>
      <c r="NF20" s="0" t="n">
        <f aca="false">IF($AO20="●",SUMIFS(ST_SUM!NT:NT,ST_SUM!$L:$L,$G20)/COUNTIFS($G:$G,$G20,$AO:$AO,"●",$A:$A,NF$5)/NF$3,0)/3600/$E20</f>
        <v>0</v>
      </c>
      <c r="NG20" s="0" t="n">
        <f aca="false">IF($AP20="●",SUMIFS(ST_SUM!NU:NU,ST_SUM!$L:$L,$G20)/COUNTIFS($G:$G,$G20,$AP:$AP,"●",$A:$A,NG$5)/NG$3,0)/3600/$E20</f>
        <v>0.00984448302469136</v>
      </c>
      <c r="NH20" s="0" t="n">
        <f aca="false">IF($AQ20="●",SUMIFS(ST_SUM!NV:NV,ST_SUM!$L:$L,$G20)/COUNTIFS($G:$G,$G20,$AQ:$AQ,"●",$A:$A,NH$5)/NH$3,0)/3600/$E20</f>
        <v>0.0284007419808201</v>
      </c>
      <c r="NI20" s="0" t="n">
        <f aca="false">IF($AR20="●",SUMIFS(ST_SUM!NW:NW,ST_SUM!$L:$L,$G20)/COUNTIFS($G:$G,$G20,$AR:$AR,"●",$A:$A,NI$5)/NI$3,0)/3600/$E20</f>
        <v>0.0237734375</v>
      </c>
      <c r="NJ20" s="0" t="n">
        <f aca="false">IF($AS20="●",SUMIFS(ST_SUM!NX:NX,ST_SUM!$L:$L,$G20)/COUNTIFS($G:$G,$G20,$AS:$AS,"●",$A:$A,NJ$5)/NJ$3,0)/3600/$E20</f>
        <v>0.0190318229166667</v>
      </c>
      <c r="NK20" s="0" t="n">
        <f aca="false">IF($AT20="●",SUMIFS(ST_SUM!NY:NY,ST_SUM!$L:$L,$G20)/COUNTIFS($G:$G,$G20,$AT:$AT,"●",$A:$A,NK$5)/NK$3,0)/3600/$E20</f>
        <v>0.0128966104497355</v>
      </c>
      <c r="NL20" s="0" t="e">
        <f aca="false">IF($AU20="●",SUMIFS(ST_SUM!NZ:NZ,ST_SUM!$L:$L,$G20)/COUNTIFS($G:$G,$G20,$AU:$AU,"●",$A:$A,NL$5)/NL$3,0)/3600/$E20</f>
        <v>#VALUE!</v>
      </c>
      <c r="NM20" s="0" t="n">
        <f aca="false">IF($AV20="●",SUMIFS(ST_SUM!OA:OA,ST_SUM!$L:$L,$G20)/COUNTIFS($G:$G,$G20,$AV:$AV,"●",$A:$A,NM$5)/NM$3,0)/3600/$E20</f>
        <v>0</v>
      </c>
      <c r="NN20" s="0" t="n">
        <f aca="false">IF($AW20="●",SUMIFS(ST_SUM!OB:OB,ST_SUM!$L:$L,$G20)/COUNTIFS($G:$G,$G20,$AW:$AW,"●",$A:$A,NN$5)/NN$3,0)/3600/$E20</f>
        <v>0.00880240988756614</v>
      </c>
      <c r="NO20" s="0" t="n">
        <f aca="false">IF($AX20="●",SUMIFS(ST_SUM!OC:OC,ST_SUM!$L:$L,$G20)/COUNTIFS($G:$G,$G20,$AX:$AX,"●",$A:$A,NO$5)/NO$3,0)/3600/$E20</f>
        <v>0</v>
      </c>
      <c r="NP20" s="0" t="n">
        <f aca="false">IF($AY20="●",SUMIFS(ST_SUM!OD:OD,ST_SUM!$L:$L,$G20)/COUNTIFS($G:$G,$G20,$AY:$AY,"●",$A:$A,NP$5)/NP$3,0)/3600/$E20</f>
        <v>0</v>
      </c>
      <c r="NQ20" s="0" t="n">
        <f aca="false">IF($AZ20="●",SUMIFS(ST_SUM!OE:OE,ST_SUM!$L:$L,$G20)/COUNTIFS($G:$G,$G20,$AZ:$AZ,"●",$A:$A,NQ$5)/NQ$3,0)/3600/$E20</f>
        <v>0</v>
      </c>
      <c r="NR20" s="0" t="n">
        <f aca="false">IF($BA20="●",SUMIFS(ST_SUM!OF:OF,ST_SUM!$L:$L,$G20)/COUNTIFS($G:$G,$G20,$BA:$BA,"●",$A:$A,NR$5)/NR$3,0)/3600/$E20</f>
        <v>0.00748608630952381</v>
      </c>
      <c r="NS20" s="0" t="n">
        <f aca="false">IF($BB20="●",SUMIFS(ST_SUM!OG:OG,ST_SUM!$L:$L,$G20)/COUNTIFS($G:$G,$G20,$BB:$BB,"●",$A:$A,NS$5)/NS$3,0)/3600/$E20</f>
        <v>0.0208827143270503</v>
      </c>
      <c r="NT20" s="0" t="n">
        <f aca="false">IF($BC20="●",SUMIFS(ST_SUM!OH:OH,ST_SUM!$L:$L,$G20)/COUNTIFS($G:$G,$G20,$BC:$BC,"●",$A:$A,NT$5)/NT$3,0)/3600/$E20</f>
        <v>0</v>
      </c>
      <c r="NU20" s="0" t="n">
        <f aca="false">IF($BD20="●",SUMIFS(ST_SUM!OI:OI,ST_SUM!$L:$L,$G20)/COUNTIFS($G:$G,$G20,$BD:$BD,"●",$A:$A,NU$5)/NU$3,0)/3600/$E20</f>
        <v>0</v>
      </c>
      <c r="NV20" s="0" t="n">
        <f aca="false">IF($BE20="●",SUMIFS(ST_SUM!OJ:OJ,ST_SUM!$L:$L,$G20)/COUNTIFS($G:$G,$G20,$BE:$BE,"●",$A:$A,NV$5)/NV$3,0)/3600/$E20</f>
        <v>0</v>
      </c>
      <c r="NW20" s="0" t="n">
        <f aca="false">IF($BF20="●",SUMIFS(ST_SUM!OK:OK,ST_SUM!$L:$L,$G20)/COUNTIFS($G:$G,$G20,$BF:$BF,"●",$A:$A,NW$5)/NW$3,0)/3600/$E20</f>
        <v>0.00709725529100529</v>
      </c>
      <c r="NX20" s="0" t="n">
        <f aca="false">IF($BG20="●",SUMIFS(ST_SUM!OL:OL,ST_SUM!$L:$L,$G20)/COUNTIFS($G:$G,$G20,$BG:$BG,"●",$A:$A,NX$5)/NX$3,0)/3600/$E20</f>
        <v>0</v>
      </c>
      <c r="NY20" s="0" t="n">
        <f aca="false">IF($BH20="●",SUMIFS(ST_SUM!OM:OM,ST_SUM!$L:$L,$G20)/COUNTIFS($G:$G,$G20,$BH:$BH,"●",$A:$A,NY$5)/NY$3,0)/3600/$E20</f>
        <v>0.0229854464285714</v>
      </c>
      <c r="NZ20" s="0" t="n">
        <f aca="false">IF($BI20="●",SUMIFS(ST_SUM!ON:ON,ST_SUM!$L:$L,$G20)/COUNTIFS($G:$G,$G20,$BI:$BI,"●",$A:$A,NZ$5)/NZ$3,0)/3600/$E20</f>
        <v>0.008169708994709</v>
      </c>
      <c r="OA20" s="0" t="n">
        <f aca="false">IF($BJ20="●",SUMIFS(ST_SUM!OO:OO,ST_SUM!$L:$L,$G20)/COUNTIFS($G:$G,$G20,$BJ:$BJ,"●",$A:$A,OA$5)/OA$3,0)/3600/$E20</f>
        <v>0.00229095982142857</v>
      </c>
      <c r="OB20" s="0" t="n">
        <f aca="false">IF($BK20="●",SUMIFS(ST_SUM!OP:OP,ST_SUM!$L:$L,$G20)/COUNTIFS($G:$G,$G20,$BK:$BK,"●",$A:$A,OB$5)/OB$3,0)/3600/$E20</f>
        <v>0.0104161789021164</v>
      </c>
      <c r="OC20" s="0" t="n">
        <f aca="false">IF($BL20="●",SUMIFS(ST_SUM!OQ:OQ,ST_SUM!$L:$L,$G20)/COUNTIFS($G:$G,$G20,$BL:$BL,"●",$A:$A,OC$5)/OC$3,0)/3600/$E20</f>
        <v>0.0108469411375661</v>
      </c>
      <c r="OD20" s="0" t="n">
        <f aca="false">IF($BM20="●",SUMIFS(ST_SUM!OR:OR,ST_SUM!$L:$L,$G20)/COUNTIFS($G:$G,$G20,$BM:$BM,"●",$A:$A,OD$5)/OD$3,0)/3600/$E20</f>
        <v>0</v>
      </c>
      <c r="OE20" s="0" t="n">
        <f aca="false">IF($BN20="●",SUMIFS(ST_SUM!OS:OS,ST_SUM!$L:$L,$G20)/COUNTIFS($G:$G,$G20,$BN:$BN,"●",$A:$A,OE$5)/OE$3,0)/3600/$E20</f>
        <v>0</v>
      </c>
      <c r="OF20" s="0" t="n">
        <f aca="false">IF($BO20="●",SUMIFS(ST_SUM!OT:OT,ST_SUM!$L:$L,$G20)/COUNTIFS($G:$G,$G20,$BO:$BO,"●",$A:$A,OF$5)/OF$3,0)/3600/$E20</f>
        <v>0</v>
      </c>
      <c r="OG20" s="0" t="n">
        <f aca="false">IF($BP20="●",SUMIFS(ST_SUM!OU:OU,ST_SUM!$L:$L,$G20)/COUNTIFS($G:$G,$G20,$BP:$BP,"●",$A:$A,OG$5)/OG$3,0)/3600/$E20</f>
        <v>0.00631463707010582</v>
      </c>
      <c r="OH20" s="0" t="n">
        <f aca="false">IF($BQ20="●",SUMIFS(ST_SUM!OV:OV,ST_SUM!$L:$L,$G20)/COUNTIFS($G:$G,$G20,$BQ:$BQ,"●",$A:$A,OH$5)/OH$3,0)/3600/$E20</f>
        <v>0.0130514178240741</v>
      </c>
      <c r="OI20" s="0" t="n">
        <f aca="false">IF($BR20="●",SUMIFS(ST_SUM!OW:OW,ST_SUM!$L:$L,$G20)/COUNTIFS($G:$G,$G20,$BR:$BR,"●",$A:$A,OI$5)/OI$3,0)/3600/$E20</f>
        <v>0</v>
      </c>
      <c r="OJ20" s="0" t="n">
        <f aca="false">IF($BS20="●",SUMIFS(ST_SUM!OX:OX,ST_SUM!$L:$L,$G20)/COUNTIFS($G:$G,$G20,$BS:$BS,"●",$A:$A,OJ$5)/OJ$3,0)/3600/$E20</f>
        <v>0.0182826339285714</v>
      </c>
      <c r="OK20" s="0" t="n">
        <f aca="false">IF($BT20="●",SUMIFS(ST_SUM!OY:OY,ST_SUM!$L:$L,$G20)/COUNTIFS($G:$G,$G20,$BT:$BT,"●",$A:$A,OK$5)/OK$3,0)/3600/$E20</f>
        <v>0.00637324322089947</v>
      </c>
      <c r="OL20" s="0" t="e">
        <f aca="false">SUM(LY20:OK20)</f>
        <v>#VALUE!</v>
      </c>
      <c r="OM20" s="0" t="n">
        <f aca="false">IF($H20="●",SUMIFS(ST_SUM!PA:PA,ST_SUM!$L:$L,$G20)/COUNTIFS($G:$G,$G20,$H:$H,"●",$A:$A,OM$5)/OM$3,0)/3600/$E20</f>
        <v>0</v>
      </c>
      <c r="ON20" s="0" t="n">
        <f aca="false">IF($I20="●",SUMIFS(ST_SUM!PB:PB,ST_SUM!$L:$L,$G20)/COUNTIFS($G:$G,$G20,$I:$I,"●",$A:$A,ON$5)/ON$3,0)/3600/$E20</f>
        <v>0.0041342803030303</v>
      </c>
      <c r="OO20" s="0" t="n">
        <f aca="false">IF($J20="●",SUMIFS(ST_SUM!PC:PC,ST_SUM!$L:$L,$G20)/COUNTIFS($G:$G,$G20,$J:$J,"●",$A:$A,OO$5)/OO$3,0)/3600/$E20</f>
        <v>0.00830840830176768</v>
      </c>
      <c r="OP20" s="0" t="n">
        <f aca="false">IF($K20="●",SUMIFS(ST_SUM!PD:PD,ST_SUM!$L:$L,$G20)/COUNTIFS($G:$G,$G20,$K:$K,"●",$A:$A,OP$5)/OP$3,0)/3600/$E20</f>
        <v>0.0235571101641414</v>
      </c>
      <c r="OQ20" s="0" t="n">
        <f aca="false">IF($L20="●",SUMIFS(ST_SUM!PE:PE,ST_SUM!$L:$L,$G20)/COUNTIFS($G:$G,$G20,$L:$L,"●",$A:$A,OQ$5)/OQ$3,0)/3600/$E20</f>
        <v>0</v>
      </c>
      <c r="OR20" s="0" t="n">
        <f aca="false">IF($M20="●",SUMIFS(ST_SUM!PF:PF,ST_SUM!$L:$L,$G20)/COUNTIFS($G:$G,$G20,$M:$M,"●",$A:$A,OR$5)/OR$3,0)/3600/$E20</f>
        <v>0</v>
      </c>
      <c r="OS20" s="0" t="n">
        <f aca="false">IF($N20="●",SUMIFS(ST_SUM!PG:PG,ST_SUM!$L:$L,$G20)/COUNTIFS($G:$G,$G20,$N:$N,"●",$A:$A,OS$5)/OS$3,0)/3600/$E20</f>
        <v>0.0124353385416667</v>
      </c>
      <c r="OT20" s="0" t="n">
        <f aca="false">IF($O20="●",SUMIFS(ST_SUM!PH:PH,ST_SUM!$L:$L,$G20,ST_SUM!$M:$M,IF($B20='PART METHOD'!$D$4,"FMCNC1",IF($B20='PART METHOD'!$D$6,"FMCNC2","STD")))/IF($B20='PART METHOD'!$D$4,COUNTIFS($G:$G,$G20,$O:$O,"●",$A:$A,OT$5,$B:$B,'PART METHOD'!$D$4),IF($B20='PART METHOD'!$D$6,COUNTIFS($G:$G,$G20,$O:$O,"●",$A:$A,OT$5,$B:$B,'PART METHOD'!$D$6),COUNTIFS($G:$G,$G20,$O:$O,"●",$A:$A,OT$5,$B:$B,"&lt;&gt;"&amp;'PART METHOD'!$D$4,$B:$B,"&lt;&gt;"&amp;'PART METHOD'!$D$6)))/OT$3,0)/3600/$E20</f>
        <v>0.00469241240530303</v>
      </c>
      <c r="OU20" s="0" t="n">
        <f aca="false">IF($P20="●",SUMIFS(ST_SUM!PI:PI,ST_SUM!$L:$L,$G20,ST_SUM!$M:$M,IF($B20='PART METHOD'!$D$4,"FMCNC1",IF($B20='PART METHOD'!$D$6,"FMCNC2","STD")))/IF($B20='PART METHOD'!$D$4,COUNTIFS($G:$G,$G20,$P:$P,"●",$A:$A,OU$5,$B:$B,'PART METHOD'!$D$4),IF($B20='PART METHOD'!$D$6,COUNTIFS($G:$G,$G20,$P:$P,"●",$A:$A,OU$5,$B:$B,'PART METHOD'!$D$6),COUNTIFS($G:$G,$G20,$P:$P,"●",$A:$A,OU$5,$B:$B,"&lt;&gt;"&amp;'PART METHOD'!$D$4,$B:$B,"&lt;&gt;"&amp;'PART METHOD'!$D$6)))/OU$3,0)/3600/$E20</f>
        <v>0</v>
      </c>
      <c r="OV20" s="0" t="n">
        <f aca="false">IF($Q20="●",SUMIFS(ST_SUM!PJ:PJ,ST_SUM!$L:$L,$G20,ST_SUM!$M:$M,IF($B20='PART METHOD'!$D$4,"FMCNC1",IF($B20='PART METHOD'!$D$6,"FMCNC2","STD")))/IF($B20='PART METHOD'!$D$4,COUNTIFS($G:$G,$G20,$Q:$Q,"●",$A:$A,OV$5,$B:$B,'PART METHOD'!$D$4),IF($B20='PART METHOD'!$D$6,COUNTIFS($G:$G,$G20,$Q:$Q,"●",$A:$A,OV$5,$B:$B,'PART METHOD'!$D$6),COUNTIFS($G:$G,$G20,$Q:$Q,"●",$A:$A,OV$5,$B:$B,"&lt;&gt;"&amp;'PART METHOD'!$D$4,$B:$B,"&lt;&gt;"&amp;'PART METHOD'!$D$6)))/OV$3,0)/3600/$E20</f>
        <v>0.00988465909090909</v>
      </c>
      <c r="OW20" s="0" t="n">
        <f aca="false">IF($R20="●",SUMIFS(ST_SUM!PK:PK,ST_SUM!$L:$L,$G20,ST_SUM!$M:$M,IF($B20='PART METHOD'!$D$4,"FMCNC1",IF($B20='PART METHOD'!$D$6,"FMCNC2","STD")))/IF($B20='PART METHOD'!$D$4,COUNTIFS($G:$G,$G20,$R:$R,"●",$A:$A,OW$5,$B:$B,'PART METHOD'!$D$4),IF($B20='PART METHOD'!$D$6,COUNTIFS($G:$G,$G20,$R:$R,"●",$A:$A,OW$5,$B:$B,'PART METHOD'!$D$6),COUNTIFS($G:$G,$G20,$R:$R,"●",$A:$A,OW$5,$B:$B,"&lt;&gt;"&amp;'PART METHOD'!$D$4,$B:$B,"&lt;&gt;"&amp;'PART METHOD'!$D$6)))/OW$3,0)/3600/$E20</f>
        <v>0.00699383680555556</v>
      </c>
      <c r="OX20" s="0" t="n">
        <f aca="false">IF($S20="●",SUMIFS(ST_SUM!PL:PL,ST_SUM!$L:$L,$G20,ST_SUM!$M:$M,IF($B20='PART METHOD'!$D$4,"FMCNC1",IF($B20='PART METHOD'!$D$6,"FMCNC2","STD")))/IF($B20='PART METHOD'!$D$4,COUNTIFS($G:$G,$G20,$S:$S,"●",$A:$A,OX$5,$B:$B,'PART METHOD'!$D$4),IF($B20='PART METHOD'!$D$6,COUNTIFS($G:$G,$G20,$S:$S,"●",$A:$A,OX$5,$B:$B,'PART METHOD'!$D$6),COUNTIFS($G:$G,$G20,$S:$S,"●",$A:$A,OX$5,$B:$B,"&lt;&gt;"&amp;'PART METHOD'!$D$4,$B:$B,"&lt;&gt;"&amp;'PART METHOD'!$D$6)))/OX$3,0)/3600/$E20</f>
        <v>0.0125242621527778</v>
      </c>
      <c r="OY20" s="0" t="n">
        <f aca="false">IF($T20="●",SUMIFS(ST_SUM!PM:PM,ST_SUM!$L:$L,$G20,ST_SUM!$M:$M,IF($B20='PART METHOD'!$D$4,"FMCNC1",IF($B20='PART METHOD'!$D$6,"FMCNC2","STD")))/IF($B20='PART METHOD'!$D$4,COUNTIFS($G:$G,$G20,$T:$T,"●",$A:$A,OY$5,$B:$B,'PART METHOD'!$D$4),IF($B20='PART METHOD'!$D$6,COUNTIFS($G:$G,$G20,$T:$T,"●",$A:$A,OY$5,$B:$B,'PART METHOD'!$D$6),COUNTIFS($G:$G,$G20,$T:$T,"●",$A:$A,OY$5,$B:$B,"&lt;&gt;"&amp;'PART METHOD'!$D$4,$B:$B,"&lt;&gt;"&amp;'PART METHOD'!$D$6)))/OY$3,0)/3600/$E20</f>
        <v>0</v>
      </c>
      <c r="OZ20" s="0" t="n">
        <f aca="false">IF($U20="●",SUMIFS(ST_SUM!PN:PN,ST_SUM!$L:$L,$G20,ST_SUM!$M:$M,IF($B20='PART METHOD'!$D$4,"FMCNC1",IF($B20='PART METHOD'!$D$6,"FMCNC2","STD")))/IF($B20='PART METHOD'!$D$4,COUNTIFS($G:$G,$G20,$U:$U,"●",$A:$A,OZ$5,$B:$B,'PART METHOD'!$D$4),IF($B20='PART METHOD'!$D$6,COUNTIFS($G:$G,$G20,$U:$U,"●",$A:$A,OZ$5,$B:$B,'PART METHOD'!$D$6),COUNTIFS($G:$G,$G20,$U:$U,"●",$A:$A,OZ$5,$B:$B,"&lt;&gt;"&amp;'PART METHOD'!$D$4,$B:$B,"&lt;&gt;"&amp;'PART METHOD'!$D$6)))/OZ$3,0)/3600/$E20</f>
        <v>0.00477539772727273</v>
      </c>
      <c r="PA20" s="0" t="n">
        <f aca="false">IF($V20="●",SUMIFS(ST_SUM!PO:PO,ST_SUM!$L:$L,$G20,ST_SUM!$M:$M,IF($B20='PART METHOD'!$D$4,"FMCNC1",IF($B20='PART METHOD'!$D$6,"FMCNC2","STD")))/IF($B20='PART METHOD'!$D$4,COUNTIFS($G:$G,$G20,$V:$V,"●",$A:$A,PA$5,$B:$B,'PART METHOD'!$D$4),IF($B20='PART METHOD'!$D$6,COUNTIFS($G:$G,$G20,$V:$V,"●",$A:$A,PA$5,$B:$B,'PART METHOD'!$D$6),COUNTIFS($G:$G,$G20,$V:$V,"●",$A:$A,PA$5,$B:$B,"&lt;&gt;"&amp;'PART METHOD'!$D$4,$B:$B,"&lt;&gt;"&amp;'PART METHOD'!$D$6)))/PA$3,0)/3600/$E20</f>
        <v>0</v>
      </c>
      <c r="PB20" s="0" t="n">
        <f aca="false">IF($W20="●",SUMIFS(ST_SUM!PP:PP,ST_SUM!$L:$L,$G20,ST_SUM!$N:$N,IF($B20='PART METHOD'!$D$5,"HAND","STD"))/COUNTIFS($G:$G,$G20,$W:$W,"●",$A:$A,PB$5,$B:$B,IF($B20='PART METHOD'!$D$5,'PART METHOD'!$D$5,"&lt;&gt;"&amp;'PART METHOD'!$D$5))/PB$3,0)/3600/$E20</f>
        <v>0</v>
      </c>
      <c r="PC20" s="0" t="n">
        <f aca="false">IF($X20="●",SUMIFS(ST_SUM!PQ:PQ,ST_SUM!$L:$L,$G20)/COUNTIFS($G:$G,$G20,$X:$X,"●",$A:$A,PC$5)/PC$3,0)/3600/$E20</f>
        <v>0.00343978456439394</v>
      </c>
      <c r="PD20" s="0" t="n">
        <f aca="false">IF($Y20="●",SUMIFS(ST_SUM!PR:PR,ST_SUM!$L:$L,$G20)/COUNTIFS($G:$G,$G20,$Y:$Y,"●",$A:$A,PD$5)/PD$3,0)/3600/$E20</f>
        <v>0.00592196575126263</v>
      </c>
      <c r="PE20" s="0" t="n">
        <f aca="false">IF($Z20="●",SUMIFS(ST_SUM!PS:PS,ST_SUM!$L:$L,$G20)/COUNTIFS($G:$G,$G20,$Z:$Z,"●",$A:$A,PE$5)/PE$3,0)/3600/$E20</f>
        <v>0.0105855692340067</v>
      </c>
      <c r="PF20" s="0" t="n">
        <f aca="false">IF($AA20="●",SUMIFS(ST_SUM!PT:PT,ST_SUM!$L:$L,$G20)/COUNTIFS($G:$G,$G20,$AA:$AA,"●",$A:$A,PF$5)/PF$3,0)/3600/$E20</f>
        <v>0</v>
      </c>
      <c r="PG20" s="0" t="n">
        <f aca="false">IF($AB20="●",SUMIFS(ST_SUM!PU:PU,ST_SUM!$L:$L,$G20)/COUNTIFS($G:$G,$G20,$AB:$AB,"●",$A:$A,PG$5)/PG$3,0)/3600/$E20</f>
        <v>0.0137268702651515</v>
      </c>
      <c r="PH20" s="0" t="n">
        <f aca="false">IF($AC20="●",SUMIFS(ST_SUM!PV:PV,ST_SUM!$L:$L,$G20)/COUNTIFS($G:$G,$G20,$AC:$AC,"●",$A:$A,PH$5)/PH$3,0)/3600/$E20</f>
        <v>0.00889579387626263</v>
      </c>
      <c r="PI20" s="0" t="n">
        <f aca="false">IF($AD20="●",SUMIFS(ST_SUM!PW:PW,ST_SUM!$L:$L,$G20)/COUNTIFS($G:$G,$G20,$AD:$AD,"●",$A:$A,PI$5)/PI$3,0)/3600/$E20</f>
        <v>0.0167104837436869</v>
      </c>
      <c r="PJ20" s="0" t="n">
        <f aca="false">IF($AE20="●",SUMIFS(ST_SUM!PX:PX,ST_SUM!$L:$L,$G20)/COUNTIFS($G:$G,$G20,$AE:$AE,"●",$A:$A,PJ$5)/PJ$3,0)/3600/$E20</f>
        <v>0.00320147569444444</v>
      </c>
      <c r="PK20" s="0" t="n">
        <f aca="false">IF($AF20="●",SUMIFS(ST_SUM!PY:PY,ST_SUM!$L:$L,$G20)/COUNTIFS($G:$G,$G20,$AF:$AF,"●",$A:$A,PK$5)/PK$3,0)/3600/$E20</f>
        <v>0.00451320332228535</v>
      </c>
      <c r="PL20" s="0" t="n">
        <f aca="false">IF($AG20="●",SUMIFS(ST_SUM!PZ:PZ,ST_SUM!$L:$L,$G20)/COUNTIFS($G:$G,$G20,$AG:$AG,"●",$A:$A,PL$5)/PL$3,0)/3600/$E20</f>
        <v>0</v>
      </c>
      <c r="PM20" s="0" t="n">
        <f aca="false">IF($AH20="●",SUMIFS(ST_SUM!QA:QA,ST_SUM!$L:$L,$G20)/COUNTIFS($G:$G,$G20,$AH:$AH,"●",$A:$A,PM$5)/PM$3,0)/3600/$E20</f>
        <v>0.00125052609427609</v>
      </c>
      <c r="PN20" s="0" t="n">
        <f aca="false">IF($AI20="●",SUMIFS(ST_SUM!QB:QB,ST_SUM!$L:$L,$G20)/COUNTIFS($G:$G,$G20,$AI:$AI,"●",$A:$A,PN$5)/PN$3,0)/3600/$E20</f>
        <v>0.0136808791035354</v>
      </c>
      <c r="PO20" s="0" t="n">
        <f aca="false">IF($AJ20="●",SUMIFS(ST_SUM!QC:QC,ST_SUM!$L:$L,$G20)/COUNTIFS($G:$G,$G20,$AJ:$AJ,"●",$A:$A,PO$5)/PO$3,0)/3600/$E20</f>
        <v>0.027643890072601</v>
      </c>
      <c r="PP20" s="0" t="n">
        <f aca="false">IF($AK20="●",SUMIFS(ST_SUM!QD:QD,ST_SUM!$L:$L,$G20)/COUNTIFS($G:$G,$G20,$AK:$AK,"●",$A:$A,PP$5)/PP$3,0)/3600/$E20</f>
        <v>0.0104584359217172</v>
      </c>
      <c r="PQ20" s="0" t="n">
        <f aca="false">IF($AL20="●",SUMIFS(ST_SUM!QE:QE,ST_SUM!$L:$L,$G20)/COUNTIFS($G:$G,$G20,$AL:$AL,"●",$A:$A,PQ$5)/PQ$3,0)/3600/$E20</f>
        <v>0.0108797940340909</v>
      </c>
      <c r="PR20" s="0" t="n">
        <f aca="false">IF($AM20="●",SUMIFS(ST_SUM!QF:QF,ST_SUM!$L:$L,$G20)/COUNTIFS($G:$G,$G20,$AM:$AM,"●",$A:$A,PR$5)/PR$3,0)/3600/$E20</f>
        <v>0</v>
      </c>
      <c r="PS20" s="0" t="n">
        <f aca="false">IF($AN20="●",SUMIFS(ST_SUM!QG:QG,ST_SUM!$L:$L,$G20)/COUNTIFS($G:$G,$G20,$AN:$AN,"●",$A:$A,PS$5)/PS$3,0)/3600/$E20</f>
        <v>0</v>
      </c>
      <c r="PT20" s="0" t="n">
        <f aca="false">IF($AO20="●",SUMIFS(ST_SUM!QH:QH,ST_SUM!$L:$L,$G20)/COUNTIFS($G:$G,$G20,$AO:$AO,"●",$A:$A,PT$5)/PT$3,0)/3600/$E20</f>
        <v>0</v>
      </c>
      <c r="PU20" s="0" t="n">
        <f aca="false">IF($AP20="●",SUMIFS(ST_SUM!QI:QI,ST_SUM!$L:$L,$G20)/COUNTIFS($G:$G,$G20,$AP:$AP,"●",$A:$A,PU$5)/PU$3,0)/3600/$E20</f>
        <v>0.00978517939814815</v>
      </c>
      <c r="PV20" s="0" t="n">
        <f aca="false">IF($AQ20="●",SUMIFS(ST_SUM!QJ:QJ,ST_SUM!$L:$L,$G20)/COUNTIFS($G:$G,$G20,$AQ:$AQ,"●",$A:$A,PV$5)/PV$3,0)/3600/$E20</f>
        <v>0.00910329545454545</v>
      </c>
      <c r="PW20" s="0" t="n">
        <f aca="false">IF($AR20="●",SUMIFS(ST_SUM!QK:QK,ST_SUM!$L:$L,$G20)/COUNTIFS($G:$G,$G20,$AR:$AR,"●",$A:$A,PW$5)/PW$3,0)/3600/$E20</f>
        <v>0.0168338028724747</v>
      </c>
      <c r="PX20" s="0" t="n">
        <f aca="false">IF($AS20="●",SUMIFS(ST_SUM!QL:QL,ST_SUM!$L:$L,$G20)/COUNTIFS($G:$G,$G20,$AS:$AS,"●",$A:$A,PX$5)/PX$3,0)/3600/$E20</f>
        <v>0.0182809548611111</v>
      </c>
      <c r="PY20" s="0" t="n">
        <f aca="false">IF($AT20="●",SUMIFS(ST_SUM!QM:QM,ST_SUM!$L:$L,$G20)/COUNTIFS($G:$G,$G20,$AT:$AT,"●",$A:$A,PY$5)/PY$3,0)/3600/$E20</f>
        <v>0.00757048611111111</v>
      </c>
      <c r="PZ20" s="0" t="e">
        <f aca="false">IF($AU20="●",SUMIFS(ST_SUM!QN:QN,ST_SUM!$L:$L,$G20)/COUNTIFS($G:$G,$G20,$AU:$AU,"●",$A:$A,PZ$5)/PZ$3,0)/3600/$E20</f>
        <v>#VALUE!</v>
      </c>
      <c r="QA20" s="0" t="n">
        <f aca="false">IF($AV20="●",SUMIFS(ST_SUM!QO:QO,ST_SUM!$L:$L,$G20)/COUNTIFS($G:$G,$G20,$AV:$AV,"●",$A:$A,QA$5)/QA$3,0)/3600/$E20</f>
        <v>0</v>
      </c>
      <c r="QB20" s="0" t="n">
        <f aca="false">IF($AW20="●",SUMIFS(ST_SUM!QP:QP,ST_SUM!$L:$L,$G20)/COUNTIFS($G:$G,$G20,$AW:$AW,"●",$A:$A,QB$5)/QB$3,0)/3600/$E20</f>
        <v>0.0109921559343434</v>
      </c>
      <c r="QC20" s="0" t="n">
        <f aca="false">IF($AX20="●",SUMIFS(ST_SUM!QQ:QQ,ST_SUM!$L:$L,$G20)/COUNTIFS($G:$G,$G20,$AX:$AX,"●",$A:$A,QC$5)/QC$3,0)/3600/$E20</f>
        <v>0</v>
      </c>
      <c r="QD20" s="0" t="n">
        <f aca="false">IF($AY20="●",SUMIFS(ST_SUM!QR:QR,ST_SUM!$L:$L,$G20)/COUNTIFS($G:$G,$G20,$AY:$AY,"●",$A:$A,QD$5)/QD$3,0)/3600/$E20</f>
        <v>0</v>
      </c>
      <c r="QE20" s="0" t="n">
        <f aca="false">IF($AZ20="●",SUMIFS(ST_SUM!QS:QS,ST_SUM!$L:$L,$G20)/COUNTIFS($G:$G,$G20,$AZ:$AZ,"●",$A:$A,QE$5)/QE$3,0)/3600/$E20</f>
        <v>0</v>
      </c>
      <c r="QF20" s="0" t="n">
        <f aca="false">IF($BA20="●",SUMIFS(ST_SUM!QT:QT,ST_SUM!$L:$L,$G20)/COUNTIFS($G:$G,$G20,$BA:$BA,"●",$A:$A,QF$5)/QF$3,0)/3600/$E20</f>
        <v>0.0100944815340909</v>
      </c>
      <c r="QG20" s="0" t="n">
        <f aca="false">IF($BB20="●",SUMIFS(ST_SUM!QU:QU,ST_SUM!$L:$L,$G20)/COUNTIFS($G:$G,$G20,$BB:$BB,"●",$A:$A,QG$5)/QG$3,0)/3600/$E20</f>
        <v>0.0123351996527778</v>
      </c>
      <c r="QH20" s="0" t="n">
        <f aca="false">IF($BC20="●",SUMIFS(ST_SUM!QV:QV,ST_SUM!$L:$L,$G20)/COUNTIFS($G:$G,$G20,$BC:$BC,"●",$A:$A,QH$5)/QH$3,0)/3600/$E20</f>
        <v>0</v>
      </c>
      <c r="QI20" s="0" t="n">
        <f aca="false">IF($BD20="●",SUMIFS(ST_SUM!QW:QW,ST_SUM!$L:$L,$G20)/COUNTIFS($G:$G,$G20,$BD:$BD,"●",$A:$A,QI$5)/QI$3,0)/3600/$E20</f>
        <v>0</v>
      </c>
      <c r="QJ20" s="0" t="n">
        <f aca="false">IF($BE20="●",SUMIFS(ST_SUM!QX:QX,ST_SUM!$L:$L,$G20)/COUNTIFS($G:$G,$G20,$BE:$BE,"●",$A:$A,QJ$5)/QJ$3,0)/3600/$E20</f>
        <v>0</v>
      </c>
      <c r="QK20" s="0" t="n">
        <f aca="false">IF($BF20="●",SUMIFS(ST_SUM!QY:QY,ST_SUM!$L:$L,$G20)/COUNTIFS($G:$G,$G20,$BF:$BF,"●",$A:$A,QK$5)/QK$3,0)/3600/$E20</f>
        <v>0.0026491516729798</v>
      </c>
      <c r="QL20" s="0" t="n">
        <f aca="false">IF($BG20="●",SUMIFS(ST_SUM!QZ:QZ,ST_SUM!$L:$L,$G20)/COUNTIFS($G:$G,$G20,$BG:$BG,"●",$A:$A,QL$5)/QL$3,0)/3600/$E20</f>
        <v>0</v>
      </c>
      <c r="QM20" s="0" t="n">
        <f aca="false">IF($BH20="●",SUMIFS(ST_SUM!RA:RA,ST_SUM!$L:$L,$G20)/COUNTIFS($G:$G,$G20,$BH:$BH,"●",$A:$A,QM$5)/QM$3,0)/3600/$E20</f>
        <v>0.0202148200757576</v>
      </c>
      <c r="QN20" s="0" t="n">
        <f aca="false">IF($BI20="●",SUMIFS(ST_SUM!RB:RB,ST_SUM!$L:$L,$G20)/COUNTIFS($G:$G,$G20,$BI:$BI,"●",$A:$A,QN$5)/QN$3,0)/3600/$E20</f>
        <v>0.00723275568181818</v>
      </c>
      <c r="QO20" s="0" t="n">
        <f aca="false">IF($BJ20="●",SUMIFS(ST_SUM!RC:RC,ST_SUM!$L:$L,$G20)/COUNTIFS($G:$G,$G20,$BJ:$BJ,"●",$A:$A,QO$5)/QO$3,0)/3600/$E20</f>
        <v>0.00241923926767677</v>
      </c>
      <c r="QP20" s="0" t="n">
        <f aca="false">IF($BK20="●",SUMIFS(ST_SUM!RD:RD,ST_SUM!$L:$L,$G20)/COUNTIFS($G:$G,$G20,$BK:$BK,"●",$A:$A,QP$5)/QP$3,0)/3600/$E20</f>
        <v>0.00832030460858586</v>
      </c>
      <c r="QQ20" s="0" t="n">
        <f aca="false">IF($BL20="●",SUMIFS(ST_SUM!RE:RE,ST_SUM!$L:$L,$G20)/COUNTIFS($G:$G,$G20,$BL:$BL,"●",$A:$A,QQ$5)/QQ$3,0)/3600/$E20</f>
        <v>0.00479620422979798</v>
      </c>
      <c r="QR20" s="0" t="n">
        <f aca="false">IF($BM20="●",SUMIFS(ST_SUM!RF:RF,ST_SUM!$L:$L,$G20)/COUNTIFS($G:$G,$G20,$BM:$BM,"●",$A:$A,QR$5)/QR$3,0)/3600/$E20</f>
        <v>0</v>
      </c>
      <c r="QS20" s="0" t="n">
        <f aca="false">IF($BN20="●",SUMIFS(ST_SUM!RG:RG,ST_SUM!$L:$L,$G20)/COUNTIFS($G:$G,$G20,$BN:$BN,"●",$A:$A,QS$5)/QS$3,0)/3600/$E20</f>
        <v>0</v>
      </c>
      <c r="QT20" s="0" t="n">
        <f aca="false">IF($BO20="●",SUMIFS(ST_SUM!RH:RH,ST_SUM!$L:$L,$G20)/COUNTIFS($G:$G,$G20,$BO:$BO,"●",$A:$A,QT$5)/QT$3,0)/3600/$E20</f>
        <v>0</v>
      </c>
      <c r="QU20" s="0" t="n">
        <f aca="false">IF($BP20="●",SUMIFS(ST_SUM!RI:RI,ST_SUM!$L:$L,$G20)/COUNTIFS($G:$G,$G20,$BP:$BP,"●",$A:$A,QU$5)/QU$3,0)/3600/$E20</f>
        <v>0.00954077099116162</v>
      </c>
      <c r="QV20" s="0" t="n">
        <f aca="false">IF($BQ20="●",SUMIFS(ST_SUM!RJ:RJ,ST_SUM!$L:$L,$G20)/COUNTIFS($G:$G,$G20,$BQ:$BQ,"●",$A:$A,QV$5)/QV$3,0)/3600/$E20</f>
        <v>0.00894044744318182</v>
      </c>
      <c r="QW20" s="0" t="n">
        <f aca="false">IF($BR20="●",SUMIFS(ST_SUM!RK:RK,ST_SUM!$L:$L,$G20)/COUNTIFS($G:$G,$G20,$BR:$BR,"●",$A:$A,QW$5)/QW$3,0)/3600/$E20</f>
        <v>0</v>
      </c>
      <c r="QX20" s="0" t="n">
        <f aca="false">IF($BS20="●",SUMIFS(ST_SUM!RL:RL,ST_SUM!$L:$L,$G20)/COUNTIFS($G:$G,$G20,$BS:$BS,"●",$A:$A,QX$5)/QX$3,0)/3600/$E20</f>
        <v>0.0182975931186869</v>
      </c>
      <c r="QY20" s="0" t="n">
        <f aca="false">IF($BT20="●",SUMIFS(ST_SUM!RM:RM,ST_SUM!$L:$L,$G20)/COUNTIFS($G:$G,$G20,$BT:$BT,"●",$A:$A,QY$5)/QY$3,0)/3600/$E20</f>
        <v>0.00377432725694444</v>
      </c>
      <c r="QZ20" s="0" t="e">
        <f aca="false">SUM(OM20:QY20)</f>
        <v>#VALUE!</v>
      </c>
      <c r="RA20" s="0" t="n">
        <f aca="false">IF($H20="●",SUMIFS(ST_SUM!RO:RO,ST_SUM!$L:$L,$G20)/COUNTIFS($G:$G,$G20,$H:$H,"●",$A:$A,RA$5)/RA$3,0)/3600/$E20</f>
        <v>0</v>
      </c>
      <c r="RB20" s="0" t="n">
        <f aca="false">IF($I20="●",SUMIFS(ST_SUM!RP:RP,ST_SUM!$L:$L,$G20)/COUNTIFS($G:$G,$G20,$I:$I,"●",$A:$A,RB$5)/RB$3,0)/3600/$E20</f>
        <v>0.00782553819444445</v>
      </c>
      <c r="RC20" s="0" t="n">
        <f aca="false">IF($J20="●",SUMIFS(ST_SUM!RQ:RQ,ST_SUM!$L:$L,$G20)/COUNTIFS($G:$G,$G20,$J:$J,"●",$A:$A,RC$5)/RC$3,0)/3600/$E20</f>
        <v>0.0119405772569444</v>
      </c>
      <c r="RD20" s="0" t="n">
        <f aca="false">IF($K20="●",SUMIFS(ST_SUM!RR:RR,ST_SUM!$L:$L,$G20)/COUNTIFS($G:$G,$G20,$K:$K,"●",$A:$A,RD$5)/RD$3,0)/3600/$E20</f>
        <v>0.0214758515625</v>
      </c>
      <c r="RE20" s="0" t="n">
        <f aca="false">IF($L20="●",SUMIFS(ST_SUM!RS:RS,ST_SUM!$L:$L,$G20)/COUNTIFS($G:$G,$G20,$L:$L,"●",$A:$A,RE$5)/RE$3,0)/3600/$E20</f>
        <v>0</v>
      </c>
      <c r="RF20" s="0" t="n">
        <f aca="false">IF($M20="●",SUMIFS(ST_SUM!RT:RT,ST_SUM!$L:$L,$G20)/COUNTIFS($G:$G,$G20,$M:$M,"●",$A:$A,RF$5)/RF$3,0)/3600/$E20</f>
        <v>0</v>
      </c>
      <c r="RG20" s="0" t="n">
        <f aca="false">IF($N20="●",SUMIFS(ST_SUM!RU:RU,ST_SUM!$L:$L,$G20)/COUNTIFS($G:$G,$G20,$N:$N,"●",$A:$A,RG$5)/RG$3,0)/3600/$E20</f>
        <v>0.0107750434027778</v>
      </c>
      <c r="RH20" s="0" t="n">
        <f aca="false">IF($O20="●",SUMIFS(ST_SUM!RV:RV,ST_SUM!$L:$L,$G20,ST_SUM!$M:$M,IF($B20='PART METHOD'!$D$4,"FMCNC1",IF($B20='PART METHOD'!$D$6,"FMCNC2","STD")))/IF($B20='PART METHOD'!$D$4,COUNTIFS($G:$G,$G20,$O:$O,"●",$A:$A,RH$5,$B:$B,'PART METHOD'!$D$4),IF($B20='PART METHOD'!$D$6,COUNTIFS($G:$G,$G20,$O:$O,"●",$A:$A,RH$5,$B:$B,'PART METHOD'!$D$6),COUNTIFS($G:$G,$G20,$O:$O,"●",$A:$A,RH$5,$B:$B,"&lt;&gt;"&amp;'PART METHOD'!$D$4,$B:$B,"&lt;&gt;"&amp;'PART METHOD'!$D$6)))/RH$3,0)/3600/$E20</f>
        <v>0.0126384548611111</v>
      </c>
      <c r="RI20" s="0" t="n">
        <f aca="false">IF($P20="●",SUMIFS(ST_SUM!RW:RW,ST_SUM!$L:$L,$G20,ST_SUM!$M:$M,IF($B20='PART METHOD'!$D$4,"FMCNC1",IF($B20='PART METHOD'!$D$6,"FMCNC2","STD")))/IF($B20='PART METHOD'!$D$4,COUNTIFS($G:$G,$G20,$P:$P,"●",$A:$A,RI$5,$B:$B,'PART METHOD'!$D$4),IF($B20='PART METHOD'!$D$6,COUNTIFS($G:$G,$G20,$P:$P,"●",$A:$A,RI$5,$B:$B,'PART METHOD'!$D$6),COUNTIFS($G:$G,$G20,$P:$P,"●",$A:$A,RI$5,$B:$B,"&lt;&gt;"&amp;'PART METHOD'!$D$4,$B:$B,"&lt;&gt;"&amp;'PART METHOD'!$D$6)))/RI$3,0)/3600/$E20</f>
        <v>0</v>
      </c>
      <c r="RJ20" s="0" t="n">
        <f aca="false">IF($Q20="●",SUMIFS(ST_SUM!RX:RX,ST_SUM!$L:$L,$G20,ST_SUM!$M:$M,IF($B20='PART METHOD'!$D$4,"FMCNC1",IF($B20='PART METHOD'!$D$6,"FMCNC2","STD")))/IF($B20='PART METHOD'!$D$4,COUNTIFS($G:$G,$G20,$Q:$Q,"●",$A:$A,RJ$5,$B:$B,'PART METHOD'!$D$4),IF($B20='PART METHOD'!$D$6,COUNTIFS($G:$G,$G20,$Q:$Q,"●",$A:$A,RJ$5,$B:$B,'PART METHOD'!$D$6),COUNTIFS($G:$G,$G20,$Q:$Q,"●",$A:$A,RJ$5,$B:$B,"&lt;&gt;"&amp;'PART METHOD'!$D$4,$B:$B,"&lt;&gt;"&amp;'PART METHOD'!$D$6)))/RJ$3,0)/3600/$E20</f>
        <v>0.0100810625</v>
      </c>
      <c r="RK20" s="0" t="n">
        <f aca="false">IF($R20="●",SUMIFS(ST_SUM!RY:RY,ST_SUM!$L:$L,$G20,ST_SUM!$M:$M,IF($B20='PART METHOD'!$D$4,"FMCNC1",IF($B20='PART METHOD'!$D$6,"FMCNC2","STD")))/IF($B20='PART METHOD'!$D$4,COUNTIFS($G:$G,$G20,$R:$R,"●",$A:$A,RK$5,$B:$B,'PART METHOD'!$D$4),IF($B20='PART METHOD'!$D$6,COUNTIFS($G:$G,$G20,$R:$R,"●",$A:$A,RK$5,$B:$B,'PART METHOD'!$D$6),COUNTIFS($G:$G,$G20,$R:$R,"●",$A:$A,RK$5,$B:$B,"&lt;&gt;"&amp;'PART METHOD'!$D$4,$B:$B,"&lt;&gt;"&amp;'PART METHOD'!$D$6)))/RK$3,0)/3600/$E20</f>
        <v>0.00958366608796296</v>
      </c>
      <c r="RL20" s="0" t="n">
        <f aca="false">IF($S20="●",SUMIFS(ST_SUM!RZ:RZ,ST_SUM!$L:$L,$G20,ST_SUM!$M:$M,IF($B20='PART METHOD'!$D$4,"FMCNC1",IF($B20='PART METHOD'!$D$6,"FMCNC2","STD")))/IF($B20='PART METHOD'!$D$4,COUNTIFS($G:$G,$G20,$S:$S,"●",$A:$A,RL$5,$B:$B,'PART METHOD'!$D$4),IF($B20='PART METHOD'!$D$6,COUNTIFS($G:$G,$G20,$S:$S,"●",$A:$A,RL$5,$B:$B,'PART METHOD'!$D$6),COUNTIFS($G:$G,$G20,$S:$S,"●",$A:$A,RL$5,$B:$B,"&lt;&gt;"&amp;'PART METHOD'!$D$4,$B:$B,"&lt;&gt;"&amp;'PART METHOD'!$D$6)))/RL$3,0)/3600/$E20</f>
        <v>0.0152440104166667</v>
      </c>
      <c r="RM20" s="0" t="n">
        <f aca="false">IF($T20="●",SUMIFS(ST_SUM!SA:SA,ST_SUM!$L:$L,$G20,ST_SUM!$M:$M,IF($B20='PART METHOD'!$D$4,"FMCNC1",IF($B20='PART METHOD'!$D$6,"FMCNC2","STD")))/IF($B20='PART METHOD'!$D$4,COUNTIFS($G:$G,$G20,$T:$T,"●",$A:$A,RM$5,$B:$B,'PART METHOD'!$D$4),IF($B20='PART METHOD'!$D$6,COUNTIFS($G:$G,$G20,$T:$T,"●",$A:$A,RM$5,$B:$B,'PART METHOD'!$D$6),COUNTIFS($G:$G,$G20,$T:$T,"●",$A:$A,RM$5,$B:$B,"&lt;&gt;"&amp;'PART METHOD'!$D$4,$B:$B,"&lt;&gt;"&amp;'PART METHOD'!$D$6)))/RM$3,0)/3600/$E20</f>
        <v>0</v>
      </c>
      <c r="RN20" s="0" t="n">
        <f aca="false">IF($U20="●",SUMIFS(ST_SUM!SB:SB,ST_SUM!$L:$L,$G20,ST_SUM!$M:$M,IF($B20='PART METHOD'!$D$4,"FMCNC1",IF($B20='PART METHOD'!$D$6,"FMCNC2","STD")))/IF($B20='PART METHOD'!$D$4,COUNTIFS($G:$G,$G20,$U:$U,"●",$A:$A,RN$5,$B:$B,'PART METHOD'!$D$4),IF($B20='PART METHOD'!$D$6,COUNTIFS($G:$G,$G20,$U:$U,"●",$A:$A,RN$5,$B:$B,'PART METHOD'!$D$6),COUNTIFS($G:$G,$G20,$U:$U,"●",$A:$A,RN$5,$B:$B,"&lt;&gt;"&amp;'PART METHOD'!$D$4,$B:$B,"&lt;&gt;"&amp;'PART METHOD'!$D$6)))/RN$3,0)/3600/$E20</f>
        <v>0.00913498263888889</v>
      </c>
      <c r="RO20" s="0" t="n">
        <f aca="false">IF($V20="●",SUMIFS(ST_SUM!SC:SC,ST_SUM!$L:$L,$G20,ST_SUM!$M:$M,IF($B20='PART METHOD'!$D$4,"FMCNC1",IF($B20='PART METHOD'!$D$6,"FMCNC2","STD")))/IF($B20='PART METHOD'!$D$4,COUNTIFS($G:$G,$G20,$V:$V,"●",$A:$A,RO$5,$B:$B,'PART METHOD'!$D$4),IF($B20='PART METHOD'!$D$6,COUNTIFS($G:$G,$G20,$V:$V,"●",$A:$A,RO$5,$B:$B,'PART METHOD'!$D$6),COUNTIFS($G:$G,$G20,$V:$V,"●",$A:$A,RO$5,$B:$B,"&lt;&gt;"&amp;'PART METHOD'!$D$4,$B:$B,"&lt;&gt;"&amp;'PART METHOD'!$D$6)))/RO$3,0)/3600/$E20</f>
        <v>0</v>
      </c>
      <c r="RP20" s="0" t="n">
        <f aca="false">IF($W20="●",SUMIFS(ST_SUM!SD:SD,ST_SUM!$L:$L,$G20,ST_SUM!$N:$N,IF($B20='PART METHOD'!$D$5,"HAND","STD"))/COUNTIFS($G:$G,$G20,$W:$W,"●",$A:$A,RP$5,$B:$B,IF($B20='PART METHOD'!$D$5,'PART METHOD'!$D$5,"&lt;&gt;"&amp;'PART METHOD'!$D$5))/RP$3,0)/3600/$E20</f>
        <v>0</v>
      </c>
      <c r="RQ20" s="0" t="n">
        <f aca="false">IF($X20="●",SUMIFS(ST_SUM!SE:SE,ST_SUM!$L:$L,$G20)/COUNTIFS($G:$G,$G20,$X:$X,"●",$A:$A,RQ$5)/RQ$3,0)/3600/$E20</f>
        <v>0.0104955946180556</v>
      </c>
      <c r="RR20" s="0" t="n">
        <f aca="false">IF($Y20="●",SUMIFS(ST_SUM!SF:SF,ST_SUM!$L:$L,$G20)/COUNTIFS($G:$G,$G20,$Y:$Y,"●",$A:$A,RR$5)/RR$3,0)/3600/$E20</f>
        <v>0.00778318142361111</v>
      </c>
      <c r="RS20" s="0" t="n">
        <f aca="false">IF($Z20="●",SUMIFS(ST_SUM!SG:SG,ST_SUM!$L:$L,$G20)/COUNTIFS($G:$G,$G20,$Z:$Z,"●",$A:$A,RS$5)/RS$3,0)/3600/$E20</f>
        <v>0.00808663194444445</v>
      </c>
      <c r="RT20" s="0" t="n">
        <f aca="false">IF($AA20="●",SUMIFS(ST_SUM!SH:SH,ST_SUM!$L:$L,$G20)/COUNTIFS($G:$G,$G20,$AA:$AA,"●",$A:$A,RT$5)/RT$3,0)/3600/$E20</f>
        <v>0</v>
      </c>
      <c r="RU20" s="0" t="n">
        <f aca="false">IF($AB20="●",SUMIFS(ST_SUM!SI:SI,ST_SUM!$L:$L,$G20)/COUNTIFS($G:$G,$G20,$AB:$AB,"●",$A:$A,RU$5)/RU$3,0)/3600/$E20</f>
        <v>0.0148231293402778</v>
      </c>
      <c r="RV20" s="0" t="n">
        <f aca="false">IF($AC20="●",SUMIFS(ST_SUM!SJ:SJ,ST_SUM!$L:$L,$G20)/COUNTIFS($G:$G,$G20,$AC:$AC,"●",$A:$A,RV$5)/RV$3,0)/3600/$E20</f>
        <v>0.0141293055555556</v>
      </c>
      <c r="RW20" s="0" t="n">
        <f aca="false">IF($AD20="●",SUMIFS(ST_SUM!SK:SK,ST_SUM!$L:$L,$G20)/COUNTIFS($G:$G,$G20,$AD:$AD,"●",$A:$A,RW$5)/RW$3,0)/3600/$E20</f>
        <v>0.0233419487847222</v>
      </c>
      <c r="RX20" s="0" t="n">
        <f aca="false">IF($AE20="●",SUMIFS(ST_SUM!SL:SL,ST_SUM!$L:$L,$G20)/COUNTIFS($G:$G,$G20,$AE:$AE,"●",$A:$A,RX$5)/RX$3,0)/3600/$E20</f>
        <v>0.00246267361111111</v>
      </c>
      <c r="RY20" s="0" t="n">
        <f aca="false">IF($AF20="●",SUMIFS(ST_SUM!SM:SM,ST_SUM!$L:$L,$G20)/COUNTIFS($G:$G,$G20,$AF:$AF,"●",$A:$A,RY$5)/RY$3,0)/3600/$E20</f>
        <v>0.00397065972222222</v>
      </c>
      <c r="RZ20" s="0" t="n">
        <f aca="false">IF($AG20="●",SUMIFS(ST_SUM!SN:SN,ST_SUM!$L:$L,$G20)/COUNTIFS($G:$G,$G20,$AG:$AG,"●",$A:$A,RZ$5)/RZ$3,0)/3600/$E20</f>
        <v>0</v>
      </c>
      <c r="SA20" s="0" t="n">
        <f aca="false">IF($AH20="●",SUMIFS(ST_SUM!SO:SO,ST_SUM!$L:$L,$G20)/COUNTIFS($G:$G,$G20,$AH:$AH,"●",$A:$A,SA$5)/SA$3,0)/3600/$E20</f>
        <v>0.00481857638888889</v>
      </c>
      <c r="SB20" s="0" t="n">
        <f aca="false">IF($AI20="●",SUMIFS(ST_SUM!SP:SP,ST_SUM!$L:$L,$G20)/COUNTIFS($G:$G,$G20,$AI:$AI,"●",$A:$A,SB$5)/SB$3,0)/3600/$E20</f>
        <v>0.0192530555555556</v>
      </c>
      <c r="SC20" s="0" t="n">
        <f aca="false">IF($AJ20="●",SUMIFS(ST_SUM!SQ:SQ,ST_SUM!$L:$L,$G20)/COUNTIFS($G:$G,$G20,$AJ:$AJ,"●",$A:$A,SC$5)/SC$3,0)/3600/$E20</f>
        <v>0.0251155295138889</v>
      </c>
      <c r="SD20" s="0" t="n">
        <f aca="false">IF($AK20="●",SUMIFS(ST_SUM!SR:SR,ST_SUM!$L:$L,$G20)/COUNTIFS($G:$G,$G20,$AK:$AK,"●",$A:$A,SD$5)/SD$3,0)/3600/$E20</f>
        <v>0.0101632291666667</v>
      </c>
      <c r="SE20" s="0" t="n">
        <f aca="false">IF($AL20="●",SUMIFS(ST_SUM!SS:SS,ST_SUM!$L:$L,$G20)/COUNTIFS($G:$G,$G20,$AL:$AL,"●",$A:$A,SE$5)/SE$3,0)/3600/$E20</f>
        <v>0.0185852593315972</v>
      </c>
      <c r="SF20" s="0" t="n">
        <f aca="false">IF($AM20="●",SUMIFS(ST_SUM!ST:ST,ST_SUM!$L:$L,$G20)/COUNTIFS($G:$G,$G20,$AM:$AM,"●",$A:$A,SF$5)/SF$3,0)/3600/$E20</f>
        <v>0</v>
      </c>
      <c r="SG20" s="0" t="n">
        <f aca="false">IF($AN20="●",SUMIFS(ST_SUM!SU:SU,ST_SUM!$L:$L,$G20)/COUNTIFS($G:$G,$G20,$AN:$AN,"●",$A:$A,SG$5)/SG$3,0)/3600/$E20</f>
        <v>0</v>
      </c>
      <c r="SH20" s="0" t="n">
        <f aca="false">IF($AO20="●",SUMIFS(ST_SUM!SV:SV,ST_SUM!$L:$L,$G20)/COUNTIFS($G:$G,$G20,$AO:$AO,"●",$A:$A,SH$5)/SH$3,0)/3600/$E20</f>
        <v>0</v>
      </c>
      <c r="SI20" s="0" t="n">
        <f aca="false">IF($AP20="●",SUMIFS(ST_SUM!SW:SW,ST_SUM!$L:$L,$G20)/COUNTIFS($G:$G,$G20,$AP:$AP,"●",$A:$A,SI$5)/SI$3,0)/3600/$E20</f>
        <v>0.00646381944444444</v>
      </c>
      <c r="SJ20" s="0" t="n">
        <f aca="false">IF($AQ20="●",SUMIFS(ST_SUM!SX:SX,ST_SUM!$L:$L,$G20)/COUNTIFS($G:$G,$G20,$AQ:$AQ,"●",$A:$A,SJ$5)/SJ$3,0)/3600/$E20</f>
        <v>0.02246314453125</v>
      </c>
      <c r="SK20" s="0" t="n">
        <f aca="false">IF($AR20="●",SUMIFS(ST_SUM!SY:SY,ST_SUM!$L:$L,$G20)/COUNTIFS($G:$G,$G20,$AR:$AR,"●",$A:$A,SK$5)/SK$3,0)/3600/$E20</f>
        <v>0.0201658029513889</v>
      </c>
      <c r="SL20" s="0" t="n">
        <f aca="false">IF($AS20="●",SUMIFS(ST_SUM!SZ:SZ,ST_SUM!$L:$L,$G20)/COUNTIFS($G:$G,$G20,$AS:$AS,"●",$A:$A,SL$5)/SL$3,0)/3600/$E20</f>
        <v>0.0208039505208333</v>
      </c>
      <c r="SM20" s="0" t="n">
        <f aca="false">IF($AT20="●",SUMIFS(ST_SUM!TA:TA,ST_SUM!$L:$L,$G20)/COUNTIFS($G:$G,$G20,$AT:$AT,"●",$A:$A,SM$5)/SM$3,0)/3600/$E20</f>
        <v>0.00908581597222222</v>
      </c>
      <c r="SN20" s="0" t="e">
        <f aca="false">IF($AU20="●",SUMIFS(ST_SUM!TB:TB,ST_SUM!$L:$L,$G20)/COUNTIFS($G:$G,$G20,$AU:$AU,"●",$A:$A,SN$5)/SN$3,0)/3600/$E20</f>
        <v>#VALUE!</v>
      </c>
      <c r="SO20" s="0" t="n">
        <f aca="false">IF($AV20="●",SUMIFS(ST_SUM!TC:TC,ST_SUM!$L:$L,$G20)/COUNTIFS($G:$G,$G20,$AV:$AV,"●",$A:$A,SO$5)/SO$3,0)/3600/$E20</f>
        <v>0</v>
      </c>
      <c r="SP20" s="0" t="n">
        <f aca="false">IF($AW20="●",SUMIFS(ST_SUM!TD:TD,ST_SUM!$L:$L,$G20)/COUNTIFS($G:$G,$G20,$AW:$AW,"●",$A:$A,SP$5)/SP$3,0)/3600/$E20</f>
        <v>0.00861174479166667</v>
      </c>
      <c r="SQ20" s="0" t="n">
        <f aca="false">IF($AX20="●",SUMIFS(ST_SUM!TE:TE,ST_SUM!$L:$L,$G20)/COUNTIFS($G:$G,$G20,$AX:$AX,"●",$A:$A,SQ$5)/SQ$3,0)/3600/$E20</f>
        <v>0</v>
      </c>
      <c r="SR20" s="0" t="n">
        <f aca="false">IF($AY20="●",SUMIFS(ST_SUM!TF:TF,ST_SUM!$L:$L,$G20)/COUNTIFS($G:$G,$G20,$AY:$AY,"●",$A:$A,SR$5)/SR$3,0)/3600/$E20</f>
        <v>0</v>
      </c>
      <c r="SS20" s="0" t="n">
        <f aca="false">IF($AZ20="●",SUMIFS(ST_SUM!TG:TG,ST_SUM!$L:$L,$G20)/COUNTIFS($G:$G,$G20,$AZ:$AZ,"●",$A:$A,SS$5)/SS$3,0)/3600/$E20</f>
        <v>0</v>
      </c>
      <c r="ST20" s="0" t="n">
        <f aca="false">IF($BA20="●",SUMIFS(ST_SUM!TH:TH,ST_SUM!$L:$L,$G20)/COUNTIFS($G:$G,$G20,$BA:$BA,"●",$A:$A,ST$5)/ST$3,0)/3600/$E20</f>
        <v>0.0104848619791667</v>
      </c>
      <c r="SU20" s="0" t="n">
        <f aca="false">IF($BB20="●",SUMIFS(ST_SUM!TI:TI,ST_SUM!$L:$L,$G20)/COUNTIFS($G:$G,$G20,$BB:$BB,"●",$A:$A,SU$5)/SU$3,0)/3600/$E20</f>
        <v>0.0136653776041667</v>
      </c>
      <c r="SV20" s="0" t="n">
        <f aca="false">IF($BC20="●",SUMIFS(ST_SUM!TJ:TJ,ST_SUM!$L:$L,$G20)/COUNTIFS($G:$G,$G20,$BC:$BC,"●",$A:$A,SV$5)/SV$3,0)/3600/$E20</f>
        <v>0</v>
      </c>
      <c r="SW20" s="0" t="n">
        <f aca="false">IF($BD20="●",SUMIFS(ST_SUM!TK:TK,ST_SUM!$L:$L,$G20)/COUNTIFS($G:$G,$G20,$BD:$BD,"●",$A:$A,SW$5)/SW$3,0)/3600/$E20</f>
        <v>0</v>
      </c>
      <c r="SX20" s="0" t="n">
        <f aca="false">IF($BE20="●",SUMIFS(ST_SUM!TL:TL,ST_SUM!$L:$L,$G20)/COUNTIFS($G:$G,$G20,$BE:$BE,"●",$A:$A,SX$5)/SX$3,0)/3600/$E20</f>
        <v>0</v>
      </c>
      <c r="SY20" s="0" t="n">
        <f aca="false">IF($BF20="●",SUMIFS(ST_SUM!TM:TM,ST_SUM!$L:$L,$G20)/COUNTIFS($G:$G,$G20,$BF:$BF,"●",$A:$A,SY$5)/SY$3,0)/3600/$E20</f>
        <v>0.00366592013888889</v>
      </c>
      <c r="SZ20" s="0" t="n">
        <f aca="false">IF($BG20="●",SUMIFS(ST_SUM!TN:TN,ST_SUM!$L:$L,$G20)/COUNTIFS($G:$G,$G20,$BG:$BG,"●",$A:$A,SZ$5)/SZ$3,0)/3600/$E20</f>
        <v>0</v>
      </c>
      <c r="TA20" s="0" t="n">
        <f aca="false">IF($BH20="●",SUMIFS(ST_SUM!TO:TO,ST_SUM!$L:$L,$G20)/COUNTIFS($G:$G,$G20,$BH:$BH,"●",$A:$A,TA$5)/TA$3,0)/3600/$E20</f>
        <v>0.0174053472222222</v>
      </c>
      <c r="TB20" s="0" t="n">
        <f aca="false">IF($BI20="●",SUMIFS(ST_SUM!TP:TP,ST_SUM!$L:$L,$G20)/COUNTIFS($G:$G,$G20,$BI:$BI,"●",$A:$A,TB$5)/TB$3,0)/3600/$E20</f>
        <v>0.0133054817708333</v>
      </c>
      <c r="TC20" s="0" t="n">
        <f aca="false">IF($BJ20="●",SUMIFS(ST_SUM!TQ:TQ,ST_SUM!$L:$L,$G20)/COUNTIFS($G:$G,$G20,$BJ:$BJ,"●",$A:$A,TC$5)/TC$3,0)/3600/$E20</f>
        <v>0.00179336805555556</v>
      </c>
      <c r="TD20" s="0" t="n">
        <f aca="false">IF($BK20="●",SUMIFS(ST_SUM!TR:TR,ST_SUM!$L:$L,$G20)/COUNTIFS($G:$G,$G20,$BK:$BK,"●",$A:$A,TD$5)/TD$3,0)/3600/$E20</f>
        <v>0.00743375651041667</v>
      </c>
      <c r="TE20" s="0" t="n">
        <f aca="false">IF($BL20="●",SUMIFS(ST_SUM!TS:TS,ST_SUM!$L:$L,$G20)/COUNTIFS($G:$G,$G20,$BL:$BL,"●",$A:$A,TE$5)/TE$3,0)/3600/$E20</f>
        <v>0.00597724826388889</v>
      </c>
      <c r="TF20" s="0" t="n">
        <f aca="false">IF($BM20="●",SUMIFS(ST_SUM!TT:TT,ST_SUM!$L:$L,$G20)/COUNTIFS($G:$G,$G20,$BM:$BM,"●",$A:$A,TF$5)/TF$3,0)/3600/$E20</f>
        <v>0</v>
      </c>
      <c r="TG20" s="0" t="n">
        <f aca="false">IF($BN20="●",SUMIFS(ST_SUM!TU:TU,ST_SUM!$L:$L,$G20)/COUNTIFS($G:$G,$G20,$BN:$BN,"●",$A:$A,TG$5)/TG$3,0)/3600/$E20</f>
        <v>0</v>
      </c>
      <c r="TH20" s="0" t="n">
        <f aca="false">IF($BO20="●",SUMIFS(ST_SUM!TV:TV,ST_SUM!$L:$L,$G20)/COUNTIFS($G:$G,$G20,$BO:$BO,"●",$A:$A,TH$5)/TH$3,0)/3600/$E20</f>
        <v>0</v>
      </c>
      <c r="TI20" s="0" t="n">
        <f aca="false">IF($BP20="●",SUMIFS(ST_SUM!TW:TW,ST_SUM!$L:$L,$G20)/COUNTIFS($G:$G,$G20,$BP:$BP,"●",$A:$A,TI$5)/TI$3,0)/3600/$E20</f>
        <v>0.0126569748263889</v>
      </c>
      <c r="TJ20" s="0" t="n">
        <f aca="false">IF($BQ20="●",SUMIFS(ST_SUM!TX:TX,ST_SUM!$L:$L,$G20)/COUNTIFS($G:$G,$G20,$BQ:$BQ,"●",$A:$A,TJ$5)/TJ$3,0)/3600/$E20</f>
        <v>0.0127977473958333</v>
      </c>
      <c r="TK20" s="0" t="n">
        <f aca="false">IF($BR20="●",SUMIFS(ST_SUM!TY:TY,ST_SUM!$L:$L,$G20)/COUNTIFS($G:$G,$G20,$BR:$BR,"●",$A:$A,TK$5)/TK$3,0)/3600/$E20</f>
        <v>0</v>
      </c>
      <c r="TL20" s="0" t="n">
        <f aca="false">IF($BS20="●",SUMIFS(ST_SUM!TZ:TZ,ST_SUM!$L:$L,$G20)/COUNTIFS($G:$G,$G20,$BS:$BS,"●",$A:$A,TL$5)/TL$3,0)/3600/$E20</f>
        <v>0.0171067404513889</v>
      </c>
      <c r="TM20" s="0" t="n">
        <f aca="false">IF($BT20="●",SUMIFS(ST_SUM!UA:UA,ST_SUM!$L:$L,$G20)/COUNTIFS($G:$G,$G20,$BT:$BT,"●",$A:$A,TM$5)/TM$3,0)/3600/$E20</f>
        <v>0.00148194444444444</v>
      </c>
      <c r="TN20" s="0" t="e">
        <f aca="false">SUM(RA20:TM20)</f>
        <v>#VALUE!</v>
      </c>
      <c r="TO20" s="0" t="n">
        <f aca="false">IF($H20="●",SUMIFS(ST_SUM!UC:UC,ST_SUM!$L:$L,$G20)/COUNTIFS($G:$G,$G20,$H:$H,"●",$A:$A,TO$5)/TO$3,0)/3600/$E20</f>
        <v>0</v>
      </c>
      <c r="TP20" s="0" t="n">
        <f aca="false">IF($I20="●",SUMIFS(ST_SUM!UD:UD,ST_SUM!$L:$L,$G20)/COUNTIFS($G:$G,$G20,$I:$I,"●",$A:$A,TP$5)/TP$3,0)/3600/$E20</f>
        <v>0.00374906580687831</v>
      </c>
      <c r="TQ20" s="0" t="n">
        <f aca="false">IF($J20="●",SUMIFS(ST_SUM!UE:UE,ST_SUM!$L:$L,$G20)/COUNTIFS($G:$G,$G20,$J:$J,"●",$A:$A,TQ$5)/TQ$3,0)/3600/$E20</f>
        <v>0.00577388599537037</v>
      </c>
      <c r="TR20" s="0" t="n">
        <f aca="false">IF($K20="●",SUMIFS(ST_SUM!UF:UF,ST_SUM!$L:$L,$G20)/COUNTIFS($G:$G,$G20,$K:$K,"●",$A:$A,TR$5)/TR$3,0)/3600/$E20</f>
        <v>0.0208547495039683</v>
      </c>
      <c r="TS20" s="0" t="n">
        <f aca="false">IF($L20="●",SUMIFS(ST_SUM!UG:UG,ST_SUM!$L:$L,$G20)/COUNTIFS($G:$G,$G20,$L:$L,"●",$A:$A,TS$5)/TS$3,0)/3600/$E20</f>
        <v>0</v>
      </c>
      <c r="TT20" s="0" t="n">
        <f aca="false">IF($M20="●",SUMIFS(ST_SUM!UH:UH,ST_SUM!$L:$L,$G20)/COUNTIFS($G:$G,$G20,$M:$M,"●",$A:$A,TT$5)/TT$3,0)/3600/$E20</f>
        <v>0</v>
      </c>
      <c r="TU20" s="0" t="n">
        <f aca="false">IF($N20="●",SUMIFS(ST_SUM!UI:UI,ST_SUM!$L:$L,$G20)/COUNTIFS($G:$G,$G20,$N:$N,"●",$A:$A,TU$5)/TU$3,0)/3600/$E20</f>
        <v>0.00797980324074074</v>
      </c>
      <c r="TV20" s="0" t="n">
        <f aca="false">IF($O20="●",SUMIFS(ST_SUM!UJ:UJ,ST_SUM!$L:$L,$G20,ST_SUM!$M:$M,IF($B20='PART METHOD'!$D$4,"FMCNC1",IF($B20='PART METHOD'!$D$6,"FMCNC2","STD")))/IF($B20='PART METHOD'!$D$4,COUNTIFS($G:$G,$G20,$O:$O,"●",$A:$A,TV$5,$B:$B,'PART METHOD'!$D$4),IF($B20='PART METHOD'!$D$6,COUNTIFS($G:$G,$G20,$O:$O,"●",$A:$A,TV$5,$B:$B,'PART METHOD'!$D$6),COUNTIFS($G:$G,$G20,$O:$O,"●",$A:$A,TV$5,$B:$B,"&lt;&gt;"&amp;'PART METHOD'!$D$4,$B:$B,"&lt;&gt;"&amp;'PART METHOD'!$D$6)))/TV$3,0)/3600/$E20</f>
        <v>0.00561935763888889</v>
      </c>
      <c r="TW20" s="0" t="n">
        <f aca="false">IF($P20="●",SUMIFS(ST_SUM!UK:UK,ST_SUM!$L:$L,$G20,ST_SUM!$M:$M,IF($B20='PART METHOD'!$D$4,"FMCNC1",IF($B20='PART METHOD'!$D$6,"FMCNC2","STD")))/IF($B20='PART METHOD'!$D$4,COUNTIFS($G:$G,$G20,$P:$P,"●",$A:$A,TW$5,$B:$B,'PART METHOD'!$D$4),IF($B20='PART METHOD'!$D$6,COUNTIFS($G:$G,$G20,$P:$P,"●",$A:$A,TW$5,$B:$B,'PART METHOD'!$D$6),COUNTIFS($G:$G,$G20,$P:$P,"●",$A:$A,TW$5,$B:$B,"&lt;&gt;"&amp;'PART METHOD'!$D$4,$B:$B,"&lt;&gt;"&amp;'PART METHOD'!$D$6)))/TW$3,0)/3600/$E20</f>
        <v>0</v>
      </c>
      <c r="TX20" s="0" t="n">
        <f aca="false">IF($Q20="●",SUMIFS(ST_SUM!UL:UL,ST_SUM!$L:$L,$G20,ST_SUM!$M:$M,IF($B20='PART METHOD'!$D$4,"FMCNC1",IF($B20='PART METHOD'!$D$6,"FMCNC2","STD")))/IF($B20='PART METHOD'!$D$4,COUNTIFS($G:$G,$G20,$Q:$Q,"●",$A:$A,TX$5,$B:$B,'PART METHOD'!$D$4),IF($B20='PART METHOD'!$D$6,COUNTIFS($G:$G,$G20,$Q:$Q,"●",$A:$A,TX$5,$B:$B,'PART METHOD'!$D$6),COUNTIFS($G:$G,$G20,$Q:$Q,"●",$A:$A,TX$5,$B:$B,"&lt;&gt;"&amp;'PART METHOD'!$D$4,$B:$B,"&lt;&gt;"&amp;'PART METHOD'!$D$6)))/TX$3,0)/3600/$E20</f>
        <v>0.00858902419532628</v>
      </c>
      <c r="TY20" s="0" t="n">
        <f aca="false">IF($R20="●",SUMIFS(ST_SUM!UM:UM,ST_SUM!$L:$L,$G20,ST_SUM!$M:$M,IF($B20='PART METHOD'!$D$4,"FMCNC1",IF($B20='PART METHOD'!$D$6,"FMCNC2","STD")))/IF($B20='PART METHOD'!$D$4,COUNTIFS($G:$G,$G20,$R:$R,"●",$A:$A,TY$5,$B:$B,'PART METHOD'!$D$4),IF($B20='PART METHOD'!$D$6,COUNTIFS($G:$G,$G20,$R:$R,"●",$A:$A,TY$5,$B:$B,'PART METHOD'!$D$6),COUNTIFS($G:$G,$G20,$R:$R,"●",$A:$A,TY$5,$B:$B,"&lt;&gt;"&amp;'PART METHOD'!$D$4,$B:$B,"&lt;&gt;"&amp;'PART METHOD'!$D$6)))/TY$3,0)/3600/$E20</f>
        <v>0.00445569885361552</v>
      </c>
      <c r="TZ20" s="0" t="n">
        <f aca="false">IF($S20="●",SUMIFS(ST_SUM!UN:UN,ST_SUM!$L:$L,$G20,ST_SUM!$M:$M,IF($B20='PART METHOD'!$D$4,"FMCNC1",IF($B20='PART METHOD'!$D$6,"FMCNC2","STD")))/IF($B20='PART METHOD'!$D$4,COUNTIFS($G:$G,$G20,$S:$S,"●",$A:$A,TZ$5,$B:$B,'PART METHOD'!$D$4),IF($B20='PART METHOD'!$D$6,COUNTIFS($G:$G,$G20,$S:$S,"●",$A:$A,TZ$5,$B:$B,'PART METHOD'!$D$6),COUNTIFS($G:$G,$G20,$S:$S,"●",$A:$A,TZ$5,$B:$B,"&lt;&gt;"&amp;'PART METHOD'!$D$4,$B:$B,"&lt;&gt;"&amp;'PART METHOD'!$D$6)))/TZ$3,0)/3600/$E20</f>
        <v>0.0100594204695767</v>
      </c>
      <c r="UA20" s="0" t="n">
        <f aca="false">IF($T20="●",SUMIFS(ST_SUM!UO:UO,ST_SUM!$L:$L,$G20,ST_SUM!$M:$M,IF($B20='PART METHOD'!$D$4,"FMCNC1",IF($B20='PART METHOD'!$D$6,"FMCNC2","STD")))/IF($B20='PART METHOD'!$D$4,COUNTIFS($G:$G,$G20,$T:$T,"●",$A:$A,UA$5,$B:$B,'PART METHOD'!$D$4),IF($B20='PART METHOD'!$D$6,COUNTIFS($G:$G,$G20,$T:$T,"●",$A:$A,UA$5,$B:$B,'PART METHOD'!$D$6),COUNTIFS($G:$G,$G20,$T:$T,"●",$A:$A,UA$5,$B:$B,"&lt;&gt;"&amp;'PART METHOD'!$D$4,$B:$B,"&lt;&gt;"&amp;'PART METHOD'!$D$6)))/UA$3,0)/3600/$E20</f>
        <v>0</v>
      </c>
      <c r="UB20" s="0" t="n">
        <f aca="false">IF($U20="●",SUMIFS(ST_SUM!UP:UP,ST_SUM!$L:$L,$G20,ST_SUM!$M:$M,IF($B20='PART METHOD'!$D$4,"FMCNC1",IF($B20='PART METHOD'!$D$6,"FMCNC2","STD")))/IF($B20='PART METHOD'!$D$4,COUNTIFS($G:$G,$G20,$U:$U,"●",$A:$A,UB$5,$B:$B,'PART METHOD'!$D$4),IF($B20='PART METHOD'!$D$6,COUNTIFS($G:$G,$G20,$U:$U,"●",$A:$A,UB$5,$B:$B,'PART METHOD'!$D$6),COUNTIFS($G:$G,$G20,$U:$U,"●",$A:$A,UB$5,$B:$B,"&lt;&gt;"&amp;'PART METHOD'!$D$4,$B:$B,"&lt;&gt;"&amp;'PART METHOD'!$D$6)))/UB$3,0)/3600/$E20</f>
        <v>0.00757356150793651</v>
      </c>
      <c r="UC20" s="0" t="n">
        <f aca="false">IF($V20="●",SUMIFS(ST_SUM!UQ:UQ,ST_SUM!$L:$L,$G20,ST_SUM!$M:$M,IF($B20='PART METHOD'!$D$4,"FMCNC1",IF($B20='PART METHOD'!$D$6,"FMCNC2","STD")))/IF($B20='PART METHOD'!$D$4,COUNTIFS($G:$G,$G20,$V:$V,"●",$A:$A,UC$5,$B:$B,'PART METHOD'!$D$4),IF($B20='PART METHOD'!$D$6,COUNTIFS($G:$G,$G20,$V:$V,"●",$A:$A,UC$5,$B:$B,'PART METHOD'!$D$6),COUNTIFS($G:$G,$G20,$V:$V,"●",$A:$A,UC$5,$B:$B,"&lt;&gt;"&amp;'PART METHOD'!$D$4,$B:$B,"&lt;&gt;"&amp;'PART METHOD'!$D$6)))/UC$3,0)/3600/$E20</f>
        <v>0</v>
      </c>
      <c r="UD20" s="0" t="n">
        <f aca="false">IF($W20="●",SUMIFS(ST_SUM!UR:UR,ST_SUM!$L:$L,$G20,ST_SUM!$N:$N,IF($B20='PART METHOD'!$D$5,"HAND","STD"))/COUNTIFS($G:$G,$G20,$W:$W,"●",$A:$A,UD$5,$B:$B,IF($B20='PART METHOD'!$D$5,'PART METHOD'!$D$5,"&lt;&gt;"&amp;'PART METHOD'!$D$5))/UD$3,0)/3600/$E20</f>
        <v>0</v>
      </c>
      <c r="UE20" s="0" t="n">
        <f aca="false">IF($X20="●",SUMIFS(ST_SUM!US:US,ST_SUM!$L:$L,$G20)/COUNTIFS($G:$G,$G20,$X:$X,"●",$A:$A,UE$5)/UE$3,0)/3600/$E20</f>
        <v>0.00174145998677249</v>
      </c>
      <c r="UF20" s="0" t="n">
        <f aca="false">IF($Y20="●",SUMIFS(ST_SUM!UT:UT,ST_SUM!$L:$L,$G20)/COUNTIFS($G:$G,$G20,$Y:$Y,"●",$A:$A,UF$5)/UF$3,0)/3600/$E20</f>
        <v>0.0157792121362434</v>
      </c>
      <c r="UG20" s="0" t="n">
        <f aca="false">IF($Z20="●",SUMIFS(ST_SUM!UU:UU,ST_SUM!$L:$L,$G20)/COUNTIFS($G:$G,$G20,$Z:$Z,"●",$A:$A,UG$5)/UG$3,0)/3600/$E20</f>
        <v>0.00994363150352734</v>
      </c>
      <c r="UH20" s="0" t="n">
        <f aca="false">IF($AA20="●",SUMIFS(ST_SUM!UV:UV,ST_SUM!$L:$L,$G20)/COUNTIFS($G:$G,$G20,$AA:$AA,"●",$A:$A,UH$5)/UH$3,0)/3600/$E20</f>
        <v>0</v>
      </c>
      <c r="UI20" s="0" t="n">
        <f aca="false">IF($AB20="●",SUMIFS(ST_SUM!UW:UW,ST_SUM!$L:$L,$G20)/COUNTIFS($G:$G,$G20,$AB:$AB,"●",$A:$A,UI$5)/UI$3,0)/3600/$E20</f>
        <v>0.0148774272486773</v>
      </c>
      <c r="UJ20" s="0" t="n">
        <f aca="false">IF($AC20="●",SUMIFS(ST_SUM!UX:UX,ST_SUM!$L:$L,$G20)/COUNTIFS($G:$G,$G20,$AC:$AC,"●",$A:$A,UJ$5)/UJ$3,0)/3600/$E20</f>
        <v>0.00764412574404762</v>
      </c>
      <c r="UK20" s="0" t="n">
        <f aca="false">IF($AD20="●",SUMIFS(ST_SUM!UY:UY,ST_SUM!$L:$L,$G20)/COUNTIFS($G:$G,$G20,$AD:$AD,"●",$A:$A,UK$5)/UK$3,0)/3600/$E20</f>
        <v>0.0178078745039683</v>
      </c>
      <c r="UL20" s="0" t="n">
        <f aca="false">IF($AE20="●",SUMIFS(ST_SUM!UZ:UZ,ST_SUM!$L:$L,$G20)/COUNTIFS($G:$G,$G20,$AE:$AE,"●",$A:$A,UL$5)/UL$3,0)/3600/$E20</f>
        <v>0.00214252604166667</v>
      </c>
      <c r="UM20" s="0" t="n">
        <f aca="false">IF($AF20="●",SUMIFS(ST_SUM!VA:VA,ST_SUM!$L:$L,$G20)/COUNTIFS($G:$G,$G20,$AF:$AF,"●",$A:$A,UM$5)/UM$3,0)/3600/$E20</f>
        <v>0.00652287119708995</v>
      </c>
      <c r="UN20" s="0" t="n">
        <f aca="false">IF($AG20="●",SUMIFS(ST_SUM!VB:VB,ST_SUM!$L:$L,$G20)/COUNTIFS($G:$G,$G20,$AG:$AG,"●",$A:$A,UN$5)/UN$3,0)/3600/$E20</f>
        <v>0</v>
      </c>
      <c r="UO20" s="0" t="n">
        <f aca="false">IF($AH20="●",SUMIFS(ST_SUM!VC:VC,ST_SUM!$L:$L,$G20)/COUNTIFS($G:$G,$G20,$AH:$AH,"●",$A:$A,UO$5)/UO$3,0)/3600/$E20</f>
        <v>0.00231845238095238</v>
      </c>
      <c r="UP20" s="0" t="n">
        <f aca="false">IF($AI20="●",SUMIFS(ST_SUM!VD:VD,ST_SUM!$L:$L,$G20)/COUNTIFS($G:$G,$G20,$AI:$AI,"●",$A:$A,UP$5)/UP$3,0)/3600/$E20</f>
        <v>0.01597734375</v>
      </c>
      <c r="UQ20" s="0" t="n">
        <f aca="false">IF($AJ20="●",SUMIFS(ST_SUM!VE:VE,ST_SUM!$L:$L,$G20)/COUNTIFS($G:$G,$G20,$AJ:$AJ,"●",$A:$A,UQ$5)/UQ$3,0)/3600/$E20</f>
        <v>0.0205963624338624</v>
      </c>
      <c r="UR20" s="0" t="n">
        <f aca="false">IF($AK20="●",SUMIFS(ST_SUM!VF:VF,ST_SUM!$L:$L,$G20)/COUNTIFS($G:$G,$G20,$AK:$AK,"●",$A:$A,UR$5)/UR$3,0)/3600/$E20</f>
        <v>0.012767791005291</v>
      </c>
      <c r="US20" s="0" t="n">
        <f aca="false">IF($AL20="●",SUMIFS(ST_SUM!VG:VG,ST_SUM!$L:$L,$G20)/COUNTIFS($G:$G,$G20,$AL:$AL,"●",$A:$A,US$5)/US$3,0)/3600/$E20</f>
        <v>0.0125142671130952</v>
      </c>
      <c r="UT20" s="0" t="n">
        <f aca="false">IF($AM20="●",SUMIFS(ST_SUM!VH:VH,ST_SUM!$L:$L,$G20)/COUNTIFS($G:$G,$G20,$AM:$AM,"●",$A:$A,UT$5)/UT$3,0)/3600/$E20</f>
        <v>0</v>
      </c>
      <c r="UU20" s="0" t="n">
        <f aca="false">IF($AN20="●",SUMIFS(ST_SUM!VI:VI,ST_SUM!$L:$L,$G20)/COUNTIFS($G:$G,$G20,$AN:$AN,"●",$A:$A,UU$5)/UU$3,0)/3600/$E20</f>
        <v>0</v>
      </c>
      <c r="UV20" s="0" t="n">
        <f aca="false">IF($AO20="●",SUMIFS(ST_SUM!VJ:VJ,ST_SUM!$L:$L,$G20)/COUNTIFS($G:$G,$G20,$AO:$AO,"●",$A:$A,UV$5)/UV$3,0)/3600/$E20</f>
        <v>0</v>
      </c>
      <c r="UW20" s="0" t="n">
        <f aca="false">IF($AP20="●",SUMIFS(ST_SUM!VK:VK,ST_SUM!$L:$L,$G20)/COUNTIFS($G:$G,$G20,$AP:$AP,"●",$A:$A,UW$5)/UW$3,0)/3600/$E20</f>
        <v>0.00692631448412698</v>
      </c>
      <c r="UX20" s="0" t="n">
        <f aca="false">IF($AQ20="●",SUMIFS(ST_SUM!VL:VL,ST_SUM!$L:$L,$G20)/COUNTIFS($G:$G,$G20,$AQ:$AQ,"●",$A:$A,UX$5)/UX$3,0)/3600/$E20</f>
        <v>0.010364951223545</v>
      </c>
      <c r="UY20" s="0" t="n">
        <f aca="false">IF($AR20="●",SUMIFS(ST_SUM!VM:VM,ST_SUM!$L:$L,$G20)/COUNTIFS($G:$G,$G20,$AR:$AR,"●",$A:$A,UY$5)/UY$3,0)/3600/$E20</f>
        <v>0.0195663153108466</v>
      </c>
      <c r="UZ20" s="0" t="n">
        <f aca="false">IF($AS20="●",SUMIFS(ST_SUM!VN:VN,ST_SUM!$L:$L,$G20)/COUNTIFS($G:$G,$G20,$AS:$AS,"●",$A:$A,UZ$5)/UZ$3,0)/3600/$E20</f>
        <v>0.0151681258267196</v>
      </c>
      <c r="VA20" s="0" t="n">
        <f aca="false">IF($AT20="●",SUMIFS(ST_SUM!VO:VO,ST_SUM!$L:$L,$G20)/COUNTIFS($G:$G,$G20,$AT:$AT,"●",$A:$A,VA$5)/VA$3,0)/3600/$E20</f>
        <v>0.00990758928571429</v>
      </c>
      <c r="VB20" s="0" t="e">
        <f aca="false">IF($AU20="●",SUMIFS(ST_SUM!VP:VP,ST_SUM!$L:$L,$G20)/COUNTIFS($G:$G,$G20,$AU:$AU,"●",$A:$A,VB$5)/VB$3,0)/3600/$E20</f>
        <v>#VALUE!</v>
      </c>
      <c r="VC20" s="0" t="n">
        <f aca="false">IF($AV20="●",SUMIFS(ST_SUM!VQ:VQ,ST_SUM!$L:$L,$G20)/COUNTIFS($G:$G,$G20,$AV:$AV,"●",$A:$A,VC$5)/VC$3,0)/3600/$E20</f>
        <v>0</v>
      </c>
      <c r="VD20" s="0" t="n">
        <f aca="false">IF($AW20="●",SUMIFS(ST_SUM!VR:VR,ST_SUM!$L:$L,$G20)/COUNTIFS($G:$G,$G20,$AW:$AW,"●",$A:$A,VD$5)/VD$3,0)/3600/$E20</f>
        <v>0.00804249751984127</v>
      </c>
      <c r="VE20" s="0" t="n">
        <f aca="false">IF($AX20="●",SUMIFS(ST_SUM!VS:VS,ST_SUM!$L:$L,$G20)/COUNTIFS($G:$G,$G20,$AX:$AX,"●",$A:$A,VE$5)/VE$3,0)/3600/$E20</f>
        <v>0</v>
      </c>
      <c r="VF20" s="0" t="n">
        <f aca="false">IF($AY20="●",SUMIFS(ST_SUM!VT:VT,ST_SUM!$L:$L,$G20)/COUNTIFS($G:$G,$G20,$AY:$AY,"●",$A:$A,VF$5)/VF$3,0)/3600/$E20</f>
        <v>0</v>
      </c>
      <c r="VG20" s="0" t="n">
        <f aca="false">IF($AZ20="●",SUMIFS(ST_SUM!VU:VU,ST_SUM!$L:$L,$G20)/COUNTIFS($G:$G,$G20,$AZ:$AZ,"●",$A:$A,VG$5)/VG$3,0)/3600/$E20</f>
        <v>0</v>
      </c>
      <c r="VH20" s="0" t="n">
        <f aca="false">IF($BA20="●",SUMIFS(ST_SUM!VV:VV,ST_SUM!$L:$L,$G20)/COUNTIFS($G:$G,$G20,$BA:$BA,"●",$A:$A,VH$5)/VH$3,0)/3600/$E20</f>
        <v>0.00678573908730159</v>
      </c>
      <c r="VI20" s="0" t="n">
        <f aca="false">IF($BB20="●",SUMIFS(ST_SUM!VW:VW,ST_SUM!$L:$L,$G20)/COUNTIFS($G:$G,$G20,$BB:$BB,"●",$A:$A,VI$5)/VI$3,0)/3600/$E20</f>
        <v>0.00448577628968254</v>
      </c>
      <c r="VJ20" s="0" t="n">
        <f aca="false">IF($BC20="●",SUMIFS(ST_SUM!VX:VX,ST_SUM!$L:$L,$G20)/COUNTIFS($G:$G,$G20,$BC:$BC,"●",$A:$A,VJ$5)/VJ$3,0)/3600/$E20</f>
        <v>0</v>
      </c>
      <c r="VK20" s="0" t="n">
        <f aca="false">IF($BD20="●",SUMIFS(ST_SUM!VY:VY,ST_SUM!$L:$L,$G20)/COUNTIFS($G:$G,$G20,$BD:$BD,"●",$A:$A,VK$5)/VK$3,0)/3600/$E20</f>
        <v>0</v>
      </c>
      <c r="VL20" s="0" t="n">
        <f aca="false">IF($BE20="●",SUMIFS(ST_SUM!VZ:VZ,ST_SUM!$L:$L,$G20)/COUNTIFS($G:$G,$G20,$BE:$BE,"●",$A:$A,VL$5)/VL$3,0)/3600/$E20</f>
        <v>0</v>
      </c>
      <c r="VM20" s="0" t="n">
        <f aca="false">IF($BF20="●",SUMIFS(ST_SUM!WA:WA,ST_SUM!$L:$L,$G20)/COUNTIFS($G:$G,$G20,$BF:$BF,"●",$A:$A,VM$5)/VM$3,0)/3600/$E20</f>
        <v>0.00498416832010582</v>
      </c>
      <c r="VN20" s="0" t="n">
        <f aca="false">IF($BG20="●",SUMIFS(ST_SUM!WB:WB,ST_SUM!$L:$L,$G20)/COUNTIFS($G:$G,$G20,$BG:$BG,"●",$A:$A,VN$5)/VN$3,0)/3600/$E20</f>
        <v>0</v>
      </c>
      <c r="VO20" s="0" t="n">
        <f aca="false">IF($BH20="●",SUMIFS(ST_SUM!WC:WC,ST_SUM!$L:$L,$G20)/COUNTIFS($G:$G,$G20,$BH:$BH,"●",$A:$A,VO$5)/VO$3,0)/3600/$E20</f>
        <v>0.0211077215608466</v>
      </c>
      <c r="VP20" s="0" t="n">
        <f aca="false">IF($BI20="●",SUMIFS(ST_SUM!WD:WD,ST_SUM!$L:$L,$G20)/COUNTIFS($G:$G,$G20,$BI:$BI,"●",$A:$A,VP$5)/VP$3,0)/3600/$E20</f>
        <v>0.00905075231481482</v>
      </c>
      <c r="VQ20" s="0" t="n">
        <f aca="false">IF($BJ20="●",SUMIFS(ST_SUM!WE:WE,ST_SUM!$L:$L,$G20)/COUNTIFS($G:$G,$G20,$BJ:$BJ,"●",$A:$A,VQ$5)/VQ$3,0)/3600/$E20</f>
        <v>0.00171420304232804</v>
      </c>
      <c r="VR20" s="0" t="n">
        <f aca="false">IF($BK20="●",SUMIFS(ST_SUM!WF:WF,ST_SUM!$L:$L,$G20)/COUNTIFS($G:$G,$G20,$BK:$BK,"●",$A:$A,VR$5)/VR$3,0)/3600/$E20</f>
        <v>0.0090301669973545</v>
      </c>
      <c r="VS20" s="0" t="n">
        <f aca="false">IF($BL20="●",SUMIFS(ST_SUM!WG:WG,ST_SUM!$L:$L,$G20)/COUNTIFS($G:$G,$G20,$BL:$BL,"●",$A:$A,VS$5)/VS$3,0)/3600/$E20</f>
        <v>0.0076516975308642</v>
      </c>
      <c r="VT20" s="0" t="n">
        <f aca="false">IF($BM20="●",SUMIFS(ST_SUM!WH:WH,ST_SUM!$L:$L,$G20)/COUNTIFS($G:$G,$G20,$BM:$BM,"●",$A:$A,VT$5)/VT$3,0)/3600/$E20</f>
        <v>0</v>
      </c>
      <c r="VU20" s="0" t="n">
        <f aca="false">IF($BN20="●",SUMIFS(ST_SUM!WI:WI,ST_SUM!$L:$L,$G20)/COUNTIFS($G:$G,$G20,$BN:$BN,"●",$A:$A,VU$5)/VU$3,0)/3600/$E20</f>
        <v>0</v>
      </c>
      <c r="VV20" s="0" t="n">
        <f aca="false">IF($BO20="●",SUMIFS(ST_SUM!WJ:WJ,ST_SUM!$L:$L,$G20)/COUNTIFS($G:$G,$G20,$BO:$BO,"●",$A:$A,VV$5)/VV$3,0)/3600/$E20</f>
        <v>0</v>
      </c>
      <c r="VW20" s="0" t="n">
        <f aca="false">IF($BP20="●",SUMIFS(ST_SUM!WK:WK,ST_SUM!$L:$L,$G20)/COUNTIFS($G:$G,$G20,$BP:$BP,"●",$A:$A,VW$5)/VW$3,0)/3600/$E20</f>
        <v>0.0101869812334656</v>
      </c>
      <c r="VX20" s="0" t="n">
        <f aca="false">IF($BQ20="●",SUMIFS(ST_SUM!WL:WL,ST_SUM!$L:$L,$G20)/COUNTIFS($G:$G,$G20,$BQ:$BQ,"●",$A:$A,VX$5)/VX$3,0)/3600/$E20</f>
        <v>0.010017009755291</v>
      </c>
      <c r="VY20" s="0" t="n">
        <f aca="false">IF($BR20="●",SUMIFS(ST_SUM!WM:WM,ST_SUM!$L:$L,$G20)/COUNTIFS($G:$G,$G20,$BR:$BR,"●",$A:$A,VY$5)/VY$3,0)/3600/$E20</f>
        <v>0</v>
      </c>
      <c r="VZ20" s="0" t="n">
        <f aca="false">IF($BS20="●",SUMIFS(ST_SUM!WN:WN,ST_SUM!$L:$L,$G20)/COUNTIFS($G:$G,$G20,$BS:$BS,"●",$A:$A,VZ$5)/VZ$3,0)/3600/$E20</f>
        <v>0.0208938864087302</v>
      </c>
      <c r="WA20" s="0" t="n">
        <f aca="false">IF($BT20="●",SUMIFS(ST_SUM!WO:WO,ST_SUM!$L:$L,$G20)/COUNTIFS($G:$G,$G20,$BT:$BT,"●",$A:$A,WA$5)/WA$3,0)/3600/$E20</f>
        <v>0.00778461888227513</v>
      </c>
      <c r="WB20" s="0" t="e">
        <f aca="false">SUM(TO20:WA20)</f>
        <v>#VALUE!</v>
      </c>
      <c r="WC20" s="0" t="n">
        <f aca="false">IF($H20="●",SUMIFS(ST_SUM!WQ:WQ,ST_SUM!$L:$L,$G20)/COUNTIFS($G:$G,$G20,$H:$H,"●",$A:$A,WC$5)/WC$3,0)/3600/$E20</f>
        <v>0</v>
      </c>
      <c r="WD20" s="0" t="n">
        <f aca="false">IF($I20="●",SUMIFS(ST_SUM!WR:WR,ST_SUM!$L:$L,$G20)/COUNTIFS($G:$G,$G20,$I:$I,"●",$A:$A,WD$5)/WD$3,0)/3600/$E20</f>
        <v>0.00493632102272727</v>
      </c>
      <c r="WE20" s="0" t="n">
        <f aca="false">IF($J20="●",SUMIFS(ST_SUM!WS:WS,ST_SUM!$L:$L,$G20)/COUNTIFS($G:$G,$G20,$J:$J,"●",$A:$A,WE$5)/WE$3,0)/3600/$E20</f>
        <v>0.00830739425505051</v>
      </c>
      <c r="WF20" s="0" t="n">
        <f aca="false">IF($K20="●",SUMIFS(ST_SUM!WT:WT,ST_SUM!$L:$L,$G20)/COUNTIFS($G:$G,$G20,$K:$K,"●",$A:$A,WF$5)/WF$3,0)/3600/$E20</f>
        <v>0.0142874131944444</v>
      </c>
      <c r="WG20" s="0" t="n">
        <f aca="false">IF($L20="●",SUMIFS(ST_SUM!WU:WU,ST_SUM!$L:$L,$G20)/COUNTIFS($G:$G,$G20,$L:$L,"●",$A:$A,WG$5)/WG$3,0)/3600/$E20</f>
        <v>0</v>
      </c>
      <c r="WH20" s="0" t="n">
        <f aca="false">IF($M20="●",SUMIFS(ST_SUM!WV:WV,ST_SUM!$L:$L,$G20)/COUNTIFS($G:$G,$G20,$M:$M,"●",$A:$A,WH$5)/WH$3,0)/3600/$E20</f>
        <v>0</v>
      </c>
      <c r="WI20" s="0" t="n">
        <f aca="false">IF($N20="●",SUMIFS(ST_SUM!WW:WW,ST_SUM!$L:$L,$G20)/COUNTIFS($G:$G,$G20,$N:$N,"●",$A:$A,WI$5)/WI$3,0)/3600/$E20</f>
        <v>0.00995192550505051</v>
      </c>
      <c r="WJ20" s="0" t="n">
        <f aca="false">IF($O20="●",SUMIFS(ST_SUM!WX:WX,ST_SUM!$L:$L,$G20,ST_SUM!$M:$M,IF($B20='PART METHOD'!$D$4,"FMCNC1",IF($B20='PART METHOD'!$D$6,"FMCNC2","STD")))/IF($B20='PART METHOD'!$D$4,COUNTIFS($G:$G,$G20,$O:$O,"●",$A:$A,WJ$5,$B:$B,'PART METHOD'!$D$4),IF($B20='PART METHOD'!$D$6,COUNTIFS($G:$G,$G20,$O:$O,"●",$A:$A,WJ$5,$B:$B,'PART METHOD'!$D$6),COUNTIFS($G:$G,$G20,$O:$O,"●",$A:$A,WJ$5,$B:$B,"&lt;&gt;"&amp;'PART METHOD'!$D$4,$B:$B,"&lt;&gt;"&amp;'PART METHOD'!$D$6)))/WJ$3,0)/3600/$E20</f>
        <v>0.0107332110164141</v>
      </c>
      <c r="WK20" s="0" t="n">
        <f aca="false">IF($P20="●",SUMIFS(ST_SUM!WY:WY,ST_SUM!$L:$L,$G20,ST_SUM!$M:$M,IF($B20='PART METHOD'!$D$4,"FMCNC1",IF($B20='PART METHOD'!$D$6,"FMCNC2","STD")))/IF($B20='PART METHOD'!$D$4,COUNTIFS($G:$G,$G20,$P:$P,"●",$A:$A,WK$5,$B:$B,'PART METHOD'!$D$4),IF($B20='PART METHOD'!$D$6,COUNTIFS($G:$G,$G20,$P:$P,"●",$A:$A,WK$5,$B:$B,'PART METHOD'!$D$6),COUNTIFS($G:$G,$G20,$P:$P,"●",$A:$A,WK$5,$B:$B,"&lt;&gt;"&amp;'PART METHOD'!$D$4,$B:$B,"&lt;&gt;"&amp;'PART METHOD'!$D$6)))/WK$3,0)/3600/$E20</f>
        <v>0</v>
      </c>
      <c r="WL20" s="0" t="n">
        <f aca="false">IF($Q20="●",SUMIFS(ST_SUM!WZ:WZ,ST_SUM!$L:$L,$G20,ST_SUM!$M:$M,IF($B20='PART METHOD'!$D$4,"FMCNC1",IF($B20='PART METHOD'!$D$6,"FMCNC2","STD")))/IF($B20='PART METHOD'!$D$4,COUNTIFS($G:$G,$G20,$Q:$Q,"●",$A:$A,WL$5,$B:$B,'PART METHOD'!$D$4),IF($B20='PART METHOD'!$D$6,COUNTIFS($G:$G,$G20,$Q:$Q,"●",$A:$A,WL$5,$B:$B,'PART METHOD'!$D$6),COUNTIFS($G:$G,$G20,$Q:$Q,"●",$A:$A,WL$5,$B:$B,"&lt;&gt;"&amp;'PART METHOD'!$D$4,$B:$B,"&lt;&gt;"&amp;'PART METHOD'!$D$6)))/WL$3,0)/3600/$E20</f>
        <v>0.0103268360690236</v>
      </c>
      <c r="WM20" s="0" t="n">
        <f aca="false">IF($R20="●",SUMIFS(ST_SUM!XA:XA,ST_SUM!$L:$L,$G20,ST_SUM!$M:$M,IF($B20='PART METHOD'!$D$4,"FMCNC1",IF($B20='PART METHOD'!$D$6,"FMCNC2","STD")))/IF($B20='PART METHOD'!$D$4,COUNTIFS($G:$G,$G20,$R:$R,"●",$A:$A,WM$5,$B:$B,'PART METHOD'!$D$4),IF($B20='PART METHOD'!$D$6,COUNTIFS($G:$G,$G20,$R:$R,"●",$A:$A,WM$5,$B:$B,'PART METHOD'!$D$6),COUNTIFS($G:$G,$G20,$R:$R,"●",$A:$A,WM$5,$B:$B,"&lt;&gt;"&amp;'PART METHOD'!$D$4,$B:$B,"&lt;&gt;"&amp;'PART METHOD'!$D$6)))/WM$3,0)/3600/$E20</f>
        <v>0.00803212857744108</v>
      </c>
      <c r="WN20" s="0" t="n">
        <f aca="false">IF($S20="●",SUMIFS(ST_SUM!XB:XB,ST_SUM!$L:$L,$G20,ST_SUM!$M:$M,IF($B20='PART METHOD'!$D$4,"FMCNC1",IF($B20='PART METHOD'!$D$6,"FMCNC2","STD")))/IF($B20='PART METHOD'!$D$4,COUNTIFS($G:$G,$G20,$S:$S,"●",$A:$A,WN$5,$B:$B,'PART METHOD'!$D$4),IF($B20='PART METHOD'!$D$6,COUNTIFS($G:$G,$G20,$S:$S,"●",$A:$A,WN$5,$B:$B,'PART METHOD'!$D$6),COUNTIFS($G:$G,$G20,$S:$S,"●",$A:$A,WN$5,$B:$B,"&lt;&gt;"&amp;'PART METHOD'!$D$4,$B:$B,"&lt;&gt;"&amp;'PART METHOD'!$D$6)))/WN$3,0)/3600/$E20</f>
        <v>0.0140242542613636</v>
      </c>
      <c r="WO20" s="0" t="n">
        <f aca="false">IF($T20="●",SUMIFS(ST_SUM!XC:XC,ST_SUM!$L:$L,$G20,ST_SUM!$M:$M,IF($B20='PART METHOD'!$D$4,"FMCNC1",IF($B20='PART METHOD'!$D$6,"FMCNC2","STD")))/IF($B20='PART METHOD'!$D$4,COUNTIFS($G:$G,$G20,$T:$T,"●",$A:$A,WO$5,$B:$B,'PART METHOD'!$D$4),IF($B20='PART METHOD'!$D$6,COUNTIFS($G:$G,$G20,$T:$T,"●",$A:$A,WO$5,$B:$B,'PART METHOD'!$D$6),COUNTIFS($G:$G,$G20,$T:$T,"●",$A:$A,WO$5,$B:$B,"&lt;&gt;"&amp;'PART METHOD'!$D$4,$B:$B,"&lt;&gt;"&amp;'PART METHOD'!$D$6)))/WO$3,0)/3600/$E20</f>
        <v>0</v>
      </c>
      <c r="WP20" s="0" t="n">
        <f aca="false">IF($U20="●",SUMIFS(ST_SUM!XD:XD,ST_SUM!$L:$L,$G20,ST_SUM!$M:$M,IF($B20='PART METHOD'!$D$4,"FMCNC1",IF($B20='PART METHOD'!$D$6,"FMCNC2","STD")))/IF($B20='PART METHOD'!$D$4,COUNTIFS($G:$G,$G20,$U:$U,"●",$A:$A,WP$5,$B:$B,'PART METHOD'!$D$4),IF($B20='PART METHOD'!$D$6,COUNTIFS($G:$G,$G20,$U:$U,"●",$A:$A,WP$5,$B:$B,'PART METHOD'!$D$6),COUNTIFS($G:$G,$G20,$U:$U,"●",$A:$A,WP$5,$B:$B,"&lt;&gt;"&amp;'PART METHOD'!$D$4,$B:$B,"&lt;&gt;"&amp;'PART METHOD'!$D$6)))/WP$3,0)/3600/$E20</f>
        <v>0.00961658775252525</v>
      </c>
      <c r="WQ20" s="0" t="n">
        <f aca="false">IF($V20="●",SUMIFS(ST_SUM!XE:XE,ST_SUM!$L:$L,$G20,ST_SUM!$M:$M,IF($B20='PART METHOD'!$D$4,"FMCNC1",IF($B20='PART METHOD'!$D$6,"FMCNC2","STD")))/IF($B20='PART METHOD'!$D$4,COUNTIFS($G:$G,$G20,$V:$V,"●",$A:$A,WQ$5,$B:$B,'PART METHOD'!$D$4),IF($B20='PART METHOD'!$D$6,COUNTIFS($G:$G,$G20,$V:$V,"●",$A:$A,WQ$5,$B:$B,'PART METHOD'!$D$6),COUNTIFS($G:$G,$G20,$V:$V,"●",$A:$A,WQ$5,$B:$B,"&lt;&gt;"&amp;'PART METHOD'!$D$4,$B:$B,"&lt;&gt;"&amp;'PART METHOD'!$D$6)))/WQ$3,0)/3600/$E20</f>
        <v>0</v>
      </c>
      <c r="WR20" s="0" t="n">
        <f aca="false">IF($W20="●",SUMIFS(ST_SUM!XF:XF,ST_SUM!$L:$L,$G20,ST_SUM!$N:$N,IF($B20='PART METHOD'!$D$5,"HAND","STD"))/COUNTIFS($G:$G,$G20,$W:$W,"●",$A:$A,WR$5,$B:$B,IF($B20='PART METHOD'!$D$5,'PART METHOD'!$D$5,"&lt;&gt;"&amp;'PART METHOD'!$D$5))/WR$3,0)/3600/$E20</f>
        <v>0</v>
      </c>
      <c r="WS20" s="0" t="n">
        <f aca="false">IF($X20="●",SUMIFS(ST_SUM!XG:XG,ST_SUM!$L:$L,$G20)/COUNTIFS($G:$G,$G20,$X:$X,"●",$A:$A,WS$5)/WS$3,0)/3600/$E20</f>
        <v>0.00395545691287879</v>
      </c>
      <c r="WT20" s="0" t="n">
        <f aca="false">IF($Y20="●",SUMIFS(ST_SUM!XH:XH,ST_SUM!$L:$L,$G20)/COUNTIFS($G:$G,$G20,$Y:$Y,"●",$A:$A,WT$5)/WT$3,0)/3600/$E20</f>
        <v>0.0105362018623737</v>
      </c>
      <c r="WU20" s="0" t="n">
        <f aca="false">IF($Z20="●",SUMIFS(ST_SUM!XI:XI,ST_SUM!$L:$L,$G20)/COUNTIFS($G:$G,$G20,$Z:$Z,"●",$A:$A,WU$5)/WU$3,0)/3600/$E20</f>
        <v>0.00973734743265993</v>
      </c>
      <c r="WV20" s="0" t="n">
        <f aca="false">IF($AA20="●",SUMIFS(ST_SUM!XJ:XJ,ST_SUM!$L:$L,$G20)/COUNTIFS($G:$G,$G20,$AA:$AA,"●",$A:$A,WV$5)/WV$3,0)/3600/$E20</f>
        <v>0</v>
      </c>
      <c r="WW20" s="0" t="n">
        <f aca="false">IF($AB20="●",SUMIFS(ST_SUM!XK:XK,ST_SUM!$L:$L,$G20)/COUNTIFS($G:$G,$G20,$AB:$AB,"●",$A:$A,WW$5)/WW$3,0)/3600/$E20</f>
        <v>0.0172773177083333</v>
      </c>
      <c r="WX20" s="0" t="n">
        <f aca="false">IF($AC20="●",SUMIFS(ST_SUM!XL:XL,ST_SUM!$L:$L,$G20)/COUNTIFS($G:$G,$G20,$AC:$AC,"●",$A:$A,WX$5)/WX$3,0)/3600/$E20</f>
        <v>0.00935288825757576</v>
      </c>
      <c r="WY20" s="0" t="n">
        <f aca="false">IF($AD20="●",SUMIFS(ST_SUM!XM:XM,ST_SUM!$L:$L,$G20)/COUNTIFS($G:$G,$G20,$AD:$AD,"●",$A:$A,WY$5)/WY$3,0)/3600/$E20</f>
        <v>0.0148243607954545</v>
      </c>
      <c r="WZ20" s="0" t="n">
        <f aca="false">IF($AE20="●",SUMIFS(ST_SUM!XN:XN,ST_SUM!$L:$L,$G20)/COUNTIFS($G:$G,$G20,$AE:$AE,"●",$A:$A,WZ$5)/WZ$3,0)/3600/$E20</f>
        <v>0.00228357007575758</v>
      </c>
      <c r="XA20" s="0" t="n">
        <f aca="false">IF($AF20="●",SUMIFS(ST_SUM!XO:XO,ST_SUM!$L:$L,$G20)/COUNTIFS($G:$G,$G20,$AF:$AF,"●",$A:$A,XA$5)/XA$3,0)/3600/$E20</f>
        <v>0.00560321575126263</v>
      </c>
      <c r="XB20" s="0" t="n">
        <f aca="false">IF($AG20="●",SUMIFS(ST_SUM!XP:XP,ST_SUM!$L:$L,$G20)/COUNTIFS($G:$G,$G20,$AG:$AG,"●",$A:$A,XB$5)/XB$3,0)/3600/$E20</f>
        <v>0</v>
      </c>
      <c r="XC20" s="0" t="n">
        <f aca="false">IF($AH20="●",SUMIFS(ST_SUM!XQ:XQ,ST_SUM!$L:$L,$G20)/COUNTIFS($G:$G,$G20,$AH:$AH,"●",$A:$A,XC$5)/XC$3,0)/3600/$E20</f>
        <v>0.00171480429292929</v>
      </c>
      <c r="XD20" s="0" t="n">
        <f aca="false">IF($AI20="●",SUMIFS(ST_SUM!XR:XR,ST_SUM!$L:$L,$G20)/COUNTIFS($G:$G,$G20,$AI:$AI,"●",$A:$A,XD$5)/XD$3,0)/3600/$E20</f>
        <v>0.0100294823232323</v>
      </c>
      <c r="XE20" s="0" t="n">
        <f aca="false">IF($AJ20="●",SUMIFS(ST_SUM!XS:XS,ST_SUM!$L:$L,$G20)/COUNTIFS($G:$G,$G20,$AJ:$AJ,"●",$A:$A,XE$5)/XE$3,0)/3600/$E20</f>
        <v>0.0288667041508838</v>
      </c>
      <c r="XF20" s="0" t="n">
        <f aca="false">IF($AK20="●",SUMIFS(ST_SUM!XT:XT,ST_SUM!$L:$L,$G20)/COUNTIFS($G:$G,$G20,$AK:$AK,"●",$A:$A,XF$5)/XF$3,0)/3600/$E20</f>
        <v>0.0113450213068182</v>
      </c>
      <c r="XG20" s="0" t="n">
        <f aca="false">IF($AL20="●",SUMIFS(ST_SUM!XU:XU,ST_SUM!$L:$L,$G20)/COUNTIFS($G:$G,$G20,$AL:$AL,"●",$A:$A,XG$5)/XG$3,0)/3600/$E20</f>
        <v>0.0188914141414141</v>
      </c>
      <c r="XH20" s="0" t="n">
        <f aca="false">IF($AM20="●",SUMIFS(ST_SUM!XV:XV,ST_SUM!$L:$L,$G20)/COUNTIFS($G:$G,$G20,$AM:$AM,"●",$A:$A,XH$5)/XH$3,0)/3600/$E20</f>
        <v>0</v>
      </c>
      <c r="XI20" s="0" t="n">
        <f aca="false">IF($AN20="●",SUMIFS(ST_SUM!XW:XW,ST_SUM!$L:$L,$G20)/COUNTIFS($G:$G,$G20,$AN:$AN,"●",$A:$A,XI$5)/XI$3,0)/3600/$E20</f>
        <v>0</v>
      </c>
      <c r="XJ20" s="0" t="n">
        <f aca="false">IF($AO20="●",SUMIFS(ST_SUM!XX:XX,ST_SUM!$L:$L,$G20)/COUNTIFS($G:$G,$G20,$AO:$AO,"●",$A:$A,XJ$5)/XJ$3,0)/3600/$E20</f>
        <v>0</v>
      </c>
      <c r="XK20" s="0" t="n">
        <f aca="false">IF($AP20="●",SUMIFS(ST_SUM!XY:XY,ST_SUM!$L:$L,$G20)/COUNTIFS($G:$G,$G20,$AP:$AP,"●",$A:$A,XK$5)/XK$3,0)/3600/$E20</f>
        <v>0.0078130260942761</v>
      </c>
      <c r="XL20" s="0" t="n">
        <f aca="false">IF($AQ20="●",SUMIFS(ST_SUM!XZ:XZ,ST_SUM!$L:$L,$G20)/COUNTIFS($G:$G,$G20,$AQ:$AQ,"●",$A:$A,XL$5)/XL$3,0)/3600/$E20</f>
        <v>0.0172449139835859</v>
      </c>
      <c r="XM20" s="0" t="n">
        <f aca="false">IF($AR20="●",SUMIFS(ST_SUM!YA:YA,ST_SUM!$L:$L,$G20)/COUNTIFS($G:$G,$G20,$AR:$AR,"●",$A:$A,XM$5)/XM$3,0)/3600/$E20</f>
        <v>0.0236750019728535</v>
      </c>
      <c r="XN20" s="0" t="n">
        <f aca="false">IF($AS20="●",SUMIFS(ST_SUM!YB:YB,ST_SUM!$L:$L,$G20)/COUNTIFS($G:$G,$G20,$AS:$AS,"●",$A:$A,XN$5)/XN$3,0)/3600/$E20</f>
        <v>0.0142403566919192</v>
      </c>
      <c r="XO20" s="0" t="n">
        <f aca="false">IF($AT20="●",SUMIFS(ST_SUM!YC:YC,ST_SUM!$L:$L,$G20)/COUNTIFS($G:$G,$G20,$AT:$AT,"●",$A:$A,XO$5)/XO$3,0)/3600/$E20</f>
        <v>0.00825092724116162</v>
      </c>
      <c r="XP20" s="0" t="e">
        <f aca="false">IF($AU20="●",SUMIFS(ST_SUM!YD:YD,ST_SUM!$L:$L,$G20)/COUNTIFS($G:$G,$G20,$AU:$AU,"●",$A:$A,XP$5)/XP$3,0)/3600/$E20</f>
        <v>#VALUE!</v>
      </c>
      <c r="XQ20" s="0" t="n">
        <f aca="false">IF($AV20="●",SUMIFS(ST_SUM!YE:YE,ST_SUM!$L:$L,$G20)/COUNTIFS($G:$G,$G20,$AV:$AV,"●",$A:$A,XQ$5)/XQ$3,0)/3600/$E20</f>
        <v>0</v>
      </c>
      <c r="XR20" s="0" t="n">
        <f aca="false">IF($AW20="●",SUMIFS(ST_SUM!YF:YF,ST_SUM!$L:$L,$G20)/COUNTIFS($G:$G,$G20,$AW:$AW,"●",$A:$A,XR$5)/XR$3,0)/3600/$E20</f>
        <v>0.00577096590909091</v>
      </c>
      <c r="XS20" s="0" t="n">
        <f aca="false">IF($AX20="●",SUMIFS(ST_SUM!YG:YG,ST_SUM!$L:$L,$G20)/COUNTIFS($G:$G,$G20,$AX:$AX,"●",$A:$A,XS$5)/XS$3,0)/3600/$E20</f>
        <v>0</v>
      </c>
      <c r="XT20" s="0" t="n">
        <f aca="false">IF($AY20="●",SUMIFS(ST_SUM!YH:YH,ST_SUM!$L:$L,$G20)/COUNTIFS($G:$G,$G20,$AY:$AY,"●",$A:$A,XT$5)/XT$3,0)/3600/$E20</f>
        <v>0</v>
      </c>
      <c r="XU20" s="0" t="n">
        <f aca="false">IF($AZ20="●",SUMIFS(ST_SUM!YI:YI,ST_SUM!$L:$L,$G20)/COUNTIFS($G:$G,$G20,$AZ:$AZ,"●",$A:$A,XU$5)/XU$3,0)/3600/$E20</f>
        <v>0</v>
      </c>
      <c r="XV20" s="0" t="n">
        <f aca="false">IF($BA20="●",SUMIFS(ST_SUM!YJ:YJ,ST_SUM!$L:$L,$G20)/COUNTIFS($G:$G,$G20,$BA:$BA,"●",$A:$A,XV$5)/XV$3,0)/3600/$E20</f>
        <v>0.00540572443181818</v>
      </c>
      <c r="XW20" s="0" t="n">
        <f aca="false">IF($BB20="●",SUMIFS(ST_SUM!YK:YK,ST_SUM!$L:$L,$G20)/COUNTIFS($G:$G,$G20,$BB:$BB,"●",$A:$A,XW$5)/XW$3,0)/3600/$E20</f>
        <v>0.0108842250631313</v>
      </c>
      <c r="XX20" s="0" t="n">
        <f aca="false">IF($BC20="●",SUMIFS(ST_SUM!YL:YL,ST_SUM!$L:$L,$G20)/COUNTIFS($G:$G,$G20,$BC:$BC,"●",$A:$A,XX$5)/XX$3,0)/3600/$E20</f>
        <v>0</v>
      </c>
      <c r="XY20" s="0" t="n">
        <f aca="false">IF($BD20="●",SUMIFS(ST_SUM!YM:YM,ST_SUM!$L:$L,$G20)/COUNTIFS($G:$G,$G20,$BD:$BD,"●",$A:$A,XY$5)/XY$3,0)/3600/$E20</f>
        <v>0</v>
      </c>
      <c r="XZ20" s="0" t="n">
        <f aca="false">IF($BE20="●",SUMIFS(ST_SUM!YN:YN,ST_SUM!$L:$L,$G20)/COUNTIFS($G:$G,$G20,$BE:$BE,"●",$A:$A,XZ$5)/XZ$3,0)/3600/$E20</f>
        <v>0</v>
      </c>
      <c r="YA20" s="0" t="n">
        <f aca="false">IF($BF20="●",SUMIFS(ST_SUM!YO:YO,ST_SUM!$L:$L,$G20)/COUNTIFS($G:$G,$G20,$BF:$BF,"●",$A:$A,YA$5)/YA$3,0)/3600/$E20</f>
        <v>0.00443272174873737</v>
      </c>
      <c r="YB20" s="0" t="n">
        <f aca="false">IF($BG20="●",SUMIFS(ST_SUM!YP:YP,ST_SUM!$L:$L,$G20)/COUNTIFS($G:$G,$G20,$BG:$BG,"●",$A:$A,YB$5)/YB$3,0)/3600/$E20</f>
        <v>0</v>
      </c>
      <c r="YC20" s="0" t="n">
        <f aca="false">IF($BH20="●",SUMIFS(ST_SUM!YQ:YQ,ST_SUM!$L:$L,$G20)/COUNTIFS($G:$G,$G20,$BH:$BH,"●",$A:$A,YC$5)/YC$3,0)/3600/$E20</f>
        <v>0.0227342487373737</v>
      </c>
      <c r="YD20" s="0" t="n">
        <f aca="false">IF($BI20="●",SUMIFS(ST_SUM!YR:YR,ST_SUM!$L:$L,$G20)/COUNTIFS($G:$G,$G20,$BI:$BI,"●",$A:$A,YD$5)/YD$3,0)/3600/$E20</f>
        <v>0.0148629774305556</v>
      </c>
      <c r="YE20" s="0" t="n">
        <f aca="false">IF($BJ20="●",SUMIFS(ST_SUM!YS:YS,ST_SUM!$L:$L,$G20)/COUNTIFS($G:$G,$G20,$BJ:$BJ,"●",$A:$A,YE$5)/YE$3,0)/3600/$E20</f>
        <v>0.00241651041666667</v>
      </c>
      <c r="YF20" s="0" t="n">
        <f aca="false">IF($BK20="●",SUMIFS(ST_SUM!YT:YT,ST_SUM!$L:$L,$G20)/COUNTIFS($G:$G,$G20,$BK:$BK,"●",$A:$A,YF$5)/YF$3,0)/3600/$E20</f>
        <v>0.00932438920454545</v>
      </c>
      <c r="YG20" s="0" t="n">
        <f aca="false">IF($BL20="●",SUMIFS(ST_SUM!YU:YU,ST_SUM!$L:$L,$G20)/COUNTIFS($G:$G,$G20,$BL:$BL,"●",$A:$A,YG$5)/YG$3,0)/3600/$E20</f>
        <v>0.00657356639309764</v>
      </c>
      <c r="YH20" s="0" t="n">
        <f aca="false">IF($BM20="●",SUMIFS(ST_SUM!YV:YV,ST_SUM!$L:$L,$G20)/COUNTIFS($G:$G,$G20,$BM:$BM,"●",$A:$A,YH$5)/YH$3,0)/3600/$E20</f>
        <v>0</v>
      </c>
      <c r="YI20" s="0" t="n">
        <f aca="false">IF($BN20="●",SUMIFS(ST_SUM!YW:YW,ST_SUM!$L:$L,$G20)/COUNTIFS($G:$G,$G20,$BN:$BN,"●",$A:$A,YI$5)/YI$3,0)/3600/$E20</f>
        <v>0</v>
      </c>
      <c r="YJ20" s="0" t="n">
        <f aca="false">IF($BO20="●",SUMIFS(ST_SUM!YX:YX,ST_SUM!$L:$L,$G20)/COUNTIFS($G:$G,$G20,$BO:$BO,"●",$A:$A,YJ$5)/YJ$3,0)/3600/$E20</f>
        <v>0</v>
      </c>
      <c r="YK20" s="0" t="n">
        <f aca="false">IF($BP20="●",SUMIFS(ST_SUM!YY:YY,ST_SUM!$L:$L,$G20)/COUNTIFS($G:$G,$G20,$BP:$BP,"●",$A:$A,YK$5)/YK$3,0)/3600/$E20</f>
        <v>0.0123367266414141</v>
      </c>
      <c r="YL20" s="0" t="n">
        <f aca="false">IF($BQ20="●",SUMIFS(ST_SUM!YZ:YZ,ST_SUM!$L:$L,$G20)/COUNTIFS($G:$G,$G20,$BQ:$BQ,"●",$A:$A,YL$5)/YL$3,0)/3600/$E20</f>
        <v>0.0103048871527778</v>
      </c>
      <c r="YM20" s="0" t="n">
        <f aca="false">IF($BR20="●",SUMIFS(ST_SUM!ZA:ZA,ST_SUM!$L:$L,$G20)/COUNTIFS($G:$G,$G20,$BR:$BR,"●",$A:$A,YM$5)/YM$3,0)/3600/$E20</f>
        <v>0</v>
      </c>
      <c r="YN20" s="0" t="n">
        <f aca="false">IF($BS20="●",SUMIFS(ST_SUM!ZB:ZB,ST_SUM!$L:$L,$G20)/COUNTIFS($G:$G,$G20,$BS:$BS,"●",$A:$A,YN$5)/YN$3,0)/3600/$E20</f>
        <v>0.016442463699495</v>
      </c>
      <c r="YO20" s="0" t="n">
        <f aca="false">IF($BT20="●",SUMIFS(ST_SUM!ZC:ZC,ST_SUM!$L:$L,$G20)/COUNTIFS($G:$G,$G20,$BT:$BT,"●",$A:$A,YO$5)/YO$3,0)/3600/$E20</f>
        <v>0.00553624131944444</v>
      </c>
      <c r="YP20" s="0" t="e">
        <f aca="false">SUM(WC20:YO20)</f>
        <v>#VALUE!</v>
      </c>
      <c r="YQ20" s="0" t="n">
        <f aca="false">IF($H20="●",SUMIFS(ST_SUM!ZE:ZE,ST_SUM!$L:$L,$G20)/COUNTIFS($G:$G,$G20,$H:$H,"●",$A:$A,YQ$5)/YQ$3,0)/3600/$E20</f>
        <v>0</v>
      </c>
      <c r="YR20" s="0" t="n">
        <f aca="false">IF($I20="●",SUMIFS(ST_SUM!ZF:ZF,ST_SUM!$L:$L,$G20)/COUNTIFS($G:$G,$G20,$I:$I,"●",$A:$A,YR$5)/YR$3,0)/3600/$E20</f>
        <v>0.00965376736111111</v>
      </c>
      <c r="YS20" s="0" t="n">
        <f aca="false">IF($J20="●",SUMIFS(ST_SUM!ZG:ZG,ST_SUM!$L:$L,$G20)/COUNTIFS($G:$G,$G20,$J:$J,"●",$A:$A,YS$5)/YS$3,0)/3600/$E20</f>
        <v>0.0163580164930556</v>
      </c>
      <c r="YT20" s="0" t="n">
        <f aca="false">IF($K20="●",SUMIFS(ST_SUM!ZH:ZH,ST_SUM!$L:$L,$G20)/COUNTIFS($G:$G,$G20,$K:$K,"●",$A:$A,YT$5)/YT$3,0)/3600/$E20</f>
        <v>0.0214116536458333</v>
      </c>
      <c r="YU20" s="0" t="n">
        <f aca="false">IF($L20="●",SUMIFS(ST_SUM!ZI:ZI,ST_SUM!$L:$L,$G20)/COUNTIFS($G:$G,$G20,$L:$L,"●",$A:$A,YU$5)/YU$3,0)/3600/$E20</f>
        <v>0</v>
      </c>
      <c r="YV20" s="0" t="n">
        <f aca="false">IF($M20="●",SUMIFS(ST_SUM!ZJ:ZJ,ST_SUM!$L:$L,$G20)/COUNTIFS($G:$G,$G20,$M:$M,"●",$A:$A,YV$5)/YV$3,0)/3600/$E20</f>
        <v>0</v>
      </c>
      <c r="YW20" s="0" t="n">
        <f aca="false">IF($N20="●",SUMIFS(ST_SUM!ZK:ZK,ST_SUM!$L:$L,$G20)/COUNTIFS($G:$G,$G20,$N:$N,"●",$A:$A,YW$5)/YW$3,0)/3600/$E20</f>
        <v>0.0185012413194444</v>
      </c>
      <c r="YX20" s="0" t="n">
        <f aca="false">IF($O20="●",SUMIFS(ST_SUM!ZL:ZL,ST_SUM!$L:$L,$G20,ST_SUM!$M:$M,IF($B20='PART METHOD'!$D$4,"FMCNC1",IF($B20='PART METHOD'!$D$6,"FMCNC2","STD")))/IF($B20='PART METHOD'!$D$4,COUNTIFS($G:$G,$G20,$O:$O,"●",$A:$A,YX$5,$B:$B,'PART METHOD'!$D$4),IF($B20='PART METHOD'!$D$6,COUNTIFS($G:$G,$G20,$O:$O,"●",$A:$A,YX$5,$B:$B,'PART METHOD'!$D$6),COUNTIFS($G:$G,$G20,$O:$O,"●",$A:$A,YX$5,$B:$B,"&lt;&gt;"&amp;'PART METHOD'!$D$4,$B:$B,"&lt;&gt;"&amp;'PART METHOD'!$D$6)))/YX$3,0)/3600/$E20</f>
        <v>0.0115181792534722</v>
      </c>
      <c r="YY20" s="0" t="n">
        <f aca="false">IF($P20="●",SUMIFS(ST_SUM!ZM:ZM,ST_SUM!$L:$L,$G20,ST_SUM!$M:$M,IF($B20='PART METHOD'!$D$4,"FMCNC1",IF($B20='PART METHOD'!$D$6,"FMCNC2","STD")))/IF($B20='PART METHOD'!$D$4,COUNTIFS($G:$G,$G20,$P:$P,"●",$A:$A,YY$5,$B:$B,'PART METHOD'!$D$4),IF($B20='PART METHOD'!$D$6,COUNTIFS($G:$G,$G20,$P:$P,"●",$A:$A,YY$5,$B:$B,'PART METHOD'!$D$6),COUNTIFS($G:$G,$G20,$P:$P,"●",$A:$A,YY$5,$B:$B,"&lt;&gt;"&amp;'PART METHOD'!$D$4,$B:$B,"&lt;&gt;"&amp;'PART METHOD'!$D$6)))/YY$3,0)/3600/$E20</f>
        <v>0</v>
      </c>
      <c r="YZ20" s="0" t="n">
        <f aca="false">IF($Q20="●",SUMIFS(ST_SUM!ZN:ZN,ST_SUM!$L:$L,$G20,ST_SUM!$M:$M,IF($B20='PART METHOD'!$D$4,"FMCNC1",IF($B20='PART METHOD'!$D$6,"FMCNC2","STD")))/IF($B20='PART METHOD'!$D$4,COUNTIFS($G:$G,$G20,$Q:$Q,"●",$A:$A,YZ$5,$B:$B,'PART METHOD'!$D$4),IF($B20='PART METHOD'!$D$6,COUNTIFS($G:$G,$G20,$Q:$Q,"●",$A:$A,YZ$5,$B:$B,'PART METHOD'!$D$6),COUNTIFS($G:$G,$G20,$Q:$Q,"●",$A:$A,YZ$5,$B:$B,"&lt;&gt;"&amp;'PART METHOD'!$D$4,$B:$B,"&lt;&gt;"&amp;'PART METHOD'!$D$6)))/YZ$3,0)/3600/$E20</f>
        <v>0.0153411168981481</v>
      </c>
      <c r="ZA20" s="0" t="n">
        <f aca="false">IF($R20="●",SUMIFS(ST_SUM!ZO:ZO,ST_SUM!$L:$L,$G20,ST_SUM!$M:$M,IF($B20='PART METHOD'!$D$4,"FMCNC1",IF($B20='PART METHOD'!$D$6,"FMCNC2","STD")))/IF($B20='PART METHOD'!$D$4,COUNTIFS($G:$G,$G20,$R:$R,"●",$A:$A,ZA$5,$B:$B,'PART METHOD'!$D$4),IF($B20='PART METHOD'!$D$6,COUNTIFS($G:$G,$G20,$R:$R,"●",$A:$A,ZA$5,$B:$B,'PART METHOD'!$D$6),COUNTIFS($G:$G,$G20,$R:$R,"●",$A:$A,ZA$5,$B:$B,"&lt;&gt;"&amp;'PART METHOD'!$D$4,$B:$B,"&lt;&gt;"&amp;'PART METHOD'!$D$6)))/ZA$3,0)/3600/$E20</f>
        <v>0.010361322337963</v>
      </c>
      <c r="ZB20" s="0" t="n">
        <f aca="false">IF($S20="●",SUMIFS(ST_SUM!ZP:ZP,ST_SUM!$L:$L,$G20,ST_SUM!$M:$M,IF($B20='PART METHOD'!$D$4,"FMCNC1",IF($B20='PART METHOD'!$D$6,"FMCNC2","STD")))/IF($B20='PART METHOD'!$D$4,COUNTIFS($G:$G,$G20,$S:$S,"●",$A:$A,ZB$5,$B:$B,'PART METHOD'!$D$4),IF($B20='PART METHOD'!$D$6,COUNTIFS($G:$G,$G20,$S:$S,"●",$A:$A,ZB$5,$B:$B,'PART METHOD'!$D$6),COUNTIFS($G:$G,$G20,$S:$S,"●",$A:$A,ZB$5,$B:$B,"&lt;&gt;"&amp;'PART METHOD'!$D$4,$B:$B,"&lt;&gt;"&amp;'PART METHOD'!$D$6)))/ZB$3,0)/3600/$E20</f>
        <v>0.0166192274305556</v>
      </c>
      <c r="ZC20" s="0" t="n">
        <f aca="false">IF($T20="●",SUMIFS(ST_SUM!ZQ:ZQ,ST_SUM!$L:$L,$G20,ST_SUM!$M:$M,IF($B20='PART METHOD'!$D$4,"FMCNC1",IF($B20='PART METHOD'!$D$6,"FMCNC2","STD")))/IF($B20='PART METHOD'!$D$4,COUNTIFS($G:$G,$G20,$T:$T,"●",$A:$A,ZC$5,$B:$B,'PART METHOD'!$D$4),IF($B20='PART METHOD'!$D$6,COUNTIFS($G:$G,$G20,$T:$T,"●",$A:$A,ZC$5,$B:$B,'PART METHOD'!$D$6),COUNTIFS($G:$G,$G20,$T:$T,"●",$A:$A,ZC$5,$B:$B,"&lt;&gt;"&amp;'PART METHOD'!$D$4,$B:$B,"&lt;&gt;"&amp;'PART METHOD'!$D$6)))/ZC$3,0)/3600/$E20</f>
        <v>0</v>
      </c>
      <c r="ZD20" s="0" t="n">
        <f aca="false">IF($U20="●",SUMIFS(ST_SUM!ZR:ZR,ST_SUM!$L:$L,$G20,ST_SUM!$M:$M,IF($B20='PART METHOD'!$D$4,"FMCNC1",IF($B20='PART METHOD'!$D$6,"FMCNC2","STD")))/IF($B20='PART METHOD'!$D$4,COUNTIFS($G:$G,$G20,$U:$U,"●",$A:$A,ZD$5,$B:$B,'PART METHOD'!$D$4),IF($B20='PART METHOD'!$D$6,COUNTIFS($G:$G,$G20,$U:$U,"●",$A:$A,ZD$5,$B:$B,'PART METHOD'!$D$6),COUNTIFS($G:$G,$G20,$U:$U,"●",$A:$A,ZD$5,$B:$B,"&lt;&gt;"&amp;'PART METHOD'!$D$4,$B:$B,"&lt;&gt;"&amp;'PART METHOD'!$D$6)))/ZD$3,0)/3600/$E20</f>
        <v>0.00913078125</v>
      </c>
      <c r="ZE20" s="0" t="n">
        <f aca="false">IF($V20="●",SUMIFS(ST_SUM!ZS:ZS,ST_SUM!$L:$L,$G20,ST_SUM!$M:$M,IF($B20='PART METHOD'!$D$4,"FMCNC1",IF($B20='PART METHOD'!$D$6,"FMCNC2","STD")))/IF($B20='PART METHOD'!$D$4,COUNTIFS($G:$G,$G20,$V:$V,"●",$A:$A,ZE$5,$B:$B,'PART METHOD'!$D$4),IF($B20='PART METHOD'!$D$6,COUNTIFS($G:$G,$G20,$V:$V,"●",$A:$A,ZE$5,$B:$B,'PART METHOD'!$D$6),COUNTIFS($G:$G,$G20,$V:$V,"●",$A:$A,ZE$5,$B:$B,"&lt;&gt;"&amp;'PART METHOD'!$D$4,$B:$B,"&lt;&gt;"&amp;'PART METHOD'!$D$6)))/ZE$3,0)/3600/$E20</f>
        <v>0</v>
      </c>
      <c r="ZF20" s="0" t="n">
        <f aca="false">IF($W20="●",SUMIFS(ST_SUM!ZT:ZT,ST_SUM!$L:$L,$G20,ST_SUM!$N:$N,IF($B20='PART METHOD'!$D$5,"HAND","STD"))/COUNTIFS($G:$G,$G20,$W:$W,"●",$A:$A,ZF$5,$B:$B,IF($B20='PART METHOD'!$D$5,'PART METHOD'!$D$5,"&lt;&gt;"&amp;'PART METHOD'!$D$5))/ZF$3,0)/3600/$E20</f>
        <v>0</v>
      </c>
      <c r="ZG20" s="0" t="n">
        <f aca="false">IF($X20="●",SUMIFS(ST_SUM!ZU:ZU,ST_SUM!$L:$L,$G20)/COUNTIFS($G:$G,$G20,$X:$X,"●",$A:$A,ZG$5)/ZG$3,0)/3600/$E20</f>
        <v>0.0111074869791667</v>
      </c>
      <c r="ZH20" s="0" t="n">
        <f aca="false">IF($Y20="●",SUMIFS(ST_SUM!ZV:ZV,ST_SUM!$L:$L,$G20)/COUNTIFS($G:$G,$G20,$Y:$Y,"●",$A:$A,ZH$5)/ZH$3,0)/3600/$E20</f>
        <v>0.0142057855902778</v>
      </c>
      <c r="ZI20" s="0" t="n">
        <f aca="false">IF($Z20="●",SUMIFS(ST_SUM!ZW:ZW,ST_SUM!$L:$L,$G20)/COUNTIFS($G:$G,$G20,$Z:$Z,"●",$A:$A,ZI$5)/ZI$3,0)/3600/$E20</f>
        <v>0.00887301793981482</v>
      </c>
      <c r="ZJ20" s="0" t="n">
        <f aca="false">IF($AA20="●",SUMIFS(ST_SUM!ZX:ZX,ST_SUM!$L:$L,$G20)/COUNTIFS($G:$G,$G20,$AA:$AA,"●",$A:$A,ZJ$5)/ZJ$3,0)/3600/$E20</f>
        <v>0</v>
      </c>
      <c r="ZK20" s="0" t="n">
        <f aca="false">IF($AB20="●",SUMIFS(ST_SUM!ZY:ZY,ST_SUM!$L:$L,$G20)/COUNTIFS($G:$G,$G20,$AB:$AB,"●",$A:$A,ZK$5)/ZK$3,0)/3600/$E20</f>
        <v>0.0215270529513889</v>
      </c>
      <c r="ZL20" s="0" t="n">
        <f aca="false">IF($AC20="●",SUMIFS(ST_SUM!ZZ:ZZ,ST_SUM!$L:$L,$G20)/COUNTIFS($G:$G,$G20,$AC:$AC,"●",$A:$A,ZL$5)/ZL$3,0)/3600/$E20</f>
        <v>0.01067173046875</v>
      </c>
      <c r="ZM20" s="0" t="n">
        <f aca="false">IF($AD20="●",SUMIFS(ST_SUM!AAA:AAA,ST_SUM!$L:$L,$G20)/COUNTIFS($G:$G,$G20,$AD:$AD,"●",$A:$A,ZM$5)/ZM$3,0)/3600/$E20</f>
        <v>0.0222874609375</v>
      </c>
      <c r="ZN20" s="0" t="n">
        <f aca="false">IF($AE20="●",SUMIFS(ST_SUM!AAB:AAB,ST_SUM!$L:$L,$G20)/COUNTIFS($G:$G,$G20,$AE:$AE,"●",$A:$A,ZN$5)/ZN$3,0)/3600/$E20</f>
        <v>0.00272248567708333</v>
      </c>
      <c r="ZO20" s="0" t="n">
        <f aca="false">IF($AF20="●",SUMIFS(ST_SUM!AAC:AAC,ST_SUM!$L:$L,$G20)/COUNTIFS($G:$G,$G20,$AF:$AF,"●",$A:$A,ZO$5)/ZO$3,0)/3600/$E20</f>
        <v>0.0115744683159722</v>
      </c>
      <c r="ZP20" s="0" t="n">
        <f aca="false">IF($AG20="●",SUMIFS(ST_SUM!AAD:AAD,ST_SUM!$L:$L,$G20)/COUNTIFS($G:$G,$G20,$AG:$AG,"●",$A:$A,ZP$5)/ZP$3,0)/3600/$E20</f>
        <v>0</v>
      </c>
      <c r="ZQ20" s="0" t="n">
        <f aca="false">IF($AH20="●",SUMIFS(ST_SUM!AAE:AAE,ST_SUM!$L:$L,$G20)/COUNTIFS($G:$G,$G20,$AH:$AH,"●",$A:$A,ZQ$5)/ZQ$3,0)/3600/$E20</f>
        <v>0.0047609375</v>
      </c>
      <c r="ZR20" s="0" t="n">
        <f aca="false">IF($AI20="●",SUMIFS(ST_SUM!AAF:AAF,ST_SUM!$L:$L,$G20)/COUNTIFS($G:$G,$G20,$AI:$AI,"●",$A:$A,ZR$5)/ZR$3,0)/3600/$E20</f>
        <v>0.0210466634114583</v>
      </c>
      <c r="ZS20" s="0" t="n">
        <f aca="false">IF($AJ20="●",SUMIFS(ST_SUM!AAG:AAG,ST_SUM!$L:$L,$G20)/COUNTIFS($G:$G,$G20,$AJ:$AJ,"●",$A:$A,ZS$5)/ZS$3,0)/3600/$E20</f>
        <v>0.02852703125</v>
      </c>
      <c r="ZT20" s="0" t="n">
        <f aca="false">IF($AK20="●",SUMIFS(ST_SUM!AAH:AAH,ST_SUM!$L:$L,$G20)/COUNTIFS($G:$G,$G20,$AK:$AK,"●",$A:$A,ZT$5)/ZT$3,0)/3600/$E20</f>
        <v>0.0124125434027778</v>
      </c>
      <c r="ZU20" s="0" t="n">
        <f aca="false">IF($AL20="●",SUMIFS(ST_SUM!AAI:AAI,ST_SUM!$L:$L,$G20)/COUNTIFS($G:$G,$G20,$AL:$AL,"●",$A:$A,ZU$5)/ZU$3,0)/3600/$E20</f>
        <v>0.0195503515625</v>
      </c>
      <c r="ZV20" s="0" t="n">
        <f aca="false">IF($AM20="●",SUMIFS(ST_SUM!AAJ:AAJ,ST_SUM!$L:$L,$G20)/COUNTIFS($G:$G,$G20,$AM:$AM,"●",$A:$A,ZV$5)/ZV$3,0)/3600/$E20</f>
        <v>0</v>
      </c>
      <c r="ZW20" s="0" t="n">
        <f aca="false">IF($AN20="●",SUMIFS(ST_SUM!AAK:AAK,ST_SUM!$L:$L,$G20)/COUNTIFS($G:$G,$G20,$AN:$AN,"●",$A:$A,ZW$5)/ZW$3,0)/3600/$E20</f>
        <v>0</v>
      </c>
      <c r="ZX20" s="0" t="n">
        <f aca="false">IF($AO20="●",SUMIFS(ST_SUM!AAL:AAL,ST_SUM!$L:$L,$G20)/COUNTIFS($G:$G,$G20,$AO:$AO,"●",$A:$A,ZX$5)/ZX$3,0)/3600/$E20</f>
        <v>0</v>
      </c>
      <c r="ZY20" s="0" t="n">
        <f aca="false">IF($AP20="●",SUMIFS(ST_SUM!AAM:AAM,ST_SUM!$L:$L,$G20)/COUNTIFS($G:$G,$G20,$AP:$AP,"●",$A:$A,ZY$5)/ZY$3,0)/3600/$E20</f>
        <v>0.00728984664351852</v>
      </c>
      <c r="ZZ20" s="0" t="n">
        <f aca="false">IF($AQ20="●",SUMIFS(ST_SUM!AAN:AAN,ST_SUM!$L:$L,$G20)/COUNTIFS($G:$G,$G20,$AQ:$AQ,"●",$A:$A,ZZ$5)/ZZ$3,0)/3600/$E20</f>
        <v>0.0199636024305556</v>
      </c>
      <c r="AAA20" s="0" t="n">
        <f aca="false">IF($AR20="●",SUMIFS(ST_SUM!AAO:AAO,ST_SUM!$L:$L,$G20)/COUNTIFS($G:$G,$G20,$AR:$AR,"●",$A:$A,AAA$5)/AAA$3,0)/3600/$E20</f>
        <v>0.0218102864583333</v>
      </c>
      <c r="AAB20" s="0" t="n">
        <f aca="false">IF($AS20="●",SUMIFS(ST_SUM!AAP:AAP,ST_SUM!$L:$L,$G20)/COUNTIFS($G:$G,$G20,$AS:$AS,"●",$A:$A,AAB$5)/AAB$3,0)/3600/$E20</f>
        <v>0.0190279513888889</v>
      </c>
      <c r="AAC20" s="0" t="n">
        <f aca="false">IF($AT20="●",SUMIFS(ST_SUM!AAQ:AAQ,ST_SUM!$L:$L,$G20)/COUNTIFS($G:$G,$G20,$AT:$AT,"●",$A:$A,AAC$5)/AAC$3,0)/3600/$E20</f>
        <v>0.00918020833333333</v>
      </c>
      <c r="AAD20" s="0" t="e">
        <f aca="false">IF($AU20="●",SUMIFS(ST_SUM!AAR:AAR,ST_SUM!$L:$L,$G20)/COUNTIFS($G:$G,$G20,$AU:$AU,"●",$A:$A,AAD$5)/AAD$3,0)/3600/$E20</f>
        <v>#VALUE!</v>
      </c>
      <c r="AAE20" s="0" t="n">
        <f aca="false">IF($AV20="●",SUMIFS(ST_SUM!AAS:AAS,ST_SUM!$L:$L,$G20)/COUNTIFS($G:$G,$G20,$AV:$AV,"●",$A:$A,AAE$5)/AAE$3,0)/3600/$E20</f>
        <v>0</v>
      </c>
      <c r="AAF20" s="0" t="n">
        <f aca="false">IF($AW20="●",SUMIFS(ST_SUM!AAT:AAT,ST_SUM!$L:$L,$G20)/COUNTIFS($G:$G,$G20,$AW:$AW,"●",$A:$A,AAF$5)/AAF$3,0)/3600/$E20</f>
        <v>0.00984020724826389</v>
      </c>
      <c r="AAG20" s="0" t="n">
        <f aca="false">IF($AX20="●",SUMIFS(ST_SUM!AAU:AAU,ST_SUM!$L:$L,$G20)/COUNTIFS($G:$G,$G20,$AX:$AX,"●",$A:$A,AAG$5)/AAG$3,0)/3600/$E20</f>
        <v>0</v>
      </c>
      <c r="AAH20" s="0" t="n">
        <f aca="false">IF($AY20="●",SUMIFS(ST_SUM!AAV:AAV,ST_SUM!$L:$L,$G20)/COUNTIFS($G:$G,$G20,$AY:$AY,"●",$A:$A,AAH$5)/AAH$3,0)/3600/$E20</f>
        <v>0</v>
      </c>
      <c r="AAI20" s="0" t="n">
        <f aca="false">IF($AZ20="●",SUMIFS(ST_SUM!AAW:AAW,ST_SUM!$L:$L,$G20)/COUNTIFS($G:$G,$G20,$AZ:$AZ,"●",$A:$A,AAI$5)/AAI$3,0)/3600/$E20</f>
        <v>0</v>
      </c>
      <c r="AAJ20" s="0" t="n">
        <f aca="false">IF($BA20="●",SUMIFS(ST_SUM!AAX:AAX,ST_SUM!$L:$L,$G20)/COUNTIFS($G:$G,$G20,$BA:$BA,"●",$A:$A,AAJ$5)/AAJ$3,0)/3600/$E20</f>
        <v>0.00804024305555556</v>
      </c>
      <c r="AAK20" s="0" t="n">
        <f aca="false">IF($BB20="●",SUMIFS(ST_SUM!AAY:AAY,ST_SUM!$L:$L,$G20)/COUNTIFS($G:$G,$G20,$BB:$BB,"●",$A:$A,AAK$5)/AAK$3,0)/3600/$E20</f>
        <v>0.0171899088541667</v>
      </c>
      <c r="AAL20" s="0" t="n">
        <f aca="false">IF($BC20="●",SUMIFS(ST_SUM!AAZ:AAZ,ST_SUM!$L:$L,$G20)/COUNTIFS($G:$G,$G20,$BC:$BC,"●",$A:$A,AAL$5)/AAL$3,0)/3600/$E20</f>
        <v>0</v>
      </c>
      <c r="AAM20" s="0" t="n">
        <f aca="false">IF($BD20="●",SUMIFS(ST_SUM!ABA:ABA,ST_SUM!$L:$L,$G20)/COUNTIFS($G:$G,$G20,$BD:$BD,"●",$A:$A,AAM$5)/AAM$3,0)/3600/$E20</f>
        <v>0</v>
      </c>
      <c r="AAN20" s="0" t="n">
        <f aca="false">IF($BE20="●",SUMIFS(ST_SUM!ABB:ABB,ST_SUM!$L:$L,$G20)/COUNTIFS($G:$G,$G20,$BE:$BE,"●",$A:$A,AAN$5)/AAN$3,0)/3600/$E20</f>
        <v>0</v>
      </c>
      <c r="AAO20" s="0" t="n">
        <f aca="false">IF($BF20="●",SUMIFS(ST_SUM!ABC:ABC,ST_SUM!$L:$L,$G20)/COUNTIFS($G:$G,$G20,$BF:$BF,"●",$A:$A,AAO$5)/AAO$3,0)/3600/$E20</f>
        <v>0.00871973524305556</v>
      </c>
      <c r="AAP20" s="0" t="n">
        <f aca="false">IF($BG20="●",SUMIFS(ST_SUM!ABD:ABD,ST_SUM!$L:$L,$G20)/COUNTIFS($G:$G,$G20,$BG:$BG,"●",$A:$A,AAP$5)/AAP$3,0)/3600/$E20</f>
        <v>0</v>
      </c>
      <c r="AAQ20" s="0" t="n">
        <f aca="false">IF($BH20="●",SUMIFS(ST_SUM!ABE:ABE,ST_SUM!$L:$L,$G20)/COUNTIFS($G:$G,$G20,$BH:$BH,"●",$A:$A,AAQ$5)/AAQ$3,0)/3600/$E20</f>
        <v>0.0395066666666667</v>
      </c>
      <c r="AAR20" s="0" t="n">
        <f aca="false">IF($BI20="●",SUMIFS(ST_SUM!ABF:ABF,ST_SUM!$L:$L,$G20)/COUNTIFS($G:$G,$G20,$BI:$BI,"●",$A:$A,AAR$5)/AAR$3,0)/3600/$E20</f>
        <v>0.0113331163194444</v>
      </c>
      <c r="AAS20" s="0" t="n">
        <f aca="false">IF($BJ20="●",SUMIFS(ST_SUM!ABG:ABG,ST_SUM!$L:$L,$G20)/COUNTIFS($G:$G,$G20,$BJ:$BJ,"●",$A:$A,AAS$5)/AAS$3,0)/3600/$E20</f>
        <v>0.001494796875</v>
      </c>
      <c r="AAT20" s="0" t="n">
        <f aca="false">IF($BK20="●",SUMIFS(ST_SUM!ABH:ABH,ST_SUM!$L:$L,$G20)/COUNTIFS($G:$G,$G20,$BK:$BK,"●",$A:$A,AAT$5)/AAT$3,0)/3600/$E20</f>
        <v>0.00948154513888889</v>
      </c>
      <c r="AAU20" s="0" t="n">
        <f aca="false">IF($BL20="●",SUMIFS(ST_SUM!ABI:ABI,ST_SUM!$L:$L,$G20)/COUNTIFS($G:$G,$G20,$BL:$BL,"●",$A:$A,AAU$5)/AAU$3,0)/3600/$E20</f>
        <v>0.00981528935185185</v>
      </c>
      <c r="AAV20" s="0" t="n">
        <f aca="false">IF($BM20="●",SUMIFS(ST_SUM!ABJ:ABJ,ST_SUM!$L:$L,$G20)/COUNTIFS($G:$G,$G20,$BM:$BM,"●",$A:$A,AAV$5)/AAV$3,0)/3600/$E20</f>
        <v>0</v>
      </c>
      <c r="AAW20" s="0" t="n">
        <f aca="false">IF($BN20="●",SUMIFS(ST_SUM!ABK:ABK,ST_SUM!$L:$L,$G20)/COUNTIFS($G:$G,$G20,$BN:$BN,"●",$A:$A,AAW$5)/AAW$3,0)/3600/$E20</f>
        <v>0</v>
      </c>
      <c r="AAX20" s="0" t="n">
        <f aca="false">IF($BO20="●",SUMIFS(ST_SUM!ABL:ABL,ST_SUM!$L:$L,$G20)/COUNTIFS($G:$G,$G20,$BO:$BO,"●",$A:$A,AAX$5)/AAX$3,0)/3600/$E20</f>
        <v>0</v>
      </c>
      <c r="AAY20" s="0" t="n">
        <f aca="false">IF($BP20="●",SUMIFS(ST_SUM!ABM:ABM,ST_SUM!$L:$L,$G20)/COUNTIFS($G:$G,$G20,$BP:$BP,"●",$A:$A,AAY$5)/AAY$3,0)/3600/$E20</f>
        <v>0.007388671875</v>
      </c>
      <c r="AAZ20" s="0" t="n">
        <f aca="false">IF($BQ20="●",SUMIFS(ST_SUM!ABN:ABN,ST_SUM!$L:$L,$G20)/COUNTIFS($G:$G,$G20,$BQ:$BQ,"●",$A:$A,AAZ$5)/AAZ$3,0)/3600/$E20</f>
        <v>0.0188580338541667</v>
      </c>
      <c r="ABA20" s="0" t="n">
        <f aca="false">IF($BR20="●",SUMIFS(ST_SUM!ABO:ABO,ST_SUM!$L:$L,$G20)/COUNTIFS($G:$G,$G20,$BR:$BR,"●",$A:$A,ABA$5)/ABA$3,0)/3600/$E20</f>
        <v>0</v>
      </c>
      <c r="ABB20" s="0" t="n">
        <f aca="false">IF($BS20="●",SUMIFS(ST_SUM!ABP:ABP,ST_SUM!$L:$L,$G20)/COUNTIFS($G:$G,$G20,$BS:$BS,"●",$A:$A,ABB$5)/ABB$3,0)/3600/$E20</f>
        <v>0.0210375347222222</v>
      </c>
      <c r="ABC20" s="0" t="n">
        <f aca="false">IF($BT20="●",SUMIFS(ST_SUM!ABQ:ABQ,ST_SUM!$L:$L,$G20)/COUNTIFS($G:$G,$G20,$BT:$BT,"●",$A:$A,ABC$5)/ABC$3,0)/3600/$E20</f>
        <v>0.00731710069444444</v>
      </c>
      <c r="ABD20" s="0" t="e">
        <f aca="false">SUM(YQ20:ABC20)</f>
        <v>#VALUE!</v>
      </c>
      <c r="ABE20" s="0" t="n">
        <f aca="false">IF($H20="●",SUMIFS(ST_SUM!ABS:ABS,ST_SUM!$L:$L,$G20)/COUNTIFS($G:$G,$G20,$H:$H,"●",$A:$A,ABE$5)/ABE$3,0)/3600/$E20</f>
        <v>0</v>
      </c>
      <c r="ABF20" s="0" t="n">
        <f aca="false">IF($I20="●",SUMIFS(ST_SUM!ABT:ABT,ST_SUM!$L:$L,$G20)/COUNTIFS($G:$G,$G20,$I:$I,"●",$A:$A,ABF$5)/ABF$3,0)/3600/$E20</f>
        <v>0.00554780092592593</v>
      </c>
      <c r="ABG20" s="0" t="n">
        <f aca="false">IF($J20="●",SUMIFS(ST_SUM!ABU:ABU,ST_SUM!$L:$L,$G20)/COUNTIFS($G:$G,$G20,$J:$J,"●",$A:$A,ABG$5)/ABG$3,0)/3600/$E20</f>
        <v>0.00524283482142857</v>
      </c>
      <c r="ABH20" s="0" t="n">
        <f aca="false">IF($K20="●",SUMIFS(ST_SUM!ABV:ABV,ST_SUM!$L:$L,$G20)/COUNTIFS($G:$G,$G20,$K:$K,"●",$A:$A,ABH$5)/ABH$3,0)/3600/$E20</f>
        <v>0.0169125620039683</v>
      </c>
      <c r="ABI20" s="0" t="n">
        <f aca="false">IF($L20="●",SUMIFS(ST_SUM!ABW:ABW,ST_SUM!$L:$L,$G20)/COUNTIFS($G:$G,$G20,$L:$L,"●",$A:$A,ABI$5)/ABI$3,0)/3600/$E20</f>
        <v>0</v>
      </c>
      <c r="ABJ20" s="0" t="n">
        <f aca="false">IF($M20="●",SUMIFS(ST_SUM!ABX:ABX,ST_SUM!$L:$L,$G20)/COUNTIFS($G:$G,$G20,$M:$M,"●",$A:$A,ABJ$5)/ABJ$3,0)/3600/$E20</f>
        <v>0</v>
      </c>
      <c r="ABK20" s="0" t="n">
        <f aca="false">IF($N20="●",SUMIFS(ST_SUM!ABY:ABY,ST_SUM!$L:$L,$G20)/COUNTIFS($G:$G,$G20,$N:$N,"●",$A:$A,ABK$5)/ABK$3,0)/3600/$E20</f>
        <v>0.00579609788359788</v>
      </c>
      <c r="ABL20" s="0" t="n">
        <f aca="false">IF($O20="●",SUMIFS(ST_SUM!ABZ:ABZ,ST_SUM!$L:$L,$G20,ST_SUM!$M:$M,IF($B20='PART METHOD'!$D$4,"FMCNC1",IF($B20='PART METHOD'!$D$6,"FMCNC2","STD")))/IF($B20='PART METHOD'!$D$4,COUNTIFS($G:$G,$G20,$O:$O,"●",$A:$A,ABL$5,$B:$B,'PART METHOD'!$D$4),IF($B20='PART METHOD'!$D$6,COUNTIFS($G:$G,$G20,$O:$O,"●",$A:$A,ABL$5,$B:$B,'PART METHOD'!$D$6),COUNTIFS($G:$G,$G20,$O:$O,"●",$A:$A,ABL$5,$B:$B,"&lt;&gt;"&amp;'PART METHOD'!$D$4,$B:$B,"&lt;&gt;"&amp;'PART METHOD'!$D$6)))/ABL$3,0)/3600/$E20</f>
        <v>0.00756103257275132</v>
      </c>
      <c r="ABM20" s="0" t="n">
        <f aca="false">IF($P20="●",SUMIFS(ST_SUM!ACA:ACA,ST_SUM!$L:$L,$G20,ST_SUM!$M:$M,IF($B20='PART METHOD'!$D$4,"FMCNC1",IF($B20='PART METHOD'!$D$6,"FMCNC2","STD")))/IF($B20='PART METHOD'!$D$4,COUNTIFS($G:$G,$G20,$P:$P,"●",$A:$A,ABM$5,$B:$B,'PART METHOD'!$D$4),IF($B20='PART METHOD'!$D$6,COUNTIFS($G:$G,$G20,$P:$P,"●",$A:$A,ABM$5,$B:$B,'PART METHOD'!$D$6),COUNTIFS($G:$G,$G20,$P:$P,"●",$A:$A,ABM$5,$B:$B,"&lt;&gt;"&amp;'PART METHOD'!$D$4,$B:$B,"&lt;&gt;"&amp;'PART METHOD'!$D$6)))/ABM$3,0)/3600/$E20</f>
        <v>0</v>
      </c>
      <c r="ABN20" s="0" t="n">
        <f aca="false">IF($Q20="●",SUMIFS(ST_SUM!ACB:ACB,ST_SUM!$L:$L,$G20,ST_SUM!$M:$M,IF($B20='PART METHOD'!$D$4,"FMCNC1",IF($B20='PART METHOD'!$D$6,"FMCNC2","STD")))/IF($B20='PART METHOD'!$D$4,COUNTIFS($G:$G,$G20,$Q:$Q,"●",$A:$A,ABN$5,$B:$B,'PART METHOD'!$D$4),IF($B20='PART METHOD'!$D$6,COUNTIFS($G:$G,$G20,$Q:$Q,"●",$A:$A,ABN$5,$B:$B,'PART METHOD'!$D$6),COUNTIFS($G:$G,$G20,$Q:$Q,"●",$A:$A,ABN$5,$B:$B,"&lt;&gt;"&amp;'PART METHOD'!$D$4,$B:$B,"&lt;&gt;"&amp;'PART METHOD'!$D$6)))/ABN$3,0)/3600/$E20</f>
        <v>0.00708602292768959</v>
      </c>
      <c r="ABO20" s="0" t="n">
        <f aca="false">IF($R20="●",SUMIFS(ST_SUM!ACC:ACC,ST_SUM!$L:$L,$G20,ST_SUM!$M:$M,IF($B20='PART METHOD'!$D$4,"FMCNC1",IF($B20='PART METHOD'!$D$6,"FMCNC2","STD")))/IF($B20='PART METHOD'!$D$4,COUNTIFS($G:$G,$G20,$R:$R,"●",$A:$A,ABO$5,$B:$B,'PART METHOD'!$D$4),IF($B20='PART METHOD'!$D$6,COUNTIFS($G:$G,$G20,$R:$R,"●",$A:$A,ABO$5,$B:$B,'PART METHOD'!$D$6),COUNTIFS($G:$G,$G20,$R:$R,"●",$A:$A,ABO$5,$B:$B,"&lt;&gt;"&amp;'PART METHOD'!$D$4,$B:$B,"&lt;&gt;"&amp;'PART METHOD'!$D$6)))/ABO$3,0)/3600/$E20</f>
        <v>0.00678977788800705</v>
      </c>
      <c r="ABP20" s="0" t="n">
        <f aca="false">IF($S20="●",SUMIFS(ST_SUM!ACD:ACD,ST_SUM!$L:$L,$G20,ST_SUM!$M:$M,IF($B20='PART METHOD'!$D$4,"FMCNC1",IF($B20='PART METHOD'!$D$6,"FMCNC2","STD")))/IF($B20='PART METHOD'!$D$4,COUNTIFS($G:$G,$G20,$S:$S,"●",$A:$A,ABP$5,$B:$B,'PART METHOD'!$D$4),IF($B20='PART METHOD'!$D$6,COUNTIFS($G:$G,$G20,$S:$S,"●",$A:$A,ABP$5,$B:$B,'PART METHOD'!$D$6),COUNTIFS($G:$G,$G20,$S:$S,"●",$A:$A,ABP$5,$B:$B,"&lt;&gt;"&amp;'PART METHOD'!$D$4,$B:$B,"&lt;&gt;"&amp;'PART METHOD'!$D$6)))/ABP$3,0)/3600/$E20</f>
        <v>0.00941291749338624</v>
      </c>
      <c r="ABQ20" s="0" t="n">
        <f aca="false">IF($T20="●",SUMIFS(ST_SUM!ACE:ACE,ST_SUM!$L:$L,$G20,ST_SUM!$M:$M,IF($B20='PART METHOD'!$D$4,"FMCNC1",IF($B20='PART METHOD'!$D$6,"FMCNC2","STD")))/IF($B20='PART METHOD'!$D$4,COUNTIFS($G:$G,$G20,$T:$T,"●",$A:$A,ABQ$5,$B:$B,'PART METHOD'!$D$4),IF($B20='PART METHOD'!$D$6,COUNTIFS($G:$G,$G20,$T:$T,"●",$A:$A,ABQ$5,$B:$B,'PART METHOD'!$D$6),COUNTIFS($G:$G,$G20,$T:$T,"●",$A:$A,ABQ$5,$B:$B,"&lt;&gt;"&amp;'PART METHOD'!$D$4,$B:$B,"&lt;&gt;"&amp;'PART METHOD'!$D$6)))/ABQ$3,0)/3600/$E20</f>
        <v>0</v>
      </c>
      <c r="ABR20" s="0" t="n">
        <f aca="false">IF($U20="●",SUMIFS(ST_SUM!ACF:ACF,ST_SUM!$L:$L,$G20,ST_SUM!$M:$M,IF($B20='PART METHOD'!$D$4,"FMCNC1",IF($B20='PART METHOD'!$D$6,"FMCNC2","STD")))/IF($B20='PART METHOD'!$D$4,COUNTIFS($G:$G,$G20,$U:$U,"●",$A:$A,ABR$5,$B:$B,'PART METHOD'!$D$4),IF($B20='PART METHOD'!$D$6,COUNTIFS($G:$G,$G20,$U:$U,"●",$A:$A,ABR$5,$B:$B,'PART METHOD'!$D$6),COUNTIFS($G:$G,$G20,$U:$U,"●",$A:$A,ABR$5,$B:$B,"&lt;&gt;"&amp;'PART METHOD'!$D$4,$B:$B,"&lt;&gt;"&amp;'PART METHOD'!$D$6)))/ABR$3,0)/3600/$E20</f>
        <v>0.00702709573412699</v>
      </c>
      <c r="ABS20" s="0" t="n">
        <f aca="false">IF($V20="●",SUMIFS(ST_SUM!ACG:ACG,ST_SUM!$L:$L,$G20,ST_SUM!$M:$M,IF($B20='PART METHOD'!$D$4,"FMCNC1",IF($B20='PART METHOD'!$D$6,"FMCNC2","STD")))/IF($B20='PART METHOD'!$D$4,COUNTIFS($G:$G,$G20,$V:$V,"●",$A:$A,ABS$5,$B:$B,'PART METHOD'!$D$4),IF($B20='PART METHOD'!$D$6,COUNTIFS($G:$G,$G20,$V:$V,"●",$A:$A,ABS$5,$B:$B,'PART METHOD'!$D$6),COUNTIFS($G:$G,$G20,$V:$V,"●",$A:$A,ABS$5,$B:$B,"&lt;&gt;"&amp;'PART METHOD'!$D$4,$B:$B,"&lt;&gt;"&amp;'PART METHOD'!$D$6)))/ABS$3,0)/3600/$E20</f>
        <v>0</v>
      </c>
      <c r="ABT20" s="0" t="n">
        <f aca="false">IF($W20="●",SUMIFS(ST_SUM!ACH:ACH,ST_SUM!$L:$L,$G20,ST_SUM!$N:$N,IF($B20='PART METHOD'!$D$5,"HAND","STD"))/COUNTIFS($G:$G,$G20,$W:$W,"●",$A:$A,ABT$5,$B:$B,IF($B20='PART METHOD'!$D$5,'PART METHOD'!$D$5,"&lt;&gt;"&amp;'PART METHOD'!$D$5))/ABT$3,0)/3600/$E20</f>
        <v>0</v>
      </c>
      <c r="ABU20" s="0" t="n">
        <f aca="false">IF($X20="●",SUMIFS(ST_SUM!ACI:ACI,ST_SUM!$L:$L,$G20)/COUNTIFS($G:$G,$G20,$X:$X,"●",$A:$A,ABU$5)/ABU$3,0)/3600/$E20</f>
        <v>0.00402502604166667</v>
      </c>
      <c r="ABV20" s="0" t="n">
        <f aca="false">IF($Y20="●",SUMIFS(ST_SUM!ACJ:ACJ,ST_SUM!$L:$L,$G20)/COUNTIFS($G:$G,$G20,$Y:$Y,"●",$A:$A,ABV$5)/ABV$3,0)/3600/$E20</f>
        <v>0.0133571246693122</v>
      </c>
      <c r="ABW20" s="0" t="n">
        <f aca="false">IF($Z20="●",SUMIFS(ST_SUM!ACK:ACK,ST_SUM!$L:$L,$G20)/COUNTIFS($G:$G,$G20,$Z:$Z,"●",$A:$A,ABW$5)/ABW$3,0)/3600/$E20</f>
        <v>0.00914306795634921</v>
      </c>
      <c r="ABX20" s="0" t="n">
        <f aca="false">IF($AA20="●",SUMIFS(ST_SUM!ACL:ACL,ST_SUM!$L:$L,$G20)/COUNTIFS($G:$G,$G20,$AA:$AA,"●",$A:$A,ABX$5)/ABX$3,0)/3600/$E20</f>
        <v>0</v>
      </c>
      <c r="ABY20" s="0" t="n">
        <f aca="false">IF($AB20="●",SUMIFS(ST_SUM!ACM:ACM,ST_SUM!$L:$L,$G20)/COUNTIFS($G:$G,$G20,$AB:$AB,"●",$A:$A,ABY$5)/ABY$3,0)/3600/$E20</f>
        <v>0.0161765004960317</v>
      </c>
      <c r="ABZ20" s="0" t="n">
        <f aca="false">IF($AC20="●",SUMIFS(ST_SUM!ACN:ACN,ST_SUM!$L:$L,$G20)/COUNTIFS($G:$G,$G20,$AC:$AC,"●",$A:$A,ABZ$5)/ABZ$3,0)/3600/$E20</f>
        <v>0.00986427848048942</v>
      </c>
      <c r="ACA20" s="0" t="n">
        <f aca="false">IF($AD20="●",SUMIFS(ST_SUM!ACO:ACO,ST_SUM!$L:$L,$G20)/COUNTIFS($G:$G,$G20,$AD:$AD,"●",$A:$A,ACA$5)/ACA$3,0)/3600/$E20</f>
        <v>0.0149610491071429</v>
      </c>
      <c r="ACB20" s="0" t="n">
        <f aca="false">IF($AE20="●",SUMIFS(ST_SUM!ACP:ACP,ST_SUM!$L:$L,$G20)/COUNTIFS($G:$G,$G20,$AE:$AE,"●",$A:$A,ACB$5)/ACB$3,0)/3600/$E20</f>
        <v>0.000621531911375661</v>
      </c>
      <c r="ACC20" s="0" t="n">
        <f aca="false">IF($AF20="●",SUMIFS(ST_SUM!ACQ:ACQ,ST_SUM!$L:$L,$G20)/COUNTIFS($G:$G,$G20,$AF:$AF,"●",$A:$A,ACC$5)/ACC$3,0)/3600/$E20</f>
        <v>0.00600209986772487</v>
      </c>
      <c r="ACD20" s="0" t="n">
        <f aca="false">IF($AG20="●",SUMIFS(ST_SUM!ACR:ACR,ST_SUM!$L:$L,$G20)/COUNTIFS($G:$G,$G20,$AG:$AG,"●",$A:$A,ACD$5)/ACD$3,0)/3600/$E20</f>
        <v>0</v>
      </c>
      <c r="ACE20" s="0" t="n">
        <f aca="false">IF($AH20="●",SUMIFS(ST_SUM!ACS:ACS,ST_SUM!$L:$L,$G20)/COUNTIFS($G:$G,$G20,$AH:$AH,"●",$A:$A,ACE$5)/ACE$3,0)/3600/$E20</f>
        <v>0.00280671296296296</v>
      </c>
      <c r="ACF20" s="0" t="n">
        <f aca="false">IF($AI20="●",SUMIFS(ST_SUM!ACT:ACT,ST_SUM!$L:$L,$G20)/COUNTIFS($G:$G,$G20,$AI:$AI,"●",$A:$A,ACF$5)/ACF$3,0)/3600/$E20</f>
        <v>0.0116134465939153</v>
      </c>
      <c r="ACG20" s="0" t="n">
        <f aca="false">IF($AJ20="●",SUMIFS(ST_SUM!ACU:ACU,ST_SUM!$L:$L,$G20)/COUNTIFS($G:$G,$G20,$AJ:$AJ,"●",$A:$A,ACG$5)/ACG$3,0)/3600/$E20</f>
        <v>0.0208255869708995</v>
      </c>
      <c r="ACH20" s="0" t="n">
        <f aca="false">IF($AK20="●",SUMIFS(ST_SUM!ACV:ACV,ST_SUM!$L:$L,$G20)/COUNTIFS($G:$G,$G20,$AK:$AK,"●",$A:$A,ACH$5)/ACH$3,0)/3600/$E20</f>
        <v>0.00933575562169312</v>
      </c>
      <c r="ACI20" s="0" t="n">
        <f aca="false">IF($AL20="●",SUMIFS(ST_SUM!ACW:ACW,ST_SUM!$L:$L,$G20)/COUNTIFS($G:$G,$G20,$AL:$AL,"●",$A:$A,ACI$5)/ACI$3,0)/3600/$E20</f>
        <v>0.01733515625</v>
      </c>
      <c r="ACJ20" s="0" t="n">
        <f aca="false">IF($AM20="●",SUMIFS(ST_SUM!ACX:ACX,ST_SUM!$L:$L,$G20)/COUNTIFS($G:$G,$G20,$AM:$AM,"●",$A:$A,ACJ$5)/ACJ$3,0)/3600/$E20</f>
        <v>0</v>
      </c>
      <c r="ACK20" s="0" t="n">
        <f aca="false">IF($AN20="●",SUMIFS(ST_SUM!ACY:ACY,ST_SUM!$L:$L,$G20)/COUNTIFS($G:$G,$G20,$AN:$AN,"●",$A:$A,ACK$5)/ACK$3,0)/3600/$E20</f>
        <v>0</v>
      </c>
      <c r="ACL20" s="0" t="n">
        <f aca="false">IF($AO20="●",SUMIFS(ST_SUM!ACZ:ACZ,ST_SUM!$L:$L,$G20)/COUNTIFS($G:$G,$G20,$AO:$AO,"●",$A:$A,ACL$5)/ACL$3,0)/3600/$E20</f>
        <v>0</v>
      </c>
      <c r="ACM20" s="0" t="n">
        <f aca="false">IF($AP20="●",SUMIFS(ST_SUM!ADA:ADA,ST_SUM!$L:$L,$G20)/COUNTIFS($G:$G,$G20,$AP:$AP,"●",$A:$A,ACM$5)/ACM$3,0)/3600/$E20</f>
        <v>0.00620173335537919</v>
      </c>
      <c r="ACN20" s="0" t="n">
        <f aca="false">IF($AQ20="●",SUMIFS(ST_SUM!ADB:ADB,ST_SUM!$L:$L,$G20)/COUNTIFS($G:$G,$G20,$AQ:$AQ,"●",$A:$A,ACN$5)/ACN$3,0)/3600/$E20</f>
        <v>0.0171447296626984</v>
      </c>
      <c r="ACO20" s="0" t="n">
        <f aca="false">IF($AR20="●",SUMIFS(ST_SUM!ADC:ADC,ST_SUM!$L:$L,$G20)/COUNTIFS($G:$G,$G20,$AR:$AR,"●",$A:$A,ACO$5)/ACO$3,0)/3600/$E20</f>
        <v>0.0197049272486773</v>
      </c>
      <c r="ACP20" s="0" t="n">
        <f aca="false">IF($AS20="●",SUMIFS(ST_SUM!ADD:ADD,ST_SUM!$L:$L,$G20)/COUNTIFS($G:$G,$G20,$AS:$AS,"●",$A:$A,ACP$5)/ACP$3,0)/3600/$E20</f>
        <v>0.0132782903439153</v>
      </c>
      <c r="ACQ20" s="0" t="n">
        <f aca="false">IF($AT20="●",SUMIFS(ST_SUM!ADE:ADE,ST_SUM!$L:$L,$G20)/COUNTIFS($G:$G,$G20,$AT:$AT,"●",$A:$A,ACQ$5)/ACQ$3,0)/3600/$E20</f>
        <v>0.0111797495039683</v>
      </c>
      <c r="ACR20" s="0" t="e">
        <f aca="false">IF($AU20="●",SUMIFS(ST_SUM!ADF:ADF,ST_SUM!$L:$L,$G20)/COUNTIFS($G:$G,$G20,$AU:$AU,"●",$A:$A,ACR$5)/ACR$3,0)/3600/$E20</f>
        <v>#VALUE!</v>
      </c>
      <c r="ACS20" s="0" t="n">
        <f aca="false">IF($AV20="●",SUMIFS(ST_SUM!ADG:ADG,ST_SUM!$L:$L,$G20)/COUNTIFS($G:$G,$G20,$AV:$AV,"●",$A:$A,ACS$5)/ACS$3,0)/3600/$E20</f>
        <v>0</v>
      </c>
      <c r="ACT20" s="0" t="n">
        <f aca="false">IF($AW20="●",SUMIFS(ST_SUM!ADH:ADH,ST_SUM!$L:$L,$G20)/COUNTIFS($G:$G,$G20,$AW:$AW,"●",$A:$A,ACT$5)/ACT$3,0)/3600/$E20</f>
        <v>0.00584107556216931</v>
      </c>
      <c r="ACU20" s="0" t="n">
        <f aca="false">IF($AX20="●",SUMIFS(ST_SUM!ADI:ADI,ST_SUM!$L:$L,$G20)/COUNTIFS($G:$G,$G20,$AX:$AX,"●",$A:$A,ACU$5)/ACU$3,0)/3600/$E20</f>
        <v>0</v>
      </c>
      <c r="ACV20" s="0" t="n">
        <f aca="false">IF($AY20="●",SUMIFS(ST_SUM!ADJ:ADJ,ST_SUM!$L:$L,$G20)/COUNTIFS($G:$G,$G20,$AY:$AY,"●",$A:$A,ACV$5)/ACV$3,0)/3600/$E20</f>
        <v>0</v>
      </c>
      <c r="ACW20" s="0" t="n">
        <f aca="false">IF($AZ20="●",SUMIFS(ST_SUM!ADK:ADK,ST_SUM!$L:$L,$G20)/COUNTIFS($G:$G,$G20,$AZ:$AZ,"●",$A:$A,ACW$5)/ACW$3,0)/3600/$E20</f>
        <v>0</v>
      </c>
      <c r="ACX20" s="0" t="n">
        <f aca="false">IF($BA20="●",SUMIFS(ST_SUM!ADL:ADL,ST_SUM!$L:$L,$G20)/COUNTIFS($G:$G,$G20,$BA:$BA,"●",$A:$A,ACX$5)/ACX$3,0)/3600/$E20</f>
        <v>0.00806350033068783</v>
      </c>
      <c r="ACY20" s="0" t="n">
        <f aca="false">IF($BB20="●",SUMIFS(ST_SUM!ADM:ADM,ST_SUM!$L:$L,$G20)/COUNTIFS($G:$G,$G20,$BB:$BB,"●",$A:$A,ACY$5)/ACY$3,0)/3600/$E20</f>
        <v>0.0104767443783069</v>
      </c>
      <c r="ACZ20" s="0" t="n">
        <f aca="false">IF($BC20="●",SUMIFS(ST_SUM!ADN:ADN,ST_SUM!$L:$L,$G20)/COUNTIFS($G:$G,$G20,$BC:$BC,"●",$A:$A,ACZ$5)/ACZ$3,0)/3600/$E20</f>
        <v>0</v>
      </c>
      <c r="ADA20" s="0" t="n">
        <f aca="false">IF($BD20="●",SUMIFS(ST_SUM!ADO:ADO,ST_SUM!$L:$L,$G20)/COUNTIFS($G:$G,$G20,$BD:$BD,"●",$A:$A,ADA$5)/ADA$3,0)/3600/$E20</f>
        <v>0</v>
      </c>
      <c r="ADB20" s="0" t="n">
        <f aca="false">IF($BE20="●",SUMIFS(ST_SUM!ADP:ADP,ST_SUM!$L:$L,$G20)/COUNTIFS($G:$G,$G20,$BE:$BE,"●",$A:$A,ADB$5)/ADB$3,0)/3600/$E20</f>
        <v>0</v>
      </c>
      <c r="ADC20" s="0" t="n">
        <f aca="false">IF($BF20="●",SUMIFS(ST_SUM!ADQ:ADQ,ST_SUM!$L:$L,$G20)/COUNTIFS($G:$G,$G20,$BF:$BF,"●",$A:$A,ADC$5)/ADC$3,0)/3600/$E20</f>
        <v>0.0065714132771164</v>
      </c>
      <c r="ADD20" s="0" t="n">
        <f aca="false">IF($BG20="●",SUMIFS(ST_SUM!ADR:ADR,ST_SUM!$L:$L,$G20)/COUNTIFS($G:$G,$G20,$BG:$BG,"●",$A:$A,ADD$5)/ADD$3,0)/3600/$E20</f>
        <v>0</v>
      </c>
      <c r="ADE20" s="0" t="n">
        <f aca="false">IF($BH20="●",SUMIFS(ST_SUM!ADS:ADS,ST_SUM!$L:$L,$G20)/COUNTIFS($G:$G,$G20,$BH:$BH,"●",$A:$A,ADE$5)/ADE$3,0)/3600/$E20</f>
        <v>0.016805042989418</v>
      </c>
      <c r="ADF20" s="0" t="n">
        <f aca="false">IF($BI20="●",SUMIFS(ST_SUM!ADT:ADT,ST_SUM!$L:$L,$G20)/COUNTIFS($G:$G,$G20,$BI:$BI,"●",$A:$A,ADF$5)/ADF$3,0)/3600/$E20</f>
        <v>0.0135027777777778</v>
      </c>
      <c r="ADG20" s="0" t="n">
        <f aca="false">IF($BJ20="●",SUMIFS(ST_SUM!ADU:ADU,ST_SUM!$L:$L,$G20)/COUNTIFS($G:$G,$G20,$BJ:$BJ,"●",$A:$A,ADG$5)/ADG$3,0)/3600/$E20</f>
        <v>0.00163284556878307</v>
      </c>
      <c r="ADH20" s="0" t="n">
        <f aca="false">IF($BK20="●",SUMIFS(ST_SUM!ADV:ADV,ST_SUM!$L:$L,$G20)/COUNTIFS($G:$G,$G20,$BK:$BK,"●",$A:$A,ADH$5)/ADH$3,0)/3600/$E20</f>
        <v>0.00976574404761905</v>
      </c>
      <c r="ADI20" s="0" t="n">
        <f aca="false">IF($BL20="●",SUMIFS(ST_SUM!ADW:ADW,ST_SUM!$L:$L,$G20)/COUNTIFS($G:$G,$G20,$BL:$BL,"●",$A:$A,ADI$5)/ADI$3,0)/3600/$E20</f>
        <v>0.00445089561287478</v>
      </c>
      <c r="ADJ20" s="0" t="n">
        <f aca="false">IF($BM20="●",SUMIFS(ST_SUM!ADX:ADX,ST_SUM!$L:$L,$G20)/COUNTIFS($G:$G,$G20,$BM:$BM,"●",$A:$A,ADJ$5)/ADJ$3,0)/3600/$E20</f>
        <v>0</v>
      </c>
      <c r="ADK20" s="0" t="n">
        <f aca="false">IF($BN20="●",SUMIFS(ST_SUM!ADY:ADY,ST_SUM!$L:$L,$G20)/COUNTIFS($G:$G,$G20,$BN:$BN,"●",$A:$A,ADK$5)/ADK$3,0)/3600/$E20</f>
        <v>0</v>
      </c>
      <c r="ADL20" s="0" t="n">
        <f aca="false">IF($BO20="●",SUMIFS(ST_SUM!ADZ:ADZ,ST_SUM!$L:$L,$G20)/COUNTIFS($G:$G,$G20,$BO:$BO,"●",$A:$A,ADL$5)/ADL$3,0)/3600/$E20</f>
        <v>0</v>
      </c>
      <c r="ADM20" s="0" t="n">
        <f aca="false">IF($BP20="●",SUMIFS(ST_SUM!AEA:AEA,ST_SUM!$L:$L,$G20)/COUNTIFS($G:$G,$G20,$BP:$BP,"●",$A:$A,ADM$5)/ADM$3,0)/3600/$E20</f>
        <v>0.00905508019179894</v>
      </c>
      <c r="ADN20" s="0" t="n">
        <f aca="false">IF($BQ20="●",SUMIFS(ST_SUM!AEB:AEB,ST_SUM!$L:$L,$G20)/COUNTIFS($G:$G,$G20,$BQ:$BQ,"●",$A:$A,ADN$5)/ADN$3,0)/3600/$E20</f>
        <v>0.011958771494709</v>
      </c>
      <c r="ADO20" s="0" t="n">
        <f aca="false">IF($BR20="●",SUMIFS(ST_SUM!AEC:AEC,ST_SUM!$L:$L,$G20)/COUNTIFS($G:$G,$G20,$BR:$BR,"●",$A:$A,ADO$5)/ADO$3,0)/3600/$E20</f>
        <v>0</v>
      </c>
      <c r="ADP20" s="0" t="n">
        <f aca="false">IF($BS20="●",SUMIFS(ST_SUM!AED:AED,ST_SUM!$L:$L,$G20)/COUNTIFS($G:$G,$G20,$BS:$BS,"●",$A:$A,ADP$5)/ADP$3,0)/3600/$E20</f>
        <v>0.0210334666418651</v>
      </c>
      <c r="ADQ20" s="0" t="n">
        <f aca="false">IF($BT20="●",SUMIFS(ST_SUM!AEE:AEE,ST_SUM!$L:$L,$G20)/COUNTIFS($G:$G,$G20,$BT:$BT,"●",$A:$A,ADQ$5)/ADQ$3,0)/3600/$E20</f>
        <v>0.00738766947751323</v>
      </c>
      <c r="ADR20" s="0" t="e">
        <f aca="false">SUM(ABE20:ADQ20)</f>
        <v>#VALUE!</v>
      </c>
      <c r="ADS20" s="0" t="n">
        <f aca="false">IF($H20="●",SUMIFS(ST_SUM!AEG:AEG,ST_SUM!$L:$L,$G20)/COUNTIFS($G:$G,$G20,$H:$H,"●",$A:$A,ADS$5)/ADS$3,0)/3600/$E20</f>
        <v>0</v>
      </c>
      <c r="ADT20" s="0" t="n">
        <f aca="false">IF($I20="●",SUMIFS(ST_SUM!AEH:AEH,ST_SUM!$L:$L,$G20)/COUNTIFS($G:$G,$G20,$I:$I,"●",$A:$A,ADT$5)/ADT$3,0)/3600/$E20</f>
        <v>0.00557118055555556</v>
      </c>
      <c r="ADU20" s="0" t="n">
        <f aca="false">IF($J20="●",SUMIFS(ST_SUM!AEI:AEI,ST_SUM!$L:$L,$G20)/COUNTIFS($G:$G,$G20,$J:$J,"●",$A:$A,ADU$5)/ADU$3,0)/3600/$E20</f>
        <v>0.00992732638888889</v>
      </c>
      <c r="ADV20" s="0" t="n">
        <f aca="false">IF($K20="●",SUMIFS(ST_SUM!AEJ:AEJ,ST_SUM!$L:$L,$G20)/COUNTIFS($G:$G,$G20,$K:$K,"●",$A:$A,ADV$5)/ADV$3,0)/3600/$E20</f>
        <v>0.0214962357954545</v>
      </c>
      <c r="ADW20" s="0" t="n">
        <f aca="false">IF($L20="●",SUMIFS(ST_SUM!AEK:AEK,ST_SUM!$L:$L,$G20)/COUNTIFS($G:$G,$G20,$L:$L,"●",$A:$A,ADW$5)/ADW$3,0)/3600/$E20</f>
        <v>0</v>
      </c>
      <c r="ADX20" s="0" t="n">
        <f aca="false">IF($M20="●",SUMIFS(ST_SUM!AEL:AEL,ST_SUM!$L:$L,$G20)/COUNTIFS($G:$G,$G20,$M:$M,"●",$A:$A,ADX$5)/ADX$3,0)/3600/$E20</f>
        <v>0</v>
      </c>
      <c r="ADY20" s="0" t="n">
        <f aca="false">IF($N20="●",SUMIFS(ST_SUM!AEM:AEM,ST_SUM!$L:$L,$G20)/COUNTIFS($G:$G,$G20,$N:$N,"●",$A:$A,ADY$5)/ADY$3,0)/3600/$E20</f>
        <v>0.0138164457070707</v>
      </c>
      <c r="ADZ20" s="0" t="n">
        <f aca="false">IF($O20="●",SUMIFS(ST_SUM!AEN:AEN,ST_SUM!$L:$L,$G20,ST_SUM!$M:$M,IF($B20='PART METHOD'!$D$4,"FMCNC1",IF($B20='PART METHOD'!$D$6,"FMCNC2","STD")))/IF($B20='PART METHOD'!$D$4,COUNTIFS($G:$G,$G20,$O:$O,"●",$A:$A,ADZ$5,$B:$B,'PART METHOD'!$D$4),IF($B20='PART METHOD'!$D$6,COUNTIFS($G:$G,$G20,$O:$O,"●",$A:$A,ADZ$5,$B:$B,'PART METHOD'!$D$6),COUNTIFS($G:$G,$G20,$O:$O,"●",$A:$A,ADZ$5,$B:$B,"&lt;&gt;"&amp;'PART METHOD'!$D$4,$B:$B,"&lt;&gt;"&amp;'PART METHOD'!$D$6)))/ADZ$3,0)/3600/$E20</f>
        <v>0.0111503708964646</v>
      </c>
      <c r="AEA20" s="0" t="n">
        <f aca="false">IF($P20="●",SUMIFS(ST_SUM!AEO:AEO,ST_SUM!$L:$L,$G20,ST_SUM!$M:$M,IF($B20='PART METHOD'!$D$4,"FMCNC1",IF($B20='PART METHOD'!$D$6,"FMCNC2","STD")))/IF($B20='PART METHOD'!$D$4,COUNTIFS($G:$G,$G20,$P:$P,"●",$A:$A,AEA$5,$B:$B,'PART METHOD'!$D$4),IF($B20='PART METHOD'!$D$6,COUNTIFS($G:$G,$G20,$P:$P,"●",$A:$A,AEA$5,$B:$B,'PART METHOD'!$D$6),COUNTIFS($G:$G,$G20,$P:$P,"●",$A:$A,AEA$5,$B:$B,"&lt;&gt;"&amp;'PART METHOD'!$D$4,$B:$B,"&lt;&gt;"&amp;'PART METHOD'!$D$6)))/AEA$3,0)/3600/$E20</f>
        <v>0</v>
      </c>
      <c r="AEB20" s="0" t="n">
        <f aca="false">IF($Q20="●",SUMIFS(ST_SUM!AEP:AEP,ST_SUM!$L:$L,$G20,ST_SUM!$M:$M,IF($B20='PART METHOD'!$D$4,"FMCNC1",IF($B20='PART METHOD'!$D$6,"FMCNC2","STD")))/IF($B20='PART METHOD'!$D$4,COUNTIFS($G:$G,$G20,$Q:$Q,"●",$A:$A,AEB$5,$B:$B,'PART METHOD'!$D$4),IF($B20='PART METHOD'!$D$6,COUNTIFS($G:$G,$G20,$Q:$Q,"●",$A:$A,AEB$5,$B:$B,'PART METHOD'!$D$6),COUNTIFS($G:$G,$G20,$Q:$Q,"●",$A:$A,AEB$5,$B:$B,"&lt;&gt;"&amp;'PART METHOD'!$D$4,$B:$B,"&lt;&gt;"&amp;'PART METHOD'!$D$6)))/AEB$3,0)/3600/$E20</f>
        <v>0.0128143402777778</v>
      </c>
      <c r="AEC20" s="0" t="n">
        <f aca="false">IF($R20="●",SUMIFS(ST_SUM!AEQ:AEQ,ST_SUM!$L:$L,$G20,ST_SUM!$M:$M,IF($B20='PART METHOD'!$D$4,"FMCNC1",IF($B20='PART METHOD'!$D$6,"FMCNC2","STD")))/IF($B20='PART METHOD'!$D$4,COUNTIFS($G:$G,$G20,$R:$R,"●",$A:$A,AEC$5,$B:$B,'PART METHOD'!$D$4),IF($B20='PART METHOD'!$D$6,COUNTIFS($G:$G,$G20,$R:$R,"●",$A:$A,AEC$5,$B:$B,'PART METHOD'!$D$6),COUNTIFS($G:$G,$G20,$R:$R,"●",$A:$A,AEC$5,$B:$B,"&lt;&gt;"&amp;'PART METHOD'!$D$4,$B:$B,"&lt;&gt;"&amp;'PART METHOD'!$D$6)))/AEC$3,0)/3600/$E20</f>
        <v>0.011201087962963</v>
      </c>
      <c r="AED20" s="0" t="n">
        <f aca="false">IF($S20="●",SUMIFS(ST_SUM!AER:AER,ST_SUM!$L:$L,$G20,ST_SUM!$M:$M,IF($B20='PART METHOD'!$D$4,"FMCNC1",IF($B20='PART METHOD'!$D$6,"FMCNC2","STD")))/IF($B20='PART METHOD'!$D$4,COUNTIFS($G:$G,$G20,$S:$S,"●",$A:$A,AED$5,$B:$B,'PART METHOD'!$D$4),IF($B20='PART METHOD'!$D$6,COUNTIFS($G:$G,$G20,$S:$S,"●",$A:$A,AED$5,$B:$B,'PART METHOD'!$D$6),COUNTIFS($G:$G,$G20,$S:$S,"●",$A:$A,AED$5,$B:$B,"&lt;&gt;"&amp;'PART METHOD'!$D$4,$B:$B,"&lt;&gt;"&amp;'PART METHOD'!$D$6)))/AED$3,0)/3600/$E20</f>
        <v>0.0205211391256313</v>
      </c>
      <c r="AEE20" s="0" t="n">
        <f aca="false">IF($T20="●",SUMIFS(ST_SUM!AES:AES,ST_SUM!$L:$L,$G20,ST_SUM!$M:$M,IF($B20='PART METHOD'!$D$4,"FMCNC1",IF($B20='PART METHOD'!$D$6,"FMCNC2","STD")))/IF($B20='PART METHOD'!$D$4,COUNTIFS($G:$G,$G20,$T:$T,"●",$A:$A,AEE$5,$B:$B,'PART METHOD'!$D$4),IF($B20='PART METHOD'!$D$6,COUNTIFS($G:$G,$G20,$T:$T,"●",$A:$A,AEE$5,$B:$B,'PART METHOD'!$D$6),COUNTIFS($G:$G,$G20,$T:$T,"●",$A:$A,AEE$5,$B:$B,"&lt;&gt;"&amp;'PART METHOD'!$D$4,$B:$B,"&lt;&gt;"&amp;'PART METHOD'!$D$6)))/AEE$3,0)/3600/$E20</f>
        <v>0</v>
      </c>
      <c r="AEF20" s="0" t="n">
        <f aca="false">IF($U20="●",SUMIFS(ST_SUM!AET:AET,ST_SUM!$L:$L,$G20,ST_SUM!$M:$M,IF($B20='PART METHOD'!$D$4,"FMCNC1",IF($B20='PART METHOD'!$D$6,"FMCNC2","STD")))/IF($B20='PART METHOD'!$D$4,COUNTIFS($G:$G,$G20,$U:$U,"●",$A:$A,AEF$5,$B:$B,'PART METHOD'!$D$4),IF($B20='PART METHOD'!$D$6,COUNTIFS($G:$G,$G20,$U:$U,"●",$A:$A,AEF$5,$B:$B,'PART METHOD'!$D$6),COUNTIFS($G:$G,$G20,$U:$U,"●",$A:$A,AEF$5,$B:$B,"&lt;&gt;"&amp;'PART METHOD'!$D$4,$B:$B,"&lt;&gt;"&amp;'PART METHOD'!$D$6)))/AEF$3,0)/3600/$E20</f>
        <v>0.00862559974747475</v>
      </c>
      <c r="AEG20" s="0" t="n">
        <f aca="false">IF($V20="●",SUMIFS(ST_SUM!AEU:AEU,ST_SUM!$L:$L,$G20,ST_SUM!$M:$M,IF($B20='PART METHOD'!$D$4,"FMCNC1",IF($B20='PART METHOD'!$D$6,"FMCNC2","STD")))/IF($B20='PART METHOD'!$D$4,COUNTIFS($G:$G,$G20,$V:$V,"●",$A:$A,AEG$5,$B:$B,'PART METHOD'!$D$4),IF($B20='PART METHOD'!$D$6,COUNTIFS($G:$G,$G20,$V:$V,"●",$A:$A,AEG$5,$B:$B,'PART METHOD'!$D$6),COUNTIFS($G:$G,$G20,$V:$V,"●",$A:$A,AEG$5,$B:$B,"&lt;&gt;"&amp;'PART METHOD'!$D$4,$B:$B,"&lt;&gt;"&amp;'PART METHOD'!$D$6)))/AEG$3,0)/3600/$E20</f>
        <v>0</v>
      </c>
      <c r="AEH20" s="0" t="n">
        <f aca="false">IF($W20="●",SUMIFS(ST_SUM!AEV:AEV,ST_SUM!$L:$L,$G20,ST_SUM!$N:$N,IF($B20='PART METHOD'!$D$5,"HAND","STD"))/COUNTIFS($G:$G,$G20,$W:$W,"●",$A:$A,AEH$5,$B:$B,IF($B20='PART METHOD'!$D$5,'PART METHOD'!$D$5,"&lt;&gt;"&amp;'PART METHOD'!$D$5))/AEH$3,0)/3600/$E20</f>
        <v>0</v>
      </c>
      <c r="AEI20" s="0" t="n">
        <f aca="false">IF($X20="●",SUMIFS(ST_SUM!AEW:AEW,ST_SUM!$L:$L,$G20)/COUNTIFS($G:$G,$G20,$X:$X,"●",$A:$A,AEI$5)/AEI$3,0)/3600/$E20</f>
        <v>0.00344247869318182</v>
      </c>
      <c r="AEJ20" s="0" t="n">
        <f aca="false">IF($Y20="●",SUMIFS(ST_SUM!AEX:AEX,ST_SUM!$L:$L,$G20)/COUNTIFS($G:$G,$G20,$Y:$Y,"●",$A:$A,AEJ$5)/AEJ$3,0)/3600/$E20</f>
        <v>0.0159326171875</v>
      </c>
      <c r="AEK20" s="0" t="n">
        <f aca="false">IF($Z20="●",SUMIFS(ST_SUM!AEY:AEY,ST_SUM!$L:$L,$G20)/COUNTIFS($G:$G,$G20,$Z:$Z,"●",$A:$A,AEK$5)/AEK$3,0)/3600/$E20</f>
        <v>0.0100951967592593</v>
      </c>
      <c r="AEL20" s="0" t="n">
        <f aca="false">IF($AA20="●",SUMIFS(ST_SUM!AEZ:AEZ,ST_SUM!$L:$L,$G20)/COUNTIFS($G:$G,$G20,$AA:$AA,"●",$A:$A,AEL$5)/AEL$3,0)/3600/$E20</f>
        <v>0</v>
      </c>
      <c r="AEM20" s="0" t="n">
        <f aca="false">IF($AB20="●",SUMIFS(ST_SUM!AFA:AFA,ST_SUM!$L:$L,$G20)/COUNTIFS($G:$G,$G20,$AB:$AB,"●",$A:$A,AEM$5)/AEM$3,0)/3600/$E20</f>
        <v>0.0144735795454545</v>
      </c>
      <c r="AEN20" s="0" t="n">
        <f aca="false">IF($AC20="●",SUMIFS(ST_SUM!AFB:AFB,ST_SUM!$L:$L,$G20)/COUNTIFS($G:$G,$G20,$AC:$AC,"●",$A:$A,AEN$5)/AEN$3,0)/3600/$E20</f>
        <v>0.0117433116319444</v>
      </c>
      <c r="AEO20" s="0" t="n">
        <f aca="false">IF($AD20="●",SUMIFS(ST_SUM!AFC:AFC,ST_SUM!$L:$L,$G20)/COUNTIFS($G:$G,$G20,$AD:$AD,"●",$A:$A,AEO$5)/AEO$3,0)/3600/$E20</f>
        <v>0.0199043008207071</v>
      </c>
      <c r="AEP20" s="0" t="n">
        <f aca="false">IF($AE20="●",SUMIFS(ST_SUM!AFD:AFD,ST_SUM!$L:$L,$G20)/COUNTIFS($G:$G,$G20,$AE:$AE,"●",$A:$A,AEP$5)/AEP$3,0)/3600/$E20</f>
        <v>0.00344214607007576</v>
      </c>
      <c r="AEQ20" s="0" t="n">
        <f aca="false">IF($AF20="●",SUMIFS(ST_SUM!AFE:AFE,ST_SUM!$L:$L,$G20)/COUNTIFS($G:$G,$G20,$AF:$AF,"●",$A:$A,AEQ$5)/AEQ$3,0)/3600/$E20</f>
        <v>0.0057375946969697</v>
      </c>
      <c r="AER20" s="0" t="n">
        <f aca="false">IF($AG20="●",SUMIFS(ST_SUM!AFF:AFF,ST_SUM!$L:$L,$G20)/COUNTIFS($G:$G,$G20,$AG:$AG,"●",$A:$A,AER$5)/AER$3,0)/3600/$E20</f>
        <v>0</v>
      </c>
      <c r="AES20" s="0" t="n">
        <f aca="false">IF($AH20="●",SUMIFS(ST_SUM!AFG:AFG,ST_SUM!$L:$L,$G20)/COUNTIFS($G:$G,$G20,$AH:$AH,"●",$A:$A,AES$5)/AES$3,0)/3600/$E20</f>
        <v>0.00278251262626263</v>
      </c>
      <c r="AET20" s="0" t="n">
        <f aca="false">IF($AI20="●",SUMIFS(ST_SUM!AFH:AFH,ST_SUM!$L:$L,$G20)/COUNTIFS($G:$G,$G20,$AI:$AI,"●",$A:$A,AET$5)/AET$3,0)/3600/$E20</f>
        <v>0.0155022648358586</v>
      </c>
      <c r="AEU20" s="0" t="n">
        <f aca="false">IF($AJ20="●",SUMIFS(ST_SUM!AFI:AFI,ST_SUM!$L:$L,$G20)/COUNTIFS($G:$G,$G20,$AJ:$AJ,"●",$A:$A,AEU$5)/AEU$3,0)/3600/$E20</f>
        <v>0.0270044010416667</v>
      </c>
      <c r="AEV20" s="0" t="n">
        <f aca="false">IF($AK20="●",SUMIFS(ST_SUM!AFJ:AFJ,ST_SUM!$L:$L,$G20)/COUNTIFS($G:$G,$G20,$AK:$AK,"●",$A:$A,AEV$5)/AEV$3,0)/3600/$E20</f>
        <v>0.0145900015782828</v>
      </c>
      <c r="AEW20" s="0" t="n">
        <f aca="false">IF($AL20="●",SUMIFS(ST_SUM!AFK:AFK,ST_SUM!$L:$L,$G20)/COUNTIFS($G:$G,$G20,$AL:$AL,"●",$A:$A,AEW$5)/AEW$3,0)/3600/$E20</f>
        <v>0.0167297782512626</v>
      </c>
      <c r="AEX20" s="0" t="n">
        <f aca="false">IF($AM20="●",SUMIFS(ST_SUM!AFL:AFL,ST_SUM!$L:$L,$G20)/COUNTIFS($G:$G,$G20,$AM:$AM,"●",$A:$A,AEX$5)/AEX$3,0)/3600/$E20</f>
        <v>0</v>
      </c>
      <c r="AEY20" s="0" t="n">
        <f aca="false">IF($AN20="●",SUMIFS(ST_SUM!AFM:AFM,ST_SUM!$L:$L,$G20)/COUNTIFS($G:$G,$G20,$AN:$AN,"●",$A:$A,AEY$5)/AEY$3,0)/3600/$E20</f>
        <v>0</v>
      </c>
      <c r="AEZ20" s="0" t="n">
        <f aca="false">IF($AO20="●",SUMIFS(ST_SUM!AFN:AFN,ST_SUM!$L:$L,$G20)/COUNTIFS($G:$G,$G20,$AO:$AO,"●",$A:$A,AEZ$5)/AEZ$3,0)/3600/$E20</f>
        <v>0</v>
      </c>
      <c r="AFA20" s="0" t="n">
        <f aca="false">IF($AP20="●",SUMIFS(ST_SUM!AFO:AFO,ST_SUM!$L:$L,$G20)/COUNTIFS($G:$G,$G20,$AP:$AP,"●",$A:$A,AFA$5)/AFA$3,0)/3600/$E20</f>
        <v>0.00732059132996633</v>
      </c>
      <c r="AFB20" s="0" t="n">
        <f aca="false">IF($AQ20="●",SUMIFS(ST_SUM!AFP:AFP,ST_SUM!$L:$L,$G20)/COUNTIFS($G:$G,$G20,$AQ:$AQ,"●",$A:$A,AFB$5)/AFB$3,0)/3600/$E20</f>
        <v>0.017382587594697</v>
      </c>
      <c r="AFC20" s="0" t="n">
        <f aca="false">IF($AR20="●",SUMIFS(ST_SUM!AFQ:AFQ,ST_SUM!$L:$L,$G20)/COUNTIFS($G:$G,$G20,$AR:$AR,"●",$A:$A,AFC$5)/AFC$3,0)/3600/$E20</f>
        <v>0.0192380918560606</v>
      </c>
      <c r="AFD20" s="0" t="n">
        <f aca="false">IF($AS20="●",SUMIFS(ST_SUM!AFR:AFR,ST_SUM!$L:$L,$G20)/COUNTIFS($G:$G,$G20,$AS:$AS,"●",$A:$A,AFD$5)/AFD$3,0)/3600/$E20</f>
        <v>0.0168729474431818</v>
      </c>
      <c r="AFE20" s="0" t="n">
        <f aca="false">IF($AT20="●",SUMIFS(ST_SUM!AFS:AFS,ST_SUM!$L:$L,$G20)/COUNTIFS($G:$G,$G20,$AT:$AT,"●",$A:$A,AFE$5)/AFE$3,0)/3600/$E20</f>
        <v>0.0133910669191919</v>
      </c>
      <c r="AFF20" s="0" t="e">
        <f aca="false">IF($AU20="●",SUMIFS(ST_SUM!AFT:AFT,ST_SUM!$L:$L,$G20)/COUNTIFS($G:$G,$G20,$AU:$AU,"●",$A:$A,AFF$5)/AFF$3,0)/3600/$E20</f>
        <v>#VALUE!</v>
      </c>
      <c r="AFG20" s="0" t="n">
        <f aca="false">IF($AV20="●",SUMIFS(ST_SUM!AFU:AFU,ST_SUM!$L:$L,$G20)/COUNTIFS($G:$G,$G20,$AV:$AV,"●",$A:$A,AFG$5)/AFG$3,0)/3600/$E20</f>
        <v>0</v>
      </c>
      <c r="AFH20" s="0" t="n">
        <f aca="false">IF($AW20="●",SUMIFS(ST_SUM!AFV:AFV,ST_SUM!$L:$L,$G20)/COUNTIFS($G:$G,$G20,$AW:$AW,"●",$A:$A,AFH$5)/AFH$3,0)/3600/$E20</f>
        <v>0.00772442392676768</v>
      </c>
      <c r="AFI20" s="0" t="n">
        <f aca="false">IF($AX20="●",SUMIFS(ST_SUM!AFW:AFW,ST_SUM!$L:$L,$G20)/COUNTIFS($G:$G,$G20,$AX:$AX,"●",$A:$A,AFI$5)/AFI$3,0)/3600/$E20</f>
        <v>0</v>
      </c>
      <c r="AFJ20" s="0" t="n">
        <f aca="false">IF($AY20="●",SUMIFS(ST_SUM!AFX:AFX,ST_SUM!$L:$L,$G20)/COUNTIFS($G:$G,$G20,$AY:$AY,"●",$A:$A,AFJ$5)/AFJ$3,0)/3600/$E20</f>
        <v>0</v>
      </c>
      <c r="AFK20" s="0" t="n">
        <f aca="false">IF($AZ20="●",SUMIFS(ST_SUM!AFY:AFY,ST_SUM!$L:$L,$G20)/COUNTIFS($G:$G,$G20,$AZ:$AZ,"●",$A:$A,AFK$5)/AFK$3,0)/3600/$E20</f>
        <v>0</v>
      </c>
      <c r="AFL20" s="0" t="n">
        <f aca="false">IF($BA20="●",SUMIFS(ST_SUM!AFZ:AFZ,ST_SUM!$L:$L,$G20)/COUNTIFS($G:$G,$G20,$BA:$BA,"●",$A:$A,AFL$5)/AFL$3,0)/3600/$E20</f>
        <v>0.00768782670454545</v>
      </c>
      <c r="AFM20" s="0" t="n">
        <f aca="false">IF($BB20="●",SUMIFS(ST_SUM!AGA:AGA,ST_SUM!$L:$L,$G20)/COUNTIFS($G:$G,$G20,$BB:$BB,"●",$A:$A,AFM$5)/AFM$3,0)/3600/$E20</f>
        <v>0.011397490530303</v>
      </c>
      <c r="AFN20" s="0" t="n">
        <f aca="false">IF($BC20="●",SUMIFS(ST_SUM!AGB:AGB,ST_SUM!$L:$L,$G20)/COUNTIFS($G:$G,$G20,$BC:$BC,"●",$A:$A,AFN$5)/AFN$3,0)/3600/$E20</f>
        <v>0</v>
      </c>
      <c r="AFO20" s="0" t="n">
        <f aca="false">IF($BD20="●",SUMIFS(ST_SUM!AGC:AGC,ST_SUM!$L:$L,$G20)/COUNTIFS($G:$G,$G20,$BD:$BD,"●",$A:$A,AFO$5)/AFO$3,0)/3600/$E20</f>
        <v>0</v>
      </c>
      <c r="AFP20" s="0" t="n">
        <f aca="false">IF($BE20="●",SUMIFS(ST_SUM!AGD:AGD,ST_SUM!$L:$L,$G20)/COUNTIFS($G:$G,$G20,$BE:$BE,"●",$A:$A,AFP$5)/AFP$3,0)/3600/$E20</f>
        <v>0</v>
      </c>
      <c r="AFQ20" s="0" t="n">
        <f aca="false">IF($BF20="●",SUMIFS(ST_SUM!AGE:AGE,ST_SUM!$L:$L,$G20)/COUNTIFS($G:$G,$G20,$BF:$BF,"●",$A:$A,AFQ$5)/AFQ$3,0)/3600/$E20</f>
        <v>0.00502988478535354</v>
      </c>
      <c r="AFR20" s="0" t="n">
        <f aca="false">IF($BG20="●",SUMIFS(ST_SUM!AGF:AGF,ST_SUM!$L:$L,$G20)/COUNTIFS($G:$G,$G20,$BG:$BG,"●",$A:$A,AFR$5)/AFR$3,0)/3600/$E20</f>
        <v>0</v>
      </c>
      <c r="AFS20" s="0" t="n">
        <f aca="false">IF($BH20="●",SUMIFS(ST_SUM!AGG:AGG,ST_SUM!$L:$L,$G20)/COUNTIFS($G:$G,$G20,$BH:$BH,"●",$A:$A,AFS$5)/AFS$3,0)/3600/$E20</f>
        <v>0.0214210227272727</v>
      </c>
      <c r="AFT20" s="0" t="n">
        <f aca="false">IF($BI20="●",SUMIFS(ST_SUM!AGH:AGH,ST_SUM!$L:$L,$G20)/COUNTIFS($G:$G,$G20,$BI:$BI,"●",$A:$A,AFT$5)/AFT$3,0)/3600/$E20</f>
        <v>0.012308372790404</v>
      </c>
      <c r="AFU20" s="0" t="n">
        <f aca="false">IF($BJ20="●",SUMIFS(ST_SUM!AGI:AGI,ST_SUM!$L:$L,$G20)/COUNTIFS($G:$G,$G20,$BJ:$BJ,"●",$A:$A,AFU$5)/AFU$3,0)/3600/$E20</f>
        <v>0.00159145359848485</v>
      </c>
      <c r="AFV20" s="0" t="n">
        <f aca="false">IF($BK20="●",SUMIFS(ST_SUM!AGJ:AGJ,ST_SUM!$L:$L,$G20)/COUNTIFS($G:$G,$G20,$BK:$BK,"●",$A:$A,AFV$5)/AFV$3,0)/3600/$E20</f>
        <v>0.0117439137468434</v>
      </c>
      <c r="AFW20" s="0" t="n">
        <f aca="false">IF($BL20="●",SUMIFS(ST_SUM!AGK:AGK,ST_SUM!$L:$L,$G20)/COUNTIFS($G:$G,$G20,$BL:$BL,"●",$A:$A,AFW$5)/AFW$3,0)/3600/$E20</f>
        <v>0.00556060606060606</v>
      </c>
      <c r="AFX20" s="0" t="n">
        <f aca="false">IF($BM20="●",SUMIFS(ST_SUM!AGL:AGL,ST_SUM!$L:$L,$G20)/COUNTIFS($G:$G,$G20,$BM:$BM,"●",$A:$A,AFX$5)/AFX$3,0)/3600/$E20</f>
        <v>0</v>
      </c>
      <c r="AFY20" s="0" t="n">
        <f aca="false">IF($BN20="●",SUMIFS(ST_SUM!AGM:AGM,ST_SUM!$L:$L,$G20)/COUNTIFS($G:$G,$G20,$BN:$BN,"●",$A:$A,AFY$5)/AFY$3,0)/3600/$E20</f>
        <v>0</v>
      </c>
      <c r="AFZ20" s="0" t="n">
        <f aca="false">IF($BO20="●",SUMIFS(ST_SUM!AGN:AGN,ST_SUM!$L:$L,$G20)/COUNTIFS($G:$G,$G20,$BO:$BO,"●",$A:$A,AFZ$5)/AFZ$3,0)/3600/$E20</f>
        <v>0</v>
      </c>
      <c r="AGA20" s="0" t="n">
        <f aca="false">IF($BP20="●",SUMIFS(ST_SUM!AGO:AGO,ST_SUM!$L:$L,$G20)/COUNTIFS($G:$G,$G20,$BP:$BP,"●",$A:$A,AGA$5)/AGA$3,0)/3600/$E20</f>
        <v>0.0103270241477273</v>
      </c>
      <c r="AGB20" s="0" t="n">
        <f aca="false">IF($BQ20="●",SUMIFS(ST_SUM!AGP:AGP,ST_SUM!$L:$L,$G20)/COUNTIFS($G:$G,$G20,$BQ:$BQ,"●",$A:$A,AGB$5)/AGB$3,0)/3600/$E20</f>
        <v>0.0119865688131313</v>
      </c>
      <c r="AGC20" s="0" t="n">
        <f aca="false">IF($BR20="●",SUMIFS(ST_SUM!AGQ:AGQ,ST_SUM!$L:$L,$G20)/COUNTIFS($G:$G,$G20,$BR:$BR,"●",$A:$A,AGC$5)/AGC$3,0)/3600/$E20</f>
        <v>0</v>
      </c>
      <c r="AGD20" s="0" t="n">
        <f aca="false">IF($BS20="●",SUMIFS(ST_SUM!AGR:AGR,ST_SUM!$L:$L,$G20)/COUNTIFS($G:$G,$G20,$BS:$BS,"●",$A:$A,AGD$5)/AGD$3,0)/3600/$E20</f>
        <v>0.0151234126420455</v>
      </c>
      <c r="AGE20" s="0" t="n">
        <f aca="false">IF($BT20="●",SUMIFS(ST_SUM!AGS:AGS,ST_SUM!$L:$L,$G20)/COUNTIFS($G:$G,$G20,$BT:$BT,"●",$A:$A,AGE$5)/AGE$3,0)/3600/$E20</f>
        <v>0.00801176215277778</v>
      </c>
      <c r="AGF20" s="0" t="e">
        <f aca="false">SUM(ADS20:AGE20)</f>
        <v>#VALUE!</v>
      </c>
    </row>
    <row r="21" customFormat="false" ht="15" hidden="false" customHeight="false" outlineLevel="0" collapsed="false">
      <c r="A21" s="0" t="s">
        <v>310</v>
      </c>
      <c r="B21" s="0" t="s">
        <v>48</v>
      </c>
      <c r="C21" s="0" t="s">
        <v>329</v>
      </c>
      <c r="E21" s="0" t="n">
        <v>8</v>
      </c>
      <c r="G21" s="0" t="n">
        <v>12.7</v>
      </c>
      <c r="O21" s="0" t="s">
        <v>313</v>
      </c>
      <c r="P21" s="0" t="s">
        <v>313</v>
      </c>
      <c r="Q21" s="0" t="s">
        <v>313</v>
      </c>
      <c r="R21" s="0" t="s">
        <v>313</v>
      </c>
      <c r="S21" s="0" t="s">
        <v>313</v>
      </c>
      <c r="T21" s="0" t="s">
        <v>313</v>
      </c>
      <c r="U21" s="0" t="s">
        <v>313</v>
      </c>
      <c r="V21" s="0" t="s">
        <v>313</v>
      </c>
      <c r="BU21" s="0" t="n">
        <f aca="false">IF($H21="●",SUMIFS(ST_SUM!CI:CI,ST_SUM!$L:$L,$G21)/COUNTIFS($G:$G,$G21,$H:$H,"●",$A:$A,BU$5)/BU$3,0)/3600/$E21</f>
        <v>0</v>
      </c>
      <c r="BV21" s="0" t="n">
        <f aca="false">IF($I21="●",SUMIFS(ST_SUM!CJ:CJ,ST_SUM!$L:$L,$G21)/COUNTIFS($G:$G,$G21,$I:$I,"●",$A:$A,BV$5)/BV$3,0)/3600/$E21</f>
        <v>0</v>
      </c>
      <c r="BW21" s="0" t="n">
        <f aca="false">IF($J21="●",SUMIFS(ST_SUM!CK:CK,ST_SUM!$L:$L,$G21)/COUNTIFS($G:$G,$G21,$J:$J,"●",$A:$A,BW$5)/BW$3,0)/3600/$E21</f>
        <v>0</v>
      </c>
      <c r="BX21" s="0" t="n">
        <f aca="false">IF($K21="●",SUMIFS(ST_SUM!CL:CL,ST_SUM!$L:$L,$G21)/COUNTIFS($G:$G,$G21,$K:$K,"●",$A:$A,BX$5)/BX$3,0)/3600/$E21</f>
        <v>0</v>
      </c>
      <c r="BY21" s="0" t="n">
        <f aca="false">IF($L21="●",SUMIFS(ST_SUM!CM:CM,ST_SUM!$L:$L,$G21)/COUNTIFS($G:$G,$G21,$L:$L,"●",$A:$A,BY$5)/BY$3,0)/3600/$E21</f>
        <v>0</v>
      </c>
      <c r="BZ21" s="0" t="n">
        <f aca="false">IF($M21="●",SUMIFS(ST_SUM!CN:CN,ST_SUM!$L:$L,$G21)/COUNTIFS($G:$G,$G21,$M:$M,"●",$A:$A,BZ$5)/BZ$3,0)/3600/$E21</f>
        <v>0</v>
      </c>
      <c r="CA21" s="0" t="n">
        <f aca="false">IF($N21="●",SUMIFS(ST_SUM!CO:CO,ST_SUM!$L:$L,$G21)/COUNTIFS($G:$G,$G21,$N:$N,"●",$A:$A,CA$5)/CA$3,0)/3600/$E21</f>
        <v>0</v>
      </c>
      <c r="CB21" s="0" t="n">
        <f aca="false">IF($O21="●",SUMIFS(ST_SUM!CP:CP,ST_SUM!$L:$L,$G21,ST_SUM!$M:$M,IF($B21='PART METHOD'!$D$4,"FMCNC1",IF($B21='PART METHOD'!$D$6,"FMCNC2","STD")))/IF($B21='PART METHOD'!$D$4,COUNTIFS($G:$G,$G21,$O:$O,"●",$A:$A,CB$5,$B:$B,'PART METHOD'!$D$4),IF($B21='PART METHOD'!$D$6,COUNTIFS($G:$G,$G21,$O:$O,"●",$A:$A,CB$5,$B:$B,'PART METHOD'!$D$6),COUNTIFS($G:$G,$G21,$O:$O,"●",$A:$A,CB$5,$B:$B,"&lt;&gt;"&amp;'PART METHOD'!$D$4,$B:$B,"&lt;&gt;"&amp;'PART METHOD'!$D$6)))/CB$3,0)/3600/$E21</f>
        <v>0.10565625</v>
      </c>
      <c r="CC21" s="0" t="n">
        <f aca="false">IF($P21="●",SUMIFS(ST_SUM!CQ:CQ,ST_SUM!$L:$L,$G21,ST_SUM!$M:$M,IF($B21='PART METHOD'!$D$4,"FMCNC1",IF($B21='PART METHOD'!$D$6,"FMCNC2","STD")))/IF($B21='PART METHOD'!$D$4,COUNTIFS($G:$G,$G21,$P:$P,"●",$A:$A,CC$5,$B:$B,'PART METHOD'!$D$4),IF($B21='PART METHOD'!$D$6,COUNTIFS($G:$G,$G21,$P:$P,"●",$A:$A,CC$5,$B:$B,'PART METHOD'!$D$6),COUNTIFS($G:$G,$G21,$P:$P,"●",$A:$A,CC$5,$B:$B,"&lt;&gt;"&amp;'PART METHOD'!$D$4,$B:$B,"&lt;&gt;"&amp;'PART METHOD'!$D$6)))/CC$3,0)/3600/$E21</f>
        <v>0.3403925</v>
      </c>
      <c r="CD21" s="0" t="n">
        <f aca="false">IF($Q21="●",SUMIFS(ST_SUM!CR:CR,ST_SUM!$L:$L,$G21,ST_SUM!$M:$M,IF($B21='PART METHOD'!$D$4,"FMCNC1",IF($B21='PART METHOD'!$D$6,"FMCNC2","STD")))/IF($B21='PART METHOD'!$D$4,COUNTIFS($G:$G,$G21,$Q:$Q,"●",$A:$A,CD$5,$B:$B,'PART METHOD'!$D$4),IF($B21='PART METHOD'!$D$6,COUNTIFS($G:$G,$G21,$Q:$Q,"●",$A:$A,CD$5,$B:$B,'PART METHOD'!$D$6),COUNTIFS($G:$G,$G21,$Q:$Q,"●",$A:$A,CD$5,$B:$B,"&lt;&gt;"&amp;'PART METHOD'!$D$4,$B:$B,"&lt;&gt;"&amp;'PART METHOD'!$D$6)))/CD$3,0)/3600/$E21</f>
        <v>0.416117916666667</v>
      </c>
      <c r="CE21" s="0" t="n">
        <f aca="false">IF($R21="●",SUMIFS(ST_SUM!CS:CS,ST_SUM!$L:$L,$G21,ST_SUM!$M:$M,IF($B21='PART METHOD'!$D$4,"FMCNC1",IF($B21='PART METHOD'!$D$6,"FMCNC2","STD")))/IF($B21='PART METHOD'!$D$4,COUNTIFS($G:$G,$G21,$R:$R,"●",$A:$A,CE$5,$B:$B,'PART METHOD'!$D$4),IF($B21='PART METHOD'!$D$6,COUNTIFS($G:$G,$G21,$R:$R,"●",$A:$A,CE$5,$B:$B,'PART METHOD'!$D$6),COUNTIFS($G:$G,$G21,$R:$R,"●",$A:$A,CE$5,$B:$B,"&lt;&gt;"&amp;'PART METHOD'!$D$4,$B:$B,"&lt;&gt;"&amp;'PART METHOD'!$D$6)))/CE$3,0)/3600/$E21</f>
        <v>0.102253472222222</v>
      </c>
      <c r="CF21" s="0" t="n">
        <f aca="false">IF($S21="●",SUMIFS(ST_SUM!CT:CT,ST_SUM!$L:$L,$G21,ST_SUM!$M:$M,IF($B21='PART METHOD'!$D$4,"FMCNC1",IF($B21='PART METHOD'!$D$6,"FMCNC2","STD")))/IF($B21='PART METHOD'!$D$4,COUNTIFS($G:$G,$G21,$S:$S,"●",$A:$A,CF$5,$B:$B,'PART METHOD'!$D$4),IF($B21='PART METHOD'!$D$6,COUNTIFS($G:$G,$G21,$S:$S,"●",$A:$A,CF$5,$B:$B,'PART METHOD'!$D$6),COUNTIFS($G:$G,$G21,$S:$S,"●",$A:$A,CF$5,$B:$B,"&lt;&gt;"&amp;'PART METHOD'!$D$4,$B:$B,"&lt;&gt;"&amp;'PART METHOD'!$D$6)))/CF$3,0)/3600/$E21</f>
        <v>0.183910659722222</v>
      </c>
      <c r="CG21" s="0" t="n">
        <f aca="false">IF($T21="●",SUMIFS(ST_SUM!CU:CU,ST_SUM!$L:$L,$G21,ST_SUM!$M:$M,IF($B21='PART METHOD'!$D$4,"FMCNC1",IF($B21='PART METHOD'!$D$6,"FMCNC2","STD")))/IF($B21='PART METHOD'!$D$4,COUNTIFS($G:$G,$G21,$T:$T,"●",$A:$A,CG$5,$B:$B,'PART METHOD'!$D$4),IF($B21='PART METHOD'!$D$6,COUNTIFS($G:$G,$G21,$T:$T,"●",$A:$A,CG$5,$B:$B,'PART METHOD'!$D$6),COUNTIFS($G:$G,$G21,$T:$T,"●",$A:$A,CG$5,$B:$B,"&lt;&gt;"&amp;'PART METHOD'!$D$4,$B:$B,"&lt;&gt;"&amp;'PART METHOD'!$D$6)))/CG$3,0)/3600/$E21</f>
        <v>0.341598784722222</v>
      </c>
      <c r="CH21" s="0" t="n">
        <f aca="false">IF($U21="●",SUMIFS(ST_SUM!CV:CV,ST_SUM!$L:$L,$G21,ST_SUM!$M:$M,IF($B21='PART METHOD'!$D$4,"FMCNC1",IF($B21='PART METHOD'!$D$6,"FMCNC2","STD")))/IF($B21='PART METHOD'!$D$4,COUNTIFS($G:$G,$G21,$U:$U,"●",$A:$A,CH$5,$B:$B,'PART METHOD'!$D$4),IF($B21='PART METHOD'!$D$6,COUNTIFS($G:$G,$G21,$U:$U,"●",$A:$A,CH$5,$B:$B,'PART METHOD'!$D$6),COUNTIFS($G:$G,$G21,$U:$U,"●",$A:$A,CH$5,$B:$B,"&lt;&gt;"&amp;'PART METHOD'!$D$4,$B:$B,"&lt;&gt;"&amp;'PART METHOD'!$D$6)))/CH$3,0)/3600/$E21</f>
        <v>0.269796284722222</v>
      </c>
      <c r="CI21" s="0" t="n">
        <f aca="false">IF($V21="●",SUMIFS(ST_SUM!CW:CW,ST_SUM!$L:$L,$G21,ST_SUM!$M:$M,IF($B21='PART METHOD'!$D$4,"FMCNC1",IF($B21='PART METHOD'!$D$6,"FMCNC2","STD")))/IF($B21='PART METHOD'!$D$4,COUNTIFS($G:$G,$G21,$V:$V,"●",$A:$A,CI$5,$B:$B,'PART METHOD'!$D$4),IF($B21='PART METHOD'!$D$6,COUNTIFS($G:$G,$G21,$V:$V,"●",$A:$A,CI$5,$B:$B,'PART METHOD'!$D$6),COUNTIFS($G:$G,$G21,$V:$V,"●",$A:$A,CI$5,$B:$B,"&lt;&gt;"&amp;'PART METHOD'!$D$4,$B:$B,"&lt;&gt;"&amp;'PART METHOD'!$D$6)))/CI$3,0)/3600/$E21</f>
        <v>0.618972326388889</v>
      </c>
      <c r="CJ21" s="0" t="n">
        <f aca="false">IF($W21="●",SUMIFS(ST_SUM!CX:CX,ST_SUM!$L:$L,$G21,ST_SUM!$N:$N,IF($B21='PART METHOD'!$D$5,"HAND","STD"))/COUNTIFS($G:$G,$G21,$W:$W,"●",$A:$A,CJ$5,$B:$B,IF($B21='PART METHOD'!$D$5,'PART METHOD'!$D$5,"&lt;&gt;"&amp;'PART METHOD'!$D$5))/CJ$3,0)/3600/$E21</f>
        <v>0</v>
      </c>
      <c r="CK21" s="0" t="n">
        <f aca="false">IF($X21="●",SUMIFS(ST_SUM!CY:CY,ST_SUM!$L:$L,$G21)/COUNTIFS($G:$G,$G21,$X:$X,"●",$A:$A,CK$5)/CK$3,0)/3600/$E21</f>
        <v>0</v>
      </c>
      <c r="CL21" s="0" t="n">
        <f aca="false">IF($Y21="●",SUMIFS(ST_SUM!CZ:CZ,ST_SUM!$L:$L,$G21)/COUNTIFS($G:$G,$G21,$Y:$Y,"●",$A:$A,CL$5)/CL$3,0)/3600/$E21</f>
        <v>0</v>
      </c>
      <c r="CM21" s="0" t="n">
        <f aca="false">IF($Z21="●",SUMIFS(ST_SUM!DA:DA,ST_SUM!$L:$L,$G21)/COUNTIFS($G:$G,$G21,$Z:$Z,"●",$A:$A,CM$5)/CM$3,0)/3600/$E21</f>
        <v>0</v>
      </c>
      <c r="CN21" s="0" t="n">
        <f aca="false">IF($AA21="●",SUMIFS(ST_SUM!DB:DB,ST_SUM!$L:$L,$G21)/COUNTIFS($G:$G,$G21,$AA:$AA,"●",$A:$A,CN$5)/CN$3,0)/3600/$E21</f>
        <v>0</v>
      </c>
      <c r="CO21" s="0" t="n">
        <f aca="false">IF($AB21="●",SUMIFS(ST_SUM!DC:DC,ST_SUM!$L:$L,$G21)/COUNTIFS($G:$G,$G21,$AB:$AB,"●",$A:$A,CO$5)/CO$3,0)/3600/$E21</f>
        <v>0</v>
      </c>
      <c r="CP21" s="0" t="n">
        <f aca="false">IF($AC21="●",SUMIFS(ST_SUM!DD:DD,ST_SUM!$L:$L,$G21)/COUNTIFS($G:$G,$G21,$AC:$AC,"●",$A:$A,CP$5)/CP$3,0)/3600/$E21</f>
        <v>0</v>
      </c>
      <c r="CQ21" s="0" t="n">
        <f aca="false">IF($AD21="●",SUMIFS(ST_SUM!DE:DE,ST_SUM!$L:$L,$G21)/COUNTIFS($G:$G,$G21,$AD:$AD,"●",$A:$A,CQ$5)/CQ$3,0)/3600/$E21</f>
        <v>0</v>
      </c>
      <c r="CR21" s="0" t="n">
        <f aca="false">IF($AE21="●",SUMIFS(ST_SUM!DF:DF,ST_SUM!$L:$L,$G21)/COUNTIFS($G:$G,$G21,$AE:$AE,"●",$A:$A,CR$5)/CR$3,0)/3600/$E21</f>
        <v>0</v>
      </c>
      <c r="CS21" s="0" t="n">
        <f aca="false">IF($AF21="●",SUMIFS(ST_SUM!DG:DG,ST_SUM!$L:$L,$G21)/COUNTIFS($G:$G,$G21,$AF:$AF,"●",$A:$A,CS$5)/CS$3,0)/3600/$E21</f>
        <v>0</v>
      </c>
      <c r="CT21" s="0" t="n">
        <f aca="false">IF($AG21="●",SUMIFS(ST_SUM!DH:DH,ST_SUM!$L:$L,$G21)/COUNTIFS($G:$G,$G21,$AG:$AG,"●",$A:$A,CT$5)/CT$3,0)/3600/$E21</f>
        <v>0</v>
      </c>
      <c r="CU21" s="0" t="n">
        <f aca="false">IF($AH21="●",SUMIFS(ST_SUM!DI:DI,ST_SUM!$L:$L,$G21)/COUNTIFS($G:$G,$G21,$AH:$AH,"●",$A:$A,CU$5)/CU$3,0)/3600/$E21</f>
        <v>0</v>
      </c>
      <c r="CV21" s="0" t="n">
        <f aca="false">IF($AI21="●",SUMIFS(ST_SUM!DJ:DJ,ST_SUM!$L:$L,$G21)/COUNTIFS($G:$G,$G21,$AI:$AI,"●",$A:$A,CV$5)/CV$3,0)/3600/$E21</f>
        <v>0</v>
      </c>
      <c r="CW21" s="0" t="n">
        <f aca="false">IF($AJ21="●",SUMIFS(ST_SUM!DK:DK,ST_SUM!$L:$L,$G21)/COUNTIFS($G:$G,$G21,$AJ:$AJ,"●",$A:$A,CW$5)/CW$3,0)/3600/$E21</f>
        <v>0</v>
      </c>
      <c r="CX21" s="0" t="n">
        <f aca="false">IF($AK21="●",SUMIFS(ST_SUM!DL:DL,ST_SUM!$L:$L,$G21)/COUNTIFS($G:$G,$G21,$AK:$AK,"●",$A:$A,CX$5)/CX$3,0)/3600/$E21</f>
        <v>0</v>
      </c>
      <c r="CY21" s="0" t="n">
        <f aca="false">IF($AL21="●",SUMIFS(ST_SUM!DM:DM,ST_SUM!$L:$L,$G21)/COUNTIFS($G:$G,$G21,$AL:$AL,"●",$A:$A,CY$5)/CY$3,0)/3600/$E21</f>
        <v>0</v>
      </c>
      <c r="CZ21" s="0" t="n">
        <f aca="false">IF($AM21="●",SUMIFS(ST_SUM!DN:DN,ST_SUM!$L:$L,$G21)/COUNTIFS($G:$G,$G21,$AM:$AM,"●",$A:$A,CZ$5)/CZ$3,0)/3600/$E21</f>
        <v>0</v>
      </c>
      <c r="DA21" s="0" t="n">
        <f aca="false">IF($AN21="●",SUMIFS(ST_SUM!DO:DO,ST_SUM!$L:$L,$G21)/COUNTIFS($G:$G,$G21,$AN:$AN,"●",$A:$A,DA$5)/DA$3,0)/3600/$E21</f>
        <v>0</v>
      </c>
      <c r="DB21" s="0" t="n">
        <f aca="false">IF($AO21="●",SUMIFS(ST_SUM!DP:DP,ST_SUM!$L:$L,$G21)/COUNTIFS($G:$G,$G21,$AO:$AO,"●",$A:$A,DB$5)/DB$3,0)/3600/$E21</f>
        <v>0</v>
      </c>
      <c r="DC21" s="0" t="n">
        <f aca="false">IF($AP21="●",SUMIFS(ST_SUM!DQ:DQ,ST_SUM!$L:$L,$G21)/COUNTIFS($G:$G,$G21,$AP:$AP,"●",$A:$A,DC$5)/DC$3,0)/3600/$E21</f>
        <v>0</v>
      </c>
      <c r="DD21" s="0" t="n">
        <f aca="false">IF($AQ21="●",SUMIFS(ST_SUM!DR:DR,ST_SUM!$L:$L,$G21)/COUNTIFS($G:$G,$G21,$AQ:$AQ,"●",$A:$A,DD$5)/DD$3,0)/3600/$E21</f>
        <v>0</v>
      </c>
      <c r="DE21" s="0" t="n">
        <f aca="false">IF($AR21="●",SUMIFS(ST_SUM!DS:DS,ST_SUM!$L:$L,$G21)/COUNTIFS($G:$G,$G21,$AR:$AR,"●",$A:$A,DE$5)/DE$3,0)/3600/$E21</f>
        <v>0</v>
      </c>
      <c r="DF21" s="0" t="n">
        <f aca="false">IF($AS21="●",SUMIFS(ST_SUM!DT:DT,ST_SUM!$L:$L,$G21)/COUNTIFS($G:$G,$G21,$AS:$AS,"●",$A:$A,DF$5)/DF$3,0)/3600/$E21</f>
        <v>0</v>
      </c>
      <c r="DG21" s="0" t="n">
        <f aca="false">IF($AT21="●",SUMIFS(ST_SUM!DU:DU,ST_SUM!$L:$L,$G21)/COUNTIFS($G:$G,$G21,$AT:$AT,"●",$A:$A,DG$5)/DG$3,0)/3600/$E21</f>
        <v>0</v>
      </c>
      <c r="DH21" s="0" t="n">
        <f aca="false">IF($AU21="●",SUMIFS(ST_SUM!DV:DV,ST_SUM!$L:$L,$G21)/COUNTIFS($G:$G,$G21,$AU:$AU,"●",$A:$A,DH$5)/DH$3,0)/3600/$E21</f>
        <v>0</v>
      </c>
      <c r="DI21" s="0" t="n">
        <f aca="false">IF($AV21="●",SUMIFS(ST_SUM!DW:DW,ST_SUM!$L:$L,$G21)/COUNTIFS($G:$G,$G21,$AV:$AV,"●",$A:$A,DI$5)/DI$3,0)/3600/$E21</f>
        <v>0</v>
      </c>
      <c r="DJ21" s="0" t="n">
        <f aca="false">IF($AW21="●",SUMIFS(ST_SUM!DX:DX,ST_SUM!$L:$L,$G21)/COUNTIFS($G:$G,$G21,$AW:$AW,"●",$A:$A,DJ$5)/DJ$3,0)/3600/$E21</f>
        <v>0</v>
      </c>
      <c r="DK21" s="0" t="n">
        <f aca="false">IF($AX21="●",SUMIFS(ST_SUM!DY:DY,ST_SUM!$L:$L,$G21)/COUNTIFS($G:$G,$G21,$AX:$AX,"●",$A:$A,DK$5)/DK$3,0)/3600/$E21</f>
        <v>0</v>
      </c>
      <c r="DL21" s="0" t="n">
        <f aca="false">IF($AY21="●",SUMIFS(ST_SUM!DZ:DZ,ST_SUM!$L:$L,$G21)/COUNTIFS($G:$G,$G21,$AY:$AY,"●",$A:$A,DL$5)/DL$3,0)/3600/$E21</f>
        <v>0</v>
      </c>
      <c r="DM21" s="0" t="n">
        <f aca="false">IF($AZ21="●",SUMIFS(ST_SUM!EA:EA,ST_SUM!$L:$L,$G21)/COUNTIFS($G:$G,$G21,$AZ:$AZ,"●",$A:$A,DM$5)/DM$3,0)/3600/$E21</f>
        <v>0</v>
      </c>
      <c r="DN21" s="0" t="n">
        <f aca="false">IF($BA21="●",SUMIFS(ST_SUM!EB:EB,ST_SUM!$L:$L,$G21)/COUNTIFS($G:$G,$G21,$BA:$BA,"●",$A:$A,DN$5)/DN$3,0)/3600/$E21</f>
        <v>0</v>
      </c>
      <c r="DO21" s="0" t="n">
        <f aca="false">IF($BB21="●",SUMIFS(ST_SUM!EC:EC,ST_SUM!$L:$L,$G21)/COUNTIFS($G:$G,$G21,$BB:$BB,"●",$A:$A,DO$5)/DO$3,0)/3600/$E21</f>
        <v>0</v>
      </c>
      <c r="DP21" s="0" t="n">
        <f aca="false">IF($BC21="●",SUMIFS(ST_SUM!ED:ED,ST_SUM!$L:$L,$G21)/COUNTIFS($G:$G,$G21,$BC:$BC,"●",$A:$A,DP$5)/DP$3,0)/3600/$E21</f>
        <v>0</v>
      </c>
      <c r="DQ21" s="0" t="n">
        <f aca="false">IF($BD21="●",SUMIFS(ST_SUM!EE:EE,ST_SUM!$L:$L,$G21)/COUNTIFS($G:$G,$G21,$BD:$BD,"●",$A:$A,DQ$5)/DQ$3,0)/3600/$E21</f>
        <v>0</v>
      </c>
      <c r="DR21" s="0" t="n">
        <f aca="false">IF($BE21="●",SUMIFS(ST_SUM!EF:EF,ST_SUM!$L:$L,$G21)/COUNTIFS($G:$G,$G21,$BE:$BE,"●",$A:$A,DR$5)/DR$3,0)/3600/$E21</f>
        <v>0</v>
      </c>
      <c r="DS21" s="0" t="n">
        <f aca="false">IF($BF21="●",SUMIFS(ST_SUM!EG:EG,ST_SUM!$L:$L,$G21)/COUNTIFS($G:$G,$G21,$BF:$BF,"●",$A:$A,DS$5)/DS$3,0)/3600/$E21</f>
        <v>0</v>
      </c>
      <c r="DT21" s="0" t="n">
        <f aca="false">IF($BG21="●",SUMIFS(ST_SUM!EH:EH,ST_SUM!$L:$L,$G21)/COUNTIFS($G:$G,$G21,$BG:$BG,"●",$A:$A,DT$5)/DT$3,0)/3600/$E21</f>
        <v>0</v>
      </c>
      <c r="DU21" s="0" t="n">
        <f aca="false">IF($BH21="●",SUMIFS(ST_SUM!EI:EI,ST_SUM!$L:$L,$G21)/COUNTIFS($G:$G,$G21,$BH:$BH,"●",$A:$A,DU$5)/DU$3,0)/3600/$E21</f>
        <v>0</v>
      </c>
      <c r="DV21" s="0" t="n">
        <f aca="false">IF($BI21="●",SUMIFS(ST_SUM!EJ:EJ,ST_SUM!$L:$L,$G21)/COUNTIFS($G:$G,$G21,$BI:$BI,"●",$A:$A,DV$5)/DV$3,0)/3600/$E21</f>
        <v>0</v>
      </c>
      <c r="DW21" s="0" t="n">
        <f aca="false">IF($BJ21="●",SUMIFS(ST_SUM!EK:EK,ST_SUM!$L:$L,$G21)/COUNTIFS($G:$G,$G21,$BJ:$BJ,"●",$A:$A,DW$5)/DW$3,0)/3600/$E21</f>
        <v>0</v>
      </c>
      <c r="DX21" s="0" t="n">
        <f aca="false">IF($BK21="●",SUMIFS(ST_SUM!EL:EL,ST_SUM!$L:$L,$G21)/COUNTIFS($G:$G,$G21,$BK:$BK,"●",$A:$A,DX$5)/DX$3,0)/3600/$E21</f>
        <v>0</v>
      </c>
      <c r="DY21" s="0" t="n">
        <f aca="false">IF($BL21="●",SUMIFS(ST_SUM!EM:EM,ST_SUM!$L:$L,$G21)/COUNTIFS($G:$G,$G21,$BL:$BL,"●",$A:$A,DY$5)/DY$3,0)/3600/$E21</f>
        <v>0</v>
      </c>
      <c r="DZ21" s="0" t="n">
        <f aca="false">IF($BM21="●",SUMIFS(ST_SUM!EN:EN,ST_SUM!$L:$L,$G21)/COUNTIFS($G:$G,$G21,$BM:$BM,"●",$A:$A,DZ$5)/DZ$3,0)/3600/$E21</f>
        <v>0</v>
      </c>
      <c r="EA21" s="0" t="n">
        <f aca="false">IF($BN21="●",SUMIFS(ST_SUM!EO:EO,ST_SUM!$L:$L,$G21)/COUNTIFS($G:$G,$G21,$BN:$BN,"●",$A:$A,EA$5)/EA$3,0)/3600/$E21</f>
        <v>0</v>
      </c>
      <c r="EB21" s="0" t="n">
        <f aca="false">IF($BO21="●",SUMIFS(ST_SUM!EP:EP,ST_SUM!$L:$L,$G21)/COUNTIFS($G:$G,$G21,$BO:$BO,"●",$A:$A,EB$5)/EB$3,0)/3600/$E21</f>
        <v>0</v>
      </c>
      <c r="EC21" s="0" t="n">
        <f aca="false">IF($BP21="●",SUMIFS(ST_SUM!EQ:EQ,ST_SUM!$L:$L,$G21)/COUNTIFS($G:$G,$G21,$BP:$BP,"●",$A:$A,EC$5)/EC$3,0)/3600/$E21</f>
        <v>0</v>
      </c>
      <c r="ED21" s="0" t="n">
        <f aca="false">IF($BQ21="●",SUMIFS(ST_SUM!ER:ER,ST_SUM!$L:$L,$G21)/COUNTIFS($G:$G,$G21,$BQ:$BQ,"●",$A:$A,ED$5)/ED$3,0)/3600/$E21</f>
        <v>0</v>
      </c>
      <c r="EE21" s="0" t="n">
        <f aca="false">IF($BR21="●",SUMIFS(ST_SUM!ES:ES,ST_SUM!$L:$L,$G21)/COUNTIFS($G:$G,$G21,$BR:$BR,"●",$A:$A,EE$5)/EE$3,0)/3600/$E21</f>
        <v>0</v>
      </c>
      <c r="EF21" s="0" t="n">
        <f aca="false">IF($BS21="●",SUMIFS(ST_SUM!ET:ET,ST_SUM!$L:$L,$G21)/COUNTIFS($G:$G,$G21,$BS:$BS,"●",$A:$A,EF$5)/EF$3,0)/3600/$E21</f>
        <v>0</v>
      </c>
      <c r="EG21" s="0" t="n">
        <f aca="false">IF($BT21="●",SUMIFS(ST_SUM!EU:EU,ST_SUM!$L:$L,$G21)/COUNTIFS($G:$G,$G21,$BT:$BT,"●",$A:$A,EG$5)/EG$3,0)/3600/$E21</f>
        <v>0</v>
      </c>
      <c r="EH21" s="0" t="n">
        <f aca="false">SUM(BU21:EG21)</f>
        <v>2.37869819444444</v>
      </c>
      <c r="EI21" s="0" t="n">
        <f aca="false">IF($H21="●",SUMIFS(ST_SUM!EW:EW,ST_SUM!$L:$L,$G21)/COUNTIFS($G:$G,$G21,$H:$H,"●",$A:$A,EI$5)/EI$3,0)/3600/$E21</f>
        <v>0</v>
      </c>
      <c r="EJ21" s="0" t="n">
        <f aca="false">IF($I21="●",SUMIFS(ST_SUM!EX:EX,ST_SUM!$L:$L,$G21)/COUNTIFS($G:$G,$G21,$I:$I,"●",$A:$A,EJ$5)/EJ$3,0)/3600/$E21</f>
        <v>0</v>
      </c>
      <c r="EK21" s="0" t="n">
        <f aca="false">IF($J21="●",SUMIFS(ST_SUM!EY:EY,ST_SUM!$L:$L,$G21)/COUNTIFS($G:$G,$G21,$J:$J,"●",$A:$A,EK$5)/EK$3,0)/3600/$E21</f>
        <v>0</v>
      </c>
      <c r="EL21" s="0" t="n">
        <f aca="false">IF($K21="●",SUMIFS(ST_SUM!EZ:EZ,ST_SUM!$L:$L,$G21)/COUNTIFS($G:$G,$G21,$K:$K,"●",$A:$A,EL$5)/EL$3,0)/3600/$E21</f>
        <v>0</v>
      </c>
      <c r="EM21" s="0" t="n">
        <f aca="false">IF($L21="●",SUMIFS(ST_SUM!FA:FA,ST_SUM!$L:$L,$G21)/COUNTIFS($G:$G,$G21,$L:$L,"●",$A:$A,EM$5)/EM$3,0)/3600/$E21</f>
        <v>0</v>
      </c>
      <c r="EN21" s="0" t="n">
        <f aca="false">IF($M21="●",SUMIFS(ST_SUM!FB:FB,ST_SUM!$L:$L,$G21)/COUNTIFS($G:$G,$G21,$M:$M,"●",$A:$A,EN$5)/EN$3,0)/3600/$E21</f>
        <v>0</v>
      </c>
      <c r="EO21" s="0" t="n">
        <f aca="false">IF($N21="●",SUMIFS(ST_SUM!FC:FC,ST_SUM!$L:$L,$G21)/COUNTIFS($G:$G,$G21,$N:$N,"●",$A:$A,EO$5)/EO$3,0)/3600/$E21</f>
        <v>0</v>
      </c>
      <c r="EP21" s="0" t="n">
        <f aca="false">IF($O21="●",SUMIFS(ST_SUM!FD:FD,ST_SUM!$L:$L,$G21,ST_SUM!$M:$M,IF($B21='PART METHOD'!$D$4,"FMCNC1",IF($B21='PART METHOD'!$D$6,"FMCNC2","STD")))/IF($B21='PART METHOD'!$D$4,COUNTIFS($G:$G,$G21,$O:$O,"●",$A:$A,EP$5,$B:$B,'PART METHOD'!$D$4),IF($B21='PART METHOD'!$D$6,COUNTIFS($G:$G,$G21,$O:$O,"●",$A:$A,EP$5,$B:$B,'PART METHOD'!$D$6),COUNTIFS($G:$G,$G21,$O:$O,"●",$A:$A,EP$5,$B:$B,"&lt;&gt;"&amp;'PART METHOD'!$D$4,$B:$B,"&lt;&gt;"&amp;'PART METHOD'!$D$6)))/EP$3,0)/3600/$E21</f>
        <v>0.0071875</v>
      </c>
      <c r="EQ21" s="0" t="n">
        <f aca="false">IF($P21="●",SUMIFS(ST_SUM!FE:FE,ST_SUM!$L:$L,$G21,ST_SUM!$M:$M,IF($B21='PART METHOD'!$D$4,"FMCNC1",IF($B21='PART METHOD'!$D$6,"FMCNC2","STD")))/IF($B21='PART METHOD'!$D$4,COUNTIFS($G:$G,$G21,$P:$P,"●",$A:$A,EQ$5,$B:$B,'PART METHOD'!$D$4),IF($B21='PART METHOD'!$D$6,COUNTIFS($G:$G,$G21,$P:$P,"●",$A:$A,EQ$5,$B:$B,'PART METHOD'!$D$6),COUNTIFS($G:$G,$G21,$P:$P,"●",$A:$A,EQ$5,$B:$B,"&lt;&gt;"&amp;'PART METHOD'!$D$4,$B:$B,"&lt;&gt;"&amp;'PART METHOD'!$D$6)))/EQ$3,0)/3600/$E21</f>
        <v>0.0968791666666667</v>
      </c>
      <c r="ER21" s="0" t="n">
        <f aca="false">IF($Q21="●",SUMIFS(ST_SUM!FF:FF,ST_SUM!$L:$L,$G21,ST_SUM!$M:$M,IF($B21='PART METHOD'!$D$4,"FMCNC1",IF($B21='PART METHOD'!$D$6,"FMCNC2","STD")))/IF($B21='PART METHOD'!$D$4,COUNTIFS($G:$G,$G21,$Q:$Q,"●",$A:$A,ER$5,$B:$B,'PART METHOD'!$D$4),IF($B21='PART METHOD'!$D$6,COUNTIFS($G:$G,$G21,$Q:$Q,"●",$A:$A,ER$5,$B:$B,'PART METHOD'!$D$6),COUNTIFS($G:$G,$G21,$Q:$Q,"●",$A:$A,ER$5,$B:$B,"&lt;&gt;"&amp;'PART METHOD'!$D$4,$B:$B,"&lt;&gt;"&amp;'PART METHOD'!$D$6)))/ER$3,0)/3600/$E21</f>
        <v>0.363820138888889</v>
      </c>
      <c r="ES21" s="0" t="n">
        <f aca="false">IF($R21="●",SUMIFS(ST_SUM!FG:FG,ST_SUM!$L:$L,$G21,ST_SUM!$M:$M,IF($B21='PART METHOD'!$D$4,"FMCNC1",IF($B21='PART METHOD'!$D$6,"FMCNC2","STD")))/IF($B21='PART METHOD'!$D$4,COUNTIFS($G:$G,$G21,$R:$R,"●",$A:$A,ES$5,$B:$B,'PART METHOD'!$D$4),IF($B21='PART METHOD'!$D$6,COUNTIFS($G:$G,$G21,$R:$R,"●",$A:$A,ES$5,$B:$B,'PART METHOD'!$D$6),COUNTIFS($G:$G,$G21,$R:$R,"●",$A:$A,ES$5,$B:$B,"&lt;&gt;"&amp;'PART METHOD'!$D$4,$B:$B,"&lt;&gt;"&amp;'PART METHOD'!$D$6)))/ES$3,0)/3600/$E21</f>
        <v>0.038900462962963</v>
      </c>
      <c r="ET21" s="0" t="n">
        <f aca="false">IF($S21="●",SUMIFS(ST_SUM!FH:FH,ST_SUM!$L:$L,$G21,ST_SUM!$M:$M,IF($B21='PART METHOD'!$D$4,"FMCNC1",IF($B21='PART METHOD'!$D$6,"FMCNC2","STD")))/IF($B21='PART METHOD'!$D$4,COUNTIFS($G:$G,$G21,$S:$S,"●",$A:$A,ET$5,$B:$B,'PART METHOD'!$D$4),IF($B21='PART METHOD'!$D$6,COUNTIFS($G:$G,$G21,$S:$S,"●",$A:$A,ET$5,$B:$B,'PART METHOD'!$D$6),COUNTIFS($G:$G,$G21,$S:$S,"●",$A:$A,ET$5,$B:$B,"&lt;&gt;"&amp;'PART METHOD'!$D$4,$B:$B,"&lt;&gt;"&amp;'PART METHOD'!$D$6)))/ET$3,0)/3600/$E21</f>
        <v>0.16491400462963</v>
      </c>
      <c r="EU21" s="0" t="n">
        <f aca="false">IF($T21="●",SUMIFS(ST_SUM!FI:FI,ST_SUM!$L:$L,$G21,ST_SUM!$M:$M,IF($B21='PART METHOD'!$D$4,"FMCNC1",IF($B21='PART METHOD'!$D$6,"FMCNC2","STD")))/IF($B21='PART METHOD'!$D$4,COUNTIFS($G:$G,$G21,$T:$T,"●",$A:$A,EU$5,$B:$B,'PART METHOD'!$D$4),IF($B21='PART METHOD'!$D$6,COUNTIFS($G:$G,$G21,$T:$T,"●",$A:$A,EU$5,$B:$B,'PART METHOD'!$D$6),COUNTIFS($G:$G,$G21,$T:$T,"●",$A:$A,EU$5,$B:$B,"&lt;&gt;"&amp;'PART METHOD'!$D$4,$B:$B,"&lt;&gt;"&amp;'PART METHOD'!$D$6)))/EU$3,0)/3600/$E21</f>
        <v>0.190023726851852</v>
      </c>
      <c r="EV21" s="0" t="n">
        <f aca="false">IF($U21="●",SUMIFS(ST_SUM!FJ:FJ,ST_SUM!$L:$L,$G21,ST_SUM!$M:$M,IF($B21='PART METHOD'!$D$4,"FMCNC1",IF($B21='PART METHOD'!$D$6,"FMCNC2","STD")))/IF($B21='PART METHOD'!$D$4,COUNTIFS($G:$G,$G21,$U:$U,"●",$A:$A,EV$5,$B:$B,'PART METHOD'!$D$4),IF($B21='PART METHOD'!$D$6,COUNTIFS($G:$G,$G21,$U:$U,"●",$A:$A,EV$5,$B:$B,'PART METHOD'!$D$6),COUNTIFS($G:$G,$G21,$U:$U,"●",$A:$A,EV$5,$B:$B,"&lt;&gt;"&amp;'PART METHOD'!$D$4,$B:$B,"&lt;&gt;"&amp;'PART METHOD'!$D$6)))/EV$3,0)/3600/$E21</f>
        <v>0.0307626157407407</v>
      </c>
      <c r="EW21" s="0" t="n">
        <f aca="false">IF($V21="●",SUMIFS(ST_SUM!FK:FK,ST_SUM!$L:$L,$G21,ST_SUM!$M:$M,IF($B21='PART METHOD'!$D$4,"FMCNC1",IF($B21='PART METHOD'!$D$6,"FMCNC2","STD")))/IF($B21='PART METHOD'!$D$4,COUNTIFS($G:$G,$G21,$V:$V,"●",$A:$A,EW$5,$B:$B,'PART METHOD'!$D$4),IF($B21='PART METHOD'!$D$6,COUNTIFS($G:$G,$G21,$V:$V,"●",$A:$A,EW$5,$B:$B,'PART METHOD'!$D$6),COUNTIFS($G:$G,$G21,$V:$V,"●",$A:$A,EW$5,$B:$B,"&lt;&gt;"&amp;'PART METHOD'!$D$4,$B:$B,"&lt;&gt;"&amp;'PART METHOD'!$D$6)))/EW$3,0)/3600/$E21</f>
        <v>0.353281134259259</v>
      </c>
      <c r="EX21" s="0" t="n">
        <f aca="false">IF($W21="●",SUMIFS(ST_SUM!FL:FL,ST_SUM!$L:$L,$G21,ST_SUM!$N:$N,IF($B21='PART METHOD'!$D$5,"HAND","STD"))/COUNTIFS($G:$G,$G21,$W:$W,"●",$A:$A,EX$5,$B:$B,IF($B21='PART METHOD'!$D$5,'PART METHOD'!$D$5,"&lt;&gt;"&amp;'PART METHOD'!$D$5))/EX$3,0)/3600/$E21</f>
        <v>0</v>
      </c>
      <c r="EY21" s="0" t="n">
        <f aca="false">IF($X21="●",SUMIFS(ST_SUM!FM:FM,ST_SUM!$L:$L,$G21)/COUNTIFS($G:$G,$G21,$X:$X,"●",$A:$A,EY$5)/EY$3,0)/3600/$E21</f>
        <v>0</v>
      </c>
      <c r="EZ21" s="0" t="n">
        <f aca="false">IF($Y21="●",SUMIFS(ST_SUM!FN:FN,ST_SUM!$L:$L,$G21)/COUNTIFS($G:$G,$G21,$Y:$Y,"●",$A:$A,EZ$5)/EZ$3,0)/3600/$E21</f>
        <v>0</v>
      </c>
      <c r="FA21" s="0" t="n">
        <f aca="false">IF($Z21="●",SUMIFS(ST_SUM!FO:FO,ST_SUM!$L:$L,$G21)/COUNTIFS($G:$G,$G21,$Z:$Z,"●",$A:$A,FA$5)/FA$3,0)/3600/$E21</f>
        <v>0</v>
      </c>
      <c r="FB21" s="0" t="n">
        <f aca="false">IF($AA21="●",SUMIFS(ST_SUM!FP:FP,ST_SUM!$L:$L,$G21)/COUNTIFS($G:$G,$G21,$AA:$AA,"●",$A:$A,FB$5)/FB$3,0)/3600/$E21</f>
        <v>0</v>
      </c>
      <c r="FC21" s="0" t="n">
        <f aca="false">IF($AB21="●",SUMIFS(ST_SUM!FQ:FQ,ST_SUM!$L:$L,$G21)/COUNTIFS($G:$G,$G21,$AB:$AB,"●",$A:$A,FC$5)/FC$3,0)/3600/$E21</f>
        <v>0</v>
      </c>
      <c r="FD21" s="0" t="n">
        <f aca="false">IF($AC21="●",SUMIFS(ST_SUM!FR:FR,ST_SUM!$L:$L,$G21)/COUNTIFS($G:$G,$G21,$AC:$AC,"●",$A:$A,FD$5)/FD$3,0)/3600/$E21</f>
        <v>0</v>
      </c>
      <c r="FE21" s="0" t="n">
        <f aca="false">IF($AD21="●",SUMIFS(ST_SUM!FS:FS,ST_SUM!$L:$L,$G21)/COUNTIFS($G:$G,$G21,$AD:$AD,"●",$A:$A,FE$5)/FE$3,0)/3600/$E21</f>
        <v>0</v>
      </c>
      <c r="FF21" s="0" t="n">
        <f aca="false">IF($AE21="●",SUMIFS(ST_SUM!FT:FT,ST_SUM!$L:$L,$G21)/COUNTIFS($G:$G,$G21,$AE:$AE,"●",$A:$A,FF$5)/FF$3,0)/3600/$E21</f>
        <v>0</v>
      </c>
      <c r="FG21" s="0" t="n">
        <f aca="false">IF($AF21="●",SUMIFS(ST_SUM!FU:FU,ST_SUM!$L:$L,$G21)/COUNTIFS($G:$G,$G21,$AF:$AF,"●",$A:$A,FG$5)/FG$3,0)/3600/$E21</f>
        <v>0</v>
      </c>
      <c r="FH21" s="0" t="n">
        <f aca="false">IF($AG21="●",SUMIFS(ST_SUM!FV:FV,ST_SUM!$L:$L,$G21)/COUNTIFS($G:$G,$G21,$AG:$AG,"●",$A:$A,FH$5)/FH$3,0)/3600/$E21</f>
        <v>0</v>
      </c>
      <c r="FI21" s="0" t="n">
        <f aca="false">IF($AH21="●",SUMIFS(ST_SUM!FW:FW,ST_SUM!$L:$L,$G21)/COUNTIFS($G:$G,$G21,$AH:$AH,"●",$A:$A,FI$5)/FI$3,0)/3600/$E21</f>
        <v>0</v>
      </c>
      <c r="FJ21" s="0" t="n">
        <f aca="false">IF($AI21="●",SUMIFS(ST_SUM!FX:FX,ST_SUM!$L:$L,$G21)/COUNTIFS($G:$G,$G21,$AI:$AI,"●",$A:$A,FJ$5)/FJ$3,0)/3600/$E21</f>
        <v>0</v>
      </c>
      <c r="FK21" s="0" t="n">
        <f aca="false">IF($AJ21="●",SUMIFS(ST_SUM!FY:FY,ST_SUM!$L:$L,$G21)/COUNTIFS($G:$G,$G21,$AJ:$AJ,"●",$A:$A,FK$5)/FK$3,0)/3600/$E21</f>
        <v>0</v>
      </c>
      <c r="FL21" s="0" t="n">
        <f aca="false">IF($AK21="●",SUMIFS(ST_SUM!FZ:FZ,ST_SUM!$L:$L,$G21)/COUNTIFS($G:$G,$G21,$AK:$AK,"●",$A:$A,FL$5)/FL$3,0)/3600/$E21</f>
        <v>0</v>
      </c>
      <c r="FM21" s="0" t="n">
        <f aca="false">IF($AL21="●",SUMIFS(ST_SUM!GA:GA,ST_SUM!$L:$L,$G21)/COUNTIFS($G:$G,$G21,$AL:$AL,"●",$A:$A,FM$5)/FM$3,0)/3600/$E21</f>
        <v>0</v>
      </c>
      <c r="FN21" s="0" t="n">
        <f aca="false">IF($AM21="●",SUMIFS(ST_SUM!GB:GB,ST_SUM!$L:$L,$G21)/COUNTIFS($G:$G,$G21,$AM:$AM,"●",$A:$A,FN$5)/FN$3,0)/3600/$E21</f>
        <v>0</v>
      </c>
      <c r="FO21" s="0" t="n">
        <f aca="false">IF($AN21="●",SUMIFS(ST_SUM!GC:GC,ST_SUM!$L:$L,$G21)/COUNTIFS($G:$G,$G21,$AN:$AN,"●",$A:$A,FO$5)/FO$3,0)/3600/$E21</f>
        <v>0</v>
      </c>
      <c r="FP21" s="0" t="n">
        <f aca="false">IF($AO21="●",SUMIFS(ST_SUM!GD:GD,ST_SUM!$L:$L,$G21)/COUNTIFS($G:$G,$G21,$AO:$AO,"●",$A:$A,FP$5)/FP$3,0)/3600/$E21</f>
        <v>0</v>
      </c>
      <c r="FQ21" s="0" t="n">
        <f aca="false">IF($AP21="●",SUMIFS(ST_SUM!GE:GE,ST_SUM!$L:$L,$G21)/COUNTIFS($G:$G,$G21,$AP:$AP,"●",$A:$A,FQ$5)/FQ$3,0)/3600/$E21</f>
        <v>0</v>
      </c>
      <c r="FR21" s="0" t="n">
        <f aca="false">IF($AQ21="●",SUMIFS(ST_SUM!GF:GF,ST_SUM!$L:$L,$G21)/COUNTIFS($G:$G,$G21,$AQ:$AQ,"●",$A:$A,FR$5)/FR$3,0)/3600/$E21</f>
        <v>0</v>
      </c>
      <c r="FS21" s="0" t="n">
        <f aca="false">IF($AR21="●",SUMIFS(ST_SUM!GG:GG,ST_SUM!$L:$L,$G21)/COUNTIFS($G:$G,$G21,$AR:$AR,"●",$A:$A,FS$5)/FS$3,0)/3600/$E21</f>
        <v>0</v>
      </c>
      <c r="FT21" s="0" t="n">
        <f aca="false">IF($AS21="●",SUMIFS(ST_SUM!GH:GH,ST_SUM!$L:$L,$G21)/COUNTIFS($G:$G,$G21,$AS:$AS,"●",$A:$A,FT$5)/FT$3,0)/3600/$E21</f>
        <v>0</v>
      </c>
      <c r="FU21" s="0" t="n">
        <f aca="false">IF($AT21="●",SUMIFS(ST_SUM!GI:GI,ST_SUM!$L:$L,$G21)/COUNTIFS($G:$G,$G21,$AT:$AT,"●",$A:$A,FU$5)/FU$3,0)/3600/$E21</f>
        <v>0</v>
      </c>
      <c r="FV21" s="0" t="n">
        <f aca="false">IF($AU21="●",SUMIFS(ST_SUM!GJ:GJ,ST_SUM!$L:$L,$G21)/COUNTIFS($G:$G,$G21,$AU:$AU,"●",$A:$A,FV$5)/FV$3,0)/3600/$E21</f>
        <v>0</v>
      </c>
      <c r="FW21" s="0" t="n">
        <f aca="false">IF($AV21="●",SUMIFS(ST_SUM!GK:GK,ST_SUM!$L:$L,$G21)/COUNTIFS($G:$G,$G21,$AV:$AV,"●",$A:$A,FW$5)/FW$3,0)/3600/$E21</f>
        <v>0</v>
      </c>
      <c r="FX21" s="0" t="n">
        <f aca="false">IF($AW21="●",SUMIFS(ST_SUM!GL:GL,ST_SUM!$L:$L,$G21)/COUNTIFS($G:$G,$G21,$AW:$AW,"●",$A:$A,FX$5)/FX$3,0)/3600/$E21</f>
        <v>0</v>
      </c>
      <c r="FY21" s="0" t="n">
        <f aca="false">IF($AX21="●",SUMIFS(ST_SUM!GM:GM,ST_SUM!$L:$L,$G21)/COUNTIFS($G:$G,$G21,$AX:$AX,"●",$A:$A,FY$5)/FY$3,0)/3600/$E21</f>
        <v>0</v>
      </c>
      <c r="FZ21" s="0" t="n">
        <f aca="false">IF($AY21="●",SUMIFS(ST_SUM!GN:GN,ST_SUM!$L:$L,$G21)/COUNTIFS($G:$G,$G21,$AY:$AY,"●",$A:$A,FZ$5)/FZ$3,0)/3600/$E21</f>
        <v>0</v>
      </c>
      <c r="GA21" s="0" t="n">
        <f aca="false">IF($AZ21="●",SUMIFS(ST_SUM!GO:GO,ST_SUM!$L:$L,$G21)/COUNTIFS($G:$G,$G21,$AZ:$AZ,"●",$A:$A,GA$5)/GA$3,0)/3600/$E21</f>
        <v>0</v>
      </c>
      <c r="GB21" s="0" t="n">
        <f aca="false">IF($BA21="●",SUMIFS(ST_SUM!GP:GP,ST_SUM!$L:$L,$G21)/COUNTIFS($G:$G,$G21,$BA:$BA,"●",$A:$A,GB$5)/GB$3,0)/3600/$E21</f>
        <v>0</v>
      </c>
      <c r="GC21" s="0" t="n">
        <f aca="false">IF($BB21="●",SUMIFS(ST_SUM!GQ:GQ,ST_SUM!$L:$L,$G21)/COUNTIFS($G:$G,$G21,$BB:$BB,"●",$A:$A,GC$5)/GC$3,0)/3600/$E21</f>
        <v>0</v>
      </c>
      <c r="GD21" s="0" t="n">
        <f aca="false">IF($BC21="●",SUMIFS(ST_SUM!GR:GR,ST_SUM!$L:$L,$G21)/COUNTIFS($G:$G,$G21,$BC:$BC,"●",$A:$A,GD$5)/GD$3,0)/3600/$E21</f>
        <v>0</v>
      </c>
      <c r="GE21" s="0" t="n">
        <f aca="false">IF($BD21="●",SUMIFS(ST_SUM!GS:GS,ST_SUM!$L:$L,$G21)/COUNTIFS($G:$G,$G21,$BD:$BD,"●",$A:$A,GE$5)/GE$3,0)/3600/$E21</f>
        <v>0</v>
      </c>
      <c r="GF21" s="0" t="n">
        <f aca="false">IF($BE21="●",SUMIFS(ST_SUM!GT:GT,ST_SUM!$L:$L,$G21)/COUNTIFS($G:$G,$G21,$BE:$BE,"●",$A:$A,GF$5)/GF$3,0)/3600/$E21</f>
        <v>0</v>
      </c>
      <c r="GG21" s="0" t="n">
        <f aca="false">IF($BF21="●",SUMIFS(ST_SUM!GU:GU,ST_SUM!$L:$L,$G21)/COUNTIFS($G:$G,$G21,$BF:$BF,"●",$A:$A,GG$5)/GG$3,0)/3600/$E21</f>
        <v>0</v>
      </c>
      <c r="GH21" s="0" t="n">
        <f aca="false">IF($BG21="●",SUMIFS(ST_SUM!GV:GV,ST_SUM!$L:$L,$G21)/COUNTIFS($G:$G,$G21,$BG:$BG,"●",$A:$A,GH$5)/GH$3,0)/3600/$E21</f>
        <v>0</v>
      </c>
      <c r="GI21" s="0" t="n">
        <f aca="false">IF($BH21="●",SUMIFS(ST_SUM!GW:GW,ST_SUM!$L:$L,$G21)/COUNTIFS($G:$G,$G21,$BH:$BH,"●",$A:$A,GI$5)/GI$3,0)/3600/$E21</f>
        <v>0</v>
      </c>
      <c r="GJ21" s="0" t="n">
        <f aca="false">IF($BI21="●",SUMIFS(ST_SUM!GX:GX,ST_SUM!$L:$L,$G21)/COUNTIFS($G:$G,$G21,$BI:$BI,"●",$A:$A,GJ$5)/GJ$3,0)/3600/$E21</f>
        <v>0</v>
      </c>
      <c r="GK21" s="0" t="n">
        <f aca="false">IF($BJ21="●",SUMIFS(ST_SUM!GY:GY,ST_SUM!$L:$L,$G21)/COUNTIFS($G:$G,$G21,$BJ:$BJ,"●",$A:$A,GK$5)/GK$3,0)/3600/$E21</f>
        <v>0</v>
      </c>
      <c r="GL21" s="0" t="n">
        <f aca="false">IF($BK21="●",SUMIFS(ST_SUM!GZ:GZ,ST_SUM!$L:$L,$G21)/COUNTIFS($G:$G,$G21,$BK:$BK,"●",$A:$A,GL$5)/GL$3,0)/3600/$E21</f>
        <v>0</v>
      </c>
      <c r="GM21" s="0" t="n">
        <f aca="false">IF($BL21="●",SUMIFS(ST_SUM!HA:HA,ST_SUM!$L:$L,$G21)/COUNTIFS($G:$G,$G21,$BL:$BL,"●",$A:$A,GM$5)/GM$3,0)/3600/$E21</f>
        <v>0</v>
      </c>
      <c r="GN21" s="0" t="n">
        <f aca="false">IF($BM21="●",SUMIFS(ST_SUM!HB:HB,ST_SUM!$L:$L,$G21)/COUNTIFS($G:$G,$G21,$BM:$BM,"●",$A:$A,GN$5)/GN$3,0)/3600/$E21</f>
        <v>0</v>
      </c>
      <c r="GO21" s="0" t="n">
        <f aca="false">IF($BN21="●",SUMIFS(ST_SUM!HC:HC,ST_SUM!$L:$L,$G21)/COUNTIFS($G:$G,$G21,$BN:$BN,"●",$A:$A,GO$5)/GO$3,0)/3600/$E21</f>
        <v>0</v>
      </c>
      <c r="GP21" s="0" t="n">
        <f aca="false">IF($BO21="●",SUMIFS(ST_SUM!HD:HD,ST_SUM!$L:$L,$G21)/COUNTIFS($G:$G,$G21,$BO:$BO,"●",$A:$A,GP$5)/GP$3,0)/3600/$E21</f>
        <v>0</v>
      </c>
      <c r="GQ21" s="0" t="n">
        <f aca="false">IF($BP21="●",SUMIFS(ST_SUM!HE:HE,ST_SUM!$L:$L,$G21)/COUNTIFS($G:$G,$G21,$BP:$BP,"●",$A:$A,GQ$5)/GQ$3,0)/3600/$E21</f>
        <v>0</v>
      </c>
      <c r="GR21" s="0" t="n">
        <f aca="false">IF($BQ21="●",SUMIFS(ST_SUM!HF:HF,ST_SUM!$L:$L,$G21)/COUNTIFS($G:$G,$G21,$BQ:$BQ,"●",$A:$A,GR$5)/GR$3,0)/3600/$E21</f>
        <v>0</v>
      </c>
      <c r="GS21" s="0" t="n">
        <f aca="false">IF($BR21="●",SUMIFS(ST_SUM!HG:HG,ST_SUM!$L:$L,$G21)/COUNTIFS($G:$G,$G21,$BR:$BR,"●",$A:$A,GS$5)/GS$3,0)/3600/$E21</f>
        <v>0</v>
      </c>
      <c r="GT21" s="0" t="n">
        <f aca="false">IF($BS21="●",SUMIFS(ST_SUM!HH:HH,ST_SUM!$L:$L,$G21)/COUNTIFS($G:$G,$G21,$BS:$BS,"●",$A:$A,GT$5)/GT$3,0)/3600/$E21</f>
        <v>0</v>
      </c>
      <c r="GU21" s="0" t="n">
        <f aca="false">IF($BT21="●",SUMIFS(ST_SUM!HI:HI,ST_SUM!$L:$L,$G21)/COUNTIFS($G:$G,$G21,$BT:$BT,"●",$A:$A,GU$5)/GU$3,0)/3600/$E21</f>
        <v>0</v>
      </c>
      <c r="GV21" s="0" t="n">
        <f aca="false">SUM(EI21:GU21)</f>
        <v>1.24576875</v>
      </c>
      <c r="GW21" s="0" t="n">
        <f aca="false">IF($H21="●",SUMIFS(ST_SUM!HK:HK,ST_SUM!$L:$L,$G21)/COUNTIFS($G:$G,$G21,$H:$H,"●",$A:$A,GW$5)/GW$3,0)/3600/$E21</f>
        <v>0</v>
      </c>
      <c r="GX21" s="0" t="n">
        <f aca="false">IF($I21="●",SUMIFS(ST_SUM!HL:HL,ST_SUM!$L:$L,$G21)/COUNTIFS($G:$G,$G21,$I:$I,"●",$A:$A,GX$5)/GX$3,0)/3600/$E21</f>
        <v>0</v>
      </c>
      <c r="GY21" s="0" t="n">
        <f aca="false">IF($J21="●",SUMIFS(ST_SUM!HM:HM,ST_SUM!$L:$L,$G21)/COUNTIFS($G:$G,$G21,$J:$J,"●",$A:$A,GY$5)/GY$3,0)/3600/$E21</f>
        <v>0</v>
      </c>
      <c r="GZ21" s="0" t="n">
        <f aca="false">IF($K21="●",SUMIFS(ST_SUM!HN:HN,ST_SUM!$L:$L,$G21)/COUNTIFS($G:$G,$G21,$K:$K,"●",$A:$A,GZ$5)/GZ$3,0)/3600/$E21</f>
        <v>0</v>
      </c>
      <c r="HA21" s="0" t="n">
        <f aca="false">IF($L21="●",SUMIFS(ST_SUM!HO:HO,ST_SUM!$L:$L,$G21)/COUNTIFS($G:$G,$G21,$L:$L,"●",$A:$A,HA$5)/HA$3,0)/3600/$E21</f>
        <v>0</v>
      </c>
      <c r="HB21" s="0" t="n">
        <f aca="false">IF($M21="●",SUMIFS(ST_SUM!HP:HP,ST_SUM!$L:$L,$G21)/COUNTIFS($G:$G,$G21,$M:$M,"●",$A:$A,HB$5)/HB$3,0)/3600/$E21</f>
        <v>0</v>
      </c>
      <c r="HC21" s="0" t="n">
        <f aca="false">IF($N21="●",SUMIFS(ST_SUM!HQ:HQ,ST_SUM!$L:$L,$G21)/COUNTIFS($G:$G,$G21,$N:$N,"●",$A:$A,HC$5)/HC$3,0)/3600/$E21</f>
        <v>0</v>
      </c>
      <c r="HD21" s="0" t="n">
        <f aca="false">IF($O21="●",SUMIFS(ST_SUM!HR:HR,ST_SUM!$L:$L,$G21,ST_SUM!$M:$M,IF($B21='PART METHOD'!$D$4,"FMCNC1",IF($B21='PART METHOD'!$D$6,"FMCNC2","STD")))/IF($B21='PART METHOD'!$D$4,COUNTIFS($G:$G,$G21,$O:$O,"●",$A:$A,HD$5,$B:$B,'PART METHOD'!$D$4),IF($B21='PART METHOD'!$D$6,COUNTIFS($G:$G,$G21,$O:$O,"●",$A:$A,HD$5,$B:$B,'PART METHOD'!$D$6),COUNTIFS($G:$G,$G21,$O:$O,"●",$A:$A,HD$5,$B:$B,"&lt;&gt;"&amp;'PART METHOD'!$D$4,$B:$B,"&lt;&gt;"&amp;'PART METHOD'!$D$6)))/HD$3,0)/3600/$E21</f>
        <v>0.0592061237373737</v>
      </c>
      <c r="HE21" s="0" t="n">
        <f aca="false">IF($P21="●",SUMIFS(ST_SUM!HS:HS,ST_SUM!$L:$L,$G21,ST_SUM!$M:$M,IF($B21='PART METHOD'!$D$4,"FMCNC1",IF($B21='PART METHOD'!$D$6,"FMCNC2","STD")))/IF($B21='PART METHOD'!$D$4,COUNTIFS($G:$G,$G21,$P:$P,"●",$A:$A,HE$5,$B:$B,'PART METHOD'!$D$4),IF($B21='PART METHOD'!$D$6,COUNTIFS($G:$G,$G21,$P:$P,"●",$A:$A,HE$5,$B:$B,'PART METHOD'!$D$6),COUNTIFS($G:$G,$G21,$P:$P,"●",$A:$A,HE$5,$B:$B,"&lt;&gt;"&amp;'PART METHOD'!$D$4,$B:$B,"&lt;&gt;"&amp;'PART METHOD'!$D$6)))/HE$3,0)/3600/$E21</f>
        <v>0.142875678661616</v>
      </c>
      <c r="HF21" s="0" t="n">
        <f aca="false">IF($Q21="●",SUMIFS(ST_SUM!HT:HT,ST_SUM!$L:$L,$G21,ST_SUM!$M:$M,IF($B21='PART METHOD'!$D$4,"FMCNC1",IF($B21='PART METHOD'!$D$6,"FMCNC2","STD")))/IF($B21='PART METHOD'!$D$4,COUNTIFS($G:$G,$G21,$Q:$Q,"●",$A:$A,HF$5,$B:$B,'PART METHOD'!$D$4),IF($B21='PART METHOD'!$D$6,COUNTIFS($G:$G,$G21,$Q:$Q,"●",$A:$A,HF$5,$B:$B,'PART METHOD'!$D$6),COUNTIFS($G:$G,$G21,$Q:$Q,"●",$A:$A,HF$5,$B:$B,"&lt;&gt;"&amp;'PART METHOD'!$D$4,$B:$B,"&lt;&gt;"&amp;'PART METHOD'!$D$6)))/HF$3,0)/3600/$E21</f>
        <v>0.105528314393939</v>
      </c>
      <c r="HG21" s="0" t="n">
        <f aca="false">IF($R21="●",SUMIFS(ST_SUM!HU:HU,ST_SUM!$L:$L,$G21,ST_SUM!$M:$M,IF($B21='PART METHOD'!$D$4,"FMCNC1",IF($B21='PART METHOD'!$D$6,"FMCNC2","STD")))/IF($B21='PART METHOD'!$D$4,COUNTIFS($G:$G,$G21,$R:$R,"●",$A:$A,HG$5,$B:$B,'PART METHOD'!$D$4),IF($B21='PART METHOD'!$D$6,COUNTIFS($G:$G,$G21,$R:$R,"●",$A:$A,HG$5,$B:$B,'PART METHOD'!$D$6),COUNTIFS($G:$G,$G21,$R:$R,"●",$A:$A,HG$5,$B:$B,"&lt;&gt;"&amp;'PART METHOD'!$D$4,$B:$B,"&lt;&gt;"&amp;'PART METHOD'!$D$6)))/HG$3,0)/3600/$E21</f>
        <v>0.0365577651515152</v>
      </c>
      <c r="HH21" s="0" t="n">
        <f aca="false">IF($S21="●",SUMIFS(ST_SUM!HV:HV,ST_SUM!$L:$L,$G21,ST_SUM!$M:$M,IF($B21='PART METHOD'!$D$4,"FMCNC1",IF($B21='PART METHOD'!$D$6,"FMCNC2","STD")))/IF($B21='PART METHOD'!$D$4,COUNTIFS($G:$G,$G21,$S:$S,"●",$A:$A,HH$5,$B:$B,'PART METHOD'!$D$4),IF($B21='PART METHOD'!$D$6,COUNTIFS($G:$G,$G21,$S:$S,"●",$A:$A,HH$5,$B:$B,'PART METHOD'!$D$6),COUNTIFS($G:$G,$G21,$S:$S,"●",$A:$A,HH$5,$B:$B,"&lt;&gt;"&amp;'PART METHOD'!$D$4,$B:$B,"&lt;&gt;"&amp;'PART METHOD'!$D$6)))/HH$3,0)/3600/$E21</f>
        <v>0.0601136047979798</v>
      </c>
      <c r="HI21" s="0" t="n">
        <f aca="false">IF($T21="●",SUMIFS(ST_SUM!HW:HW,ST_SUM!$L:$L,$G21,ST_SUM!$M:$M,IF($B21='PART METHOD'!$D$4,"FMCNC1",IF($B21='PART METHOD'!$D$6,"FMCNC2","STD")))/IF($B21='PART METHOD'!$D$4,COUNTIFS($G:$G,$G21,$T:$T,"●",$A:$A,HI$5,$B:$B,'PART METHOD'!$D$4),IF($B21='PART METHOD'!$D$6,COUNTIFS($G:$G,$G21,$T:$T,"●",$A:$A,HI$5,$B:$B,'PART METHOD'!$D$6),COUNTIFS($G:$G,$G21,$T:$T,"●",$A:$A,HI$5,$B:$B,"&lt;&gt;"&amp;'PART METHOD'!$D$4,$B:$B,"&lt;&gt;"&amp;'PART METHOD'!$D$6)))/HI$3,0)/3600/$E21</f>
        <v>0.118737610479798</v>
      </c>
      <c r="HJ21" s="0" t="n">
        <f aca="false">IF($U21="●",SUMIFS(ST_SUM!HX:HX,ST_SUM!$L:$L,$G21,ST_SUM!$M:$M,IF($B21='PART METHOD'!$D$4,"FMCNC1",IF($B21='PART METHOD'!$D$6,"FMCNC2","STD")))/IF($B21='PART METHOD'!$D$4,COUNTIFS($G:$G,$G21,$U:$U,"●",$A:$A,HJ$5,$B:$B,'PART METHOD'!$D$4),IF($B21='PART METHOD'!$D$6,COUNTIFS($G:$G,$G21,$U:$U,"●",$A:$A,HJ$5,$B:$B,'PART METHOD'!$D$6),COUNTIFS($G:$G,$G21,$U:$U,"●",$A:$A,HJ$5,$B:$B,"&lt;&gt;"&amp;'PART METHOD'!$D$4,$B:$B,"&lt;&gt;"&amp;'PART METHOD'!$D$6)))/HJ$3,0)/3600/$E21</f>
        <v>0.146586695075758</v>
      </c>
      <c r="HK21" s="0" t="n">
        <f aca="false">IF($V21="●",SUMIFS(ST_SUM!HY:HY,ST_SUM!$L:$L,$G21,ST_SUM!$M:$M,IF($B21='PART METHOD'!$D$4,"FMCNC1",IF($B21='PART METHOD'!$D$6,"FMCNC2","STD")))/IF($B21='PART METHOD'!$D$4,COUNTIFS($G:$G,$G21,$V:$V,"●",$A:$A,HK$5,$B:$B,'PART METHOD'!$D$4),IF($B21='PART METHOD'!$D$6,COUNTIFS($G:$G,$G21,$V:$V,"●",$A:$A,HK$5,$B:$B,'PART METHOD'!$D$6),COUNTIFS($G:$G,$G21,$V:$V,"●",$A:$A,HK$5,$B:$B,"&lt;&gt;"&amp;'PART METHOD'!$D$4,$B:$B,"&lt;&gt;"&amp;'PART METHOD'!$D$6)))/HK$3,0)/3600/$E21</f>
        <v>0.242804655934343</v>
      </c>
      <c r="HL21" s="0" t="n">
        <f aca="false">IF($W21="●",SUMIFS(ST_SUM!HZ:HZ,ST_SUM!$L:$L,$G21,ST_SUM!$N:$N,IF($B21='PART METHOD'!$D$5,"HAND","STD"))/COUNTIFS($G:$G,$G21,$W:$W,"●",$A:$A,HL$5,$B:$B,IF($B21='PART METHOD'!$D$5,'PART METHOD'!$D$5,"&lt;&gt;"&amp;'PART METHOD'!$D$5))/HL$3,0)/3600/$E21</f>
        <v>0</v>
      </c>
      <c r="HM21" s="0" t="n">
        <f aca="false">IF($X21="●",SUMIFS(ST_SUM!IA:IA,ST_SUM!$L:$L,$G21)/COUNTIFS($G:$G,$G21,$X:$X,"●",$A:$A,HM$5)/HM$3,0)/3600/$E21</f>
        <v>0</v>
      </c>
      <c r="HN21" s="0" t="n">
        <f aca="false">IF($Y21="●",SUMIFS(ST_SUM!IB:IB,ST_SUM!$L:$L,$G21)/COUNTIFS($G:$G,$G21,$Y:$Y,"●",$A:$A,HN$5)/HN$3,0)/3600/$E21</f>
        <v>0</v>
      </c>
      <c r="HO21" s="0" t="n">
        <f aca="false">IF($Z21="●",SUMIFS(ST_SUM!IC:IC,ST_SUM!$L:$L,$G21)/COUNTIFS($G:$G,$G21,$Z:$Z,"●",$A:$A,HO$5)/HO$3,0)/3600/$E21</f>
        <v>0</v>
      </c>
      <c r="HP21" s="0" t="n">
        <f aca="false">IF($AA21="●",SUMIFS(ST_SUM!ID:ID,ST_SUM!$L:$L,$G21)/COUNTIFS($G:$G,$G21,$AA:$AA,"●",$A:$A,HP$5)/HP$3,0)/3600/$E21</f>
        <v>0</v>
      </c>
      <c r="HQ21" s="0" t="n">
        <f aca="false">IF($AB21="●",SUMIFS(ST_SUM!IE:IE,ST_SUM!$L:$L,$G21)/COUNTIFS($G:$G,$G21,$AB:$AB,"●",$A:$A,HQ$5)/HQ$3,0)/3600/$E21</f>
        <v>0</v>
      </c>
      <c r="HR21" s="0" t="n">
        <f aca="false">IF($AC21="●",SUMIFS(ST_SUM!IF:IF,ST_SUM!$L:$L,$G21)/COUNTIFS($G:$G,$G21,$AC:$AC,"●",$A:$A,HR$5)/HR$3,0)/3600/$E21</f>
        <v>0</v>
      </c>
      <c r="HS21" s="0" t="n">
        <f aca="false">IF($AD21="●",SUMIFS(ST_SUM!IG:IG,ST_SUM!$L:$L,$G21)/COUNTIFS($G:$G,$G21,$AD:$AD,"●",$A:$A,HS$5)/HS$3,0)/3600/$E21</f>
        <v>0</v>
      </c>
      <c r="HT21" s="0" t="n">
        <f aca="false">IF($AE21="●",SUMIFS(ST_SUM!IH:IH,ST_SUM!$L:$L,$G21)/COUNTIFS($G:$G,$G21,$AE:$AE,"●",$A:$A,HT$5)/HT$3,0)/3600/$E21</f>
        <v>0</v>
      </c>
      <c r="HU21" s="0" t="n">
        <f aca="false">IF($AF21="●",SUMIFS(ST_SUM!II:II,ST_SUM!$L:$L,$G21)/COUNTIFS($G:$G,$G21,$AF:$AF,"●",$A:$A,HU$5)/HU$3,0)/3600/$E21</f>
        <v>0</v>
      </c>
      <c r="HV21" s="0" t="n">
        <f aca="false">IF($AG21="●",SUMIFS(ST_SUM!IJ:IJ,ST_SUM!$L:$L,$G21)/COUNTIFS($G:$G,$G21,$AG:$AG,"●",$A:$A,HV$5)/HV$3,0)/3600/$E21</f>
        <v>0</v>
      </c>
      <c r="HW21" s="0" t="n">
        <f aca="false">IF($AH21="●",SUMIFS(ST_SUM!IK:IK,ST_SUM!$L:$L,$G21)/COUNTIFS($G:$G,$G21,$AH:$AH,"●",$A:$A,HW$5)/HW$3,0)/3600/$E21</f>
        <v>0</v>
      </c>
      <c r="HX21" s="0" t="n">
        <f aca="false">IF($AI21="●",SUMIFS(ST_SUM!IL:IL,ST_SUM!$L:$L,$G21)/COUNTIFS($G:$G,$G21,$AI:$AI,"●",$A:$A,HX$5)/HX$3,0)/3600/$E21</f>
        <v>0</v>
      </c>
      <c r="HY21" s="0" t="n">
        <f aca="false">IF($AJ21="●",SUMIFS(ST_SUM!IM:IM,ST_SUM!$L:$L,$G21)/COUNTIFS($G:$G,$G21,$AJ:$AJ,"●",$A:$A,HY$5)/HY$3,0)/3600/$E21</f>
        <v>0</v>
      </c>
      <c r="HZ21" s="0" t="n">
        <f aca="false">IF($AK21="●",SUMIFS(ST_SUM!IN:IN,ST_SUM!$L:$L,$G21)/COUNTIFS($G:$G,$G21,$AK:$AK,"●",$A:$A,HZ$5)/HZ$3,0)/3600/$E21</f>
        <v>0</v>
      </c>
      <c r="IA21" s="0" t="n">
        <f aca="false">IF($AL21="●",SUMIFS(ST_SUM!IO:IO,ST_SUM!$L:$L,$G21)/COUNTIFS($G:$G,$G21,$AL:$AL,"●",$A:$A,IA$5)/IA$3,0)/3600/$E21</f>
        <v>0</v>
      </c>
      <c r="IB21" s="0" t="n">
        <f aca="false">IF($AM21="●",SUMIFS(ST_SUM!IP:IP,ST_SUM!$L:$L,$G21)/COUNTIFS($G:$G,$G21,$AM:$AM,"●",$A:$A,IB$5)/IB$3,0)/3600/$E21</f>
        <v>0</v>
      </c>
      <c r="IC21" s="0" t="n">
        <f aca="false">IF($AN21="●",SUMIFS(ST_SUM!IQ:IQ,ST_SUM!$L:$L,$G21)/COUNTIFS($G:$G,$G21,$AN:$AN,"●",$A:$A,IC$5)/IC$3,0)/3600/$E21</f>
        <v>0</v>
      </c>
      <c r="ID21" s="0" t="n">
        <f aca="false">IF($AO21="●",SUMIFS(ST_SUM!IR:IR,ST_SUM!$L:$L,$G21)/COUNTIFS($G:$G,$G21,$AO:$AO,"●",$A:$A,ID$5)/ID$3,0)/3600/$E21</f>
        <v>0</v>
      </c>
      <c r="IE21" s="0" t="n">
        <f aca="false">IF($AP21="●",SUMIFS(ST_SUM!IS:IS,ST_SUM!$L:$L,$G21)/COUNTIFS($G:$G,$G21,$AP:$AP,"●",$A:$A,IE$5)/IE$3,0)/3600/$E21</f>
        <v>0</v>
      </c>
      <c r="IF21" s="0" t="n">
        <f aca="false">IF($AQ21="●",SUMIFS(ST_SUM!IT:IT,ST_SUM!$L:$L,$G21)/COUNTIFS($G:$G,$G21,$AQ:$AQ,"●",$A:$A,IF$5)/IF$3,0)/3600/$E21</f>
        <v>0</v>
      </c>
      <c r="IG21" s="0" t="n">
        <f aca="false">IF($AR21="●",SUMIFS(ST_SUM!IU:IU,ST_SUM!$L:$L,$G21)/COUNTIFS($G:$G,$G21,$AR:$AR,"●",$A:$A,IG$5)/IG$3,0)/3600/$E21</f>
        <v>0</v>
      </c>
      <c r="IH21" s="0" t="n">
        <f aca="false">IF($AS21="●",SUMIFS(ST_SUM!IV:IV,ST_SUM!$L:$L,$G21)/COUNTIFS($G:$G,$G21,$AS:$AS,"●",$A:$A,IH$5)/IH$3,0)/3600/$E21</f>
        <v>0</v>
      </c>
      <c r="II21" s="0" t="n">
        <f aca="false">IF($AT21="●",SUMIFS(ST_SUM!IW:IW,ST_SUM!$L:$L,$G21)/COUNTIFS($G:$G,$G21,$AT:$AT,"●",$A:$A,II$5)/II$3,0)/3600/$E21</f>
        <v>0</v>
      </c>
      <c r="IJ21" s="0" t="n">
        <f aca="false">IF($AU21="●",SUMIFS(ST_SUM!IX:IX,ST_SUM!$L:$L,$G21)/COUNTIFS($G:$G,$G21,$AU:$AU,"●",$A:$A,IJ$5)/IJ$3,0)/3600/$E21</f>
        <v>0</v>
      </c>
      <c r="IK21" s="0" t="n">
        <f aca="false">IF($AV21="●",SUMIFS(ST_SUM!IY:IY,ST_SUM!$L:$L,$G21)/COUNTIFS($G:$G,$G21,$AV:$AV,"●",$A:$A,IK$5)/IK$3,0)/3600/$E21</f>
        <v>0</v>
      </c>
      <c r="IL21" s="0" t="n">
        <f aca="false">IF($AW21="●",SUMIFS(ST_SUM!IZ:IZ,ST_SUM!$L:$L,$G21)/COUNTIFS($G:$G,$G21,$AW:$AW,"●",$A:$A,IL$5)/IL$3,0)/3600/$E21</f>
        <v>0</v>
      </c>
      <c r="IM21" s="0" t="n">
        <f aca="false">IF($AX21="●",SUMIFS(ST_SUM!JA:JA,ST_SUM!$L:$L,$G21)/COUNTIFS($G:$G,$G21,$AX:$AX,"●",$A:$A,IM$5)/IM$3,0)/3600/$E21</f>
        <v>0</v>
      </c>
      <c r="IN21" s="0" t="n">
        <f aca="false">IF($AY21="●",SUMIFS(ST_SUM!JB:JB,ST_SUM!$L:$L,$G21)/COUNTIFS($G:$G,$G21,$AY:$AY,"●",$A:$A,IN$5)/IN$3,0)/3600/$E21</f>
        <v>0</v>
      </c>
      <c r="IO21" s="0" t="n">
        <f aca="false">IF($AZ21="●",SUMIFS(ST_SUM!JC:JC,ST_SUM!$L:$L,$G21)/COUNTIFS($G:$G,$G21,$AZ:$AZ,"●",$A:$A,IO$5)/IO$3,0)/3600/$E21</f>
        <v>0</v>
      </c>
      <c r="IP21" s="0" t="n">
        <f aca="false">IF($BA21="●",SUMIFS(ST_SUM!JD:JD,ST_SUM!$L:$L,$G21)/COUNTIFS($G:$G,$G21,$BA:$BA,"●",$A:$A,IP$5)/IP$3,0)/3600/$E21</f>
        <v>0</v>
      </c>
      <c r="IQ21" s="0" t="n">
        <f aca="false">IF($BB21="●",SUMIFS(ST_SUM!JE:JE,ST_SUM!$L:$L,$G21)/COUNTIFS($G:$G,$G21,$BB:$BB,"●",$A:$A,IQ$5)/IQ$3,0)/3600/$E21</f>
        <v>0</v>
      </c>
      <c r="IR21" s="0" t="n">
        <f aca="false">IF($BC21="●",SUMIFS(ST_SUM!JF:JF,ST_SUM!$L:$L,$G21)/COUNTIFS($G:$G,$G21,$BC:$BC,"●",$A:$A,IR$5)/IR$3,0)/3600/$E21</f>
        <v>0</v>
      </c>
      <c r="IS21" s="0" t="n">
        <f aca="false">IF($BD21="●",SUMIFS(ST_SUM!JG:JG,ST_SUM!$L:$L,$G21)/COUNTIFS($G:$G,$G21,$BD:$BD,"●",$A:$A,IS$5)/IS$3,0)/3600/$E21</f>
        <v>0</v>
      </c>
      <c r="IT21" s="0" t="n">
        <f aca="false">IF($BE21="●",SUMIFS(ST_SUM!JH:JH,ST_SUM!$L:$L,$G21)/COUNTIFS($G:$G,$G21,$BE:$BE,"●",$A:$A,IT$5)/IT$3,0)/3600/$E21</f>
        <v>0</v>
      </c>
      <c r="IU21" s="0" t="n">
        <f aca="false">IF($BF21="●",SUMIFS(ST_SUM!JI:JI,ST_SUM!$L:$L,$G21)/COUNTIFS($G:$G,$G21,$BF:$BF,"●",$A:$A,IU$5)/IU$3,0)/3600/$E21</f>
        <v>0</v>
      </c>
      <c r="IV21" s="0" t="n">
        <f aca="false">IF($BG21="●",SUMIFS(ST_SUM!JJ:JJ,ST_SUM!$L:$L,$G21)/COUNTIFS($G:$G,$G21,$BG:$BG,"●",$A:$A,IV$5)/IV$3,0)/3600/$E21</f>
        <v>0</v>
      </c>
      <c r="IW21" s="0" t="n">
        <f aca="false">IF($BH21="●",SUMIFS(ST_SUM!JK:JK,ST_SUM!$L:$L,$G21)/COUNTIFS($G:$G,$G21,$BH:$BH,"●",$A:$A,IW$5)/IW$3,0)/3600/$E21</f>
        <v>0</v>
      </c>
      <c r="IX21" s="0" t="n">
        <f aca="false">IF($BI21="●",SUMIFS(ST_SUM!JL:JL,ST_SUM!$L:$L,$G21)/COUNTIFS($G:$G,$G21,$BI:$BI,"●",$A:$A,IX$5)/IX$3,0)/3600/$E21</f>
        <v>0</v>
      </c>
      <c r="IY21" s="0" t="n">
        <f aca="false">IF($BJ21="●",SUMIFS(ST_SUM!JM:JM,ST_SUM!$L:$L,$G21)/COUNTIFS($G:$G,$G21,$BJ:$BJ,"●",$A:$A,IY$5)/IY$3,0)/3600/$E21</f>
        <v>0</v>
      </c>
      <c r="IZ21" s="0" t="n">
        <f aca="false">IF($BK21="●",SUMIFS(ST_SUM!JN:JN,ST_SUM!$L:$L,$G21)/COUNTIFS($G:$G,$G21,$BK:$BK,"●",$A:$A,IZ$5)/IZ$3,0)/3600/$E21</f>
        <v>0</v>
      </c>
      <c r="JA21" s="0" t="n">
        <f aca="false">IF($BL21="●",SUMIFS(ST_SUM!JO:JO,ST_SUM!$L:$L,$G21)/COUNTIFS($G:$G,$G21,$BL:$BL,"●",$A:$A,JA$5)/JA$3,0)/3600/$E21</f>
        <v>0</v>
      </c>
      <c r="JB21" s="0" t="n">
        <f aca="false">IF($BM21="●",SUMIFS(ST_SUM!JP:JP,ST_SUM!$L:$L,$G21)/COUNTIFS($G:$G,$G21,$BM:$BM,"●",$A:$A,JB$5)/JB$3,0)/3600/$E21</f>
        <v>0</v>
      </c>
      <c r="JC21" s="0" t="n">
        <f aca="false">IF($BN21="●",SUMIFS(ST_SUM!JQ:JQ,ST_SUM!$L:$L,$G21)/COUNTIFS($G:$G,$G21,$BN:$BN,"●",$A:$A,JC$5)/JC$3,0)/3600/$E21</f>
        <v>0</v>
      </c>
      <c r="JD21" s="0" t="n">
        <f aca="false">IF($BO21="●",SUMIFS(ST_SUM!JR:JR,ST_SUM!$L:$L,$G21)/COUNTIFS($G:$G,$G21,$BO:$BO,"●",$A:$A,JD$5)/JD$3,0)/3600/$E21</f>
        <v>0</v>
      </c>
      <c r="JE21" s="0" t="n">
        <f aca="false">IF($BP21="●",SUMIFS(ST_SUM!JS:JS,ST_SUM!$L:$L,$G21)/COUNTIFS($G:$G,$G21,$BP:$BP,"●",$A:$A,JE$5)/JE$3,0)/3600/$E21</f>
        <v>0</v>
      </c>
      <c r="JF21" s="0" t="n">
        <f aca="false">IF($BQ21="●",SUMIFS(ST_SUM!JT:JT,ST_SUM!$L:$L,$G21)/COUNTIFS($G:$G,$G21,$BQ:$BQ,"●",$A:$A,JF$5)/JF$3,0)/3600/$E21</f>
        <v>0</v>
      </c>
      <c r="JG21" s="0" t="n">
        <f aca="false">IF($BR21="●",SUMIFS(ST_SUM!JU:JU,ST_SUM!$L:$L,$G21)/COUNTIFS($G:$G,$G21,$BR:$BR,"●",$A:$A,JG$5)/JG$3,0)/3600/$E21</f>
        <v>0</v>
      </c>
      <c r="JH21" s="0" t="n">
        <f aca="false">IF($BS21="●",SUMIFS(ST_SUM!JV:JV,ST_SUM!$L:$L,$G21)/COUNTIFS($G:$G,$G21,$BS:$BS,"●",$A:$A,JH$5)/JH$3,0)/3600/$E21</f>
        <v>0</v>
      </c>
      <c r="JI21" s="0" t="n">
        <f aca="false">IF($BT21="●",SUMIFS(ST_SUM!JW:JW,ST_SUM!$L:$L,$G21)/COUNTIFS($G:$G,$G21,$BT:$BT,"●",$A:$A,JI$5)/JI$3,0)/3600/$E21</f>
        <v>0</v>
      </c>
      <c r="JJ21" s="0" t="n">
        <f aca="false">SUM(GW21:JI21)</f>
        <v>0.912410448232323</v>
      </c>
      <c r="JK21" s="0" t="n">
        <f aca="false">IF($H21="●",SUMIFS(ST_SUM!JY:JY,ST_SUM!$L:$L,$G21)/COUNTIFS($G:$G,$G21,$H:$H,"●",$A:$A,JK$5)/JK$3,0)/3600/$E21</f>
        <v>0</v>
      </c>
      <c r="JL21" s="0" t="n">
        <f aca="false">IF($I21="●",SUMIFS(ST_SUM!JZ:JZ,ST_SUM!$L:$L,$G21)/COUNTIFS($G:$G,$G21,$I:$I,"●",$A:$A,JL$5)/JL$3,0)/3600/$E21</f>
        <v>0</v>
      </c>
      <c r="JM21" s="0" t="n">
        <f aca="false">IF($J21="●",SUMIFS(ST_SUM!KA:KA,ST_SUM!$L:$L,$G21)/COUNTIFS($G:$G,$G21,$J:$J,"●",$A:$A,JM$5)/JM$3,0)/3600/$E21</f>
        <v>0</v>
      </c>
      <c r="JN21" s="0" t="n">
        <f aca="false">IF($K21="●",SUMIFS(ST_SUM!KB:KB,ST_SUM!$L:$L,$G21)/COUNTIFS($G:$G,$G21,$K:$K,"●",$A:$A,JN$5)/JN$3,0)/3600/$E21</f>
        <v>0</v>
      </c>
      <c r="JO21" s="0" t="n">
        <f aca="false">IF($L21="●",SUMIFS(ST_SUM!KC:KC,ST_SUM!$L:$L,$G21)/COUNTIFS($G:$G,$G21,$L:$L,"●",$A:$A,JO$5)/JO$3,0)/3600/$E21</f>
        <v>0</v>
      </c>
      <c r="JP21" s="0" t="n">
        <f aca="false">IF($M21="●",SUMIFS(ST_SUM!KD:KD,ST_SUM!$L:$L,$G21)/COUNTIFS($G:$G,$G21,$M:$M,"●",$A:$A,JP$5)/JP$3,0)/3600/$E21</f>
        <v>0</v>
      </c>
      <c r="JQ21" s="0" t="n">
        <f aca="false">IF($N21="●",SUMIFS(ST_SUM!KE:KE,ST_SUM!$L:$L,$G21)/COUNTIFS($G:$G,$G21,$N:$N,"●",$A:$A,JQ$5)/JQ$3,0)/3600/$E21</f>
        <v>0</v>
      </c>
      <c r="JR21" s="0" t="n">
        <f aca="false">IF($O21="●",SUMIFS(ST_SUM!KF:KF,ST_SUM!$L:$L,$G21,ST_SUM!$M:$M,IF($B21='PART METHOD'!$D$4,"FMCNC1",IF($B21='PART METHOD'!$D$6,"FMCNC2","STD")))/IF($B21='PART METHOD'!$D$4,COUNTIFS($G:$G,$G21,$O:$O,"●",$A:$A,JR$5,$B:$B,'PART METHOD'!$D$4),IF($B21='PART METHOD'!$D$6,COUNTIFS($G:$G,$G21,$O:$O,"●",$A:$A,JR$5,$B:$B,'PART METHOD'!$D$6),COUNTIFS($G:$G,$G21,$O:$O,"●",$A:$A,JR$5,$B:$B,"&lt;&gt;"&amp;'PART METHOD'!$D$4,$B:$B,"&lt;&gt;"&amp;'PART METHOD'!$D$6)))/JR$3,0)/3600/$E21</f>
        <v>0.111526041666667</v>
      </c>
      <c r="JS21" s="0" t="n">
        <f aca="false">IF($P21="●",SUMIFS(ST_SUM!KG:KG,ST_SUM!$L:$L,$G21,ST_SUM!$M:$M,IF($B21='PART METHOD'!$D$4,"FMCNC1",IF($B21='PART METHOD'!$D$6,"FMCNC2","STD")))/IF($B21='PART METHOD'!$D$4,COUNTIFS($G:$G,$G21,$P:$P,"●",$A:$A,JS$5,$B:$B,'PART METHOD'!$D$4),IF($B21='PART METHOD'!$D$6,COUNTIFS($G:$G,$G21,$P:$P,"●",$A:$A,JS$5,$B:$B,'PART METHOD'!$D$6),COUNTIFS($G:$G,$G21,$P:$P,"●",$A:$A,JS$5,$B:$B,"&lt;&gt;"&amp;'PART METHOD'!$D$4,$B:$B,"&lt;&gt;"&amp;'PART METHOD'!$D$6)))/JS$3,0)/3600/$E21</f>
        <v>0.389974010416667</v>
      </c>
      <c r="JT21" s="0" t="n">
        <f aca="false">IF($Q21="●",SUMIFS(ST_SUM!KH:KH,ST_SUM!$L:$L,$G21,ST_SUM!$M:$M,IF($B21='PART METHOD'!$D$4,"FMCNC1",IF($B21='PART METHOD'!$D$6,"FMCNC2","STD")))/IF($B21='PART METHOD'!$D$4,COUNTIFS($G:$G,$G21,$Q:$Q,"●",$A:$A,JT$5,$B:$B,'PART METHOD'!$D$4),IF($B21='PART METHOD'!$D$6,COUNTIFS($G:$G,$G21,$Q:$Q,"●",$A:$A,JT$5,$B:$B,'PART METHOD'!$D$6),COUNTIFS($G:$G,$G21,$Q:$Q,"●",$A:$A,JT$5,$B:$B,"&lt;&gt;"&amp;'PART METHOD'!$D$4,$B:$B,"&lt;&gt;"&amp;'PART METHOD'!$D$6)))/JT$3,0)/3600/$E21</f>
        <v>0.45248765625</v>
      </c>
      <c r="JU21" s="0" t="n">
        <f aca="false">IF($R21="●",SUMIFS(ST_SUM!KI:KI,ST_SUM!$L:$L,$G21,ST_SUM!$M:$M,IF($B21='PART METHOD'!$D$4,"FMCNC1",IF($B21='PART METHOD'!$D$6,"FMCNC2","STD")))/IF($B21='PART METHOD'!$D$4,COUNTIFS($G:$G,$G21,$R:$R,"●",$A:$A,JU$5,$B:$B,'PART METHOD'!$D$4),IF($B21='PART METHOD'!$D$6,COUNTIFS($G:$G,$G21,$R:$R,"●",$A:$A,JU$5,$B:$B,'PART METHOD'!$D$6),COUNTIFS($G:$G,$G21,$R:$R,"●",$A:$A,JU$5,$B:$B,"&lt;&gt;"&amp;'PART METHOD'!$D$4,$B:$B,"&lt;&gt;"&amp;'PART METHOD'!$D$6)))/JU$3,0)/3600/$E21</f>
        <v>0.121223958333333</v>
      </c>
      <c r="JV21" s="0" t="n">
        <f aca="false">IF($S21="●",SUMIFS(ST_SUM!KJ:KJ,ST_SUM!$L:$L,$G21,ST_SUM!$M:$M,IF($B21='PART METHOD'!$D$4,"FMCNC1",IF($B21='PART METHOD'!$D$6,"FMCNC2","STD")))/IF($B21='PART METHOD'!$D$4,COUNTIFS($G:$G,$G21,$S:$S,"●",$A:$A,JV$5,$B:$B,'PART METHOD'!$D$4),IF($B21='PART METHOD'!$D$6,COUNTIFS($G:$G,$G21,$S:$S,"●",$A:$A,JV$5,$B:$B,'PART METHOD'!$D$6),COUNTIFS($G:$G,$G21,$S:$S,"●",$A:$A,JV$5,$B:$B,"&lt;&gt;"&amp;'PART METHOD'!$D$4,$B:$B,"&lt;&gt;"&amp;'PART METHOD'!$D$6)))/JV$3,0)/3600/$E21</f>
        <v>0.17908296875</v>
      </c>
      <c r="JW21" s="0" t="n">
        <f aca="false">IF($T21="●",SUMIFS(ST_SUM!KK:KK,ST_SUM!$L:$L,$G21,ST_SUM!$M:$M,IF($B21='PART METHOD'!$D$4,"FMCNC1",IF($B21='PART METHOD'!$D$6,"FMCNC2","STD")))/IF($B21='PART METHOD'!$D$4,COUNTIFS($G:$G,$G21,$T:$T,"●",$A:$A,JW$5,$B:$B,'PART METHOD'!$D$4),IF($B21='PART METHOD'!$D$6,COUNTIFS($G:$G,$G21,$T:$T,"●",$A:$A,JW$5,$B:$B,'PART METHOD'!$D$6),COUNTIFS($G:$G,$G21,$T:$T,"●",$A:$A,JW$5,$B:$B,"&lt;&gt;"&amp;'PART METHOD'!$D$4,$B:$B,"&lt;&gt;"&amp;'PART METHOD'!$D$6)))/JW$3,0)/3600/$E21</f>
        <v>0.380087239583333</v>
      </c>
      <c r="JX21" s="0" t="n">
        <f aca="false">IF($U21="●",SUMIFS(ST_SUM!KL:KL,ST_SUM!$L:$L,$G21,ST_SUM!$M:$M,IF($B21='PART METHOD'!$D$4,"FMCNC1",IF($B21='PART METHOD'!$D$6,"FMCNC2","STD")))/IF($B21='PART METHOD'!$D$4,COUNTIFS($G:$G,$G21,$U:$U,"●",$A:$A,JX$5,$B:$B,'PART METHOD'!$D$4),IF($B21='PART METHOD'!$D$6,COUNTIFS($G:$G,$G21,$U:$U,"●",$A:$A,JX$5,$B:$B,'PART METHOD'!$D$6),COUNTIFS($G:$G,$G21,$U:$U,"●",$A:$A,JX$5,$B:$B,"&lt;&gt;"&amp;'PART METHOD'!$D$4,$B:$B,"&lt;&gt;"&amp;'PART METHOD'!$D$6)))/JX$3,0)/3600/$E21</f>
        <v>0.28510234375</v>
      </c>
      <c r="JY21" s="0" t="n">
        <f aca="false">IF($V21="●",SUMIFS(ST_SUM!KM:KM,ST_SUM!$L:$L,$G21,ST_SUM!$M:$M,IF($B21='PART METHOD'!$D$4,"FMCNC1",IF($B21='PART METHOD'!$D$6,"FMCNC2","STD")))/IF($B21='PART METHOD'!$D$4,COUNTIFS($G:$G,$G21,$V:$V,"●",$A:$A,JY$5,$B:$B,'PART METHOD'!$D$4),IF($B21='PART METHOD'!$D$6,COUNTIFS($G:$G,$G21,$V:$V,"●",$A:$A,JY$5,$B:$B,'PART METHOD'!$D$6),COUNTIFS($G:$G,$G21,$V:$V,"●",$A:$A,JY$5,$B:$B,"&lt;&gt;"&amp;'PART METHOD'!$D$4,$B:$B,"&lt;&gt;"&amp;'PART METHOD'!$D$6)))/JY$3,0)/3600/$E21</f>
        <v>0.645560902777778</v>
      </c>
      <c r="JZ21" s="0" t="n">
        <f aca="false">IF($W21="●",SUMIFS(ST_SUM!KN:KN,ST_SUM!$L:$L,$G21,ST_SUM!$N:$N,IF($B21='PART METHOD'!$D$5,"HAND","STD"))/COUNTIFS($G:$G,$G21,$W:$W,"●",$A:$A,JZ$5,$B:$B,IF($B21='PART METHOD'!$D$5,'PART METHOD'!$D$5,"&lt;&gt;"&amp;'PART METHOD'!$D$5))/JZ$3,0)/3600/$E21</f>
        <v>0</v>
      </c>
      <c r="KA21" s="0" t="n">
        <f aca="false">IF($X21="●",SUMIFS(ST_SUM!KO:KO,ST_SUM!$L:$L,$G21)/COUNTIFS($G:$G,$G21,$X:$X,"●",$A:$A,KA$5)/KA$3,0)/3600/$E21</f>
        <v>0</v>
      </c>
      <c r="KB21" s="0" t="n">
        <f aca="false">IF($Y21="●",SUMIFS(ST_SUM!KP:KP,ST_SUM!$L:$L,$G21)/COUNTIFS($G:$G,$G21,$Y:$Y,"●",$A:$A,KB$5)/KB$3,0)/3600/$E21</f>
        <v>0</v>
      </c>
      <c r="KC21" s="0" t="n">
        <f aca="false">IF($Z21="●",SUMIFS(ST_SUM!KQ:KQ,ST_SUM!$L:$L,$G21)/COUNTIFS($G:$G,$G21,$Z:$Z,"●",$A:$A,KC$5)/KC$3,0)/3600/$E21</f>
        <v>0</v>
      </c>
      <c r="KD21" s="0" t="n">
        <f aca="false">IF($AA21="●",SUMIFS(ST_SUM!KR:KR,ST_SUM!$L:$L,$G21)/COUNTIFS($G:$G,$G21,$AA:$AA,"●",$A:$A,KD$5)/KD$3,0)/3600/$E21</f>
        <v>0</v>
      </c>
      <c r="KE21" s="0" t="n">
        <f aca="false">IF($AB21="●",SUMIFS(ST_SUM!KS:KS,ST_SUM!$L:$L,$G21)/COUNTIFS($G:$G,$G21,$AB:$AB,"●",$A:$A,KE$5)/KE$3,0)/3600/$E21</f>
        <v>0</v>
      </c>
      <c r="KF21" s="0" t="n">
        <f aca="false">IF($AC21="●",SUMIFS(ST_SUM!KT:KT,ST_SUM!$L:$L,$G21)/COUNTIFS($G:$G,$G21,$AC:$AC,"●",$A:$A,KF$5)/KF$3,0)/3600/$E21</f>
        <v>0</v>
      </c>
      <c r="KG21" s="0" t="n">
        <f aca="false">IF($AD21="●",SUMIFS(ST_SUM!KU:KU,ST_SUM!$L:$L,$G21)/COUNTIFS($G:$G,$G21,$AD:$AD,"●",$A:$A,KG$5)/KG$3,0)/3600/$E21</f>
        <v>0</v>
      </c>
      <c r="KH21" s="0" t="n">
        <f aca="false">IF($AE21="●",SUMIFS(ST_SUM!KV:KV,ST_SUM!$L:$L,$G21)/COUNTIFS($G:$G,$G21,$AE:$AE,"●",$A:$A,KH$5)/KH$3,0)/3600/$E21</f>
        <v>0</v>
      </c>
      <c r="KI21" s="0" t="n">
        <f aca="false">IF($AF21="●",SUMIFS(ST_SUM!KW:KW,ST_SUM!$L:$L,$G21)/COUNTIFS($G:$G,$G21,$AF:$AF,"●",$A:$A,KI$5)/KI$3,0)/3600/$E21</f>
        <v>0</v>
      </c>
      <c r="KJ21" s="0" t="n">
        <f aca="false">IF($AG21="●",SUMIFS(ST_SUM!KX:KX,ST_SUM!$L:$L,$G21)/COUNTIFS($G:$G,$G21,$AG:$AG,"●",$A:$A,KJ$5)/KJ$3,0)/3600/$E21</f>
        <v>0</v>
      </c>
      <c r="KK21" s="0" t="n">
        <f aca="false">IF($AH21="●",SUMIFS(ST_SUM!KY:KY,ST_SUM!$L:$L,$G21)/COUNTIFS($G:$G,$G21,$AH:$AH,"●",$A:$A,KK$5)/KK$3,0)/3600/$E21</f>
        <v>0</v>
      </c>
      <c r="KL21" s="0" t="n">
        <f aca="false">IF($AI21="●",SUMIFS(ST_SUM!KZ:KZ,ST_SUM!$L:$L,$G21)/COUNTIFS($G:$G,$G21,$AI:$AI,"●",$A:$A,KL$5)/KL$3,0)/3600/$E21</f>
        <v>0</v>
      </c>
      <c r="KM21" s="0" t="n">
        <f aca="false">IF($AJ21="●",SUMIFS(ST_SUM!LA:LA,ST_SUM!$L:$L,$G21)/COUNTIFS($G:$G,$G21,$AJ:$AJ,"●",$A:$A,KM$5)/KM$3,0)/3600/$E21</f>
        <v>0</v>
      </c>
      <c r="KN21" s="0" t="n">
        <f aca="false">IF($AK21="●",SUMIFS(ST_SUM!LB:LB,ST_SUM!$L:$L,$G21)/COUNTIFS($G:$G,$G21,$AK:$AK,"●",$A:$A,KN$5)/KN$3,0)/3600/$E21</f>
        <v>0</v>
      </c>
      <c r="KO21" s="0" t="n">
        <f aca="false">IF($AL21="●",SUMIFS(ST_SUM!LC:LC,ST_SUM!$L:$L,$G21)/COUNTIFS($G:$G,$G21,$AL:$AL,"●",$A:$A,KO$5)/KO$3,0)/3600/$E21</f>
        <v>0</v>
      </c>
      <c r="KP21" s="0" t="n">
        <f aca="false">IF($AM21="●",SUMIFS(ST_SUM!LD:LD,ST_SUM!$L:$L,$G21)/COUNTIFS($G:$G,$G21,$AM:$AM,"●",$A:$A,KP$5)/KP$3,0)/3600/$E21</f>
        <v>0</v>
      </c>
      <c r="KQ21" s="0" t="n">
        <f aca="false">IF($AN21="●",SUMIFS(ST_SUM!LE:LE,ST_SUM!$L:$L,$G21)/COUNTIFS($G:$G,$G21,$AN:$AN,"●",$A:$A,KQ$5)/KQ$3,0)/3600/$E21</f>
        <v>0</v>
      </c>
      <c r="KR21" s="0" t="n">
        <f aca="false">IF($AO21="●",SUMIFS(ST_SUM!LF:LF,ST_SUM!$L:$L,$G21)/COUNTIFS($G:$G,$G21,$AO:$AO,"●",$A:$A,KR$5)/KR$3,0)/3600/$E21</f>
        <v>0</v>
      </c>
      <c r="KS21" s="0" t="n">
        <f aca="false">IF($AP21="●",SUMIFS(ST_SUM!LG:LG,ST_SUM!$L:$L,$G21)/COUNTIFS($G:$G,$G21,$AP:$AP,"●",$A:$A,KS$5)/KS$3,0)/3600/$E21</f>
        <v>0</v>
      </c>
      <c r="KT21" s="0" t="n">
        <f aca="false">IF($AQ21="●",SUMIFS(ST_SUM!LH:LH,ST_SUM!$L:$L,$G21)/COUNTIFS($G:$G,$G21,$AQ:$AQ,"●",$A:$A,KT$5)/KT$3,0)/3600/$E21</f>
        <v>0</v>
      </c>
      <c r="KU21" s="0" t="n">
        <f aca="false">IF($AR21="●",SUMIFS(ST_SUM!LI:LI,ST_SUM!$L:$L,$G21)/COUNTIFS($G:$G,$G21,$AR:$AR,"●",$A:$A,KU$5)/KU$3,0)/3600/$E21</f>
        <v>0</v>
      </c>
      <c r="KV21" s="0" t="n">
        <f aca="false">IF($AS21="●",SUMIFS(ST_SUM!LJ:LJ,ST_SUM!$L:$L,$G21)/COUNTIFS($G:$G,$G21,$AS:$AS,"●",$A:$A,KV$5)/KV$3,0)/3600/$E21</f>
        <v>0</v>
      </c>
      <c r="KW21" s="0" t="n">
        <f aca="false">IF($AT21="●",SUMIFS(ST_SUM!LK:LK,ST_SUM!$L:$L,$G21)/COUNTIFS($G:$G,$G21,$AT:$AT,"●",$A:$A,KW$5)/KW$3,0)/3600/$E21</f>
        <v>0</v>
      </c>
      <c r="KX21" s="0" t="n">
        <f aca="false">IF($AU21="●",SUMIFS(ST_SUM!LL:LL,ST_SUM!$L:$L,$G21)/COUNTIFS($G:$G,$G21,$AU:$AU,"●",$A:$A,KX$5)/KX$3,0)/3600/$E21</f>
        <v>0</v>
      </c>
      <c r="KY21" s="0" t="n">
        <f aca="false">IF($AV21="●",SUMIFS(ST_SUM!LM:LM,ST_SUM!$L:$L,$G21)/COUNTIFS($G:$G,$G21,$AV:$AV,"●",$A:$A,KY$5)/KY$3,0)/3600/$E21</f>
        <v>0</v>
      </c>
      <c r="KZ21" s="0" t="n">
        <f aca="false">IF($AW21="●",SUMIFS(ST_SUM!LN:LN,ST_SUM!$L:$L,$G21)/COUNTIFS($G:$G,$G21,$AW:$AW,"●",$A:$A,KZ$5)/KZ$3,0)/3600/$E21</f>
        <v>0</v>
      </c>
      <c r="LA21" s="0" t="n">
        <f aca="false">IF($AX21="●",SUMIFS(ST_SUM!LO:LO,ST_SUM!$L:$L,$G21)/COUNTIFS($G:$G,$G21,$AX:$AX,"●",$A:$A,LA$5)/LA$3,0)/3600/$E21</f>
        <v>0</v>
      </c>
      <c r="LB21" s="0" t="n">
        <f aca="false">IF($AY21="●",SUMIFS(ST_SUM!LP:LP,ST_SUM!$L:$L,$G21)/COUNTIFS($G:$G,$G21,$AY:$AY,"●",$A:$A,LB$5)/LB$3,0)/3600/$E21</f>
        <v>0</v>
      </c>
      <c r="LC21" s="0" t="n">
        <f aca="false">IF($AZ21="●",SUMIFS(ST_SUM!LQ:LQ,ST_SUM!$L:$L,$G21)/COUNTIFS($G:$G,$G21,$AZ:$AZ,"●",$A:$A,LC$5)/LC$3,0)/3600/$E21</f>
        <v>0</v>
      </c>
      <c r="LD21" s="0" t="n">
        <f aca="false">IF($BA21="●",SUMIFS(ST_SUM!LR:LR,ST_SUM!$L:$L,$G21)/COUNTIFS($G:$G,$G21,$BA:$BA,"●",$A:$A,LD$5)/LD$3,0)/3600/$E21</f>
        <v>0</v>
      </c>
      <c r="LE21" s="0" t="n">
        <f aca="false">IF($BB21="●",SUMIFS(ST_SUM!LS:LS,ST_SUM!$L:$L,$G21)/COUNTIFS($G:$G,$G21,$BB:$BB,"●",$A:$A,LE$5)/LE$3,0)/3600/$E21</f>
        <v>0</v>
      </c>
      <c r="LF21" s="0" t="n">
        <f aca="false">IF($BC21="●",SUMIFS(ST_SUM!LT:LT,ST_SUM!$L:$L,$G21)/COUNTIFS($G:$G,$G21,$BC:$BC,"●",$A:$A,LF$5)/LF$3,0)/3600/$E21</f>
        <v>0</v>
      </c>
      <c r="LG21" s="0" t="n">
        <f aca="false">IF($BD21="●",SUMIFS(ST_SUM!LU:LU,ST_SUM!$L:$L,$G21)/COUNTIFS($G:$G,$G21,$BD:$BD,"●",$A:$A,LG$5)/LG$3,0)/3600/$E21</f>
        <v>0</v>
      </c>
      <c r="LH21" s="0" t="n">
        <f aca="false">IF($BE21="●",SUMIFS(ST_SUM!LV:LV,ST_SUM!$L:$L,$G21)/COUNTIFS($G:$G,$G21,$BE:$BE,"●",$A:$A,LH$5)/LH$3,0)/3600/$E21</f>
        <v>0</v>
      </c>
      <c r="LI21" s="0" t="n">
        <f aca="false">IF($BF21="●",SUMIFS(ST_SUM!LW:LW,ST_SUM!$L:$L,$G21)/COUNTIFS($G:$G,$G21,$BF:$BF,"●",$A:$A,LI$5)/LI$3,0)/3600/$E21</f>
        <v>0</v>
      </c>
      <c r="LJ21" s="0" t="n">
        <f aca="false">IF($BG21="●",SUMIFS(ST_SUM!LX:LX,ST_SUM!$L:$L,$G21)/COUNTIFS($G:$G,$G21,$BG:$BG,"●",$A:$A,LJ$5)/LJ$3,0)/3600/$E21</f>
        <v>0</v>
      </c>
      <c r="LK21" s="0" t="n">
        <f aca="false">IF($BH21="●",SUMIFS(ST_SUM!LY:LY,ST_SUM!$L:$L,$G21)/COUNTIFS($G:$G,$G21,$BH:$BH,"●",$A:$A,LK$5)/LK$3,0)/3600/$E21</f>
        <v>0</v>
      </c>
      <c r="LL21" s="0" t="n">
        <f aca="false">IF($BI21="●",SUMIFS(ST_SUM!LZ:LZ,ST_SUM!$L:$L,$G21)/COUNTIFS($G:$G,$G21,$BI:$BI,"●",$A:$A,LL$5)/LL$3,0)/3600/$E21</f>
        <v>0</v>
      </c>
      <c r="LM21" s="0" t="n">
        <f aca="false">IF($BJ21="●",SUMIFS(ST_SUM!MA:MA,ST_SUM!$L:$L,$G21)/COUNTIFS($G:$G,$G21,$BJ:$BJ,"●",$A:$A,LM$5)/LM$3,0)/3600/$E21</f>
        <v>0</v>
      </c>
      <c r="LN21" s="0" t="n">
        <f aca="false">IF($BK21="●",SUMIFS(ST_SUM!MB:MB,ST_SUM!$L:$L,$G21)/COUNTIFS($G:$G,$G21,$BK:$BK,"●",$A:$A,LN$5)/LN$3,0)/3600/$E21</f>
        <v>0</v>
      </c>
      <c r="LO21" s="0" t="n">
        <f aca="false">IF($BL21="●",SUMIFS(ST_SUM!MC:MC,ST_SUM!$L:$L,$G21)/COUNTIFS($G:$G,$G21,$BL:$BL,"●",$A:$A,LO$5)/LO$3,0)/3600/$E21</f>
        <v>0</v>
      </c>
      <c r="LP21" s="0" t="n">
        <f aca="false">IF($BM21="●",SUMIFS(ST_SUM!MD:MD,ST_SUM!$L:$L,$G21)/COUNTIFS($G:$G,$G21,$BM:$BM,"●",$A:$A,LP$5)/LP$3,0)/3600/$E21</f>
        <v>0</v>
      </c>
      <c r="LQ21" s="0" t="n">
        <f aca="false">IF($BN21="●",SUMIFS(ST_SUM!ME:ME,ST_SUM!$L:$L,$G21)/COUNTIFS($G:$G,$G21,$BN:$BN,"●",$A:$A,LQ$5)/LQ$3,0)/3600/$E21</f>
        <v>0</v>
      </c>
      <c r="LR21" s="0" t="n">
        <f aca="false">IF($BO21="●",SUMIFS(ST_SUM!MF:MF,ST_SUM!$L:$L,$G21)/COUNTIFS($G:$G,$G21,$BO:$BO,"●",$A:$A,LR$5)/LR$3,0)/3600/$E21</f>
        <v>0</v>
      </c>
      <c r="LS21" s="0" t="n">
        <f aca="false">IF($BP21="●",SUMIFS(ST_SUM!MG:MG,ST_SUM!$L:$L,$G21)/COUNTIFS($G:$G,$G21,$BP:$BP,"●",$A:$A,LS$5)/LS$3,0)/3600/$E21</f>
        <v>0</v>
      </c>
      <c r="LT21" s="0" t="n">
        <f aca="false">IF($BQ21="●",SUMIFS(ST_SUM!MH:MH,ST_SUM!$L:$L,$G21)/COUNTIFS($G:$G,$G21,$BQ:$BQ,"●",$A:$A,LT$5)/LT$3,0)/3600/$E21</f>
        <v>0</v>
      </c>
      <c r="LU21" s="0" t="n">
        <f aca="false">IF($BR21="●",SUMIFS(ST_SUM!MI:MI,ST_SUM!$L:$L,$G21)/COUNTIFS($G:$G,$G21,$BR:$BR,"●",$A:$A,LU$5)/LU$3,0)/3600/$E21</f>
        <v>0</v>
      </c>
      <c r="LV21" s="0" t="n">
        <f aca="false">IF($BS21="●",SUMIFS(ST_SUM!MJ:MJ,ST_SUM!$L:$L,$G21)/COUNTIFS($G:$G,$G21,$BS:$BS,"●",$A:$A,LV$5)/LV$3,0)/3600/$E21</f>
        <v>0</v>
      </c>
      <c r="LW21" s="0" t="n">
        <f aca="false">IF($BT21="●",SUMIFS(ST_SUM!MK:MK,ST_SUM!$L:$L,$G21)/COUNTIFS($G:$G,$G21,$BT:$BT,"●",$A:$A,LW$5)/LW$3,0)/3600/$E21</f>
        <v>0</v>
      </c>
      <c r="LX21" s="0" t="n">
        <f aca="false">SUM(JK21:LW21)</f>
        <v>2.56504512152778</v>
      </c>
      <c r="LY21" s="0" t="n">
        <f aca="false">IF($H21="●",SUMIFS(ST_SUM!MM:MM,ST_SUM!$L:$L,$G21)/COUNTIFS($G:$G,$G21,$H:$H,"●",$A:$A,LY$5)/LY$3,0)/3600/$E21</f>
        <v>0</v>
      </c>
      <c r="LZ21" s="0" t="n">
        <f aca="false">IF($I21="●",SUMIFS(ST_SUM!MN:MN,ST_SUM!$L:$L,$G21)/COUNTIFS($G:$G,$G21,$I:$I,"●",$A:$A,LZ$5)/LZ$3,0)/3600/$E21</f>
        <v>0</v>
      </c>
      <c r="MA21" s="0" t="n">
        <f aca="false">IF($J21="●",SUMIFS(ST_SUM!MO:MO,ST_SUM!$L:$L,$G21)/COUNTIFS($G:$G,$G21,$J:$J,"●",$A:$A,MA$5)/MA$3,0)/3600/$E21</f>
        <v>0</v>
      </c>
      <c r="MB21" s="0" t="n">
        <f aca="false">IF($K21="●",SUMIFS(ST_SUM!MP:MP,ST_SUM!$L:$L,$G21)/COUNTIFS($G:$G,$G21,$K:$K,"●",$A:$A,MB$5)/MB$3,0)/3600/$E21</f>
        <v>0</v>
      </c>
      <c r="MC21" s="0" t="n">
        <f aca="false">IF($L21="●",SUMIFS(ST_SUM!MQ:MQ,ST_SUM!$L:$L,$G21)/COUNTIFS($G:$G,$G21,$L:$L,"●",$A:$A,MC$5)/MC$3,0)/3600/$E21</f>
        <v>0</v>
      </c>
      <c r="MD21" s="0" t="n">
        <f aca="false">IF($M21="●",SUMIFS(ST_SUM!MR:MR,ST_SUM!$L:$L,$G21)/COUNTIFS($G:$G,$G21,$M:$M,"●",$A:$A,MD$5)/MD$3,0)/3600/$E21</f>
        <v>0</v>
      </c>
      <c r="ME21" s="0" t="n">
        <f aca="false">IF($N21="●",SUMIFS(ST_SUM!MS:MS,ST_SUM!$L:$L,$G21)/COUNTIFS($G:$G,$G21,$N:$N,"●",$A:$A,ME$5)/ME$3,0)/3600/$E21</f>
        <v>0</v>
      </c>
      <c r="MF21" s="0" t="n">
        <f aca="false">IF($O21="●",SUMIFS(ST_SUM!MT:MT,ST_SUM!$L:$L,$G21,ST_SUM!$M:$M,IF($B21='PART METHOD'!$D$4,"FMCNC1",IF($B21='PART METHOD'!$D$6,"FMCNC2","STD")))/IF($B21='PART METHOD'!$D$4,COUNTIFS($G:$G,$G21,$O:$O,"●",$A:$A,MF$5,$B:$B,'PART METHOD'!$D$4),IF($B21='PART METHOD'!$D$6,COUNTIFS($G:$G,$G21,$O:$O,"●",$A:$A,MF$5,$B:$B,'PART METHOD'!$D$6),COUNTIFS($G:$G,$G21,$O:$O,"●",$A:$A,MF$5,$B:$B,"&lt;&gt;"&amp;'PART METHOD'!$D$4,$B:$B,"&lt;&gt;"&amp;'PART METHOD'!$D$6)))/MF$3,0)/3600/$E21</f>
        <v>0.0926388888888889</v>
      </c>
      <c r="MG21" s="0" t="n">
        <f aca="false">IF($P21="●",SUMIFS(ST_SUM!MU:MU,ST_SUM!$L:$L,$G21,ST_SUM!$M:$M,IF($B21='PART METHOD'!$D$4,"FMCNC1",IF($B21='PART METHOD'!$D$6,"FMCNC2","STD")))/IF($B21='PART METHOD'!$D$4,COUNTIFS($G:$G,$G21,$P:$P,"●",$A:$A,MG$5,$B:$B,'PART METHOD'!$D$4),IF($B21='PART METHOD'!$D$6,COUNTIFS($G:$G,$G21,$P:$P,"●",$A:$A,MG$5,$B:$B,'PART METHOD'!$D$6),COUNTIFS($G:$G,$G21,$P:$P,"●",$A:$A,MG$5,$B:$B,"&lt;&gt;"&amp;'PART METHOD'!$D$4,$B:$B,"&lt;&gt;"&amp;'PART METHOD'!$D$6)))/MG$3,0)/3600/$E21</f>
        <v>0.226969097222222</v>
      </c>
      <c r="MH21" s="0" t="n">
        <f aca="false">IF($Q21="●",SUMIFS(ST_SUM!MV:MV,ST_SUM!$L:$L,$G21,ST_SUM!$M:$M,IF($B21='PART METHOD'!$D$4,"FMCNC1",IF($B21='PART METHOD'!$D$6,"FMCNC2","STD")))/IF($B21='PART METHOD'!$D$4,COUNTIFS($G:$G,$G21,$Q:$Q,"●",$A:$A,MH$5,$B:$B,'PART METHOD'!$D$4),IF($B21='PART METHOD'!$D$6,COUNTIFS($G:$G,$G21,$Q:$Q,"●",$A:$A,MH$5,$B:$B,'PART METHOD'!$D$6),COUNTIFS($G:$G,$G21,$Q:$Q,"●",$A:$A,MH$5,$B:$B,"&lt;&gt;"&amp;'PART METHOD'!$D$4,$B:$B,"&lt;&gt;"&amp;'PART METHOD'!$D$6)))/MH$3,0)/3600/$E21</f>
        <v>0.207514583333333</v>
      </c>
      <c r="MI21" s="0" t="n">
        <f aca="false">IF($R21="●",SUMIFS(ST_SUM!MW:MW,ST_SUM!$L:$L,$G21,ST_SUM!$M:$M,IF($B21='PART METHOD'!$D$4,"FMCNC1",IF($B21='PART METHOD'!$D$6,"FMCNC2","STD")))/IF($B21='PART METHOD'!$D$4,COUNTIFS($G:$G,$G21,$R:$R,"●",$A:$A,MI$5,$B:$B,'PART METHOD'!$D$4),IF($B21='PART METHOD'!$D$6,COUNTIFS($G:$G,$G21,$R:$R,"●",$A:$A,MI$5,$B:$B,'PART METHOD'!$D$6),COUNTIFS($G:$G,$G21,$R:$R,"●",$A:$A,MI$5,$B:$B,"&lt;&gt;"&amp;'PART METHOD'!$D$4,$B:$B,"&lt;&gt;"&amp;'PART METHOD'!$D$6)))/MI$3,0)/3600/$E21</f>
        <v>0.0586805555555556</v>
      </c>
      <c r="MJ21" s="0" t="n">
        <f aca="false">IF($S21="●",SUMIFS(ST_SUM!MX:MX,ST_SUM!$L:$L,$G21,ST_SUM!$M:$M,IF($B21='PART METHOD'!$D$4,"FMCNC1",IF($B21='PART METHOD'!$D$6,"FMCNC2","STD")))/IF($B21='PART METHOD'!$D$4,COUNTIFS($G:$G,$G21,$S:$S,"●",$A:$A,MJ$5,$B:$B,'PART METHOD'!$D$4),IF($B21='PART METHOD'!$D$6,COUNTIFS($G:$G,$G21,$S:$S,"●",$A:$A,MJ$5,$B:$B,'PART METHOD'!$D$6),COUNTIFS($G:$G,$G21,$S:$S,"●",$A:$A,MJ$5,$B:$B,"&lt;&gt;"&amp;'PART METHOD'!$D$4,$B:$B,"&lt;&gt;"&amp;'PART METHOD'!$D$6)))/MJ$3,0)/3600/$E21</f>
        <v>0.117795486111111</v>
      </c>
      <c r="MK21" s="0" t="n">
        <f aca="false">IF($T21="●",SUMIFS(ST_SUM!MY:MY,ST_SUM!$L:$L,$G21,ST_SUM!$M:$M,IF($B21='PART METHOD'!$D$4,"FMCNC1",IF($B21='PART METHOD'!$D$6,"FMCNC2","STD")))/IF($B21='PART METHOD'!$D$4,COUNTIFS($G:$G,$G21,$T:$T,"●",$A:$A,MK$5,$B:$B,'PART METHOD'!$D$4),IF($B21='PART METHOD'!$D$6,COUNTIFS($G:$G,$G21,$T:$T,"●",$A:$A,MK$5,$B:$B,'PART METHOD'!$D$6),COUNTIFS($G:$G,$G21,$T:$T,"●",$A:$A,MK$5,$B:$B,"&lt;&gt;"&amp;'PART METHOD'!$D$4,$B:$B,"&lt;&gt;"&amp;'PART METHOD'!$D$6)))/MK$3,0)/3600/$E21</f>
        <v>0.204114583333333</v>
      </c>
      <c r="ML21" s="0" t="n">
        <f aca="false">IF($U21="●",SUMIFS(ST_SUM!MZ:MZ,ST_SUM!$L:$L,$G21,ST_SUM!$M:$M,IF($B21='PART METHOD'!$D$4,"FMCNC1",IF($B21='PART METHOD'!$D$6,"FMCNC2","STD")))/IF($B21='PART METHOD'!$D$4,COUNTIFS($G:$G,$G21,$U:$U,"●",$A:$A,ML$5,$B:$B,'PART METHOD'!$D$4),IF($B21='PART METHOD'!$D$6,COUNTIFS($G:$G,$G21,$U:$U,"●",$A:$A,ML$5,$B:$B,'PART METHOD'!$D$6),COUNTIFS($G:$G,$G21,$U:$U,"●",$A:$A,ML$5,$B:$B,"&lt;&gt;"&amp;'PART METHOD'!$D$4,$B:$B,"&lt;&gt;"&amp;'PART METHOD'!$D$6)))/ML$3,0)/3600/$E21</f>
        <v>0.230966666666667</v>
      </c>
      <c r="MM21" s="0" t="n">
        <f aca="false">IF($V21="●",SUMIFS(ST_SUM!NA:NA,ST_SUM!$L:$L,$G21,ST_SUM!$M:$M,IF($B21='PART METHOD'!$D$4,"FMCNC1",IF($B21='PART METHOD'!$D$6,"FMCNC2","STD")))/IF($B21='PART METHOD'!$D$4,COUNTIFS($G:$G,$G21,$V:$V,"●",$A:$A,MM$5,$B:$B,'PART METHOD'!$D$4),IF($B21='PART METHOD'!$D$6,COUNTIFS($G:$G,$G21,$V:$V,"●",$A:$A,MM$5,$B:$B,'PART METHOD'!$D$6),COUNTIFS($G:$G,$G21,$V:$V,"●",$A:$A,MM$5,$B:$B,"&lt;&gt;"&amp;'PART METHOD'!$D$4,$B:$B,"&lt;&gt;"&amp;'PART METHOD'!$D$6)))/MM$3,0)/3600/$E21</f>
        <v>0.42350462962963</v>
      </c>
      <c r="MN21" s="0" t="n">
        <f aca="false">IF($W21="●",SUMIFS(ST_SUM!NB:NB,ST_SUM!$L:$L,$G21,ST_SUM!$N:$N,IF($B21='PART METHOD'!$D$5,"HAND","STD"))/COUNTIFS($G:$G,$G21,$W:$W,"●",$A:$A,MN$5,$B:$B,IF($B21='PART METHOD'!$D$5,'PART METHOD'!$D$5,"&lt;&gt;"&amp;'PART METHOD'!$D$5))/MN$3,0)/3600/$E21</f>
        <v>0</v>
      </c>
      <c r="MO21" s="0" t="n">
        <f aca="false">IF($X21="●",SUMIFS(ST_SUM!NC:NC,ST_SUM!$L:$L,$G21)/COUNTIFS($G:$G,$G21,$X:$X,"●",$A:$A,MO$5)/MO$3,0)/3600/$E21</f>
        <v>0</v>
      </c>
      <c r="MP21" s="0" t="n">
        <f aca="false">IF($Y21="●",SUMIFS(ST_SUM!ND:ND,ST_SUM!$L:$L,$G21)/COUNTIFS($G:$G,$G21,$Y:$Y,"●",$A:$A,MP$5)/MP$3,0)/3600/$E21</f>
        <v>0</v>
      </c>
      <c r="MQ21" s="0" t="n">
        <f aca="false">IF($Z21="●",SUMIFS(ST_SUM!NE:NE,ST_SUM!$L:$L,$G21)/COUNTIFS($G:$G,$G21,$Z:$Z,"●",$A:$A,MQ$5)/MQ$3,0)/3600/$E21</f>
        <v>0</v>
      </c>
      <c r="MR21" s="0" t="n">
        <f aca="false">IF($AA21="●",SUMIFS(ST_SUM!NF:NF,ST_SUM!$L:$L,$G21)/COUNTIFS($G:$G,$G21,$AA:$AA,"●",$A:$A,MR$5)/MR$3,0)/3600/$E21</f>
        <v>0</v>
      </c>
      <c r="MS21" s="0" t="n">
        <f aca="false">IF($AB21="●",SUMIFS(ST_SUM!NG:NG,ST_SUM!$L:$L,$G21)/COUNTIFS($G:$G,$G21,$AB:$AB,"●",$A:$A,MS$5)/MS$3,0)/3600/$E21</f>
        <v>0</v>
      </c>
      <c r="MT21" s="0" t="n">
        <f aca="false">IF($AC21="●",SUMIFS(ST_SUM!NH:NH,ST_SUM!$L:$L,$G21)/COUNTIFS($G:$G,$G21,$AC:$AC,"●",$A:$A,MT$5)/MT$3,0)/3600/$E21</f>
        <v>0</v>
      </c>
      <c r="MU21" s="0" t="n">
        <f aca="false">IF($AD21="●",SUMIFS(ST_SUM!NI:NI,ST_SUM!$L:$L,$G21)/COUNTIFS($G:$G,$G21,$AD:$AD,"●",$A:$A,MU$5)/MU$3,0)/3600/$E21</f>
        <v>0</v>
      </c>
      <c r="MV21" s="0" t="n">
        <f aca="false">IF($AE21="●",SUMIFS(ST_SUM!NJ:NJ,ST_SUM!$L:$L,$G21)/COUNTIFS($G:$G,$G21,$AE:$AE,"●",$A:$A,MV$5)/MV$3,0)/3600/$E21</f>
        <v>0</v>
      </c>
      <c r="MW21" s="0" t="n">
        <f aca="false">IF($AF21="●",SUMIFS(ST_SUM!NK:NK,ST_SUM!$L:$L,$G21)/COUNTIFS($G:$G,$G21,$AF:$AF,"●",$A:$A,MW$5)/MW$3,0)/3600/$E21</f>
        <v>0</v>
      </c>
      <c r="MX21" s="0" t="n">
        <f aca="false">IF($AG21="●",SUMIFS(ST_SUM!NL:NL,ST_SUM!$L:$L,$G21)/COUNTIFS($G:$G,$G21,$AG:$AG,"●",$A:$A,MX$5)/MX$3,0)/3600/$E21</f>
        <v>0</v>
      </c>
      <c r="MY21" s="0" t="n">
        <f aca="false">IF($AH21="●",SUMIFS(ST_SUM!NM:NM,ST_SUM!$L:$L,$G21)/COUNTIFS($G:$G,$G21,$AH:$AH,"●",$A:$A,MY$5)/MY$3,0)/3600/$E21</f>
        <v>0</v>
      </c>
      <c r="MZ21" s="0" t="n">
        <f aca="false">IF($AI21="●",SUMIFS(ST_SUM!NN:NN,ST_SUM!$L:$L,$G21)/COUNTIFS($G:$G,$G21,$AI:$AI,"●",$A:$A,MZ$5)/MZ$3,0)/3600/$E21</f>
        <v>0</v>
      </c>
      <c r="NA21" s="0" t="n">
        <f aca="false">IF($AJ21="●",SUMIFS(ST_SUM!NO:NO,ST_SUM!$L:$L,$G21)/COUNTIFS($G:$G,$G21,$AJ:$AJ,"●",$A:$A,NA$5)/NA$3,0)/3600/$E21</f>
        <v>0</v>
      </c>
      <c r="NB21" s="0" t="n">
        <f aca="false">IF($AK21="●",SUMIFS(ST_SUM!NP:NP,ST_SUM!$L:$L,$G21)/COUNTIFS($G:$G,$G21,$AK:$AK,"●",$A:$A,NB$5)/NB$3,0)/3600/$E21</f>
        <v>0</v>
      </c>
      <c r="NC21" s="0" t="n">
        <f aca="false">IF($AL21="●",SUMIFS(ST_SUM!NQ:NQ,ST_SUM!$L:$L,$G21)/COUNTIFS($G:$G,$G21,$AL:$AL,"●",$A:$A,NC$5)/NC$3,0)/3600/$E21</f>
        <v>0</v>
      </c>
      <c r="ND21" s="0" t="n">
        <f aca="false">IF($AM21="●",SUMIFS(ST_SUM!NR:NR,ST_SUM!$L:$L,$G21)/COUNTIFS($G:$G,$G21,$AM:$AM,"●",$A:$A,ND$5)/ND$3,0)/3600/$E21</f>
        <v>0</v>
      </c>
      <c r="NE21" s="0" t="n">
        <f aca="false">IF($AN21="●",SUMIFS(ST_SUM!NS:NS,ST_SUM!$L:$L,$G21)/COUNTIFS($G:$G,$G21,$AN:$AN,"●",$A:$A,NE$5)/NE$3,0)/3600/$E21</f>
        <v>0</v>
      </c>
      <c r="NF21" s="0" t="n">
        <f aca="false">IF($AO21="●",SUMIFS(ST_SUM!NT:NT,ST_SUM!$L:$L,$G21)/COUNTIFS($G:$G,$G21,$AO:$AO,"●",$A:$A,NF$5)/NF$3,0)/3600/$E21</f>
        <v>0</v>
      </c>
      <c r="NG21" s="0" t="n">
        <f aca="false">IF($AP21="●",SUMIFS(ST_SUM!NU:NU,ST_SUM!$L:$L,$G21)/COUNTIFS($G:$G,$G21,$AP:$AP,"●",$A:$A,NG$5)/NG$3,0)/3600/$E21</f>
        <v>0</v>
      </c>
      <c r="NH21" s="0" t="n">
        <f aca="false">IF($AQ21="●",SUMIFS(ST_SUM!NV:NV,ST_SUM!$L:$L,$G21)/COUNTIFS($G:$G,$G21,$AQ:$AQ,"●",$A:$A,NH$5)/NH$3,0)/3600/$E21</f>
        <v>0</v>
      </c>
      <c r="NI21" s="0" t="n">
        <f aca="false">IF($AR21="●",SUMIFS(ST_SUM!NW:NW,ST_SUM!$L:$L,$G21)/COUNTIFS($G:$G,$G21,$AR:$AR,"●",$A:$A,NI$5)/NI$3,0)/3600/$E21</f>
        <v>0</v>
      </c>
      <c r="NJ21" s="0" t="n">
        <f aca="false">IF($AS21="●",SUMIFS(ST_SUM!NX:NX,ST_SUM!$L:$L,$G21)/COUNTIFS($G:$G,$G21,$AS:$AS,"●",$A:$A,NJ$5)/NJ$3,0)/3600/$E21</f>
        <v>0</v>
      </c>
      <c r="NK21" s="0" t="n">
        <f aca="false">IF($AT21="●",SUMIFS(ST_SUM!NY:NY,ST_SUM!$L:$L,$G21)/COUNTIFS($G:$G,$G21,$AT:$AT,"●",$A:$A,NK$5)/NK$3,0)/3600/$E21</f>
        <v>0</v>
      </c>
      <c r="NL21" s="0" t="n">
        <f aca="false">IF($AU21="●",SUMIFS(ST_SUM!NZ:NZ,ST_SUM!$L:$L,$G21)/COUNTIFS($G:$G,$G21,$AU:$AU,"●",$A:$A,NL$5)/NL$3,0)/3600/$E21</f>
        <v>0</v>
      </c>
      <c r="NM21" s="0" t="n">
        <f aca="false">IF($AV21="●",SUMIFS(ST_SUM!OA:OA,ST_SUM!$L:$L,$G21)/COUNTIFS($G:$G,$G21,$AV:$AV,"●",$A:$A,NM$5)/NM$3,0)/3600/$E21</f>
        <v>0</v>
      </c>
      <c r="NN21" s="0" t="n">
        <f aca="false">IF($AW21="●",SUMIFS(ST_SUM!OB:OB,ST_SUM!$L:$L,$G21)/COUNTIFS($G:$G,$G21,$AW:$AW,"●",$A:$A,NN$5)/NN$3,0)/3600/$E21</f>
        <v>0</v>
      </c>
      <c r="NO21" s="0" t="n">
        <f aca="false">IF($AX21="●",SUMIFS(ST_SUM!OC:OC,ST_SUM!$L:$L,$G21)/COUNTIFS($G:$G,$G21,$AX:$AX,"●",$A:$A,NO$5)/NO$3,0)/3600/$E21</f>
        <v>0</v>
      </c>
      <c r="NP21" s="0" t="n">
        <f aca="false">IF($AY21="●",SUMIFS(ST_SUM!OD:OD,ST_SUM!$L:$L,$G21)/COUNTIFS($G:$G,$G21,$AY:$AY,"●",$A:$A,NP$5)/NP$3,0)/3600/$E21</f>
        <v>0</v>
      </c>
      <c r="NQ21" s="0" t="n">
        <f aca="false">IF($AZ21="●",SUMIFS(ST_SUM!OE:OE,ST_SUM!$L:$L,$G21)/COUNTIFS($G:$G,$G21,$AZ:$AZ,"●",$A:$A,NQ$5)/NQ$3,0)/3600/$E21</f>
        <v>0</v>
      </c>
      <c r="NR21" s="0" t="n">
        <f aca="false">IF($BA21="●",SUMIFS(ST_SUM!OF:OF,ST_SUM!$L:$L,$G21)/COUNTIFS($G:$G,$G21,$BA:$BA,"●",$A:$A,NR$5)/NR$3,0)/3600/$E21</f>
        <v>0</v>
      </c>
      <c r="NS21" s="0" t="n">
        <f aca="false">IF($BB21="●",SUMIFS(ST_SUM!OG:OG,ST_SUM!$L:$L,$G21)/COUNTIFS($G:$G,$G21,$BB:$BB,"●",$A:$A,NS$5)/NS$3,0)/3600/$E21</f>
        <v>0</v>
      </c>
      <c r="NT21" s="0" t="n">
        <f aca="false">IF($BC21="●",SUMIFS(ST_SUM!OH:OH,ST_SUM!$L:$L,$G21)/COUNTIFS($G:$G,$G21,$BC:$BC,"●",$A:$A,NT$5)/NT$3,0)/3600/$E21</f>
        <v>0</v>
      </c>
      <c r="NU21" s="0" t="n">
        <f aca="false">IF($BD21="●",SUMIFS(ST_SUM!OI:OI,ST_SUM!$L:$L,$G21)/COUNTIFS($G:$G,$G21,$BD:$BD,"●",$A:$A,NU$5)/NU$3,0)/3600/$E21</f>
        <v>0</v>
      </c>
      <c r="NV21" s="0" t="n">
        <f aca="false">IF($BE21="●",SUMIFS(ST_SUM!OJ:OJ,ST_SUM!$L:$L,$G21)/COUNTIFS($G:$G,$G21,$BE:$BE,"●",$A:$A,NV$5)/NV$3,0)/3600/$E21</f>
        <v>0</v>
      </c>
      <c r="NW21" s="0" t="n">
        <f aca="false">IF($BF21="●",SUMIFS(ST_SUM!OK:OK,ST_SUM!$L:$L,$G21)/COUNTIFS($G:$G,$G21,$BF:$BF,"●",$A:$A,NW$5)/NW$3,0)/3600/$E21</f>
        <v>0</v>
      </c>
      <c r="NX21" s="0" t="n">
        <f aca="false">IF($BG21="●",SUMIFS(ST_SUM!OL:OL,ST_SUM!$L:$L,$G21)/COUNTIFS($G:$G,$G21,$BG:$BG,"●",$A:$A,NX$5)/NX$3,0)/3600/$E21</f>
        <v>0</v>
      </c>
      <c r="NY21" s="0" t="n">
        <f aca="false">IF($BH21="●",SUMIFS(ST_SUM!OM:OM,ST_SUM!$L:$L,$G21)/COUNTIFS($G:$G,$G21,$BH:$BH,"●",$A:$A,NY$5)/NY$3,0)/3600/$E21</f>
        <v>0</v>
      </c>
      <c r="NZ21" s="0" t="n">
        <f aca="false">IF($BI21="●",SUMIFS(ST_SUM!ON:ON,ST_SUM!$L:$L,$G21)/COUNTIFS($G:$G,$G21,$BI:$BI,"●",$A:$A,NZ$5)/NZ$3,0)/3600/$E21</f>
        <v>0</v>
      </c>
      <c r="OA21" s="0" t="n">
        <f aca="false">IF($BJ21="●",SUMIFS(ST_SUM!OO:OO,ST_SUM!$L:$L,$G21)/COUNTIFS($G:$G,$G21,$BJ:$BJ,"●",$A:$A,OA$5)/OA$3,0)/3600/$E21</f>
        <v>0</v>
      </c>
      <c r="OB21" s="0" t="n">
        <f aca="false">IF($BK21="●",SUMIFS(ST_SUM!OP:OP,ST_SUM!$L:$L,$G21)/COUNTIFS($G:$G,$G21,$BK:$BK,"●",$A:$A,OB$5)/OB$3,0)/3600/$E21</f>
        <v>0</v>
      </c>
      <c r="OC21" s="0" t="n">
        <f aca="false">IF($BL21="●",SUMIFS(ST_SUM!OQ:OQ,ST_SUM!$L:$L,$G21)/COUNTIFS($G:$G,$G21,$BL:$BL,"●",$A:$A,OC$5)/OC$3,0)/3600/$E21</f>
        <v>0</v>
      </c>
      <c r="OD21" s="0" t="n">
        <f aca="false">IF($BM21="●",SUMIFS(ST_SUM!OR:OR,ST_SUM!$L:$L,$G21)/COUNTIFS($G:$G,$G21,$BM:$BM,"●",$A:$A,OD$5)/OD$3,0)/3600/$E21</f>
        <v>0</v>
      </c>
      <c r="OE21" s="0" t="n">
        <f aca="false">IF($BN21="●",SUMIFS(ST_SUM!OS:OS,ST_SUM!$L:$L,$G21)/COUNTIFS($G:$G,$G21,$BN:$BN,"●",$A:$A,OE$5)/OE$3,0)/3600/$E21</f>
        <v>0</v>
      </c>
      <c r="OF21" s="0" t="n">
        <f aca="false">IF($BO21="●",SUMIFS(ST_SUM!OT:OT,ST_SUM!$L:$L,$G21)/COUNTIFS($G:$G,$G21,$BO:$BO,"●",$A:$A,OF$5)/OF$3,0)/3600/$E21</f>
        <v>0</v>
      </c>
      <c r="OG21" s="0" t="n">
        <f aca="false">IF($BP21="●",SUMIFS(ST_SUM!OU:OU,ST_SUM!$L:$L,$G21)/COUNTIFS($G:$G,$G21,$BP:$BP,"●",$A:$A,OG$5)/OG$3,0)/3600/$E21</f>
        <v>0</v>
      </c>
      <c r="OH21" s="0" t="n">
        <f aca="false">IF($BQ21="●",SUMIFS(ST_SUM!OV:OV,ST_SUM!$L:$L,$G21)/COUNTIFS($G:$G,$G21,$BQ:$BQ,"●",$A:$A,OH$5)/OH$3,0)/3600/$E21</f>
        <v>0</v>
      </c>
      <c r="OI21" s="0" t="n">
        <f aca="false">IF($BR21="●",SUMIFS(ST_SUM!OW:OW,ST_SUM!$L:$L,$G21)/COUNTIFS($G:$G,$G21,$BR:$BR,"●",$A:$A,OI$5)/OI$3,0)/3600/$E21</f>
        <v>0</v>
      </c>
      <c r="OJ21" s="0" t="n">
        <f aca="false">IF($BS21="●",SUMIFS(ST_SUM!OX:OX,ST_SUM!$L:$L,$G21)/COUNTIFS($G:$G,$G21,$BS:$BS,"●",$A:$A,OJ$5)/OJ$3,0)/3600/$E21</f>
        <v>0</v>
      </c>
      <c r="OK21" s="0" t="n">
        <f aca="false">IF($BT21="●",SUMIFS(ST_SUM!OY:OY,ST_SUM!$L:$L,$G21)/COUNTIFS($G:$G,$G21,$BT:$BT,"●",$A:$A,OK$5)/OK$3,0)/3600/$E21</f>
        <v>0</v>
      </c>
      <c r="OL21" s="0" t="n">
        <f aca="false">SUM(LY21:OK21)</f>
        <v>1.56218449074074</v>
      </c>
      <c r="OM21" s="0" t="n">
        <f aca="false">IF($H21="●",SUMIFS(ST_SUM!PA:PA,ST_SUM!$L:$L,$G21)/COUNTIFS($G:$G,$G21,$H:$H,"●",$A:$A,OM$5)/OM$3,0)/3600/$E21</f>
        <v>0</v>
      </c>
      <c r="ON21" s="0" t="n">
        <f aca="false">IF($I21="●",SUMIFS(ST_SUM!PB:PB,ST_SUM!$L:$L,$G21)/COUNTIFS($G:$G,$G21,$I:$I,"●",$A:$A,ON$5)/ON$3,0)/3600/$E21</f>
        <v>0</v>
      </c>
      <c r="OO21" s="0" t="n">
        <f aca="false">IF($J21="●",SUMIFS(ST_SUM!PC:PC,ST_SUM!$L:$L,$G21)/COUNTIFS($G:$G,$G21,$J:$J,"●",$A:$A,OO$5)/OO$3,0)/3600/$E21</f>
        <v>0</v>
      </c>
      <c r="OP21" s="0" t="n">
        <f aca="false">IF($K21="●",SUMIFS(ST_SUM!PD:PD,ST_SUM!$L:$L,$G21)/COUNTIFS($G:$G,$G21,$K:$K,"●",$A:$A,OP$5)/OP$3,0)/3600/$E21</f>
        <v>0</v>
      </c>
      <c r="OQ21" s="0" t="n">
        <f aca="false">IF($L21="●",SUMIFS(ST_SUM!PE:PE,ST_SUM!$L:$L,$G21)/COUNTIFS($G:$G,$G21,$L:$L,"●",$A:$A,OQ$5)/OQ$3,0)/3600/$E21</f>
        <v>0</v>
      </c>
      <c r="OR21" s="0" t="n">
        <f aca="false">IF($M21="●",SUMIFS(ST_SUM!PF:PF,ST_SUM!$L:$L,$G21)/COUNTIFS($G:$G,$G21,$M:$M,"●",$A:$A,OR$5)/OR$3,0)/3600/$E21</f>
        <v>0</v>
      </c>
      <c r="OS21" s="0" t="n">
        <f aca="false">IF($N21="●",SUMIFS(ST_SUM!PG:PG,ST_SUM!$L:$L,$G21)/COUNTIFS($G:$G,$G21,$N:$N,"●",$A:$A,OS$5)/OS$3,0)/3600/$E21</f>
        <v>0</v>
      </c>
      <c r="OT21" s="0" t="n">
        <f aca="false">IF($O21="●",SUMIFS(ST_SUM!PH:PH,ST_SUM!$L:$L,$G21,ST_SUM!$M:$M,IF($B21='PART METHOD'!$D$4,"FMCNC1",IF($B21='PART METHOD'!$D$6,"FMCNC2","STD")))/IF($B21='PART METHOD'!$D$4,COUNTIFS($G:$G,$G21,$O:$O,"●",$A:$A,OT$5,$B:$B,'PART METHOD'!$D$4),IF($B21='PART METHOD'!$D$6,COUNTIFS($G:$G,$G21,$O:$O,"●",$A:$A,OT$5,$B:$B,'PART METHOD'!$D$6),COUNTIFS($G:$G,$G21,$O:$O,"●",$A:$A,OT$5,$B:$B,"&lt;&gt;"&amp;'PART METHOD'!$D$4,$B:$B,"&lt;&gt;"&amp;'PART METHOD'!$D$6)))/OT$3,0)/3600/$E21</f>
        <v>0.0726736111111111</v>
      </c>
      <c r="OU21" s="0" t="n">
        <f aca="false">IF($P21="●",SUMIFS(ST_SUM!PI:PI,ST_SUM!$L:$L,$G21,ST_SUM!$M:$M,IF($B21='PART METHOD'!$D$4,"FMCNC1",IF($B21='PART METHOD'!$D$6,"FMCNC2","STD")))/IF($B21='PART METHOD'!$D$4,COUNTIFS($G:$G,$G21,$P:$P,"●",$A:$A,OU$5,$B:$B,'PART METHOD'!$D$4),IF($B21='PART METHOD'!$D$6,COUNTIFS($G:$G,$G21,$P:$P,"●",$A:$A,OU$5,$B:$B,'PART METHOD'!$D$6),COUNTIFS($G:$G,$G21,$P:$P,"●",$A:$A,OU$5,$B:$B,"&lt;&gt;"&amp;'PART METHOD'!$D$4,$B:$B,"&lt;&gt;"&amp;'PART METHOD'!$D$6)))/OU$3,0)/3600/$E21</f>
        <v>0.306183601641414</v>
      </c>
      <c r="OV21" s="0" t="n">
        <f aca="false">IF($Q21="●",SUMIFS(ST_SUM!PJ:PJ,ST_SUM!$L:$L,$G21,ST_SUM!$M:$M,IF($B21='PART METHOD'!$D$4,"FMCNC1",IF($B21='PART METHOD'!$D$6,"FMCNC2","STD")))/IF($B21='PART METHOD'!$D$4,COUNTIFS($G:$G,$G21,$Q:$Q,"●",$A:$A,OV$5,$B:$B,'PART METHOD'!$D$4),IF($B21='PART METHOD'!$D$6,COUNTIFS($G:$G,$G21,$Q:$Q,"●",$A:$A,OV$5,$B:$B,'PART METHOD'!$D$6),COUNTIFS($G:$G,$G21,$Q:$Q,"●",$A:$A,OV$5,$B:$B,"&lt;&gt;"&amp;'PART METHOD'!$D$4,$B:$B,"&lt;&gt;"&amp;'PART METHOD'!$D$6)))/OV$3,0)/3600/$E21</f>
        <v>0.452410464015152</v>
      </c>
      <c r="OW21" s="0" t="n">
        <f aca="false">IF($R21="●",SUMIFS(ST_SUM!PK:PK,ST_SUM!$L:$L,$G21,ST_SUM!$M:$M,IF($B21='PART METHOD'!$D$4,"FMCNC1",IF($B21='PART METHOD'!$D$6,"FMCNC2","STD")))/IF($B21='PART METHOD'!$D$4,COUNTIFS($G:$G,$G21,$R:$R,"●",$A:$A,OW$5,$B:$B,'PART METHOD'!$D$4),IF($B21='PART METHOD'!$D$6,COUNTIFS($G:$G,$G21,$R:$R,"●",$A:$A,OW$5,$B:$B,'PART METHOD'!$D$6),COUNTIFS($G:$G,$G21,$R:$R,"●",$A:$A,OW$5,$B:$B,"&lt;&gt;"&amp;'PART METHOD'!$D$4,$B:$B,"&lt;&gt;"&amp;'PART METHOD'!$D$6)))/OW$3,0)/3600/$E21</f>
        <v>0.10155303030303</v>
      </c>
      <c r="OX21" s="0" t="n">
        <f aca="false">IF($S21="●",SUMIFS(ST_SUM!PL:PL,ST_SUM!$L:$L,$G21,ST_SUM!$M:$M,IF($B21='PART METHOD'!$D$4,"FMCNC1",IF($B21='PART METHOD'!$D$6,"FMCNC2","STD")))/IF($B21='PART METHOD'!$D$4,COUNTIFS($G:$G,$G21,$S:$S,"●",$A:$A,OX$5,$B:$B,'PART METHOD'!$D$4),IF($B21='PART METHOD'!$D$6,COUNTIFS($G:$G,$G21,$S:$S,"●",$A:$A,OX$5,$B:$B,'PART METHOD'!$D$6),COUNTIFS($G:$G,$G21,$S:$S,"●",$A:$A,OX$5,$B:$B,"&lt;&gt;"&amp;'PART METHOD'!$D$4,$B:$B,"&lt;&gt;"&amp;'PART METHOD'!$D$6)))/OX$3,0)/3600/$E21</f>
        <v>0.175026073232323</v>
      </c>
      <c r="OY21" s="0" t="n">
        <f aca="false">IF($T21="●",SUMIFS(ST_SUM!PM:PM,ST_SUM!$L:$L,$G21,ST_SUM!$M:$M,IF($B21='PART METHOD'!$D$4,"FMCNC1",IF($B21='PART METHOD'!$D$6,"FMCNC2","STD")))/IF($B21='PART METHOD'!$D$4,COUNTIFS($G:$G,$G21,$T:$T,"●",$A:$A,OY$5,$B:$B,'PART METHOD'!$D$4),IF($B21='PART METHOD'!$D$6,COUNTIFS($G:$G,$G21,$T:$T,"●",$A:$A,OY$5,$B:$B,'PART METHOD'!$D$6),COUNTIFS($G:$G,$G21,$T:$T,"●",$A:$A,OY$5,$B:$B,"&lt;&gt;"&amp;'PART METHOD'!$D$4,$B:$B,"&lt;&gt;"&amp;'PART METHOD'!$D$6)))/OY$3,0)/3600/$E21</f>
        <v>0.334119633838384</v>
      </c>
      <c r="OZ21" s="0" t="n">
        <f aca="false">IF($U21="●",SUMIFS(ST_SUM!PN:PN,ST_SUM!$L:$L,$G21,ST_SUM!$M:$M,IF($B21='PART METHOD'!$D$4,"FMCNC1",IF($B21='PART METHOD'!$D$6,"FMCNC2","STD")))/IF($B21='PART METHOD'!$D$4,COUNTIFS($G:$G,$G21,$U:$U,"●",$A:$A,OZ$5,$B:$B,'PART METHOD'!$D$4),IF($B21='PART METHOD'!$D$6,COUNTIFS($G:$G,$G21,$U:$U,"●",$A:$A,OZ$5,$B:$B,'PART METHOD'!$D$6),COUNTIFS($G:$G,$G21,$U:$U,"●",$A:$A,OZ$5,$B:$B,"&lt;&gt;"&amp;'PART METHOD'!$D$4,$B:$B,"&lt;&gt;"&amp;'PART METHOD'!$D$6)))/OZ$3,0)/3600/$E21</f>
        <v>0.191499715909091</v>
      </c>
      <c r="PA21" s="0" t="n">
        <f aca="false">IF($V21="●",SUMIFS(ST_SUM!PO:PO,ST_SUM!$L:$L,$G21,ST_SUM!$M:$M,IF($B21='PART METHOD'!$D$4,"FMCNC1",IF($B21='PART METHOD'!$D$6,"FMCNC2","STD")))/IF($B21='PART METHOD'!$D$4,COUNTIFS($G:$G,$G21,$V:$V,"●",$A:$A,PA$5,$B:$B,'PART METHOD'!$D$4),IF($B21='PART METHOD'!$D$6,COUNTIFS($G:$G,$G21,$V:$V,"●",$A:$A,PA$5,$B:$B,'PART METHOD'!$D$6),COUNTIFS($G:$G,$G21,$V:$V,"●",$A:$A,PA$5,$B:$B,"&lt;&gt;"&amp;'PART METHOD'!$D$4,$B:$B,"&lt;&gt;"&amp;'PART METHOD'!$D$6)))/PA$3,0)/3600/$E21</f>
        <v>0.55416810290404</v>
      </c>
      <c r="PB21" s="0" t="n">
        <f aca="false">IF($W21="●",SUMIFS(ST_SUM!PP:PP,ST_SUM!$L:$L,$G21,ST_SUM!$N:$N,IF($B21='PART METHOD'!$D$5,"HAND","STD"))/COUNTIFS($G:$G,$G21,$W:$W,"●",$A:$A,PB$5,$B:$B,IF($B21='PART METHOD'!$D$5,'PART METHOD'!$D$5,"&lt;&gt;"&amp;'PART METHOD'!$D$5))/PB$3,0)/3600/$E21</f>
        <v>0</v>
      </c>
      <c r="PC21" s="0" t="n">
        <f aca="false">IF($X21="●",SUMIFS(ST_SUM!PQ:PQ,ST_SUM!$L:$L,$G21)/COUNTIFS($G:$G,$G21,$X:$X,"●",$A:$A,PC$5)/PC$3,0)/3600/$E21</f>
        <v>0</v>
      </c>
      <c r="PD21" s="0" t="n">
        <f aca="false">IF($Y21="●",SUMIFS(ST_SUM!PR:PR,ST_SUM!$L:$L,$G21)/COUNTIFS($G:$G,$G21,$Y:$Y,"●",$A:$A,PD$5)/PD$3,0)/3600/$E21</f>
        <v>0</v>
      </c>
      <c r="PE21" s="0" t="n">
        <f aca="false">IF($Z21="●",SUMIFS(ST_SUM!PS:PS,ST_SUM!$L:$L,$G21)/COUNTIFS($G:$G,$G21,$Z:$Z,"●",$A:$A,PE$5)/PE$3,0)/3600/$E21</f>
        <v>0</v>
      </c>
      <c r="PF21" s="0" t="n">
        <f aca="false">IF($AA21="●",SUMIFS(ST_SUM!PT:PT,ST_SUM!$L:$L,$G21)/COUNTIFS($G:$G,$G21,$AA:$AA,"●",$A:$A,PF$5)/PF$3,0)/3600/$E21</f>
        <v>0</v>
      </c>
      <c r="PG21" s="0" t="n">
        <f aca="false">IF($AB21="●",SUMIFS(ST_SUM!PU:PU,ST_SUM!$L:$L,$G21)/COUNTIFS($G:$G,$G21,$AB:$AB,"●",$A:$A,PG$5)/PG$3,0)/3600/$E21</f>
        <v>0</v>
      </c>
      <c r="PH21" s="0" t="n">
        <f aca="false">IF($AC21="●",SUMIFS(ST_SUM!PV:PV,ST_SUM!$L:$L,$G21)/COUNTIFS($G:$G,$G21,$AC:$AC,"●",$A:$A,PH$5)/PH$3,0)/3600/$E21</f>
        <v>0</v>
      </c>
      <c r="PI21" s="0" t="n">
        <f aca="false">IF($AD21="●",SUMIFS(ST_SUM!PW:PW,ST_SUM!$L:$L,$G21)/COUNTIFS($G:$G,$G21,$AD:$AD,"●",$A:$A,PI$5)/PI$3,0)/3600/$E21</f>
        <v>0</v>
      </c>
      <c r="PJ21" s="0" t="n">
        <f aca="false">IF($AE21="●",SUMIFS(ST_SUM!PX:PX,ST_SUM!$L:$L,$G21)/COUNTIFS($G:$G,$G21,$AE:$AE,"●",$A:$A,PJ$5)/PJ$3,0)/3600/$E21</f>
        <v>0</v>
      </c>
      <c r="PK21" s="0" t="n">
        <f aca="false">IF($AF21="●",SUMIFS(ST_SUM!PY:PY,ST_SUM!$L:$L,$G21)/COUNTIFS($G:$G,$G21,$AF:$AF,"●",$A:$A,PK$5)/PK$3,0)/3600/$E21</f>
        <v>0</v>
      </c>
      <c r="PL21" s="0" t="n">
        <f aca="false">IF($AG21="●",SUMIFS(ST_SUM!PZ:PZ,ST_SUM!$L:$L,$G21)/COUNTIFS($G:$G,$G21,$AG:$AG,"●",$A:$A,PL$5)/PL$3,0)/3600/$E21</f>
        <v>0</v>
      </c>
      <c r="PM21" s="0" t="n">
        <f aca="false">IF($AH21="●",SUMIFS(ST_SUM!QA:QA,ST_SUM!$L:$L,$G21)/COUNTIFS($G:$G,$G21,$AH:$AH,"●",$A:$A,PM$5)/PM$3,0)/3600/$E21</f>
        <v>0</v>
      </c>
      <c r="PN21" s="0" t="n">
        <f aca="false">IF($AI21="●",SUMIFS(ST_SUM!QB:QB,ST_SUM!$L:$L,$G21)/COUNTIFS($G:$G,$G21,$AI:$AI,"●",$A:$A,PN$5)/PN$3,0)/3600/$E21</f>
        <v>0</v>
      </c>
      <c r="PO21" s="0" t="n">
        <f aca="false">IF($AJ21="●",SUMIFS(ST_SUM!QC:QC,ST_SUM!$L:$L,$G21)/COUNTIFS($G:$G,$G21,$AJ:$AJ,"●",$A:$A,PO$5)/PO$3,0)/3600/$E21</f>
        <v>0</v>
      </c>
      <c r="PP21" s="0" t="n">
        <f aca="false">IF($AK21="●",SUMIFS(ST_SUM!QD:QD,ST_SUM!$L:$L,$G21)/COUNTIFS($G:$G,$G21,$AK:$AK,"●",$A:$A,PP$5)/PP$3,0)/3600/$E21</f>
        <v>0</v>
      </c>
      <c r="PQ21" s="0" t="n">
        <f aca="false">IF($AL21="●",SUMIFS(ST_SUM!QE:QE,ST_SUM!$L:$L,$G21)/COUNTIFS($G:$G,$G21,$AL:$AL,"●",$A:$A,PQ$5)/PQ$3,0)/3600/$E21</f>
        <v>0</v>
      </c>
      <c r="PR21" s="0" t="n">
        <f aca="false">IF($AM21="●",SUMIFS(ST_SUM!QF:QF,ST_SUM!$L:$L,$G21)/COUNTIFS($G:$G,$G21,$AM:$AM,"●",$A:$A,PR$5)/PR$3,0)/3600/$E21</f>
        <v>0</v>
      </c>
      <c r="PS21" s="0" t="n">
        <f aca="false">IF($AN21="●",SUMIFS(ST_SUM!QG:QG,ST_SUM!$L:$L,$G21)/COUNTIFS($G:$G,$G21,$AN:$AN,"●",$A:$A,PS$5)/PS$3,0)/3600/$E21</f>
        <v>0</v>
      </c>
      <c r="PT21" s="0" t="n">
        <f aca="false">IF($AO21="●",SUMIFS(ST_SUM!QH:QH,ST_SUM!$L:$L,$G21)/COUNTIFS($G:$G,$G21,$AO:$AO,"●",$A:$A,PT$5)/PT$3,0)/3600/$E21</f>
        <v>0</v>
      </c>
      <c r="PU21" s="0" t="n">
        <f aca="false">IF($AP21="●",SUMIFS(ST_SUM!QI:QI,ST_SUM!$L:$L,$G21)/COUNTIFS($G:$G,$G21,$AP:$AP,"●",$A:$A,PU$5)/PU$3,0)/3600/$E21</f>
        <v>0</v>
      </c>
      <c r="PV21" s="0" t="n">
        <f aca="false">IF($AQ21="●",SUMIFS(ST_SUM!QJ:QJ,ST_SUM!$L:$L,$G21)/COUNTIFS($G:$G,$G21,$AQ:$AQ,"●",$A:$A,PV$5)/PV$3,0)/3600/$E21</f>
        <v>0</v>
      </c>
      <c r="PW21" s="0" t="n">
        <f aca="false">IF($AR21="●",SUMIFS(ST_SUM!QK:QK,ST_SUM!$L:$L,$G21)/COUNTIFS($G:$G,$G21,$AR:$AR,"●",$A:$A,PW$5)/PW$3,0)/3600/$E21</f>
        <v>0</v>
      </c>
      <c r="PX21" s="0" t="n">
        <f aca="false">IF($AS21="●",SUMIFS(ST_SUM!QL:QL,ST_SUM!$L:$L,$G21)/COUNTIFS($G:$G,$G21,$AS:$AS,"●",$A:$A,PX$5)/PX$3,0)/3600/$E21</f>
        <v>0</v>
      </c>
      <c r="PY21" s="0" t="n">
        <f aca="false">IF($AT21="●",SUMIFS(ST_SUM!QM:QM,ST_SUM!$L:$L,$G21)/COUNTIFS($G:$G,$G21,$AT:$AT,"●",$A:$A,PY$5)/PY$3,0)/3600/$E21</f>
        <v>0</v>
      </c>
      <c r="PZ21" s="0" t="n">
        <f aca="false">IF($AU21="●",SUMIFS(ST_SUM!QN:QN,ST_SUM!$L:$L,$G21)/COUNTIFS($G:$G,$G21,$AU:$AU,"●",$A:$A,PZ$5)/PZ$3,0)/3600/$E21</f>
        <v>0</v>
      </c>
      <c r="QA21" s="0" t="n">
        <f aca="false">IF($AV21="●",SUMIFS(ST_SUM!QO:QO,ST_SUM!$L:$L,$G21)/COUNTIFS($G:$G,$G21,$AV:$AV,"●",$A:$A,QA$5)/QA$3,0)/3600/$E21</f>
        <v>0</v>
      </c>
      <c r="QB21" s="0" t="n">
        <f aca="false">IF($AW21="●",SUMIFS(ST_SUM!QP:QP,ST_SUM!$L:$L,$G21)/COUNTIFS($G:$G,$G21,$AW:$AW,"●",$A:$A,QB$5)/QB$3,0)/3600/$E21</f>
        <v>0</v>
      </c>
      <c r="QC21" s="0" t="n">
        <f aca="false">IF($AX21="●",SUMIFS(ST_SUM!QQ:QQ,ST_SUM!$L:$L,$G21)/COUNTIFS($G:$G,$G21,$AX:$AX,"●",$A:$A,QC$5)/QC$3,0)/3600/$E21</f>
        <v>0</v>
      </c>
      <c r="QD21" s="0" t="n">
        <f aca="false">IF($AY21="●",SUMIFS(ST_SUM!QR:QR,ST_SUM!$L:$L,$G21)/COUNTIFS($G:$G,$G21,$AY:$AY,"●",$A:$A,QD$5)/QD$3,0)/3600/$E21</f>
        <v>0</v>
      </c>
      <c r="QE21" s="0" t="n">
        <f aca="false">IF($AZ21="●",SUMIFS(ST_SUM!QS:QS,ST_SUM!$L:$L,$G21)/COUNTIFS($G:$G,$G21,$AZ:$AZ,"●",$A:$A,QE$5)/QE$3,0)/3600/$E21</f>
        <v>0</v>
      </c>
      <c r="QF21" s="0" t="n">
        <f aca="false">IF($BA21="●",SUMIFS(ST_SUM!QT:QT,ST_SUM!$L:$L,$G21)/COUNTIFS($G:$G,$G21,$BA:$BA,"●",$A:$A,QF$5)/QF$3,0)/3600/$E21</f>
        <v>0</v>
      </c>
      <c r="QG21" s="0" t="n">
        <f aca="false">IF($BB21="●",SUMIFS(ST_SUM!QU:QU,ST_SUM!$L:$L,$G21)/COUNTIFS($G:$G,$G21,$BB:$BB,"●",$A:$A,QG$5)/QG$3,0)/3600/$E21</f>
        <v>0</v>
      </c>
      <c r="QH21" s="0" t="n">
        <f aca="false">IF($BC21="●",SUMIFS(ST_SUM!QV:QV,ST_SUM!$L:$L,$G21)/COUNTIFS($G:$G,$G21,$BC:$BC,"●",$A:$A,QH$5)/QH$3,0)/3600/$E21</f>
        <v>0</v>
      </c>
      <c r="QI21" s="0" t="n">
        <f aca="false">IF($BD21="●",SUMIFS(ST_SUM!QW:QW,ST_SUM!$L:$L,$G21)/COUNTIFS($G:$G,$G21,$BD:$BD,"●",$A:$A,QI$5)/QI$3,0)/3600/$E21</f>
        <v>0</v>
      </c>
      <c r="QJ21" s="0" t="n">
        <f aca="false">IF($BE21="●",SUMIFS(ST_SUM!QX:QX,ST_SUM!$L:$L,$G21)/COUNTIFS($G:$G,$G21,$BE:$BE,"●",$A:$A,QJ$5)/QJ$3,0)/3600/$E21</f>
        <v>0</v>
      </c>
      <c r="QK21" s="0" t="n">
        <f aca="false">IF($BF21="●",SUMIFS(ST_SUM!QY:QY,ST_SUM!$L:$L,$G21)/COUNTIFS($G:$G,$G21,$BF:$BF,"●",$A:$A,QK$5)/QK$3,0)/3600/$E21</f>
        <v>0</v>
      </c>
      <c r="QL21" s="0" t="n">
        <f aca="false">IF($BG21="●",SUMIFS(ST_SUM!QZ:QZ,ST_SUM!$L:$L,$G21)/COUNTIFS($G:$G,$G21,$BG:$BG,"●",$A:$A,QL$5)/QL$3,0)/3600/$E21</f>
        <v>0</v>
      </c>
      <c r="QM21" s="0" t="n">
        <f aca="false">IF($BH21="●",SUMIFS(ST_SUM!RA:RA,ST_SUM!$L:$L,$G21)/COUNTIFS($G:$G,$G21,$BH:$BH,"●",$A:$A,QM$5)/QM$3,0)/3600/$E21</f>
        <v>0</v>
      </c>
      <c r="QN21" s="0" t="n">
        <f aca="false">IF($BI21="●",SUMIFS(ST_SUM!RB:RB,ST_SUM!$L:$L,$G21)/COUNTIFS($G:$G,$G21,$BI:$BI,"●",$A:$A,QN$5)/QN$3,0)/3600/$E21</f>
        <v>0</v>
      </c>
      <c r="QO21" s="0" t="n">
        <f aca="false">IF($BJ21="●",SUMIFS(ST_SUM!RC:RC,ST_SUM!$L:$L,$G21)/COUNTIFS($G:$G,$G21,$BJ:$BJ,"●",$A:$A,QO$5)/QO$3,0)/3600/$E21</f>
        <v>0</v>
      </c>
      <c r="QP21" s="0" t="n">
        <f aca="false">IF($BK21="●",SUMIFS(ST_SUM!RD:RD,ST_SUM!$L:$L,$G21)/COUNTIFS($G:$G,$G21,$BK:$BK,"●",$A:$A,QP$5)/QP$3,0)/3600/$E21</f>
        <v>0</v>
      </c>
      <c r="QQ21" s="0" t="n">
        <f aca="false">IF($BL21="●",SUMIFS(ST_SUM!RE:RE,ST_SUM!$L:$L,$G21)/COUNTIFS($G:$G,$G21,$BL:$BL,"●",$A:$A,QQ$5)/QQ$3,0)/3600/$E21</f>
        <v>0</v>
      </c>
      <c r="QR21" s="0" t="n">
        <f aca="false">IF($BM21="●",SUMIFS(ST_SUM!RF:RF,ST_SUM!$L:$L,$G21)/COUNTIFS($G:$G,$G21,$BM:$BM,"●",$A:$A,QR$5)/QR$3,0)/3600/$E21</f>
        <v>0</v>
      </c>
      <c r="QS21" s="0" t="n">
        <f aca="false">IF($BN21="●",SUMIFS(ST_SUM!RG:RG,ST_SUM!$L:$L,$G21)/COUNTIFS($G:$G,$G21,$BN:$BN,"●",$A:$A,QS$5)/QS$3,0)/3600/$E21</f>
        <v>0</v>
      </c>
      <c r="QT21" s="0" t="n">
        <f aca="false">IF($BO21="●",SUMIFS(ST_SUM!RH:RH,ST_SUM!$L:$L,$G21)/COUNTIFS($G:$G,$G21,$BO:$BO,"●",$A:$A,QT$5)/QT$3,0)/3600/$E21</f>
        <v>0</v>
      </c>
      <c r="QU21" s="0" t="n">
        <f aca="false">IF($BP21="●",SUMIFS(ST_SUM!RI:RI,ST_SUM!$L:$L,$G21)/COUNTIFS($G:$G,$G21,$BP:$BP,"●",$A:$A,QU$5)/QU$3,0)/3600/$E21</f>
        <v>0</v>
      </c>
      <c r="QV21" s="0" t="n">
        <f aca="false">IF($BQ21="●",SUMIFS(ST_SUM!RJ:RJ,ST_SUM!$L:$L,$G21)/COUNTIFS($G:$G,$G21,$BQ:$BQ,"●",$A:$A,QV$5)/QV$3,0)/3600/$E21</f>
        <v>0</v>
      </c>
      <c r="QW21" s="0" t="n">
        <f aca="false">IF($BR21="●",SUMIFS(ST_SUM!RK:RK,ST_SUM!$L:$L,$G21)/COUNTIFS($G:$G,$G21,$BR:$BR,"●",$A:$A,QW$5)/QW$3,0)/3600/$E21</f>
        <v>0</v>
      </c>
      <c r="QX21" s="0" t="n">
        <f aca="false">IF($BS21="●",SUMIFS(ST_SUM!RL:RL,ST_SUM!$L:$L,$G21)/COUNTIFS($G:$G,$G21,$BS:$BS,"●",$A:$A,QX$5)/QX$3,0)/3600/$E21</f>
        <v>0</v>
      </c>
      <c r="QY21" s="0" t="n">
        <f aca="false">IF($BT21="●",SUMIFS(ST_SUM!RM:RM,ST_SUM!$L:$L,$G21)/COUNTIFS($G:$G,$G21,$BT:$BT,"●",$A:$A,QY$5)/QY$3,0)/3600/$E21</f>
        <v>0</v>
      </c>
      <c r="QZ21" s="0" t="n">
        <f aca="false">SUM(OM21:QY21)</f>
        <v>2.18763423295455</v>
      </c>
      <c r="RA21" s="0" t="n">
        <f aca="false">IF($H21="●",SUMIFS(ST_SUM!RO:RO,ST_SUM!$L:$L,$G21)/COUNTIFS($G:$G,$G21,$H:$H,"●",$A:$A,RA$5)/RA$3,0)/3600/$E21</f>
        <v>0</v>
      </c>
      <c r="RB21" s="0" t="n">
        <f aca="false">IF($I21="●",SUMIFS(ST_SUM!RP:RP,ST_SUM!$L:$L,$G21)/COUNTIFS($G:$G,$G21,$I:$I,"●",$A:$A,RB$5)/RB$3,0)/3600/$E21</f>
        <v>0</v>
      </c>
      <c r="RC21" s="0" t="n">
        <f aca="false">IF($J21="●",SUMIFS(ST_SUM!RQ:RQ,ST_SUM!$L:$L,$G21)/COUNTIFS($G:$G,$G21,$J:$J,"●",$A:$A,RC$5)/RC$3,0)/3600/$E21</f>
        <v>0</v>
      </c>
      <c r="RD21" s="0" t="n">
        <f aca="false">IF($K21="●",SUMIFS(ST_SUM!RR:RR,ST_SUM!$L:$L,$G21)/COUNTIFS($G:$G,$G21,$K:$K,"●",$A:$A,RD$5)/RD$3,0)/3600/$E21</f>
        <v>0</v>
      </c>
      <c r="RE21" s="0" t="n">
        <f aca="false">IF($L21="●",SUMIFS(ST_SUM!RS:RS,ST_SUM!$L:$L,$G21)/COUNTIFS($G:$G,$G21,$L:$L,"●",$A:$A,RE$5)/RE$3,0)/3600/$E21</f>
        <v>0</v>
      </c>
      <c r="RF21" s="0" t="n">
        <f aca="false">IF($M21="●",SUMIFS(ST_SUM!RT:RT,ST_SUM!$L:$L,$G21)/COUNTIFS($G:$G,$G21,$M:$M,"●",$A:$A,RF$5)/RF$3,0)/3600/$E21</f>
        <v>0</v>
      </c>
      <c r="RG21" s="0" t="n">
        <f aca="false">IF($N21="●",SUMIFS(ST_SUM!RU:RU,ST_SUM!$L:$L,$G21)/COUNTIFS($G:$G,$G21,$N:$N,"●",$A:$A,RG$5)/RG$3,0)/3600/$E21</f>
        <v>0</v>
      </c>
      <c r="RH21" s="0" t="n">
        <f aca="false">IF($O21="●",SUMIFS(ST_SUM!RV:RV,ST_SUM!$L:$L,$G21,ST_SUM!$M:$M,IF($B21='PART METHOD'!$D$4,"FMCNC1",IF($B21='PART METHOD'!$D$6,"FMCNC2","STD")))/IF($B21='PART METHOD'!$D$4,COUNTIFS($G:$G,$G21,$O:$O,"●",$A:$A,RH$5,$B:$B,'PART METHOD'!$D$4),IF($B21='PART METHOD'!$D$6,COUNTIFS($G:$G,$G21,$O:$O,"●",$A:$A,RH$5,$B:$B,'PART METHOD'!$D$6),COUNTIFS($G:$G,$G21,$O:$O,"●",$A:$A,RH$5,$B:$B,"&lt;&gt;"&amp;'PART METHOD'!$D$4,$B:$B,"&lt;&gt;"&amp;'PART METHOD'!$D$6)))/RH$3,0)/3600/$E21</f>
        <v>0.0559027777777778</v>
      </c>
      <c r="RI21" s="0" t="n">
        <f aca="false">IF($P21="●",SUMIFS(ST_SUM!RW:RW,ST_SUM!$L:$L,$G21,ST_SUM!$M:$M,IF($B21='PART METHOD'!$D$4,"FMCNC1",IF($B21='PART METHOD'!$D$6,"FMCNC2","STD")))/IF($B21='PART METHOD'!$D$4,COUNTIFS($G:$G,$G21,$P:$P,"●",$A:$A,RI$5,$B:$B,'PART METHOD'!$D$4),IF($B21='PART METHOD'!$D$6,COUNTIFS($G:$G,$G21,$P:$P,"●",$A:$A,RI$5,$B:$B,'PART METHOD'!$D$6),COUNTIFS($G:$G,$G21,$P:$P,"●",$A:$A,RI$5,$B:$B,"&lt;&gt;"&amp;'PART METHOD'!$D$4,$B:$B,"&lt;&gt;"&amp;'PART METHOD'!$D$6)))/RI$3,0)/3600/$E21</f>
        <v>0.240070225694444</v>
      </c>
      <c r="RJ21" s="0" t="n">
        <f aca="false">IF($Q21="●",SUMIFS(ST_SUM!RX:RX,ST_SUM!$L:$L,$G21,ST_SUM!$M:$M,IF($B21='PART METHOD'!$D$4,"FMCNC1",IF($B21='PART METHOD'!$D$6,"FMCNC2","STD")))/IF($B21='PART METHOD'!$D$4,COUNTIFS($G:$G,$G21,$Q:$Q,"●",$A:$A,RJ$5,$B:$B,'PART METHOD'!$D$4),IF($B21='PART METHOD'!$D$6,COUNTIFS($G:$G,$G21,$Q:$Q,"●",$A:$A,RJ$5,$B:$B,'PART METHOD'!$D$6),COUNTIFS($G:$G,$G21,$Q:$Q,"●",$A:$A,RJ$5,$B:$B,"&lt;&gt;"&amp;'PART METHOD'!$D$4,$B:$B,"&lt;&gt;"&amp;'PART METHOD'!$D$6)))/RJ$3,0)/3600/$E21</f>
        <v>0.34615328125</v>
      </c>
      <c r="RK21" s="0" t="n">
        <f aca="false">IF($R21="●",SUMIFS(ST_SUM!RY:RY,ST_SUM!$L:$L,$G21,ST_SUM!$M:$M,IF($B21='PART METHOD'!$D$4,"FMCNC1",IF($B21='PART METHOD'!$D$6,"FMCNC2","STD")))/IF($B21='PART METHOD'!$D$4,COUNTIFS($G:$G,$G21,$R:$R,"●",$A:$A,RK$5,$B:$B,'PART METHOD'!$D$4),IF($B21='PART METHOD'!$D$6,COUNTIFS($G:$G,$G21,$R:$R,"●",$A:$A,RK$5,$B:$B,'PART METHOD'!$D$6),COUNTIFS($G:$G,$G21,$R:$R,"●",$A:$A,RK$5,$B:$B,"&lt;&gt;"&amp;'PART METHOD'!$D$4,$B:$B,"&lt;&gt;"&amp;'PART METHOD'!$D$6)))/RK$3,0)/3600/$E21</f>
        <v>0.0800868055555556</v>
      </c>
      <c r="RL21" s="0" t="n">
        <f aca="false">IF($S21="●",SUMIFS(ST_SUM!RZ:RZ,ST_SUM!$L:$L,$G21,ST_SUM!$M:$M,IF($B21='PART METHOD'!$D$4,"FMCNC1",IF($B21='PART METHOD'!$D$6,"FMCNC2","STD")))/IF($B21='PART METHOD'!$D$4,COUNTIFS($G:$G,$G21,$S:$S,"●",$A:$A,RL$5,$B:$B,'PART METHOD'!$D$4),IF($B21='PART METHOD'!$D$6,COUNTIFS($G:$G,$G21,$S:$S,"●",$A:$A,RL$5,$B:$B,'PART METHOD'!$D$6),COUNTIFS($G:$G,$G21,$S:$S,"●",$A:$A,RL$5,$B:$B,"&lt;&gt;"&amp;'PART METHOD'!$D$4,$B:$B,"&lt;&gt;"&amp;'PART METHOD'!$D$6)))/RL$3,0)/3600/$E21</f>
        <v>0.130035208333333</v>
      </c>
      <c r="RM21" s="0" t="n">
        <f aca="false">IF($T21="●",SUMIFS(ST_SUM!SA:SA,ST_SUM!$L:$L,$G21,ST_SUM!$M:$M,IF($B21='PART METHOD'!$D$4,"FMCNC1",IF($B21='PART METHOD'!$D$6,"FMCNC2","STD")))/IF($B21='PART METHOD'!$D$4,COUNTIFS($G:$G,$G21,$T:$T,"●",$A:$A,RM$5,$B:$B,'PART METHOD'!$D$4),IF($B21='PART METHOD'!$D$6,COUNTIFS($G:$G,$G21,$T:$T,"●",$A:$A,RM$5,$B:$B,'PART METHOD'!$D$6),COUNTIFS($G:$G,$G21,$T:$T,"●",$A:$A,RM$5,$B:$B,"&lt;&gt;"&amp;'PART METHOD'!$D$4,$B:$B,"&lt;&gt;"&amp;'PART METHOD'!$D$6)))/RM$3,0)/3600/$E21</f>
        <v>0.2583984375</v>
      </c>
      <c r="RN21" s="0" t="n">
        <f aca="false">IF($U21="●",SUMIFS(ST_SUM!SB:SB,ST_SUM!$L:$L,$G21,ST_SUM!$M:$M,IF($B21='PART METHOD'!$D$4,"FMCNC1",IF($B21='PART METHOD'!$D$6,"FMCNC2","STD")))/IF($B21='PART METHOD'!$D$4,COUNTIFS($G:$G,$G21,$U:$U,"●",$A:$A,RN$5,$B:$B,'PART METHOD'!$D$4),IF($B21='PART METHOD'!$D$6,COUNTIFS($G:$G,$G21,$U:$U,"●",$A:$A,RN$5,$B:$B,'PART METHOD'!$D$6),COUNTIFS($G:$G,$G21,$U:$U,"●",$A:$A,RN$5,$B:$B,"&lt;&gt;"&amp;'PART METHOD'!$D$4,$B:$B,"&lt;&gt;"&amp;'PART METHOD'!$D$6)))/RN$3,0)/3600/$E21</f>
        <v>0.147208055555556</v>
      </c>
      <c r="RO21" s="0" t="n">
        <f aca="false">IF($V21="●",SUMIFS(ST_SUM!SC:SC,ST_SUM!$L:$L,$G21,ST_SUM!$M:$M,IF($B21='PART METHOD'!$D$4,"FMCNC1",IF($B21='PART METHOD'!$D$6,"FMCNC2","STD")))/IF($B21='PART METHOD'!$D$4,COUNTIFS($G:$G,$G21,$V:$V,"●",$A:$A,RO$5,$B:$B,'PART METHOD'!$D$4),IF($B21='PART METHOD'!$D$6,COUNTIFS($G:$G,$G21,$V:$V,"●",$A:$A,RO$5,$B:$B,'PART METHOD'!$D$6),COUNTIFS($G:$G,$G21,$V:$V,"●",$A:$A,RO$5,$B:$B,"&lt;&gt;"&amp;'PART METHOD'!$D$4,$B:$B,"&lt;&gt;"&amp;'PART METHOD'!$D$6)))/RO$3,0)/3600/$E21</f>
        <v>0.420979149305556</v>
      </c>
      <c r="RP21" s="0" t="n">
        <f aca="false">IF($W21="●",SUMIFS(ST_SUM!SD:SD,ST_SUM!$L:$L,$G21,ST_SUM!$N:$N,IF($B21='PART METHOD'!$D$5,"HAND","STD"))/COUNTIFS($G:$G,$G21,$W:$W,"●",$A:$A,RP$5,$B:$B,IF($B21='PART METHOD'!$D$5,'PART METHOD'!$D$5,"&lt;&gt;"&amp;'PART METHOD'!$D$5))/RP$3,0)/3600/$E21</f>
        <v>0</v>
      </c>
      <c r="RQ21" s="0" t="n">
        <f aca="false">IF($X21="●",SUMIFS(ST_SUM!SE:SE,ST_SUM!$L:$L,$G21)/COUNTIFS($G:$G,$G21,$X:$X,"●",$A:$A,RQ$5)/RQ$3,0)/3600/$E21</f>
        <v>0</v>
      </c>
      <c r="RR21" s="0" t="n">
        <f aca="false">IF($Y21="●",SUMIFS(ST_SUM!SF:SF,ST_SUM!$L:$L,$G21)/COUNTIFS($G:$G,$G21,$Y:$Y,"●",$A:$A,RR$5)/RR$3,0)/3600/$E21</f>
        <v>0</v>
      </c>
      <c r="RS21" s="0" t="n">
        <f aca="false">IF($Z21="●",SUMIFS(ST_SUM!SG:SG,ST_SUM!$L:$L,$G21)/COUNTIFS($G:$G,$G21,$Z:$Z,"●",$A:$A,RS$5)/RS$3,0)/3600/$E21</f>
        <v>0</v>
      </c>
      <c r="RT21" s="0" t="n">
        <f aca="false">IF($AA21="●",SUMIFS(ST_SUM!SH:SH,ST_SUM!$L:$L,$G21)/COUNTIFS($G:$G,$G21,$AA:$AA,"●",$A:$A,RT$5)/RT$3,0)/3600/$E21</f>
        <v>0</v>
      </c>
      <c r="RU21" s="0" t="n">
        <f aca="false">IF($AB21="●",SUMIFS(ST_SUM!SI:SI,ST_SUM!$L:$L,$G21)/COUNTIFS($G:$G,$G21,$AB:$AB,"●",$A:$A,RU$5)/RU$3,0)/3600/$E21</f>
        <v>0</v>
      </c>
      <c r="RV21" s="0" t="n">
        <f aca="false">IF($AC21="●",SUMIFS(ST_SUM!SJ:SJ,ST_SUM!$L:$L,$G21)/COUNTIFS($G:$G,$G21,$AC:$AC,"●",$A:$A,RV$5)/RV$3,0)/3600/$E21</f>
        <v>0</v>
      </c>
      <c r="RW21" s="0" t="n">
        <f aca="false">IF($AD21="●",SUMIFS(ST_SUM!SK:SK,ST_SUM!$L:$L,$G21)/COUNTIFS($G:$G,$G21,$AD:$AD,"●",$A:$A,RW$5)/RW$3,0)/3600/$E21</f>
        <v>0</v>
      </c>
      <c r="RX21" s="0" t="n">
        <f aca="false">IF($AE21="●",SUMIFS(ST_SUM!SL:SL,ST_SUM!$L:$L,$G21)/COUNTIFS($G:$G,$G21,$AE:$AE,"●",$A:$A,RX$5)/RX$3,0)/3600/$E21</f>
        <v>0</v>
      </c>
      <c r="RY21" s="0" t="n">
        <f aca="false">IF($AF21="●",SUMIFS(ST_SUM!SM:SM,ST_SUM!$L:$L,$G21)/COUNTIFS($G:$G,$G21,$AF:$AF,"●",$A:$A,RY$5)/RY$3,0)/3600/$E21</f>
        <v>0</v>
      </c>
      <c r="RZ21" s="0" t="n">
        <f aca="false">IF($AG21="●",SUMIFS(ST_SUM!SN:SN,ST_SUM!$L:$L,$G21)/COUNTIFS($G:$G,$G21,$AG:$AG,"●",$A:$A,RZ$5)/RZ$3,0)/3600/$E21</f>
        <v>0</v>
      </c>
      <c r="SA21" s="0" t="n">
        <f aca="false">IF($AH21="●",SUMIFS(ST_SUM!SO:SO,ST_SUM!$L:$L,$G21)/COUNTIFS($G:$G,$G21,$AH:$AH,"●",$A:$A,SA$5)/SA$3,0)/3600/$E21</f>
        <v>0</v>
      </c>
      <c r="SB21" s="0" t="n">
        <f aca="false">IF($AI21="●",SUMIFS(ST_SUM!SP:SP,ST_SUM!$L:$L,$G21)/COUNTIFS($G:$G,$G21,$AI:$AI,"●",$A:$A,SB$5)/SB$3,0)/3600/$E21</f>
        <v>0</v>
      </c>
      <c r="SC21" s="0" t="n">
        <f aca="false">IF($AJ21="●",SUMIFS(ST_SUM!SQ:SQ,ST_SUM!$L:$L,$G21)/COUNTIFS($G:$G,$G21,$AJ:$AJ,"●",$A:$A,SC$5)/SC$3,0)/3600/$E21</f>
        <v>0</v>
      </c>
      <c r="SD21" s="0" t="n">
        <f aca="false">IF($AK21="●",SUMIFS(ST_SUM!SR:SR,ST_SUM!$L:$L,$G21)/COUNTIFS($G:$G,$G21,$AK:$AK,"●",$A:$A,SD$5)/SD$3,0)/3600/$E21</f>
        <v>0</v>
      </c>
      <c r="SE21" s="0" t="n">
        <f aca="false">IF($AL21="●",SUMIFS(ST_SUM!SS:SS,ST_SUM!$L:$L,$G21)/COUNTIFS($G:$G,$G21,$AL:$AL,"●",$A:$A,SE$5)/SE$3,0)/3600/$E21</f>
        <v>0</v>
      </c>
      <c r="SF21" s="0" t="n">
        <f aca="false">IF($AM21="●",SUMIFS(ST_SUM!ST:ST,ST_SUM!$L:$L,$G21)/COUNTIFS($G:$G,$G21,$AM:$AM,"●",$A:$A,SF$5)/SF$3,0)/3600/$E21</f>
        <v>0</v>
      </c>
      <c r="SG21" s="0" t="n">
        <f aca="false">IF($AN21="●",SUMIFS(ST_SUM!SU:SU,ST_SUM!$L:$L,$G21)/COUNTIFS($G:$G,$G21,$AN:$AN,"●",$A:$A,SG$5)/SG$3,0)/3600/$E21</f>
        <v>0</v>
      </c>
      <c r="SH21" s="0" t="n">
        <f aca="false">IF($AO21="●",SUMIFS(ST_SUM!SV:SV,ST_SUM!$L:$L,$G21)/COUNTIFS($G:$G,$G21,$AO:$AO,"●",$A:$A,SH$5)/SH$3,0)/3600/$E21</f>
        <v>0</v>
      </c>
      <c r="SI21" s="0" t="n">
        <f aca="false">IF($AP21="●",SUMIFS(ST_SUM!SW:SW,ST_SUM!$L:$L,$G21)/COUNTIFS($G:$G,$G21,$AP:$AP,"●",$A:$A,SI$5)/SI$3,0)/3600/$E21</f>
        <v>0</v>
      </c>
      <c r="SJ21" s="0" t="n">
        <f aca="false">IF($AQ21="●",SUMIFS(ST_SUM!SX:SX,ST_SUM!$L:$L,$G21)/COUNTIFS($G:$G,$G21,$AQ:$AQ,"●",$A:$A,SJ$5)/SJ$3,0)/3600/$E21</f>
        <v>0</v>
      </c>
      <c r="SK21" s="0" t="n">
        <f aca="false">IF($AR21="●",SUMIFS(ST_SUM!SY:SY,ST_SUM!$L:$L,$G21)/COUNTIFS($G:$G,$G21,$AR:$AR,"●",$A:$A,SK$5)/SK$3,0)/3600/$E21</f>
        <v>0</v>
      </c>
      <c r="SL21" s="0" t="n">
        <f aca="false">IF($AS21="●",SUMIFS(ST_SUM!SZ:SZ,ST_SUM!$L:$L,$G21)/COUNTIFS($G:$G,$G21,$AS:$AS,"●",$A:$A,SL$5)/SL$3,0)/3600/$E21</f>
        <v>0</v>
      </c>
      <c r="SM21" s="0" t="n">
        <f aca="false">IF($AT21="●",SUMIFS(ST_SUM!TA:TA,ST_SUM!$L:$L,$G21)/COUNTIFS($G:$G,$G21,$AT:$AT,"●",$A:$A,SM$5)/SM$3,0)/3600/$E21</f>
        <v>0</v>
      </c>
      <c r="SN21" s="0" t="n">
        <f aca="false">IF($AU21="●",SUMIFS(ST_SUM!TB:TB,ST_SUM!$L:$L,$G21)/COUNTIFS($G:$G,$G21,$AU:$AU,"●",$A:$A,SN$5)/SN$3,0)/3600/$E21</f>
        <v>0</v>
      </c>
      <c r="SO21" s="0" t="n">
        <f aca="false">IF($AV21="●",SUMIFS(ST_SUM!TC:TC,ST_SUM!$L:$L,$G21)/COUNTIFS($G:$G,$G21,$AV:$AV,"●",$A:$A,SO$5)/SO$3,0)/3600/$E21</f>
        <v>0</v>
      </c>
      <c r="SP21" s="0" t="n">
        <f aca="false">IF($AW21="●",SUMIFS(ST_SUM!TD:TD,ST_SUM!$L:$L,$G21)/COUNTIFS($G:$G,$G21,$AW:$AW,"●",$A:$A,SP$5)/SP$3,0)/3600/$E21</f>
        <v>0</v>
      </c>
      <c r="SQ21" s="0" t="n">
        <f aca="false">IF($AX21="●",SUMIFS(ST_SUM!TE:TE,ST_SUM!$L:$L,$G21)/COUNTIFS($G:$G,$G21,$AX:$AX,"●",$A:$A,SQ$5)/SQ$3,0)/3600/$E21</f>
        <v>0</v>
      </c>
      <c r="SR21" s="0" t="n">
        <f aca="false">IF($AY21="●",SUMIFS(ST_SUM!TF:TF,ST_SUM!$L:$L,$G21)/COUNTIFS($G:$G,$G21,$AY:$AY,"●",$A:$A,SR$5)/SR$3,0)/3600/$E21</f>
        <v>0</v>
      </c>
      <c r="SS21" s="0" t="n">
        <f aca="false">IF($AZ21="●",SUMIFS(ST_SUM!TG:TG,ST_SUM!$L:$L,$G21)/COUNTIFS($G:$G,$G21,$AZ:$AZ,"●",$A:$A,SS$5)/SS$3,0)/3600/$E21</f>
        <v>0</v>
      </c>
      <c r="ST21" s="0" t="n">
        <f aca="false">IF($BA21="●",SUMIFS(ST_SUM!TH:TH,ST_SUM!$L:$L,$G21)/COUNTIFS($G:$G,$G21,$BA:$BA,"●",$A:$A,ST$5)/ST$3,0)/3600/$E21</f>
        <v>0</v>
      </c>
      <c r="SU21" s="0" t="n">
        <f aca="false">IF($BB21="●",SUMIFS(ST_SUM!TI:TI,ST_SUM!$L:$L,$G21)/COUNTIFS($G:$G,$G21,$BB:$BB,"●",$A:$A,SU$5)/SU$3,0)/3600/$E21</f>
        <v>0</v>
      </c>
      <c r="SV21" s="0" t="n">
        <f aca="false">IF($BC21="●",SUMIFS(ST_SUM!TJ:TJ,ST_SUM!$L:$L,$G21)/COUNTIFS($G:$G,$G21,$BC:$BC,"●",$A:$A,SV$5)/SV$3,0)/3600/$E21</f>
        <v>0</v>
      </c>
      <c r="SW21" s="0" t="n">
        <f aca="false">IF($BD21="●",SUMIFS(ST_SUM!TK:TK,ST_SUM!$L:$L,$G21)/COUNTIFS($G:$G,$G21,$BD:$BD,"●",$A:$A,SW$5)/SW$3,0)/3600/$E21</f>
        <v>0</v>
      </c>
      <c r="SX21" s="0" t="n">
        <f aca="false">IF($BE21="●",SUMIFS(ST_SUM!TL:TL,ST_SUM!$L:$L,$G21)/COUNTIFS($G:$G,$G21,$BE:$BE,"●",$A:$A,SX$5)/SX$3,0)/3600/$E21</f>
        <v>0</v>
      </c>
      <c r="SY21" s="0" t="n">
        <f aca="false">IF($BF21="●",SUMIFS(ST_SUM!TM:TM,ST_SUM!$L:$L,$G21)/COUNTIFS($G:$G,$G21,$BF:$BF,"●",$A:$A,SY$5)/SY$3,0)/3600/$E21</f>
        <v>0</v>
      </c>
      <c r="SZ21" s="0" t="n">
        <f aca="false">IF($BG21="●",SUMIFS(ST_SUM!TN:TN,ST_SUM!$L:$L,$G21)/COUNTIFS($G:$G,$G21,$BG:$BG,"●",$A:$A,SZ$5)/SZ$3,0)/3600/$E21</f>
        <v>0</v>
      </c>
      <c r="TA21" s="0" t="n">
        <f aca="false">IF($BH21="●",SUMIFS(ST_SUM!TO:TO,ST_SUM!$L:$L,$G21)/COUNTIFS($G:$G,$G21,$BH:$BH,"●",$A:$A,TA$5)/TA$3,0)/3600/$E21</f>
        <v>0</v>
      </c>
      <c r="TB21" s="0" t="n">
        <f aca="false">IF($BI21="●",SUMIFS(ST_SUM!TP:TP,ST_SUM!$L:$L,$G21)/COUNTIFS($G:$G,$G21,$BI:$BI,"●",$A:$A,TB$5)/TB$3,0)/3600/$E21</f>
        <v>0</v>
      </c>
      <c r="TC21" s="0" t="n">
        <f aca="false">IF($BJ21="●",SUMIFS(ST_SUM!TQ:TQ,ST_SUM!$L:$L,$G21)/COUNTIFS($G:$G,$G21,$BJ:$BJ,"●",$A:$A,TC$5)/TC$3,0)/3600/$E21</f>
        <v>0</v>
      </c>
      <c r="TD21" s="0" t="n">
        <f aca="false">IF($BK21="●",SUMIFS(ST_SUM!TR:TR,ST_SUM!$L:$L,$G21)/COUNTIFS($G:$G,$G21,$BK:$BK,"●",$A:$A,TD$5)/TD$3,0)/3600/$E21</f>
        <v>0</v>
      </c>
      <c r="TE21" s="0" t="n">
        <f aca="false">IF($BL21="●",SUMIFS(ST_SUM!TS:TS,ST_SUM!$L:$L,$G21)/COUNTIFS($G:$G,$G21,$BL:$BL,"●",$A:$A,TE$5)/TE$3,0)/3600/$E21</f>
        <v>0</v>
      </c>
      <c r="TF21" s="0" t="n">
        <f aca="false">IF($BM21="●",SUMIFS(ST_SUM!TT:TT,ST_SUM!$L:$L,$G21)/COUNTIFS($G:$G,$G21,$BM:$BM,"●",$A:$A,TF$5)/TF$3,0)/3600/$E21</f>
        <v>0</v>
      </c>
      <c r="TG21" s="0" t="n">
        <f aca="false">IF($BN21="●",SUMIFS(ST_SUM!TU:TU,ST_SUM!$L:$L,$G21)/COUNTIFS($G:$G,$G21,$BN:$BN,"●",$A:$A,TG$5)/TG$3,0)/3600/$E21</f>
        <v>0</v>
      </c>
      <c r="TH21" s="0" t="n">
        <f aca="false">IF($BO21="●",SUMIFS(ST_SUM!TV:TV,ST_SUM!$L:$L,$G21)/COUNTIFS($G:$G,$G21,$BO:$BO,"●",$A:$A,TH$5)/TH$3,0)/3600/$E21</f>
        <v>0</v>
      </c>
      <c r="TI21" s="0" t="n">
        <f aca="false">IF($BP21="●",SUMIFS(ST_SUM!TW:TW,ST_SUM!$L:$L,$G21)/COUNTIFS($G:$G,$G21,$BP:$BP,"●",$A:$A,TI$5)/TI$3,0)/3600/$E21</f>
        <v>0</v>
      </c>
      <c r="TJ21" s="0" t="n">
        <f aca="false">IF($BQ21="●",SUMIFS(ST_SUM!TX:TX,ST_SUM!$L:$L,$G21)/COUNTIFS($G:$G,$G21,$BQ:$BQ,"●",$A:$A,TJ$5)/TJ$3,0)/3600/$E21</f>
        <v>0</v>
      </c>
      <c r="TK21" s="0" t="n">
        <f aca="false">IF($BR21="●",SUMIFS(ST_SUM!TY:TY,ST_SUM!$L:$L,$G21)/COUNTIFS($G:$G,$G21,$BR:$BR,"●",$A:$A,TK$5)/TK$3,0)/3600/$E21</f>
        <v>0</v>
      </c>
      <c r="TL21" s="0" t="n">
        <f aca="false">IF($BS21="●",SUMIFS(ST_SUM!TZ:TZ,ST_SUM!$L:$L,$G21)/COUNTIFS($G:$G,$G21,$BS:$BS,"●",$A:$A,TL$5)/TL$3,0)/3600/$E21</f>
        <v>0</v>
      </c>
      <c r="TM21" s="0" t="n">
        <f aca="false">IF($BT21="●",SUMIFS(ST_SUM!UA:UA,ST_SUM!$L:$L,$G21)/COUNTIFS($G:$G,$G21,$BT:$BT,"●",$A:$A,TM$5)/TM$3,0)/3600/$E21</f>
        <v>0</v>
      </c>
      <c r="TN21" s="0" t="n">
        <f aca="false">SUM(RA21:TM21)</f>
        <v>1.67883394097222</v>
      </c>
      <c r="TO21" s="0" t="n">
        <f aca="false">IF($H21="●",SUMIFS(ST_SUM!UC:UC,ST_SUM!$L:$L,$G21)/COUNTIFS($G:$G,$G21,$H:$H,"●",$A:$A,TO$5)/TO$3,0)/3600/$E21</f>
        <v>0</v>
      </c>
      <c r="TP21" s="0" t="n">
        <f aca="false">IF($I21="●",SUMIFS(ST_SUM!UD:UD,ST_SUM!$L:$L,$G21)/COUNTIFS($G:$G,$G21,$I:$I,"●",$A:$A,TP$5)/TP$3,0)/3600/$E21</f>
        <v>0</v>
      </c>
      <c r="TQ21" s="0" t="n">
        <f aca="false">IF($J21="●",SUMIFS(ST_SUM!UE:UE,ST_SUM!$L:$L,$G21)/COUNTIFS($G:$G,$G21,$J:$J,"●",$A:$A,TQ$5)/TQ$3,0)/3600/$E21</f>
        <v>0</v>
      </c>
      <c r="TR21" s="0" t="n">
        <f aca="false">IF($K21="●",SUMIFS(ST_SUM!UF:UF,ST_SUM!$L:$L,$G21)/COUNTIFS($G:$G,$G21,$K:$K,"●",$A:$A,TR$5)/TR$3,0)/3600/$E21</f>
        <v>0</v>
      </c>
      <c r="TS21" s="0" t="n">
        <f aca="false">IF($L21="●",SUMIFS(ST_SUM!UG:UG,ST_SUM!$L:$L,$G21)/COUNTIFS($G:$G,$G21,$L:$L,"●",$A:$A,TS$5)/TS$3,0)/3600/$E21</f>
        <v>0</v>
      </c>
      <c r="TT21" s="0" t="n">
        <f aca="false">IF($M21="●",SUMIFS(ST_SUM!UH:UH,ST_SUM!$L:$L,$G21)/COUNTIFS($G:$G,$G21,$M:$M,"●",$A:$A,TT$5)/TT$3,0)/3600/$E21</f>
        <v>0</v>
      </c>
      <c r="TU21" s="0" t="n">
        <f aca="false">IF($N21="●",SUMIFS(ST_SUM!UI:UI,ST_SUM!$L:$L,$G21)/COUNTIFS($G:$G,$G21,$N:$N,"●",$A:$A,TU$5)/TU$3,0)/3600/$E21</f>
        <v>0</v>
      </c>
      <c r="TV21" s="0" t="n">
        <f aca="false">IF($O21="●",SUMIFS(ST_SUM!UJ:UJ,ST_SUM!$L:$L,$G21,ST_SUM!$M:$M,IF($B21='PART METHOD'!$D$4,"FMCNC1",IF($B21='PART METHOD'!$D$6,"FMCNC2","STD")))/IF($B21='PART METHOD'!$D$4,COUNTIFS($G:$G,$G21,$O:$O,"●",$A:$A,TV$5,$B:$B,'PART METHOD'!$D$4),IF($B21='PART METHOD'!$D$6,COUNTIFS($G:$G,$G21,$O:$O,"●",$A:$A,TV$5,$B:$B,'PART METHOD'!$D$6),COUNTIFS($G:$G,$G21,$O:$O,"●",$A:$A,TV$5,$B:$B,"&lt;&gt;"&amp;'PART METHOD'!$D$4,$B:$B,"&lt;&gt;"&amp;'PART METHOD'!$D$6)))/TV$3,0)/3600/$E21</f>
        <v>0.0540393518518519</v>
      </c>
      <c r="TW21" s="0" t="n">
        <f aca="false">IF($P21="●",SUMIFS(ST_SUM!UK:UK,ST_SUM!$L:$L,$G21,ST_SUM!$M:$M,IF($B21='PART METHOD'!$D$4,"FMCNC1",IF($B21='PART METHOD'!$D$6,"FMCNC2","STD")))/IF($B21='PART METHOD'!$D$4,COUNTIFS($G:$G,$G21,$P:$P,"●",$A:$A,TW$5,$B:$B,'PART METHOD'!$D$4),IF($B21='PART METHOD'!$D$6,COUNTIFS($G:$G,$G21,$P:$P,"●",$A:$A,TW$5,$B:$B,'PART METHOD'!$D$6),COUNTIFS($G:$G,$G21,$P:$P,"●",$A:$A,TW$5,$B:$B,"&lt;&gt;"&amp;'PART METHOD'!$D$4,$B:$B,"&lt;&gt;"&amp;'PART METHOD'!$D$6)))/TW$3,0)/3600/$E21</f>
        <v>0.23346087962963</v>
      </c>
      <c r="TX21" s="0" t="n">
        <f aca="false">IF($Q21="●",SUMIFS(ST_SUM!UL:UL,ST_SUM!$L:$L,$G21,ST_SUM!$M:$M,IF($B21='PART METHOD'!$D$4,"FMCNC1",IF($B21='PART METHOD'!$D$6,"FMCNC2","STD")))/IF($B21='PART METHOD'!$D$4,COUNTIFS($G:$G,$G21,$Q:$Q,"●",$A:$A,TX$5,$B:$B,'PART METHOD'!$D$4),IF($B21='PART METHOD'!$D$6,COUNTIFS($G:$G,$G21,$Q:$Q,"●",$A:$A,TX$5,$B:$B,'PART METHOD'!$D$6),COUNTIFS($G:$G,$G21,$Q:$Q,"●",$A:$A,TX$5,$B:$B,"&lt;&gt;"&amp;'PART METHOD'!$D$4,$B:$B,"&lt;&gt;"&amp;'PART METHOD'!$D$6)))/TX$3,0)/3600/$E21</f>
        <v>0.283886805555556</v>
      </c>
      <c r="TY21" s="0" t="n">
        <f aca="false">IF($R21="●",SUMIFS(ST_SUM!UM:UM,ST_SUM!$L:$L,$G21,ST_SUM!$M:$M,IF($B21='PART METHOD'!$D$4,"FMCNC1",IF($B21='PART METHOD'!$D$6,"FMCNC2","STD")))/IF($B21='PART METHOD'!$D$4,COUNTIFS($G:$G,$G21,$R:$R,"●",$A:$A,TY$5,$B:$B,'PART METHOD'!$D$4),IF($B21='PART METHOD'!$D$6,COUNTIFS($G:$G,$G21,$R:$R,"●",$A:$A,TY$5,$B:$B,'PART METHOD'!$D$6),COUNTIFS($G:$G,$G21,$R:$R,"●",$A:$A,TY$5,$B:$B,"&lt;&gt;"&amp;'PART METHOD'!$D$4,$B:$B,"&lt;&gt;"&amp;'PART METHOD'!$D$6)))/TY$3,0)/3600/$E21</f>
        <v>0.0780208333333333</v>
      </c>
      <c r="TZ21" s="0" t="n">
        <f aca="false">IF($S21="●",SUMIFS(ST_SUM!UN:UN,ST_SUM!$L:$L,$G21,ST_SUM!$M:$M,IF($B21='PART METHOD'!$D$4,"FMCNC1",IF($B21='PART METHOD'!$D$6,"FMCNC2","STD")))/IF($B21='PART METHOD'!$D$4,COUNTIFS($G:$G,$G21,$S:$S,"●",$A:$A,TZ$5,$B:$B,'PART METHOD'!$D$4),IF($B21='PART METHOD'!$D$6,COUNTIFS($G:$G,$G21,$S:$S,"●",$A:$A,TZ$5,$B:$B,'PART METHOD'!$D$6),COUNTIFS($G:$G,$G21,$S:$S,"●",$A:$A,TZ$5,$B:$B,"&lt;&gt;"&amp;'PART METHOD'!$D$4,$B:$B,"&lt;&gt;"&amp;'PART METHOD'!$D$6)))/TZ$3,0)/3600/$E21</f>
        <v>0.0931424768518518</v>
      </c>
      <c r="UA21" s="0" t="n">
        <f aca="false">IF($T21="●",SUMIFS(ST_SUM!UO:UO,ST_SUM!$L:$L,$G21,ST_SUM!$M:$M,IF($B21='PART METHOD'!$D$4,"FMCNC1",IF($B21='PART METHOD'!$D$6,"FMCNC2","STD")))/IF($B21='PART METHOD'!$D$4,COUNTIFS($G:$G,$G21,$T:$T,"●",$A:$A,UA$5,$B:$B,'PART METHOD'!$D$4),IF($B21='PART METHOD'!$D$6,COUNTIFS($G:$G,$G21,$T:$T,"●",$A:$A,UA$5,$B:$B,'PART METHOD'!$D$6),COUNTIFS($G:$G,$G21,$T:$T,"●",$A:$A,UA$5,$B:$B,"&lt;&gt;"&amp;'PART METHOD'!$D$4,$B:$B,"&lt;&gt;"&amp;'PART METHOD'!$D$6)))/UA$3,0)/3600/$E21</f>
        <v>0.230405671296296</v>
      </c>
      <c r="UB21" s="0" t="n">
        <f aca="false">IF($U21="●",SUMIFS(ST_SUM!UP:UP,ST_SUM!$L:$L,$G21,ST_SUM!$M:$M,IF($B21='PART METHOD'!$D$4,"FMCNC1",IF($B21='PART METHOD'!$D$6,"FMCNC2","STD")))/IF($B21='PART METHOD'!$D$4,COUNTIFS($G:$G,$G21,$U:$U,"●",$A:$A,UB$5,$B:$B,'PART METHOD'!$D$4),IF($B21='PART METHOD'!$D$6,COUNTIFS($G:$G,$G21,$U:$U,"●",$A:$A,UB$5,$B:$B,'PART METHOD'!$D$6),COUNTIFS($G:$G,$G21,$U:$U,"●",$A:$A,UB$5,$B:$B,"&lt;&gt;"&amp;'PART METHOD'!$D$4,$B:$B,"&lt;&gt;"&amp;'PART METHOD'!$D$6)))/UB$3,0)/3600/$E21</f>
        <v>0.140346875</v>
      </c>
      <c r="UC21" s="0" t="n">
        <f aca="false">IF($V21="●",SUMIFS(ST_SUM!UQ:UQ,ST_SUM!$L:$L,$G21,ST_SUM!$M:$M,IF($B21='PART METHOD'!$D$4,"FMCNC1",IF($B21='PART METHOD'!$D$6,"FMCNC2","STD")))/IF($B21='PART METHOD'!$D$4,COUNTIFS($G:$G,$G21,$V:$V,"●",$A:$A,UC$5,$B:$B,'PART METHOD'!$D$4),IF($B21='PART METHOD'!$D$6,COUNTIFS($G:$G,$G21,$V:$V,"●",$A:$A,UC$5,$B:$B,'PART METHOD'!$D$6),COUNTIFS($G:$G,$G21,$V:$V,"●",$A:$A,UC$5,$B:$B,"&lt;&gt;"&amp;'PART METHOD'!$D$4,$B:$B,"&lt;&gt;"&amp;'PART METHOD'!$D$6)))/UC$3,0)/3600/$E21</f>
        <v>0.350823263888889</v>
      </c>
      <c r="UD21" s="0" t="n">
        <f aca="false">IF($W21="●",SUMIFS(ST_SUM!UR:UR,ST_SUM!$L:$L,$G21,ST_SUM!$N:$N,IF($B21='PART METHOD'!$D$5,"HAND","STD"))/COUNTIFS($G:$G,$G21,$W:$W,"●",$A:$A,UD$5,$B:$B,IF($B21='PART METHOD'!$D$5,'PART METHOD'!$D$5,"&lt;&gt;"&amp;'PART METHOD'!$D$5))/UD$3,0)/3600/$E21</f>
        <v>0</v>
      </c>
      <c r="UE21" s="0" t="n">
        <f aca="false">IF($X21="●",SUMIFS(ST_SUM!US:US,ST_SUM!$L:$L,$G21)/COUNTIFS($G:$G,$G21,$X:$X,"●",$A:$A,UE$5)/UE$3,0)/3600/$E21</f>
        <v>0</v>
      </c>
      <c r="UF21" s="0" t="n">
        <f aca="false">IF($Y21="●",SUMIFS(ST_SUM!UT:UT,ST_SUM!$L:$L,$G21)/COUNTIFS($G:$G,$G21,$Y:$Y,"●",$A:$A,UF$5)/UF$3,0)/3600/$E21</f>
        <v>0</v>
      </c>
      <c r="UG21" s="0" t="n">
        <f aca="false">IF($Z21="●",SUMIFS(ST_SUM!UU:UU,ST_SUM!$L:$L,$G21)/COUNTIFS($G:$G,$G21,$Z:$Z,"●",$A:$A,UG$5)/UG$3,0)/3600/$E21</f>
        <v>0</v>
      </c>
      <c r="UH21" s="0" t="n">
        <f aca="false">IF($AA21="●",SUMIFS(ST_SUM!UV:UV,ST_SUM!$L:$L,$G21)/COUNTIFS($G:$G,$G21,$AA:$AA,"●",$A:$A,UH$5)/UH$3,0)/3600/$E21</f>
        <v>0</v>
      </c>
      <c r="UI21" s="0" t="n">
        <f aca="false">IF($AB21="●",SUMIFS(ST_SUM!UW:UW,ST_SUM!$L:$L,$G21)/COUNTIFS($G:$G,$G21,$AB:$AB,"●",$A:$A,UI$5)/UI$3,0)/3600/$E21</f>
        <v>0</v>
      </c>
      <c r="UJ21" s="0" t="n">
        <f aca="false">IF($AC21="●",SUMIFS(ST_SUM!UX:UX,ST_SUM!$L:$L,$G21)/COUNTIFS($G:$G,$G21,$AC:$AC,"●",$A:$A,UJ$5)/UJ$3,0)/3600/$E21</f>
        <v>0</v>
      </c>
      <c r="UK21" s="0" t="n">
        <f aca="false">IF($AD21="●",SUMIFS(ST_SUM!UY:UY,ST_SUM!$L:$L,$G21)/COUNTIFS($G:$G,$G21,$AD:$AD,"●",$A:$A,UK$5)/UK$3,0)/3600/$E21</f>
        <v>0</v>
      </c>
      <c r="UL21" s="0" t="n">
        <f aca="false">IF($AE21="●",SUMIFS(ST_SUM!UZ:UZ,ST_SUM!$L:$L,$G21)/COUNTIFS($G:$G,$G21,$AE:$AE,"●",$A:$A,UL$5)/UL$3,0)/3600/$E21</f>
        <v>0</v>
      </c>
      <c r="UM21" s="0" t="n">
        <f aca="false">IF($AF21="●",SUMIFS(ST_SUM!VA:VA,ST_SUM!$L:$L,$G21)/COUNTIFS($G:$G,$G21,$AF:$AF,"●",$A:$A,UM$5)/UM$3,0)/3600/$E21</f>
        <v>0</v>
      </c>
      <c r="UN21" s="0" t="n">
        <f aca="false">IF($AG21="●",SUMIFS(ST_SUM!VB:VB,ST_SUM!$L:$L,$G21)/COUNTIFS($G:$G,$G21,$AG:$AG,"●",$A:$A,UN$5)/UN$3,0)/3600/$E21</f>
        <v>0</v>
      </c>
      <c r="UO21" s="0" t="n">
        <f aca="false">IF($AH21="●",SUMIFS(ST_SUM!VC:VC,ST_SUM!$L:$L,$G21)/COUNTIFS($G:$G,$G21,$AH:$AH,"●",$A:$A,UO$5)/UO$3,0)/3600/$E21</f>
        <v>0</v>
      </c>
      <c r="UP21" s="0" t="n">
        <f aca="false">IF($AI21="●",SUMIFS(ST_SUM!VD:VD,ST_SUM!$L:$L,$G21)/COUNTIFS($G:$G,$G21,$AI:$AI,"●",$A:$A,UP$5)/UP$3,0)/3600/$E21</f>
        <v>0</v>
      </c>
      <c r="UQ21" s="0" t="n">
        <f aca="false">IF($AJ21="●",SUMIFS(ST_SUM!VE:VE,ST_SUM!$L:$L,$G21)/COUNTIFS($G:$G,$G21,$AJ:$AJ,"●",$A:$A,UQ$5)/UQ$3,0)/3600/$E21</f>
        <v>0</v>
      </c>
      <c r="UR21" s="0" t="n">
        <f aca="false">IF($AK21="●",SUMIFS(ST_SUM!VF:VF,ST_SUM!$L:$L,$G21)/COUNTIFS($G:$G,$G21,$AK:$AK,"●",$A:$A,UR$5)/UR$3,0)/3600/$E21</f>
        <v>0</v>
      </c>
      <c r="US21" s="0" t="n">
        <f aca="false">IF($AL21="●",SUMIFS(ST_SUM!VG:VG,ST_SUM!$L:$L,$G21)/COUNTIFS($G:$G,$G21,$AL:$AL,"●",$A:$A,US$5)/US$3,0)/3600/$E21</f>
        <v>0</v>
      </c>
      <c r="UT21" s="0" t="n">
        <f aca="false">IF($AM21="●",SUMIFS(ST_SUM!VH:VH,ST_SUM!$L:$L,$G21)/COUNTIFS($G:$G,$G21,$AM:$AM,"●",$A:$A,UT$5)/UT$3,0)/3600/$E21</f>
        <v>0</v>
      </c>
      <c r="UU21" s="0" t="n">
        <f aca="false">IF($AN21="●",SUMIFS(ST_SUM!VI:VI,ST_SUM!$L:$L,$G21)/COUNTIFS($G:$G,$G21,$AN:$AN,"●",$A:$A,UU$5)/UU$3,0)/3600/$E21</f>
        <v>0</v>
      </c>
      <c r="UV21" s="0" t="n">
        <f aca="false">IF($AO21="●",SUMIFS(ST_SUM!VJ:VJ,ST_SUM!$L:$L,$G21)/COUNTIFS($G:$G,$G21,$AO:$AO,"●",$A:$A,UV$5)/UV$3,0)/3600/$E21</f>
        <v>0</v>
      </c>
      <c r="UW21" s="0" t="n">
        <f aca="false">IF($AP21="●",SUMIFS(ST_SUM!VK:VK,ST_SUM!$L:$L,$G21)/COUNTIFS($G:$G,$G21,$AP:$AP,"●",$A:$A,UW$5)/UW$3,0)/3600/$E21</f>
        <v>0</v>
      </c>
      <c r="UX21" s="0" t="n">
        <f aca="false">IF($AQ21="●",SUMIFS(ST_SUM!VL:VL,ST_SUM!$L:$L,$G21)/COUNTIFS($G:$G,$G21,$AQ:$AQ,"●",$A:$A,UX$5)/UX$3,0)/3600/$E21</f>
        <v>0</v>
      </c>
      <c r="UY21" s="0" t="n">
        <f aca="false">IF($AR21="●",SUMIFS(ST_SUM!VM:VM,ST_SUM!$L:$L,$G21)/COUNTIFS($G:$G,$G21,$AR:$AR,"●",$A:$A,UY$5)/UY$3,0)/3600/$E21</f>
        <v>0</v>
      </c>
      <c r="UZ21" s="0" t="n">
        <f aca="false">IF($AS21="●",SUMIFS(ST_SUM!VN:VN,ST_SUM!$L:$L,$G21)/COUNTIFS($G:$G,$G21,$AS:$AS,"●",$A:$A,UZ$5)/UZ$3,0)/3600/$E21</f>
        <v>0</v>
      </c>
      <c r="VA21" s="0" t="n">
        <f aca="false">IF($AT21="●",SUMIFS(ST_SUM!VO:VO,ST_SUM!$L:$L,$G21)/COUNTIFS($G:$G,$G21,$AT:$AT,"●",$A:$A,VA$5)/VA$3,0)/3600/$E21</f>
        <v>0</v>
      </c>
      <c r="VB21" s="0" t="n">
        <f aca="false">IF($AU21="●",SUMIFS(ST_SUM!VP:VP,ST_SUM!$L:$L,$G21)/COUNTIFS($G:$G,$G21,$AU:$AU,"●",$A:$A,VB$5)/VB$3,0)/3600/$E21</f>
        <v>0</v>
      </c>
      <c r="VC21" s="0" t="n">
        <f aca="false">IF($AV21="●",SUMIFS(ST_SUM!VQ:VQ,ST_SUM!$L:$L,$G21)/COUNTIFS($G:$G,$G21,$AV:$AV,"●",$A:$A,VC$5)/VC$3,0)/3600/$E21</f>
        <v>0</v>
      </c>
      <c r="VD21" s="0" t="n">
        <f aca="false">IF($AW21="●",SUMIFS(ST_SUM!VR:VR,ST_SUM!$L:$L,$G21)/COUNTIFS($G:$G,$G21,$AW:$AW,"●",$A:$A,VD$5)/VD$3,0)/3600/$E21</f>
        <v>0</v>
      </c>
      <c r="VE21" s="0" t="n">
        <f aca="false">IF($AX21="●",SUMIFS(ST_SUM!VS:VS,ST_SUM!$L:$L,$G21)/COUNTIFS($G:$G,$G21,$AX:$AX,"●",$A:$A,VE$5)/VE$3,0)/3600/$E21</f>
        <v>0</v>
      </c>
      <c r="VF21" s="0" t="n">
        <f aca="false">IF($AY21="●",SUMIFS(ST_SUM!VT:VT,ST_SUM!$L:$L,$G21)/COUNTIFS($G:$G,$G21,$AY:$AY,"●",$A:$A,VF$5)/VF$3,0)/3600/$E21</f>
        <v>0</v>
      </c>
      <c r="VG21" s="0" t="n">
        <f aca="false">IF($AZ21="●",SUMIFS(ST_SUM!VU:VU,ST_SUM!$L:$L,$G21)/COUNTIFS($G:$G,$G21,$AZ:$AZ,"●",$A:$A,VG$5)/VG$3,0)/3600/$E21</f>
        <v>0</v>
      </c>
      <c r="VH21" s="0" t="n">
        <f aca="false">IF($BA21="●",SUMIFS(ST_SUM!VV:VV,ST_SUM!$L:$L,$G21)/COUNTIFS($G:$G,$G21,$BA:$BA,"●",$A:$A,VH$5)/VH$3,0)/3600/$E21</f>
        <v>0</v>
      </c>
      <c r="VI21" s="0" t="n">
        <f aca="false">IF($BB21="●",SUMIFS(ST_SUM!VW:VW,ST_SUM!$L:$L,$G21)/COUNTIFS($G:$G,$G21,$BB:$BB,"●",$A:$A,VI$5)/VI$3,0)/3600/$E21</f>
        <v>0</v>
      </c>
      <c r="VJ21" s="0" t="n">
        <f aca="false">IF($BC21="●",SUMIFS(ST_SUM!VX:VX,ST_SUM!$L:$L,$G21)/COUNTIFS($G:$G,$G21,$BC:$BC,"●",$A:$A,VJ$5)/VJ$3,0)/3600/$E21</f>
        <v>0</v>
      </c>
      <c r="VK21" s="0" t="n">
        <f aca="false">IF($BD21="●",SUMIFS(ST_SUM!VY:VY,ST_SUM!$L:$L,$G21)/COUNTIFS($G:$G,$G21,$BD:$BD,"●",$A:$A,VK$5)/VK$3,0)/3600/$E21</f>
        <v>0</v>
      </c>
      <c r="VL21" s="0" t="n">
        <f aca="false">IF($BE21="●",SUMIFS(ST_SUM!VZ:VZ,ST_SUM!$L:$L,$G21)/COUNTIFS($G:$G,$G21,$BE:$BE,"●",$A:$A,VL$5)/VL$3,0)/3600/$E21</f>
        <v>0</v>
      </c>
      <c r="VM21" s="0" t="n">
        <f aca="false">IF($BF21="●",SUMIFS(ST_SUM!WA:WA,ST_SUM!$L:$L,$G21)/COUNTIFS($G:$G,$G21,$BF:$BF,"●",$A:$A,VM$5)/VM$3,0)/3600/$E21</f>
        <v>0</v>
      </c>
      <c r="VN21" s="0" t="n">
        <f aca="false">IF($BG21="●",SUMIFS(ST_SUM!WB:WB,ST_SUM!$L:$L,$G21)/COUNTIFS($G:$G,$G21,$BG:$BG,"●",$A:$A,VN$5)/VN$3,0)/3600/$E21</f>
        <v>0</v>
      </c>
      <c r="VO21" s="0" t="n">
        <f aca="false">IF($BH21="●",SUMIFS(ST_SUM!WC:WC,ST_SUM!$L:$L,$G21)/COUNTIFS($G:$G,$G21,$BH:$BH,"●",$A:$A,VO$5)/VO$3,0)/3600/$E21</f>
        <v>0</v>
      </c>
      <c r="VP21" s="0" t="n">
        <f aca="false">IF($BI21="●",SUMIFS(ST_SUM!WD:WD,ST_SUM!$L:$L,$G21)/COUNTIFS($G:$G,$G21,$BI:$BI,"●",$A:$A,VP$5)/VP$3,0)/3600/$E21</f>
        <v>0</v>
      </c>
      <c r="VQ21" s="0" t="n">
        <f aca="false">IF($BJ21="●",SUMIFS(ST_SUM!WE:WE,ST_SUM!$L:$L,$G21)/COUNTIFS($G:$G,$G21,$BJ:$BJ,"●",$A:$A,VQ$5)/VQ$3,0)/3600/$E21</f>
        <v>0</v>
      </c>
      <c r="VR21" s="0" t="n">
        <f aca="false">IF($BK21="●",SUMIFS(ST_SUM!WF:WF,ST_SUM!$L:$L,$G21)/COUNTIFS($G:$G,$G21,$BK:$BK,"●",$A:$A,VR$5)/VR$3,0)/3600/$E21</f>
        <v>0</v>
      </c>
      <c r="VS21" s="0" t="n">
        <f aca="false">IF($BL21="●",SUMIFS(ST_SUM!WG:WG,ST_SUM!$L:$L,$G21)/COUNTIFS($G:$G,$G21,$BL:$BL,"●",$A:$A,VS$5)/VS$3,0)/3600/$E21</f>
        <v>0</v>
      </c>
      <c r="VT21" s="0" t="n">
        <f aca="false">IF($BM21="●",SUMIFS(ST_SUM!WH:WH,ST_SUM!$L:$L,$G21)/COUNTIFS($G:$G,$G21,$BM:$BM,"●",$A:$A,VT$5)/VT$3,0)/3600/$E21</f>
        <v>0</v>
      </c>
      <c r="VU21" s="0" t="n">
        <f aca="false">IF($BN21="●",SUMIFS(ST_SUM!WI:WI,ST_SUM!$L:$L,$G21)/COUNTIFS($G:$G,$G21,$BN:$BN,"●",$A:$A,VU$5)/VU$3,0)/3600/$E21</f>
        <v>0</v>
      </c>
      <c r="VV21" s="0" t="n">
        <f aca="false">IF($BO21="●",SUMIFS(ST_SUM!WJ:WJ,ST_SUM!$L:$L,$G21)/COUNTIFS($G:$G,$G21,$BO:$BO,"●",$A:$A,VV$5)/VV$3,0)/3600/$E21</f>
        <v>0</v>
      </c>
      <c r="VW21" s="0" t="n">
        <f aca="false">IF($BP21="●",SUMIFS(ST_SUM!WK:WK,ST_SUM!$L:$L,$G21)/COUNTIFS($G:$G,$G21,$BP:$BP,"●",$A:$A,VW$5)/VW$3,0)/3600/$E21</f>
        <v>0</v>
      </c>
      <c r="VX21" s="0" t="n">
        <f aca="false">IF($BQ21="●",SUMIFS(ST_SUM!WL:WL,ST_SUM!$L:$L,$G21)/COUNTIFS($G:$G,$G21,$BQ:$BQ,"●",$A:$A,VX$5)/VX$3,0)/3600/$E21</f>
        <v>0</v>
      </c>
      <c r="VY21" s="0" t="n">
        <f aca="false">IF($BR21="●",SUMIFS(ST_SUM!WM:WM,ST_SUM!$L:$L,$G21)/COUNTIFS($G:$G,$G21,$BR:$BR,"●",$A:$A,VY$5)/VY$3,0)/3600/$E21</f>
        <v>0</v>
      </c>
      <c r="VZ21" s="0" t="n">
        <f aca="false">IF($BS21="●",SUMIFS(ST_SUM!WN:WN,ST_SUM!$L:$L,$G21)/COUNTIFS($G:$G,$G21,$BS:$BS,"●",$A:$A,VZ$5)/VZ$3,0)/3600/$E21</f>
        <v>0</v>
      </c>
      <c r="WA21" s="0" t="n">
        <f aca="false">IF($BT21="●",SUMIFS(ST_SUM!WO:WO,ST_SUM!$L:$L,$G21)/COUNTIFS($G:$G,$G21,$BT:$BT,"●",$A:$A,WA$5)/WA$3,0)/3600/$E21</f>
        <v>0</v>
      </c>
      <c r="WB21" s="0" t="n">
        <f aca="false">SUM(TO21:WA21)</f>
        <v>1.46412615740741</v>
      </c>
      <c r="WC21" s="0" t="n">
        <f aca="false">IF($H21="●",SUMIFS(ST_SUM!WQ:WQ,ST_SUM!$L:$L,$G21)/COUNTIFS($G:$G,$G21,$H:$H,"●",$A:$A,WC$5)/WC$3,0)/3600/$E21</f>
        <v>0</v>
      </c>
      <c r="WD21" s="0" t="n">
        <f aca="false">IF($I21="●",SUMIFS(ST_SUM!WR:WR,ST_SUM!$L:$L,$G21)/COUNTIFS($G:$G,$G21,$I:$I,"●",$A:$A,WD$5)/WD$3,0)/3600/$E21</f>
        <v>0</v>
      </c>
      <c r="WE21" s="0" t="n">
        <f aca="false">IF($J21="●",SUMIFS(ST_SUM!WS:WS,ST_SUM!$L:$L,$G21)/COUNTIFS($G:$G,$G21,$J:$J,"●",$A:$A,WE$5)/WE$3,0)/3600/$E21</f>
        <v>0</v>
      </c>
      <c r="WF21" s="0" t="n">
        <f aca="false">IF($K21="●",SUMIFS(ST_SUM!WT:WT,ST_SUM!$L:$L,$G21)/COUNTIFS($G:$G,$G21,$K:$K,"●",$A:$A,WF$5)/WF$3,0)/3600/$E21</f>
        <v>0</v>
      </c>
      <c r="WG21" s="0" t="n">
        <f aca="false">IF($L21="●",SUMIFS(ST_SUM!WU:WU,ST_SUM!$L:$L,$G21)/COUNTIFS($G:$G,$G21,$L:$L,"●",$A:$A,WG$5)/WG$3,0)/3600/$E21</f>
        <v>0</v>
      </c>
      <c r="WH21" s="0" t="n">
        <f aca="false">IF($M21="●",SUMIFS(ST_SUM!WV:WV,ST_SUM!$L:$L,$G21)/COUNTIFS($G:$G,$G21,$M:$M,"●",$A:$A,WH$5)/WH$3,0)/3600/$E21</f>
        <v>0</v>
      </c>
      <c r="WI21" s="0" t="n">
        <f aca="false">IF($N21="●",SUMIFS(ST_SUM!WW:WW,ST_SUM!$L:$L,$G21)/COUNTIFS($G:$G,$G21,$N:$N,"●",$A:$A,WI$5)/WI$3,0)/3600/$E21</f>
        <v>0</v>
      </c>
      <c r="WJ21" s="0" t="n">
        <f aca="false">IF($O21="●",SUMIFS(ST_SUM!WX:WX,ST_SUM!$L:$L,$G21,ST_SUM!$M:$M,IF($B21='PART METHOD'!$D$4,"FMCNC1",IF($B21='PART METHOD'!$D$6,"FMCNC2","STD")))/IF($B21='PART METHOD'!$D$4,COUNTIFS($G:$G,$G21,$O:$O,"●",$A:$A,WJ$5,$B:$B,'PART METHOD'!$D$4),IF($B21='PART METHOD'!$D$6,COUNTIFS($G:$G,$G21,$O:$O,"●",$A:$A,WJ$5,$B:$B,'PART METHOD'!$D$6),COUNTIFS($G:$G,$G21,$O:$O,"●",$A:$A,WJ$5,$B:$B,"&lt;&gt;"&amp;'PART METHOD'!$D$4,$B:$B,"&lt;&gt;"&amp;'PART METHOD'!$D$6)))/WJ$3,0)/3600/$E21</f>
        <v>0.0518371212121212</v>
      </c>
      <c r="WK21" s="0" t="n">
        <f aca="false">IF($P21="●",SUMIFS(ST_SUM!WY:WY,ST_SUM!$L:$L,$G21,ST_SUM!$M:$M,IF($B21='PART METHOD'!$D$4,"FMCNC1",IF($B21='PART METHOD'!$D$6,"FMCNC2","STD")))/IF($B21='PART METHOD'!$D$4,COUNTIFS($G:$G,$G21,$P:$P,"●",$A:$A,WK$5,$B:$B,'PART METHOD'!$D$4),IF($B21='PART METHOD'!$D$6,COUNTIFS($G:$G,$G21,$P:$P,"●",$A:$A,WK$5,$B:$B,'PART METHOD'!$D$6),COUNTIFS($G:$G,$G21,$P:$P,"●",$A:$A,WK$5,$B:$B,"&lt;&gt;"&amp;'PART METHOD'!$D$4,$B:$B,"&lt;&gt;"&amp;'PART METHOD'!$D$6)))/WK$3,0)/3600/$E21</f>
        <v>0.175955871212121</v>
      </c>
      <c r="WL21" s="0" t="n">
        <f aca="false">IF($Q21="●",SUMIFS(ST_SUM!WZ:WZ,ST_SUM!$L:$L,$G21,ST_SUM!$M:$M,IF($B21='PART METHOD'!$D$4,"FMCNC1",IF($B21='PART METHOD'!$D$6,"FMCNC2","STD")))/IF($B21='PART METHOD'!$D$4,COUNTIFS($G:$G,$G21,$Q:$Q,"●",$A:$A,WL$5,$B:$B,'PART METHOD'!$D$4),IF($B21='PART METHOD'!$D$6,COUNTIFS($G:$G,$G21,$Q:$Q,"●",$A:$A,WL$5,$B:$B,'PART METHOD'!$D$6),COUNTIFS($G:$G,$G21,$Q:$Q,"●",$A:$A,WL$5,$B:$B,"&lt;&gt;"&amp;'PART METHOD'!$D$4,$B:$B,"&lt;&gt;"&amp;'PART METHOD'!$D$6)))/WL$3,0)/3600/$E21</f>
        <v>0.316523958333333</v>
      </c>
      <c r="WM21" s="0" t="n">
        <f aca="false">IF($R21="●",SUMIFS(ST_SUM!XA:XA,ST_SUM!$L:$L,$G21,ST_SUM!$M:$M,IF($B21='PART METHOD'!$D$4,"FMCNC1",IF($B21='PART METHOD'!$D$6,"FMCNC2","STD")))/IF($B21='PART METHOD'!$D$4,COUNTIFS($G:$G,$G21,$R:$R,"●",$A:$A,WM$5,$B:$B,'PART METHOD'!$D$4),IF($B21='PART METHOD'!$D$6,COUNTIFS($G:$G,$G21,$R:$R,"●",$A:$A,WM$5,$B:$B,'PART METHOD'!$D$6),COUNTIFS($G:$G,$G21,$R:$R,"●",$A:$A,WM$5,$B:$B,"&lt;&gt;"&amp;'PART METHOD'!$D$4,$B:$B,"&lt;&gt;"&amp;'PART METHOD'!$D$6)))/WM$3,0)/3600/$E21</f>
        <v>0.0540467171717172</v>
      </c>
      <c r="WN21" s="0" t="n">
        <f aca="false">IF($S21="●",SUMIFS(ST_SUM!XB:XB,ST_SUM!$L:$L,$G21,ST_SUM!$M:$M,IF($B21='PART METHOD'!$D$4,"FMCNC1",IF($B21='PART METHOD'!$D$6,"FMCNC2","STD")))/IF($B21='PART METHOD'!$D$4,COUNTIFS($G:$G,$G21,$S:$S,"●",$A:$A,WN$5,$B:$B,'PART METHOD'!$D$4),IF($B21='PART METHOD'!$D$6,COUNTIFS($G:$G,$G21,$S:$S,"●",$A:$A,WN$5,$B:$B,'PART METHOD'!$D$6),COUNTIFS($G:$G,$G21,$S:$S,"●",$A:$A,WN$5,$B:$B,"&lt;&gt;"&amp;'PART METHOD'!$D$4,$B:$B,"&lt;&gt;"&amp;'PART METHOD'!$D$6)))/WN$3,0)/3600/$E21</f>
        <v>0.153215372474747</v>
      </c>
      <c r="WO21" s="0" t="n">
        <f aca="false">IF($T21="●",SUMIFS(ST_SUM!XC:XC,ST_SUM!$L:$L,$G21,ST_SUM!$M:$M,IF($B21='PART METHOD'!$D$4,"FMCNC1",IF($B21='PART METHOD'!$D$6,"FMCNC2","STD")))/IF($B21='PART METHOD'!$D$4,COUNTIFS($G:$G,$G21,$T:$T,"●",$A:$A,WO$5,$B:$B,'PART METHOD'!$D$4),IF($B21='PART METHOD'!$D$6,COUNTIFS($G:$G,$G21,$T:$T,"●",$A:$A,WO$5,$B:$B,'PART METHOD'!$D$6),COUNTIFS($G:$G,$G21,$T:$T,"●",$A:$A,WO$5,$B:$B,"&lt;&gt;"&amp;'PART METHOD'!$D$4,$B:$B,"&lt;&gt;"&amp;'PART METHOD'!$D$6)))/WO$3,0)/3600/$E21</f>
        <v>0.21612720959596</v>
      </c>
      <c r="WP21" s="0" t="n">
        <f aca="false">IF($U21="●",SUMIFS(ST_SUM!XD:XD,ST_SUM!$L:$L,$G21,ST_SUM!$M:$M,IF($B21='PART METHOD'!$D$4,"FMCNC1",IF($B21='PART METHOD'!$D$6,"FMCNC2","STD")))/IF($B21='PART METHOD'!$D$4,COUNTIFS($G:$G,$G21,$U:$U,"●",$A:$A,WP$5,$B:$B,'PART METHOD'!$D$4),IF($B21='PART METHOD'!$D$6,COUNTIFS($G:$G,$G21,$U:$U,"●",$A:$A,WP$5,$B:$B,'PART METHOD'!$D$6),COUNTIFS($G:$G,$G21,$U:$U,"●",$A:$A,WP$5,$B:$B,"&lt;&gt;"&amp;'PART METHOD'!$D$4,$B:$B,"&lt;&gt;"&amp;'PART METHOD'!$D$6)))/WP$3,0)/3600/$E21</f>
        <v>0.136621527777778</v>
      </c>
      <c r="WQ21" s="0" t="n">
        <f aca="false">IF($V21="●",SUMIFS(ST_SUM!XE:XE,ST_SUM!$L:$L,$G21,ST_SUM!$M:$M,IF($B21='PART METHOD'!$D$4,"FMCNC1",IF($B21='PART METHOD'!$D$6,"FMCNC2","STD")))/IF($B21='PART METHOD'!$D$4,COUNTIFS($G:$G,$G21,$V:$V,"●",$A:$A,WQ$5,$B:$B,'PART METHOD'!$D$4),IF($B21='PART METHOD'!$D$6,COUNTIFS($G:$G,$G21,$V:$V,"●",$A:$A,WQ$5,$B:$B,'PART METHOD'!$D$6),COUNTIFS($G:$G,$G21,$V:$V,"●",$A:$A,WQ$5,$B:$B,"&lt;&gt;"&amp;'PART METHOD'!$D$4,$B:$B,"&lt;&gt;"&amp;'PART METHOD'!$D$6)))/WQ$3,0)/3600/$E21</f>
        <v>0.41928740530303</v>
      </c>
      <c r="WR21" s="0" t="n">
        <f aca="false">IF($W21="●",SUMIFS(ST_SUM!XF:XF,ST_SUM!$L:$L,$G21,ST_SUM!$N:$N,IF($B21='PART METHOD'!$D$5,"HAND","STD"))/COUNTIFS($G:$G,$G21,$W:$W,"●",$A:$A,WR$5,$B:$B,IF($B21='PART METHOD'!$D$5,'PART METHOD'!$D$5,"&lt;&gt;"&amp;'PART METHOD'!$D$5))/WR$3,0)/3600/$E21</f>
        <v>0</v>
      </c>
      <c r="WS21" s="0" t="n">
        <f aca="false">IF($X21="●",SUMIFS(ST_SUM!XG:XG,ST_SUM!$L:$L,$G21)/COUNTIFS($G:$G,$G21,$X:$X,"●",$A:$A,WS$5)/WS$3,0)/3600/$E21</f>
        <v>0</v>
      </c>
      <c r="WT21" s="0" t="n">
        <f aca="false">IF($Y21="●",SUMIFS(ST_SUM!XH:XH,ST_SUM!$L:$L,$G21)/COUNTIFS($G:$G,$G21,$Y:$Y,"●",$A:$A,WT$5)/WT$3,0)/3600/$E21</f>
        <v>0</v>
      </c>
      <c r="WU21" s="0" t="n">
        <f aca="false">IF($Z21="●",SUMIFS(ST_SUM!XI:XI,ST_SUM!$L:$L,$G21)/COUNTIFS($G:$G,$G21,$Z:$Z,"●",$A:$A,WU$5)/WU$3,0)/3600/$E21</f>
        <v>0</v>
      </c>
      <c r="WV21" s="0" t="n">
        <f aca="false">IF($AA21="●",SUMIFS(ST_SUM!XJ:XJ,ST_SUM!$L:$L,$G21)/COUNTIFS($G:$G,$G21,$AA:$AA,"●",$A:$A,WV$5)/WV$3,0)/3600/$E21</f>
        <v>0</v>
      </c>
      <c r="WW21" s="0" t="n">
        <f aca="false">IF($AB21="●",SUMIFS(ST_SUM!XK:XK,ST_SUM!$L:$L,$G21)/COUNTIFS($G:$G,$G21,$AB:$AB,"●",$A:$A,WW$5)/WW$3,0)/3600/$E21</f>
        <v>0</v>
      </c>
      <c r="WX21" s="0" t="n">
        <f aca="false">IF($AC21="●",SUMIFS(ST_SUM!XL:XL,ST_SUM!$L:$L,$G21)/COUNTIFS($G:$G,$G21,$AC:$AC,"●",$A:$A,WX$5)/WX$3,0)/3600/$E21</f>
        <v>0</v>
      </c>
      <c r="WY21" s="0" t="n">
        <f aca="false">IF($AD21="●",SUMIFS(ST_SUM!XM:XM,ST_SUM!$L:$L,$G21)/COUNTIFS($G:$G,$G21,$AD:$AD,"●",$A:$A,WY$5)/WY$3,0)/3600/$E21</f>
        <v>0</v>
      </c>
      <c r="WZ21" s="0" t="n">
        <f aca="false">IF($AE21="●",SUMIFS(ST_SUM!XN:XN,ST_SUM!$L:$L,$G21)/COUNTIFS($G:$G,$G21,$AE:$AE,"●",$A:$A,WZ$5)/WZ$3,0)/3600/$E21</f>
        <v>0</v>
      </c>
      <c r="XA21" s="0" t="n">
        <f aca="false">IF($AF21="●",SUMIFS(ST_SUM!XO:XO,ST_SUM!$L:$L,$G21)/COUNTIFS($G:$G,$G21,$AF:$AF,"●",$A:$A,XA$5)/XA$3,0)/3600/$E21</f>
        <v>0</v>
      </c>
      <c r="XB21" s="0" t="n">
        <f aca="false">IF($AG21="●",SUMIFS(ST_SUM!XP:XP,ST_SUM!$L:$L,$G21)/COUNTIFS($G:$G,$G21,$AG:$AG,"●",$A:$A,XB$5)/XB$3,0)/3600/$E21</f>
        <v>0</v>
      </c>
      <c r="XC21" s="0" t="n">
        <f aca="false">IF($AH21="●",SUMIFS(ST_SUM!XQ:XQ,ST_SUM!$L:$L,$G21)/COUNTIFS($G:$G,$G21,$AH:$AH,"●",$A:$A,XC$5)/XC$3,0)/3600/$E21</f>
        <v>0</v>
      </c>
      <c r="XD21" s="0" t="n">
        <f aca="false">IF($AI21="●",SUMIFS(ST_SUM!XR:XR,ST_SUM!$L:$L,$G21)/COUNTIFS($G:$G,$G21,$AI:$AI,"●",$A:$A,XD$5)/XD$3,0)/3600/$E21</f>
        <v>0</v>
      </c>
      <c r="XE21" s="0" t="n">
        <f aca="false">IF($AJ21="●",SUMIFS(ST_SUM!XS:XS,ST_SUM!$L:$L,$G21)/COUNTIFS($G:$G,$G21,$AJ:$AJ,"●",$A:$A,XE$5)/XE$3,0)/3600/$E21</f>
        <v>0</v>
      </c>
      <c r="XF21" s="0" t="n">
        <f aca="false">IF($AK21="●",SUMIFS(ST_SUM!XT:XT,ST_SUM!$L:$L,$G21)/COUNTIFS($G:$G,$G21,$AK:$AK,"●",$A:$A,XF$5)/XF$3,0)/3600/$E21</f>
        <v>0</v>
      </c>
      <c r="XG21" s="0" t="n">
        <f aca="false">IF($AL21="●",SUMIFS(ST_SUM!XU:XU,ST_SUM!$L:$L,$G21)/COUNTIFS($G:$G,$G21,$AL:$AL,"●",$A:$A,XG$5)/XG$3,0)/3600/$E21</f>
        <v>0</v>
      </c>
      <c r="XH21" s="0" t="n">
        <f aca="false">IF($AM21="●",SUMIFS(ST_SUM!XV:XV,ST_SUM!$L:$L,$G21)/COUNTIFS($G:$G,$G21,$AM:$AM,"●",$A:$A,XH$5)/XH$3,0)/3600/$E21</f>
        <v>0</v>
      </c>
      <c r="XI21" s="0" t="n">
        <f aca="false">IF($AN21="●",SUMIFS(ST_SUM!XW:XW,ST_SUM!$L:$L,$G21)/COUNTIFS($G:$G,$G21,$AN:$AN,"●",$A:$A,XI$5)/XI$3,0)/3600/$E21</f>
        <v>0</v>
      </c>
      <c r="XJ21" s="0" t="n">
        <f aca="false">IF($AO21="●",SUMIFS(ST_SUM!XX:XX,ST_SUM!$L:$L,$G21)/COUNTIFS($G:$G,$G21,$AO:$AO,"●",$A:$A,XJ$5)/XJ$3,0)/3600/$E21</f>
        <v>0</v>
      </c>
      <c r="XK21" s="0" t="n">
        <f aca="false">IF($AP21="●",SUMIFS(ST_SUM!XY:XY,ST_SUM!$L:$L,$G21)/COUNTIFS($G:$G,$G21,$AP:$AP,"●",$A:$A,XK$5)/XK$3,0)/3600/$E21</f>
        <v>0</v>
      </c>
      <c r="XL21" s="0" t="n">
        <f aca="false">IF($AQ21="●",SUMIFS(ST_SUM!XZ:XZ,ST_SUM!$L:$L,$G21)/COUNTIFS($G:$G,$G21,$AQ:$AQ,"●",$A:$A,XL$5)/XL$3,0)/3600/$E21</f>
        <v>0</v>
      </c>
      <c r="XM21" s="0" t="n">
        <f aca="false">IF($AR21="●",SUMIFS(ST_SUM!YA:YA,ST_SUM!$L:$L,$G21)/COUNTIFS($G:$G,$G21,$AR:$AR,"●",$A:$A,XM$5)/XM$3,0)/3600/$E21</f>
        <v>0</v>
      </c>
      <c r="XN21" s="0" t="n">
        <f aca="false">IF($AS21="●",SUMIFS(ST_SUM!YB:YB,ST_SUM!$L:$L,$G21)/COUNTIFS($G:$G,$G21,$AS:$AS,"●",$A:$A,XN$5)/XN$3,0)/3600/$E21</f>
        <v>0</v>
      </c>
      <c r="XO21" s="0" t="n">
        <f aca="false">IF($AT21="●",SUMIFS(ST_SUM!YC:YC,ST_SUM!$L:$L,$G21)/COUNTIFS($G:$G,$G21,$AT:$AT,"●",$A:$A,XO$5)/XO$3,0)/3600/$E21</f>
        <v>0</v>
      </c>
      <c r="XP21" s="0" t="n">
        <f aca="false">IF($AU21="●",SUMIFS(ST_SUM!YD:YD,ST_SUM!$L:$L,$G21)/COUNTIFS($G:$G,$G21,$AU:$AU,"●",$A:$A,XP$5)/XP$3,0)/3600/$E21</f>
        <v>0</v>
      </c>
      <c r="XQ21" s="0" t="n">
        <f aca="false">IF($AV21="●",SUMIFS(ST_SUM!YE:YE,ST_SUM!$L:$L,$G21)/COUNTIFS($G:$G,$G21,$AV:$AV,"●",$A:$A,XQ$5)/XQ$3,0)/3600/$E21</f>
        <v>0</v>
      </c>
      <c r="XR21" s="0" t="n">
        <f aca="false">IF($AW21="●",SUMIFS(ST_SUM!YF:YF,ST_SUM!$L:$L,$G21)/COUNTIFS($G:$G,$G21,$AW:$AW,"●",$A:$A,XR$5)/XR$3,0)/3600/$E21</f>
        <v>0</v>
      </c>
      <c r="XS21" s="0" t="n">
        <f aca="false">IF($AX21="●",SUMIFS(ST_SUM!YG:YG,ST_SUM!$L:$L,$G21)/COUNTIFS($G:$G,$G21,$AX:$AX,"●",$A:$A,XS$5)/XS$3,0)/3600/$E21</f>
        <v>0</v>
      </c>
      <c r="XT21" s="0" t="n">
        <f aca="false">IF($AY21="●",SUMIFS(ST_SUM!YH:YH,ST_SUM!$L:$L,$G21)/COUNTIFS($G:$G,$G21,$AY:$AY,"●",$A:$A,XT$5)/XT$3,0)/3600/$E21</f>
        <v>0</v>
      </c>
      <c r="XU21" s="0" t="n">
        <f aca="false">IF($AZ21="●",SUMIFS(ST_SUM!YI:YI,ST_SUM!$L:$L,$G21)/COUNTIFS($G:$G,$G21,$AZ:$AZ,"●",$A:$A,XU$5)/XU$3,0)/3600/$E21</f>
        <v>0</v>
      </c>
      <c r="XV21" s="0" t="n">
        <f aca="false">IF($BA21="●",SUMIFS(ST_SUM!YJ:YJ,ST_SUM!$L:$L,$G21)/COUNTIFS($G:$G,$G21,$BA:$BA,"●",$A:$A,XV$5)/XV$3,0)/3600/$E21</f>
        <v>0</v>
      </c>
      <c r="XW21" s="0" t="n">
        <f aca="false">IF($BB21="●",SUMIFS(ST_SUM!YK:YK,ST_SUM!$L:$L,$G21)/COUNTIFS($G:$G,$G21,$BB:$BB,"●",$A:$A,XW$5)/XW$3,0)/3600/$E21</f>
        <v>0</v>
      </c>
      <c r="XX21" s="0" t="n">
        <f aca="false">IF($BC21="●",SUMIFS(ST_SUM!YL:YL,ST_SUM!$L:$L,$G21)/COUNTIFS($G:$G,$G21,$BC:$BC,"●",$A:$A,XX$5)/XX$3,0)/3600/$E21</f>
        <v>0</v>
      </c>
      <c r="XY21" s="0" t="n">
        <f aca="false">IF($BD21="●",SUMIFS(ST_SUM!YM:YM,ST_SUM!$L:$L,$G21)/COUNTIFS($G:$G,$G21,$BD:$BD,"●",$A:$A,XY$5)/XY$3,0)/3600/$E21</f>
        <v>0</v>
      </c>
      <c r="XZ21" s="0" t="n">
        <f aca="false">IF($BE21="●",SUMIFS(ST_SUM!YN:YN,ST_SUM!$L:$L,$G21)/COUNTIFS($G:$G,$G21,$BE:$BE,"●",$A:$A,XZ$5)/XZ$3,0)/3600/$E21</f>
        <v>0</v>
      </c>
      <c r="YA21" s="0" t="n">
        <f aca="false">IF($BF21="●",SUMIFS(ST_SUM!YO:YO,ST_SUM!$L:$L,$G21)/COUNTIFS($G:$G,$G21,$BF:$BF,"●",$A:$A,YA$5)/YA$3,0)/3600/$E21</f>
        <v>0</v>
      </c>
      <c r="YB21" s="0" t="n">
        <f aca="false">IF($BG21="●",SUMIFS(ST_SUM!YP:YP,ST_SUM!$L:$L,$G21)/COUNTIFS($G:$G,$G21,$BG:$BG,"●",$A:$A,YB$5)/YB$3,0)/3600/$E21</f>
        <v>0</v>
      </c>
      <c r="YC21" s="0" t="n">
        <f aca="false">IF($BH21="●",SUMIFS(ST_SUM!YQ:YQ,ST_SUM!$L:$L,$G21)/COUNTIFS($G:$G,$G21,$BH:$BH,"●",$A:$A,YC$5)/YC$3,0)/3600/$E21</f>
        <v>0</v>
      </c>
      <c r="YD21" s="0" t="n">
        <f aca="false">IF($BI21="●",SUMIFS(ST_SUM!YR:YR,ST_SUM!$L:$L,$G21)/COUNTIFS($G:$G,$G21,$BI:$BI,"●",$A:$A,YD$5)/YD$3,0)/3600/$E21</f>
        <v>0</v>
      </c>
      <c r="YE21" s="0" t="n">
        <f aca="false">IF($BJ21="●",SUMIFS(ST_SUM!YS:YS,ST_SUM!$L:$L,$G21)/COUNTIFS($G:$G,$G21,$BJ:$BJ,"●",$A:$A,YE$5)/YE$3,0)/3600/$E21</f>
        <v>0</v>
      </c>
      <c r="YF21" s="0" t="n">
        <f aca="false">IF($BK21="●",SUMIFS(ST_SUM!YT:YT,ST_SUM!$L:$L,$G21)/COUNTIFS($G:$G,$G21,$BK:$BK,"●",$A:$A,YF$5)/YF$3,0)/3600/$E21</f>
        <v>0</v>
      </c>
      <c r="YG21" s="0" t="n">
        <f aca="false">IF($BL21="●",SUMIFS(ST_SUM!YU:YU,ST_SUM!$L:$L,$G21)/COUNTIFS($G:$G,$G21,$BL:$BL,"●",$A:$A,YG$5)/YG$3,0)/3600/$E21</f>
        <v>0</v>
      </c>
      <c r="YH21" s="0" t="n">
        <f aca="false">IF($BM21="●",SUMIFS(ST_SUM!YV:YV,ST_SUM!$L:$L,$G21)/COUNTIFS($G:$G,$G21,$BM:$BM,"●",$A:$A,YH$5)/YH$3,0)/3600/$E21</f>
        <v>0</v>
      </c>
      <c r="YI21" s="0" t="n">
        <f aca="false">IF($BN21="●",SUMIFS(ST_SUM!YW:YW,ST_SUM!$L:$L,$G21)/COUNTIFS($G:$G,$G21,$BN:$BN,"●",$A:$A,YI$5)/YI$3,0)/3600/$E21</f>
        <v>0</v>
      </c>
      <c r="YJ21" s="0" t="n">
        <f aca="false">IF($BO21="●",SUMIFS(ST_SUM!YX:YX,ST_SUM!$L:$L,$G21)/COUNTIFS($G:$G,$G21,$BO:$BO,"●",$A:$A,YJ$5)/YJ$3,0)/3600/$E21</f>
        <v>0</v>
      </c>
      <c r="YK21" s="0" t="n">
        <f aca="false">IF($BP21="●",SUMIFS(ST_SUM!YY:YY,ST_SUM!$L:$L,$G21)/COUNTIFS($G:$G,$G21,$BP:$BP,"●",$A:$A,YK$5)/YK$3,0)/3600/$E21</f>
        <v>0</v>
      </c>
      <c r="YL21" s="0" t="n">
        <f aca="false">IF($BQ21="●",SUMIFS(ST_SUM!YZ:YZ,ST_SUM!$L:$L,$G21)/COUNTIFS($G:$G,$G21,$BQ:$BQ,"●",$A:$A,YL$5)/YL$3,0)/3600/$E21</f>
        <v>0</v>
      </c>
      <c r="YM21" s="0" t="n">
        <f aca="false">IF($BR21="●",SUMIFS(ST_SUM!ZA:ZA,ST_SUM!$L:$L,$G21)/COUNTIFS($G:$G,$G21,$BR:$BR,"●",$A:$A,YM$5)/YM$3,0)/3600/$E21</f>
        <v>0</v>
      </c>
      <c r="YN21" s="0" t="n">
        <f aca="false">IF($BS21="●",SUMIFS(ST_SUM!ZB:ZB,ST_SUM!$L:$L,$G21)/COUNTIFS($G:$G,$G21,$BS:$BS,"●",$A:$A,YN$5)/YN$3,0)/3600/$E21</f>
        <v>0</v>
      </c>
      <c r="YO21" s="0" t="n">
        <f aca="false">IF($BT21="●",SUMIFS(ST_SUM!ZC:ZC,ST_SUM!$L:$L,$G21)/COUNTIFS($G:$G,$G21,$BT:$BT,"●",$A:$A,YO$5)/YO$3,0)/3600/$E21</f>
        <v>0</v>
      </c>
      <c r="YP21" s="0" t="n">
        <f aca="false">SUM(WC21:YO21)</f>
        <v>1.52361518308081</v>
      </c>
      <c r="YQ21" s="0" t="n">
        <f aca="false">IF($H21="●",SUMIFS(ST_SUM!ZE:ZE,ST_SUM!$L:$L,$G21)/COUNTIFS($G:$G,$G21,$H:$H,"●",$A:$A,YQ$5)/YQ$3,0)/3600/$E21</f>
        <v>0</v>
      </c>
      <c r="YR21" s="0" t="n">
        <f aca="false">IF($I21="●",SUMIFS(ST_SUM!ZF:ZF,ST_SUM!$L:$L,$G21)/COUNTIFS($G:$G,$G21,$I:$I,"●",$A:$A,YR$5)/YR$3,0)/3600/$E21</f>
        <v>0</v>
      </c>
      <c r="YS21" s="0" t="n">
        <f aca="false">IF($J21="●",SUMIFS(ST_SUM!ZG:ZG,ST_SUM!$L:$L,$G21)/COUNTIFS($G:$G,$G21,$J:$J,"●",$A:$A,YS$5)/YS$3,0)/3600/$E21</f>
        <v>0</v>
      </c>
      <c r="YT21" s="0" t="n">
        <f aca="false">IF($K21="●",SUMIFS(ST_SUM!ZH:ZH,ST_SUM!$L:$L,$G21)/COUNTIFS($G:$G,$G21,$K:$K,"●",$A:$A,YT$5)/YT$3,0)/3600/$E21</f>
        <v>0</v>
      </c>
      <c r="YU21" s="0" t="n">
        <f aca="false">IF($L21="●",SUMIFS(ST_SUM!ZI:ZI,ST_SUM!$L:$L,$G21)/COUNTIFS($G:$G,$G21,$L:$L,"●",$A:$A,YU$5)/YU$3,0)/3600/$E21</f>
        <v>0</v>
      </c>
      <c r="YV21" s="0" t="n">
        <f aca="false">IF($M21="●",SUMIFS(ST_SUM!ZJ:ZJ,ST_SUM!$L:$L,$G21)/COUNTIFS($G:$G,$G21,$M:$M,"●",$A:$A,YV$5)/YV$3,0)/3600/$E21</f>
        <v>0</v>
      </c>
      <c r="YW21" s="0" t="n">
        <f aca="false">IF($N21="●",SUMIFS(ST_SUM!ZK:ZK,ST_SUM!$L:$L,$G21)/COUNTIFS($G:$G,$G21,$N:$N,"●",$A:$A,YW$5)/YW$3,0)/3600/$E21</f>
        <v>0</v>
      </c>
      <c r="YX21" s="0" t="n">
        <f aca="false">IF($O21="●",SUMIFS(ST_SUM!ZL:ZL,ST_SUM!$L:$L,$G21,ST_SUM!$M:$M,IF($B21='PART METHOD'!$D$4,"FMCNC1",IF($B21='PART METHOD'!$D$6,"FMCNC2","STD")))/IF($B21='PART METHOD'!$D$4,COUNTIFS($G:$G,$G21,$O:$O,"●",$A:$A,YX$5,$B:$B,'PART METHOD'!$D$4),IF($B21='PART METHOD'!$D$6,COUNTIFS($G:$G,$G21,$O:$O,"●",$A:$A,YX$5,$B:$B,'PART METHOD'!$D$6),COUNTIFS($G:$G,$G21,$O:$O,"●",$A:$A,YX$5,$B:$B,"&lt;&gt;"&amp;'PART METHOD'!$D$4,$B:$B,"&lt;&gt;"&amp;'PART METHOD'!$D$6)))/YX$3,0)/3600/$E21</f>
        <v>0.0561822916666667</v>
      </c>
      <c r="YY21" s="0" t="n">
        <f aca="false">IF($P21="●",SUMIFS(ST_SUM!ZM:ZM,ST_SUM!$L:$L,$G21,ST_SUM!$M:$M,IF($B21='PART METHOD'!$D$4,"FMCNC1",IF($B21='PART METHOD'!$D$6,"FMCNC2","STD")))/IF($B21='PART METHOD'!$D$4,COUNTIFS($G:$G,$G21,$P:$P,"●",$A:$A,YY$5,$B:$B,'PART METHOD'!$D$4),IF($B21='PART METHOD'!$D$6,COUNTIFS($G:$G,$G21,$P:$P,"●",$A:$A,YY$5,$B:$B,'PART METHOD'!$D$6),COUNTIFS($G:$G,$G21,$P:$P,"●",$A:$A,YY$5,$B:$B,"&lt;&gt;"&amp;'PART METHOD'!$D$4,$B:$B,"&lt;&gt;"&amp;'PART METHOD'!$D$6)))/YY$3,0)/3600/$E21</f>
        <v>0.197126197916667</v>
      </c>
      <c r="YZ21" s="0" t="n">
        <f aca="false">IF($Q21="●",SUMIFS(ST_SUM!ZN:ZN,ST_SUM!$L:$L,$G21,ST_SUM!$M:$M,IF($B21='PART METHOD'!$D$4,"FMCNC1",IF($B21='PART METHOD'!$D$6,"FMCNC2","STD")))/IF($B21='PART METHOD'!$D$4,COUNTIFS($G:$G,$G21,$Q:$Q,"●",$A:$A,YZ$5,$B:$B,'PART METHOD'!$D$4),IF($B21='PART METHOD'!$D$6,COUNTIFS($G:$G,$G21,$Q:$Q,"●",$A:$A,YZ$5,$B:$B,'PART METHOD'!$D$6),COUNTIFS($G:$G,$G21,$Q:$Q,"●",$A:$A,YZ$5,$B:$B,"&lt;&gt;"&amp;'PART METHOD'!$D$4,$B:$B,"&lt;&gt;"&amp;'PART METHOD'!$D$6)))/YZ$3,0)/3600/$E21</f>
        <v>0.24869796875</v>
      </c>
      <c r="ZA21" s="0" t="n">
        <f aca="false">IF($R21="●",SUMIFS(ST_SUM!ZO:ZO,ST_SUM!$L:$L,$G21,ST_SUM!$M:$M,IF($B21='PART METHOD'!$D$4,"FMCNC1",IF($B21='PART METHOD'!$D$6,"FMCNC2","STD")))/IF($B21='PART METHOD'!$D$4,COUNTIFS($G:$G,$G21,$R:$R,"●",$A:$A,ZA$5,$B:$B,'PART METHOD'!$D$4),IF($B21='PART METHOD'!$D$6,COUNTIFS($G:$G,$G21,$R:$R,"●",$A:$A,ZA$5,$B:$B,'PART METHOD'!$D$6),COUNTIFS($G:$G,$G21,$R:$R,"●",$A:$A,ZA$5,$B:$B,"&lt;&gt;"&amp;'PART METHOD'!$D$4,$B:$B,"&lt;&gt;"&amp;'PART METHOD'!$D$6)))/ZA$3,0)/3600/$E21</f>
        <v>0.061359375</v>
      </c>
      <c r="ZB21" s="0" t="n">
        <f aca="false">IF($S21="●",SUMIFS(ST_SUM!ZP:ZP,ST_SUM!$L:$L,$G21,ST_SUM!$M:$M,IF($B21='PART METHOD'!$D$4,"FMCNC1",IF($B21='PART METHOD'!$D$6,"FMCNC2","STD")))/IF($B21='PART METHOD'!$D$4,COUNTIFS($G:$G,$G21,$S:$S,"●",$A:$A,ZB$5,$B:$B,'PART METHOD'!$D$4),IF($B21='PART METHOD'!$D$6,COUNTIFS($G:$G,$G21,$S:$S,"●",$A:$A,ZB$5,$B:$B,'PART METHOD'!$D$6),COUNTIFS($G:$G,$G21,$S:$S,"●",$A:$A,ZB$5,$B:$B,"&lt;&gt;"&amp;'PART METHOD'!$D$4,$B:$B,"&lt;&gt;"&amp;'PART METHOD'!$D$6)))/ZB$3,0)/3600/$E21</f>
        <v>0.102591197916667</v>
      </c>
      <c r="ZC21" s="0" t="n">
        <f aca="false">IF($T21="●",SUMIFS(ST_SUM!ZQ:ZQ,ST_SUM!$L:$L,$G21,ST_SUM!$M:$M,IF($B21='PART METHOD'!$D$4,"FMCNC1",IF($B21='PART METHOD'!$D$6,"FMCNC2","STD")))/IF($B21='PART METHOD'!$D$4,COUNTIFS($G:$G,$G21,$T:$T,"●",$A:$A,ZC$5,$B:$B,'PART METHOD'!$D$4),IF($B21='PART METHOD'!$D$6,COUNTIFS($G:$G,$G21,$T:$T,"●",$A:$A,ZC$5,$B:$B,'PART METHOD'!$D$6),COUNTIFS($G:$G,$G21,$T:$T,"●",$A:$A,ZC$5,$B:$B,"&lt;&gt;"&amp;'PART METHOD'!$D$4,$B:$B,"&lt;&gt;"&amp;'PART METHOD'!$D$6)))/ZC$3,0)/3600/$E21</f>
        <v>0.199979427083333</v>
      </c>
      <c r="ZD21" s="0" t="n">
        <f aca="false">IF($U21="●",SUMIFS(ST_SUM!ZR:ZR,ST_SUM!$L:$L,$G21,ST_SUM!$M:$M,IF($B21='PART METHOD'!$D$4,"FMCNC1",IF($B21='PART METHOD'!$D$6,"FMCNC2","STD")))/IF($B21='PART METHOD'!$D$4,COUNTIFS($G:$G,$G21,$U:$U,"●",$A:$A,ZD$5,$B:$B,'PART METHOD'!$D$4),IF($B21='PART METHOD'!$D$6,COUNTIFS($G:$G,$G21,$U:$U,"●",$A:$A,ZD$5,$B:$B,'PART METHOD'!$D$6),COUNTIFS($G:$G,$G21,$U:$U,"●",$A:$A,ZD$5,$B:$B,"&lt;&gt;"&amp;'PART METHOD'!$D$4,$B:$B,"&lt;&gt;"&amp;'PART METHOD'!$D$6)))/ZD$3,0)/3600/$E21</f>
        <v>0.144414739583333</v>
      </c>
      <c r="ZE21" s="0" t="n">
        <f aca="false">IF($V21="●",SUMIFS(ST_SUM!ZS:ZS,ST_SUM!$L:$L,$G21,ST_SUM!$M:$M,IF($B21='PART METHOD'!$D$4,"FMCNC1",IF($B21='PART METHOD'!$D$6,"FMCNC2","STD")))/IF($B21='PART METHOD'!$D$4,COUNTIFS($G:$G,$G21,$V:$V,"●",$A:$A,ZE$5,$B:$B,'PART METHOD'!$D$4),IF($B21='PART METHOD'!$D$6,COUNTIFS($G:$G,$G21,$V:$V,"●",$A:$A,ZE$5,$B:$B,'PART METHOD'!$D$6),COUNTIFS($G:$G,$G21,$V:$V,"●",$A:$A,ZE$5,$B:$B,"&lt;&gt;"&amp;'PART METHOD'!$D$4,$B:$B,"&lt;&gt;"&amp;'PART METHOD'!$D$6)))/ZE$3,0)/3600/$E21</f>
        <v>0.347268055555556</v>
      </c>
      <c r="ZF21" s="0" t="n">
        <f aca="false">IF($W21="●",SUMIFS(ST_SUM!ZT:ZT,ST_SUM!$L:$L,$G21,ST_SUM!$N:$N,IF($B21='PART METHOD'!$D$5,"HAND","STD"))/COUNTIFS($G:$G,$G21,$W:$W,"●",$A:$A,ZF$5,$B:$B,IF($B21='PART METHOD'!$D$5,'PART METHOD'!$D$5,"&lt;&gt;"&amp;'PART METHOD'!$D$5))/ZF$3,0)/3600/$E21</f>
        <v>0</v>
      </c>
      <c r="ZG21" s="0" t="n">
        <f aca="false">IF($X21="●",SUMIFS(ST_SUM!ZU:ZU,ST_SUM!$L:$L,$G21)/COUNTIFS($G:$G,$G21,$X:$X,"●",$A:$A,ZG$5)/ZG$3,0)/3600/$E21</f>
        <v>0</v>
      </c>
      <c r="ZH21" s="0" t="n">
        <f aca="false">IF($Y21="●",SUMIFS(ST_SUM!ZV:ZV,ST_SUM!$L:$L,$G21)/COUNTIFS($G:$G,$G21,$Y:$Y,"●",$A:$A,ZH$5)/ZH$3,0)/3600/$E21</f>
        <v>0</v>
      </c>
      <c r="ZI21" s="0" t="n">
        <f aca="false">IF($Z21="●",SUMIFS(ST_SUM!ZW:ZW,ST_SUM!$L:$L,$G21)/COUNTIFS($G:$G,$G21,$Z:$Z,"●",$A:$A,ZI$5)/ZI$3,0)/3600/$E21</f>
        <v>0</v>
      </c>
      <c r="ZJ21" s="0" t="n">
        <f aca="false">IF($AA21="●",SUMIFS(ST_SUM!ZX:ZX,ST_SUM!$L:$L,$G21)/COUNTIFS($G:$G,$G21,$AA:$AA,"●",$A:$A,ZJ$5)/ZJ$3,0)/3600/$E21</f>
        <v>0</v>
      </c>
      <c r="ZK21" s="0" t="n">
        <f aca="false">IF($AB21="●",SUMIFS(ST_SUM!ZY:ZY,ST_SUM!$L:$L,$G21)/COUNTIFS($G:$G,$G21,$AB:$AB,"●",$A:$A,ZK$5)/ZK$3,0)/3600/$E21</f>
        <v>0</v>
      </c>
      <c r="ZL21" s="0" t="n">
        <f aca="false">IF($AC21="●",SUMIFS(ST_SUM!ZZ:ZZ,ST_SUM!$L:$L,$G21)/COUNTIFS($G:$G,$G21,$AC:$AC,"●",$A:$A,ZL$5)/ZL$3,0)/3600/$E21</f>
        <v>0</v>
      </c>
      <c r="ZM21" s="0" t="n">
        <f aca="false">IF($AD21="●",SUMIFS(ST_SUM!AAA:AAA,ST_SUM!$L:$L,$G21)/COUNTIFS($G:$G,$G21,$AD:$AD,"●",$A:$A,ZM$5)/ZM$3,0)/3600/$E21</f>
        <v>0</v>
      </c>
      <c r="ZN21" s="0" t="n">
        <f aca="false">IF($AE21="●",SUMIFS(ST_SUM!AAB:AAB,ST_SUM!$L:$L,$G21)/COUNTIFS($G:$G,$G21,$AE:$AE,"●",$A:$A,ZN$5)/ZN$3,0)/3600/$E21</f>
        <v>0</v>
      </c>
      <c r="ZO21" s="0" t="n">
        <f aca="false">IF($AF21="●",SUMIFS(ST_SUM!AAC:AAC,ST_SUM!$L:$L,$G21)/COUNTIFS($G:$G,$G21,$AF:$AF,"●",$A:$A,ZO$5)/ZO$3,0)/3600/$E21</f>
        <v>0</v>
      </c>
      <c r="ZP21" s="0" t="n">
        <f aca="false">IF($AG21="●",SUMIFS(ST_SUM!AAD:AAD,ST_SUM!$L:$L,$G21)/COUNTIFS($G:$G,$G21,$AG:$AG,"●",$A:$A,ZP$5)/ZP$3,0)/3600/$E21</f>
        <v>0</v>
      </c>
      <c r="ZQ21" s="0" t="n">
        <f aca="false">IF($AH21="●",SUMIFS(ST_SUM!AAE:AAE,ST_SUM!$L:$L,$G21)/COUNTIFS($G:$G,$G21,$AH:$AH,"●",$A:$A,ZQ$5)/ZQ$3,0)/3600/$E21</f>
        <v>0</v>
      </c>
      <c r="ZR21" s="0" t="n">
        <f aca="false">IF($AI21="●",SUMIFS(ST_SUM!AAF:AAF,ST_SUM!$L:$L,$G21)/COUNTIFS($G:$G,$G21,$AI:$AI,"●",$A:$A,ZR$5)/ZR$3,0)/3600/$E21</f>
        <v>0</v>
      </c>
      <c r="ZS21" s="0" t="n">
        <f aca="false">IF($AJ21="●",SUMIFS(ST_SUM!AAG:AAG,ST_SUM!$L:$L,$G21)/COUNTIFS($G:$G,$G21,$AJ:$AJ,"●",$A:$A,ZS$5)/ZS$3,0)/3600/$E21</f>
        <v>0</v>
      </c>
      <c r="ZT21" s="0" t="n">
        <f aca="false">IF($AK21="●",SUMIFS(ST_SUM!AAH:AAH,ST_SUM!$L:$L,$G21)/COUNTIFS($G:$G,$G21,$AK:$AK,"●",$A:$A,ZT$5)/ZT$3,0)/3600/$E21</f>
        <v>0</v>
      </c>
      <c r="ZU21" s="0" t="n">
        <f aca="false">IF($AL21="●",SUMIFS(ST_SUM!AAI:AAI,ST_SUM!$L:$L,$G21)/COUNTIFS($G:$G,$G21,$AL:$AL,"●",$A:$A,ZU$5)/ZU$3,0)/3600/$E21</f>
        <v>0</v>
      </c>
      <c r="ZV21" s="0" t="n">
        <f aca="false">IF($AM21="●",SUMIFS(ST_SUM!AAJ:AAJ,ST_SUM!$L:$L,$G21)/COUNTIFS($G:$G,$G21,$AM:$AM,"●",$A:$A,ZV$5)/ZV$3,0)/3600/$E21</f>
        <v>0</v>
      </c>
      <c r="ZW21" s="0" t="n">
        <f aca="false">IF($AN21="●",SUMIFS(ST_SUM!AAK:AAK,ST_SUM!$L:$L,$G21)/COUNTIFS($G:$G,$G21,$AN:$AN,"●",$A:$A,ZW$5)/ZW$3,0)/3600/$E21</f>
        <v>0</v>
      </c>
      <c r="ZX21" s="0" t="n">
        <f aca="false">IF($AO21="●",SUMIFS(ST_SUM!AAL:AAL,ST_SUM!$L:$L,$G21)/COUNTIFS($G:$G,$G21,$AO:$AO,"●",$A:$A,ZX$5)/ZX$3,0)/3600/$E21</f>
        <v>0</v>
      </c>
      <c r="ZY21" s="0" t="n">
        <f aca="false">IF($AP21="●",SUMIFS(ST_SUM!AAM:AAM,ST_SUM!$L:$L,$G21)/COUNTIFS($G:$G,$G21,$AP:$AP,"●",$A:$A,ZY$5)/ZY$3,0)/3600/$E21</f>
        <v>0</v>
      </c>
      <c r="ZZ21" s="0" t="n">
        <f aca="false">IF($AQ21="●",SUMIFS(ST_SUM!AAN:AAN,ST_SUM!$L:$L,$G21)/COUNTIFS($G:$G,$G21,$AQ:$AQ,"●",$A:$A,ZZ$5)/ZZ$3,0)/3600/$E21</f>
        <v>0</v>
      </c>
      <c r="AAA21" s="0" t="n">
        <f aca="false">IF($AR21="●",SUMIFS(ST_SUM!AAO:AAO,ST_SUM!$L:$L,$G21)/COUNTIFS($G:$G,$G21,$AR:$AR,"●",$A:$A,AAA$5)/AAA$3,0)/3600/$E21</f>
        <v>0</v>
      </c>
      <c r="AAB21" s="0" t="n">
        <f aca="false">IF($AS21="●",SUMIFS(ST_SUM!AAP:AAP,ST_SUM!$L:$L,$G21)/COUNTIFS($G:$G,$G21,$AS:$AS,"●",$A:$A,AAB$5)/AAB$3,0)/3600/$E21</f>
        <v>0</v>
      </c>
      <c r="AAC21" s="0" t="n">
        <f aca="false">IF($AT21="●",SUMIFS(ST_SUM!AAQ:AAQ,ST_SUM!$L:$L,$G21)/COUNTIFS($G:$G,$G21,$AT:$AT,"●",$A:$A,AAC$5)/AAC$3,0)/3600/$E21</f>
        <v>0</v>
      </c>
      <c r="AAD21" s="0" t="n">
        <f aca="false">IF($AU21="●",SUMIFS(ST_SUM!AAR:AAR,ST_SUM!$L:$L,$G21)/COUNTIFS($G:$G,$G21,$AU:$AU,"●",$A:$A,AAD$5)/AAD$3,0)/3600/$E21</f>
        <v>0</v>
      </c>
      <c r="AAE21" s="0" t="n">
        <f aca="false">IF($AV21="●",SUMIFS(ST_SUM!AAS:AAS,ST_SUM!$L:$L,$G21)/COUNTIFS($G:$G,$G21,$AV:$AV,"●",$A:$A,AAE$5)/AAE$3,0)/3600/$E21</f>
        <v>0</v>
      </c>
      <c r="AAF21" s="0" t="n">
        <f aca="false">IF($AW21="●",SUMIFS(ST_SUM!AAT:AAT,ST_SUM!$L:$L,$G21)/COUNTIFS($G:$G,$G21,$AW:$AW,"●",$A:$A,AAF$5)/AAF$3,0)/3600/$E21</f>
        <v>0</v>
      </c>
      <c r="AAG21" s="0" t="n">
        <f aca="false">IF($AX21="●",SUMIFS(ST_SUM!AAU:AAU,ST_SUM!$L:$L,$G21)/COUNTIFS($G:$G,$G21,$AX:$AX,"●",$A:$A,AAG$5)/AAG$3,0)/3600/$E21</f>
        <v>0</v>
      </c>
      <c r="AAH21" s="0" t="n">
        <f aca="false">IF($AY21="●",SUMIFS(ST_SUM!AAV:AAV,ST_SUM!$L:$L,$G21)/COUNTIFS($G:$G,$G21,$AY:$AY,"●",$A:$A,AAH$5)/AAH$3,0)/3600/$E21</f>
        <v>0</v>
      </c>
      <c r="AAI21" s="0" t="n">
        <f aca="false">IF($AZ21="●",SUMIFS(ST_SUM!AAW:AAW,ST_SUM!$L:$L,$G21)/COUNTIFS($G:$G,$G21,$AZ:$AZ,"●",$A:$A,AAI$5)/AAI$3,0)/3600/$E21</f>
        <v>0</v>
      </c>
      <c r="AAJ21" s="0" t="n">
        <f aca="false">IF($BA21="●",SUMIFS(ST_SUM!AAX:AAX,ST_SUM!$L:$L,$G21)/COUNTIFS($G:$G,$G21,$BA:$BA,"●",$A:$A,AAJ$5)/AAJ$3,0)/3600/$E21</f>
        <v>0</v>
      </c>
      <c r="AAK21" s="0" t="n">
        <f aca="false">IF($BB21="●",SUMIFS(ST_SUM!AAY:AAY,ST_SUM!$L:$L,$G21)/COUNTIFS($G:$G,$G21,$BB:$BB,"●",$A:$A,AAK$5)/AAK$3,0)/3600/$E21</f>
        <v>0</v>
      </c>
      <c r="AAL21" s="0" t="n">
        <f aca="false">IF($BC21="●",SUMIFS(ST_SUM!AAZ:AAZ,ST_SUM!$L:$L,$G21)/COUNTIFS($G:$G,$G21,$BC:$BC,"●",$A:$A,AAL$5)/AAL$3,0)/3600/$E21</f>
        <v>0</v>
      </c>
      <c r="AAM21" s="0" t="n">
        <f aca="false">IF($BD21="●",SUMIFS(ST_SUM!ABA:ABA,ST_SUM!$L:$L,$G21)/COUNTIFS($G:$G,$G21,$BD:$BD,"●",$A:$A,AAM$5)/AAM$3,0)/3600/$E21</f>
        <v>0</v>
      </c>
      <c r="AAN21" s="0" t="n">
        <f aca="false">IF($BE21="●",SUMIFS(ST_SUM!ABB:ABB,ST_SUM!$L:$L,$G21)/COUNTIFS($G:$G,$G21,$BE:$BE,"●",$A:$A,AAN$5)/AAN$3,0)/3600/$E21</f>
        <v>0</v>
      </c>
      <c r="AAO21" s="0" t="n">
        <f aca="false">IF($BF21="●",SUMIFS(ST_SUM!ABC:ABC,ST_SUM!$L:$L,$G21)/COUNTIFS($G:$G,$G21,$BF:$BF,"●",$A:$A,AAO$5)/AAO$3,0)/3600/$E21</f>
        <v>0</v>
      </c>
      <c r="AAP21" s="0" t="n">
        <f aca="false">IF($BG21="●",SUMIFS(ST_SUM!ABD:ABD,ST_SUM!$L:$L,$G21)/COUNTIFS($G:$G,$G21,$BG:$BG,"●",$A:$A,AAP$5)/AAP$3,0)/3600/$E21</f>
        <v>0</v>
      </c>
      <c r="AAQ21" s="0" t="n">
        <f aca="false">IF($BH21="●",SUMIFS(ST_SUM!ABE:ABE,ST_SUM!$L:$L,$G21)/COUNTIFS($G:$G,$G21,$BH:$BH,"●",$A:$A,AAQ$5)/AAQ$3,0)/3600/$E21</f>
        <v>0</v>
      </c>
      <c r="AAR21" s="0" t="n">
        <f aca="false">IF($BI21="●",SUMIFS(ST_SUM!ABF:ABF,ST_SUM!$L:$L,$G21)/COUNTIFS($G:$G,$G21,$BI:$BI,"●",$A:$A,AAR$5)/AAR$3,0)/3600/$E21</f>
        <v>0</v>
      </c>
      <c r="AAS21" s="0" t="n">
        <f aca="false">IF($BJ21="●",SUMIFS(ST_SUM!ABG:ABG,ST_SUM!$L:$L,$G21)/COUNTIFS($G:$G,$G21,$BJ:$BJ,"●",$A:$A,AAS$5)/AAS$3,0)/3600/$E21</f>
        <v>0</v>
      </c>
      <c r="AAT21" s="0" t="n">
        <f aca="false">IF($BK21="●",SUMIFS(ST_SUM!ABH:ABH,ST_SUM!$L:$L,$G21)/COUNTIFS($G:$G,$G21,$BK:$BK,"●",$A:$A,AAT$5)/AAT$3,0)/3600/$E21</f>
        <v>0</v>
      </c>
      <c r="AAU21" s="0" t="n">
        <f aca="false">IF($BL21="●",SUMIFS(ST_SUM!ABI:ABI,ST_SUM!$L:$L,$G21)/COUNTIFS($G:$G,$G21,$BL:$BL,"●",$A:$A,AAU$5)/AAU$3,0)/3600/$E21</f>
        <v>0</v>
      </c>
      <c r="AAV21" s="0" t="n">
        <f aca="false">IF($BM21="●",SUMIFS(ST_SUM!ABJ:ABJ,ST_SUM!$L:$L,$G21)/COUNTIFS($G:$G,$G21,$BM:$BM,"●",$A:$A,AAV$5)/AAV$3,0)/3600/$E21</f>
        <v>0</v>
      </c>
      <c r="AAW21" s="0" t="n">
        <f aca="false">IF($BN21="●",SUMIFS(ST_SUM!ABK:ABK,ST_SUM!$L:$L,$G21)/COUNTIFS($G:$G,$G21,$BN:$BN,"●",$A:$A,AAW$5)/AAW$3,0)/3600/$E21</f>
        <v>0</v>
      </c>
      <c r="AAX21" s="0" t="n">
        <f aca="false">IF($BO21="●",SUMIFS(ST_SUM!ABL:ABL,ST_SUM!$L:$L,$G21)/COUNTIFS($G:$G,$G21,$BO:$BO,"●",$A:$A,AAX$5)/AAX$3,0)/3600/$E21</f>
        <v>0</v>
      </c>
      <c r="AAY21" s="0" t="n">
        <f aca="false">IF($BP21="●",SUMIFS(ST_SUM!ABM:ABM,ST_SUM!$L:$L,$G21)/COUNTIFS($G:$G,$G21,$BP:$BP,"●",$A:$A,AAY$5)/AAY$3,0)/3600/$E21</f>
        <v>0</v>
      </c>
      <c r="AAZ21" s="0" t="n">
        <f aca="false">IF($BQ21="●",SUMIFS(ST_SUM!ABN:ABN,ST_SUM!$L:$L,$G21)/COUNTIFS($G:$G,$G21,$BQ:$BQ,"●",$A:$A,AAZ$5)/AAZ$3,0)/3600/$E21</f>
        <v>0</v>
      </c>
      <c r="ABA21" s="0" t="n">
        <f aca="false">IF($BR21="●",SUMIFS(ST_SUM!ABO:ABO,ST_SUM!$L:$L,$G21)/COUNTIFS($G:$G,$G21,$BR:$BR,"●",$A:$A,ABA$5)/ABA$3,0)/3600/$E21</f>
        <v>0</v>
      </c>
      <c r="ABB21" s="0" t="n">
        <f aca="false">IF($BS21="●",SUMIFS(ST_SUM!ABP:ABP,ST_SUM!$L:$L,$G21)/COUNTIFS($G:$G,$G21,$BS:$BS,"●",$A:$A,ABB$5)/ABB$3,0)/3600/$E21</f>
        <v>0</v>
      </c>
      <c r="ABC21" s="0" t="n">
        <f aca="false">IF($BT21="●",SUMIFS(ST_SUM!ABQ:ABQ,ST_SUM!$L:$L,$G21)/COUNTIFS($G:$G,$G21,$BT:$BT,"●",$A:$A,ABC$5)/ABC$3,0)/3600/$E21</f>
        <v>0</v>
      </c>
      <c r="ABD21" s="0" t="n">
        <f aca="false">SUM(YQ21:ABC21)</f>
        <v>1.35761925347222</v>
      </c>
      <c r="ABE21" s="0" t="n">
        <f aca="false">IF($H21="●",SUMIFS(ST_SUM!ABS:ABS,ST_SUM!$L:$L,$G21)/COUNTIFS($G:$G,$G21,$H:$H,"●",$A:$A,ABE$5)/ABE$3,0)/3600/$E21</f>
        <v>0</v>
      </c>
      <c r="ABF21" s="0" t="n">
        <f aca="false">IF($I21="●",SUMIFS(ST_SUM!ABT:ABT,ST_SUM!$L:$L,$G21)/COUNTIFS($G:$G,$G21,$I:$I,"●",$A:$A,ABF$5)/ABF$3,0)/3600/$E21</f>
        <v>0</v>
      </c>
      <c r="ABG21" s="0" t="n">
        <f aca="false">IF($J21="●",SUMIFS(ST_SUM!ABU:ABU,ST_SUM!$L:$L,$G21)/COUNTIFS($G:$G,$G21,$J:$J,"●",$A:$A,ABG$5)/ABG$3,0)/3600/$E21</f>
        <v>0</v>
      </c>
      <c r="ABH21" s="0" t="n">
        <f aca="false">IF($K21="●",SUMIFS(ST_SUM!ABV:ABV,ST_SUM!$L:$L,$G21)/COUNTIFS($G:$G,$G21,$K:$K,"●",$A:$A,ABH$5)/ABH$3,0)/3600/$E21</f>
        <v>0</v>
      </c>
      <c r="ABI21" s="0" t="n">
        <f aca="false">IF($L21="●",SUMIFS(ST_SUM!ABW:ABW,ST_SUM!$L:$L,$G21)/COUNTIFS($G:$G,$G21,$L:$L,"●",$A:$A,ABI$5)/ABI$3,0)/3600/$E21</f>
        <v>0</v>
      </c>
      <c r="ABJ21" s="0" t="n">
        <f aca="false">IF($M21="●",SUMIFS(ST_SUM!ABX:ABX,ST_SUM!$L:$L,$G21)/COUNTIFS($G:$G,$G21,$M:$M,"●",$A:$A,ABJ$5)/ABJ$3,0)/3600/$E21</f>
        <v>0</v>
      </c>
      <c r="ABK21" s="0" t="n">
        <f aca="false">IF($N21="●",SUMIFS(ST_SUM!ABY:ABY,ST_SUM!$L:$L,$G21)/COUNTIFS($G:$G,$G21,$N:$N,"●",$A:$A,ABK$5)/ABK$3,0)/3600/$E21</f>
        <v>0</v>
      </c>
      <c r="ABL21" s="0" t="n">
        <f aca="false">IF($O21="●",SUMIFS(ST_SUM!ABZ:ABZ,ST_SUM!$L:$L,$G21,ST_SUM!$M:$M,IF($B21='PART METHOD'!$D$4,"FMCNC1",IF($B21='PART METHOD'!$D$6,"FMCNC2","STD")))/IF($B21='PART METHOD'!$D$4,COUNTIFS($G:$G,$G21,$O:$O,"●",$A:$A,ABL$5,$B:$B,'PART METHOD'!$D$4),IF($B21='PART METHOD'!$D$6,COUNTIFS($G:$G,$G21,$O:$O,"●",$A:$A,ABL$5,$B:$B,'PART METHOD'!$D$6),COUNTIFS($G:$G,$G21,$O:$O,"●",$A:$A,ABL$5,$B:$B,"&lt;&gt;"&amp;'PART METHOD'!$D$4,$B:$B,"&lt;&gt;"&amp;'PART METHOD'!$D$6)))/ABL$3,0)/3600/$E21</f>
        <v>0.0141087962962963</v>
      </c>
      <c r="ABM21" s="0" t="n">
        <f aca="false">IF($P21="●",SUMIFS(ST_SUM!ACA:ACA,ST_SUM!$L:$L,$G21,ST_SUM!$M:$M,IF($B21='PART METHOD'!$D$4,"FMCNC1",IF($B21='PART METHOD'!$D$6,"FMCNC2","STD")))/IF($B21='PART METHOD'!$D$4,COUNTIFS($G:$G,$G21,$P:$P,"●",$A:$A,ABM$5,$B:$B,'PART METHOD'!$D$4),IF($B21='PART METHOD'!$D$6,COUNTIFS($G:$G,$G21,$P:$P,"●",$A:$A,ABM$5,$B:$B,'PART METHOD'!$D$6),COUNTIFS($G:$G,$G21,$P:$P,"●",$A:$A,ABM$5,$B:$B,"&lt;&gt;"&amp;'PART METHOD'!$D$4,$B:$B,"&lt;&gt;"&amp;'PART METHOD'!$D$6)))/ABM$3,0)/3600/$E21</f>
        <v>0.165101157407407</v>
      </c>
      <c r="ABN21" s="0" t="n">
        <f aca="false">IF($Q21="●",SUMIFS(ST_SUM!ACB:ACB,ST_SUM!$L:$L,$G21,ST_SUM!$M:$M,IF($B21='PART METHOD'!$D$4,"FMCNC1",IF($B21='PART METHOD'!$D$6,"FMCNC2","STD")))/IF($B21='PART METHOD'!$D$4,COUNTIFS($G:$G,$G21,$Q:$Q,"●",$A:$A,ABN$5,$B:$B,'PART METHOD'!$D$4),IF($B21='PART METHOD'!$D$6,COUNTIFS($G:$G,$G21,$Q:$Q,"●",$A:$A,ABN$5,$B:$B,'PART METHOD'!$D$6),COUNTIFS($G:$G,$G21,$Q:$Q,"●",$A:$A,ABN$5,$B:$B,"&lt;&gt;"&amp;'PART METHOD'!$D$4,$B:$B,"&lt;&gt;"&amp;'PART METHOD'!$D$6)))/ABN$3,0)/3600/$E21</f>
        <v>0.446347569444445</v>
      </c>
      <c r="ABO21" s="0" t="n">
        <f aca="false">IF($R21="●",SUMIFS(ST_SUM!ACC:ACC,ST_SUM!$L:$L,$G21,ST_SUM!$M:$M,IF($B21='PART METHOD'!$D$4,"FMCNC1",IF($B21='PART METHOD'!$D$6,"FMCNC2","STD")))/IF($B21='PART METHOD'!$D$4,COUNTIFS($G:$G,$G21,$R:$R,"●",$A:$A,ABO$5,$B:$B,'PART METHOD'!$D$4),IF($B21='PART METHOD'!$D$6,COUNTIFS($G:$G,$G21,$R:$R,"●",$A:$A,ABO$5,$B:$B,'PART METHOD'!$D$6),COUNTIFS($G:$G,$G21,$R:$R,"●",$A:$A,ABO$5,$B:$B,"&lt;&gt;"&amp;'PART METHOD'!$D$4,$B:$B,"&lt;&gt;"&amp;'PART METHOD'!$D$6)))/ABO$3,0)/3600/$E21</f>
        <v>0.0654976851851852</v>
      </c>
      <c r="ABP21" s="0" t="n">
        <f aca="false">IF($S21="●",SUMIFS(ST_SUM!ACD:ACD,ST_SUM!$L:$L,$G21,ST_SUM!$M:$M,IF($B21='PART METHOD'!$D$4,"FMCNC1",IF($B21='PART METHOD'!$D$6,"FMCNC2","STD")))/IF($B21='PART METHOD'!$D$4,COUNTIFS($G:$G,$G21,$S:$S,"●",$A:$A,ABP$5,$B:$B,'PART METHOD'!$D$4),IF($B21='PART METHOD'!$D$6,COUNTIFS($G:$G,$G21,$S:$S,"●",$A:$A,ABP$5,$B:$B,'PART METHOD'!$D$6),COUNTIFS($G:$G,$G21,$S:$S,"●",$A:$A,ABP$5,$B:$B,"&lt;&gt;"&amp;'PART METHOD'!$D$4,$B:$B,"&lt;&gt;"&amp;'PART METHOD'!$D$6)))/ABP$3,0)/3600/$E21</f>
        <v>0.176433564814815</v>
      </c>
      <c r="ABQ21" s="0" t="n">
        <f aca="false">IF($T21="●",SUMIFS(ST_SUM!ACE:ACE,ST_SUM!$L:$L,$G21,ST_SUM!$M:$M,IF($B21='PART METHOD'!$D$4,"FMCNC1",IF($B21='PART METHOD'!$D$6,"FMCNC2","STD")))/IF($B21='PART METHOD'!$D$4,COUNTIFS($G:$G,$G21,$T:$T,"●",$A:$A,ABQ$5,$B:$B,'PART METHOD'!$D$4),IF($B21='PART METHOD'!$D$6,COUNTIFS($G:$G,$G21,$T:$T,"●",$A:$A,ABQ$5,$B:$B,'PART METHOD'!$D$6),COUNTIFS($G:$G,$G21,$T:$T,"●",$A:$A,ABQ$5,$B:$B,"&lt;&gt;"&amp;'PART METHOD'!$D$4,$B:$B,"&lt;&gt;"&amp;'PART METHOD'!$D$6)))/ABQ$3,0)/3600/$E21</f>
        <v>0.255601273148148</v>
      </c>
      <c r="ABR21" s="0" t="n">
        <f aca="false">IF($U21="●",SUMIFS(ST_SUM!ACF:ACF,ST_SUM!$L:$L,$G21,ST_SUM!$M:$M,IF($B21='PART METHOD'!$D$4,"FMCNC1",IF($B21='PART METHOD'!$D$6,"FMCNC2","STD")))/IF($B21='PART METHOD'!$D$4,COUNTIFS($G:$G,$G21,$U:$U,"●",$A:$A,ABR$5,$B:$B,'PART METHOD'!$D$4),IF($B21='PART METHOD'!$D$6,COUNTIFS($G:$G,$G21,$U:$U,"●",$A:$A,ABR$5,$B:$B,'PART METHOD'!$D$6),COUNTIFS($G:$G,$G21,$U:$U,"●",$A:$A,ABR$5,$B:$B,"&lt;&gt;"&amp;'PART METHOD'!$D$4,$B:$B,"&lt;&gt;"&amp;'PART METHOD'!$D$6)))/ABR$3,0)/3600/$E21</f>
        <v>0.0502702546296296</v>
      </c>
      <c r="ABS21" s="0" t="n">
        <f aca="false">IF($V21="●",SUMIFS(ST_SUM!ACG:ACG,ST_SUM!$L:$L,$G21,ST_SUM!$M:$M,IF($B21='PART METHOD'!$D$4,"FMCNC1",IF($B21='PART METHOD'!$D$6,"FMCNC2","STD")))/IF($B21='PART METHOD'!$D$4,COUNTIFS($G:$G,$G21,$V:$V,"●",$A:$A,ABS$5,$B:$B,'PART METHOD'!$D$4),IF($B21='PART METHOD'!$D$6,COUNTIFS($G:$G,$G21,$V:$V,"●",$A:$A,ABS$5,$B:$B,'PART METHOD'!$D$6),COUNTIFS($G:$G,$G21,$V:$V,"●",$A:$A,ABS$5,$B:$B,"&lt;&gt;"&amp;'PART METHOD'!$D$4,$B:$B,"&lt;&gt;"&amp;'PART METHOD'!$D$6)))/ABS$3,0)/3600/$E21</f>
        <v>0.420641203703704</v>
      </c>
      <c r="ABT21" s="0" t="n">
        <f aca="false">IF($W21="●",SUMIFS(ST_SUM!ACH:ACH,ST_SUM!$L:$L,$G21,ST_SUM!$N:$N,IF($B21='PART METHOD'!$D$5,"HAND","STD"))/COUNTIFS($G:$G,$G21,$W:$W,"●",$A:$A,ABT$5,$B:$B,IF($B21='PART METHOD'!$D$5,'PART METHOD'!$D$5,"&lt;&gt;"&amp;'PART METHOD'!$D$5))/ABT$3,0)/3600/$E21</f>
        <v>0</v>
      </c>
      <c r="ABU21" s="0" t="n">
        <f aca="false">IF($X21="●",SUMIFS(ST_SUM!ACI:ACI,ST_SUM!$L:$L,$G21)/COUNTIFS($G:$G,$G21,$X:$X,"●",$A:$A,ABU$5)/ABU$3,0)/3600/$E21</f>
        <v>0</v>
      </c>
      <c r="ABV21" s="0" t="n">
        <f aca="false">IF($Y21="●",SUMIFS(ST_SUM!ACJ:ACJ,ST_SUM!$L:$L,$G21)/COUNTIFS($G:$G,$G21,$Y:$Y,"●",$A:$A,ABV$5)/ABV$3,0)/3600/$E21</f>
        <v>0</v>
      </c>
      <c r="ABW21" s="0" t="n">
        <f aca="false">IF($Z21="●",SUMIFS(ST_SUM!ACK:ACK,ST_SUM!$L:$L,$G21)/COUNTIFS($G:$G,$G21,$Z:$Z,"●",$A:$A,ABW$5)/ABW$3,0)/3600/$E21</f>
        <v>0</v>
      </c>
      <c r="ABX21" s="0" t="n">
        <f aca="false">IF($AA21="●",SUMIFS(ST_SUM!ACL:ACL,ST_SUM!$L:$L,$G21)/COUNTIFS($G:$G,$G21,$AA:$AA,"●",$A:$A,ABX$5)/ABX$3,0)/3600/$E21</f>
        <v>0</v>
      </c>
      <c r="ABY21" s="0" t="n">
        <f aca="false">IF($AB21="●",SUMIFS(ST_SUM!ACM:ACM,ST_SUM!$L:$L,$G21)/COUNTIFS($G:$G,$G21,$AB:$AB,"●",$A:$A,ABY$5)/ABY$3,0)/3600/$E21</f>
        <v>0</v>
      </c>
      <c r="ABZ21" s="0" t="n">
        <f aca="false">IF($AC21="●",SUMIFS(ST_SUM!ACN:ACN,ST_SUM!$L:$L,$G21)/COUNTIFS($G:$G,$G21,$AC:$AC,"●",$A:$A,ABZ$5)/ABZ$3,0)/3600/$E21</f>
        <v>0</v>
      </c>
      <c r="ACA21" s="0" t="n">
        <f aca="false">IF($AD21="●",SUMIFS(ST_SUM!ACO:ACO,ST_SUM!$L:$L,$G21)/COUNTIFS($G:$G,$G21,$AD:$AD,"●",$A:$A,ACA$5)/ACA$3,0)/3600/$E21</f>
        <v>0</v>
      </c>
      <c r="ACB21" s="0" t="n">
        <f aca="false">IF($AE21="●",SUMIFS(ST_SUM!ACP:ACP,ST_SUM!$L:$L,$G21)/COUNTIFS($G:$G,$G21,$AE:$AE,"●",$A:$A,ACB$5)/ACB$3,0)/3600/$E21</f>
        <v>0</v>
      </c>
      <c r="ACC21" s="0" t="n">
        <f aca="false">IF($AF21="●",SUMIFS(ST_SUM!ACQ:ACQ,ST_SUM!$L:$L,$G21)/COUNTIFS($G:$G,$G21,$AF:$AF,"●",$A:$A,ACC$5)/ACC$3,0)/3600/$E21</f>
        <v>0</v>
      </c>
      <c r="ACD21" s="0" t="n">
        <f aca="false">IF($AG21="●",SUMIFS(ST_SUM!ACR:ACR,ST_SUM!$L:$L,$G21)/COUNTIFS($G:$G,$G21,$AG:$AG,"●",$A:$A,ACD$5)/ACD$3,0)/3600/$E21</f>
        <v>0</v>
      </c>
      <c r="ACE21" s="0" t="n">
        <f aca="false">IF($AH21="●",SUMIFS(ST_SUM!ACS:ACS,ST_SUM!$L:$L,$G21)/COUNTIFS($G:$G,$G21,$AH:$AH,"●",$A:$A,ACE$5)/ACE$3,0)/3600/$E21</f>
        <v>0</v>
      </c>
      <c r="ACF21" s="0" t="n">
        <f aca="false">IF($AI21="●",SUMIFS(ST_SUM!ACT:ACT,ST_SUM!$L:$L,$G21)/COUNTIFS($G:$G,$G21,$AI:$AI,"●",$A:$A,ACF$5)/ACF$3,0)/3600/$E21</f>
        <v>0</v>
      </c>
      <c r="ACG21" s="0" t="n">
        <f aca="false">IF($AJ21="●",SUMIFS(ST_SUM!ACU:ACU,ST_SUM!$L:$L,$G21)/COUNTIFS($G:$G,$G21,$AJ:$AJ,"●",$A:$A,ACG$5)/ACG$3,0)/3600/$E21</f>
        <v>0</v>
      </c>
      <c r="ACH21" s="0" t="n">
        <f aca="false">IF($AK21="●",SUMIFS(ST_SUM!ACV:ACV,ST_SUM!$L:$L,$G21)/COUNTIFS($G:$G,$G21,$AK:$AK,"●",$A:$A,ACH$5)/ACH$3,0)/3600/$E21</f>
        <v>0</v>
      </c>
      <c r="ACI21" s="0" t="n">
        <f aca="false">IF($AL21="●",SUMIFS(ST_SUM!ACW:ACW,ST_SUM!$L:$L,$G21)/COUNTIFS($G:$G,$G21,$AL:$AL,"●",$A:$A,ACI$5)/ACI$3,0)/3600/$E21</f>
        <v>0</v>
      </c>
      <c r="ACJ21" s="0" t="n">
        <f aca="false">IF($AM21="●",SUMIFS(ST_SUM!ACX:ACX,ST_SUM!$L:$L,$G21)/COUNTIFS($G:$G,$G21,$AM:$AM,"●",$A:$A,ACJ$5)/ACJ$3,0)/3600/$E21</f>
        <v>0</v>
      </c>
      <c r="ACK21" s="0" t="n">
        <f aca="false">IF($AN21="●",SUMIFS(ST_SUM!ACY:ACY,ST_SUM!$L:$L,$G21)/COUNTIFS($G:$G,$G21,$AN:$AN,"●",$A:$A,ACK$5)/ACK$3,0)/3600/$E21</f>
        <v>0</v>
      </c>
      <c r="ACL21" s="0" t="n">
        <f aca="false">IF($AO21="●",SUMIFS(ST_SUM!ACZ:ACZ,ST_SUM!$L:$L,$G21)/COUNTIFS($G:$G,$G21,$AO:$AO,"●",$A:$A,ACL$5)/ACL$3,0)/3600/$E21</f>
        <v>0</v>
      </c>
      <c r="ACM21" s="0" t="n">
        <f aca="false">IF($AP21="●",SUMIFS(ST_SUM!ADA:ADA,ST_SUM!$L:$L,$G21)/COUNTIFS($G:$G,$G21,$AP:$AP,"●",$A:$A,ACM$5)/ACM$3,0)/3600/$E21</f>
        <v>0</v>
      </c>
      <c r="ACN21" s="0" t="n">
        <f aca="false">IF($AQ21="●",SUMIFS(ST_SUM!ADB:ADB,ST_SUM!$L:$L,$G21)/COUNTIFS($G:$G,$G21,$AQ:$AQ,"●",$A:$A,ACN$5)/ACN$3,0)/3600/$E21</f>
        <v>0</v>
      </c>
      <c r="ACO21" s="0" t="n">
        <f aca="false">IF($AR21="●",SUMIFS(ST_SUM!ADC:ADC,ST_SUM!$L:$L,$G21)/COUNTIFS($G:$G,$G21,$AR:$AR,"●",$A:$A,ACO$5)/ACO$3,0)/3600/$E21</f>
        <v>0</v>
      </c>
      <c r="ACP21" s="0" t="n">
        <f aca="false">IF($AS21="●",SUMIFS(ST_SUM!ADD:ADD,ST_SUM!$L:$L,$G21)/COUNTIFS($G:$G,$G21,$AS:$AS,"●",$A:$A,ACP$5)/ACP$3,0)/3600/$E21</f>
        <v>0</v>
      </c>
      <c r="ACQ21" s="0" t="n">
        <f aca="false">IF($AT21="●",SUMIFS(ST_SUM!ADE:ADE,ST_SUM!$L:$L,$G21)/COUNTIFS($G:$G,$G21,$AT:$AT,"●",$A:$A,ACQ$5)/ACQ$3,0)/3600/$E21</f>
        <v>0</v>
      </c>
      <c r="ACR21" s="0" t="n">
        <f aca="false">IF($AU21="●",SUMIFS(ST_SUM!ADF:ADF,ST_SUM!$L:$L,$G21)/COUNTIFS($G:$G,$G21,$AU:$AU,"●",$A:$A,ACR$5)/ACR$3,0)/3600/$E21</f>
        <v>0</v>
      </c>
      <c r="ACS21" s="0" t="n">
        <f aca="false">IF($AV21="●",SUMIFS(ST_SUM!ADG:ADG,ST_SUM!$L:$L,$G21)/COUNTIFS($G:$G,$G21,$AV:$AV,"●",$A:$A,ACS$5)/ACS$3,0)/3600/$E21</f>
        <v>0</v>
      </c>
      <c r="ACT21" s="0" t="n">
        <f aca="false">IF($AW21="●",SUMIFS(ST_SUM!ADH:ADH,ST_SUM!$L:$L,$G21)/COUNTIFS($G:$G,$G21,$AW:$AW,"●",$A:$A,ACT$5)/ACT$3,0)/3600/$E21</f>
        <v>0</v>
      </c>
      <c r="ACU21" s="0" t="n">
        <f aca="false">IF($AX21="●",SUMIFS(ST_SUM!ADI:ADI,ST_SUM!$L:$L,$G21)/COUNTIFS($G:$G,$G21,$AX:$AX,"●",$A:$A,ACU$5)/ACU$3,0)/3600/$E21</f>
        <v>0</v>
      </c>
      <c r="ACV21" s="0" t="n">
        <f aca="false">IF($AY21="●",SUMIFS(ST_SUM!ADJ:ADJ,ST_SUM!$L:$L,$G21)/COUNTIFS($G:$G,$G21,$AY:$AY,"●",$A:$A,ACV$5)/ACV$3,0)/3600/$E21</f>
        <v>0</v>
      </c>
      <c r="ACW21" s="0" t="n">
        <f aca="false">IF($AZ21="●",SUMIFS(ST_SUM!ADK:ADK,ST_SUM!$L:$L,$G21)/COUNTIFS($G:$G,$G21,$AZ:$AZ,"●",$A:$A,ACW$5)/ACW$3,0)/3600/$E21</f>
        <v>0</v>
      </c>
      <c r="ACX21" s="0" t="n">
        <f aca="false">IF($BA21="●",SUMIFS(ST_SUM!ADL:ADL,ST_SUM!$L:$L,$G21)/COUNTIFS($G:$G,$G21,$BA:$BA,"●",$A:$A,ACX$5)/ACX$3,0)/3600/$E21</f>
        <v>0</v>
      </c>
      <c r="ACY21" s="0" t="n">
        <f aca="false">IF($BB21="●",SUMIFS(ST_SUM!ADM:ADM,ST_SUM!$L:$L,$G21)/COUNTIFS($G:$G,$G21,$BB:$BB,"●",$A:$A,ACY$5)/ACY$3,0)/3600/$E21</f>
        <v>0</v>
      </c>
      <c r="ACZ21" s="0" t="n">
        <f aca="false">IF($BC21="●",SUMIFS(ST_SUM!ADN:ADN,ST_SUM!$L:$L,$G21)/COUNTIFS($G:$G,$G21,$BC:$BC,"●",$A:$A,ACZ$5)/ACZ$3,0)/3600/$E21</f>
        <v>0</v>
      </c>
      <c r="ADA21" s="0" t="n">
        <f aca="false">IF($BD21="●",SUMIFS(ST_SUM!ADO:ADO,ST_SUM!$L:$L,$G21)/COUNTIFS($G:$G,$G21,$BD:$BD,"●",$A:$A,ADA$5)/ADA$3,0)/3600/$E21</f>
        <v>0</v>
      </c>
      <c r="ADB21" s="0" t="n">
        <f aca="false">IF($BE21="●",SUMIFS(ST_SUM!ADP:ADP,ST_SUM!$L:$L,$G21)/COUNTIFS($G:$G,$G21,$BE:$BE,"●",$A:$A,ADB$5)/ADB$3,0)/3600/$E21</f>
        <v>0</v>
      </c>
      <c r="ADC21" s="0" t="n">
        <f aca="false">IF($BF21="●",SUMIFS(ST_SUM!ADQ:ADQ,ST_SUM!$L:$L,$G21)/COUNTIFS($G:$G,$G21,$BF:$BF,"●",$A:$A,ADC$5)/ADC$3,0)/3600/$E21</f>
        <v>0</v>
      </c>
      <c r="ADD21" s="0" t="n">
        <f aca="false">IF($BG21="●",SUMIFS(ST_SUM!ADR:ADR,ST_SUM!$L:$L,$G21)/COUNTIFS($G:$G,$G21,$BG:$BG,"●",$A:$A,ADD$5)/ADD$3,0)/3600/$E21</f>
        <v>0</v>
      </c>
      <c r="ADE21" s="0" t="n">
        <f aca="false">IF($BH21="●",SUMIFS(ST_SUM!ADS:ADS,ST_SUM!$L:$L,$G21)/COUNTIFS($G:$G,$G21,$BH:$BH,"●",$A:$A,ADE$5)/ADE$3,0)/3600/$E21</f>
        <v>0</v>
      </c>
      <c r="ADF21" s="0" t="n">
        <f aca="false">IF($BI21="●",SUMIFS(ST_SUM!ADT:ADT,ST_SUM!$L:$L,$G21)/COUNTIFS($G:$G,$G21,$BI:$BI,"●",$A:$A,ADF$5)/ADF$3,0)/3600/$E21</f>
        <v>0</v>
      </c>
      <c r="ADG21" s="0" t="n">
        <f aca="false">IF($BJ21="●",SUMIFS(ST_SUM!ADU:ADU,ST_SUM!$L:$L,$G21)/COUNTIFS($G:$G,$G21,$BJ:$BJ,"●",$A:$A,ADG$5)/ADG$3,0)/3600/$E21</f>
        <v>0</v>
      </c>
      <c r="ADH21" s="0" t="n">
        <f aca="false">IF($BK21="●",SUMIFS(ST_SUM!ADV:ADV,ST_SUM!$L:$L,$G21)/COUNTIFS($G:$G,$G21,$BK:$BK,"●",$A:$A,ADH$5)/ADH$3,0)/3600/$E21</f>
        <v>0</v>
      </c>
      <c r="ADI21" s="0" t="n">
        <f aca="false">IF($BL21="●",SUMIFS(ST_SUM!ADW:ADW,ST_SUM!$L:$L,$G21)/COUNTIFS($G:$G,$G21,$BL:$BL,"●",$A:$A,ADI$5)/ADI$3,0)/3600/$E21</f>
        <v>0</v>
      </c>
      <c r="ADJ21" s="0" t="n">
        <f aca="false">IF($BM21="●",SUMIFS(ST_SUM!ADX:ADX,ST_SUM!$L:$L,$G21)/COUNTIFS($G:$G,$G21,$BM:$BM,"●",$A:$A,ADJ$5)/ADJ$3,0)/3600/$E21</f>
        <v>0</v>
      </c>
      <c r="ADK21" s="0" t="n">
        <f aca="false">IF($BN21="●",SUMIFS(ST_SUM!ADY:ADY,ST_SUM!$L:$L,$G21)/COUNTIFS($G:$G,$G21,$BN:$BN,"●",$A:$A,ADK$5)/ADK$3,0)/3600/$E21</f>
        <v>0</v>
      </c>
      <c r="ADL21" s="0" t="n">
        <f aca="false">IF($BO21="●",SUMIFS(ST_SUM!ADZ:ADZ,ST_SUM!$L:$L,$G21)/COUNTIFS($G:$G,$G21,$BO:$BO,"●",$A:$A,ADL$5)/ADL$3,0)/3600/$E21</f>
        <v>0</v>
      </c>
      <c r="ADM21" s="0" t="n">
        <f aca="false">IF($BP21="●",SUMIFS(ST_SUM!AEA:AEA,ST_SUM!$L:$L,$G21)/COUNTIFS($G:$G,$G21,$BP:$BP,"●",$A:$A,ADM$5)/ADM$3,0)/3600/$E21</f>
        <v>0</v>
      </c>
      <c r="ADN21" s="0" t="n">
        <f aca="false">IF($BQ21="●",SUMIFS(ST_SUM!AEB:AEB,ST_SUM!$L:$L,$G21)/COUNTIFS($G:$G,$G21,$BQ:$BQ,"●",$A:$A,ADN$5)/ADN$3,0)/3600/$E21</f>
        <v>0</v>
      </c>
      <c r="ADO21" s="0" t="n">
        <f aca="false">IF($BR21="●",SUMIFS(ST_SUM!AEC:AEC,ST_SUM!$L:$L,$G21)/COUNTIFS($G:$G,$G21,$BR:$BR,"●",$A:$A,ADO$5)/ADO$3,0)/3600/$E21</f>
        <v>0</v>
      </c>
      <c r="ADP21" s="0" t="n">
        <f aca="false">IF($BS21="●",SUMIFS(ST_SUM!AED:AED,ST_SUM!$L:$L,$G21)/COUNTIFS($G:$G,$G21,$BS:$BS,"●",$A:$A,ADP$5)/ADP$3,0)/3600/$E21</f>
        <v>0</v>
      </c>
      <c r="ADQ21" s="0" t="n">
        <f aca="false">IF($BT21="●",SUMIFS(ST_SUM!AEE:AEE,ST_SUM!$L:$L,$G21)/COUNTIFS($G:$G,$G21,$BT:$BT,"●",$A:$A,ADQ$5)/ADQ$3,0)/3600/$E21</f>
        <v>0</v>
      </c>
      <c r="ADR21" s="0" t="n">
        <f aca="false">SUM(ABE21:ADQ21)</f>
        <v>1.59400150462963</v>
      </c>
      <c r="ADS21" s="0" t="n">
        <f aca="false">IF($H21="●",SUMIFS(ST_SUM!AEG:AEG,ST_SUM!$L:$L,$G21)/COUNTIFS($G:$G,$G21,$H:$H,"●",$A:$A,ADS$5)/ADS$3,0)/3600/$E21</f>
        <v>0</v>
      </c>
      <c r="ADT21" s="0" t="n">
        <f aca="false">IF($I21="●",SUMIFS(ST_SUM!AEH:AEH,ST_SUM!$L:$L,$G21)/COUNTIFS($G:$G,$G21,$I:$I,"●",$A:$A,ADT$5)/ADT$3,0)/3600/$E21</f>
        <v>0</v>
      </c>
      <c r="ADU21" s="0" t="n">
        <f aca="false">IF($J21="●",SUMIFS(ST_SUM!AEI:AEI,ST_SUM!$L:$L,$G21)/COUNTIFS($G:$G,$G21,$J:$J,"●",$A:$A,ADU$5)/ADU$3,0)/3600/$E21</f>
        <v>0</v>
      </c>
      <c r="ADV21" s="0" t="n">
        <f aca="false">IF($K21="●",SUMIFS(ST_SUM!AEJ:AEJ,ST_SUM!$L:$L,$G21)/COUNTIFS($G:$G,$G21,$K:$K,"●",$A:$A,ADV$5)/ADV$3,0)/3600/$E21</f>
        <v>0</v>
      </c>
      <c r="ADW21" s="0" t="n">
        <f aca="false">IF($L21="●",SUMIFS(ST_SUM!AEK:AEK,ST_SUM!$L:$L,$G21)/COUNTIFS($G:$G,$G21,$L:$L,"●",$A:$A,ADW$5)/ADW$3,0)/3600/$E21</f>
        <v>0</v>
      </c>
      <c r="ADX21" s="0" t="n">
        <f aca="false">IF($M21="●",SUMIFS(ST_SUM!AEL:AEL,ST_SUM!$L:$L,$G21)/COUNTIFS($G:$G,$G21,$M:$M,"●",$A:$A,ADX$5)/ADX$3,0)/3600/$E21</f>
        <v>0</v>
      </c>
      <c r="ADY21" s="0" t="n">
        <f aca="false">IF($N21="●",SUMIFS(ST_SUM!AEM:AEM,ST_SUM!$L:$L,$G21)/COUNTIFS($G:$G,$G21,$N:$N,"●",$A:$A,ADY$5)/ADY$3,0)/3600/$E21</f>
        <v>0</v>
      </c>
      <c r="ADZ21" s="0" t="n">
        <f aca="false">IF($O21="●",SUMIFS(ST_SUM!AEN:AEN,ST_SUM!$L:$L,$G21,ST_SUM!$M:$M,IF($B21='PART METHOD'!$D$4,"FMCNC1",IF($B21='PART METHOD'!$D$6,"FMCNC2","STD")))/IF($B21='PART METHOD'!$D$4,COUNTIFS($G:$G,$G21,$O:$O,"●",$A:$A,ADZ$5,$B:$B,'PART METHOD'!$D$4),IF($B21='PART METHOD'!$D$6,COUNTIFS($G:$G,$G21,$O:$O,"●",$A:$A,ADZ$5,$B:$B,'PART METHOD'!$D$6),COUNTIFS($G:$G,$G21,$O:$O,"●",$A:$A,ADZ$5,$B:$B,"&lt;&gt;"&amp;'PART METHOD'!$D$4,$B:$B,"&lt;&gt;"&amp;'PART METHOD'!$D$6)))/ADZ$3,0)/3600/$E21</f>
        <v>0.0625094696969697</v>
      </c>
      <c r="AEA21" s="0" t="n">
        <f aca="false">IF($P21="●",SUMIFS(ST_SUM!AEO:AEO,ST_SUM!$L:$L,$G21,ST_SUM!$M:$M,IF($B21='PART METHOD'!$D$4,"FMCNC1",IF($B21='PART METHOD'!$D$6,"FMCNC2","STD")))/IF($B21='PART METHOD'!$D$4,COUNTIFS($G:$G,$G21,$P:$P,"●",$A:$A,AEA$5,$B:$B,'PART METHOD'!$D$4),IF($B21='PART METHOD'!$D$6,COUNTIFS($G:$G,$G21,$P:$P,"●",$A:$A,AEA$5,$B:$B,'PART METHOD'!$D$6),COUNTIFS($G:$G,$G21,$P:$P,"●",$A:$A,AEA$5,$B:$B,"&lt;&gt;"&amp;'PART METHOD'!$D$4,$B:$B,"&lt;&gt;"&amp;'PART METHOD'!$D$6)))/AEA$3,0)/3600/$E21</f>
        <v>0.207205634469697</v>
      </c>
      <c r="AEB21" s="0" t="n">
        <f aca="false">IF($Q21="●",SUMIFS(ST_SUM!AEP:AEP,ST_SUM!$L:$L,$G21,ST_SUM!$M:$M,IF($B21='PART METHOD'!$D$4,"FMCNC1",IF($B21='PART METHOD'!$D$6,"FMCNC2","STD")))/IF($B21='PART METHOD'!$D$4,COUNTIFS($G:$G,$G21,$Q:$Q,"●",$A:$A,AEB$5,$B:$B,'PART METHOD'!$D$4),IF($B21='PART METHOD'!$D$6,COUNTIFS($G:$G,$G21,$Q:$Q,"●",$A:$A,AEB$5,$B:$B,'PART METHOD'!$D$6),COUNTIFS($G:$G,$G21,$Q:$Q,"●",$A:$A,AEB$5,$B:$B,"&lt;&gt;"&amp;'PART METHOD'!$D$4,$B:$B,"&lt;&gt;"&amp;'PART METHOD'!$D$6)))/AEB$3,0)/3600/$E21</f>
        <v>0.217506439393939</v>
      </c>
      <c r="AEC21" s="0" t="n">
        <f aca="false">IF($R21="●",SUMIFS(ST_SUM!AEQ:AEQ,ST_SUM!$L:$L,$G21,ST_SUM!$M:$M,IF($B21='PART METHOD'!$D$4,"FMCNC1",IF($B21='PART METHOD'!$D$6,"FMCNC2","STD")))/IF($B21='PART METHOD'!$D$4,COUNTIFS($G:$G,$G21,$R:$R,"●",$A:$A,AEC$5,$B:$B,'PART METHOD'!$D$4),IF($B21='PART METHOD'!$D$6,COUNTIFS($G:$G,$G21,$R:$R,"●",$A:$A,AEC$5,$B:$B,'PART METHOD'!$D$6),COUNTIFS($G:$G,$G21,$R:$R,"●",$A:$A,AEC$5,$B:$B,"&lt;&gt;"&amp;'PART METHOD'!$D$4,$B:$B,"&lt;&gt;"&amp;'PART METHOD'!$D$6)))/AEC$3,0)/3600/$E21</f>
        <v>0.0630176767676768</v>
      </c>
      <c r="AED21" s="0" t="n">
        <f aca="false">IF($S21="●",SUMIFS(ST_SUM!AER:AER,ST_SUM!$L:$L,$G21,ST_SUM!$M:$M,IF($B21='PART METHOD'!$D$4,"FMCNC1",IF($B21='PART METHOD'!$D$6,"FMCNC2","STD")))/IF($B21='PART METHOD'!$D$4,COUNTIFS($G:$G,$G21,$S:$S,"●",$A:$A,AED$5,$B:$B,'PART METHOD'!$D$4),IF($B21='PART METHOD'!$D$6,COUNTIFS($G:$G,$G21,$S:$S,"●",$A:$A,AED$5,$B:$B,'PART METHOD'!$D$6),COUNTIFS($G:$G,$G21,$S:$S,"●",$A:$A,AED$5,$B:$B,"&lt;&gt;"&amp;'PART METHOD'!$D$4,$B:$B,"&lt;&gt;"&amp;'PART METHOD'!$D$6)))/AED$3,0)/3600/$E21</f>
        <v>0.0865806976010101</v>
      </c>
      <c r="AEE21" s="0" t="n">
        <f aca="false">IF($T21="●",SUMIFS(ST_SUM!AES:AES,ST_SUM!$L:$L,$G21,ST_SUM!$M:$M,IF($B21='PART METHOD'!$D$4,"FMCNC1",IF($B21='PART METHOD'!$D$6,"FMCNC2","STD")))/IF($B21='PART METHOD'!$D$4,COUNTIFS($G:$G,$G21,$T:$T,"●",$A:$A,AEE$5,$B:$B,'PART METHOD'!$D$4),IF($B21='PART METHOD'!$D$6,COUNTIFS($G:$G,$G21,$T:$T,"●",$A:$A,AEE$5,$B:$B,'PART METHOD'!$D$6),COUNTIFS($G:$G,$G21,$T:$T,"●",$A:$A,AEE$5,$B:$B,"&lt;&gt;"&amp;'PART METHOD'!$D$4,$B:$B,"&lt;&gt;"&amp;'PART METHOD'!$D$6)))/AEE$3,0)/3600/$E21</f>
        <v>0.19348547979798</v>
      </c>
      <c r="AEF21" s="0" t="n">
        <f aca="false">IF($U21="●",SUMIFS(ST_SUM!AET:AET,ST_SUM!$L:$L,$G21,ST_SUM!$M:$M,IF($B21='PART METHOD'!$D$4,"FMCNC1",IF($B21='PART METHOD'!$D$6,"FMCNC2","STD")))/IF($B21='PART METHOD'!$D$4,COUNTIFS($G:$G,$G21,$U:$U,"●",$A:$A,AEF$5,$B:$B,'PART METHOD'!$D$4),IF($B21='PART METHOD'!$D$6,COUNTIFS($G:$G,$G21,$U:$U,"●",$A:$A,AEF$5,$B:$B,'PART METHOD'!$D$6),COUNTIFS($G:$G,$G21,$U:$U,"●",$A:$A,AEF$5,$B:$B,"&lt;&gt;"&amp;'PART METHOD'!$D$4,$B:$B,"&lt;&gt;"&amp;'PART METHOD'!$D$6)))/AEF$3,0)/3600/$E21</f>
        <v>0.158483491161616</v>
      </c>
      <c r="AEG21" s="0" t="n">
        <f aca="false">IF($V21="●",SUMIFS(ST_SUM!AEU:AEU,ST_SUM!$L:$L,$G21,ST_SUM!$M:$M,IF($B21='PART METHOD'!$D$4,"FMCNC1",IF($B21='PART METHOD'!$D$6,"FMCNC2","STD")))/IF($B21='PART METHOD'!$D$4,COUNTIFS($G:$G,$G21,$V:$V,"●",$A:$A,AEG$5,$B:$B,'PART METHOD'!$D$4),IF($B21='PART METHOD'!$D$6,COUNTIFS($G:$G,$G21,$V:$V,"●",$A:$A,AEG$5,$B:$B,'PART METHOD'!$D$6),COUNTIFS($G:$G,$G21,$V:$V,"●",$A:$A,AEG$5,$B:$B,"&lt;&gt;"&amp;'PART METHOD'!$D$4,$B:$B,"&lt;&gt;"&amp;'PART METHOD'!$D$6)))/AEG$3,0)/3600/$E21</f>
        <v>0.330829545454545</v>
      </c>
      <c r="AEH21" s="0" t="n">
        <f aca="false">IF($W21="●",SUMIFS(ST_SUM!AEV:AEV,ST_SUM!$L:$L,$G21,ST_SUM!$N:$N,IF($B21='PART METHOD'!$D$5,"HAND","STD"))/COUNTIFS($G:$G,$G21,$W:$W,"●",$A:$A,AEH$5,$B:$B,IF($B21='PART METHOD'!$D$5,'PART METHOD'!$D$5,"&lt;&gt;"&amp;'PART METHOD'!$D$5))/AEH$3,0)/3600/$E21</f>
        <v>0</v>
      </c>
      <c r="AEI21" s="0" t="n">
        <f aca="false">IF($X21="●",SUMIFS(ST_SUM!AEW:AEW,ST_SUM!$L:$L,$G21)/COUNTIFS($G:$G,$G21,$X:$X,"●",$A:$A,AEI$5)/AEI$3,0)/3600/$E21</f>
        <v>0</v>
      </c>
      <c r="AEJ21" s="0" t="n">
        <f aca="false">IF($Y21="●",SUMIFS(ST_SUM!AEX:AEX,ST_SUM!$L:$L,$G21)/COUNTIFS($G:$G,$G21,$Y:$Y,"●",$A:$A,AEJ$5)/AEJ$3,0)/3600/$E21</f>
        <v>0</v>
      </c>
      <c r="AEK21" s="0" t="n">
        <f aca="false">IF($Z21="●",SUMIFS(ST_SUM!AEY:AEY,ST_SUM!$L:$L,$G21)/COUNTIFS($G:$G,$G21,$Z:$Z,"●",$A:$A,AEK$5)/AEK$3,0)/3600/$E21</f>
        <v>0</v>
      </c>
      <c r="AEL21" s="0" t="n">
        <f aca="false">IF($AA21="●",SUMIFS(ST_SUM!AEZ:AEZ,ST_SUM!$L:$L,$G21)/COUNTIFS($G:$G,$G21,$AA:$AA,"●",$A:$A,AEL$5)/AEL$3,0)/3600/$E21</f>
        <v>0</v>
      </c>
      <c r="AEM21" s="0" t="n">
        <f aca="false">IF($AB21="●",SUMIFS(ST_SUM!AFA:AFA,ST_SUM!$L:$L,$G21)/COUNTIFS($G:$G,$G21,$AB:$AB,"●",$A:$A,AEM$5)/AEM$3,0)/3600/$E21</f>
        <v>0</v>
      </c>
      <c r="AEN21" s="0" t="n">
        <f aca="false">IF($AC21="●",SUMIFS(ST_SUM!AFB:AFB,ST_SUM!$L:$L,$G21)/COUNTIFS($G:$G,$G21,$AC:$AC,"●",$A:$A,AEN$5)/AEN$3,0)/3600/$E21</f>
        <v>0</v>
      </c>
      <c r="AEO21" s="0" t="n">
        <f aca="false">IF($AD21="●",SUMIFS(ST_SUM!AFC:AFC,ST_SUM!$L:$L,$G21)/COUNTIFS($G:$G,$G21,$AD:$AD,"●",$A:$A,AEO$5)/AEO$3,0)/3600/$E21</f>
        <v>0</v>
      </c>
      <c r="AEP21" s="0" t="n">
        <f aca="false">IF($AE21="●",SUMIFS(ST_SUM!AFD:AFD,ST_SUM!$L:$L,$G21)/COUNTIFS($G:$G,$G21,$AE:$AE,"●",$A:$A,AEP$5)/AEP$3,0)/3600/$E21</f>
        <v>0</v>
      </c>
      <c r="AEQ21" s="0" t="n">
        <f aca="false">IF($AF21="●",SUMIFS(ST_SUM!AFE:AFE,ST_SUM!$L:$L,$G21)/COUNTIFS($G:$G,$G21,$AF:$AF,"●",$A:$A,AEQ$5)/AEQ$3,0)/3600/$E21</f>
        <v>0</v>
      </c>
      <c r="AER21" s="0" t="n">
        <f aca="false">IF($AG21="●",SUMIFS(ST_SUM!AFF:AFF,ST_SUM!$L:$L,$G21)/COUNTIFS($G:$G,$G21,$AG:$AG,"●",$A:$A,AER$5)/AER$3,0)/3600/$E21</f>
        <v>0</v>
      </c>
      <c r="AES21" s="0" t="n">
        <f aca="false">IF($AH21="●",SUMIFS(ST_SUM!AFG:AFG,ST_SUM!$L:$L,$G21)/COUNTIFS($G:$G,$G21,$AH:$AH,"●",$A:$A,AES$5)/AES$3,0)/3600/$E21</f>
        <v>0</v>
      </c>
      <c r="AET21" s="0" t="n">
        <f aca="false">IF($AI21="●",SUMIFS(ST_SUM!AFH:AFH,ST_SUM!$L:$L,$G21)/COUNTIFS($G:$G,$G21,$AI:$AI,"●",$A:$A,AET$5)/AET$3,0)/3600/$E21</f>
        <v>0</v>
      </c>
      <c r="AEU21" s="0" t="n">
        <f aca="false">IF($AJ21="●",SUMIFS(ST_SUM!AFI:AFI,ST_SUM!$L:$L,$G21)/COUNTIFS($G:$G,$G21,$AJ:$AJ,"●",$A:$A,AEU$5)/AEU$3,0)/3600/$E21</f>
        <v>0</v>
      </c>
      <c r="AEV21" s="0" t="n">
        <f aca="false">IF($AK21="●",SUMIFS(ST_SUM!AFJ:AFJ,ST_SUM!$L:$L,$G21)/COUNTIFS($G:$G,$G21,$AK:$AK,"●",$A:$A,AEV$5)/AEV$3,0)/3600/$E21</f>
        <v>0</v>
      </c>
      <c r="AEW21" s="0" t="n">
        <f aca="false">IF($AL21="●",SUMIFS(ST_SUM!AFK:AFK,ST_SUM!$L:$L,$G21)/COUNTIFS($G:$G,$G21,$AL:$AL,"●",$A:$A,AEW$5)/AEW$3,0)/3600/$E21</f>
        <v>0</v>
      </c>
      <c r="AEX21" s="0" t="n">
        <f aca="false">IF($AM21="●",SUMIFS(ST_SUM!AFL:AFL,ST_SUM!$L:$L,$G21)/COUNTIFS($G:$G,$G21,$AM:$AM,"●",$A:$A,AEX$5)/AEX$3,0)/3600/$E21</f>
        <v>0</v>
      </c>
      <c r="AEY21" s="0" t="n">
        <f aca="false">IF($AN21="●",SUMIFS(ST_SUM!AFM:AFM,ST_SUM!$L:$L,$G21)/COUNTIFS($G:$G,$G21,$AN:$AN,"●",$A:$A,AEY$5)/AEY$3,0)/3600/$E21</f>
        <v>0</v>
      </c>
      <c r="AEZ21" s="0" t="n">
        <f aca="false">IF($AO21="●",SUMIFS(ST_SUM!AFN:AFN,ST_SUM!$L:$L,$G21)/COUNTIFS($G:$G,$G21,$AO:$AO,"●",$A:$A,AEZ$5)/AEZ$3,0)/3600/$E21</f>
        <v>0</v>
      </c>
      <c r="AFA21" s="0" t="n">
        <f aca="false">IF($AP21="●",SUMIFS(ST_SUM!AFO:AFO,ST_SUM!$L:$L,$G21)/COUNTIFS($G:$G,$G21,$AP:$AP,"●",$A:$A,AFA$5)/AFA$3,0)/3600/$E21</f>
        <v>0</v>
      </c>
      <c r="AFB21" s="0" t="n">
        <f aca="false">IF($AQ21="●",SUMIFS(ST_SUM!AFP:AFP,ST_SUM!$L:$L,$G21)/COUNTIFS($G:$G,$G21,$AQ:$AQ,"●",$A:$A,AFB$5)/AFB$3,0)/3600/$E21</f>
        <v>0</v>
      </c>
      <c r="AFC21" s="0" t="n">
        <f aca="false">IF($AR21="●",SUMIFS(ST_SUM!AFQ:AFQ,ST_SUM!$L:$L,$G21)/COUNTIFS($G:$G,$G21,$AR:$AR,"●",$A:$A,AFC$5)/AFC$3,0)/3600/$E21</f>
        <v>0</v>
      </c>
      <c r="AFD21" s="0" t="n">
        <f aca="false">IF($AS21="●",SUMIFS(ST_SUM!AFR:AFR,ST_SUM!$L:$L,$G21)/COUNTIFS($G:$G,$G21,$AS:$AS,"●",$A:$A,AFD$5)/AFD$3,0)/3600/$E21</f>
        <v>0</v>
      </c>
      <c r="AFE21" s="0" t="n">
        <f aca="false">IF($AT21="●",SUMIFS(ST_SUM!AFS:AFS,ST_SUM!$L:$L,$G21)/COUNTIFS($G:$G,$G21,$AT:$AT,"●",$A:$A,AFE$5)/AFE$3,0)/3600/$E21</f>
        <v>0</v>
      </c>
      <c r="AFF21" s="0" t="n">
        <f aca="false">IF($AU21="●",SUMIFS(ST_SUM!AFT:AFT,ST_SUM!$L:$L,$G21)/COUNTIFS($G:$G,$G21,$AU:$AU,"●",$A:$A,AFF$5)/AFF$3,0)/3600/$E21</f>
        <v>0</v>
      </c>
      <c r="AFG21" s="0" t="n">
        <f aca="false">IF($AV21="●",SUMIFS(ST_SUM!AFU:AFU,ST_SUM!$L:$L,$G21)/COUNTIFS($G:$G,$G21,$AV:$AV,"●",$A:$A,AFG$5)/AFG$3,0)/3600/$E21</f>
        <v>0</v>
      </c>
      <c r="AFH21" s="0" t="n">
        <f aca="false">IF($AW21="●",SUMIFS(ST_SUM!AFV:AFV,ST_SUM!$L:$L,$G21)/COUNTIFS($G:$G,$G21,$AW:$AW,"●",$A:$A,AFH$5)/AFH$3,0)/3600/$E21</f>
        <v>0</v>
      </c>
      <c r="AFI21" s="0" t="n">
        <f aca="false">IF($AX21="●",SUMIFS(ST_SUM!AFW:AFW,ST_SUM!$L:$L,$G21)/COUNTIFS($G:$G,$G21,$AX:$AX,"●",$A:$A,AFI$5)/AFI$3,0)/3600/$E21</f>
        <v>0</v>
      </c>
      <c r="AFJ21" s="0" t="n">
        <f aca="false">IF($AY21="●",SUMIFS(ST_SUM!AFX:AFX,ST_SUM!$L:$L,$G21)/COUNTIFS($G:$G,$G21,$AY:$AY,"●",$A:$A,AFJ$5)/AFJ$3,0)/3600/$E21</f>
        <v>0</v>
      </c>
      <c r="AFK21" s="0" t="n">
        <f aca="false">IF($AZ21="●",SUMIFS(ST_SUM!AFY:AFY,ST_SUM!$L:$L,$G21)/COUNTIFS($G:$G,$G21,$AZ:$AZ,"●",$A:$A,AFK$5)/AFK$3,0)/3600/$E21</f>
        <v>0</v>
      </c>
      <c r="AFL21" s="0" t="n">
        <f aca="false">IF($BA21="●",SUMIFS(ST_SUM!AFZ:AFZ,ST_SUM!$L:$L,$G21)/COUNTIFS($G:$G,$G21,$BA:$BA,"●",$A:$A,AFL$5)/AFL$3,0)/3600/$E21</f>
        <v>0</v>
      </c>
      <c r="AFM21" s="0" t="n">
        <f aca="false">IF($BB21="●",SUMIFS(ST_SUM!AGA:AGA,ST_SUM!$L:$L,$G21)/COUNTIFS($G:$G,$G21,$BB:$BB,"●",$A:$A,AFM$5)/AFM$3,0)/3600/$E21</f>
        <v>0</v>
      </c>
      <c r="AFN21" s="0" t="n">
        <f aca="false">IF($BC21="●",SUMIFS(ST_SUM!AGB:AGB,ST_SUM!$L:$L,$G21)/COUNTIFS($G:$G,$G21,$BC:$BC,"●",$A:$A,AFN$5)/AFN$3,0)/3600/$E21</f>
        <v>0</v>
      </c>
      <c r="AFO21" s="0" t="n">
        <f aca="false">IF($BD21="●",SUMIFS(ST_SUM!AGC:AGC,ST_SUM!$L:$L,$G21)/COUNTIFS($G:$G,$G21,$BD:$BD,"●",$A:$A,AFO$5)/AFO$3,0)/3600/$E21</f>
        <v>0</v>
      </c>
      <c r="AFP21" s="0" t="n">
        <f aca="false">IF($BE21="●",SUMIFS(ST_SUM!AGD:AGD,ST_SUM!$L:$L,$G21)/COUNTIFS($G:$G,$G21,$BE:$BE,"●",$A:$A,AFP$5)/AFP$3,0)/3600/$E21</f>
        <v>0</v>
      </c>
      <c r="AFQ21" s="0" t="n">
        <f aca="false">IF($BF21="●",SUMIFS(ST_SUM!AGE:AGE,ST_SUM!$L:$L,$G21)/COUNTIFS($G:$G,$G21,$BF:$BF,"●",$A:$A,AFQ$5)/AFQ$3,0)/3600/$E21</f>
        <v>0</v>
      </c>
      <c r="AFR21" s="0" t="n">
        <f aca="false">IF($BG21="●",SUMIFS(ST_SUM!AGF:AGF,ST_SUM!$L:$L,$G21)/COUNTIFS($G:$G,$G21,$BG:$BG,"●",$A:$A,AFR$5)/AFR$3,0)/3600/$E21</f>
        <v>0</v>
      </c>
      <c r="AFS21" s="0" t="n">
        <f aca="false">IF($BH21="●",SUMIFS(ST_SUM!AGG:AGG,ST_SUM!$L:$L,$G21)/COUNTIFS($G:$G,$G21,$BH:$BH,"●",$A:$A,AFS$5)/AFS$3,0)/3600/$E21</f>
        <v>0</v>
      </c>
      <c r="AFT21" s="0" t="n">
        <f aca="false">IF($BI21="●",SUMIFS(ST_SUM!AGH:AGH,ST_SUM!$L:$L,$G21)/COUNTIFS($G:$G,$G21,$BI:$BI,"●",$A:$A,AFT$5)/AFT$3,0)/3600/$E21</f>
        <v>0</v>
      </c>
      <c r="AFU21" s="0" t="n">
        <f aca="false">IF($BJ21="●",SUMIFS(ST_SUM!AGI:AGI,ST_SUM!$L:$L,$G21)/COUNTIFS($G:$G,$G21,$BJ:$BJ,"●",$A:$A,AFU$5)/AFU$3,0)/3600/$E21</f>
        <v>0</v>
      </c>
      <c r="AFV21" s="0" t="n">
        <f aca="false">IF($BK21="●",SUMIFS(ST_SUM!AGJ:AGJ,ST_SUM!$L:$L,$G21)/COUNTIFS($G:$G,$G21,$BK:$BK,"●",$A:$A,AFV$5)/AFV$3,0)/3600/$E21</f>
        <v>0</v>
      </c>
      <c r="AFW21" s="0" t="n">
        <f aca="false">IF($BL21="●",SUMIFS(ST_SUM!AGK:AGK,ST_SUM!$L:$L,$G21)/COUNTIFS($G:$G,$G21,$BL:$BL,"●",$A:$A,AFW$5)/AFW$3,0)/3600/$E21</f>
        <v>0</v>
      </c>
      <c r="AFX21" s="0" t="n">
        <f aca="false">IF($BM21="●",SUMIFS(ST_SUM!AGL:AGL,ST_SUM!$L:$L,$G21)/COUNTIFS($G:$G,$G21,$BM:$BM,"●",$A:$A,AFX$5)/AFX$3,0)/3600/$E21</f>
        <v>0</v>
      </c>
      <c r="AFY21" s="0" t="n">
        <f aca="false">IF($BN21="●",SUMIFS(ST_SUM!AGM:AGM,ST_SUM!$L:$L,$G21)/COUNTIFS($G:$G,$G21,$BN:$BN,"●",$A:$A,AFY$5)/AFY$3,0)/3600/$E21</f>
        <v>0</v>
      </c>
      <c r="AFZ21" s="0" t="n">
        <f aca="false">IF($BO21="●",SUMIFS(ST_SUM!AGN:AGN,ST_SUM!$L:$L,$G21)/COUNTIFS($G:$G,$G21,$BO:$BO,"●",$A:$A,AFZ$5)/AFZ$3,0)/3600/$E21</f>
        <v>0</v>
      </c>
      <c r="AGA21" s="0" t="n">
        <f aca="false">IF($BP21="●",SUMIFS(ST_SUM!AGO:AGO,ST_SUM!$L:$L,$G21)/COUNTIFS($G:$G,$G21,$BP:$BP,"●",$A:$A,AGA$5)/AGA$3,0)/3600/$E21</f>
        <v>0</v>
      </c>
      <c r="AGB21" s="0" t="n">
        <f aca="false">IF($BQ21="●",SUMIFS(ST_SUM!AGP:AGP,ST_SUM!$L:$L,$G21)/COUNTIFS($G:$G,$G21,$BQ:$BQ,"●",$A:$A,AGB$5)/AGB$3,0)/3600/$E21</f>
        <v>0</v>
      </c>
      <c r="AGC21" s="0" t="n">
        <f aca="false">IF($BR21="●",SUMIFS(ST_SUM!AGQ:AGQ,ST_SUM!$L:$L,$G21)/COUNTIFS($G:$G,$G21,$BR:$BR,"●",$A:$A,AGC$5)/AGC$3,0)/3600/$E21</f>
        <v>0</v>
      </c>
      <c r="AGD21" s="0" t="n">
        <f aca="false">IF($BS21="●",SUMIFS(ST_SUM!AGR:AGR,ST_SUM!$L:$L,$G21)/COUNTIFS($G:$G,$G21,$BS:$BS,"●",$A:$A,AGD$5)/AGD$3,0)/3600/$E21</f>
        <v>0</v>
      </c>
      <c r="AGE21" s="0" t="n">
        <f aca="false">IF($BT21="●",SUMIFS(ST_SUM!AGS:AGS,ST_SUM!$L:$L,$G21)/COUNTIFS($G:$G,$G21,$BT:$BT,"●",$A:$A,AGE$5)/AGE$3,0)/3600/$E21</f>
        <v>0</v>
      </c>
      <c r="AGF21" s="0" t="n">
        <f aca="false">SUM(ADS21:AGE21)</f>
        <v>1.31961843434343</v>
      </c>
    </row>
    <row r="22" customFormat="false" ht="15" hidden="false" customHeight="false" outlineLevel="0" collapsed="false">
      <c r="A22" s="0" t="s">
        <v>310</v>
      </c>
      <c r="B22" s="0" t="s">
        <v>52</v>
      </c>
      <c r="C22" s="0" t="s">
        <v>330</v>
      </c>
      <c r="E22" s="0" t="n">
        <v>16</v>
      </c>
      <c r="G22" s="0" t="n">
        <v>12.7</v>
      </c>
      <c r="O22" s="0" t="s">
        <v>313</v>
      </c>
      <c r="Q22" s="0" t="s">
        <v>313</v>
      </c>
      <c r="R22" s="0" t="s">
        <v>313</v>
      </c>
      <c r="S22" s="0" t="s">
        <v>313</v>
      </c>
      <c r="T22" s="0" t="s">
        <v>313</v>
      </c>
      <c r="U22" s="0" t="s">
        <v>313</v>
      </c>
      <c r="V22" s="0" t="s">
        <v>313</v>
      </c>
      <c r="BU22" s="0" t="n">
        <f aca="false">IF($H22="●",SUMIFS(ST_SUM!CI:CI,ST_SUM!$L:$L,$G22)/COUNTIFS($G:$G,$G22,$H:$H,"●",$A:$A,BU$5)/BU$3,0)/3600/$E22</f>
        <v>0</v>
      </c>
      <c r="BV22" s="0" t="n">
        <f aca="false">IF($I22="●",SUMIFS(ST_SUM!CJ:CJ,ST_SUM!$L:$L,$G22)/COUNTIFS($G:$G,$G22,$I:$I,"●",$A:$A,BV$5)/BV$3,0)/3600/$E22</f>
        <v>0</v>
      </c>
      <c r="BW22" s="0" t="n">
        <f aca="false">IF($J22="●",SUMIFS(ST_SUM!CK:CK,ST_SUM!$L:$L,$G22)/COUNTIFS($G:$G,$G22,$J:$J,"●",$A:$A,BW$5)/BW$3,0)/3600/$E22</f>
        <v>0</v>
      </c>
      <c r="BX22" s="0" t="n">
        <f aca="false">IF($K22="●",SUMIFS(ST_SUM!CL:CL,ST_SUM!$L:$L,$G22)/COUNTIFS($G:$G,$G22,$K:$K,"●",$A:$A,BX$5)/BX$3,0)/3600/$E22</f>
        <v>0</v>
      </c>
      <c r="BY22" s="0" t="n">
        <f aca="false">IF($L22="●",SUMIFS(ST_SUM!CM:CM,ST_SUM!$L:$L,$G22)/COUNTIFS($G:$G,$G22,$L:$L,"●",$A:$A,BY$5)/BY$3,0)/3600/$E22</f>
        <v>0</v>
      </c>
      <c r="BZ22" s="0" t="n">
        <f aca="false">IF($M22="●",SUMIFS(ST_SUM!CN:CN,ST_SUM!$L:$L,$G22)/COUNTIFS($G:$G,$G22,$M:$M,"●",$A:$A,BZ$5)/BZ$3,0)/3600/$E22</f>
        <v>0</v>
      </c>
      <c r="CA22" s="0" t="n">
        <f aca="false">IF($N22="●",SUMIFS(ST_SUM!CO:CO,ST_SUM!$L:$L,$G22)/COUNTIFS($G:$G,$G22,$N:$N,"●",$A:$A,CA$5)/CA$3,0)/3600/$E22</f>
        <v>0</v>
      </c>
      <c r="CB22" s="0" t="n">
        <f aca="false">IF($O22="●",SUMIFS(ST_SUM!CP:CP,ST_SUM!$L:$L,$G22,ST_SUM!$M:$M,IF($B22='PART METHOD'!$D$4,"FMCNC1",IF($B22='PART METHOD'!$D$6,"FMCNC2","STD")))/IF($B22='PART METHOD'!$D$4,COUNTIFS($G:$G,$G22,$O:$O,"●",$A:$A,CB$5,$B:$B,'PART METHOD'!$D$4),IF($B22='PART METHOD'!$D$6,COUNTIFS($G:$G,$G22,$O:$O,"●",$A:$A,CB$5,$B:$B,'PART METHOD'!$D$6),COUNTIFS($G:$G,$G22,$O:$O,"●",$A:$A,CB$5,$B:$B,"&lt;&gt;"&amp;'PART METHOD'!$D$4,$B:$B,"&lt;&gt;"&amp;'PART METHOD'!$D$6)))/CB$3,0)/3600/$E22</f>
        <v>0.000808072916666667</v>
      </c>
      <c r="CC22" s="0" t="n">
        <f aca="false">IF($P22="●",SUMIFS(ST_SUM!CQ:CQ,ST_SUM!$L:$L,$G22,ST_SUM!$M:$M,IF($B22='PART METHOD'!$D$4,"FMCNC1",IF($B22='PART METHOD'!$D$6,"FMCNC2","STD")))/IF($B22='PART METHOD'!$D$4,COUNTIFS($G:$G,$G22,$P:$P,"●",$A:$A,CC$5,$B:$B,'PART METHOD'!$D$4),IF($B22='PART METHOD'!$D$6,COUNTIFS($G:$G,$G22,$P:$P,"●",$A:$A,CC$5,$B:$B,'PART METHOD'!$D$6),COUNTIFS($G:$G,$G22,$P:$P,"●",$A:$A,CC$5,$B:$B,"&lt;&gt;"&amp;'PART METHOD'!$D$4,$B:$B,"&lt;&gt;"&amp;'PART METHOD'!$D$6)))/CC$3,0)/3600/$E22</f>
        <v>0</v>
      </c>
      <c r="CD22" s="0" t="n">
        <f aca="false">IF($Q22="●",SUMIFS(ST_SUM!CR:CR,ST_SUM!$L:$L,$G22,ST_SUM!$M:$M,IF($B22='PART METHOD'!$D$4,"FMCNC1",IF($B22='PART METHOD'!$D$6,"FMCNC2","STD")))/IF($B22='PART METHOD'!$D$4,COUNTIFS($G:$G,$G22,$Q:$Q,"●",$A:$A,CD$5,$B:$B,'PART METHOD'!$D$4),IF($B22='PART METHOD'!$D$6,COUNTIFS($G:$G,$G22,$Q:$Q,"●",$A:$A,CD$5,$B:$B,'PART METHOD'!$D$6),COUNTIFS($G:$G,$G22,$Q:$Q,"●",$A:$A,CD$5,$B:$B,"&lt;&gt;"&amp;'PART METHOD'!$D$4,$B:$B,"&lt;&gt;"&amp;'PART METHOD'!$D$6)))/CD$3,0)/3600/$E22</f>
        <v>0.0208536458333333</v>
      </c>
      <c r="CE22" s="0" t="n">
        <f aca="false">IF($R22="●",SUMIFS(ST_SUM!CS:CS,ST_SUM!$L:$L,$G22,ST_SUM!$M:$M,IF($B22='PART METHOD'!$D$4,"FMCNC1",IF($B22='PART METHOD'!$D$6,"FMCNC2","STD")))/IF($B22='PART METHOD'!$D$4,COUNTIFS($G:$G,$G22,$R:$R,"●",$A:$A,CE$5,$B:$B,'PART METHOD'!$D$4),IF($B22='PART METHOD'!$D$6,COUNTIFS($G:$G,$G22,$R:$R,"●",$A:$A,CE$5,$B:$B,'PART METHOD'!$D$6),COUNTIFS($G:$G,$G22,$R:$R,"●",$A:$A,CE$5,$B:$B,"&lt;&gt;"&amp;'PART METHOD'!$D$4,$B:$B,"&lt;&gt;"&amp;'PART METHOD'!$D$6)))/CE$3,0)/3600/$E22</f>
        <v>0.0236878321981838</v>
      </c>
      <c r="CF22" s="0" t="n">
        <f aca="false">IF($S22="●",SUMIFS(ST_SUM!CT:CT,ST_SUM!$L:$L,$G22,ST_SUM!$M:$M,IF($B22='PART METHOD'!$D$4,"FMCNC1",IF($B22='PART METHOD'!$D$6,"FMCNC2","STD")))/IF($B22='PART METHOD'!$D$4,COUNTIFS($G:$G,$G22,$S:$S,"●",$A:$A,CF$5,$B:$B,'PART METHOD'!$D$4),IF($B22='PART METHOD'!$D$6,COUNTIFS($G:$G,$G22,$S:$S,"●",$A:$A,CF$5,$B:$B,'PART METHOD'!$D$6),COUNTIFS($G:$G,$G22,$S:$S,"●",$A:$A,CF$5,$B:$B,"&lt;&gt;"&amp;'PART METHOD'!$D$4,$B:$B,"&lt;&gt;"&amp;'PART METHOD'!$D$6)))/CF$3,0)/3600/$E22</f>
        <v>0.0120746527777778</v>
      </c>
      <c r="CG22" s="0" t="n">
        <f aca="false">IF($T22="●",SUMIFS(ST_SUM!CU:CU,ST_SUM!$L:$L,$G22,ST_SUM!$M:$M,IF($B22='PART METHOD'!$D$4,"FMCNC1",IF($B22='PART METHOD'!$D$6,"FMCNC2","STD")))/IF($B22='PART METHOD'!$D$4,COUNTIFS($G:$G,$G22,$T:$T,"●",$A:$A,CG$5,$B:$B,'PART METHOD'!$D$4),IF($B22='PART METHOD'!$D$6,COUNTIFS($G:$G,$G22,$T:$T,"●",$A:$A,CG$5,$B:$B,'PART METHOD'!$D$6),COUNTIFS($G:$G,$G22,$T:$T,"●",$A:$A,CG$5,$B:$B,"&lt;&gt;"&amp;'PART METHOD'!$D$4,$B:$B,"&lt;&gt;"&amp;'PART METHOD'!$D$6)))/CG$3,0)/3600/$E22</f>
        <v>0.0815335503472222</v>
      </c>
      <c r="CH22" s="0" t="n">
        <f aca="false">IF($U22="●",SUMIFS(ST_SUM!CV:CV,ST_SUM!$L:$L,$G22,ST_SUM!$M:$M,IF($B22='PART METHOD'!$D$4,"FMCNC1",IF($B22='PART METHOD'!$D$6,"FMCNC2","STD")))/IF($B22='PART METHOD'!$D$4,COUNTIFS($G:$G,$G22,$U:$U,"●",$A:$A,CH$5,$B:$B,'PART METHOD'!$D$4),IF($B22='PART METHOD'!$D$6,COUNTIFS($G:$G,$G22,$U:$U,"●",$A:$A,CH$5,$B:$B,'PART METHOD'!$D$6),COUNTIFS($G:$G,$G22,$U:$U,"●",$A:$A,CH$5,$B:$B,"&lt;&gt;"&amp;'PART METHOD'!$D$4,$B:$B,"&lt;&gt;"&amp;'PART METHOD'!$D$6)))/CH$3,0)/3600/$E22</f>
        <v>0.0293739583333333</v>
      </c>
      <c r="CI22" s="0" t="n">
        <f aca="false">IF($V22="●",SUMIFS(ST_SUM!CW:CW,ST_SUM!$L:$L,$G22,ST_SUM!$M:$M,IF($B22='PART METHOD'!$D$4,"FMCNC1",IF($B22='PART METHOD'!$D$6,"FMCNC2","STD")))/IF($B22='PART METHOD'!$D$4,COUNTIFS($G:$G,$G22,$V:$V,"●",$A:$A,CI$5,$B:$B,'PART METHOD'!$D$4),IF($B22='PART METHOD'!$D$6,COUNTIFS($G:$G,$G22,$V:$V,"●",$A:$A,CI$5,$B:$B,'PART METHOD'!$D$6),COUNTIFS($G:$G,$G22,$V:$V,"●",$A:$A,CI$5,$B:$B,"&lt;&gt;"&amp;'PART METHOD'!$D$4,$B:$B,"&lt;&gt;"&amp;'PART METHOD'!$D$6)))/CI$3,0)/3600/$E22</f>
        <v>0</v>
      </c>
      <c r="CJ22" s="0" t="n">
        <f aca="false">IF($W22="●",SUMIFS(ST_SUM!CX:CX,ST_SUM!$L:$L,$G22,ST_SUM!$N:$N,IF($B22='PART METHOD'!$D$5,"HAND","STD"))/COUNTIFS($G:$G,$G22,$W:$W,"●",$A:$A,CJ$5,$B:$B,IF($B22='PART METHOD'!$D$5,'PART METHOD'!$D$5,"&lt;&gt;"&amp;'PART METHOD'!$D$5))/CJ$3,0)/3600/$E22</f>
        <v>0</v>
      </c>
      <c r="CK22" s="0" t="n">
        <f aca="false">IF($X22="●",SUMIFS(ST_SUM!CY:CY,ST_SUM!$L:$L,$G22)/COUNTIFS($G:$G,$G22,$X:$X,"●",$A:$A,CK$5)/CK$3,0)/3600/$E22</f>
        <v>0</v>
      </c>
      <c r="CL22" s="0" t="n">
        <f aca="false">IF($Y22="●",SUMIFS(ST_SUM!CZ:CZ,ST_SUM!$L:$L,$G22)/COUNTIFS($G:$G,$G22,$Y:$Y,"●",$A:$A,CL$5)/CL$3,0)/3600/$E22</f>
        <v>0</v>
      </c>
      <c r="CM22" s="0" t="n">
        <f aca="false">IF($Z22="●",SUMIFS(ST_SUM!DA:DA,ST_SUM!$L:$L,$G22)/COUNTIFS($G:$G,$G22,$Z:$Z,"●",$A:$A,CM$5)/CM$3,0)/3600/$E22</f>
        <v>0</v>
      </c>
      <c r="CN22" s="0" t="n">
        <f aca="false">IF($AA22="●",SUMIFS(ST_SUM!DB:DB,ST_SUM!$L:$L,$G22)/COUNTIFS($G:$G,$G22,$AA:$AA,"●",$A:$A,CN$5)/CN$3,0)/3600/$E22</f>
        <v>0</v>
      </c>
      <c r="CO22" s="0" t="n">
        <f aca="false">IF($AB22="●",SUMIFS(ST_SUM!DC:DC,ST_SUM!$L:$L,$G22)/COUNTIFS($G:$G,$G22,$AB:$AB,"●",$A:$A,CO$5)/CO$3,0)/3600/$E22</f>
        <v>0</v>
      </c>
      <c r="CP22" s="0" t="n">
        <f aca="false">IF($AC22="●",SUMIFS(ST_SUM!DD:DD,ST_SUM!$L:$L,$G22)/COUNTIFS($G:$G,$G22,$AC:$AC,"●",$A:$A,CP$5)/CP$3,0)/3600/$E22</f>
        <v>0</v>
      </c>
      <c r="CQ22" s="0" t="n">
        <f aca="false">IF($AD22="●",SUMIFS(ST_SUM!DE:DE,ST_SUM!$L:$L,$G22)/COUNTIFS($G:$G,$G22,$AD:$AD,"●",$A:$A,CQ$5)/CQ$3,0)/3600/$E22</f>
        <v>0</v>
      </c>
      <c r="CR22" s="0" t="n">
        <f aca="false">IF($AE22="●",SUMIFS(ST_SUM!DF:DF,ST_SUM!$L:$L,$G22)/COUNTIFS($G:$G,$G22,$AE:$AE,"●",$A:$A,CR$5)/CR$3,0)/3600/$E22</f>
        <v>0</v>
      </c>
      <c r="CS22" s="0" t="n">
        <f aca="false">IF($AF22="●",SUMIFS(ST_SUM!DG:DG,ST_SUM!$L:$L,$G22)/COUNTIFS($G:$G,$G22,$AF:$AF,"●",$A:$A,CS$5)/CS$3,0)/3600/$E22</f>
        <v>0</v>
      </c>
      <c r="CT22" s="0" t="n">
        <f aca="false">IF($AG22="●",SUMIFS(ST_SUM!DH:DH,ST_SUM!$L:$L,$G22)/COUNTIFS($G:$G,$G22,$AG:$AG,"●",$A:$A,CT$5)/CT$3,0)/3600/$E22</f>
        <v>0</v>
      </c>
      <c r="CU22" s="0" t="n">
        <f aca="false">IF($AH22="●",SUMIFS(ST_SUM!DI:DI,ST_SUM!$L:$L,$G22)/COUNTIFS($G:$G,$G22,$AH:$AH,"●",$A:$A,CU$5)/CU$3,0)/3600/$E22</f>
        <v>0</v>
      </c>
      <c r="CV22" s="0" t="n">
        <f aca="false">IF($AI22="●",SUMIFS(ST_SUM!DJ:DJ,ST_SUM!$L:$L,$G22)/COUNTIFS($G:$G,$G22,$AI:$AI,"●",$A:$A,CV$5)/CV$3,0)/3600/$E22</f>
        <v>0</v>
      </c>
      <c r="CW22" s="0" t="n">
        <f aca="false">IF($AJ22="●",SUMIFS(ST_SUM!DK:DK,ST_SUM!$L:$L,$G22)/COUNTIFS($G:$G,$G22,$AJ:$AJ,"●",$A:$A,CW$5)/CW$3,0)/3600/$E22</f>
        <v>0</v>
      </c>
      <c r="CX22" s="0" t="n">
        <f aca="false">IF($AK22="●",SUMIFS(ST_SUM!DL:DL,ST_SUM!$L:$L,$G22)/COUNTIFS($G:$G,$G22,$AK:$AK,"●",$A:$A,CX$5)/CX$3,0)/3600/$E22</f>
        <v>0</v>
      </c>
      <c r="CY22" s="0" t="n">
        <f aca="false">IF($AL22="●",SUMIFS(ST_SUM!DM:DM,ST_SUM!$L:$L,$G22)/COUNTIFS($G:$G,$G22,$AL:$AL,"●",$A:$A,CY$5)/CY$3,0)/3600/$E22</f>
        <v>0</v>
      </c>
      <c r="CZ22" s="0" t="n">
        <f aca="false">IF($AM22="●",SUMIFS(ST_SUM!DN:DN,ST_SUM!$L:$L,$G22)/COUNTIFS($G:$G,$G22,$AM:$AM,"●",$A:$A,CZ$5)/CZ$3,0)/3600/$E22</f>
        <v>0</v>
      </c>
      <c r="DA22" s="0" t="n">
        <f aca="false">IF($AN22="●",SUMIFS(ST_SUM!DO:DO,ST_SUM!$L:$L,$G22)/COUNTIFS($G:$G,$G22,$AN:$AN,"●",$A:$A,DA$5)/DA$3,0)/3600/$E22</f>
        <v>0</v>
      </c>
      <c r="DB22" s="0" t="n">
        <f aca="false">IF($AO22="●",SUMIFS(ST_SUM!DP:DP,ST_SUM!$L:$L,$G22)/COUNTIFS($G:$G,$G22,$AO:$AO,"●",$A:$A,DB$5)/DB$3,0)/3600/$E22</f>
        <v>0</v>
      </c>
      <c r="DC22" s="0" t="n">
        <f aca="false">IF($AP22="●",SUMIFS(ST_SUM!DQ:DQ,ST_SUM!$L:$L,$G22)/COUNTIFS($G:$G,$G22,$AP:$AP,"●",$A:$A,DC$5)/DC$3,0)/3600/$E22</f>
        <v>0</v>
      </c>
      <c r="DD22" s="0" t="n">
        <f aca="false">IF($AQ22="●",SUMIFS(ST_SUM!DR:DR,ST_SUM!$L:$L,$G22)/COUNTIFS($G:$G,$G22,$AQ:$AQ,"●",$A:$A,DD$5)/DD$3,0)/3600/$E22</f>
        <v>0</v>
      </c>
      <c r="DE22" s="0" t="n">
        <f aca="false">IF($AR22="●",SUMIFS(ST_SUM!DS:DS,ST_SUM!$L:$L,$G22)/COUNTIFS($G:$G,$G22,$AR:$AR,"●",$A:$A,DE$5)/DE$3,0)/3600/$E22</f>
        <v>0</v>
      </c>
      <c r="DF22" s="0" t="n">
        <f aca="false">IF($AS22="●",SUMIFS(ST_SUM!DT:DT,ST_SUM!$L:$L,$G22)/COUNTIFS($G:$G,$G22,$AS:$AS,"●",$A:$A,DF$5)/DF$3,0)/3600/$E22</f>
        <v>0</v>
      </c>
      <c r="DG22" s="0" t="n">
        <f aca="false">IF($AT22="●",SUMIFS(ST_SUM!DU:DU,ST_SUM!$L:$L,$G22)/COUNTIFS($G:$G,$G22,$AT:$AT,"●",$A:$A,DG$5)/DG$3,0)/3600/$E22</f>
        <v>0</v>
      </c>
      <c r="DH22" s="0" t="n">
        <f aca="false">IF($AU22="●",SUMIFS(ST_SUM!DV:DV,ST_SUM!$L:$L,$G22)/COUNTIFS($G:$G,$G22,$AU:$AU,"●",$A:$A,DH$5)/DH$3,0)/3600/$E22</f>
        <v>0</v>
      </c>
      <c r="DI22" s="0" t="n">
        <f aca="false">IF($AV22="●",SUMIFS(ST_SUM!DW:DW,ST_SUM!$L:$L,$G22)/COUNTIFS($G:$G,$G22,$AV:$AV,"●",$A:$A,DI$5)/DI$3,0)/3600/$E22</f>
        <v>0</v>
      </c>
      <c r="DJ22" s="0" t="n">
        <f aca="false">IF($AW22="●",SUMIFS(ST_SUM!DX:DX,ST_SUM!$L:$L,$G22)/COUNTIFS($G:$G,$G22,$AW:$AW,"●",$A:$A,DJ$5)/DJ$3,0)/3600/$E22</f>
        <v>0</v>
      </c>
      <c r="DK22" s="0" t="n">
        <f aca="false">IF($AX22="●",SUMIFS(ST_SUM!DY:DY,ST_SUM!$L:$L,$G22)/COUNTIFS($G:$G,$G22,$AX:$AX,"●",$A:$A,DK$5)/DK$3,0)/3600/$E22</f>
        <v>0</v>
      </c>
      <c r="DL22" s="0" t="n">
        <f aca="false">IF($AY22="●",SUMIFS(ST_SUM!DZ:DZ,ST_SUM!$L:$L,$G22)/COUNTIFS($G:$G,$G22,$AY:$AY,"●",$A:$A,DL$5)/DL$3,0)/3600/$E22</f>
        <v>0</v>
      </c>
      <c r="DM22" s="0" t="n">
        <f aca="false">IF($AZ22="●",SUMIFS(ST_SUM!EA:EA,ST_SUM!$L:$L,$G22)/COUNTIFS($G:$G,$G22,$AZ:$AZ,"●",$A:$A,DM$5)/DM$3,0)/3600/$E22</f>
        <v>0</v>
      </c>
      <c r="DN22" s="0" t="n">
        <f aca="false">IF($BA22="●",SUMIFS(ST_SUM!EB:EB,ST_SUM!$L:$L,$G22)/COUNTIFS($G:$G,$G22,$BA:$BA,"●",$A:$A,DN$5)/DN$3,0)/3600/$E22</f>
        <v>0</v>
      </c>
      <c r="DO22" s="0" t="n">
        <f aca="false">IF($BB22="●",SUMIFS(ST_SUM!EC:EC,ST_SUM!$L:$L,$G22)/COUNTIFS($G:$G,$G22,$BB:$BB,"●",$A:$A,DO$5)/DO$3,0)/3600/$E22</f>
        <v>0</v>
      </c>
      <c r="DP22" s="0" t="n">
        <f aca="false">IF($BC22="●",SUMIFS(ST_SUM!ED:ED,ST_SUM!$L:$L,$G22)/COUNTIFS($G:$G,$G22,$BC:$BC,"●",$A:$A,DP$5)/DP$3,0)/3600/$E22</f>
        <v>0</v>
      </c>
      <c r="DQ22" s="0" t="n">
        <f aca="false">IF($BD22="●",SUMIFS(ST_SUM!EE:EE,ST_SUM!$L:$L,$G22)/COUNTIFS($G:$G,$G22,$BD:$BD,"●",$A:$A,DQ$5)/DQ$3,0)/3600/$E22</f>
        <v>0</v>
      </c>
      <c r="DR22" s="0" t="n">
        <f aca="false">IF($BE22="●",SUMIFS(ST_SUM!EF:EF,ST_SUM!$L:$L,$G22)/COUNTIFS($G:$G,$G22,$BE:$BE,"●",$A:$A,DR$5)/DR$3,0)/3600/$E22</f>
        <v>0</v>
      </c>
      <c r="DS22" s="0" t="n">
        <f aca="false">IF($BF22="●",SUMIFS(ST_SUM!EG:EG,ST_SUM!$L:$L,$G22)/COUNTIFS($G:$G,$G22,$BF:$BF,"●",$A:$A,DS$5)/DS$3,0)/3600/$E22</f>
        <v>0</v>
      </c>
      <c r="DT22" s="0" t="n">
        <f aca="false">IF($BG22="●",SUMIFS(ST_SUM!EH:EH,ST_SUM!$L:$L,$G22)/COUNTIFS($G:$G,$G22,$BG:$BG,"●",$A:$A,DT$5)/DT$3,0)/3600/$E22</f>
        <v>0</v>
      </c>
      <c r="DU22" s="0" t="n">
        <f aca="false">IF($BH22="●",SUMIFS(ST_SUM!EI:EI,ST_SUM!$L:$L,$G22)/COUNTIFS($G:$G,$G22,$BH:$BH,"●",$A:$A,DU$5)/DU$3,0)/3600/$E22</f>
        <v>0</v>
      </c>
      <c r="DV22" s="0" t="n">
        <f aca="false">IF($BI22="●",SUMIFS(ST_SUM!EJ:EJ,ST_SUM!$L:$L,$G22)/COUNTIFS($G:$G,$G22,$BI:$BI,"●",$A:$A,DV$5)/DV$3,0)/3600/$E22</f>
        <v>0</v>
      </c>
      <c r="DW22" s="0" t="n">
        <f aca="false">IF($BJ22="●",SUMIFS(ST_SUM!EK:EK,ST_SUM!$L:$L,$G22)/COUNTIFS($G:$G,$G22,$BJ:$BJ,"●",$A:$A,DW$5)/DW$3,0)/3600/$E22</f>
        <v>0</v>
      </c>
      <c r="DX22" s="0" t="n">
        <f aca="false">IF($BK22="●",SUMIFS(ST_SUM!EL:EL,ST_SUM!$L:$L,$G22)/COUNTIFS($G:$G,$G22,$BK:$BK,"●",$A:$A,DX$5)/DX$3,0)/3600/$E22</f>
        <v>0</v>
      </c>
      <c r="DY22" s="0" t="n">
        <f aca="false">IF($BL22="●",SUMIFS(ST_SUM!EM:EM,ST_SUM!$L:$L,$G22)/COUNTIFS($G:$G,$G22,$BL:$BL,"●",$A:$A,DY$5)/DY$3,0)/3600/$E22</f>
        <v>0</v>
      </c>
      <c r="DZ22" s="0" t="n">
        <f aca="false">IF($BM22="●",SUMIFS(ST_SUM!EN:EN,ST_SUM!$L:$L,$G22)/COUNTIFS($G:$G,$G22,$BM:$BM,"●",$A:$A,DZ$5)/DZ$3,0)/3600/$E22</f>
        <v>0</v>
      </c>
      <c r="EA22" s="0" t="n">
        <f aca="false">IF($BN22="●",SUMIFS(ST_SUM!EO:EO,ST_SUM!$L:$L,$G22)/COUNTIFS($G:$G,$G22,$BN:$BN,"●",$A:$A,EA$5)/EA$3,0)/3600/$E22</f>
        <v>0</v>
      </c>
      <c r="EB22" s="0" t="n">
        <f aca="false">IF($BO22="●",SUMIFS(ST_SUM!EP:EP,ST_SUM!$L:$L,$G22)/COUNTIFS($G:$G,$G22,$BO:$BO,"●",$A:$A,EB$5)/EB$3,0)/3600/$E22</f>
        <v>0</v>
      </c>
      <c r="EC22" s="0" t="n">
        <f aca="false">IF($BP22="●",SUMIFS(ST_SUM!EQ:EQ,ST_SUM!$L:$L,$G22)/COUNTIFS($G:$G,$G22,$BP:$BP,"●",$A:$A,EC$5)/EC$3,0)/3600/$E22</f>
        <v>0</v>
      </c>
      <c r="ED22" s="0" t="n">
        <f aca="false">IF($BQ22="●",SUMIFS(ST_SUM!ER:ER,ST_SUM!$L:$L,$G22)/COUNTIFS($G:$G,$G22,$BQ:$BQ,"●",$A:$A,ED$5)/ED$3,0)/3600/$E22</f>
        <v>0</v>
      </c>
      <c r="EE22" s="0" t="n">
        <f aca="false">IF($BR22="●",SUMIFS(ST_SUM!ES:ES,ST_SUM!$L:$L,$G22)/COUNTIFS($G:$G,$G22,$BR:$BR,"●",$A:$A,EE$5)/EE$3,0)/3600/$E22</f>
        <v>0</v>
      </c>
      <c r="EF22" s="0" t="n">
        <f aca="false">IF($BS22="●",SUMIFS(ST_SUM!ET:ET,ST_SUM!$L:$L,$G22)/COUNTIFS($G:$G,$G22,$BS:$BS,"●",$A:$A,EF$5)/EF$3,0)/3600/$E22</f>
        <v>0</v>
      </c>
      <c r="EG22" s="0" t="n">
        <f aca="false">IF($BT22="●",SUMIFS(ST_SUM!EU:EU,ST_SUM!$L:$L,$G22)/COUNTIFS($G:$G,$G22,$BT:$BT,"●",$A:$A,EG$5)/EG$3,0)/3600/$E22</f>
        <v>0</v>
      </c>
      <c r="EH22" s="0" t="n">
        <f aca="false">SUM(BU22:EG22)</f>
        <v>0.168331712406517</v>
      </c>
      <c r="EI22" s="0" t="n">
        <f aca="false">IF($H22="●",SUMIFS(ST_SUM!EW:EW,ST_SUM!$L:$L,$G22)/COUNTIFS($G:$G,$G22,$H:$H,"●",$A:$A,EI$5)/EI$3,0)/3600/$E22</f>
        <v>0</v>
      </c>
      <c r="EJ22" s="0" t="n">
        <f aca="false">IF($I22="●",SUMIFS(ST_SUM!EX:EX,ST_SUM!$L:$L,$G22)/COUNTIFS($G:$G,$G22,$I:$I,"●",$A:$A,EJ$5)/EJ$3,0)/3600/$E22</f>
        <v>0</v>
      </c>
      <c r="EK22" s="0" t="n">
        <f aca="false">IF($J22="●",SUMIFS(ST_SUM!EY:EY,ST_SUM!$L:$L,$G22)/COUNTIFS($G:$G,$G22,$J:$J,"●",$A:$A,EK$5)/EK$3,0)/3600/$E22</f>
        <v>0</v>
      </c>
      <c r="EL22" s="0" t="n">
        <f aca="false">IF($K22="●",SUMIFS(ST_SUM!EZ:EZ,ST_SUM!$L:$L,$G22)/COUNTIFS($G:$G,$G22,$K:$K,"●",$A:$A,EL$5)/EL$3,0)/3600/$E22</f>
        <v>0</v>
      </c>
      <c r="EM22" s="0" t="n">
        <f aca="false">IF($L22="●",SUMIFS(ST_SUM!FA:FA,ST_SUM!$L:$L,$G22)/COUNTIFS($G:$G,$G22,$L:$L,"●",$A:$A,EM$5)/EM$3,0)/3600/$E22</f>
        <v>0</v>
      </c>
      <c r="EN22" s="0" t="n">
        <f aca="false">IF($M22="●",SUMIFS(ST_SUM!FB:FB,ST_SUM!$L:$L,$G22)/COUNTIFS($G:$G,$G22,$M:$M,"●",$A:$A,EN$5)/EN$3,0)/3600/$E22</f>
        <v>0</v>
      </c>
      <c r="EO22" s="0" t="n">
        <f aca="false">IF($N22="●",SUMIFS(ST_SUM!FC:FC,ST_SUM!$L:$L,$G22)/COUNTIFS($G:$G,$G22,$N:$N,"●",$A:$A,EO$5)/EO$3,0)/3600/$E22</f>
        <v>0</v>
      </c>
      <c r="EP22" s="0" t="n">
        <f aca="false">IF($O22="●",SUMIFS(ST_SUM!FD:FD,ST_SUM!$L:$L,$G22,ST_SUM!$M:$M,IF($B22='PART METHOD'!$D$4,"FMCNC1",IF($B22='PART METHOD'!$D$6,"FMCNC2","STD")))/IF($B22='PART METHOD'!$D$4,COUNTIFS($G:$G,$G22,$O:$O,"●",$A:$A,EP$5,$B:$B,'PART METHOD'!$D$4),IF($B22='PART METHOD'!$D$6,COUNTIFS($G:$G,$G22,$O:$O,"●",$A:$A,EP$5,$B:$B,'PART METHOD'!$D$6),COUNTIFS($G:$G,$G22,$O:$O,"●",$A:$A,EP$5,$B:$B,"&lt;&gt;"&amp;'PART METHOD'!$D$4,$B:$B,"&lt;&gt;"&amp;'PART METHOD'!$D$6)))/EP$3,0)/3600/$E22</f>
        <v>0.000981770833333333</v>
      </c>
      <c r="EQ22" s="0" t="n">
        <f aca="false">IF($P22="●",SUMIFS(ST_SUM!FE:FE,ST_SUM!$L:$L,$G22,ST_SUM!$M:$M,IF($B22='PART METHOD'!$D$4,"FMCNC1",IF($B22='PART METHOD'!$D$6,"FMCNC2","STD")))/IF($B22='PART METHOD'!$D$4,COUNTIFS($G:$G,$G22,$P:$P,"●",$A:$A,EQ$5,$B:$B,'PART METHOD'!$D$4),IF($B22='PART METHOD'!$D$6,COUNTIFS($G:$G,$G22,$P:$P,"●",$A:$A,EQ$5,$B:$B,'PART METHOD'!$D$6),COUNTIFS($G:$G,$G22,$P:$P,"●",$A:$A,EQ$5,$B:$B,"&lt;&gt;"&amp;'PART METHOD'!$D$4,$B:$B,"&lt;&gt;"&amp;'PART METHOD'!$D$6)))/EQ$3,0)/3600/$E22</f>
        <v>0</v>
      </c>
      <c r="ER22" s="0" t="n">
        <f aca="false">IF($Q22="●",SUMIFS(ST_SUM!FF:FF,ST_SUM!$L:$L,$G22,ST_SUM!$M:$M,IF($B22='PART METHOD'!$D$4,"FMCNC1",IF($B22='PART METHOD'!$D$6,"FMCNC2","STD")))/IF($B22='PART METHOD'!$D$4,COUNTIFS($G:$G,$G22,$Q:$Q,"●",$A:$A,ER$5,$B:$B,'PART METHOD'!$D$4),IF($B22='PART METHOD'!$D$6,COUNTIFS($G:$G,$G22,$Q:$Q,"●",$A:$A,ER$5,$B:$B,'PART METHOD'!$D$6),COUNTIFS($G:$G,$G22,$Q:$Q,"●",$A:$A,ER$5,$B:$B,"&lt;&gt;"&amp;'PART METHOD'!$D$4,$B:$B,"&lt;&gt;"&amp;'PART METHOD'!$D$6)))/ER$3,0)/3600/$E22</f>
        <v>0.0593736772486772</v>
      </c>
      <c r="ES22" s="0" t="n">
        <f aca="false">IF($R22="●",SUMIFS(ST_SUM!FG:FG,ST_SUM!$L:$L,$G22,ST_SUM!$M:$M,IF($B22='PART METHOD'!$D$4,"FMCNC1",IF($B22='PART METHOD'!$D$6,"FMCNC2","STD")))/IF($B22='PART METHOD'!$D$4,COUNTIFS($G:$G,$G22,$R:$R,"●",$A:$A,ES$5,$B:$B,'PART METHOD'!$D$4),IF($B22='PART METHOD'!$D$6,COUNTIFS($G:$G,$G22,$R:$R,"●",$A:$A,ES$5,$B:$B,'PART METHOD'!$D$6),COUNTIFS($G:$G,$G22,$R:$R,"●",$A:$A,ES$5,$B:$B,"&lt;&gt;"&amp;'PART METHOD'!$D$4,$B:$B,"&lt;&gt;"&amp;'PART METHOD'!$D$6)))/ES$3,0)/3600/$E22</f>
        <v>0.0338199341168091</v>
      </c>
      <c r="ET22" s="0" t="n">
        <f aca="false">IF($S22="●",SUMIFS(ST_SUM!FH:FH,ST_SUM!$L:$L,$G22,ST_SUM!$M:$M,IF($B22='PART METHOD'!$D$4,"FMCNC1",IF($B22='PART METHOD'!$D$6,"FMCNC2","STD")))/IF($B22='PART METHOD'!$D$4,COUNTIFS($G:$G,$G22,$S:$S,"●",$A:$A,ET$5,$B:$B,'PART METHOD'!$D$4),IF($B22='PART METHOD'!$D$6,COUNTIFS($G:$G,$G22,$S:$S,"●",$A:$A,ET$5,$B:$B,'PART METHOD'!$D$6),COUNTIFS($G:$G,$G22,$S:$S,"●",$A:$A,ET$5,$B:$B,"&lt;&gt;"&amp;'PART METHOD'!$D$4,$B:$B,"&lt;&gt;"&amp;'PART METHOD'!$D$6)))/ET$3,0)/3600/$E22</f>
        <v>0.0146701388888889</v>
      </c>
      <c r="EU22" s="0" t="n">
        <f aca="false">IF($T22="●",SUMIFS(ST_SUM!FI:FI,ST_SUM!$L:$L,$G22,ST_SUM!$M:$M,IF($B22='PART METHOD'!$D$4,"FMCNC1",IF($B22='PART METHOD'!$D$6,"FMCNC2","STD")))/IF($B22='PART METHOD'!$D$4,COUNTIFS($G:$G,$G22,$T:$T,"●",$A:$A,EU$5,$B:$B,'PART METHOD'!$D$4),IF($B22='PART METHOD'!$D$6,COUNTIFS($G:$G,$G22,$T:$T,"●",$A:$A,EU$5,$B:$B,'PART METHOD'!$D$6),COUNTIFS($G:$G,$G22,$T:$T,"●",$A:$A,EU$5,$B:$B,"&lt;&gt;"&amp;'PART METHOD'!$D$4,$B:$B,"&lt;&gt;"&amp;'PART METHOD'!$D$6)))/EU$3,0)/3600/$E22</f>
        <v>0.10745171957672</v>
      </c>
      <c r="EV22" s="0" t="n">
        <f aca="false">IF($U22="●",SUMIFS(ST_SUM!FJ:FJ,ST_SUM!$L:$L,$G22,ST_SUM!$M:$M,IF($B22='PART METHOD'!$D$4,"FMCNC1",IF($B22='PART METHOD'!$D$6,"FMCNC2","STD")))/IF($B22='PART METHOD'!$D$4,COUNTIFS($G:$G,$G22,$U:$U,"●",$A:$A,EV$5,$B:$B,'PART METHOD'!$D$4),IF($B22='PART METHOD'!$D$6,COUNTIFS($G:$G,$G22,$U:$U,"●",$A:$A,EV$5,$B:$B,'PART METHOD'!$D$6),COUNTIFS($G:$G,$G22,$U:$U,"●",$A:$A,EV$5,$B:$B,"&lt;&gt;"&amp;'PART METHOD'!$D$4,$B:$B,"&lt;&gt;"&amp;'PART METHOD'!$D$6)))/EV$3,0)/3600/$E22</f>
        <v>0.0488085730820106</v>
      </c>
      <c r="EW22" s="0" t="n">
        <f aca="false">IF($V22="●",SUMIFS(ST_SUM!FK:FK,ST_SUM!$L:$L,$G22,ST_SUM!$M:$M,IF($B22='PART METHOD'!$D$4,"FMCNC1",IF($B22='PART METHOD'!$D$6,"FMCNC2","STD")))/IF($B22='PART METHOD'!$D$4,COUNTIFS($G:$G,$G22,$V:$V,"●",$A:$A,EW$5,$B:$B,'PART METHOD'!$D$4),IF($B22='PART METHOD'!$D$6,COUNTIFS($G:$G,$G22,$V:$V,"●",$A:$A,EW$5,$B:$B,'PART METHOD'!$D$6),COUNTIFS($G:$G,$G22,$V:$V,"●",$A:$A,EW$5,$B:$B,"&lt;&gt;"&amp;'PART METHOD'!$D$4,$B:$B,"&lt;&gt;"&amp;'PART METHOD'!$D$6)))/EW$3,0)/3600/$E22</f>
        <v>0</v>
      </c>
      <c r="EX22" s="0" t="n">
        <f aca="false">IF($W22="●",SUMIFS(ST_SUM!FL:FL,ST_SUM!$L:$L,$G22,ST_SUM!$N:$N,IF($B22='PART METHOD'!$D$5,"HAND","STD"))/COUNTIFS($G:$G,$G22,$W:$W,"●",$A:$A,EX$5,$B:$B,IF($B22='PART METHOD'!$D$5,'PART METHOD'!$D$5,"&lt;&gt;"&amp;'PART METHOD'!$D$5))/EX$3,0)/3600/$E22</f>
        <v>0</v>
      </c>
      <c r="EY22" s="0" t="n">
        <f aca="false">IF($X22="●",SUMIFS(ST_SUM!FM:FM,ST_SUM!$L:$L,$G22)/COUNTIFS($G:$G,$G22,$X:$X,"●",$A:$A,EY$5)/EY$3,0)/3600/$E22</f>
        <v>0</v>
      </c>
      <c r="EZ22" s="0" t="n">
        <f aca="false">IF($Y22="●",SUMIFS(ST_SUM!FN:FN,ST_SUM!$L:$L,$G22)/COUNTIFS($G:$G,$G22,$Y:$Y,"●",$A:$A,EZ$5)/EZ$3,0)/3600/$E22</f>
        <v>0</v>
      </c>
      <c r="FA22" s="0" t="n">
        <f aca="false">IF($Z22="●",SUMIFS(ST_SUM!FO:FO,ST_SUM!$L:$L,$G22)/COUNTIFS($G:$G,$G22,$Z:$Z,"●",$A:$A,FA$5)/FA$3,0)/3600/$E22</f>
        <v>0</v>
      </c>
      <c r="FB22" s="0" t="n">
        <f aca="false">IF($AA22="●",SUMIFS(ST_SUM!FP:FP,ST_SUM!$L:$L,$G22)/COUNTIFS($G:$G,$G22,$AA:$AA,"●",$A:$A,FB$5)/FB$3,0)/3600/$E22</f>
        <v>0</v>
      </c>
      <c r="FC22" s="0" t="n">
        <f aca="false">IF($AB22="●",SUMIFS(ST_SUM!FQ:FQ,ST_SUM!$L:$L,$G22)/COUNTIFS($G:$G,$G22,$AB:$AB,"●",$A:$A,FC$5)/FC$3,0)/3600/$E22</f>
        <v>0</v>
      </c>
      <c r="FD22" s="0" t="n">
        <f aca="false">IF($AC22="●",SUMIFS(ST_SUM!FR:FR,ST_SUM!$L:$L,$G22)/COUNTIFS($G:$G,$G22,$AC:$AC,"●",$A:$A,FD$5)/FD$3,0)/3600/$E22</f>
        <v>0</v>
      </c>
      <c r="FE22" s="0" t="n">
        <f aca="false">IF($AD22="●",SUMIFS(ST_SUM!FS:FS,ST_SUM!$L:$L,$G22)/COUNTIFS($G:$G,$G22,$AD:$AD,"●",$A:$A,FE$5)/FE$3,0)/3600/$E22</f>
        <v>0</v>
      </c>
      <c r="FF22" s="0" t="n">
        <f aca="false">IF($AE22="●",SUMIFS(ST_SUM!FT:FT,ST_SUM!$L:$L,$G22)/COUNTIFS($G:$G,$G22,$AE:$AE,"●",$A:$A,FF$5)/FF$3,0)/3600/$E22</f>
        <v>0</v>
      </c>
      <c r="FG22" s="0" t="n">
        <f aca="false">IF($AF22="●",SUMIFS(ST_SUM!FU:FU,ST_SUM!$L:$L,$G22)/COUNTIFS($G:$G,$G22,$AF:$AF,"●",$A:$A,FG$5)/FG$3,0)/3600/$E22</f>
        <v>0</v>
      </c>
      <c r="FH22" s="0" t="n">
        <f aca="false">IF($AG22="●",SUMIFS(ST_SUM!FV:FV,ST_SUM!$L:$L,$G22)/COUNTIFS($G:$G,$G22,$AG:$AG,"●",$A:$A,FH$5)/FH$3,0)/3600/$E22</f>
        <v>0</v>
      </c>
      <c r="FI22" s="0" t="n">
        <f aca="false">IF($AH22="●",SUMIFS(ST_SUM!FW:FW,ST_SUM!$L:$L,$G22)/COUNTIFS($G:$G,$G22,$AH:$AH,"●",$A:$A,FI$5)/FI$3,0)/3600/$E22</f>
        <v>0</v>
      </c>
      <c r="FJ22" s="0" t="n">
        <f aca="false">IF($AI22="●",SUMIFS(ST_SUM!FX:FX,ST_SUM!$L:$L,$G22)/COUNTIFS($G:$G,$G22,$AI:$AI,"●",$A:$A,FJ$5)/FJ$3,0)/3600/$E22</f>
        <v>0</v>
      </c>
      <c r="FK22" s="0" t="n">
        <f aca="false">IF($AJ22="●",SUMIFS(ST_SUM!FY:FY,ST_SUM!$L:$L,$G22)/COUNTIFS($G:$G,$G22,$AJ:$AJ,"●",$A:$A,FK$5)/FK$3,0)/3600/$E22</f>
        <v>0</v>
      </c>
      <c r="FL22" s="0" t="n">
        <f aca="false">IF($AK22="●",SUMIFS(ST_SUM!FZ:FZ,ST_SUM!$L:$L,$G22)/COUNTIFS($G:$G,$G22,$AK:$AK,"●",$A:$A,FL$5)/FL$3,0)/3600/$E22</f>
        <v>0</v>
      </c>
      <c r="FM22" s="0" t="n">
        <f aca="false">IF($AL22="●",SUMIFS(ST_SUM!GA:GA,ST_SUM!$L:$L,$G22)/COUNTIFS($G:$G,$G22,$AL:$AL,"●",$A:$A,FM$5)/FM$3,0)/3600/$E22</f>
        <v>0</v>
      </c>
      <c r="FN22" s="0" t="n">
        <f aca="false">IF($AM22="●",SUMIFS(ST_SUM!GB:GB,ST_SUM!$L:$L,$G22)/COUNTIFS($G:$G,$G22,$AM:$AM,"●",$A:$A,FN$5)/FN$3,0)/3600/$E22</f>
        <v>0</v>
      </c>
      <c r="FO22" s="0" t="n">
        <f aca="false">IF($AN22="●",SUMIFS(ST_SUM!GC:GC,ST_SUM!$L:$L,$G22)/COUNTIFS($G:$G,$G22,$AN:$AN,"●",$A:$A,FO$5)/FO$3,0)/3600/$E22</f>
        <v>0</v>
      </c>
      <c r="FP22" s="0" t="n">
        <f aca="false">IF($AO22="●",SUMIFS(ST_SUM!GD:GD,ST_SUM!$L:$L,$G22)/COUNTIFS($G:$G,$G22,$AO:$AO,"●",$A:$A,FP$5)/FP$3,0)/3600/$E22</f>
        <v>0</v>
      </c>
      <c r="FQ22" s="0" t="n">
        <f aca="false">IF($AP22="●",SUMIFS(ST_SUM!GE:GE,ST_SUM!$L:$L,$G22)/COUNTIFS($G:$G,$G22,$AP:$AP,"●",$A:$A,FQ$5)/FQ$3,0)/3600/$E22</f>
        <v>0</v>
      </c>
      <c r="FR22" s="0" t="n">
        <f aca="false">IF($AQ22="●",SUMIFS(ST_SUM!GF:GF,ST_SUM!$L:$L,$G22)/COUNTIFS($G:$G,$G22,$AQ:$AQ,"●",$A:$A,FR$5)/FR$3,0)/3600/$E22</f>
        <v>0</v>
      </c>
      <c r="FS22" s="0" t="n">
        <f aca="false">IF($AR22="●",SUMIFS(ST_SUM!GG:GG,ST_SUM!$L:$L,$G22)/COUNTIFS($G:$G,$G22,$AR:$AR,"●",$A:$A,FS$5)/FS$3,0)/3600/$E22</f>
        <v>0</v>
      </c>
      <c r="FT22" s="0" t="n">
        <f aca="false">IF($AS22="●",SUMIFS(ST_SUM!GH:GH,ST_SUM!$L:$L,$G22)/COUNTIFS($G:$G,$G22,$AS:$AS,"●",$A:$A,FT$5)/FT$3,0)/3600/$E22</f>
        <v>0</v>
      </c>
      <c r="FU22" s="0" t="n">
        <f aca="false">IF($AT22="●",SUMIFS(ST_SUM!GI:GI,ST_SUM!$L:$L,$G22)/COUNTIFS($G:$G,$G22,$AT:$AT,"●",$A:$A,FU$5)/FU$3,0)/3600/$E22</f>
        <v>0</v>
      </c>
      <c r="FV22" s="0" t="n">
        <f aca="false">IF($AU22="●",SUMIFS(ST_SUM!GJ:GJ,ST_SUM!$L:$L,$G22)/COUNTIFS($G:$G,$G22,$AU:$AU,"●",$A:$A,FV$5)/FV$3,0)/3600/$E22</f>
        <v>0</v>
      </c>
      <c r="FW22" s="0" t="n">
        <f aca="false">IF($AV22="●",SUMIFS(ST_SUM!GK:GK,ST_SUM!$L:$L,$G22)/COUNTIFS($G:$G,$G22,$AV:$AV,"●",$A:$A,FW$5)/FW$3,0)/3600/$E22</f>
        <v>0</v>
      </c>
      <c r="FX22" s="0" t="n">
        <f aca="false">IF($AW22="●",SUMIFS(ST_SUM!GL:GL,ST_SUM!$L:$L,$G22)/COUNTIFS($G:$G,$G22,$AW:$AW,"●",$A:$A,FX$5)/FX$3,0)/3600/$E22</f>
        <v>0</v>
      </c>
      <c r="FY22" s="0" t="n">
        <f aca="false">IF($AX22="●",SUMIFS(ST_SUM!GM:GM,ST_SUM!$L:$L,$G22)/COUNTIFS($G:$G,$G22,$AX:$AX,"●",$A:$A,FY$5)/FY$3,0)/3600/$E22</f>
        <v>0</v>
      </c>
      <c r="FZ22" s="0" t="n">
        <f aca="false">IF($AY22="●",SUMIFS(ST_SUM!GN:GN,ST_SUM!$L:$L,$G22)/COUNTIFS($G:$G,$G22,$AY:$AY,"●",$A:$A,FZ$5)/FZ$3,0)/3600/$E22</f>
        <v>0</v>
      </c>
      <c r="GA22" s="0" t="n">
        <f aca="false">IF($AZ22="●",SUMIFS(ST_SUM!GO:GO,ST_SUM!$L:$L,$G22)/COUNTIFS($G:$G,$G22,$AZ:$AZ,"●",$A:$A,GA$5)/GA$3,0)/3600/$E22</f>
        <v>0</v>
      </c>
      <c r="GB22" s="0" t="n">
        <f aca="false">IF($BA22="●",SUMIFS(ST_SUM!GP:GP,ST_SUM!$L:$L,$G22)/COUNTIFS($G:$G,$G22,$BA:$BA,"●",$A:$A,GB$5)/GB$3,0)/3600/$E22</f>
        <v>0</v>
      </c>
      <c r="GC22" s="0" t="n">
        <f aca="false">IF($BB22="●",SUMIFS(ST_SUM!GQ:GQ,ST_SUM!$L:$L,$G22)/COUNTIFS($G:$G,$G22,$BB:$BB,"●",$A:$A,GC$5)/GC$3,0)/3600/$E22</f>
        <v>0</v>
      </c>
      <c r="GD22" s="0" t="n">
        <f aca="false">IF($BC22="●",SUMIFS(ST_SUM!GR:GR,ST_SUM!$L:$L,$G22)/COUNTIFS($G:$G,$G22,$BC:$BC,"●",$A:$A,GD$5)/GD$3,0)/3600/$E22</f>
        <v>0</v>
      </c>
      <c r="GE22" s="0" t="n">
        <f aca="false">IF($BD22="●",SUMIFS(ST_SUM!GS:GS,ST_SUM!$L:$L,$G22)/COUNTIFS($G:$G,$G22,$BD:$BD,"●",$A:$A,GE$5)/GE$3,0)/3600/$E22</f>
        <v>0</v>
      </c>
      <c r="GF22" s="0" t="n">
        <f aca="false">IF($BE22="●",SUMIFS(ST_SUM!GT:GT,ST_SUM!$L:$L,$G22)/COUNTIFS($G:$G,$G22,$BE:$BE,"●",$A:$A,GF$5)/GF$3,0)/3600/$E22</f>
        <v>0</v>
      </c>
      <c r="GG22" s="0" t="n">
        <f aca="false">IF($BF22="●",SUMIFS(ST_SUM!GU:GU,ST_SUM!$L:$L,$G22)/COUNTIFS($G:$G,$G22,$BF:$BF,"●",$A:$A,GG$5)/GG$3,0)/3600/$E22</f>
        <v>0</v>
      </c>
      <c r="GH22" s="0" t="n">
        <f aca="false">IF($BG22="●",SUMIFS(ST_SUM!GV:GV,ST_SUM!$L:$L,$G22)/COUNTIFS($G:$G,$G22,$BG:$BG,"●",$A:$A,GH$5)/GH$3,0)/3600/$E22</f>
        <v>0</v>
      </c>
      <c r="GI22" s="0" t="n">
        <f aca="false">IF($BH22="●",SUMIFS(ST_SUM!GW:GW,ST_SUM!$L:$L,$G22)/COUNTIFS($G:$G,$G22,$BH:$BH,"●",$A:$A,GI$5)/GI$3,0)/3600/$E22</f>
        <v>0</v>
      </c>
      <c r="GJ22" s="0" t="n">
        <f aca="false">IF($BI22="●",SUMIFS(ST_SUM!GX:GX,ST_SUM!$L:$L,$G22)/COUNTIFS($G:$G,$G22,$BI:$BI,"●",$A:$A,GJ$5)/GJ$3,0)/3600/$E22</f>
        <v>0</v>
      </c>
      <c r="GK22" s="0" t="n">
        <f aca="false">IF($BJ22="●",SUMIFS(ST_SUM!GY:GY,ST_SUM!$L:$L,$G22)/COUNTIFS($G:$G,$G22,$BJ:$BJ,"●",$A:$A,GK$5)/GK$3,0)/3600/$E22</f>
        <v>0</v>
      </c>
      <c r="GL22" s="0" t="n">
        <f aca="false">IF($BK22="●",SUMIFS(ST_SUM!GZ:GZ,ST_SUM!$L:$L,$G22)/COUNTIFS($G:$G,$G22,$BK:$BK,"●",$A:$A,GL$5)/GL$3,0)/3600/$E22</f>
        <v>0</v>
      </c>
      <c r="GM22" s="0" t="n">
        <f aca="false">IF($BL22="●",SUMIFS(ST_SUM!HA:HA,ST_SUM!$L:$L,$G22)/COUNTIFS($G:$G,$G22,$BL:$BL,"●",$A:$A,GM$5)/GM$3,0)/3600/$E22</f>
        <v>0</v>
      </c>
      <c r="GN22" s="0" t="n">
        <f aca="false">IF($BM22="●",SUMIFS(ST_SUM!HB:HB,ST_SUM!$L:$L,$G22)/COUNTIFS($G:$G,$G22,$BM:$BM,"●",$A:$A,GN$5)/GN$3,0)/3600/$E22</f>
        <v>0</v>
      </c>
      <c r="GO22" s="0" t="n">
        <f aca="false">IF($BN22="●",SUMIFS(ST_SUM!HC:HC,ST_SUM!$L:$L,$G22)/COUNTIFS($G:$G,$G22,$BN:$BN,"●",$A:$A,GO$5)/GO$3,0)/3600/$E22</f>
        <v>0</v>
      </c>
      <c r="GP22" s="0" t="n">
        <f aca="false">IF($BO22="●",SUMIFS(ST_SUM!HD:HD,ST_SUM!$L:$L,$G22)/COUNTIFS($G:$G,$G22,$BO:$BO,"●",$A:$A,GP$5)/GP$3,0)/3600/$E22</f>
        <v>0</v>
      </c>
      <c r="GQ22" s="0" t="n">
        <f aca="false">IF($BP22="●",SUMIFS(ST_SUM!HE:HE,ST_SUM!$L:$L,$G22)/COUNTIFS($G:$G,$G22,$BP:$BP,"●",$A:$A,GQ$5)/GQ$3,0)/3600/$E22</f>
        <v>0</v>
      </c>
      <c r="GR22" s="0" t="n">
        <f aca="false">IF($BQ22="●",SUMIFS(ST_SUM!HF:HF,ST_SUM!$L:$L,$G22)/COUNTIFS($G:$G,$G22,$BQ:$BQ,"●",$A:$A,GR$5)/GR$3,0)/3600/$E22</f>
        <v>0</v>
      </c>
      <c r="GS22" s="0" t="n">
        <f aca="false">IF($BR22="●",SUMIFS(ST_SUM!HG:HG,ST_SUM!$L:$L,$G22)/COUNTIFS($G:$G,$G22,$BR:$BR,"●",$A:$A,GS$5)/GS$3,0)/3600/$E22</f>
        <v>0</v>
      </c>
      <c r="GT22" s="0" t="n">
        <f aca="false">IF($BS22="●",SUMIFS(ST_SUM!HH:HH,ST_SUM!$L:$L,$G22)/COUNTIFS($G:$G,$G22,$BS:$BS,"●",$A:$A,GT$5)/GT$3,0)/3600/$E22</f>
        <v>0</v>
      </c>
      <c r="GU22" s="0" t="n">
        <f aca="false">IF($BT22="●",SUMIFS(ST_SUM!HI:HI,ST_SUM!$L:$L,$G22)/COUNTIFS($G:$G,$G22,$BT:$BT,"●",$A:$A,GU$5)/GU$3,0)/3600/$E22</f>
        <v>0</v>
      </c>
      <c r="GV22" s="0" t="n">
        <f aca="false">SUM(EI22:GU22)</f>
        <v>0.265105813746439</v>
      </c>
      <c r="GW22" s="0" t="n">
        <f aca="false">IF($H22="●",SUMIFS(ST_SUM!HK:HK,ST_SUM!$L:$L,$G22)/COUNTIFS($G:$G,$G22,$H:$H,"●",$A:$A,GW$5)/GW$3,0)/3600/$E22</f>
        <v>0</v>
      </c>
      <c r="GX22" s="0" t="n">
        <f aca="false">IF($I22="●",SUMIFS(ST_SUM!HL:HL,ST_SUM!$L:$L,$G22)/COUNTIFS($G:$G,$G22,$I:$I,"●",$A:$A,GX$5)/GX$3,0)/3600/$E22</f>
        <v>0</v>
      </c>
      <c r="GY22" s="0" t="n">
        <f aca="false">IF($J22="●",SUMIFS(ST_SUM!HM:HM,ST_SUM!$L:$L,$G22)/COUNTIFS($G:$G,$G22,$J:$J,"●",$A:$A,GY$5)/GY$3,0)/3600/$E22</f>
        <v>0</v>
      </c>
      <c r="GZ22" s="0" t="n">
        <f aca="false">IF($K22="●",SUMIFS(ST_SUM!HN:HN,ST_SUM!$L:$L,$G22)/COUNTIFS($G:$G,$G22,$K:$K,"●",$A:$A,GZ$5)/GZ$3,0)/3600/$E22</f>
        <v>0</v>
      </c>
      <c r="HA22" s="0" t="n">
        <f aca="false">IF($L22="●",SUMIFS(ST_SUM!HO:HO,ST_SUM!$L:$L,$G22)/COUNTIFS($G:$G,$G22,$L:$L,"●",$A:$A,HA$5)/HA$3,0)/3600/$E22</f>
        <v>0</v>
      </c>
      <c r="HB22" s="0" t="n">
        <f aca="false">IF($M22="●",SUMIFS(ST_SUM!HP:HP,ST_SUM!$L:$L,$G22)/COUNTIFS($G:$G,$G22,$M:$M,"●",$A:$A,HB$5)/HB$3,0)/3600/$E22</f>
        <v>0</v>
      </c>
      <c r="HC22" s="0" t="n">
        <f aca="false">IF($N22="●",SUMIFS(ST_SUM!HQ:HQ,ST_SUM!$L:$L,$G22)/COUNTIFS($G:$G,$G22,$N:$N,"●",$A:$A,HC$5)/HC$3,0)/3600/$E22</f>
        <v>0</v>
      </c>
      <c r="HD22" s="0" t="n">
        <f aca="false">IF($O22="●",SUMIFS(ST_SUM!HR:HR,ST_SUM!$L:$L,$G22,ST_SUM!$M:$M,IF($B22='PART METHOD'!$D$4,"FMCNC1",IF($B22='PART METHOD'!$D$6,"FMCNC2","STD")))/IF($B22='PART METHOD'!$D$4,COUNTIFS($G:$G,$G22,$O:$O,"●",$A:$A,HD$5,$B:$B,'PART METHOD'!$D$4),IF($B22='PART METHOD'!$D$6,COUNTIFS($G:$G,$G22,$O:$O,"●",$A:$A,HD$5,$B:$B,'PART METHOD'!$D$6),COUNTIFS($G:$G,$G22,$O:$O,"●",$A:$A,HD$5,$B:$B,"&lt;&gt;"&amp;'PART METHOD'!$D$4,$B:$B,"&lt;&gt;"&amp;'PART METHOD'!$D$6)))/HD$3,0)/3600/$E22</f>
        <v>0.000648792613636364</v>
      </c>
      <c r="HE22" s="0" t="n">
        <f aca="false">IF($P22="●",SUMIFS(ST_SUM!HS:HS,ST_SUM!$L:$L,$G22,ST_SUM!$M:$M,IF($B22='PART METHOD'!$D$4,"FMCNC1",IF($B22='PART METHOD'!$D$6,"FMCNC2","STD")))/IF($B22='PART METHOD'!$D$4,COUNTIFS($G:$G,$G22,$P:$P,"●",$A:$A,HE$5,$B:$B,'PART METHOD'!$D$4),IF($B22='PART METHOD'!$D$6,COUNTIFS($G:$G,$G22,$P:$P,"●",$A:$A,HE$5,$B:$B,'PART METHOD'!$D$6),COUNTIFS($G:$G,$G22,$P:$P,"●",$A:$A,HE$5,$B:$B,"&lt;&gt;"&amp;'PART METHOD'!$D$4,$B:$B,"&lt;&gt;"&amp;'PART METHOD'!$D$6)))/HE$3,0)/3600/$E22</f>
        <v>0</v>
      </c>
      <c r="HF22" s="0" t="n">
        <f aca="false">IF($Q22="●",SUMIFS(ST_SUM!HT:HT,ST_SUM!$L:$L,$G22,ST_SUM!$M:$M,IF($B22='PART METHOD'!$D$4,"FMCNC1",IF($B22='PART METHOD'!$D$6,"FMCNC2","STD")))/IF($B22='PART METHOD'!$D$4,COUNTIFS($G:$G,$G22,$Q:$Q,"●",$A:$A,HF$5,$B:$B,'PART METHOD'!$D$4),IF($B22='PART METHOD'!$D$6,COUNTIFS($G:$G,$G22,$Q:$Q,"●",$A:$A,HF$5,$B:$B,'PART METHOD'!$D$6),COUNTIFS($G:$G,$G22,$Q:$Q,"●",$A:$A,HF$5,$B:$B,"&lt;&gt;"&amp;'PART METHOD'!$D$4,$B:$B,"&lt;&gt;"&amp;'PART METHOD'!$D$6)))/HF$3,0)/3600/$E22</f>
        <v>0.040420928030303</v>
      </c>
      <c r="HG22" s="0" t="n">
        <f aca="false">IF($R22="●",SUMIFS(ST_SUM!HU:HU,ST_SUM!$L:$L,$G22,ST_SUM!$M:$M,IF($B22='PART METHOD'!$D$4,"FMCNC1",IF($B22='PART METHOD'!$D$6,"FMCNC2","STD")))/IF($B22='PART METHOD'!$D$4,COUNTIFS($G:$G,$G22,$R:$R,"●",$A:$A,HG$5,$B:$B,'PART METHOD'!$D$4),IF($B22='PART METHOD'!$D$6,COUNTIFS($G:$G,$G22,$R:$R,"●",$A:$A,HG$5,$B:$B,'PART METHOD'!$D$6),COUNTIFS($G:$G,$G22,$R:$R,"●",$A:$A,HG$5,$B:$B,"&lt;&gt;"&amp;'PART METHOD'!$D$4,$B:$B,"&lt;&gt;"&amp;'PART METHOD'!$D$6)))/HG$3,0)/3600/$E22</f>
        <v>0.0219842793924825</v>
      </c>
      <c r="HH22" s="0" t="n">
        <f aca="false">IF($S22="●",SUMIFS(ST_SUM!HV:HV,ST_SUM!$L:$L,$G22,ST_SUM!$M:$M,IF($B22='PART METHOD'!$D$4,"FMCNC1",IF($B22='PART METHOD'!$D$6,"FMCNC2","STD")))/IF($B22='PART METHOD'!$D$4,COUNTIFS($G:$G,$G22,$S:$S,"●",$A:$A,HH$5,$B:$B,'PART METHOD'!$D$4),IF($B22='PART METHOD'!$D$6,COUNTIFS($G:$G,$G22,$S:$S,"●",$A:$A,HH$5,$B:$B,'PART METHOD'!$D$6),COUNTIFS($G:$G,$G22,$S:$S,"●",$A:$A,HH$5,$B:$B,"&lt;&gt;"&amp;'PART METHOD'!$D$4,$B:$B,"&lt;&gt;"&amp;'PART METHOD'!$D$6)))/HH$3,0)/3600/$E22</f>
        <v>0.00969460227272727</v>
      </c>
      <c r="HI22" s="0" t="n">
        <f aca="false">IF($T22="●",SUMIFS(ST_SUM!HW:HW,ST_SUM!$L:$L,$G22,ST_SUM!$M:$M,IF($B22='PART METHOD'!$D$4,"FMCNC1",IF($B22='PART METHOD'!$D$6,"FMCNC2","STD")))/IF($B22='PART METHOD'!$D$4,COUNTIFS($G:$G,$G22,$T:$T,"●",$A:$A,HI$5,$B:$B,'PART METHOD'!$D$4),IF($B22='PART METHOD'!$D$6,COUNTIFS($G:$G,$G22,$T:$T,"●",$A:$A,HI$5,$B:$B,'PART METHOD'!$D$6),COUNTIFS($G:$G,$G22,$T:$T,"●",$A:$A,HI$5,$B:$B,"&lt;&gt;"&amp;'PART METHOD'!$D$4,$B:$B,"&lt;&gt;"&amp;'PART METHOD'!$D$6)))/HI$3,0)/3600/$E22</f>
        <v>0.0676808317550505</v>
      </c>
      <c r="HJ22" s="0" t="n">
        <f aca="false">IF($U22="●",SUMIFS(ST_SUM!HX:HX,ST_SUM!$L:$L,$G22,ST_SUM!$M:$M,IF($B22='PART METHOD'!$D$4,"FMCNC1",IF($B22='PART METHOD'!$D$6,"FMCNC2","STD")))/IF($B22='PART METHOD'!$D$4,COUNTIFS($G:$G,$G22,$U:$U,"●",$A:$A,HJ$5,$B:$B,'PART METHOD'!$D$4),IF($B22='PART METHOD'!$D$6,COUNTIFS($G:$G,$G22,$U:$U,"●",$A:$A,HJ$5,$B:$B,'PART METHOD'!$D$6),COUNTIFS($G:$G,$G22,$U:$U,"●",$A:$A,HJ$5,$B:$B,"&lt;&gt;"&amp;'PART METHOD'!$D$4,$B:$B,"&lt;&gt;"&amp;'PART METHOD'!$D$6)))/HJ$3,0)/3600/$E22</f>
        <v>0.0332485400883838</v>
      </c>
      <c r="HK22" s="0" t="n">
        <f aca="false">IF($V22="●",SUMIFS(ST_SUM!HY:HY,ST_SUM!$L:$L,$G22,ST_SUM!$M:$M,IF($B22='PART METHOD'!$D$4,"FMCNC1",IF($B22='PART METHOD'!$D$6,"FMCNC2","STD")))/IF($B22='PART METHOD'!$D$4,COUNTIFS($G:$G,$G22,$V:$V,"●",$A:$A,HK$5,$B:$B,'PART METHOD'!$D$4),IF($B22='PART METHOD'!$D$6,COUNTIFS($G:$G,$G22,$V:$V,"●",$A:$A,HK$5,$B:$B,'PART METHOD'!$D$6),COUNTIFS($G:$G,$G22,$V:$V,"●",$A:$A,HK$5,$B:$B,"&lt;&gt;"&amp;'PART METHOD'!$D$4,$B:$B,"&lt;&gt;"&amp;'PART METHOD'!$D$6)))/HK$3,0)/3600/$E22</f>
        <v>0</v>
      </c>
      <c r="HL22" s="0" t="n">
        <f aca="false">IF($W22="●",SUMIFS(ST_SUM!HZ:HZ,ST_SUM!$L:$L,$G22,ST_SUM!$N:$N,IF($B22='PART METHOD'!$D$5,"HAND","STD"))/COUNTIFS($G:$G,$G22,$W:$W,"●",$A:$A,HL$5,$B:$B,IF($B22='PART METHOD'!$D$5,'PART METHOD'!$D$5,"&lt;&gt;"&amp;'PART METHOD'!$D$5))/HL$3,0)/3600/$E22</f>
        <v>0</v>
      </c>
      <c r="HM22" s="0" t="n">
        <f aca="false">IF($X22="●",SUMIFS(ST_SUM!IA:IA,ST_SUM!$L:$L,$G22)/COUNTIFS($G:$G,$G22,$X:$X,"●",$A:$A,HM$5)/HM$3,0)/3600/$E22</f>
        <v>0</v>
      </c>
      <c r="HN22" s="0" t="n">
        <f aca="false">IF($Y22="●",SUMIFS(ST_SUM!IB:IB,ST_SUM!$L:$L,$G22)/COUNTIFS($G:$G,$G22,$Y:$Y,"●",$A:$A,HN$5)/HN$3,0)/3600/$E22</f>
        <v>0</v>
      </c>
      <c r="HO22" s="0" t="n">
        <f aca="false">IF($Z22="●",SUMIFS(ST_SUM!IC:IC,ST_SUM!$L:$L,$G22)/COUNTIFS($G:$G,$G22,$Z:$Z,"●",$A:$A,HO$5)/HO$3,0)/3600/$E22</f>
        <v>0</v>
      </c>
      <c r="HP22" s="0" t="n">
        <f aca="false">IF($AA22="●",SUMIFS(ST_SUM!ID:ID,ST_SUM!$L:$L,$G22)/COUNTIFS($G:$G,$G22,$AA:$AA,"●",$A:$A,HP$5)/HP$3,0)/3600/$E22</f>
        <v>0</v>
      </c>
      <c r="HQ22" s="0" t="n">
        <f aca="false">IF($AB22="●",SUMIFS(ST_SUM!IE:IE,ST_SUM!$L:$L,$G22)/COUNTIFS($G:$G,$G22,$AB:$AB,"●",$A:$A,HQ$5)/HQ$3,0)/3600/$E22</f>
        <v>0</v>
      </c>
      <c r="HR22" s="0" t="n">
        <f aca="false">IF($AC22="●",SUMIFS(ST_SUM!IF:IF,ST_SUM!$L:$L,$G22)/COUNTIFS($G:$G,$G22,$AC:$AC,"●",$A:$A,HR$5)/HR$3,0)/3600/$E22</f>
        <v>0</v>
      </c>
      <c r="HS22" s="0" t="n">
        <f aca="false">IF($AD22="●",SUMIFS(ST_SUM!IG:IG,ST_SUM!$L:$L,$G22)/COUNTIFS($G:$G,$G22,$AD:$AD,"●",$A:$A,HS$5)/HS$3,0)/3600/$E22</f>
        <v>0</v>
      </c>
      <c r="HT22" s="0" t="n">
        <f aca="false">IF($AE22="●",SUMIFS(ST_SUM!IH:IH,ST_SUM!$L:$L,$G22)/COUNTIFS($G:$G,$G22,$AE:$AE,"●",$A:$A,HT$5)/HT$3,0)/3600/$E22</f>
        <v>0</v>
      </c>
      <c r="HU22" s="0" t="n">
        <f aca="false">IF($AF22="●",SUMIFS(ST_SUM!II:II,ST_SUM!$L:$L,$G22)/COUNTIFS($G:$G,$G22,$AF:$AF,"●",$A:$A,HU$5)/HU$3,0)/3600/$E22</f>
        <v>0</v>
      </c>
      <c r="HV22" s="0" t="n">
        <f aca="false">IF($AG22="●",SUMIFS(ST_SUM!IJ:IJ,ST_SUM!$L:$L,$G22)/COUNTIFS($G:$G,$G22,$AG:$AG,"●",$A:$A,HV$5)/HV$3,0)/3600/$E22</f>
        <v>0</v>
      </c>
      <c r="HW22" s="0" t="n">
        <f aca="false">IF($AH22="●",SUMIFS(ST_SUM!IK:IK,ST_SUM!$L:$L,$G22)/COUNTIFS($G:$G,$G22,$AH:$AH,"●",$A:$A,HW$5)/HW$3,0)/3600/$E22</f>
        <v>0</v>
      </c>
      <c r="HX22" s="0" t="n">
        <f aca="false">IF($AI22="●",SUMIFS(ST_SUM!IL:IL,ST_SUM!$L:$L,$G22)/COUNTIFS($G:$G,$G22,$AI:$AI,"●",$A:$A,HX$5)/HX$3,0)/3600/$E22</f>
        <v>0</v>
      </c>
      <c r="HY22" s="0" t="n">
        <f aca="false">IF($AJ22="●",SUMIFS(ST_SUM!IM:IM,ST_SUM!$L:$L,$G22)/COUNTIFS($G:$G,$G22,$AJ:$AJ,"●",$A:$A,HY$5)/HY$3,0)/3600/$E22</f>
        <v>0</v>
      </c>
      <c r="HZ22" s="0" t="n">
        <f aca="false">IF($AK22="●",SUMIFS(ST_SUM!IN:IN,ST_SUM!$L:$L,$G22)/COUNTIFS($G:$G,$G22,$AK:$AK,"●",$A:$A,HZ$5)/HZ$3,0)/3600/$E22</f>
        <v>0</v>
      </c>
      <c r="IA22" s="0" t="n">
        <f aca="false">IF($AL22="●",SUMIFS(ST_SUM!IO:IO,ST_SUM!$L:$L,$G22)/COUNTIFS($G:$G,$G22,$AL:$AL,"●",$A:$A,IA$5)/IA$3,0)/3600/$E22</f>
        <v>0</v>
      </c>
      <c r="IB22" s="0" t="n">
        <f aca="false">IF($AM22="●",SUMIFS(ST_SUM!IP:IP,ST_SUM!$L:$L,$G22)/COUNTIFS($G:$G,$G22,$AM:$AM,"●",$A:$A,IB$5)/IB$3,0)/3600/$E22</f>
        <v>0</v>
      </c>
      <c r="IC22" s="0" t="n">
        <f aca="false">IF($AN22="●",SUMIFS(ST_SUM!IQ:IQ,ST_SUM!$L:$L,$G22)/COUNTIFS($G:$G,$G22,$AN:$AN,"●",$A:$A,IC$5)/IC$3,0)/3600/$E22</f>
        <v>0</v>
      </c>
      <c r="ID22" s="0" t="n">
        <f aca="false">IF($AO22="●",SUMIFS(ST_SUM!IR:IR,ST_SUM!$L:$L,$G22)/COUNTIFS($G:$G,$G22,$AO:$AO,"●",$A:$A,ID$5)/ID$3,0)/3600/$E22</f>
        <v>0</v>
      </c>
      <c r="IE22" s="0" t="n">
        <f aca="false">IF($AP22="●",SUMIFS(ST_SUM!IS:IS,ST_SUM!$L:$L,$G22)/COUNTIFS($G:$G,$G22,$AP:$AP,"●",$A:$A,IE$5)/IE$3,0)/3600/$E22</f>
        <v>0</v>
      </c>
      <c r="IF22" s="0" t="n">
        <f aca="false">IF($AQ22="●",SUMIFS(ST_SUM!IT:IT,ST_SUM!$L:$L,$G22)/COUNTIFS($G:$G,$G22,$AQ:$AQ,"●",$A:$A,IF$5)/IF$3,0)/3600/$E22</f>
        <v>0</v>
      </c>
      <c r="IG22" s="0" t="n">
        <f aca="false">IF($AR22="●",SUMIFS(ST_SUM!IU:IU,ST_SUM!$L:$L,$G22)/COUNTIFS($G:$G,$G22,$AR:$AR,"●",$A:$A,IG$5)/IG$3,0)/3600/$E22</f>
        <v>0</v>
      </c>
      <c r="IH22" s="0" t="n">
        <f aca="false">IF($AS22="●",SUMIFS(ST_SUM!IV:IV,ST_SUM!$L:$L,$G22)/COUNTIFS($G:$G,$G22,$AS:$AS,"●",$A:$A,IH$5)/IH$3,0)/3600/$E22</f>
        <v>0</v>
      </c>
      <c r="II22" s="0" t="n">
        <f aca="false">IF($AT22="●",SUMIFS(ST_SUM!IW:IW,ST_SUM!$L:$L,$G22)/COUNTIFS($G:$G,$G22,$AT:$AT,"●",$A:$A,II$5)/II$3,0)/3600/$E22</f>
        <v>0</v>
      </c>
      <c r="IJ22" s="0" t="n">
        <f aca="false">IF($AU22="●",SUMIFS(ST_SUM!IX:IX,ST_SUM!$L:$L,$G22)/COUNTIFS($G:$G,$G22,$AU:$AU,"●",$A:$A,IJ$5)/IJ$3,0)/3600/$E22</f>
        <v>0</v>
      </c>
      <c r="IK22" s="0" t="n">
        <f aca="false">IF($AV22="●",SUMIFS(ST_SUM!IY:IY,ST_SUM!$L:$L,$G22)/COUNTIFS($G:$G,$G22,$AV:$AV,"●",$A:$A,IK$5)/IK$3,0)/3600/$E22</f>
        <v>0</v>
      </c>
      <c r="IL22" s="0" t="n">
        <f aca="false">IF($AW22="●",SUMIFS(ST_SUM!IZ:IZ,ST_SUM!$L:$L,$G22)/COUNTIFS($G:$G,$G22,$AW:$AW,"●",$A:$A,IL$5)/IL$3,0)/3600/$E22</f>
        <v>0</v>
      </c>
      <c r="IM22" s="0" t="n">
        <f aca="false">IF($AX22="●",SUMIFS(ST_SUM!JA:JA,ST_SUM!$L:$L,$G22)/COUNTIFS($G:$G,$G22,$AX:$AX,"●",$A:$A,IM$5)/IM$3,0)/3600/$E22</f>
        <v>0</v>
      </c>
      <c r="IN22" s="0" t="n">
        <f aca="false">IF($AY22="●",SUMIFS(ST_SUM!JB:JB,ST_SUM!$L:$L,$G22)/COUNTIFS($G:$G,$G22,$AY:$AY,"●",$A:$A,IN$5)/IN$3,0)/3600/$E22</f>
        <v>0</v>
      </c>
      <c r="IO22" s="0" t="n">
        <f aca="false">IF($AZ22="●",SUMIFS(ST_SUM!JC:JC,ST_SUM!$L:$L,$G22)/COUNTIFS($G:$G,$G22,$AZ:$AZ,"●",$A:$A,IO$5)/IO$3,0)/3600/$E22</f>
        <v>0</v>
      </c>
      <c r="IP22" s="0" t="n">
        <f aca="false">IF($BA22="●",SUMIFS(ST_SUM!JD:JD,ST_SUM!$L:$L,$G22)/COUNTIFS($G:$G,$G22,$BA:$BA,"●",$A:$A,IP$5)/IP$3,0)/3600/$E22</f>
        <v>0</v>
      </c>
      <c r="IQ22" s="0" t="n">
        <f aca="false">IF($BB22="●",SUMIFS(ST_SUM!JE:JE,ST_SUM!$L:$L,$G22)/COUNTIFS($G:$G,$G22,$BB:$BB,"●",$A:$A,IQ$5)/IQ$3,0)/3600/$E22</f>
        <v>0</v>
      </c>
      <c r="IR22" s="0" t="n">
        <f aca="false">IF($BC22="●",SUMIFS(ST_SUM!JF:JF,ST_SUM!$L:$L,$G22)/COUNTIFS($G:$G,$G22,$BC:$BC,"●",$A:$A,IR$5)/IR$3,0)/3600/$E22</f>
        <v>0</v>
      </c>
      <c r="IS22" s="0" t="n">
        <f aca="false">IF($BD22="●",SUMIFS(ST_SUM!JG:JG,ST_SUM!$L:$L,$G22)/COUNTIFS($G:$G,$G22,$BD:$BD,"●",$A:$A,IS$5)/IS$3,0)/3600/$E22</f>
        <v>0</v>
      </c>
      <c r="IT22" s="0" t="n">
        <f aca="false">IF($BE22="●",SUMIFS(ST_SUM!JH:JH,ST_SUM!$L:$L,$G22)/COUNTIFS($G:$G,$G22,$BE:$BE,"●",$A:$A,IT$5)/IT$3,0)/3600/$E22</f>
        <v>0</v>
      </c>
      <c r="IU22" s="0" t="n">
        <f aca="false">IF($BF22="●",SUMIFS(ST_SUM!JI:JI,ST_SUM!$L:$L,$G22)/COUNTIFS($G:$G,$G22,$BF:$BF,"●",$A:$A,IU$5)/IU$3,0)/3600/$E22</f>
        <v>0</v>
      </c>
      <c r="IV22" s="0" t="n">
        <f aca="false">IF($BG22="●",SUMIFS(ST_SUM!JJ:JJ,ST_SUM!$L:$L,$G22)/COUNTIFS($G:$G,$G22,$BG:$BG,"●",$A:$A,IV$5)/IV$3,0)/3600/$E22</f>
        <v>0</v>
      </c>
      <c r="IW22" s="0" t="n">
        <f aca="false">IF($BH22="●",SUMIFS(ST_SUM!JK:JK,ST_SUM!$L:$L,$G22)/COUNTIFS($G:$G,$G22,$BH:$BH,"●",$A:$A,IW$5)/IW$3,0)/3600/$E22</f>
        <v>0</v>
      </c>
      <c r="IX22" s="0" t="n">
        <f aca="false">IF($BI22="●",SUMIFS(ST_SUM!JL:JL,ST_SUM!$L:$L,$G22)/COUNTIFS($G:$G,$G22,$BI:$BI,"●",$A:$A,IX$5)/IX$3,0)/3600/$E22</f>
        <v>0</v>
      </c>
      <c r="IY22" s="0" t="n">
        <f aca="false">IF($BJ22="●",SUMIFS(ST_SUM!JM:JM,ST_SUM!$L:$L,$G22)/COUNTIFS($G:$G,$G22,$BJ:$BJ,"●",$A:$A,IY$5)/IY$3,0)/3600/$E22</f>
        <v>0</v>
      </c>
      <c r="IZ22" s="0" t="n">
        <f aca="false">IF($BK22="●",SUMIFS(ST_SUM!JN:JN,ST_SUM!$L:$L,$G22)/COUNTIFS($G:$G,$G22,$BK:$BK,"●",$A:$A,IZ$5)/IZ$3,0)/3600/$E22</f>
        <v>0</v>
      </c>
      <c r="JA22" s="0" t="n">
        <f aca="false">IF($BL22="●",SUMIFS(ST_SUM!JO:JO,ST_SUM!$L:$L,$G22)/COUNTIFS($G:$G,$G22,$BL:$BL,"●",$A:$A,JA$5)/JA$3,0)/3600/$E22</f>
        <v>0</v>
      </c>
      <c r="JB22" s="0" t="n">
        <f aca="false">IF($BM22="●",SUMIFS(ST_SUM!JP:JP,ST_SUM!$L:$L,$G22)/COUNTIFS($G:$G,$G22,$BM:$BM,"●",$A:$A,JB$5)/JB$3,0)/3600/$E22</f>
        <v>0</v>
      </c>
      <c r="JC22" s="0" t="n">
        <f aca="false">IF($BN22="●",SUMIFS(ST_SUM!JQ:JQ,ST_SUM!$L:$L,$G22)/COUNTIFS($G:$G,$G22,$BN:$BN,"●",$A:$A,JC$5)/JC$3,0)/3600/$E22</f>
        <v>0</v>
      </c>
      <c r="JD22" s="0" t="n">
        <f aca="false">IF($BO22="●",SUMIFS(ST_SUM!JR:JR,ST_SUM!$L:$L,$G22)/COUNTIFS($G:$G,$G22,$BO:$BO,"●",$A:$A,JD$5)/JD$3,0)/3600/$E22</f>
        <v>0</v>
      </c>
      <c r="JE22" s="0" t="n">
        <f aca="false">IF($BP22="●",SUMIFS(ST_SUM!JS:JS,ST_SUM!$L:$L,$G22)/COUNTIFS($G:$G,$G22,$BP:$BP,"●",$A:$A,JE$5)/JE$3,0)/3600/$E22</f>
        <v>0</v>
      </c>
      <c r="JF22" s="0" t="n">
        <f aca="false">IF($BQ22="●",SUMIFS(ST_SUM!JT:JT,ST_SUM!$L:$L,$G22)/COUNTIFS($G:$G,$G22,$BQ:$BQ,"●",$A:$A,JF$5)/JF$3,0)/3600/$E22</f>
        <v>0</v>
      </c>
      <c r="JG22" s="0" t="n">
        <f aca="false">IF($BR22="●",SUMIFS(ST_SUM!JU:JU,ST_SUM!$L:$L,$G22)/COUNTIFS($G:$G,$G22,$BR:$BR,"●",$A:$A,JG$5)/JG$3,0)/3600/$E22</f>
        <v>0</v>
      </c>
      <c r="JH22" s="0" t="n">
        <f aca="false">IF($BS22="●",SUMIFS(ST_SUM!JV:JV,ST_SUM!$L:$L,$G22)/COUNTIFS($G:$G,$G22,$BS:$BS,"●",$A:$A,JH$5)/JH$3,0)/3600/$E22</f>
        <v>0</v>
      </c>
      <c r="JI22" s="0" t="n">
        <f aca="false">IF($BT22="●",SUMIFS(ST_SUM!JW:JW,ST_SUM!$L:$L,$G22)/COUNTIFS($G:$G,$G22,$BT:$BT,"●",$A:$A,JI$5)/JI$3,0)/3600/$E22</f>
        <v>0</v>
      </c>
      <c r="JJ22" s="0" t="n">
        <f aca="false">SUM(GW22:JI22)</f>
        <v>0.173677974152584</v>
      </c>
      <c r="JK22" s="0" t="n">
        <f aca="false">IF($H22="●",SUMIFS(ST_SUM!JY:JY,ST_SUM!$L:$L,$G22)/COUNTIFS($G:$G,$G22,$H:$H,"●",$A:$A,JK$5)/JK$3,0)/3600/$E22</f>
        <v>0</v>
      </c>
      <c r="JL22" s="0" t="n">
        <f aca="false">IF($I22="●",SUMIFS(ST_SUM!JZ:JZ,ST_SUM!$L:$L,$G22)/COUNTIFS($G:$G,$G22,$I:$I,"●",$A:$A,JL$5)/JL$3,0)/3600/$E22</f>
        <v>0</v>
      </c>
      <c r="JM22" s="0" t="n">
        <f aca="false">IF($J22="●",SUMIFS(ST_SUM!KA:KA,ST_SUM!$L:$L,$G22)/COUNTIFS($G:$G,$G22,$J:$J,"●",$A:$A,JM$5)/JM$3,0)/3600/$E22</f>
        <v>0</v>
      </c>
      <c r="JN22" s="0" t="n">
        <f aca="false">IF($K22="●",SUMIFS(ST_SUM!KB:KB,ST_SUM!$L:$L,$G22)/COUNTIFS($G:$G,$G22,$K:$K,"●",$A:$A,JN$5)/JN$3,0)/3600/$E22</f>
        <v>0</v>
      </c>
      <c r="JO22" s="0" t="n">
        <f aca="false">IF($L22="●",SUMIFS(ST_SUM!KC:KC,ST_SUM!$L:$L,$G22)/COUNTIFS($G:$G,$G22,$L:$L,"●",$A:$A,JO$5)/JO$3,0)/3600/$E22</f>
        <v>0</v>
      </c>
      <c r="JP22" s="0" t="n">
        <f aca="false">IF($M22="●",SUMIFS(ST_SUM!KD:KD,ST_SUM!$L:$L,$G22)/COUNTIFS($G:$G,$G22,$M:$M,"●",$A:$A,JP$5)/JP$3,0)/3600/$E22</f>
        <v>0</v>
      </c>
      <c r="JQ22" s="0" t="n">
        <f aca="false">IF($N22="●",SUMIFS(ST_SUM!KE:KE,ST_SUM!$L:$L,$G22)/COUNTIFS($G:$G,$G22,$N:$N,"●",$A:$A,JQ$5)/JQ$3,0)/3600/$E22</f>
        <v>0</v>
      </c>
      <c r="JR22" s="0" t="n">
        <f aca="false">IF($O22="●",SUMIFS(ST_SUM!KF:KF,ST_SUM!$L:$L,$G22,ST_SUM!$M:$M,IF($B22='PART METHOD'!$D$4,"FMCNC1",IF($B22='PART METHOD'!$D$6,"FMCNC2","STD")))/IF($B22='PART METHOD'!$D$4,COUNTIFS($G:$G,$G22,$O:$O,"●",$A:$A,JR$5,$B:$B,'PART METHOD'!$D$4),IF($B22='PART METHOD'!$D$6,COUNTIFS($G:$G,$G22,$O:$O,"●",$A:$A,JR$5,$B:$B,'PART METHOD'!$D$6),COUNTIFS($G:$G,$G22,$O:$O,"●",$A:$A,JR$5,$B:$B,"&lt;&gt;"&amp;'PART METHOD'!$D$4,$B:$B,"&lt;&gt;"&amp;'PART METHOD'!$D$6)))/JR$3,0)/3600/$E22</f>
        <v>0.001178125</v>
      </c>
      <c r="JS22" s="0" t="n">
        <f aca="false">IF($P22="●",SUMIFS(ST_SUM!KG:KG,ST_SUM!$L:$L,$G22,ST_SUM!$M:$M,IF($B22='PART METHOD'!$D$4,"FMCNC1",IF($B22='PART METHOD'!$D$6,"FMCNC2","STD")))/IF($B22='PART METHOD'!$D$4,COUNTIFS($G:$G,$G22,$P:$P,"●",$A:$A,JS$5,$B:$B,'PART METHOD'!$D$4),IF($B22='PART METHOD'!$D$6,COUNTIFS($G:$G,$G22,$P:$P,"●",$A:$A,JS$5,$B:$B,'PART METHOD'!$D$6),COUNTIFS($G:$G,$G22,$P:$P,"●",$A:$A,JS$5,$B:$B,"&lt;&gt;"&amp;'PART METHOD'!$D$4,$B:$B,"&lt;&gt;"&amp;'PART METHOD'!$D$6)))/JS$3,0)/3600/$E22</f>
        <v>0</v>
      </c>
      <c r="JT22" s="0" t="n">
        <f aca="false">IF($Q22="●",SUMIFS(ST_SUM!KH:KH,ST_SUM!$L:$L,$G22,ST_SUM!$M:$M,IF($B22='PART METHOD'!$D$4,"FMCNC1",IF($B22='PART METHOD'!$D$6,"FMCNC2","STD")))/IF($B22='PART METHOD'!$D$4,COUNTIFS($G:$G,$G22,$Q:$Q,"●",$A:$A,JT$5,$B:$B,'PART METHOD'!$D$4),IF($B22='PART METHOD'!$D$6,COUNTIFS($G:$G,$G22,$Q:$Q,"●",$A:$A,JT$5,$B:$B,'PART METHOD'!$D$6),COUNTIFS($G:$G,$G22,$Q:$Q,"●",$A:$A,JT$5,$B:$B,"&lt;&gt;"&amp;'PART METHOD'!$D$4,$B:$B,"&lt;&gt;"&amp;'PART METHOD'!$D$6)))/JT$3,0)/3600/$E22</f>
        <v>0.0243128472222222</v>
      </c>
      <c r="JU22" s="0" t="n">
        <f aca="false">IF($R22="●",SUMIFS(ST_SUM!KI:KI,ST_SUM!$L:$L,$G22,ST_SUM!$M:$M,IF($B22='PART METHOD'!$D$4,"FMCNC1",IF($B22='PART METHOD'!$D$6,"FMCNC2","STD")))/IF($B22='PART METHOD'!$D$4,COUNTIFS($G:$G,$G22,$R:$R,"●",$A:$A,JU$5,$B:$B,'PART METHOD'!$D$4),IF($B22='PART METHOD'!$D$6,COUNTIFS($G:$G,$G22,$R:$R,"●",$A:$A,JU$5,$B:$B,'PART METHOD'!$D$6),COUNTIFS($G:$G,$G22,$R:$R,"●",$A:$A,JU$5,$B:$B,"&lt;&gt;"&amp;'PART METHOD'!$D$4,$B:$B,"&lt;&gt;"&amp;'PART METHOD'!$D$6)))/JU$3,0)/3600/$E22</f>
        <v>0.0269022302350427</v>
      </c>
      <c r="JV22" s="0" t="n">
        <f aca="false">IF($S22="●",SUMIFS(ST_SUM!KJ:KJ,ST_SUM!$L:$L,$G22,ST_SUM!$M:$M,IF($B22='PART METHOD'!$D$4,"FMCNC1",IF($B22='PART METHOD'!$D$6,"FMCNC2","STD")))/IF($B22='PART METHOD'!$D$4,COUNTIFS($G:$G,$G22,$S:$S,"●",$A:$A,JV$5,$B:$B,'PART METHOD'!$D$4),IF($B22='PART METHOD'!$D$6,COUNTIFS($G:$G,$G22,$S:$S,"●",$A:$A,JV$5,$B:$B,'PART METHOD'!$D$6),COUNTIFS($G:$G,$G22,$S:$S,"●",$A:$A,JV$5,$B:$B,"&lt;&gt;"&amp;'PART METHOD'!$D$4,$B:$B,"&lt;&gt;"&amp;'PART METHOD'!$D$6)))/JV$3,0)/3600/$E22</f>
        <v>0.0176041666666667</v>
      </c>
      <c r="JW22" s="0" t="n">
        <f aca="false">IF($T22="●",SUMIFS(ST_SUM!KK:KK,ST_SUM!$L:$L,$G22,ST_SUM!$M:$M,IF($B22='PART METHOD'!$D$4,"FMCNC1",IF($B22='PART METHOD'!$D$6,"FMCNC2","STD")))/IF($B22='PART METHOD'!$D$4,COUNTIFS($G:$G,$G22,$T:$T,"●",$A:$A,JW$5,$B:$B,'PART METHOD'!$D$4),IF($B22='PART METHOD'!$D$6,COUNTIFS($G:$G,$G22,$T:$T,"●",$A:$A,JW$5,$B:$B,'PART METHOD'!$D$6),COUNTIFS($G:$G,$G22,$T:$T,"●",$A:$A,JW$5,$B:$B,"&lt;&gt;"&amp;'PART METHOD'!$D$4,$B:$B,"&lt;&gt;"&amp;'PART METHOD'!$D$6)))/JW$3,0)/3600/$E22</f>
        <v>0.0723052083333333</v>
      </c>
      <c r="JX22" s="0" t="n">
        <f aca="false">IF($U22="●",SUMIFS(ST_SUM!KL:KL,ST_SUM!$L:$L,$G22,ST_SUM!$M:$M,IF($B22='PART METHOD'!$D$4,"FMCNC1",IF($B22='PART METHOD'!$D$6,"FMCNC2","STD")))/IF($B22='PART METHOD'!$D$4,COUNTIFS($G:$G,$G22,$U:$U,"●",$A:$A,JX$5,$B:$B,'PART METHOD'!$D$4),IF($B22='PART METHOD'!$D$6,COUNTIFS($G:$G,$G22,$U:$U,"●",$A:$A,JX$5,$B:$B,'PART METHOD'!$D$6),COUNTIFS($G:$G,$G22,$U:$U,"●",$A:$A,JX$5,$B:$B,"&lt;&gt;"&amp;'PART METHOD'!$D$4,$B:$B,"&lt;&gt;"&amp;'PART METHOD'!$D$6)))/JX$3,0)/3600/$E22</f>
        <v>0.0471678819444444</v>
      </c>
      <c r="JY22" s="0" t="n">
        <f aca="false">IF($V22="●",SUMIFS(ST_SUM!KM:KM,ST_SUM!$L:$L,$G22,ST_SUM!$M:$M,IF($B22='PART METHOD'!$D$4,"FMCNC1",IF($B22='PART METHOD'!$D$6,"FMCNC2","STD")))/IF($B22='PART METHOD'!$D$4,COUNTIFS($G:$G,$G22,$V:$V,"●",$A:$A,JY$5,$B:$B,'PART METHOD'!$D$4),IF($B22='PART METHOD'!$D$6,COUNTIFS($G:$G,$G22,$V:$V,"●",$A:$A,JY$5,$B:$B,'PART METHOD'!$D$6),COUNTIFS($G:$G,$G22,$V:$V,"●",$A:$A,JY$5,$B:$B,"&lt;&gt;"&amp;'PART METHOD'!$D$4,$B:$B,"&lt;&gt;"&amp;'PART METHOD'!$D$6)))/JY$3,0)/3600/$E22</f>
        <v>0</v>
      </c>
      <c r="JZ22" s="0" t="n">
        <f aca="false">IF($W22="●",SUMIFS(ST_SUM!KN:KN,ST_SUM!$L:$L,$G22,ST_SUM!$N:$N,IF($B22='PART METHOD'!$D$5,"HAND","STD"))/COUNTIFS($G:$G,$G22,$W:$W,"●",$A:$A,JZ$5,$B:$B,IF($B22='PART METHOD'!$D$5,'PART METHOD'!$D$5,"&lt;&gt;"&amp;'PART METHOD'!$D$5))/JZ$3,0)/3600/$E22</f>
        <v>0</v>
      </c>
      <c r="KA22" s="0" t="n">
        <f aca="false">IF($X22="●",SUMIFS(ST_SUM!KO:KO,ST_SUM!$L:$L,$G22)/COUNTIFS($G:$G,$G22,$X:$X,"●",$A:$A,KA$5)/KA$3,0)/3600/$E22</f>
        <v>0</v>
      </c>
      <c r="KB22" s="0" t="n">
        <f aca="false">IF($Y22="●",SUMIFS(ST_SUM!KP:KP,ST_SUM!$L:$L,$G22)/COUNTIFS($G:$G,$G22,$Y:$Y,"●",$A:$A,KB$5)/KB$3,0)/3600/$E22</f>
        <v>0</v>
      </c>
      <c r="KC22" s="0" t="n">
        <f aca="false">IF($Z22="●",SUMIFS(ST_SUM!KQ:KQ,ST_SUM!$L:$L,$G22)/COUNTIFS($G:$G,$G22,$Z:$Z,"●",$A:$A,KC$5)/KC$3,0)/3600/$E22</f>
        <v>0</v>
      </c>
      <c r="KD22" s="0" t="n">
        <f aca="false">IF($AA22="●",SUMIFS(ST_SUM!KR:KR,ST_SUM!$L:$L,$G22)/COUNTIFS($G:$G,$G22,$AA:$AA,"●",$A:$A,KD$5)/KD$3,0)/3600/$E22</f>
        <v>0</v>
      </c>
      <c r="KE22" s="0" t="n">
        <f aca="false">IF($AB22="●",SUMIFS(ST_SUM!KS:KS,ST_SUM!$L:$L,$G22)/COUNTIFS($G:$G,$G22,$AB:$AB,"●",$A:$A,KE$5)/KE$3,0)/3600/$E22</f>
        <v>0</v>
      </c>
      <c r="KF22" s="0" t="n">
        <f aca="false">IF($AC22="●",SUMIFS(ST_SUM!KT:KT,ST_SUM!$L:$L,$G22)/COUNTIFS($G:$G,$G22,$AC:$AC,"●",$A:$A,KF$5)/KF$3,0)/3600/$E22</f>
        <v>0</v>
      </c>
      <c r="KG22" s="0" t="n">
        <f aca="false">IF($AD22="●",SUMIFS(ST_SUM!KU:KU,ST_SUM!$L:$L,$G22)/COUNTIFS($G:$G,$G22,$AD:$AD,"●",$A:$A,KG$5)/KG$3,0)/3600/$E22</f>
        <v>0</v>
      </c>
      <c r="KH22" s="0" t="n">
        <f aca="false">IF($AE22="●",SUMIFS(ST_SUM!KV:KV,ST_SUM!$L:$L,$G22)/COUNTIFS($G:$G,$G22,$AE:$AE,"●",$A:$A,KH$5)/KH$3,0)/3600/$E22</f>
        <v>0</v>
      </c>
      <c r="KI22" s="0" t="n">
        <f aca="false">IF($AF22="●",SUMIFS(ST_SUM!KW:KW,ST_SUM!$L:$L,$G22)/COUNTIFS($G:$G,$G22,$AF:$AF,"●",$A:$A,KI$5)/KI$3,0)/3600/$E22</f>
        <v>0</v>
      </c>
      <c r="KJ22" s="0" t="n">
        <f aca="false">IF($AG22="●",SUMIFS(ST_SUM!KX:KX,ST_SUM!$L:$L,$G22)/COUNTIFS($G:$G,$G22,$AG:$AG,"●",$A:$A,KJ$5)/KJ$3,0)/3600/$E22</f>
        <v>0</v>
      </c>
      <c r="KK22" s="0" t="n">
        <f aca="false">IF($AH22="●",SUMIFS(ST_SUM!KY:KY,ST_SUM!$L:$L,$G22)/COUNTIFS($G:$G,$G22,$AH:$AH,"●",$A:$A,KK$5)/KK$3,0)/3600/$E22</f>
        <v>0</v>
      </c>
      <c r="KL22" s="0" t="n">
        <f aca="false">IF($AI22="●",SUMIFS(ST_SUM!KZ:KZ,ST_SUM!$L:$L,$G22)/COUNTIFS($G:$G,$G22,$AI:$AI,"●",$A:$A,KL$5)/KL$3,0)/3600/$E22</f>
        <v>0</v>
      </c>
      <c r="KM22" s="0" t="n">
        <f aca="false">IF($AJ22="●",SUMIFS(ST_SUM!LA:LA,ST_SUM!$L:$L,$G22)/COUNTIFS($G:$G,$G22,$AJ:$AJ,"●",$A:$A,KM$5)/KM$3,0)/3600/$E22</f>
        <v>0</v>
      </c>
      <c r="KN22" s="0" t="n">
        <f aca="false">IF($AK22="●",SUMIFS(ST_SUM!LB:LB,ST_SUM!$L:$L,$G22)/COUNTIFS($G:$G,$G22,$AK:$AK,"●",$A:$A,KN$5)/KN$3,0)/3600/$E22</f>
        <v>0</v>
      </c>
      <c r="KO22" s="0" t="n">
        <f aca="false">IF($AL22="●",SUMIFS(ST_SUM!LC:LC,ST_SUM!$L:$L,$G22)/COUNTIFS($G:$G,$G22,$AL:$AL,"●",$A:$A,KO$5)/KO$3,0)/3600/$E22</f>
        <v>0</v>
      </c>
      <c r="KP22" s="0" t="n">
        <f aca="false">IF($AM22="●",SUMIFS(ST_SUM!LD:LD,ST_SUM!$L:$L,$G22)/COUNTIFS($G:$G,$G22,$AM:$AM,"●",$A:$A,KP$5)/KP$3,0)/3600/$E22</f>
        <v>0</v>
      </c>
      <c r="KQ22" s="0" t="n">
        <f aca="false">IF($AN22="●",SUMIFS(ST_SUM!LE:LE,ST_SUM!$L:$L,$G22)/COUNTIFS($G:$G,$G22,$AN:$AN,"●",$A:$A,KQ$5)/KQ$3,0)/3600/$E22</f>
        <v>0</v>
      </c>
      <c r="KR22" s="0" t="n">
        <f aca="false">IF($AO22="●",SUMIFS(ST_SUM!LF:LF,ST_SUM!$L:$L,$G22)/COUNTIFS($G:$G,$G22,$AO:$AO,"●",$A:$A,KR$5)/KR$3,0)/3600/$E22</f>
        <v>0</v>
      </c>
      <c r="KS22" s="0" t="n">
        <f aca="false">IF($AP22="●",SUMIFS(ST_SUM!LG:LG,ST_SUM!$L:$L,$G22)/COUNTIFS($G:$G,$G22,$AP:$AP,"●",$A:$A,KS$5)/KS$3,0)/3600/$E22</f>
        <v>0</v>
      </c>
      <c r="KT22" s="0" t="n">
        <f aca="false">IF($AQ22="●",SUMIFS(ST_SUM!LH:LH,ST_SUM!$L:$L,$G22)/COUNTIFS($G:$G,$G22,$AQ:$AQ,"●",$A:$A,KT$5)/KT$3,0)/3600/$E22</f>
        <v>0</v>
      </c>
      <c r="KU22" s="0" t="n">
        <f aca="false">IF($AR22="●",SUMIFS(ST_SUM!LI:LI,ST_SUM!$L:$L,$G22)/COUNTIFS($G:$G,$G22,$AR:$AR,"●",$A:$A,KU$5)/KU$3,0)/3600/$E22</f>
        <v>0</v>
      </c>
      <c r="KV22" s="0" t="n">
        <f aca="false">IF($AS22="●",SUMIFS(ST_SUM!LJ:LJ,ST_SUM!$L:$L,$G22)/COUNTIFS($G:$G,$G22,$AS:$AS,"●",$A:$A,KV$5)/KV$3,0)/3600/$E22</f>
        <v>0</v>
      </c>
      <c r="KW22" s="0" t="n">
        <f aca="false">IF($AT22="●",SUMIFS(ST_SUM!LK:LK,ST_SUM!$L:$L,$G22)/COUNTIFS($G:$G,$G22,$AT:$AT,"●",$A:$A,KW$5)/KW$3,0)/3600/$E22</f>
        <v>0</v>
      </c>
      <c r="KX22" s="0" t="n">
        <f aca="false">IF($AU22="●",SUMIFS(ST_SUM!LL:LL,ST_SUM!$L:$L,$G22)/COUNTIFS($G:$G,$G22,$AU:$AU,"●",$A:$A,KX$5)/KX$3,0)/3600/$E22</f>
        <v>0</v>
      </c>
      <c r="KY22" s="0" t="n">
        <f aca="false">IF($AV22="●",SUMIFS(ST_SUM!LM:LM,ST_SUM!$L:$L,$G22)/COUNTIFS($G:$G,$G22,$AV:$AV,"●",$A:$A,KY$5)/KY$3,0)/3600/$E22</f>
        <v>0</v>
      </c>
      <c r="KZ22" s="0" t="n">
        <f aca="false">IF($AW22="●",SUMIFS(ST_SUM!LN:LN,ST_SUM!$L:$L,$G22)/COUNTIFS($G:$G,$G22,$AW:$AW,"●",$A:$A,KZ$5)/KZ$3,0)/3600/$E22</f>
        <v>0</v>
      </c>
      <c r="LA22" s="0" t="n">
        <f aca="false">IF($AX22="●",SUMIFS(ST_SUM!LO:LO,ST_SUM!$L:$L,$G22)/COUNTIFS($G:$G,$G22,$AX:$AX,"●",$A:$A,LA$5)/LA$3,0)/3600/$E22</f>
        <v>0</v>
      </c>
      <c r="LB22" s="0" t="n">
        <f aca="false">IF($AY22="●",SUMIFS(ST_SUM!LP:LP,ST_SUM!$L:$L,$G22)/COUNTIFS($G:$G,$G22,$AY:$AY,"●",$A:$A,LB$5)/LB$3,0)/3600/$E22</f>
        <v>0</v>
      </c>
      <c r="LC22" s="0" t="n">
        <f aca="false">IF($AZ22="●",SUMIFS(ST_SUM!LQ:LQ,ST_SUM!$L:$L,$G22)/COUNTIFS($G:$G,$G22,$AZ:$AZ,"●",$A:$A,LC$5)/LC$3,0)/3600/$E22</f>
        <v>0</v>
      </c>
      <c r="LD22" s="0" t="n">
        <f aca="false">IF($BA22="●",SUMIFS(ST_SUM!LR:LR,ST_SUM!$L:$L,$G22)/COUNTIFS($G:$G,$G22,$BA:$BA,"●",$A:$A,LD$5)/LD$3,0)/3600/$E22</f>
        <v>0</v>
      </c>
      <c r="LE22" s="0" t="n">
        <f aca="false">IF($BB22="●",SUMIFS(ST_SUM!LS:LS,ST_SUM!$L:$L,$G22)/COUNTIFS($G:$G,$G22,$BB:$BB,"●",$A:$A,LE$5)/LE$3,0)/3600/$E22</f>
        <v>0</v>
      </c>
      <c r="LF22" s="0" t="n">
        <f aca="false">IF($BC22="●",SUMIFS(ST_SUM!LT:LT,ST_SUM!$L:$L,$G22)/COUNTIFS($G:$G,$G22,$BC:$BC,"●",$A:$A,LF$5)/LF$3,0)/3600/$E22</f>
        <v>0</v>
      </c>
      <c r="LG22" s="0" t="n">
        <f aca="false">IF($BD22="●",SUMIFS(ST_SUM!LU:LU,ST_SUM!$L:$L,$G22)/COUNTIFS($G:$G,$G22,$BD:$BD,"●",$A:$A,LG$5)/LG$3,0)/3600/$E22</f>
        <v>0</v>
      </c>
      <c r="LH22" s="0" t="n">
        <f aca="false">IF($BE22="●",SUMIFS(ST_SUM!LV:LV,ST_SUM!$L:$L,$G22)/COUNTIFS($G:$G,$G22,$BE:$BE,"●",$A:$A,LH$5)/LH$3,0)/3600/$E22</f>
        <v>0</v>
      </c>
      <c r="LI22" s="0" t="n">
        <f aca="false">IF($BF22="●",SUMIFS(ST_SUM!LW:LW,ST_SUM!$L:$L,$G22)/COUNTIFS($G:$G,$G22,$BF:$BF,"●",$A:$A,LI$5)/LI$3,0)/3600/$E22</f>
        <v>0</v>
      </c>
      <c r="LJ22" s="0" t="n">
        <f aca="false">IF($BG22="●",SUMIFS(ST_SUM!LX:LX,ST_SUM!$L:$L,$G22)/COUNTIFS($G:$G,$G22,$BG:$BG,"●",$A:$A,LJ$5)/LJ$3,0)/3600/$E22</f>
        <v>0</v>
      </c>
      <c r="LK22" s="0" t="n">
        <f aca="false">IF($BH22="●",SUMIFS(ST_SUM!LY:LY,ST_SUM!$L:$L,$G22)/COUNTIFS($G:$G,$G22,$BH:$BH,"●",$A:$A,LK$5)/LK$3,0)/3600/$E22</f>
        <v>0</v>
      </c>
      <c r="LL22" s="0" t="n">
        <f aca="false">IF($BI22="●",SUMIFS(ST_SUM!LZ:LZ,ST_SUM!$L:$L,$G22)/COUNTIFS($G:$G,$G22,$BI:$BI,"●",$A:$A,LL$5)/LL$3,0)/3600/$E22</f>
        <v>0</v>
      </c>
      <c r="LM22" s="0" t="n">
        <f aca="false">IF($BJ22="●",SUMIFS(ST_SUM!MA:MA,ST_SUM!$L:$L,$G22)/COUNTIFS($G:$G,$G22,$BJ:$BJ,"●",$A:$A,LM$5)/LM$3,0)/3600/$E22</f>
        <v>0</v>
      </c>
      <c r="LN22" s="0" t="n">
        <f aca="false">IF($BK22="●",SUMIFS(ST_SUM!MB:MB,ST_SUM!$L:$L,$G22)/COUNTIFS($G:$G,$G22,$BK:$BK,"●",$A:$A,LN$5)/LN$3,0)/3600/$E22</f>
        <v>0</v>
      </c>
      <c r="LO22" s="0" t="n">
        <f aca="false">IF($BL22="●",SUMIFS(ST_SUM!MC:MC,ST_SUM!$L:$L,$G22)/COUNTIFS($G:$G,$G22,$BL:$BL,"●",$A:$A,LO$5)/LO$3,0)/3600/$E22</f>
        <v>0</v>
      </c>
      <c r="LP22" s="0" t="n">
        <f aca="false">IF($BM22="●",SUMIFS(ST_SUM!MD:MD,ST_SUM!$L:$L,$G22)/COUNTIFS($G:$G,$G22,$BM:$BM,"●",$A:$A,LP$5)/LP$3,0)/3600/$E22</f>
        <v>0</v>
      </c>
      <c r="LQ22" s="0" t="n">
        <f aca="false">IF($BN22="●",SUMIFS(ST_SUM!ME:ME,ST_SUM!$L:$L,$G22)/COUNTIFS($G:$G,$G22,$BN:$BN,"●",$A:$A,LQ$5)/LQ$3,0)/3600/$E22</f>
        <v>0</v>
      </c>
      <c r="LR22" s="0" t="n">
        <f aca="false">IF($BO22="●",SUMIFS(ST_SUM!MF:MF,ST_SUM!$L:$L,$G22)/COUNTIFS($G:$G,$G22,$BO:$BO,"●",$A:$A,LR$5)/LR$3,0)/3600/$E22</f>
        <v>0</v>
      </c>
      <c r="LS22" s="0" t="n">
        <f aca="false">IF($BP22="●",SUMIFS(ST_SUM!MG:MG,ST_SUM!$L:$L,$G22)/COUNTIFS($G:$G,$G22,$BP:$BP,"●",$A:$A,LS$5)/LS$3,0)/3600/$E22</f>
        <v>0</v>
      </c>
      <c r="LT22" s="0" t="n">
        <f aca="false">IF($BQ22="●",SUMIFS(ST_SUM!MH:MH,ST_SUM!$L:$L,$G22)/COUNTIFS($G:$G,$G22,$BQ:$BQ,"●",$A:$A,LT$5)/LT$3,0)/3600/$E22</f>
        <v>0</v>
      </c>
      <c r="LU22" s="0" t="n">
        <f aca="false">IF($BR22="●",SUMIFS(ST_SUM!MI:MI,ST_SUM!$L:$L,$G22)/COUNTIFS($G:$G,$G22,$BR:$BR,"●",$A:$A,LU$5)/LU$3,0)/3600/$E22</f>
        <v>0</v>
      </c>
      <c r="LV22" s="0" t="n">
        <f aca="false">IF($BS22="●",SUMIFS(ST_SUM!MJ:MJ,ST_SUM!$L:$L,$G22)/COUNTIFS($G:$G,$G22,$BS:$BS,"●",$A:$A,LV$5)/LV$3,0)/3600/$E22</f>
        <v>0</v>
      </c>
      <c r="LW22" s="0" t="n">
        <f aca="false">IF($BT22="●",SUMIFS(ST_SUM!MK:MK,ST_SUM!$L:$L,$G22)/COUNTIFS($G:$G,$G22,$BT:$BT,"●",$A:$A,LW$5)/LW$3,0)/3600/$E22</f>
        <v>0</v>
      </c>
      <c r="LX22" s="0" t="n">
        <f aca="false">SUM(JK22:LW22)</f>
        <v>0.189470459401709</v>
      </c>
      <c r="LY22" s="0" t="n">
        <f aca="false">IF($H22="●",SUMIFS(ST_SUM!MM:MM,ST_SUM!$L:$L,$G22)/COUNTIFS($G:$G,$G22,$H:$H,"●",$A:$A,LY$5)/LY$3,0)/3600/$E22</f>
        <v>0</v>
      </c>
      <c r="LZ22" s="0" t="n">
        <f aca="false">IF($I22="●",SUMIFS(ST_SUM!MN:MN,ST_SUM!$L:$L,$G22)/COUNTIFS($G:$G,$G22,$I:$I,"●",$A:$A,LZ$5)/LZ$3,0)/3600/$E22</f>
        <v>0</v>
      </c>
      <c r="MA22" s="0" t="n">
        <f aca="false">IF($J22="●",SUMIFS(ST_SUM!MO:MO,ST_SUM!$L:$L,$G22)/COUNTIFS($G:$G,$G22,$J:$J,"●",$A:$A,MA$5)/MA$3,0)/3600/$E22</f>
        <v>0</v>
      </c>
      <c r="MB22" s="0" t="n">
        <f aca="false">IF($K22="●",SUMIFS(ST_SUM!MP:MP,ST_SUM!$L:$L,$G22)/COUNTIFS($G:$G,$G22,$K:$K,"●",$A:$A,MB$5)/MB$3,0)/3600/$E22</f>
        <v>0</v>
      </c>
      <c r="MC22" s="0" t="n">
        <f aca="false">IF($L22="●",SUMIFS(ST_SUM!MQ:MQ,ST_SUM!$L:$L,$G22)/COUNTIFS($G:$G,$G22,$L:$L,"●",$A:$A,MC$5)/MC$3,0)/3600/$E22</f>
        <v>0</v>
      </c>
      <c r="MD22" s="0" t="n">
        <f aca="false">IF($M22="●",SUMIFS(ST_SUM!MR:MR,ST_SUM!$L:$L,$G22)/COUNTIFS($G:$G,$G22,$M:$M,"●",$A:$A,MD$5)/MD$3,0)/3600/$E22</f>
        <v>0</v>
      </c>
      <c r="ME22" s="0" t="n">
        <f aca="false">IF($N22="●",SUMIFS(ST_SUM!MS:MS,ST_SUM!$L:$L,$G22)/COUNTIFS($G:$G,$G22,$N:$N,"●",$A:$A,ME$5)/ME$3,0)/3600/$E22</f>
        <v>0</v>
      </c>
      <c r="MF22" s="0" t="n">
        <f aca="false">IF($O22="●",SUMIFS(ST_SUM!MT:MT,ST_SUM!$L:$L,$G22,ST_SUM!$M:$M,IF($B22='PART METHOD'!$D$4,"FMCNC1",IF($B22='PART METHOD'!$D$6,"FMCNC2","STD")))/IF($B22='PART METHOD'!$D$4,COUNTIFS($G:$G,$G22,$O:$O,"●",$A:$A,MF$5,$B:$B,'PART METHOD'!$D$4),IF($B22='PART METHOD'!$D$6,COUNTIFS($G:$G,$G22,$O:$O,"●",$A:$A,MF$5,$B:$B,'PART METHOD'!$D$6),COUNTIFS($G:$G,$G22,$O:$O,"●",$A:$A,MF$5,$B:$B,"&lt;&gt;"&amp;'PART METHOD'!$D$4,$B:$B,"&lt;&gt;"&amp;'PART METHOD'!$D$6)))/MF$3,0)/3600/$E22</f>
        <v>0.00103931051587302</v>
      </c>
      <c r="MG22" s="0" t="n">
        <f aca="false">IF($P22="●",SUMIFS(ST_SUM!MU:MU,ST_SUM!$L:$L,$G22,ST_SUM!$M:$M,IF($B22='PART METHOD'!$D$4,"FMCNC1",IF($B22='PART METHOD'!$D$6,"FMCNC2","STD")))/IF($B22='PART METHOD'!$D$4,COUNTIFS($G:$G,$G22,$P:$P,"●",$A:$A,MG$5,$B:$B,'PART METHOD'!$D$4),IF($B22='PART METHOD'!$D$6,COUNTIFS($G:$G,$G22,$P:$P,"●",$A:$A,MG$5,$B:$B,'PART METHOD'!$D$6),COUNTIFS($G:$G,$G22,$P:$P,"●",$A:$A,MG$5,$B:$B,"&lt;&gt;"&amp;'PART METHOD'!$D$4,$B:$B,"&lt;&gt;"&amp;'PART METHOD'!$D$6)))/MG$3,0)/3600/$E22</f>
        <v>0</v>
      </c>
      <c r="MH22" s="0" t="n">
        <f aca="false">IF($Q22="●",SUMIFS(ST_SUM!MV:MV,ST_SUM!$L:$L,$G22,ST_SUM!$M:$M,IF($B22='PART METHOD'!$D$4,"FMCNC1",IF($B22='PART METHOD'!$D$6,"FMCNC2","STD")))/IF($B22='PART METHOD'!$D$4,COUNTIFS($G:$G,$G22,$Q:$Q,"●",$A:$A,MH$5,$B:$B,'PART METHOD'!$D$4),IF($B22='PART METHOD'!$D$6,COUNTIFS($G:$G,$G22,$Q:$Q,"●",$A:$A,MH$5,$B:$B,'PART METHOD'!$D$6),COUNTIFS($G:$G,$G22,$Q:$Q,"●",$A:$A,MH$5,$B:$B,"&lt;&gt;"&amp;'PART METHOD'!$D$4,$B:$B,"&lt;&gt;"&amp;'PART METHOD'!$D$6)))/MH$3,0)/3600/$E22</f>
        <v>0.0651891534391534</v>
      </c>
      <c r="MI22" s="0" t="n">
        <f aca="false">IF($R22="●",SUMIFS(ST_SUM!MW:MW,ST_SUM!$L:$L,$G22,ST_SUM!$M:$M,IF($B22='PART METHOD'!$D$4,"FMCNC1",IF($B22='PART METHOD'!$D$6,"FMCNC2","STD")))/IF($B22='PART METHOD'!$D$4,COUNTIFS($G:$G,$G22,$R:$R,"●",$A:$A,MI$5,$B:$B,'PART METHOD'!$D$4),IF($B22='PART METHOD'!$D$6,COUNTIFS($G:$G,$G22,$R:$R,"●",$A:$A,MI$5,$B:$B,'PART METHOD'!$D$6),COUNTIFS($G:$G,$G22,$R:$R,"●",$A:$A,MI$5,$B:$B,"&lt;&gt;"&amp;'PART METHOD'!$D$4,$B:$B,"&lt;&gt;"&amp;'PART METHOD'!$D$6)))/MI$3,0)/3600/$E22</f>
        <v>0.0333563368055556</v>
      </c>
      <c r="MJ22" s="0" t="n">
        <f aca="false">IF($S22="●",SUMIFS(ST_SUM!MX:MX,ST_SUM!$L:$L,$G22,ST_SUM!$M:$M,IF($B22='PART METHOD'!$D$4,"FMCNC1",IF($B22='PART METHOD'!$D$6,"FMCNC2","STD")))/IF($B22='PART METHOD'!$D$4,COUNTIFS($G:$G,$G22,$S:$S,"●",$A:$A,MJ$5,$B:$B,'PART METHOD'!$D$4),IF($B22='PART METHOD'!$D$6,COUNTIFS($G:$G,$G22,$S:$S,"●",$A:$A,MJ$5,$B:$B,'PART METHOD'!$D$6),COUNTIFS($G:$G,$G22,$S:$S,"●",$A:$A,MJ$5,$B:$B,"&lt;&gt;"&amp;'PART METHOD'!$D$4,$B:$B,"&lt;&gt;"&amp;'PART METHOD'!$D$6)))/MJ$3,0)/3600/$E22</f>
        <v>0.0155299272486772</v>
      </c>
      <c r="MK22" s="0" t="n">
        <f aca="false">IF($T22="●",SUMIFS(ST_SUM!MY:MY,ST_SUM!$L:$L,$G22,ST_SUM!$M:$M,IF($B22='PART METHOD'!$D$4,"FMCNC1",IF($B22='PART METHOD'!$D$6,"FMCNC2","STD")))/IF($B22='PART METHOD'!$D$4,COUNTIFS($G:$G,$G22,$T:$T,"●",$A:$A,MK$5,$B:$B,'PART METHOD'!$D$4),IF($B22='PART METHOD'!$D$6,COUNTIFS($G:$G,$G22,$T:$T,"●",$A:$A,MK$5,$B:$B,'PART METHOD'!$D$6),COUNTIFS($G:$G,$G22,$T:$T,"●",$A:$A,MK$5,$B:$B,"&lt;&gt;"&amp;'PART METHOD'!$D$4,$B:$B,"&lt;&gt;"&amp;'PART METHOD'!$D$6)))/MK$3,0)/3600/$E22</f>
        <v>0.0956363673941799</v>
      </c>
      <c r="ML22" s="0" t="n">
        <f aca="false">IF($U22="●",SUMIFS(ST_SUM!MZ:MZ,ST_SUM!$L:$L,$G22,ST_SUM!$M:$M,IF($B22='PART METHOD'!$D$4,"FMCNC1",IF($B22='PART METHOD'!$D$6,"FMCNC2","STD")))/IF($B22='PART METHOD'!$D$4,COUNTIFS($G:$G,$G22,$U:$U,"●",$A:$A,ML$5,$B:$B,'PART METHOD'!$D$4),IF($B22='PART METHOD'!$D$6,COUNTIFS($G:$G,$G22,$U:$U,"●",$A:$A,ML$5,$B:$B,'PART METHOD'!$D$6),COUNTIFS($G:$G,$G22,$U:$U,"●",$A:$A,ML$5,$B:$B,"&lt;&gt;"&amp;'PART METHOD'!$D$4,$B:$B,"&lt;&gt;"&amp;'PART METHOD'!$D$6)))/ML$3,0)/3600/$E22</f>
        <v>0.0553439566798942</v>
      </c>
      <c r="MM22" s="0" t="n">
        <f aca="false">IF($V22="●",SUMIFS(ST_SUM!NA:NA,ST_SUM!$L:$L,$G22,ST_SUM!$M:$M,IF($B22='PART METHOD'!$D$4,"FMCNC1",IF($B22='PART METHOD'!$D$6,"FMCNC2","STD")))/IF($B22='PART METHOD'!$D$4,COUNTIFS($G:$G,$G22,$V:$V,"●",$A:$A,MM$5,$B:$B,'PART METHOD'!$D$4),IF($B22='PART METHOD'!$D$6,COUNTIFS($G:$G,$G22,$V:$V,"●",$A:$A,MM$5,$B:$B,'PART METHOD'!$D$6),COUNTIFS($G:$G,$G22,$V:$V,"●",$A:$A,MM$5,$B:$B,"&lt;&gt;"&amp;'PART METHOD'!$D$4,$B:$B,"&lt;&gt;"&amp;'PART METHOD'!$D$6)))/MM$3,0)/3600/$E22</f>
        <v>0</v>
      </c>
      <c r="MN22" s="0" t="n">
        <f aca="false">IF($W22="●",SUMIFS(ST_SUM!NB:NB,ST_SUM!$L:$L,$G22,ST_SUM!$N:$N,IF($B22='PART METHOD'!$D$5,"HAND","STD"))/COUNTIFS($G:$G,$G22,$W:$W,"●",$A:$A,MN$5,$B:$B,IF($B22='PART METHOD'!$D$5,'PART METHOD'!$D$5,"&lt;&gt;"&amp;'PART METHOD'!$D$5))/MN$3,0)/3600/$E22</f>
        <v>0</v>
      </c>
      <c r="MO22" s="0" t="n">
        <f aca="false">IF($X22="●",SUMIFS(ST_SUM!NC:NC,ST_SUM!$L:$L,$G22)/COUNTIFS($G:$G,$G22,$X:$X,"●",$A:$A,MO$5)/MO$3,0)/3600/$E22</f>
        <v>0</v>
      </c>
      <c r="MP22" s="0" t="n">
        <f aca="false">IF($Y22="●",SUMIFS(ST_SUM!ND:ND,ST_SUM!$L:$L,$G22)/COUNTIFS($G:$G,$G22,$Y:$Y,"●",$A:$A,MP$5)/MP$3,0)/3600/$E22</f>
        <v>0</v>
      </c>
      <c r="MQ22" s="0" t="n">
        <f aca="false">IF($Z22="●",SUMIFS(ST_SUM!NE:NE,ST_SUM!$L:$L,$G22)/COUNTIFS($G:$G,$G22,$Z:$Z,"●",$A:$A,MQ$5)/MQ$3,0)/3600/$E22</f>
        <v>0</v>
      </c>
      <c r="MR22" s="0" t="n">
        <f aca="false">IF($AA22="●",SUMIFS(ST_SUM!NF:NF,ST_SUM!$L:$L,$G22)/COUNTIFS($G:$G,$G22,$AA:$AA,"●",$A:$A,MR$5)/MR$3,0)/3600/$E22</f>
        <v>0</v>
      </c>
      <c r="MS22" s="0" t="n">
        <f aca="false">IF($AB22="●",SUMIFS(ST_SUM!NG:NG,ST_SUM!$L:$L,$G22)/COUNTIFS($G:$G,$G22,$AB:$AB,"●",$A:$A,MS$5)/MS$3,0)/3600/$E22</f>
        <v>0</v>
      </c>
      <c r="MT22" s="0" t="n">
        <f aca="false">IF($AC22="●",SUMIFS(ST_SUM!NH:NH,ST_SUM!$L:$L,$G22)/COUNTIFS($G:$G,$G22,$AC:$AC,"●",$A:$A,MT$5)/MT$3,0)/3600/$E22</f>
        <v>0</v>
      </c>
      <c r="MU22" s="0" t="n">
        <f aca="false">IF($AD22="●",SUMIFS(ST_SUM!NI:NI,ST_SUM!$L:$L,$G22)/COUNTIFS($G:$G,$G22,$AD:$AD,"●",$A:$A,MU$5)/MU$3,0)/3600/$E22</f>
        <v>0</v>
      </c>
      <c r="MV22" s="0" t="n">
        <f aca="false">IF($AE22="●",SUMIFS(ST_SUM!NJ:NJ,ST_SUM!$L:$L,$G22)/COUNTIFS($G:$G,$G22,$AE:$AE,"●",$A:$A,MV$5)/MV$3,0)/3600/$E22</f>
        <v>0</v>
      </c>
      <c r="MW22" s="0" t="n">
        <f aca="false">IF($AF22="●",SUMIFS(ST_SUM!NK:NK,ST_SUM!$L:$L,$G22)/COUNTIFS($G:$G,$G22,$AF:$AF,"●",$A:$A,MW$5)/MW$3,0)/3600/$E22</f>
        <v>0</v>
      </c>
      <c r="MX22" s="0" t="n">
        <f aca="false">IF($AG22="●",SUMIFS(ST_SUM!NL:NL,ST_SUM!$L:$L,$G22)/COUNTIFS($G:$G,$G22,$AG:$AG,"●",$A:$A,MX$5)/MX$3,0)/3600/$E22</f>
        <v>0</v>
      </c>
      <c r="MY22" s="0" t="n">
        <f aca="false">IF($AH22="●",SUMIFS(ST_SUM!NM:NM,ST_SUM!$L:$L,$G22)/COUNTIFS($G:$G,$G22,$AH:$AH,"●",$A:$A,MY$5)/MY$3,0)/3600/$E22</f>
        <v>0</v>
      </c>
      <c r="MZ22" s="0" t="n">
        <f aca="false">IF($AI22="●",SUMIFS(ST_SUM!NN:NN,ST_SUM!$L:$L,$G22)/COUNTIFS($G:$G,$G22,$AI:$AI,"●",$A:$A,MZ$5)/MZ$3,0)/3600/$E22</f>
        <v>0</v>
      </c>
      <c r="NA22" s="0" t="n">
        <f aca="false">IF($AJ22="●",SUMIFS(ST_SUM!NO:NO,ST_SUM!$L:$L,$G22)/COUNTIFS($G:$G,$G22,$AJ:$AJ,"●",$A:$A,NA$5)/NA$3,0)/3600/$E22</f>
        <v>0</v>
      </c>
      <c r="NB22" s="0" t="n">
        <f aca="false">IF($AK22="●",SUMIFS(ST_SUM!NP:NP,ST_SUM!$L:$L,$G22)/COUNTIFS($G:$G,$G22,$AK:$AK,"●",$A:$A,NB$5)/NB$3,0)/3600/$E22</f>
        <v>0</v>
      </c>
      <c r="NC22" s="0" t="n">
        <f aca="false">IF($AL22="●",SUMIFS(ST_SUM!NQ:NQ,ST_SUM!$L:$L,$G22)/COUNTIFS($G:$G,$G22,$AL:$AL,"●",$A:$A,NC$5)/NC$3,0)/3600/$E22</f>
        <v>0</v>
      </c>
      <c r="ND22" s="0" t="n">
        <f aca="false">IF($AM22="●",SUMIFS(ST_SUM!NR:NR,ST_SUM!$L:$L,$G22)/COUNTIFS($G:$G,$G22,$AM:$AM,"●",$A:$A,ND$5)/ND$3,0)/3600/$E22</f>
        <v>0</v>
      </c>
      <c r="NE22" s="0" t="n">
        <f aca="false">IF($AN22="●",SUMIFS(ST_SUM!NS:NS,ST_SUM!$L:$L,$G22)/COUNTIFS($G:$G,$G22,$AN:$AN,"●",$A:$A,NE$5)/NE$3,0)/3600/$E22</f>
        <v>0</v>
      </c>
      <c r="NF22" s="0" t="n">
        <f aca="false">IF($AO22="●",SUMIFS(ST_SUM!NT:NT,ST_SUM!$L:$L,$G22)/COUNTIFS($G:$G,$G22,$AO:$AO,"●",$A:$A,NF$5)/NF$3,0)/3600/$E22</f>
        <v>0</v>
      </c>
      <c r="NG22" s="0" t="n">
        <f aca="false">IF($AP22="●",SUMIFS(ST_SUM!NU:NU,ST_SUM!$L:$L,$G22)/COUNTIFS($G:$G,$G22,$AP:$AP,"●",$A:$A,NG$5)/NG$3,0)/3600/$E22</f>
        <v>0</v>
      </c>
      <c r="NH22" s="0" t="n">
        <f aca="false">IF($AQ22="●",SUMIFS(ST_SUM!NV:NV,ST_SUM!$L:$L,$G22)/COUNTIFS($G:$G,$G22,$AQ:$AQ,"●",$A:$A,NH$5)/NH$3,0)/3600/$E22</f>
        <v>0</v>
      </c>
      <c r="NI22" s="0" t="n">
        <f aca="false">IF($AR22="●",SUMIFS(ST_SUM!NW:NW,ST_SUM!$L:$L,$G22)/COUNTIFS($G:$G,$G22,$AR:$AR,"●",$A:$A,NI$5)/NI$3,0)/3600/$E22</f>
        <v>0</v>
      </c>
      <c r="NJ22" s="0" t="n">
        <f aca="false">IF($AS22="●",SUMIFS(ST_SUM!NX:NX,ST_SUM!$L:$L,$G22)/COUNTIFS($G:$G,$G22,$AS:$AS,"●",$A:$A,NJ$5)/NJ$3,0)/3600/$E22</f>
        <v>0</v>
      </c>
      <c r="NK22" s="0" t="n">
        <f aca="false">IF($AT22="●",SUMIFS(ST_SUM!NY:NY,ST_SUM!$L:$L,$G22)/COUNTIFS($G:$G,$G22,$AT:$AT,"●",$A:$A,NK$5)/NK$3,0)/3600/$E22</f>
        <v>0</v>
      </c>
      <c r="NL22" s="0" t="n">
        <f aca="false">IF($AU22="●",SUMIFS(ST_SUM!NZ:NZ,ST_SUM!$L:$L,$G22)/COUNTIFS($G:$G,$G22,$AU:$AU,"●",$A:$A,NL$5)/NL$3,0)/3600/$E22</f>
        <v>0</v>
      </c>
      <c r="NM22" s="0" t="n">
        <f aca="false">IF($AV22="●",SUMIFS(ST_SUM!OA:OA,ST_SUM!$L:$L,$G22)/COUNTIFS($G:$G,$G22,$AV:$AV,"●",$A:$A,NM$5)/NM$3,0)/3600/$E22</f>
        <v>0</v>
      </c>
      <c r="NN22" s="0" t="n">
        <f aca="false">IF($AW22="●",SUMIFS(ST_SUM!OB:OB,ST_SUM!$L:$L,$G22)/COUNTIFS($G:$G,$G22,$AW:$AW,"●",$A:$A,NN$5)/NN$3,0)/3600/$E22</f>
        <v>0</v>
      </c>
      <c r="NO22" s="0" t="n">
        <f aca="false">IF($AX22="●",SUMIFS(ST_SUM!OC:OC,ST_SUM!$L:$L,$G22)/COUNTIFS($G:$G,$G22,$AX:$AX,"●",$A:$A,NO$5)/NO$3,0)/3600/$E22</f>
        <v>0</v>
      </c>
      <c r="NP22" s="0" t="n">
        <f aca="false">IF($AY22="●",SUMIFS(ST_SUM!OD:OD,ST_SUM!$L:$L,$G22)/COUNTIFS($G:$G,$G22,$AY:$AY,"●",$A:$A,NP$5)/NP$3,0)/3600/$E22</f>
        <v>0</v>
      </c>
      <c r="NQ22" s="0" t="n">
        <f aca="false">IF($AZ22="●",SUMIFS(ST_SUM!OE:OE,ST_SUM!$L:$L,$G22)/COUNTIFS($G:$G,$G22,$AZ:$AZ,"●",$A:$A,NQ$5)/NQ$3,0)/3600/$E22</f>
        <v>0</v>
      </c>
      <c r="NR22" s="0" t="n">
        <f aca="false">IF($BA22="●",SUMIFS(ST_SUM!OF:OF,ST_SUM!$L:$L,$G22)/COUNTIFS($G:$G,$G22,$BA:$BA,"●",$A:$A,NR$5)/NR$3,0)/3600/$E22</f>
        <v>0</v>
      </c>
      <c r="NS22" s="0" t="n">
        <f aca="false">IF($BB22="●",SUMIFS(ST_SUM!OG:OG,ST_SUM!$L:$L,$G22)/COUNTIFS($G:$G,$G22,$BB:$BB,"●",$A:$A,NS$5)/NS$3,0)/3600/$E22</f>
        <v>0</v>
      </c>
      <c r="NT22" s="0" t="n">
        <f aca="false">IF($BC22="●",SUMIFS(ST_SUM!OH:OH,ST_SUM!$L:$L,$G22)/COUNTIFS($G:$G,$G22,$BC:$BC,"●",$A:$A,NT$5)/NT$3,0)/3600/$E22</f>
        <v>0</v>
      </c>
      <c r="NU22" s="0" t="n">
        <f aca="false">IF($BD22="●",SUMIFS(ST_SUM!OI:OI,ST_SUM!$L:$L,$G22)/COUNTIFS($G:$G,$G22,$BD:$BD,"●",$A:$A,NU$5)/NU$3,0)/3600/$E22</f>
        <v>0</v>
      </c>
      <c r="NV22" s="0" t="n">
        <f aca="false">IF($BE22="●",SUMIFS(ST_SUM!OJ:OJ,ST_SUM!$L:$L,$G22)/COUNTIFS($G:$G,$G22,$BE:$BE,"●",$A:$A,NV$5)/NV$3,0)/3600/$E22</f>
        <v>0</v>
      </c>
      <c r="NW22" s="0" t="n">
        <f aca="false">IF($BF22="●",SUMIFS(ST_SUM!OK:OK,ST_SUM!$L:$L,$G22)/COUNTIFS($G:$G,$G22,$BF:$BF,"●",$A:$A,NW$5)/NW$3,0)/3600/$E22</f>
        <v>0</v>
      </c>
      <c r="NX22" s="0" t="n">
        <f aca="false">IF($BG22="●",SUMIFS(ST_SUM!OL:OL,ST_SUM!$L:$L,$G22)/COUNTIFS($G:$G,$G22,$BG:$BG,"●",$A:$A,NX$5)/NX$3,0)/3600/$E22</f>
        <v>0</v>
      </c>
      <c r="NY22" s="0" t="n">
        <f aca="false">IF($BH22="●",SUMIFS(ST_SUM!OM:OM,ST_SUM!$L:$L,$G22)/COUNTIFS($G:$G,$G22,$BH:$BH,"●",$A:$A,NY$5)/NY$3,0)/3600/$E22</f>
        <v>0</v>
      </c>
      <c r="NZ22" s="0" t="n">
        <f aca="false">IF($BI22="●",SUMIFS(ST_SUM!ON:ON,ST_SUM!$L:$L,$G22)/COUNTIFS($G:$G,$G22,$BI:$BI,"●",$A:$A,NZ$5)/NZ$3,0)/3600/$E22</f>
        <v>0</v>
      </c>
      <c r="OA22" s="0" t="n">
        <f aca="false">IF($BJ22="●",SUMIFS(ST_SUM!OO:OO,ST_SUM!$L:$L,$G22)/COUNTIFS($G:$G,$G22,$BJ:$BJ,"●",$A:$A,OA$5)/OA$3,0)/3600/$E22</f>
        <v>0</v>
      </c>
      <c r="OB22" s="0" t="n">
        <f aca="false">IF($BK22="●",SUMIFS(ST_SUM!OP:OP,ST_SUM!$L:$L,$G22)/COUNTIFS($G:$G,$G22,$BK:$BK,"●",$A:$A,OB$5)/OB$3,0)/3600/$E22</f>
        <v>0</v>
      </c>
      <c r="OC22" s="0" t="n">
        <f aca="false">IF($BL22="●",SUMIFS(ST_SUM!OQ:OQ,ST_SUM!$L:$L,$G22)/COUNTIFS($G:$G,$G22,$BL:$BL,"●",$A:$A,OC$5)/OC$3,0)/3600/$E22</f>
        <v>0</v>
      </c>
      <c r="OD22" s="0" t="n">
        <f aca="false">IF($BM22="●",SUMIFS(ST_SUM!OR:OR,ST_SUM!$L:$L,$G22)/COUNTIFS($G:$G,$G22,$BM:$BM,"●",$A:$A,OD$5)/OD$3,0)/3600/$E22</f>
        <v>0</v>
      </c>
      <c r="OE22" s="0" t="n">
        <f aca="false">IF($BN22="●",SUMIFS(ST_SUM!OS:OS,ST_SUM!$L:$L,$G22)/COUNTIFS($G:$G,$G22,$BN:$BN,"●",$A:$A,OE$5)/OE$3,0)/3600/$E22</f>
        <v>0</v>
      </c>
      <c r="OF22" s="0" t="n">
        <f aca="false">IF($BO22="●",SUMIFS(ST_SUM!OT:OT,ST_SUM!$L:$L,$G22)/COUNTIFS($G:$G,$G22,$BO:$BO,"●",$A:$A,OF$5)/OF$3,0)/3600/$E22</f>
        <v>0</v>
      </c>
      <c r="OG22" s="0" t="n">
        <f aca="false">IF($BP22="●",SUMIFS(ST_SUM!OU:OU,ST_SUM!$L:$L,$G22)/COUNTIFS($G:$G,$G22,$BP:$BP,"●",$A:$A,OG$5)/OG$3,0)/3600/$E22</f>
        <v>0</v>
      </c>
      <c r="OH22" s="0" t="n">
        <f aca="false">IF($BQ22="●",SUMIFS(ST_SUM!OV:OV,ST_SUM!$L:$L,$G22)/COUNTIFS($G:$G,$G22,$BQ:$BQ,"●",$A:$A,OH$5)/OH$3,0)/3600/$E22</f>
        <v>0</v>
      </c>
      <c r="OI22" s="0" t="n">
        <f aca="false">IF($BR22="●",SUMIFS(ST_SUM!OW:OW,ST_SUM!$L:$L,$G22)/COUNTIFS($G:$G,$G22,$BR:$BR,"●",$A:$A,OI$5)/OI$3,0)/3600/$E22</f>
        <v>0</v>
      </c>
      <c r="OJ22" s="0" t="n">
        <f aca="false">IF($BS22="●",SUMIFS(ST_SUM!OX:OX,ST_SUM!$L:$L,$G22)/COUNTIFS($G:$G,$G22,$BS:$BS,"●",$A:$A,OJ$5)/OJ$3,0)/3600/$E22</f>
        <v>0</v>
      </c>
      <c r="OK22" s="0" t="n">
        <f aca="false">IF($BT22="●",SUMIFS(ST_SUM!OY:OY,ST_SUM!$L:$L,$G22)/COUNTIFS($G:$G,$G22,$BT:$BT,"●",$A:$A,OK$5)/OK$3,0)/3600/$E22</f>
        <v>0</v>
      </c>
      <c r="OL22" s="0" t="n">
        <f aca="false">SUM(LY22:OK22)</f>
        <v>0.266095052083333</v>
      </c>
      <c r="OM22" s="0" t="n">
        <f aca="false">IF($H22="●",SUMIFS(ST_SUM!PA:PA,ST_SUM!$L:$L,$G22)/COUNTIFS($G:$G,$G22,$H:$H,"●",$A:$A,OM$5)/OM$3,0)/3600/$E22</f>
        <v>0</v>
      </c>
      <c r="ON22" s="0" t="n">
        <f aca="false">IF($I22="●",SUMIFS(ST_SUM!PB:PB,ST_SUM!$L:$L,$G22)/COUNTIFS($G:$G,$G22,$I:$I,"●",$A:$A,ON$5)/ON$3,0)/3600/$E22</f>
        <v>0</v>
      </c>
      <c r="OO22" s="0" t="n">
        <f aca="false">IF($J22="●",SUMIFS(ST_SUM!PC:PC,ST_SUM!$L:$L,$G22)/COUNTIFS($G:$G,$G22,$J:$J,"●",$A:$A,OO$5)/OO$3,0)/3600/$E22</f>
        <v>0</v>
      </c>
      <c r="OP22" s="0" t="n">
        <f aca="false">IF($K22="●",SUMIFS(ST_SUM!PD:PD,ST_SUM!$L:$L,$G22)/COUNTIFS($G:$G,$G22,$K:$K,"●",$A:$A,OP$5)/OP$3,0)/3600/$E22</f>
        <v>0</v>
      </c>
      <c r="OQ22" s="0" t="n">
        <f aca="false">IF($L22="●",SUMIFS(ST_SUM!PE:PE,ST_SUM!$L:$L,$G22)/COUNTIFS($G:$G,$G22,$L:$L,"●",$A:$A,OQ$5)/OQ$3,0)/3600/$E22</f>
        <v>0</v>
      </c>
      <c r="OR22" s="0" t="n">
        <f aca="false">IF($M22="●",SUMIFS(ST_SUM!PF:PF,ST_SUM!$L:$L,$G22)/COUNTIFS($G:$G,$G22,$M:$M,"●",$A:$A,OR$5)/OR$3,0)/3600/$E22</f>
        <v>0</v>
      </c>
      <c r="OS22" s="0" t="n">
        <f aca="false">IF($N22="●",SUMIFS(ST_SUM!PG:PG,ST_SUM!$L:$L,$G22)/COUNTIFS($G:$G,$G22,$N:$N,"●",$A:$A,OS$5)/OS$3,0)/3600/$E22</f>
        <v>0</v>
      </c>
      <c r="OT22" s="0" t="n">
        <f aca="false">IF($O22="●",SUMIFS(ST_SUM!PH:PH,ST_SUM!$L:$L,$G22,ST_SUM!$M:$M,IF($B22='PART METHOD'!$D$4,"FMCNC1",IF($B22='PART METHOD'!$D$6,"FMCNC2","STD")))/IF($B22='PART METHOD'!$D$4,COUNTIFS($G:$G,$G22,$O:$O,"●",$A:$A,OT$5,$B:$B,'PART METHOD'!$D$4),IF($B22='PART METHOD'!$D$6,COUNTIFS($G:$G,$G22,$O:$O,"●",$A:$A,OT$5,$B:$B,'PART METHOD'!$D$6),COUNTIFS($G:$G,$G22,$O:$O,"●",$A:$A,OT$5,$B:$B,"&lt;&gt;"&amp;'PART METHOD'!$D$4,$B:$B,"&lt;&gt;"&amp;'PART METHOD'!$D$6)))/OT$3,0)/3600/$E22</f>
        <v>0.00055954071969697</v>
      </c>
      <c r="OU22" s="0" t="n">
        <f aca="false">IF($P22="●",SUMIFS(ST_SUM!PI:PI,ST_SUM!$L:$L,$G22,ST_SUM!$M:$M,IF($B22='PART METHOD'!$D$4,"FMCNC1",IF($B22='PART METHOD'!$D$6,"FMCNC2","STD")))/IF($B22='PART METHOD'!$D$4,COUNTIFS($G:$G,$G22,$P:$P,"●",$A:$A,OU$5,$B:$B,'PART METHOD'!$D$4),IF($B22='PART METHOD'!$D$6,COUNTIFS($G:$G,$G22,$P:$P,"●",$A:$A,OU$5,$B:$B,'PART METHOD'!$D$6),COUNTIFS($G:$G,$G22,$P:$P,"●",$A:$A,OU$5,$B:$B,"&lt;&gt;"&amp;'PART METHOD'!$D$4,$B:$B,"&lt;&gt;"&amp;'PART METHOD'!$D$6)))/OU$3,0)/3600/$E22</f>
        <v>0</v>
      </c>
      <c r="OV22" s="0" t="n">
        <f aca="false">IF($Q22="●",SUMIFS(ST_SUM!PJ:PJ,ST_SUM!$L:$L,$G22,ST_SUM!$M:$M,IF($B22='PART METHOD'!$D$4,"FMCNC1",IF($B22='PART METHOD'!$D$6,"FMCNC2","STD")))/IF($B22='PART METHOD'!$D$4,COUNTIFS($G:$G,$G22,$Q:$Q,"●",$A:$A,OV$5,$B:$B,'PART METHOD'!$D$4),IF($B22='PART METHOD'!$D$6,COUNTIFS($G:$G,$G22,$Q:$Q,"●",$A:$A,OV$5,$B:$B,'PART METHOD'!$D$6),COUNTIFS($G:$G,$G22,$Q:$Q,"●",$A:$A,OV$5,$B:$B,"&lt;&gt;"&amp;'PART METHOD'!$D$4,$B:$B,"&lt;&gt;"&amp;'PART METHOD'!$D$6)))/OV$3,0)/3600/$E22</f>
        <v>0.0150841224747475</v>
      </c>
      <c r="OW22" s="0" t="n">
        <f aca="false">IF($R22="●",SUMIFS(ST_SUM!PK:PK,ST_SUM!$L:$L,$G22,ST_SUM!$M:$M,IF($B22='PART METHOD'!$D$4,"FMCNC1",IF($B22='PART METHOD'!$D$6,"FMCNC2","STD")))/IF($B22='PART METHOD'!$D$4,COUNTIFS($G:$G,$G22,$R:$R,"●",$A:$A,OW$5,$B:$B,'PART METHOD'!$D$4),IF($B22='PART METHOD'!$D$6,COUNTIFS($G:$G,$G22,$R:$R,"●",$A:$A,OW$5,$B:$B,'PART METHOD'!$D$6),COUNTIFS($G:$G,$G22,$R:$R,"●",$A:$A,OW$5,$B:$B,"&lt;&gt;"&amp;'PART METHOD'!$D$4,$B:$B,"&lt;&gt;"&amp;'PART METHOD'!$D$6)))/OW$3,0)/3600/$E22</f>
        <v>0.0138737555846931</v>
      </c>
      <c r="OX22" s="0" t="n">
        <f aca="false">IF($S22="●",SUMIFS(ST_SUM!PL:PL,ST_SUM!$L:$L,$G22,ST_SUM!$M:$M,IF($B22='PART METHOD'!$D$4,"FMCNC1",IF($B22='PART METHOD'!$D$6,"FMCNC2","STD")))/IF($B22='PART METHOD'!$D$4,COUNTIFS($G:$G,$G22,$S:$S,"●",$A:$A,OX$5,$B:$B,'PART METHOD'!$D$4),IF($B22='PART METHOD'!$D$6,COUNTIFS($G:$G,$G22,$S:$S,"●",$A:$A,OX$5,$B:$B,'PART METHOD'!$D$6),COUNTIFS($G:$G,$G22,$S:$S,"●",$A:$A,OX$5,$B:$B,"&lt;&gt;"&amp;'PART METHOD'!$D$4,$B:$B,"&lt;&gt;"&amp;'PART METHOD'!$D$6)))/OX$3,0)/3600/$E22</f>
        <v>0.00836095328282828</v>
      </c>
      <c r="OY22" s="0" t="n">
        <f aca="false">IF($T22="●",SUMIFS(ST_SUM!PM:PM,ST_SUM!$L:$L,$G22,ST_SUM!$M:$M,IF($B22='PART METHOD'!$D$4,"FMCNC1",IF($B22='PART METHOD'!$D$6,"FMCNC2","STD")))/IF($B22='PART METHOD'!$D$4,COUNTIFS($G:$G,$G22,$T:$T,"●",$A:$A,OY$5,$B:$B,'PART METHOD'!$D$4),IF($B22='PART METHOD'!$D$6,COUNTIFS($G:$G,$G22,$T:$T,"●",$A:$A,OY$5,$B:$B,'PART METHOD'!$D$6),COUNTIFS($G:$G,$G22,$T:$T,"●",$A:$A,OY$5,$B:$B,"&lt;&gt;"&amp;'PART METHOD'!$D$4,$B:$B,"&lt;&gt;"&amp;'PART METHOD'!$D$6)))/OY$3,0)/3600/$E22</f>
        <v>0.0390489267676768</v>
      </c>
      <c r="OZ22" s="0" t="n">
        <f aca="false">IF($U22="●",SUMIFS(ST_SUM!PN:PN,ST_SUM!$L:$L,$G22,ST_SUM!$M:$M,IF($B22='PART METHOD'!$D$4,"FMCNC1",IF($B22='PART METHOD'!$D$6,"FMCNC2","STD")))/IF($B22='PART METHOD'!$D$4,COUNTIFS($G:$G,$G22,$U:$U,"●",$A:$A,OZ$5,$B:$B,'PART METHOD'!$D$4),IF($B22='PART METHOD'!$D$6,COUNTIFS($G:$G,$G22,$U:$U,"●",$A:$A,OZ$5,$B:$B,'PART METHOD'!$D$6),COUNTIFS($G:$G,$G22,$U:$U,"●",$A:$A,OZ$5,$B:$B,"&lt;&gt;"&amp;'PART METHOD'!$D$4,$B:$B,"&lt;&gt;"&amp;'PART METHOD'!$D$6)))/OZ$3,0)/3600/$E22</f>
        <v>0.0231959043560606</v>
      </c>
      <c r="PA22" s="0" t="n">
        <f aca="false">IF($V22="●",SUMIFS(ST_SUM!PO:PO,ST_SUM!$L:$L,$G22,ST_SUM!$M:$M,IF($B22='PART METHOD'!$D$4,"FMCNC1",IF($B22='PART METHOD'!$D$6,"FMCNC2","STD")))/IF($B22='PART METHOD'!$D$4,COUNTIFS($G:$G,$G22,$V:$V,"●",$A:$A,PA$5,$B:$B,'PART METHOD'!$D$4),IF($B22='PART METHOD'!$D$6,COUNTIFS($G:$G,$G22,$V:$V,"●",$A:$A,PA$5,$B:$B,'PART METHOD'!$D$6),COUNTIFS($G:$G,$G22,$V:$V,"●",$A:$A,PA$5,$B:$B,"&lt;&gt;"&amp;'PART METHOD'!$D$4,$B:$B,"&lt;&gt;"&amp;'PART METHOD'!$D$6)))/PA$3,0)/3600/$E22</f>
        <v>0</v>
      </c>
      <c r="PB22" s="0" t="n">
        <f aca="false">IF($W22="●",SUMIFS(ST_SUM!PP:PP,ST_SUM!$L:$L,$G22,ST_SUM!$N:$N,IF($B22='PART METHOD'!$D$5,"HAND","STD"))/COUNTIFS($G:$G,$G22,$W:$W,"●",$A:$A,PB$5,$B:$B,IF($B22='PART METHOD'!$D$5,'PART METHOD'!$D$5,"&lt;&gt;"&amp;'PART METHOD'!$D$5))/PB$3,0)/3600/$E22</f>
        <v>0</v>
      </c>
      <c r="PC22" s="0" t="n">
        <f aca="false">IF($X22="●",SUMIFS(ST_SUM!PQ:PQ,ST_SUM!$L:$L,$G22)/COUNTIFS($G:$G,$G22,$X:$X,"●",$A:$A,PC$5)/PC$3,0)/3600/$E22</f>
        <v>0</v>
      </c>
      <c r="PD22" s="0" t="n">
        <f aca="false">IF($Y22="●",SUMIFS(ST_SUM!PR:PR,ST_SUM!$L:$L,$G22)/COUNTIFS($G:$G,$G22,$Y:$Y,"●",$A:$A,PD$5)/PD$3,0)/3600/$E22</f>
        <v>0</v>
      </c>
      <c r="PE22" s="0" t="n">
        <f aca="false">IF($Z22="●",SUMIFS(ST_SUM!PS:PS,ST_SUM!$L:$L,$G22)/COUNTIFS($G:$G,$G22,$Z:$Z,"●",$A:$A,PE$5)/PE$3,0)/3600/$E22</f>
        <v>0</v>
      </c>
      <c r="PF22" s="0" t="n">
        <f aca="false">IF($AA22="●",SUMIFS(ST_SUM!PT:PT,ST_SUM!$L:$L,$G22)/COUNTIFS($G:$G,$G22,$AA:$AA,"●",$A:$A,PF$5)/PF$3,0)/3600/$E22</f>
        <v>0</v>
      </c>
      <c r="PG22" s="0" t="n">
        <f aca="false">IF($AB22="●",SUMIFS(ST_SUM!PU:PU,ST_SUM!$L:$L,$G22)/COUNTIFS($G:$G,$G22,$AB:$AB,"●",$A:$A,PG$5)/PG$3,0)/3600/$E22</f>
        <v>0</v>
      </c>
      <c r="PH22" s="0" t="n">
        <f aca="false">IF($AC22="●",SUMIFS(ST_SUM!PV:PV,ST_SUM!$L:$L,$G22)/COUNTIFS($G:$G,$G22,$AC:$AC,"●",$A:$A,PH$5)/PH$3,0)/3600/$E22</f>
        <v>0</v>
      </c>
      <c r="PI22" s="0" t="n">
        <f aca="false">IF($AD22="●",SUMIFS(ST_SUM!PW:PW,ST_SUM!$L:$L,$G22)/COUNTIFS($G:$G,$G22,$AD:$AD,"●",$A:$A,PI$5)/PI$3,0)/3600/$E22</f>
        <v>0</v>
      </c>
      <c r="PJ22" s="0" t="n">
        <f aca="false">IF($AE22="●",SUMIFS(ST_SUM!PX:PX,ST_SUM!$L:$L,$G22)/COUNTIFS($G:$G,$G22,$AE:$AE,"●",$A:$A,PJ$5)/PJ$3,0)/3600/$E22</f>
        <v>0</v>
      </c>
      <c r="PK22" s="0" t="n">
        <f aca="false">IF($AF22="●",SUMIFS(ST_SUM!PY:PY,ST_SUM!$L:$L,$G22)/COUNTIFS($G:$G,$G22,$AF:$AF,"●",$A:$A,PK$5)/PK$3,0)/3600/$E22</f>
        <v>0</v>
      </c>
      <c r="PL22" s="0" t="n">
        <f aca="false">IF($AG22="●",SUMIFS(ST_SUM!PZ:PZ,ST_SUM!$L:$L,$G22)/COUNTIFS($G:$G,$G22,$AG:$AG,"●",$A:$A,PL$5)/PL$3,0)/3600/$E22</f>
        <v>0</v>
      </c>
      <c r="PM22" s="0" t="n">
        <f aca="false">IF($AH22="●",SUMIFS(ST_SUM!QA:QA,ST_SUM!$L:$L,$G22)/COUNTIFS($G:$G,$G22,$AH:$AH,"●",$A:$A,PM$5)/PM$3,0)/3600/$E22</f>
        <v>0</v>
      </c>
      <c r="PN22" s="0" t="n">
        <f aca="false">IF($AI22="●",SUMIFS(ST_SUM!QB:QB,ST_SUM!$L:$L,$G22)/COUNTIFS($G:$G,$G22,$AI:$AI,"●",$A:$A,PN$5)/PN$3,0)/3600/$E22</f>
        <v>0</v>
      </c>
      <c r="PO22" s="0" t="n">
        <f aca="false">IF($AJ22="●",SUMIFS(ST_SUM!QC:QC,ST_SUM!$L:$L,$G22)/COUNTIFS($G:$G,$G22,$AJ:$AJ,"●",$A:$A,PO$5)/PO$3,0)/3600/$E22</f>
        <v>0</v>
      </c>
      <c r="PP22" s="0" t="n">
        <f aca="false">IF($AK22="●",SUMIFS(ST_SUM!QD:QD,ST_SUM!$L:$L,$G22)/COUNTIFS($G:$G,$G22,$AK:$AK,"●",$A:$A,PP$5)/PP$3,0)/3600/$E22</f>
        <v>0</v>
      </c>
      <c r="PQ22" s="0" t="n">
        <f aca="false">IF($AL22="●",SUMIFS(ST_SUM!QE:QE,ST_SUM!$L:$L,$G22)/COUNTIFS($G:$G,$G22,$AL:$AL,"●",$A:$A,PQ$5)/PQ$3,0)/3600/$E22</f>
        <v>0</v>
      </c>
      <c r="PR22" s="0" t="n">
        <f aca="false">IF($AM22="●",SUMIFS(ST_SUM!QF:QF,ST_SUM!$L:$L,$G22)/COUNTIFS($G:$G,$G22,$AM:$AM,"●",$A:$A,PR$5)/PR$3,0)/3600/$E22</f>
        <v>0</v>
      </c>
      <c r="PS22" s="0" t="n">
        <f aca="false">IF($AN22="●",SUMIFS(ST_SUM!QG:QG,ST_SUM!$L:$L,$G22)/COUNTIFS($G:$G,$G22,$AN:$AN,"●",$A:$A,PS$5)/PS$3,0)/3600/$E22</f>
        <v>0</v>
      </c>
      <c r="PT22" s="0" t="n">
        <f aca="false">IF($AO22="●",SUMIFS(ST_SUM!QH:QH,ST_SUM!$L:$L,$G22)/COUNTIFS($G:$G,$G22,$AO:$AO,"●",$A:$A,PT$5)/PT$3,0)/3600/$E22</f>
        <v>0</v>
      </c>
      <c r="PU22" s="0" t="n">
        <f aca="false">IF($AP22="●",SUMIFS(ST_SUM!QI:QI,ST_SUM!$L:$L,$G22)/COUNTIFS($G:$G,$G22,$AP:$AP,"●",$A:$A,PU$5)/PU$3,0)/3600/$E22</f>
        <v>0</v>
      </c>
      <c r="PV22" s="0" t="n">
        <f aca="false">IF($AQ22="●",SUMIFS(ST_SUM!QJ:QJ,ST_SUM!$L:$L,$G22)/COUNTIFS($G:$G,$G22,$AQ:$AQ,"●",$A:$A,PV$5)/PV$3,0)/3600/$E22</f>
        <v>0</v>
      </c>
      <c r="PW22" s="0" t="n">
        <f aca="false">IF($AR22="●",SUMIFS(ST_SUM!QK:QK,ST_SUM!$L:$L,$G22)/COUNTIFS($G:$G,$G22,$AR:$AR,"●",$A:$A,PW$5)/PW$3,0)/3600/$E22</f>
        <v>0</v>
      </c>
      <c r="PX22" s="0" t="n">
        <f aca="false">IF($AS22="●",SUMIFS(ST_SUM!QL:QL,ST_SUM!$L:$L,$G22)/COUNTIFS($G:$G,$G22,$AS:$AS,"●",$A:$A,PX$5)/PX$3,0)/3600/$E22</f>
        <v>0</v>
      </c>
      <c r="PY22" s="0" t="n">
        <f aca="false">IF($AT22="●",SUMIFS(ST_SUM!QM:QM,ST_SUM!$L:$L,$G22)/COUNTIFS($G:$G,$G22,$AT:$AT,"●",$A:$A,PY$5)/PY$3,0)/3600/$E22</f>
        <v>0</v>
      </c>
      <c r="PZ22" s="0" t="n">
        <f aca="false">IF($AU22="●",SUMIFS(ST_SUM!QN:QN,ST_SUM!$L:$L,$G22)/COUNTIFS($G:$G,$G22,$AU:$AU,"●",$A:$A,PZ$5)/PZ$3,0)/3600/$E22</f>
        <v>0</v>
      </c>
      <c r="QA22" s="0" t="n">
        <f aca="false">IF($AV22="●",SUMIFS(ST_SUM!QO:QO,ST_SUM!$L:$L,$G22)/COUNTIFS($G:$G,$G22,$AV:$AV,"●",$A:$A,QA$5)/QA$3,0)/3600/$E22</f>
        <v>0</v>
      </c>
      <c r="QB22" s="0" t="n">
        <f aca="false">IF($AW22="●",SUMIFS(ST_SUM!QP:QP,ST_SUM!$L:$L,$G22)/COUNTIFS($G:$G,$G22,$AW:$AW,"●",$A:$A,QB$5)/QB$3,0)/3600/$E22</f>
        <v>0</v>
      </c>
      <c r="QC22" s="0" t="n">
        <f aca="false">IF($AX22="●",SUMIFS(ST_SUM!QQ:QQ,ST_SUM!$L:$L,$G22)/COUNTIFS($G:$G,$G22,$AX:$AX,"●",$A:$A,QC$5)/QC$3,0)/3600/$E22</f>
        <v>0</v>
      </c>
      <c r="QD22" s="0" t="n">
        <f aca="false">IF($AY22="●",SUMIFS(ST_SUM!QR:QR,ST_SUM!$L:$L,$G22)/COUNTIFS($G:$G,$G22,$AY:$AY,"●",$A:$A,QD$5)/QD$3,0)/3600/$E22</f>
        <v>0</v>
      </c>
      <c r="QE22" s="0" t="n">
        <f aca="false">IF($AZ22="●",SUMIFS(ST_SUM!QS:QS,ST_SUM!$L:$L,$G22)/COUNTIFS($G:$G,$G22,$AZ:$AZ,"●",$A:$A,QE$5)/QE$3,0)/3600/$E22</f>
        <v>0</v>
      </c>
      <c r="QF22" s="0" t="n">
        <f aca="false">IF($BA22="●",SUMIFS(ST_SUM!QT:QT,ST_SUM!$L:$L,$G22)/COUNTIFS($G:$G,$G22,$BA:$BA,"●",$A:$A,QF$5)/QF$3,0)/3600/$E22</f>
        <v>0</v>
      </c>
      <c r="QG22" s="0" t="n">
        <f aca="false">IF($BB22="●",SUMIFS(ST_SUM!QU:QU,ST_SUM!$L:$L,$G22)/COUNTIFS($G:$G,$G22,$BB:$BB,"●",$A:$A,QG$5)/QG$3,0)/3600/$E22</f>
        <v>0</v>
      </c>
      <c r="QH22" s="0" t="n">
        <f aca="false">IF($BC22="●",SUMIFS(ST_SUM!QV:QV,ST_SUM!$L:$L,$G22)/COUNTIFS($G:$G,$G22,$BC:$BC,"●",$A:$A,QH$5)/QH$3,0)/3600/$E22</f>
        <v>0</v>
      </c>
      <c r="QI22" s="0" t="n">
        <f aca="false">IF($BD22="●",SUMIFS(ST_SUM!QW:QW,ST_SUM!$L:$L,$G22)/COUNTIFS($G:$G,$G22,$BD:$BD,"●",$A:$A,QI$5)/QI$3,0)/3600/$E22</f>
        <v>0</v>
      </c>
      <c r="QJ22" s="0" t="n">
        <f aca="false">IF($BE22="●",SUMIFS(ST_SUM!QX:QX,ST_SUM!$L:$L,$G22)/COUNTIFS($G:$G,$G22,$BE:$BE,"●",$A:$A,QJ$5)/QJ$3,0)/3600/$E22</f>
        <v>0</v>
      </c>
      <c r="QK22" s="0" t="n">
        <f aca="false">IF($BF22="●",SUMIFS(ST_SUM!QY:QY,ST_SUM!$L:$L,$G22)/COUNTIFS($G:$G,$G22,$BF:$BF,"●",$A:$A,QK$5)/QK$3,0)/3600/$E22</f>
        <v>0</v>
      </c>
      <c r="QL22" s="0" t="n">
        <f aca="false">IF($BG22="●",SUMIFS(ST_SUM!QZ:QZ,ST_SUM!$L:$L,$G22)/COUNTIFS($G:$G,$G22,$BG:$BG,"●",$A:$A,QL$5)/QL$3,0)/3600/$E22</f>
        <v>0</v>
      </c>
      <c r="QM22" s="0" t="n">
        <f aca="false">IF($BH22="●",SUMIFS(ST_SUM!RA:RA,ST_SUM!$L:$L,$G22)/COUNTIFS($G:$G,$G22,$BH:$BH,"●",$A:$A,QM$5)/QM$3,0)/3600/$E22</f>
        <v>0</v>
      </c>
      <c r="QN22" s="0" t="n">
        <f aca="false">IF($BI22="●",SUMIFS(ST_SUM!RB:RB,ST_SUM!$L:$L,$G22)/COUNTIFS($G:$G,$G22,$BI:$BI,"●",$A:$A,QN$5)/QN$3,0)/3600/$E22</f>
        <v>0</v>
      </c>
      <c r="QO22" s="0" t="n">
        <f aca="false">IF($BJ22="●",SUMIFS(ST_SUM!RC:RC,ST_SUM!$L:$L,$G22)/COUNTIFS($G:$G,$G22,$BJ:$BJ,"●",$A:$A,QO$5)/QO$3,0)/3600/$E22</f>
        <v>0</v>
      </c>
      <c r="QP22" s="0" t="n">
        <f aca="false">IF($BK22="●",SUMIFS(ST_SUM!RD:RD,ST_SUM!$L:$L,$G22)/COUNTIFS($G:$G,$G22,$BK:$BK,"●",$A:$A,QP$5)/QP$3,0)/3600/$E22</f>
        <v>0</v>
      </c>
      <c r="QQ22" s="0" t="n">
        <f aca="false">IF($BL22="●",SUMIFS(ST_SUM!RE:RE,ST_SUM!$L:$L,$G22)/COUNTIFS($G:$G,$G22,$BL:$BL,"●",$A:$A,QQ$5)/QQ$3,0)/3600/$E22</f>
        <v>0</v>
      </c>
      <c r="QR22" s="0" t="n">
        <f aca="false">IF($BM22="●",SUMIFS(ST_SUM!RF:RF,ST_SUM!$L:$L,$G22)/COUNTIFS($G:$G,$G22,$BM:$BM,"●",$A:$A,QR$5)/QR$3,0)/3600/$E22</f>
        <v>0</v>
      </c>
      <c r="QS22" s="0" t="n">
        <f aca="false">IF($BN22="●",SUMIFS(ST_SUM!RG:RG,ST_SUM!$L:$L,$G22)/COUNTIFS($G:$G,$G22,$BN:$BN,"●",$A:$A,QS$5)/QS$3,0)/3600/$E22</f>
        <v>0</v>
      </c>
      <c r="QT22" s="0" t="n">
        <f aca="false">IF($BO22="●",SUMIFS(ST_SUM!RH:RH,ST_SUM!$L:$L,$G22)/COUNTIFS($G:$G,$G22,$BO:$BO,"●",$A:$A,QT$5)/QT$3,0)/3600/$E22</f>
        <v>0</v>
      </c>
      <c r="QU22" s="0" t="n">
        <f aca="false">IF($BP22="●",SUMIFS(ST_SUM!RI:RI,ST_SUM!$L:$L,$G22)/COUNTIFS($G:$G,$G22,$BP:$BP,"●",$A:$A,QU$5)/QU$3,0)/3600/$E22</f>
        <v>0</v>
      </c>
      <c r="QV22" s="0" t="n">
        <f aca="false">IF($BQ22="●",SUMIFS(ST_SUM!RJ:RJ,ST_SUM!$L:$L,$G22)/COUNTIFS($G:$G,$G22,$BQ:$BQ,"●",$A:$A,QV$5)/QV$3,0)/3600/$E22</f>
        <v>0</v>
      </c>
      <c r="QW22" s="0" t="n">
        <f aca="false">IF($BR22="●",SUMIFS(ST_SUM!RK:RK,ST_SUM!$L:$L,$G22)/COUNTIFS($G:$G,$G22,$BR:$BR,"●",$A:$A,QW$5)/QW$3,0)/3600/$E22</f>
        <v>0</v>
      </c>
      <c r="QX22" s="0" t="n">
        <f aca="false">IF($BS22="●",SUMIFS(ST_SUM!RL:RL,ST_SUM!$L:$L,$G22)/COUNTIFS($G:$G,$G22,$BS:$BS,"●",$A:$A,QX$5)/QX$3,0)/3600/$E22</f>
        <v>0</v>
      </c>
      <c r="QY22" s="0" t="n">
        <f aca="false">IF($BT22="●",SUMIFS(ST_SUM!RM:RM,ST_SUM!$L:$L,$G22)/COUNTIFS($G:$G,$G22,$BT:$BT,"●",$A:$A,QY$5)/QY$3,0)/3600/$E22</f>
        <v>0</v>
      </c>
      <c r="QZ22" s="0" t="n">
        <f aca="false">SUM(OM22:QY22)</f>
        <v>0.100123203185703</v>
      </c>
      <c r="RA22" s="0" t="n">
        <f aca="false">IF($H22="●",SUMIFS(ST_SUM!RO:RO,ST_SUM!$L:$L,$G22)/COUNTIFS($G:$G,$G22,$H:$H,"●",$A:$A,RA$5)/RA$3,0)/3600/$E22</f>
        <v>0</v>
      </c>
      <c r="RB22" s="0" t="n">
        <f aca="false">IF($I22="●",SUMIFS(ST_SUM!RP:RP,ST_SUM!$L:$L,$G22)/COUNTIFS($G:$G,$G22,$I:$I,"●",$A:$A,RB$5)/RB$3,0)/3600/$E22</f>
        <v>0</v>
      </c>
      <c r="RC22" s="0" t="n">
        <f aca="false">IF($J22="●",SUMIFS(ST_SUM!RQ:RQ,ST_SUM!$L:$L,$G22)/COUNTIFS($G:$G,$G22,$J:$J,"●",$A:$A,RC$5)/RC$3,0)/3600/$E22</f>
        <v>0</v>
      </c>
      <c r="RD22" s="0" t="n">
        <f aca="false">IF($K22="●",SUMIFS(ST_SUM!RR:RR,ST_SUM!$L:$L,$G22)/COUNTIFS($G:$G,$G22,$K:$K,"●",$A:$A,RD$5)/RD$3,0)/3600/$E22</f>
        <v>0</v>
      </c>
      <c r="RE22" s="0" t="n">
        <f aca="false">IF($L22="●",SUMIFS(ST_SUM!RS:RS,ST_SUM!$L:$L,$G22)/COUNTIFS($G:$G,$G22,$L:$L,"●",$A:$A,RE$5)/RE$3,0)/3600/$E22</f>
        <v>0</v>
      </c>
      <c r="RF22" s="0" t="n">
        <f aca="false">IF($M22="●",SUMIFS(ST_SUM!RT:RT,ST_SUM!$L:$L,$G22)/COUNTIFS($G:$G,$G22,$M:$M,"●",$A:$A,RF$5)/RF$3,0)/3600/$E22</f>
        <v>0</v>
      </c>
      <c r="RG22" s="0" t="n">
        <f aca="false">IF($N22="●",SUMIFS(ST_SUM!RU:RU,ST_SUM!$L:$L,$G22)/COUNTIFS($G:$G,$G22,$N:$N,"●",$A:$A,RG$5)/RG$3,0)/3600/$E22</f>
        <v>0</v>
      </c>
      <c r="RH22" s="0" t="n">
        <f aca="false">IF($O22="●",SUMIFS(ST_SUM!RV:RV,ST_SUM!$L:$L,$G22,ST_SUM!$M:$M,IF($B22='PART METHOD'!$D$4,"FMCNC1",IF($B22='PART METHOD'!$D$6,"FMCNC2","STD")))/IF($B22='PART METHOD'!$D$4,COUNTIFS($G:$G,$G22,$O:$O,"●",$A:$A,RH$5,$B:$B,'PART METHOD'!$D$4),IF($B22='PART METHOD'!$D$6,COUNTIFS($G:$G,$G22,$O:$O,"●",$A:$A,RH$5,$B:$B,'PART METHOD'!$D$6),COUNTIFS($G:$G,$G22,$O:$O,"●",$A:$A,RH$5,$B:$B,"&lt;&gt;"&amp;'PART METHOD'!$D$4,$B:$B,"&lt;&gt;"&amp;'PART METHOD'!$D$6)))/RH$3,0)/3600/$E22</f>
        <v>0.000241666666666667</v>
      </c>
      <c r="RI22" s="0" t="n">
        <f aca="false">IF($P22="●",SUMIFS(ST_SUM!RW:RW,ST_SUM!$L:$L,$G22,ST_SUM!$M:$M,IF($B22='PART METHOD'!$D$4,"FMCNC1",IF($B22='PART METHOD'!$D$6,"FMCNC2","STD")))/IF($B22='PART METHOD'!$D$4,COUNTIFS($G:$G,$G22,$P:$P,"●",$A:$A,RI$5,$B:$B,'PART METHOD'!$D$4),IF($B22='PART METHOD'!$D$6,COUNTIFS($G:$G,$G22,$P:$P,"●",$A:$A,RI$5,$B:$B,'PART METHOD'!$D$6),COUNTIFS($G:$G,$G22,$P:$P,"●",$A:$A,RI$5,$B:$B,"&lt;&gt;"&amp;'PART METHOD'!$D$4,$B:$B,"&lt;&gt;"&amp;'PART METHOD'!$D$6)))/RI$3,0)/3600/$E22</f>
        <v>0</v>
      </c>
      <c r="RJ22" s="0" t="n">
        <f aca="false">IF($Q22="●",SUMIFS(ST_SUM!RX:RX,ST_SUM!$L:$L,$G22,ST_SUM!$M:$M,IF($B22='PART METHOD'!$D$4,"FMCNC1",IF($B22='PART METHOD'!$D$6,"FMCNC2","STD")))/IF($B22='PART METHOD'!$D$4,COUNTIFS($G:$G,$G22,$Q:$Q,"●",$A:$A,RJ$5,$B:$B,'PART METHOD'!$D$4),IF($B22='PART METHOD'!$D$6,COUNTIFS($G:$G,$G22,$Q:$Q,"●",$A:$A,RJ$5,$B:$B,'PART METHOD'!$D$6),COUNTIFS($G:$G,$G22,$Q:$Q,"●",$A:$A,RJ$5,$B:$B,"&lt;&gt;"&amp;'PART METHOD'!$D$4,$B:$B,"&lt;&gt;"&amp;'PART METHOD'!$D$6)))/RJ$3,0)/3600/$E22</f>
        <v>0.0587923611111111</v>
      </c>
      <c r="RK22" s="0" t="n">
        <f aca="false">IF($R22="●",SUMIFS(ST_SUM!RY:RY,ST_SUM!$L:$L,$G22,ST_SUM!$M:$M,IF($B22='PART METHOD'!$D$4,"FMCNC1",IF($B22='PART METHOD'!$D$6,"FMCNC2","STD")))/IF($B22='PART METHOD'!$D$4,COUNTIFS($G:$G,$G22,$R:$R,"●",$A:$A,RK$5,$B:$B,'PART METHOD'!$D$4),IF($B22='PART METHOD'!$D$6,COUNTIFS($G:$G,$G22,$R:$R,"●",$A:$A,RK$5,$B:$B,'PART METHOD'!$D$6),COUNTIFS($G:$G,$G22,$R:$R,"●",$A:$A,RK$5,$B:$B,"&lt;&gt;"&amp;'PART METHOD'!$D$4,$B:$B,"&lt;&gt;"&amp;'PART METHOD'!$D$6)))/RK$3,0)/3600/$E22</f>
        <v>0.0197190154246795</v>
      </c>
      <c r="RL22" s="0" t="n">
        <f aca="false">IF($S22="●",SUMIFS(ST_SUM!RZ:RZ,ST_SUM!$L:$L,$G22,ST_SUM!$M:$M,IF($B22='PART METHOD'!$D$4,"FMCNC1",IF($B22='PART METHOD'!$D$6,"FMCNC2","STD")))/IF($B22='PART METHOD'!$D$4,COUNTIFS($G:$G,$G22,$S:$S,"●",$A:$A,RL$5,$B:$B,'PART METHOD'!$D$4),IF($B22='PART METHOD'!$D$6,COUNTIFS($G:$G,$G22,$S:$S,"●",$A:$A,RL$5,$B:$B,'PART METHOD'!$D$6),COUNTIFS($G:$G,$G22,$S:$S,"●",$A:$A,RL$5,$B:$B,"&lt;&gt;"&amp;'PART METHOD'!$D$4,$B:$B,"&lt;&gt;"&amp;'PART METHOD'!$D$6)))/RL$3,0)/3600/$E22</f>
        <v>0.00361111111111111</v>
      </c>
      <c r="RM22" s="0" t="n">
        <f aca="false">IF($T22="●",SUMIFS(ST_SUM!SA:SA,ST_SUM!$L:$L,$G22,ST_SUM!$M:$M,IF($B22='PART METHOD'!$D$4,"FMCNC1",IF($B22='PART METHOD'!$D$6,"FMCNC2","STD")))/IF($B22='PART METHOD'!$D$4,COUNTIFS($G:$G,$G22,$T:$T,"●",$A:$A,RM$5,$B:$B,'PART METHOD'!$D$4),IF($B22='PART METHOD'!$D$6,COUNTIFS($G:$G,$G22,$T:$T,"●",$A:$A,RM$5,$B:$B,'PART METHOD'!$D$6),COUNTIFS($G:$G,$G22,$T:$T,"●",$A:$A,RM$5,$B:$B,"&lt;&gt;"&amp;'PART METHOD'!$D$4,$B:$B,"&lt;&gt;"&amp;'PART METHOD'!$D$6)))/RM$3,0)/3600/$E22</f>
        <v>0.0698262586805556</v>
      </c>
      <c r="RN22" s="0" t="n">
        <f aca="false">IF($U22="●",SUMIFS(ST_SUM!SB:SB,ST_SUM!$L:$L,$G22,ST_SUM!$M:$M,IF($B22='PART METHOD'!$D$4,"FMCNC1",IF($B22='PART METHOD'!$D$6,"FMCNC2","STD")))/IF($B22='PART METHOD'!$D$4,COUNTIFS($G:$G,$G22,$U:$U,"●",$A:$A,RN$5,$B:$B,'PART METHOD'!$D$4),IF($B22='PART METHOD'!$D$6,COUNTIFS($G:$G,$G22,$U:$U,"●",$A:$A,RN$5,$B:$B,'PART METHOD'!$D$6),COUNTIFS($G:$G,$G22,$U:$U,"●",$A:$A,RN$5,$B:$B,"&lt;&gt;"&amp;'PART METHOD'!$D$4,$B:$B,"&lt;&gt;"&amp;'PART METHOD'!$D$6)))/RN$3,0)/3600/$E22</f>
        <v>0.0242211805555556</v>
      </c>
      <c r="RO22" s="0" t="n">
        <f aca="false">IF($V22="●",SUMIFS(ST_SUM!SC:SC,ST_SUM!$L:$L,$G22,ST_SUM!$M:$M,IF($B22='PART METHOD'!$D$4,"FMCNC1",IF($B22='PART METHOD'!$D$6,"FMCNC2","STD")))/IF($B22='PART METHOD'!$D$4,COUNTIFS($G:$G,$G22,$V:$V,"●",$A:$A,RO$5,$B:$B,'PART METHOD'!$D$4),IF($B22='PART METHOD'!$D$6,COUNTIFS($G:$G,$G22,$V:$V,"●",$A:$A,RO$5,$B:$B,'PART METHOD'!$D$6),COUNTIFS($G:$G,$G22,$V:$V,"●",$A:$A,RO$5,$B:$B,"&lt;&gt;"&amp;'PART METHOD'!$D$4,$B:$B,"&lt;&gt;"&amp;'PART METHOD'!$D$6)))/RO$3,0)/3600/$E22</f>
        <v>0</v>
      </c>
      <c r="RP22" s="0" t="n">
        <f aca="false">IF($W22="●",SUMIFS(ST_SUM!SD:SD,ST_SUM!$L:$L,$G22,ST_SUM!$N:$N,IF($B22='PART METHOD'!$D$5,"HAND","STD"))/COUNTIFS($G:$G,$G22,$W:$W,"●",$A:$A,RP$5,$B:$B,IF($B22='PART METHOD'!$D$5,'PART METHOD'!$D$5,"&lt;&gt;"&amp;'PART METHOD'!$D$5))/RP$3,0)/3600/$E22</f>
        <v>0</v>
      </c>
      <c r="RQ22" s="0" t="n">
        <f aca="false">IF($X22="●",SUMIFS(ST_SUM!SE:SE,ST_SUM!$L:$L,$G22)/COUNTIFS($G:$G,$G22,$X:$X,"●",$A:$A,RQ$5)/RQ$3,0)/3600/$E22</f>
        <v>0</v>
      </c>
      <c r="RR22" s="0" t="n">
        <f aca="false">IF($Y22="●",SUMIFS(ST_SUM!SF:SF,ST_SUM!$L:$L,$G22)/COUNTIFS($G:$G,$G22,$Y:$Y,"●",$A:$A,RR$5)/RR$3,0)/3600/$E22</f>
        <v>0</v>
      </c>
      <c r="RS22" s="0" t="n">
        <f aca="false">IF($Z22="●",SUMIFS(ST_SUM!SG:SG,ST_SUM!$L:$L,$G22)/COUNTIFS($G:$G,$G22,$Z:$Z,"●",$A:$A,RS$5)/RS$3,0)/3600/$E22</f>
        <v>0</v>
      </c>
      <c r="RT22" s="0" t="n">
        <f aca="false">IF($AA22="●",SUMIFS(ST_SUM!SH:SH,ST_SUM!$L:$L,$G22)/COUNTIFS($G:$G,$G22,$AA:$AA,"●",$A:$A,RT$5)/RT$3,0)/3600/$E22</f>
        <v>0</v>
      </c>
      <c r="RU22" s="0" t="n">
        <f aca="false">IF($AB22="●",SUMIFS(ST_SUM!SI:SI,ST_SUM!$L:$L,$G22)/COUNTIFS($G:$G,$G22,$AB:$AB,"●",$A:$A,RU$5)/RU$3,0)/3600/$E22</f>
        <v>0</v>
      </c>
      <c r="RV22" s="0" t="n">
        <f aca="false">IF($AC22="●",SUMIFS(ST_SUM!SJ:SJ,ST_SUM!$L:$L,$G22)/COUNTIFS($G:$G,$G22,$AC:$AC,"●",$A:$A,RV$5)/RV$3,0)/3600/$E22</f>
        <v>0</v>
      </c>
      <c r="RW22" s="0" t="n">
        <f aca="false">IF($AD22="●",SUMIFS(ST_SUM!SK:SK,ST_SUM!$L:$L,$G22)/COUNTIFS($G:$G,$G22,$AD:$AD,"●",$A:$A,RW$5)/RW$3,0)/3600/$E22</f>
        <v>0</v>
      </c>
      <c r="RX22" s="0" t="n">
        <f aca="false">IF($AE22="●",SUMIFS(ST_SUM!SL:SL,ST_SUM!$L:$L,$G22)/COUNTIFS($G:$G,$G22,$AE:$AE,"●",$A:$A,RX$5)/RX$3,0)/3600/$E22</f>
        <v>0</v>
      </c>
      <c r="RY22" s="0" t="n">
        <f aca="false">IF($AF22="●",SUMIFS(ST_SUM!SM:SM,ST_SUM!$L:$L,$G22)/COUNTIFS($G:$G,$G22,$AF:$AF,"●",$A:$A,RY$5)/RY$3,0)/3600/$E22</f>
        <v>0</v>
      </c>
      <c r="RZ22" s="0" t="n">
        <f aca="false">IF($AG22="●",SUMIFS(ST_SUM!SN:SN,ST_SUM!$L:$L,$G22)/COUNTIFS($G:$G,$G22,$AG:$AG,"●",$A:$A,RZ$5)/RZ$3,0)/3600/$E22</f>
        <v>0</v>
      </c>
      <c r="SA22" s="0" t="n">
        <f aca="false">IF($AH22="●",SUMIFS(ST_SUM!SO:SO,ST_SUM!$L:$L,$G22)/COUNTIFS($G:$G,$G22,$AH:$AH,"●",$A:$A,SA$5)/SA$3,0)/3600/$E22</f>
        <v>0</v>
      </c>
      <c r="SB22" s="0" t="n">
        <f aca="false">IF($AI22="●",SUMIFS(ST_SUM!SP:SP,ST_SUM!$L:$L,$G22)/COUNTIFS($G:$G,$G22,$AI:$AI,"●",$A:$A,SB$5)/SB$3,0)/3600/$E22</f>
        <v>0</v>
      </c>
      <c r="SC22" s="0" t="n">
        <f aca="false">IF($AJ22="●",SUMIFS(ST_SUM!SQ:SQ,ST_SUM!$L:$L,$G22)/COUNTIFS($G:$G,$G22,$AJ:$AJ,"●",$A:$A,SC$5)/SC$3,0)/3600/$E22</f>
        <v>0</v>
      </c>
      <c r="SD22" s="0" t="n">
        <f aca="false">IF($AK22="●",SUMIFS(ST_SUM!SR:SR,ST_SUM!$L:$L,$G22)/COUNTIFS($G:$G,$G22,$AK:$AK,"●",$A:$A,SD$5)/SD$3,0)/3600/$E22</f>
        <v>0</v>
      </c>
      <c r="SE22" s="0" t="n">
        <f aca="false">IF($AL22="●",SUMIFS(ST_SUM!SS:SS,ST_SUM!$L:$L,$G22)/COUNTIFS($G:$G,$G22,$AL:$AL,"●",$A:$A,SE$5)/SE$3,0)/3600/$E22</f>
        <v>0</v>
      </c>
      <c r="SF22" s="0" t="n">
        <f aca="false">IF($AM22="●",SUMIFS(ST_SUM!ST:ST,ST_SUM!$L:$L,$G22)/COUNTIFS($G:$G,$G22,$AM:$AM,"●",$A:$A,SF$5)/SF$3,0)/3600/$E22</f>
        <v>0</v>
      </c>
      <c r="SG22" s="0" t="n">
        <f aca="false">IF($AN22="●",SUMIFS(ST_SUM!SU:SU,ST_SUM!$L:$L,$G22)/COUNTIFS($G:$G,$G22,$AN:$AN,"●",$A:$A,SG$5)/SG$3,0)/3600/$E22</f>
        <v>0</v>
      </c>
      <c r="SH22" s="0" t="n">
        <f aca="false">IF($AO22="●",SUMIFS(ST_SUM!SV:SV,ST_SUM!$L:$L,$G22)/COUNTIFS($G:$G,$G22,$AO:$AO,"●",$A:$A,SH$5)/SH$3,0)/3600/$E22</f>
        <v>0</v>
      </c>
      <c r="SI22" s="0" t="n">
        <f aca="false">IF($AP22="●",SUMIFS(ST_SUM!SW:SW,ST_SUM!$L:$L,$G22)/COUNTIFS($G:$G,$G22,$AP:$AP,"●",$A:$A,SI$5)/SI$3,0)/3600/$E22</f>
        <v>0</v>
      </c>
      <c r="SJ22" s="0" t="n">
        <f aca="false">IF($AQ22="●",SUMIFS(ST_SUM!SX:SX,ST_SUM!$L:$L,$G22)/COUNTIFS($G:$G,$G22,$AQ:$AQ,"●",$A:$A,SJ$5)/SJ$3,0)/3600/$E22</f>
        <v>0</v>
      </c>
      <c r="SK22" s="0" t="n">
        <f aca="false">IF($AR22="●",SUMIFS(ST_SUM!SY:SY,ST_SUM!$L:$L,$G22)/COUNTIFS($G:$G,$G22,$AR:$AR,"●",$A:$A,SK$5)/SK$3,0)/3600/$E22</f>
        <v>0</v>
      </c>
      <c r="SL22" s="0" t="n">
        <f aca="false">IF($AS22="●",SUMIFS(ST_SUM!SZ:SZ,ST_SUM!$L:$L,$G22)/COUNTIFS($G:$G,$G22,$AS:$AS,"●",$A:$A,SL$5)/SL$3,0)/3600/$E22</f>
        <v>0</v>
      </c>
      <c r="SM22" s="0" t="n">
        <f aca="false">IF($AT22="●",SUMIFS(ST_SUM!TA:TA,ST_SUM!$L:$L,$G22)/COUNTIFS($G:$G,$G22,$AT:$AT,"●",$A:$A,SM$5)/SM$3,0)/3600/$E22</f>
        <v>0</v>
      </c>
      <c r="SN22" s="0" t="n">
        <f aca="false">IF($AU22="●",SUMIFS(ST_SUM!TB:TB,ST_SUM!$L:$L,$G22)/COUNTIFS($G:$G,$G22,$AU:$AU,"●",$A:$A,SN$5)/SN$3,0)/3600/$E22</f>
        <v>0</v>
      </c>
      <c r="SO22" s="0" t="n">
        <f aca="false">IF($AV22="●",SUMIFS(ST_SUM!TC:TC,ST_SUM!$L:$L,$G22)/COUNTIFS($G:$G,$G22,$AV:$AV,"●",$A:$A,SO$5)/SO$3,0)/3600/$E22</f>
        <v>0</v>
      </c>
      <c r="SP22" s="0" t="n">
        <f aca="false">IF($AW22="●",SUMIFS(ST_SUM!TD:TD,ST_SUM!$L:$L,$G22)/COUNTIFS($G:$G,$G22,$AW:$AW,"●",$A:$A,SP$5)/SP$3,0)/3600/$E22</f>
        <v>0</v>
      </c>
      <c r="SQ22" s="0" t="n">
        <f aca="false">IF($AX22="●",SUMIFS(ST_SUM!TE:TE,ST_SUM!$L:$L,$G22)/COUNTIFS($G:$G,$G22,$AX:$AX,"●",$A:$A,SQ$5)/SQ$3,0)/3600/$E22</f>
        <v>0</v>
      </c>
      <c r="SR22" s="0" t="n">
        <f aca="false">IF($AY22="●",SUMIFS(ST_SUM!TF:TF,ST_SUM!$L:$L,$G22)/COUNTIFS($G:$G,$G22,$AY:$AY,"●",$A:$A,SR$5)/SR$3,0)/3600/$E22</f>
        <v>0</v>
      </c>
      <c r="SS22" s="0" t="n">
        <f aca="false">IF($AZ22="●",SUMIFS(ST_SUM!TG:TG,ST_SUM!$L:$L,$G22)/COUNTIFS($G:$G,$G22,$AZ:$AZ,"●",$A:$A,SS$5)/SS$3,0)/3600/$E22</f>
        <v>0</v>
      </c>
      <c r="ST22" s="0" t="n">
        <f aca="false">IF($BA22="●",SUMIFS(ST_SUM!TH:TH,ST_SUM!$L:$L,$G22)/COUNTIFS($G:$G,$G22,$BA:$BA,"●",$A:$A,ST$5)/ST$3,0)/3600/$E22</f>
        <v>0</v>
      </c>
      <c r="SU22" s="0" t="n">
        <f aca="false">IF($BB22="●",SUMIFS(ST_SUM!TI:TI,ST_SUM!$L:$L,$G22)/COUNTIFS($G:$G,$G22,$BB:$BB,"●",$A:$A,SU$5)/SU$3,0)/3600/$E22</f>
        <v>0</v>
      </c>
      <c r="SV22" s="0" t="n">
        <f aca="false">IF($BC22="●",SUMIFS(ST_SUM!TJ:TJ,ST_SUM!$L:$L,$G22)/COUNTIFS($G:$G,$G22,$BC:$BC,"●",$A:$A,SV$5)/SV$3,0)/3600/$E22</f>
        <v>0</v>
      </c>
      <c r="SW22" s="0" t="n">
        <f aca="false">IF($BD22="●",SUMIFS(ST_SUM!TK:TK,ST_SUM!$L:$L,$G22)/COUNTIFS($G:$G,$G22,$BD:$BD,"●",$A:$A,SW$5)/SW$3,0)/3600/$E22</f>
        <v>0</v>
      </c>
      <c r="SX22" s="0" t="n">
        <f aca="false">IF($BE22="●",SUMIFS(ST_SUM!TL:TL,ST_SUM!$L:$L,$G22)/COUNTIFS($G:$G,$G22,$BE:$BE,"●",$A:$A,SX$5)/SX$3,0)/3600/$E22</f>
        <v>0</v>
      </c>
      <c r="SY22" s="0" t="n">
        <f aca="false">IF($BF22="●",SUMIFS(ST_SUM!TM:TM,ST_SUM!$L:$L,$G22)/COUNTIFS($G:$G,$G22,$BF:$BF,"●",$A:$A,SY$5)/SY$3,0)/3600/$E22</f>
        <v>0</v>
      </c>
      <c r="SZ22" s="0" t="n">
        <f aca="false">IF($BG22="●",SUMIFS(ST_SUM!TN:TN,ST_SUM!$L:$L,$G22)/COUNTIFS($G:$G,$G22,$BG:$BG,"●",$A:$A,SZ$5)/SZ$3,0)/3600/$E22</f>
        <v>0</v>
      </c>
      <c r="TA22" s="0" t="n">
        <f aca="false">IF($BH22="●",SUMIFS(ST_SUM!TO:TO,ST_SUM!$L:$L,$G22)/COUNTIFS($G:$G,$G22,$BH:$BH,"●",$A:$A,TA$5)/TA$3,0)/3600/$E22</f>
        <v>0</v>
      </c>
      <c r="TB22" s="0" t="n">
        <f aca="false">IF($BI22="●",SUMIFS(ST_SUM!TP:TP,ST_SUM!$L:$L,$G22)/COUNTIFS($G:$G,$G22,$BI:$BI,"●",$A:$A,TB$5)/TB$3,0)/3600/$E22</f>
        <v>0</v>
      </c>
      <c r="TC22" s="0" t="n">
        <f aca="false">IF($BJ22="●",SUMIFS(ST_SUM!TQ:TQ,ST_SUM!$L:$L,$G22)/COUNTIFS($G:$G,$G22,$BJ:$BJ,"●",$A:$A,TC$5)/TC$3,0)/3600/$E22</f>
        <v>0</v>
      </c>
      <c r="TD22" s="0" t="n">
        <f aca="false">IF($BK22="●",SUMIFS(ST_SUM!TR:TR,ST_SUM!$L:$L,$G22)/COUNTIFS($G:$G,$G22,$BK:$BK,"●",$A:$A,TD$5)/TD$3,0)/3600/$E22</f>
        <v>0</v>
      </c>
      <c r="TE22" s="0" t="n">
        <f aca="false">IF($BL22="●",SUMIFS(ST_SUM!TS:TS,ST_SUM!$L:$L,$G22)/COUNTIFS($G:$G,$G22,$BL:$BL,"●",$A:$A,TE$5)/TE$3,0)/3600/$E22</f>
        <v>0</v>
      </c>
      <c r="TF22" s="0" t="n">
        <f aca="false">IF($BM22="●",SUMIFS(ST_SUM!TT:TT,ST_SUM!$L:$L,$G22)/COUNTIFS($G:$G,$G22,$BM:$BM,"●",$A:$A,TF$5)/TF$3,0)/3600/$E22</f>
        <v>0</v>
      </c>
      <c r="TG22" s="0" t="n">
        <f aca="false">IF($BN22="●",SUMIFS(ST_SUM!TU:TU,ST_SUM!$L:$L,$G22)/COUNTIFS($G:$G,$G22,$BN:$BN,"●",$A:$A,TG$5)/TG$3,0)/3600/$E22</f>
        <v>0</v>
      </c>
      <c r="TH22" s="0" t="n">
        <f aca="false">IF($BO22="●",SUMIFS(ST_SUM!TV:TV,ST_SUM!$L:$L,$G22)/COUNTIFS($G:$G,$G22,$BO:$BO,"●",$A:$A,TH$5)/TH$3,0)/3600/$E22</f>
        <v>0</v>
      </c>
      <c r="TI22" s="0" t="n">
        <f aca="false">IF($BP22="●",SUMIFS(ST_SUM!TW:TW,ST_SUM!$L:$L,$G22)/COUNTIFS($G:$G,$G22,$BP:$BP,"●",$A:$A,TI$5)/TI$3,0)/3600/$E22</f>
        <v>0</v>
      </c>
      <c r="TJ22" s="0" t="n">
        <f aca="false">IF($BQ22="●",SUMIFS(ST_SUM!TX:TX,ST_SUM!$L:$L,$G22)/COUNTIFS($G:$G,$G22,$BQ:$BQ,"●",$A:$A,TJ$5)/TJ$3,0)/3600/$E22</f>
        <v>0</v>
      </c>
      <c r="TK22" s="0" t="n">
        <f aca="false">IF($BR22="●",SUMIFS(ST_SUM!TY:TY,ST_SUM!$L:$L,$G22)/COUNTIFS($G:$G,$G22,$BR:$BR,"●",$A:$A,TK$5)/TK$3,0)/3600/$E22</f>
        <v>0</v>
      </c>
      <c r="TL22" s="0" t="n">
        <f aca="false">IF($BS22="●",SUMIFS(ST_SUM!TZ:TZ,ST_SUM!$L:$L,$G22)/COUNTIFS($G:$G,$G22,$BS:$BS,"●",$A:$A,TL$5)/TL$3,0)/3600/$E22</f>
        <v>0</v>
      </c>
      <c r="TM22" s="0" t="n">
        <f aca="false">IF($BT22="●",SUMIFS(ST_SUM!UA:UA,ST_SUM!$L:$L,$G22)/COUNTIFS($G:$G,$G22,$BT:$BT,"●",$A:$A,TM$5)/TM$3,0)/3600/$E22</f>
        <v>0</v>
      </c>
      <c r="TN22" s="0" t="n">
        <f aca="false">SUM(RA22:TM22)</f>
        <v>0.17641159354968</v>
      </c>
      <c r="TO22" s="0" t="n">
        <f aca="false">IF($H22="●",SUMIFS(ST_SUM!UC:UC,ST_SUM!$L:$L,$G22)/COUNTIFS($G:$G,$G22,$H:$H,"●",$A:$A,TO$5)/TO$3,0)/3600/$E22</f>
        <v>0</v>
      </c>
      <c r="TP22" s="0" t="n">
        <f aca="false">IF($I22="●",SUMIFS(ST_SUM!UD:UD,ST_SUM!$L:$L,$G22)/COUNTIFS($G:$G,$G22,$I:$I,"●",$A:$A,TP$5)/TP$3,0)/3600/$E22</f>
        <v>0</v>
      </c>
      <c r="TQ22" s="0" t="n">
        <f aca="false">IF($J22="●",SUMIFS(ST_SUM!UE:UE,ST_SUM!$L:$L,$G22)/COUNTIFS($G:$G,$G22,$J:$J,"●",$A:$A,TQ$5)/TQ$3,0)/3600/$E22</f>
        <v>0</v>
      </c>
      <c r="TR22" s="0" t="n">
        <f aca="false">IF($K22="●",SUMIFS(ST_SUM!UF:UF,ST_SUM!$L:$L,$G22)/COUNTIFS($G:$G,$G22,$K:$K,"●",$A:$A,TR$5)/TR$3,0)/3600/$E22</f>
        <v>0</v>
      </c>
      <c r="TS22" s="0" t="n">
        <f aca="false">IF($L22="●",SUMIFS(ST_SUM!UG:UG,ST_SUM!$L:$L,$G22)/COUNTIFS($G:$G,$G22,$L:$L,"●",$A:$A,TS$5)/TS$3,0)/3600/$E22</f>
        <v>0</v>
      </c>
      <c r="TT22" s="0" t="n">
        <f aca="false">IF($M22="●",SUMIFS(ST_SUM!UH:UH,ST_SUM!$L:$L,$G22)/COUNTIFS($G:$G,$G22,$M:$M,"●",$A:$A,TT$5)/TT$3,0)/3600/$E22</f>
        <v>0</v>
      </c>
      <c r="TU22" s="0" t="n">
        <f aca="false">IF($N22="●",SUMIFS(ST_SUM!UI:UI,ST_SUM!$L:$L,$G22)/COUNTIFS($G:$G,$G22,$N:$N,"●",$A:$A,TU$5)/TU$3,0)/3600/$E22</f>
        <v>0</v>
      </c>
      <c r="TV22" s="0" t="n">
        <f aca="false">IF($O22="●",SUMIFS(ST_SUM!UJ:UJ,ST_SUM!$L:$L,$G22,ST_SUM!$M:$M,IF($B22='PART METHOD'!$D$4,"FMCNC1",IF($B22='PART METHOD'!$D$6,"FMCNC2","STD")))/IF($B22='PART METHOD'!$D$4,COUNTIFS($G:$G,$G22,$O:$O,"●",$A:$A,TV$5,$B:$B,'PART METHOD'!$D$4),IF($B22='PART METHOD'!$D$6,COUNTIFS($G:$G,$G22,$O:$O,"●",$A:$A,TV$5,$B:$B,'PART METHOD'!$D$6),COUNTIFS($G:$G,$G22,$O:$O,"●",$A:$A,TV$5,$B:$B,"&lt;&gt;"&amp;'PART METHOD'!$D$4,$B:$B,"&lt;&gt;"&amp;'PART METHOD'!$D$6)))/TV$3,0)/3600/$E22</f>
        <v>0.00126946924603175</v>
      </c>
      <c r="TW22" s="0" t="n">
        <f aca="false">IF($P22="●",SUMIFS(ST_SUM!UK:UK,ST_SUM!$L:$L,$G22,ST_SUM!$M:$M,IF($B22='PART METHOD'!$D$4,"FMCNC1",IF($B22='PART METHOD'!$D$6,"FMCNC2","STD")))/IF($B22='PART METHOD'!$D$4,COUNTIFS($G:$G,$G22,$P:$P,"●",$A:$A,TW$5,$B:$B,'PART METHOD'!$D$4),IF($B22='PART METHOD'!$D$6,COUNTIFS($G:$G,$G22,$P:$P,"●",$A:$A,TW$5,$B:$B,'PART METHOD'!$D$6),COUNTIFS($G:$G,$G22,$P:$P,"●",$A:$A,TW$5,$B:$B,"&lt;&gt;"&amp;'PART METHOD'!$D$4,$B:$B,"&lt;&gt;"&amp;'PART METHOD'!$D$6)))/TW$3,0)/3600/$E22</f>
        <v>0</v>
      </c>
      <c r="TX22" s="0" t="n">
        <f aca="false">IF($Q22="●",SUMIFS(ST_SUM!UL:UL,ST_SUM!$L:$L,$G22,ST_SUM!$M:$M,IF($B22='PART METHOD'!$D$4,"FMCNC1",IF($B22='PART METHOD'!$D$6,"FMCNC2","STD")))/IF($B22='PART METHOD'!$D$4,COUNTIFS($G:$G,$G22,$Q:$Q,"●",$A:$A,TX$5,$B:$B,'PART METHOD'!$D$4),IF($B22='PART METHOD'!$D$6,COUNTIFS($G:$G,$G22,$Q:$Q,"●",$A:$A,TX$5,$B:$B,'PART METHOD'!$D$6),COUNTIFS($G:$G,$G22,$Q:$Q,"●",$A:$A,TX$5,$B:$B,"&lt;&gt;"&amp;'PART METHOD'!$D$4,$B:$B,"&lt;&gt;"&amp;'PART METHOD'!$D$6)))/TX$3,0)/3600/$E22</f>
        <v>0.0298627645502646</v>
      </c>
      <c r="TY22" s="0" t="n">
        <f aca="false">IF($R22="●",SUMIFS(ST_SUM!UM:UM,ST_SUM!$L:$L,$G22,ST_SUM!$M:$M,IF($B22='PART METHOD'!$D$4,"FMCNC1",IF($B22='PART METHOD'!$D$6,"FMCNC2","STD")))/IF($B22='PART METHOD'!$D$4,COUNTIFS($G:$G,$G22,$R:$R,"●",$A:$A,TY$5,$B:$B,'PART METHOD'!$D$4),IF($B22='PART METHOD'!$D$6,COUNTIFS($G:$G,$G22,$R:$R,"●",$A:$A,TY$5,$B:$B,'PART METHOD'!$D$6),COUNTIFS($G:$G,$G22,$R:$R,"●",$A:$A,TY$5,$B:$B,"&lt;&gt;"&amp;'PART METHOD'!$D$4,$B:$B,"&lt;&gt;"&amp;'PART METHOD'!$D$6)))/TY$3,0)/3600/$E22</f>
        <v>0.0349549724002849</v>
      </c>
      <c r="TZ22" s="0" t="n">
        <f aca="false">IF($S22="●",SUMIFS(ST_SUM!UN:UN,ST_SUM!$L:$L,$G22,ST_SUM!$M:$M,IF($B22='PART METHOD'!$D$4,"FMCNC1",IF($B22='PART METHOD'!$D$6,"FMCNC2","STD")))/IF($B22='PART METHOD'!$D$4,COUNTIFS($G:$G,$G22,$S:$S,"●",$A:$A,TZ$5,$B:$B,'PART METHOD'!$D$4),IF($B22='PART METHOD'!$D$6,COUNTIFS($G:$G,$G22,$S:$S,"●",$A:$A,TZ$5,$B:$B,'PART METHOD'!$D$6),COUNTIFS($G:$G,$G22,$S:$S,"●",$A:$A,TZ$5,$B:$B,"&lt;&gt;"&amp;'PART METHOD'!$D$4,$B:$B,"&lt;&gt;"&amp;'PART METHOD'!$D$6)))/TZ$3,0)/3600/$E22</f>
        <v>0.0189690806878307</v>
      </c>
      <c r="UA22" s="0" t="n">
        <f aca="false">IF($T22="●",SUMIFS(ST_SUM!UO:UO,ST_SUM!$L:$L,$G22,ST_SUM!$M:$M,IF($B22='PART METHOD'!$D$4,"FMCNC1",IF($B22='PART METHOD'!$D$6,"FMCNC2","STD")))/IF($B22='PART METHOD'!$D$4,COUNTIFS($G:$G,$G22,$T:$T,"●",$A:$A,UA$5,$B:$B,'PART METHOD'!$D$4),IF($B22='PART METHOD'!$D$6,COUNTIFS($G:$G,$G22,$T:$T,"●",$A:$A,UA$5,$B:$B,'PART METHOD'!$D$6),COUNTIFS($G:$G,$G22,$T:$T,"●",$A:$A,UA$5,$B:$B,"&lt;&gt;"&amp;'PART METHOD'!$D$4,$B:$B,"&lt;&gt;"&amp;'PART METHOD'!$D$6)))/UA$3,0)/3600/$E22</f>
        <v>0.115128224206349</v>
      </c>
      <c r="UB22" s="0" t="n">
        <f aca="false">IF($U22="●",SUMIFS(ST_SUM!UP:UP,ST_SUM!$L:$L,$G22,ST_SUM!$M:$M,IF($B22='PART METHOD'!$D$4,"FMCNC1",IF($B22='PART METHOD'!$D$6,"FMCNC2","STD")))/IF($B22='PART METHOD'!$D$4,COUNTIFS($G:$G,$G22,$U:$U,"●",$A:$A,UB$5,$B:$B,'PART METHOD'!$D$4),IF($B22='PART METHOD'!$D$6,COUNTIFS($G:$G,$G22,$U:$U,"●",$A:$A,UB$5,$B:$B,'PART METHOD'!$D$6),COUNTIFS($G:$G,$G22,$U:$U,"●",$A:$A,UB$5,$B:$B,"&lt;&gt;"&amp;'PART METHOD'!$D$4,$B:$B,"&lt;&gt;"&amp;'PART METHOD'!$D$6)))/UB$3,0)/3600/$E22</f>
        <v>0.046846767526455</v>
      </c>
      <c r="UC22" s="0" t="n">
        <f aca="false">IF($V22="●",SUMIFS(ST_SUM!UQ:UQ,ST_SUM!$L:$L,$G22,ST_SUM!$M:$M,IF($B22='PART METHOD'!$D$4,"FMCNC1",IF($B22='PART METHOD'!$D$6,"FMCNC2","STD")))/IF($B22='PART METHOD'!$D$4,COUNTIFS($G:$G,$G22,$V:$V,"●",$A:$A,UC$5,$B:$B,'PART METHOD'!$D$4),IF($B22='PART METHOD'!$D$6,COUNTIFS($G:$G,$G22,$V:$V,"●",$A:$A,UC$5,$B:$B,'PART METHOD'!$D$6),COUNTIFS($G:$G,$G22,$V:$V,"●",$A:$A,UC$5,$B:$B,"&lt;&gt;"&amp;'PART METHOD'!$D$4,$B:$B,"&lt;&gt;"&amp;'PART METHOD'!$D$6)))/UC$3,0)/3600/$E22</f>
        <v>0</v>
      </c>
      <c r="UD22" s="0" t="n">
        <f aca="false">IF($W22="●",SUMIFS(ST_SUM!UR:UR,ST_SUM!$L:$L,$G22,ST_SUM!$N:$N,IF($B22='PART METHOD'!$D$5,"HAND","STD"))/COUNTIFS($G:$G,$G22,$W:$W,"●",$A:$A,UD$5,$B:$B,IF($B22='PART METHOD'!$D$5,'PART METHOD'!$D$5,"&lt;&gt;"&amp;'PART METHOD'!$D$5))/UD$3,0)/3600/$E22</f>
        <v>0</v>
      </c>
      <c r="UE22" s="0" t="n">
        <f aca="false">IF($X22="●",SUMIFS(ST_SUM!US:US,ST_SUM!$L:$L,$G22)/COUNTIFS($G:$G,$G22,$X:$X,"●",$A:$A,UE$5)/UE$3,0)/3600/$E22</f>
        <v>0</v>
      </c>
      <c r="UF22" s="0" t="n">
        <f aca="false">IF($Y22="●",SUMIFS(ST_SUM!UT:UT,ST_SUM!$L:$L,$G22)/COUNTIFS($G:$G,$G22,$Y:$Y,"●",$A:$A,UF$5)/UF$3,0)/3600/$E22</f>
        <v>0</v>
      </c>
      <c r="UG22" s="0" t="n">
        <f aca="false">IF($Z22="●",SUMIFS(ST_SUM!UU:UU,ST_SUM!$L:$L,$G22)/COUNTIFS($G:$G,$G22,$Z:$Z,"●",$A:$A,UG$5)/UG$3,0)/3600/$E22</f>
        <v>0</v>
      </c>
      <c r="UH22" s="0" t="n">
        <f aca="false">IF($AA22="●",SUMIFS(ST_SUM!UV:UV,ST_SUM!$L:$L,$G22)/COUNTIFS($G:$G,$G22,$AA:$AA,"●",$A:$A,UH$5)/UH$3,0)/3600/$E22</f>
        <v>0</v>
      </c>
      <c r="UI22" s="0" t="n">
        <f aca="false">IF($AB22="●",SUMIFS(ST_SUM!UW:UW,ST_SUM!$L:$L,$G22)/COUNTIFS($G:$G,$G22,$AB:$AB,"●",$A:$A,UI$5)/UI$3,0)/3600/$E22</f>
        <v>0</v>
      </c>
      <c r="UJ22" s="0" t="n">
        <f aca="false">IF($AC22="●",SUMIFS(ST_SUM!UX:UX,ST_SUM!$L:$L,$G22)/COUNTIFS($G:$G,$G22,$AC:$AC,"●",$A:$A,UJ$5)/UJ$3,0)/3600/$E22</f>
        <v>0</v>
      </c>
      <c r="UK22" s="0" t="n">
        <f aca="false">IF($AD22="●",SUMIFS(ST_SUM!UY:UY,ST_SUM!$L:$L,$G22)/COUNTIFS($G:$G,$G22,$AD:$AD,"●",$A:$A,UK$5)/UK$3,0)/3600/$E22</f>
        <v>0</v>
      </c>
      <c r="UL22" s="0" t="n">
        <f aca="false">IF($AE22="●",SUMIFS(ST_SUM!UZ:UZ,ST_SUM!$L:$L,$G22)/COUNTIFS($G:$G,$G22,$AE:$AE,"●",$A:$A,UL$5)/UL$3,0)/3600/$E22</f>
        <v>0</v>
      </c>
      <c r="UM22" s="0" t="n">
        <f aca="false">IF($AF22="●",SUMIFS(ST_SUM!VA:VA,ST_SUM!$L:$L,$G22)/COUNTIFS($G:$G,$G22,$AF:$AF,"●",$A:$A,UM$5)/UM$3,0)/3600/$E22</f>
        <v>0</v>
      </c>
      <c r="UN22" s="0" t="n">
        <f aca="false">IF($AG22="●",SUMIFS(ST_SUM!VB:VB,ST_SUM!$L:$L,$G22)/COUNTIFS($G:$G,$G22,$AG:$AG,"●",$A:$A,UN$5)/UN$3,0)/3600/$E22</f>
        <v>0</v>
      </c>
      <c r="UO22" s="0" t="n">
        <f aca="false">IF($AH22="●",SUMIFS(ST_SUM!VC:VC,ST_SUM!$L:$L,$G22)/COUNTIFS($G:$G,$G22,$AH:$AH,"●",$A:$A,UO$5)/UO$3,0)/3600/$E22</f>
        <v>0</v>
      </c>
      <c r="UP22" s="0" t="n">
        <f aca="false">IF($AI22="●",SUMIFS(ST_SUM!VD:VD,ST_SUM!$L:$L,$G22)/COUNTIFS($G:$G,$G22,$AI:$AI,"●",$A:$A,UP$5)/UP$3,0)/3600/$E22</f>
        <v>0</v>
      </c>
      <c r="UQ22" s="0" t="n">
        <f aca="false">IF($AJ22="●",SUMIFS(ST_SUM!VE:VE,ST_SUM!$L:$L,$G22)/COUNTIFS($G:$G,$G22,$AJ:$AJ,"●",$A:$A,UQ$5)/UQ$3,0)/3600/$E22</f>
        <v>0</v>
      </c>
      <c r="UR22" s="0" t="n">
        <f aca="false">IF($AK22="●",SUMIFS(ST_SUM!VF:VF,ST_SUM!$L:$L,$G22)/COUNTIFS($G:$G,$G22,$AK:$AK,"●",$A:$A,UR$5)/UR$3,0)/3600/$E22</f>
        <v>0</v>
      </c>
      <c r="US22" s="0" t="n">
        <f aca="false">IF($AL22="●",SUMIFS(ST_SUM!VG:VG,ST_SUM!$L:$L,$G22)/COUNTIFS($G:$G,$G22,$AL:$AL,"●",$A:$A,US$5)/US$3,0)/3600/$E22</f>
        <v>0</v>
      </c>
      <c r="UT22" s="0" t="n">
        <f aca="false">IF($AM22="●",SUMIFS(ST_SUM!VH:VH,ST_SUM!$L:$L,$G22)/COUNTIFS($G:$G,$G22,$AM:$AM,"●",$A:$A,UT$5)/UT$3,0)/3600/$E22</f>
        <v>0</v>
      </c>
      <c r="UU22" s="0" t="n">
        <f aca="false">IF($AN22="●",SUMIFS(ST_SUM!VI:VI,ST_SUM!$L:$L,$G22)/COUNTIFS($G:$G,$G22,$AN:$AN,"●",$A:$A,UU$5)/UU$3,0)/3600/$E22</f>
        <v>0</v>
      </c>
      <c r="UV22" s="0" t="n">
        <f aca="false">IF($AO22="●",SUMIFS(ST_SUM!VJ:VJ,ST_SUM!$L:$L,$G22)/COUNTIFS($G:$G,$G22,$AO:$AO,"●",$A:$A,UV$5)/UV$3,0)/3600/$E22</f>
        <v>0</v>
      </c>
      <c r="UW22" s="0" t="n">
        <f aca="false">IF($AP22="●",SUMIFS(ST_SUM!VK:VK,ST_SUM!$L:$L,$G22)/COUNTIFS($G:$G,$G22,$AP:$AP,"●",$A:$A,UW$5)/UW$3,0)/3600/$E22</f>
        <v>0</v>
      </c>
      <c r="UX22" s="0" t="n">
        <f aca="false">IF($AQ22="●",SUMIFS(ST_SUM!VL:VL,ST_SUM!$L:$L,$G22)/COUNTIFS($G:$G,$G22,$AQ:$AQ,"●",$A:$A,UX$5)/UX$3,0)/3600/$E22</f>
        <v>0</v>
      </c>
      <c r="UY22" s="0" t="n">
        <f aca="false">IF($AR22="●",SUMIFS(ST_SUM!VM:VM,ST_SUM!$L:$L,$G22)/COUNTIFS($G:$G,$G22,$AR:$AR,"●",$A:$A,UY$5)/UY$3,0)/3600/$E22</f>
        <v>0</v>
      </c>
      <c r="UZ22" s="0" t="n">
        <f aca="false">IF($AS22="●",SUMIFS(ST_SUM!VN:VN,ST_SUM!$L:$L,$G22)/COUNTIFS($G:$G,$G22,$AS:$AS,"●",$A:$A,UZ$5)/UZ$3,0)/3600/$E22</f>
        <v>0</v>
      </c>
      <c r="VA22" s="0" t="n">
        <f aca="false">IF($AT22="●",SUMIFS(ST_SUM!VO:VO,ST_SUM!$L:$L,$G22)/COUNTIFS($G:$G,$G22,$AT:$AT,"●",$A:$A,VA$5)/VA$3,0)/3600/$E22</f>
        <v>0</v>
      </c>
      <c r="VB22" s="0" t="n">
        <f aca="false">IF($AU22="●",SUMIFS(ST_SUM!VP:VP,ST_SUM!$L:$L,$G22)/COUNTIFS($G:$G,$G22,$AU:$AU,"●",$A:$A,VB$5)/VB$3,0)/3600/$E22</f>
        <v>0</v>
      </c>
      <c r="VC22" s="0" t="n">
        <f aca="false">IF($AV22="●",SUMIFS(ST_SUM!VQ:VQ,ST_SUM!$L:$L,$G22)/COUNTIFS($G:$G,$G22,$AV:$AV,"●",$A:$A,VC$5)/VC$3,0)/3600/$E22</f>
        <v>0</v>
      </c>
      <c r="VD22" s="0" t="n">
        <f aca="false">IF($AW22="●",SUMIFS(ST_SUM!VR:VR,ST_SUM!$L:$L,$G22)/COUNTIFS($G:$G,$G22,$AW:$AW,"●",$A:$A,VD$5)/VD$3,0)/3600/$E22</f>
        <v>0</v>
      </c>
      <c r="VE22" s="0" t="n">
        <f aca="false">IF($AX22="●",SUMIFS(ST_SUM!VS:VS,ST_SUM!$L:$L,$G22)/COUNTIFS($G:$G,$G22,$AX:$AX,"●",$A:$A,VE$5)/VE$3,0)/3600/$E22</f>
        <v>0</v>
      </c>
      <c r="VF22" s="0" t="n">
        <f aca="false">IF($AY22="●",SUMIFS(ST_SUM!VT:VT,ST_SUM!$L:$L,$G22)/COUNTIFS($G:$G,$G22,$AY:$AY,"●",$A:$A,VF$5)/VF$3,0)/3600/$E22</f>
        <v>0</v>
      </c>
      <c r="VG22" s="0" t="n">
        <f aca="false">IF($AZ22="●",SUMIFS(ST_SUM!VU:VU,ST_SUM!$L:$L,$G22)/COUNTIFS($G:$G,$G22,$AZ:$AZ,"●",$A:$A,VG$5)/VG$3,0)/3600/$E22</f>
        <v>0</v>
      </c>
      <c r="VH22" s="0" t="n">
        <f aca="false">IF($BA22="●",SUMIFS(ST_SUM!VV:VV,ST_SUM!$L:$L,$G22)/COUNTIFS($G:$G,$G22,$BA:$BA,"●",$A:$A,VH$5)/VH$3,0)/3600/$E22</f>
        <v>0</v>
      </c>
      <c r="VI22" s="0" t="n">
        <f aca="false">IF($BB22="●",SUMIFS(ST_SUM!VW:VW,ST_SUM!$L:$L,$G22)/COUNTIFS($G:$G,$G22,$BB:$BB,"●",$A:$A,VI$5)/VI$3,0)/3600/$E22</f>
        <v>0</v>
      </c>
      <c r="VJ22" s="0" t="n">
        <f aca="false">IF($BC22="●",SUMIFS(ST_SUM!VX:VX,ST_SUM!$L:$L,$G22)/COUNTIFS($G:$G,$G22,$BC:$BC,"●",$A:$A,VJ$5)/VJ$3,0)/3600/$E22</f>
        <v>0</v>
      </c>
      <c r="VK22" s="0" t="n">
        <f aca="false">IF($BD22="●",SUMIFS(ST_SUM!VY:VY,ST_SUM!$L:$L,$G22)/COUNTIFS($G:$G,$G22,$BD:$BD,"●",$A:$A,VK$5)/VK$3,0)/3600/$E22</f>
        <v>0</v>
      </c>
      <c r="VL22" s="0" t="n">
        <f aca="false">IF($BE22="●",SUMIFS(ST_SUM!VZ:VZ,ST_SUM!$L:$L,$G22)/COUNTIFS($G:$G,$G22,$BE:$BE,"●",$A:$A,VL$5)/VL$3,0)/3600/$E22</f>
        <v>0</v>
      </c>
      <c r="VM22" s="0" t="n">
        <f aca="false">IF($BF22="●",SUMIFS(ST_SUM!WA:WA,ST_SUM!$L:$L,$G22)/COUNTIFS($G:$G,$G22,$BF:$BF,"●",$A:$A,VM$5)/VM$3,0)/3600/$E22</f>
        <v>0</v>
      </c>
      <c r="VN22" s="0" t="n">
        <f aca="false">IF($BG22="●",SUMIFS(ST_SUM!WB:WB,ST_SUM!$L:$L,$G22)/COUNTIFS($G:$G,$G22,$BG:$BG,"●",$A:$A,VN$5)/VN$3,0)/3600/$E22</f>
        <v>0</v>
      </c>
      <c r="VO22" s="0" t="n">
        <f aca="false">IF($BH22="●",SUMIFS(ST_SUM!WC:WC,ST_SUM!$L:$L,$G22)/COUNTIFS($G:$G,$G22,$BH:$BH,"●",$A:$A,VO$5)/VO$3,0)/3600/$E22</f>
        <v>0</v>
      </c>
      <c r="VP22" s="0" t="n">
        <f aca="false">IF($BI22="●",SUMIFS(ST_SUM!WD:WD,ST_SUM!$L:$L,$G22)/COUNTIFS($G:$G,$G22,$BI:$BI,"●",$A:$A,VP$5)/VP$3,0)/3600/$E22</f>
        <v>0</v>
      </c>
      <c r="VQ22" s="0" t="n">
        <f aca="false">IF($BJ22="●",SUMIFS(ST_SUM!WE:WE,ST_SUM!$L:$L,$G22)/COUNTIFS($G:$G,$G22,$BJ:$BJ,"●",$A:$A,VQ$5)/VQ$3,0)/3600/$E22</f>
        <v>0</v>
      </c>
      <c r="VR22" s="0" t="n">
        <f aca="false">IF($BK22="●",SUMIFS(ST_SUM!WF:WF,ST_SUM!$L:$L,$G22)/COUNTIFS($G:$G,$G22,$BK:$BK,"●",$A:$A,VR$5)/VR$3,0)/3600/$E22</f>
        <v>0</v>
      </c>
      <c r="VS22" s="0" t="n">
        <f aca="false">IF($BL22="●",SUMIFS(ST_SUM!WG:WG,ST_SUM!$L:$L,$G22)/COUNTIFS($G:$G,$G22,$BL:$BL,"●",$A:$A,VS$5)/VS$3,0)/3600/$E22</f>
        <v>0</v>
      </c>
      <c r="VT22" s="0" t="n">
        <f aca="false">IF($BM22="●",SUMIFS(ST_SUM!WH:WH,ST_SUM!$L:$L,$G22)/COUNTIFS($G:$G,$G22,$BM:$BM,"●",$A:$A,VT$5)/VT$3,0)/3600/$E22</f>
        <v>0</v>
      </c>
      <c r="VU22" s="0" t="n">
        <f aca="false">IF($BN22="●",SUMIFS(ST_SUM!WI:WI,ST_SUM!$L:$L,$G22)/COUNTIFS($G:$G,$G22,$BN:$BN,"●",$A:$A,VU$5)/VU$3,0)/3600/$E22</f>
        <v>0</v>
      </c>
      <c r="VV22" s="0" t="n">
        <f aca="false">IF($BO22="●",SUMIFS(ST_SUM!WJ:WJ,ST_SUM!$L:$L,$G22)/COUNTIFS($G:$G,$G22,$BO:$BO,"●",$A:$A,VV$5)/VV$3,0)/3600/$E22</f>
        <v>0</v>
      </c>
      <c r="VW22" s="0" t="n">
        <f aca="false">IF($BP22="●",SUMIFS(ST_SUM!WK:WK,ST_SUM!$L:$L,$G22)/COUNTIFS($G:$G,$G22,$BP:$BP,"●",$A:$A,VW$5)/VW$3,0)/3600/$E22</f>
        <v>0</v>
      </c>
      <c r="VX22" s="0" t="n">
        <f aca="false">IF($BQ22="●",SUMIFS(ST_SUM!WL:WL,ST_SUM!$L:$L,$G22)/COUNTIFS($G:$G,$G22,$BQ:$BQ,"●",$A:$A,VX$5)/VX$3,0)/3600/$E22</f>
        <v>0</v>
      </c>
      <c r="VY22" s="0" t="n">
        <f aca="false">IF($BR22="●",SUMIFS(ST_SUM!WM:WM,ST_SUM!$L:$L,$G22)/COUNTIFS($G:$G,$G22,$BR:$BR,"●",$A:$A,VY$5)/VY$3,0)/3600/$E22</f>
        <v>0</v>
      </c>
      <c r="VZ22" s="0" t="n">
        <f aca="false">IF($BS22="●",SUMIFS(ST_SUM!WN:WN,ST_SUM!$L:$L,$G22)/COUNTIFS($G:$G,$G22,$BS:$BS,"●",$A:$A,VZ$5)/VZ$3,0)/3600/$E22</f>
        <v>0</v>
      </c>
      <c r="WA22" s="0" t="n">
        <f aca="false">IF($BT22="●",SUMIFS(ST_SUM!WO:WO,ST_SUM!$L:$L,$G22)/COUNTIFS($G:$G,$G22,$BT:$BT,"●",$A:$A,WA$5)/WA$3,0)/3600/$E22</f>
        <v>0</v>
      </c>
      <c r="WB22" s="0" t="n">
        <f aca="false">SUM(TO22:WA22)</f>
        <v>0.247031278617216</v>
      </c>
      <c r="WC22" s="0" t="n">
        <f aca="false">IF($H22="●",SUMIFS(ST_SUM!WQ:WQ,ST_SUM!$L:$L,$G22)/COUNTIFS($G:$G,$G22,$H:$H,"●",$A:$A,WC$5)/WC$3,0)/3600/$E22</f>
        <v>0</v>
      </c>
      <c r="WD22" s="0" t="n">
        <f aca="false">IF($I22="●",SUMIFS(ST_SUM!WR:WR,ST_SUM!$L:$L,$G22)/COUNTIFS($G:$G,$G22,$I:$I,"●",$A:$A,WD$5)/WD$3,0)/3600/$E22</f>
        <v>0</v>
      </c>
      <c r="WE22" s="0" t="n">
        <f aca="false">IF($J22="●",SUMIFS(ST_SUM!WS:WS,ST_SUM!$L:$L,$G22)/COUNTIFS($G:$G,$G22,$J:$J,"●",$A:$A,WE$5)/WE$3,0)/3600/$E22</f>
        <v>0</v>
      </c>
      <c r="WF22" s="0" t="n">
        <f aca="false">IF($K22="●",SUMIFS(ST_SUM!WT:WT,ST_SUM!$L:$L,$G22)/COUNTIFS($G:$G,$G22,$K:$K,"●",$A:$A,WF$5)/WF$3,0)/3600/$E22</f>
        <v>0</v>
      </c>
      <c r="WG22" s="0" t="n">
        <f aca="false">IF($L22="●",SUMIFS(ST_SUM!WU:WU,ST_SUM!$L:$L,$G22)/COUNTIFS($G:$G,$G22,$L:$L,"●",$A:$A,WG$5)/WG$3,0)/3600/$E22</f>
        <v>0</v>
      </c>
      <c r="WH22" s="0" t="n">
        <f aca="false">IF($M22="●",SUMIFS(ST_SUM!WV:WV,ST_SUM!$L:$L,$G22)/COUNTIFS($G:$G,$G22,$M:$M,"●",$A:$A,WH$5)/WH$3,0)/3600/$E22</f>
        <v>0</v>
      </c>
      <c r="WI22" s="0" t="n">
        <f aca="false">IF($N22="●",SUMIFS(ST_SUM!WW:WW,ST_SUM!$L:$L,$G22)/COUNTIFS($G:$G,$G22,$N:$N,"●",$A:$A,WI$5)/WI$3,0)/3600/$E22</f>
        <v>0</v>
      </c>
      <c r="WJ22" s="0" t="n">
        <f aca="false">IF($O22="●",SUMIFS(ST_SUM!WX:WX,ST_SUM!$L:$L,$G22,ST_SUM!$M:$M,IF($B22='PART METHOD'!$D$4,"FMCNC1",IF($B22='PART METHOD'!$D$6,"FMCNC2","STD")))/IF($B22='PART METHOD'!$D$4,COUNTIFS($G:$G,$G22,$O:$O,"●",$A:$A,WJ$5,$B:$B,'PART METHOD'!$D$4),IF($B22='PART METHOD'!$D$6,COUNTIFS($G:$G,$G22,$O:$O,"●",$A:$A,WJ$5,$B:$B,'PART METHOD'!$D$6),COUNTIFS($G:$G,$G22,$O:$O,"●",$A:$A,WJ$5,$B:$B,"&lt;&gt;"&amp;'PART METHOD'!$D$4,$B:$B,"&lt;&gt;"&amp;'PART METHOD'!$D$6)))/WJ$3,0)/3600/$E22</f>
        <v>0.000902817234848485</v>
      </c>
      <c r="WK22" s="0" t="n">
        <f aca="false">IF($P22="●",SUMIFS(ST_SUM!WY:WY,ST_SUM!$L:$L,$G22,ST_SUM!$M:$M,IF($B22='PART METHOD'!$D$4,"FMCNC1",IF($B22='PART METHOD'!$D$6,"FMCNC2","STD")))/IF($B22='PART METHOD'!$D$4,COUNTIFS($G:$G,$G22,$P:$P,"●",$A:$A,WK$5,$B:$B,'PART METHOD'!$D$4),IF($B22='PART METHOD'!$D$6,COUNTIFS($G:$G,$G22,$P:$P,"●",$A:$A,WK$5,$B:$B,'PART METHOD'!$D$6),COUNTIFS($G:$G,$G22,$P:$P,"●",$A:$A,WK$5,$B:$B,"&lt;&gt;"&amp;'PART METHOD'!$D$4,$B:$B,"&lt;&gt;"&amp;'PART METHOD'!$D$6)))/WK$3,0)/3600/$E22</f>
        <v>0</v>
      </c>
      <c r="WL22" s="0" t="n">
        <f aca="false">IF($Q22="●",SUMIFS(ST_SUM!WZ:WZ,ST_SUM!$L:$L,$G22,ST_SUM!$M:$M,IF($B22='PART METHOD'!$D$4,"FMCNC1",IF($B22='PART METHOD'!$D$6,"FMCNC2","STD")))/IF($B22='PART METHOD'!$D$4,COUNTIFS($G:$G,$G22,$Q:$Q,"●",$A:$A,WL$5,$B:$B,'PART METHOD'!$D$4),IF($B22='PART METHOD'!$D$6,COUNTIFS($G:$G,$G22,$Q:$Q,"●",$A:$A,WL$5,$B:$B,'PART METHOD'!$D$6),COUNTIFS($G:$G,$G22,$Q:$Q,"●",$A:$A,WL$5,$B:$B,"&lt;&gt;"&amp;'PART METHOD'!$D$4,$B:$B,"&lt;&gt;"&amp;'PART METHOD'!$D$6)))/WL$3,0)/3600/$E22</f>
        <v>0.0210885416666667</v>
      </c>
      <c r="WM22" s="0" t="n">
        <f aca="false">IF($R22="●",SUMIFS(ST_SUM!XA:XA,ST_SUM!$L:$L,$G22,ST_SUM!$M:$M,IF($B22='PART METHOD'!$D$4,"FMCNC1",IF($B22='PART METHOD'!$D$6,"FMCNC2","STD")))/IF($B22='PART METHOD'!$D$4,COUNTIFS($G:$G,$G22,$R:$R,"●",$A:$A,WM$5,$B:$B,'PART METHOD'!$D$4),IF($B22='PART METHOD'!$D$6,COUNTIFS($G:$G,$G22,$R:$R,"●",$A:$A,WM$5,$B:$B,'PART METHOD'!$D$6),COUNTIFS($G:$G,$G22,$R:$R,"●",$A:$A,WM$5,$B:$B,"&lt;&gt;"&amp;'PART METHOD'!$D$4,$B:$B,"&lt;&gt;"&amp;'PART METHOD'!$D$6)))/WM$3,0)/3600/$E22</f>
        <v>0.0197464473460567</v>
      </c>
      <c r="WN22" s="0" t="n">
        <f aca="false">IF($S22="●",SUMIFS(ST_SUM!XB:XB,ST_SUM!$L:$L,$G22,ST_SUM!$M:$M,IF($B22='PART METHOD'!$D$4,"FMCNC1",IF($B22='PART METHOD'!$D$6,"FMCNC2","STD")))/IF($B22='PART METHOD'!$D$4,COUNTIFS($G:$G,$G22,$S:$S,"●",$A:$A,WN$5,$B:$B,'PART METHOD'!$D$4),IF($B22='PART METHOD'!$D$6,COUNTIFS($G:$G,$G22,$S:$S,"●",$A:$A,WN$5,$B:$B,'PART METHOD'!$D$6),COUNTIFS($G:$G,$G22,$S:$S,"●",$A:$A,WN$5,$B:$B,"&lt;&gt;"&amp;'PART METHOD'!$D$4,$B:$B,"&lt;&gt;"&amp;'PART METHOD'!$D$6)))/WN$3,0)/3600/$E22</f>
        <v>0.0134903724747475</v>
      </c>
      <c r="WO22" s="0" t="n">
        <f aca="false">IF($T22="●",SUMIFS(ST_SUM!XC:XC,ST_SUM!$L:$L,$G22,ST_SUM!$M:$M,IF($B22='PART METHOD'!$D$4,"FMCNC1",IF($B22='PART METHOD'!$D$6,"FMCNC2","STD")))/IF($B22='PART METHOD'!$D$4,COUNTIFS($G:$G,$G22,$T:$T,"●",$A:$A,WO$5,$B:$B,'PART METHOD'!$D$4),IF($B22='PART METHOD'!$D$6,COUNTIFS($G:$G,$G22,$T:$T,"●",$A:$A,WO$5,$B:$B,'PART METHOD'!$D$6),COUNTIFS($G:$G,$G22,$T:$T,"●",$A:$A,WO$5,$B:$B,"&lt;&gt;"&amp;'PART METHOD'!$D$4,$B:$B,"&lt;&gt;"&amp;'PART METHOD'!$D$6)))/WO$3,0)/3600/$E22</f>
        <v>0.0477596669823232</v>
      </c>
      <c r="WP22" s="0" t="n">
        <f aca="false">IF($U22="●",SUMIFS(ST_SUM!XD:XD,ST_SUM!$L:$L,$G22,ST_SUM!$M:$M,IF($B22='PART METHOD'!$D$4,"FMCNC1",IF($B22='PART METHOD'!$D$6,"FMCNC2","STD")))/IF($B22='PART METHOD'!$D$4,COUNTIFS($G:$G,$G22,$U:$U,"●",$A:$A,WP$5,$B:$B,'PART METHOD'!$D$4),IF($B22='PART METHOD'!$D$6,COUNTIFS($G:$G,$G22,$U:$U,"●",$A:$A,WP$5,$B:$B,'PART METHOD'!$D$6),COUNTIFS($G:$G,$G22,$U:$U,"●",$A:$A,WP$5,$B:$B,"&lt;&gt;"&amp;'PART METHOD'!$D$4,$B:$B,"&lt;&gt;"&amp;'PART METHOD'!$D$6)))/WP$3,0)/3600/$E22</f>
        <v>0.0383182212752525</v>
      </c>
      <c r="WQ22" s="0" t="n">
        <f aca="false">IF($V22="●",SUMIFS(ST_SUM!XE:XE,ST_SUM!$L:$L,$G22,ST_SUM!$M:$M,IF($B22='PART METHOD'!$D$4,"FMCNC1",IF($B22='PART METHOD'!$D$6,"FMCNC2","STD")))/IF($B22='PART METHOD'!$D$4,COUNTIFS($G:$G,$G22,$V:$V,"●",$A:$A,WQ$5,$B:$B,'PART METHOD'!$D$4),IF($B22='PART METHOD'!$D$6,COUNTIFS($G:$G,$G22,$V:$V,"●",$A:$A,WQ$5,$B:$B,'PART METHOD'!$D$6),COUNTIFS($G:$G,$G22,$V:$V,"●",$A:$A,WQ$5,$B:$B,"&lt;&gt;"&amp;'PART METHOD'!$D$4,$B:$B,"&lt;&gt;"&amp;'PART METHOD'!$D$6)))/WQ$3,0)/3600/$E22</f>
        <v>0</v>
      </c>
      <c r="WR22" s="0" t="n">
        <f aca="false">IF($W22="●",SUMIFS(ST_SUM!XF:XF,ST_SUM!$L:$L,$G22,ST_SUM!$N:$N,IF($B22='PART METHOD'!$D$5,"HAND","STD"))/COUNTIFS($G:$G,$G22,$W:$W,"●",$A:$A,WR$5,$B:$B,IF($B22='PART METHOD'!$D$5,'PART METHOD'!$D$5,"&lt;&gt;"&amp;'PART METHOD'!$D$5))/WR$3,0)/3600/$E22</f>
        <v>0</v>
      </c>
      <c r="WS22" s="0" t="n">
        <f aca="false">IF($X22="●",SUMIFS(ST_SUM!XG:XG,ST_SUM!$L:$L,$G22)/COUNTIFS($G:$G,$G22,$X:$X,"●",$A:$A,WS$5)/WS$3,0)/3600/$E22</f>
        <v>0</v>
      </c>
      <c r="WT22" s="0" t="n">
        <f aca="false">IF($Y22="●",SUMIFS(ST_SUM!XH:XH,ST_SUM!$L:$L,$G22)/COUNTIFS($G:$G,$G22,$Y:$Y,"●",$A:$A,WT$5)/WT$3,0)/3600/$E22</f>
        <v>0</v>
      </c>
      <c r="WU22" s="0" t="n">
        <f aca="false">IF($Z22="●",SUMIFS(ST_SUM!XI:XI,ST_SUM!$L:$L,$G22)/COUNTIFS($G:$G,$G22,$Z:$Z,"●",$A:$A,WU$5)/WU$3,0)/3600/$E22</f>
        <v>0</v>
      </c>
      <c r="WV22" s="0" t="n">
        <f aca="false">IF($AA22="●",SUMIFS(ST_SUM!XJ:XJ,ST_SUM!$L:$L,$G22)/COUNTIFS($G:$G,$G22,$AA:$AA,"●",$A:$A,WV$5)/WV$3,0)/3600/$E22</f>
        <v>0</v>
      </c>
      <c r="WW22" s="0" t="n">
        <f aca="false">IF($AB22="●",SUMIFS(ST_SUM!XK:XK,ST_SUM!$L:$L,$G22)/COUNTIFS($G:$G,$G22,$AB:$AB,"●",$A:$A,WW$5)/WW$3,0)/3600/$E22</f>
        <v>0</v>
      </c>
      <c r="WX22" s="0" t="n">
        <f aca="false">IF($AC22="●",SUMIFS(ST_SUM!XL:XL,ST_SUM!$L:$L,$G22)/COUNTIFS($G:$G,$G22,$AC:$AC,"●",$A:$A,WX$5)/WX$3,0)/3600/$E22</f>
        <v>0</v>
      </c>
      <c r="WY22" s="0" t="n">
        <f aca="false">IF($AD22="●",SUMIFS(ST_SUM!XM:XM,ST_SUM!$L:$L,$G22)/COUNTIFS($G:$G,$G22,$AD:$AD,"●",$A:$A,WY$5)/WY$3,0)/3600/$E22</f>
        <v>0</v>
      </c>
      <c r="WZ22" s="0" t="n">
        <f aca="false">IF($AE22="●",SUMIFS(ST_SUM!XN:XN,ST_SUM!$L:$L,$G22)/COUNTIFS($G:$G,$G22,$AE:$AE,"●",$A:$A,WZ$5)/WZ$3,0)/3600/$E22</f>
        <v>0</v>
      </c>
      <c r="XA22" s="0" t="n">
        <f aca="false">IF($AF22="●",SUMIFS(ST_SUM!XO:XO,ST_SUM!$L:$L,$G22)/COUNTIFS($G:$G,$G22,$AF:$AF,"●",$A:$A,XA$5)/XA$3,0)/3600/$E22</f>
        <v>0</v>
      </c>
      <c r="XB22" s="0" t="n">
        <f aca="false">IF($AG22="●",SUMIFS(ST_SUM!XP:XP,ST_SUM!$L:$L,$G22)/COUNTIFS($G:$G,$G22,$AG:$AG,"●",$A:$A,XB$5)/XB$3,0)/3600/$E22</f>
        <v>0</v>
      </c>
      <c r="XC22" s="0" t="n">
        <f aca="false">IF($AH22="●",SUMIFS(ST_SUM!XQ:XQ,ST_SUM!$L:$L,$G22)/COUNTIFS($G:$G,$G22,$AH:$AH,"●",$A:$A,XC$5)/XC$3,0)/3600/$E22</f>
        <v>0</v>
      </c>
      <c r="XD22" s="0" t="n">
        <f aca="false">IF($AI22="●",SUMIFS(ST_SUM!XR:XR,ST_SUM!$L:$L,$G22)/COUNTIFS($G:$G,$G22,$AI:$AI,"●",$A:$A,XD$5)/XD$3,0)/3600/$E22</f>
        <v>0</v>
      </c>
      <c r="XE22" s="0" t="n">
        <f aca="false">IF($AJ22="●",SUMIFS(ST_SUM!XS:XS,ST_SUM!$L:$L,$G22)/COUNTIFS($G:$G,$G22,$AJ:$AJ,"●",$A:$A,XE$5)/XE$3,0)/3600/$E22</f>
        <v>0</v>
      </c>
      <c r="XF22" s="0" t="n">
        <f aca="false">IF($AK22="●",SUMIFS(ST_SUM!XT:XT,ST_SUM!$L:$L,$G22)/COUNTIFS($G:$G,$G22,$AK:$AK,"●",$A:$A,XF$5)/XF$3,0)/3600/$E22</f>
        <v>0</v>
      </c>
      <c r="XG22" s="0" t="n">
        <f aca="false">IF($AL22="●",SUMIFS(ST_SUM!XU:XU,ST_SUM!$L:$L,$G22)/COUNTIFS($G:$G,$G22,$AL:$AL,"●",$A:$A,XG$5)/XG$3,0)/3600/$E22</f>
        <v>0</v>
      </c>
      <c r="XH22" s="0" t="n">
        <f aca="false">IF($AM22="●",SUMIFS(ST_SUM!XV:XV,ST_SUM!$L:$L,$G22)/COUNTIFS($G:$G,$G22,$AM:$AM,"●",$A:$A,XH$5)/XH$3,0)/3600/$E22</f>
        <v>0</v>
      </c>
      <c r="XI22" s="0" t="n">
        <f aca="false">IF($AN22="●",SUMIFS(ST_SUM!XW:XW,ST_SUM!$L:$L,$G22)/COUNTIFS($G:$G,$G22,$AN:$AN,"●",$A:$A,XI$5)/XI$3,0)/3600/$E22</f>
        <v>0</v>
      </c>
      <c r="XJ22" s="0" t="n">
        <f aca="false">IF($AO22="●",SUMIFS(ST_SUM!XX:XX,ST_SUM!$L:$L,$G22)/COUNTIFS($G:$G,$G22,$AO:$AO,"●",$A:$A,XJ$5)/XJ$3,0)/3600/$E22</f>
        <v>0</v>
      </c>
      <c r="XK22" s="0" t="n">
        <f aca="false">IF($AP22="●",SUMIFS(ST_SUM!XY:XY,ST_SUM!$L:$L,$G22)/COUNTIFS($G:$G,$G22,$AP:$AP,"●",$A:$A,XK$5)/XK$3,0)/3600/$E22</f>
        <v>0</v>
      </c>
      <c r="XL22" s="0" t="n">
        <f aca="false">IF($AQ22="●",SUMIFS(ST_SUM!XZ:XZ,ST_SUM!$L:$L,$G22)/COUNTIFS($G:$G,$G22,$AQ:$AQ,"●",$A:$A,XL$5)/XL$3,0)/3600/$E22</f>
        <v>0</v>
      </c>
      <c r="XM22" s="0" t="n">
        <f aca="false">IF($AR22="●",SUMIFS(ST_SUM!YA:YA,ST_SUM!$L:$L,$G22)/COUNTIFS($G:$G,$G22,$AR:$AR,"●",$A:$A,XM$5)/XM$3,0)/3600/$E22</f>
        <v>0</v>
      </c>
      <c r="XN22" s="0" t="n">
        <f aca="false">IF($AS22="●",SUMIFS(ST_SUM!YB:YB,ST_SUM!$L:$L,$G22)/COUNTIFS($G:$G,$G22,$AS:$AS,"●",$A:$A,XN$5)/XN$3,0)/3600/$E22</f>
        <v>0</v>
      </c>
      <c r="XO22" s="0" t="n">
        <f aca="false">IF($AT22="●",SUMIFS(ST_SUM!YC:YC,ST_SUM!$L:$L,$G22)/COUNTIFS($G:$G,$G22,$AT:$AT,"●",$A:$A,XO$5)/XO$3,0)/3600/$E22</f>
        <v>0</v>
      </c>
      <c r="XP22" s="0" t="n">
        <f aca="false">IF($AU22="●",SUMIFS(ST_SUM!YD:YD,ST_SUM!$L:$L,$G22)/COUNTIFS($G:$G,$G22,$AU:$AU,"●",$A:$A,XP$5)/XP$3,0)/3600/$E22</f>
        <v>0</v>
      </c>
      <c r="XQ22" s="0" t="n">
        <f aca="false">IF($AV22="●",SUMIFS(ST_SUM!YE:YE,ST_SUM!$L:$L,$G22)/COUNTIFS($G:$G,$G22,$AV:$AV,"●",$A:$A,XQ$5)/XQ$3,0)/3600/$E22</f>
        <v>0</v>
      </c>
      <c r="XR22" s="0" t="n">
        <f aca="false">IF($AW22="●",SUMIFS(ST_SUM!YF:YF,ST_SUM!$L:$L,$G22)/COUNTIFS($G:$G,$G22,$AW:$AW,"●",$A:$A,XR$5)/XR$3,0)/3600/$E22</f>
        <v>0</v>
      </c>
      <c r="XS22" s="0" t="n">
        <f aca="false">IF($AX22="●",SUMIFS(ST_SUM!YG:YG,ST_SUM!$L:$L,$G22)/COUNTIFS($G:$G,$G22,$AX:$AX,"●",$A:$A,XS$5)/XS$3,0)/3600/$E22</f>
        <v>0</v>
      </c>
      <c r="XT22" s="0" t="n">
        <f aca="false">IF($AY22="●",SUMIFS(ST_SUM!YH:YH,ST_SUM!$L:$L,$G22)/COUNTIFS($G:$G,$G22,$AY:$AY,"●",$A:$A,XT$5)/XT$3,0)/3600/$E22</f>
        <v>0</v>
      </c>
      <c r="XU22" s="0" t="n">
        <f aca="false">IF($AZ22="●",SUMIFS(ST_SUM!YI:YI,ST_SUM!$L:$L,$G22)/COUNTIFS($G:$G,$G22,$AZ:$AZ,"●",$A:$A,XU$5)/XU$3,0)/3600/$E22</f>
        <v>0</v>
      </c>
      <c r="XV22" s="0" t="n">
        <f aca="false">IF($BA22="●",SUMIFS(ST_SUM!YJ:YJ,ST_SUM!$L:$L,$G22)/COUNTIFS($G:$G,$G22,$BA:$BA,"●",$A:$A,XV$5)/XV$3,0)/3600/$E22</f>
        <v>0</v>
      </c>
      <c r="XW22" s="0" t="n">
        <f aca="false">IF($BB22="●",SUMIFS(ST_SUM!YK:YK,ST_SUM!$L:$L,$G22)/COUNTIFS($G:$G,$G22,$BB:$BB,"●",$A:$A,XW$5)/XW$3,0)/3600/$E22</f>
        <v>0</v>
      </c>
      <c r="XX22" s="0" t="n">
        <f aca="false">IF($BC22="●",SUMIFS(ST_SUM!YL:YL,ST_SUM!$L:$L,$G22)/COUNTIFS($G:$G,$G22,$BC:$BC,"●",$A:$A,XX$5)/XX$3,0)/3600/$E22</f>
        <v>0</v>
      </c>
      <c r="XY22" s="0" t="n">
        <f aca="false">IF($BD22="●",SUMIFS(ST_SUM!YM:YM,ST_SUM!$L:$L,$G22)/COUNTIFS($G:$G,$G22,$BD:$BD,"●",$A:$A,XY$5)/XY$3,0)/3600/$E22</f>
        <v>0</v>
      </c>
      <c r="XZ22" s="0" t="n">
        <f aca="false">IF($BE22="●",SUMIFS(ST_SUM!YN:YN,ST_SUM!$L:$L,$G22)/COUNTIFS($G:$G,$G22,$BE:$BE,"●",$A:$A,XZ$5)/XZ$3,0)/3600/$E22</f>
        <v>0</v>
      </c>
      <c r="YA22" s="0" t="n">
        <f aca="false">IF($BF22="●",SUMIFS(ST_SUM!YO:YO,ST_SUM!$L:$L,$G22)/COUNTIFS($G:$G,$G22,$BF:$BF,"●",$A:$A,YA$5)/YA$3,0)/3600/$E22</f>
        <v>0</v>
      </c>
      <c r="YB22" s="0" t="n">
        <f aca="false">IF($BG22="●",SUMIFS(ST_SUM!YP:YP,ST_SUM!$L:$L,$G22)/COUNTIFS($G:$G,$G22,$BG:$BG,"●",$A:$A,YB$5)/YB$3,0)/3600/$E22</f>
        <v>0</v>
      </c>
      <c r="YC22" s="0" t="n">
        <f aca="false">IF($BH22="●",SUMIFS(ST_SUM!YQ:YQ,ST_SUM!$L:$L,$G22)/COUNTIFS($G:$G,$G22,$BH:$BH,"●",$A:$A,YC$5)/YC$3,0)/3600/$E22</f>
        <v>0</v>
      </c>
      <c r="YD22" s="0" t="n">
        <f aca="false">IF($BI22="●",SUMIFS(ST_SUM!YR:YR,ST_SUM!$L:$L,$G22)/COUNTIFS($G:$G,$G22,$BI:$BI,"●",$A:$A,YD$5)/YD$3,0)/3600/$E22</f>
        <v>0</v>
      </c>
      <c r="YE22" s="0" t="n">
        <f aca="false">IF($BJ22="●",SUMIFS(ST_SUM!YS:YS,ST_SUM!$L:$L,$G22)/COUNTIFS($G:$G,$G22,$BJ:$BJ,"●",$A:$A,YE$5)/YE$3,0)/3600/$E22</f>
        <v>0</v>
      </c>
      <c r="YF22" s="0" t="n">
        <f aca="false">IF($BK22="●",SUMIFS(ST_SUM!YT:YT,ST_SUM!$L:$L,$G22)/COUNTIFS($G:$G,$G22,$BK:$BK,"●",$A:$A,YF$5)/YF$3,0)/3600/$E22</f>
        <v>0</v>
      </c>
      <c r="YG22" s="0" t="n">
        <f aca="false">IF($BL22="●",SUMIFS(ST_SUM!YU:YU,ST_SUM!$L:$L,$G22)/COUNTIFS($G:$G,$G22,$BL:$BL,"●",$A:$A,YG$5)/YG$3,0)/3600/$E22</f>
        <v>0</v>
      </c>
      <c r="YH22" s="0" t="n">
        <f aca="false">IF($BM22="●",SUMIFS(ST_SUM!YV:YV,ST_SUM!$L:$L,$G22)/COUNTIFS($G:$G,$G22,$BM:$BM,"●",$A:$A,YH$5)/YH$3,0)/3600/$E22</f>
        <v>0</v>
      </c>
      <c r="YI22" s="0" t="n">
        <f aca="false">IF($BN22="●",SUMIFS(ST_SUM!YW:YW,ST_SUM!$L:$L,$G22)/COUNTIFS($G:$G,$G22,$BN:$BN,"●",$A:$A,YI$5)/YI$3,0)/3600/$E22</f>
        <v>0</v>
      </c>
      <c r="YJ22" s="0" t="n">
        <f aca="false">IF($BO22="●",SUMIFS(ST_SUM!YX:YX,ST_SUM!$L:$L,$G22)/COUNTIFS($G:$G,$G22,$BO:$BO,"●",$A:$A,YJ$5)/YJ$3,0)/3600/$E22</f>
        <v>0</v>
      </c>
      <c r="YK22" s="0" t="n">
        <f aca="false">IF($BP22="●",SUMIFS(ST_SUM!YY:YY,ST_SUM!$L:$L,$G22)/COUNTIFS($G:$G,$G22,$BP:$BP,"●",$A:$A,YK$5)/YK$3,0)/3600/$E22</f>
        <v>0</v>
      </c>
      <c r="YL22" s="0" t="n">
        <f aca="false">IF($BQ22="●",SUMIFS(ST_SUM!YZ:YZ,ST_SUM!$L:$L,$G22)/COUNTIFS($G:$G,$G22,$BQ:$BQ,"●",$A:$A,YL$5)/YL$3,0)/3600/$E22</f>
        <v>0</v>
      </c>
      <c r="YM22" s="0" t="n">
        <f aca="false">IF($BR22="●",SUMIFS(ST_SUM!ZA:ZA,ST_SUM!$L:$L,$G22)/COUNTIFS($G:$G,$G22,$BR:$BR,"●",$A:$A,YM$5)/YM$3,0)/3600/$E22</f>
        <v>0</v>
      </c>
      <c r="YN22" s="0" t="n">
        <f aca="false">IF($BS22="●",SUMIFS(ST_SUM!ZB:ZB,ST_SUM!$L:$L,$G22)/COUNTIFS($G:$G,$G22,$BS:$BS,"●",$A:$A,YN$5)/YN$3,0)/3600/$E22</f>
        <v>0</v>
      </c>
      <c r="YO22" s="0" t="n">
        <f aca="false">IF($BT22="●",SUMIFS(ST_SUM!ZC:ZC,ST_SUM!$L:$L,$G22)/COUNTIFS($G:$G,$G22,$BT:$BT,"●",$A:$A,YO$5)/YO$3,0)/3600/$E22</f>
        <v>0</v>
      </c>
      <c r="YP22" s="0" t="n">
        <f aca="false">SUM(WC22:YO22)</f>
        <v>0.141306066979895</v>
      </c>
      <c r="YQ22" s="0" t="n">
        <f aca="false">IF($H22="●",SUMIFS(ST_SUM!ZE:ZE,ST_SUM!$L:$L,$G22)/COUNTIFS($G:$G,$G22,$H:$H,"●",$A:$A,YQ$5)/YQ$3,0)/3600/$E22</f>
        <v>0</v>
      </c>
      <c r="YR22" s="0" t="n">
        <f aca="false">IF($I22="●",SUMIFS(ST_SUM!ZF:ZF,ST_SUM!$L:$L,$G22)/COUNTIFS($G:$G,$G22,$I:$I,"●",$A:$A,YR$5)/YR$3,0)/3600/$E22</f>
        <v>0</v>
      </c>
      <c r="YS22" s="0" t="n">
        <f aca="false">IF($J22="●",SUMIFS(ST_SUM!ZG:ZG,ST_SUM!$L:$L,$G22)/COUNTIFS($G:$G,$G22,$J:$J,"●",$A:$A,YS$5)/YS$3,0)/3600/$E22</f>
        <v>0</v>
      </c>
      <c r="YT22" s="0" t="n">
        <f aca="false">IF($K22="●",SUMIFS(ST_SUM!ZH:ZH,ST_SUM!$L:$L,$G22)/COUNTIFS($G:$G,$G22,$K:$K,"●",$A:$A,YT$5)/YT$3,0)/3600/$E22</f>
        <v>0</v>
      </c>
      <c r="YU22" s="0" t="n">
        <f aca="false">IF($L22="●",SUMIFS(ST_SUM!ZI:ZI,ST_SUM!$L:$L,$G22)/COUNTIFS($G:$G,$G22,$L:$L,"●",$A:$A,YU$5)/YU$3,0)/3600/$E22</f>
        <v>0</v>
      </c>
      <c r="YV22" s="0" t="n">
        <f aca="false">IF($M22="●",SUMIFS(ST_SUM!ZJ:ZJ,ST_SUM!$L:$L,$G22)/COUNTIFS($G:$G,$G22,$M:$M,"●",$A:$A,YV$5)/YV$3,0)/3600/$E22</f>
        <v>0</v>
      </c>
      <c r="YW22" s="0" t="n">
        <f aca="false">IF($N22="●",SUMIFS(ST_SUM!ZK:ZK,ST_SUM!$L:$L,$G22)/COUNTIFS($G:$G,$G22,$N:$N,"●",$A:$A,YW$5)/YW$3,0)/3600/$E22</f>
        <v>0</v>
      </c>
      <c r="YX22" s="0" t="n">
        <f aca="false">IF($O22="●",SUMIFS(ST_SUM!ZL:ZL,ST_SUM!$L:$L,$G22,ST_SUM!$M:$M,IF($B22='PART METHOD'!$D$4,"FMCNC1",IF($B22='PART METHOD'!$D$6,"FMCNC2","STD")))/IF($B22='PART METHOD'!$D$4,COUNTIFS($G:$G,$G22,$O:$O,"●",$A:$A,YX$5,$B:$B,'PART METHOD'!$D$4),IF($B22='PART METHOD'!$D$6,COUNTIFS($G:$G,$G22,$O:$O,"●",$A:$A,YX$5,$B:$B,'PART METHOD'!$D$6),COUNTIFS($G:$G,$G22,$O:$O,"●",$A:$A,YX$5,$B:$B,"&lt;&gt;"&amp;'PART METHOD'!$D$4,$B:$B,"&lt;&gt;"&amp;'PART METHOD'!$D$6)))/YX$3,0)/3600/$E22</f>
        <v>0.00119322916666667</v>
      </c>
      <c r="YY22" s="0" t="n">
        <f aca="false">IF($P22="●",SUMIFS(ST_SUM!ZM:ZM,ST_SUM!$L:$L,$G22,ST_SUM!$M:$M,IF($B22='PART METHOD'!$D$4,"FMCNC1",IF($B22='PART METHOD'!$D$6,"FMCNC2","STD")))/IF($B22='PART METHOD'!$D$4,COUNTIFS($G:$G,$G22,$P:$P,"●",$A:$A,YY$5,$B:$B,'PART METHOD'!$D$4),IF($B22='PART METHOD'!$D$6,COUNTIFS($G:$G,$G22,$P:$P,"●",$A:$A,YY$5,$B:$B,'PART METHOD'!$D$6),COUNTIFS($G:$G,$G22,$P:$P,"●",$A:$A,YY$5,$B:$B,"&lt;&gt;"&amp;'PART METHOD'!$D$4,$B:$B,"&lt;&gt;"&amp;'PART METHOD'!$D$6)))/YY$3,0)/3600/$E22</f>
        <v>0</v>
      </c>
      <c r="YZ22" s="0" t="n">
        <f aca="false">IF($Q22="●",SUMIFS(ST_SUM!ZN:ZN,ST_SUM!$L:$L,$G22,ST_SUM!$M:$M,IF($B22='PART METHOD'!$D$4,"FMCNC1",IF($B22='PART METHOD'!$D$6,"FMCNC2","STD")))/IF($B22='PART METHOD'!$D$4,COUNTIFS($G:$G,$G22,$Q:$Q,"●",$A:$A,YZ$5,$B:$B,'PART METHOD'!$D$4),IF($B22='PART METHOD'!$D$6,COUNTIFS($G:$G,$G22,$Q:$Q,"●",$A:$A,YZ$5,$B:$B,'PART METHOD'!$D$6),COUNTIFS($G:$G,$G22,$Q:$Q,"●",$A:$A,YZ$5,$B:$B,"&lt;&gt;"&amp;'PART METHOD'!$D$4,$B:$B,"&lt;&gt;"&amp;'PART METHOD'!$D$6)))/YZ$3,0)/3600/$E22</f>
        <v>0.0662623263888889</v>
      </c>
      <c r="ZA22" s="0" t="n">
        <f aca="false">IF($R22="●",SUMIFS(ST_SUM!ZO:ZO,ST_SUM!$L:$L,$G22,ST_SUM!$M:$M,IF($B22='PART METHOD'!$D$4,"FMCNC1",IF($B22='PART METHOD'!$D$6,"FMCNC2","STD")))/IF($B22='PART METHOD'!$D$4,COUNTIFS($G:$G,$G22,$R:$R,"●",$A:$A,ZA$5,$B:$B,'PART METHOD'!$D$4),IF($B22='PART METHOD'!$D$6,COUNTIFS($G:$G,$G22,$R:$R,"●",$A:$A,ZA$5,$B:$B,'PART METHOD'!$D$6),COUNTIFS($G:$G,$G22,$R:$R,"●",$A:$A,ZA$5,$B:$B,"&lt;&gt;"&amp;'PART METHOD'!$D$4,$B:$B,"&lt;&gt;"&amp;'PART METHOD'!$D$6)))/ZA$3,0)/3600/$E22</f>
        <v>0.0304592781784188</v>
      </c>
      <c r="ZB22" s="0" t="n">
        <f aca="false">IF($S22="●",SUMIFS(ST_SUM!ZP:ZP,ST_SUM!$L:$L,$G22,ST_SUM!$M:$M,IF($B22='PART METHOD'!$D$4,"FMCNC1",IF($B22='PART METHOD'!$D$6,"FMCNC2","STD")))/IF($B22='PART METHOD'!$D$4,COUNTIFS($G:$G,$G22,$S:$S,"●",$A:$A,ZB$5,$B:$B,'PART METHOD'!$D$4),IF($B22='PART METHOD'!$D$6,COUNTIFS($G:$G,$G22,$S:$S,"●",$A:$A,ZB$5,$B:$B,'PART METHOD'!$D$6),COUNTIFS($G:$G,$G22,$S:$S,"●",$A:$A,ZB$5,$B:$B,"&lt;&gt;"&amp;'PART METHOD'!$D$4,$B:$B,"&lt;&gt;"&amp;'PART METHOD'!$D$6)))/ZB$3,0)/3600/$E22</f>
        <v>0.0178298611111111</v>
      </c>
      <c r="ZC22" s="0" t="n">
        <f aca="false">IF($T22="●",SUMIFS(ST_SUM!ZQ:ZQ,ST_SUM!$L:$L,$G22,ST_SUM!$M:$M,IF($B22='PART METHOD'!$D$4,"FMCNC1",IF($B22='PART METHOD'!$D$6,"FMCNC2","STD")))/IF($B22='PART METHOD'!$D$4,COUNTIFS($G:$G,$G22,$T:$T,"●",$A:$A,ZC$5,$B:$B,'PART METHOD'!$D$4),IF($B22='PART METHOD'!$D$6,COUNTIFS($G:$G,$G22,$T:$T,"●",$A:$A,ZC$5,$B:$B,'PART METHOD'!$D$6),COUNTIFS($G:$G,$G22,$T:$T,"●",$A:$A,ZC$5,$B:$B,"&lt;&gt;"&amp;'PART METHOD'!$D$4,$B:$B,"&lt;&gt;"&amp;'PART METHOD'!$D$6)))/ZC$3,0)/3600/$E22</f>
        <v>0.0637247395833333</v>
      </c>
      <c r="ZD22" s="0" t="n">
        <f aca="false">IF($U22="●",SUMIFS(ST_SUM!ZR:ZR,ST_SUM!$L:$L,$G22,ST_SUM!$M:$M,IF($B22='PART METHOD'!$D$4,"FMCNC1",IF($B22='PART METHOD'!$D$6,"FMCNC2","STD")))/IF($B22='PART METHOD'!$D$4,COUNTIFS($G:$G,$G22,$U:$U,"●",$A:$A,ZD$5,$B:$B,'PART METHOD'!$D$4),IF($B22='PART METHOD'!$D$6,COUNTIFS($G:$G,$G22,$U:$U,"●",$A:$A,ZD$5,$B:$B,'PART METHOD'!$D$6),COUNTIFS($G:$G,$G22,$U:$U,"●",$A:$A,ZD$5,$B:$B,"&lt;&gt;"&amp;'PART METHOD'!$D$4,$B:$B,"&lt;&gt;"&amp;'PART METHOD'!$D$6)))/ZD$3,0)/3600/$E22</f>
        <v>0.0667584201388889</v>
      </c>
      <c r="ZE22" s="0" t="n">
        <f aca="false">IF($V22="●",SUMIFS(ST_SUM!ZS:ZS,ST_SUM!$L:$L,$G22,ST_SUM!$M:$M,IF($B22='PART METHOD'!$D$4,"FMCNC1",IF($B22='PART METHOD'!$D$6,"FMCNC2","STD")))/IF($B22='PART METHOD'!$D$4,COUNTIFS($G:$G,$G22,$V:$V,"●",$A:$A,ZE$5,$B:$B,'PART METHOD'!$D$4),IF($B22='PART METHOD'!$D$6,COUNTIFS($G:$G,$G22,$V:$V,"●",$A:$A,ZE$5,$B:$B,'PART METHOD'!$D$6),COUNTIFS($G:$G,$G22,$V:$V,"●",$A:$A,ZE$5,$B:$B,"&lt;&gt;"&amp;'PART METHOD'!$D$4,$B:$B,"&lt;&gt;"&amp;'PART METHOD'!$D$6)))/ZE$3,0)/3600/$E22</f>
        <v>0</v>
      </c>
      <c r="ZF22" s="0" t="n">
        <f aca="false">IF($W22="●",SUMIFS(ST_SUM!ZT:ZT,ST_SUM!$L:$L,$G22,ST_SUM!$N:$N,IF($B22='PART METHOD'!$D$5,"HAND","STD"))/COUNTIFS($G:$G,$G22,$W:$W,"●",$A:$A,ZF$5,$B:$B,IF($B22='PART METHOD'!$D$5,'PART METHOD'!$D$5,"&lt;&gt;"&amp;'PART METHOD'!$D$5))/ZF$3,0)/3600/$E22</f>
        <v>0</v>
      </c>
      <c r="ZG22" s="0" t="n">
        <f aca="false">IF($X22="●",SUMIFS(ST_SUM!ZU:ZU,ST_SUM!$L:$L,$G22)/COUNTIFS($G:$G,$G22,$X:$X,"●",$A:$A,ZG$5)/ZG$3,0)/3600/$E22</f>
        <v>0</v>
      </c>
      <c r="ZH22" s="0" t="n">
        <f aca="false">IF($Y22="●",SUMIFS(ST_SUM!ZV:ZV,ST_SUM!$L:$L,$G22)/COUNTIFS($G:$G,$G22,$Y:$Y,"●",$A:$A,ZH$5)/ZH$3,0)/3600/$E22</f>
        <v>0</v>
      </c>
      <c r="ZI22" s="0" t="n">
        <f aca="false">IF($Z22="●",SUMIFS(ST_SUM!ZW:ZW,ST_SUM!$L:$L,$G22)/COUNTIFS($G:$G,$G22,$Z:$Z,"●",$A:$A,ZI$5)/ZI$3,0)/3600/$E22</f>
        <v>0</v>
      </c>
      <c r="ZJ22" s="0" t="n">
        <f aca="false">IF($AA22="●",SUMIFS(ST_SUM!ZX:ZX,ST_SUM!$L:$L,$G22)/COUNTIFS($G:$G,$G22,$AA:$AA,"●",$A:$A,ZJ$5)/ZJ$3,0)/3600/$E22</f>
        <v>0</v>
      </c>
      <c r="ZK22" s="0" t="n">
        <f aca="false">IF($AB22="●",SUMIFS(ST_SUM!ZY:ZY,ST_SUM!$L:$L,$G22)/COUNTIFS($G:$G,$G22,$AB:$AB,"●",$A:$A,ZK$5)/ZK$3,0)/3600/$E22</f>
        <v>0</v>
      </c>
      <c r="ZL22" s="0" t="n">
        <f aca="false">IF($AC22="●",SUMIFS(ST_SUM!ZZ:ZZ,ST_SUM!$L:$L,$G22)/COUNTIFS($G:$G,$G22,$AC:$AC,"●",$A:$A,ZL$5)/ZL$3,0)/3600/$E22</f>
        <v>0</v>
      </c>
      <c r="ZM22" s="0" t="n">
        <f aca="false">IF($AD22="●",SUMIFS(ST_SUM!AAA:AAA,ST_SUM!$L:$L,$G22)/COUNTIFS($G:$G,$G22,$AD:$AD,"●",$A:$A,ZM$5)/ZM$3,0)/3600/$E22</f>
        <v>0</v>
      </c>
      <c r="ZN22" s="0" t="n">
        <f aca="false">IF($AE22="●",SUMIFS(ST_SUM!AAB:AAB,ST_SUM!$L:$L,$G22)/COUNTIFS($G:$G,$G22,$AE:$AE,"●",$A:$A,ZN$5)/ZN$3,0)/3600/$E22</f>
        <v>0</v>
      </c>
      <c r="ZO22" s="0" t="n">
        <f aca="false">IF($AF22="●",SUMIFS(ST_SUM!AAC:AAC,ST_SUM!$L:$L,$G22)/COUNTIFS($G:$G,$G22,$AF:$AF,"●",$A:$A,ZO$5)/ZO$3,0)/3600/$E22</f>
        <v>0</v>
      </c>
      <c r="ZP22" s="0" t="n">
        <f aca="false">IF($AG22="●",SUMIFS(ST_SUM!AAD:AAD,ST_SUM!$L:$L,$G22)/COUNTIFS($G:$G,$G22,$AG:$AG,"●",$A:$A,ZP$5)/ZP$3,0)/3600/$E22</f>
        <v>0</v>
      </c>
      <c r="ZQ22" s="0" t="n">
        <f aca="false">IF($AH22="●",SUMIFS(ST_SUM!AAE:AAE,ST_SUM!$L:$L,$G22)/COUNTIFS($G:$G,$G22,$AH:$AH,"●",$A:$A,ZQ$5)/ZQ$3,0)/3600/$E22</f>
        <v>0</v>
      </c>
      <c r="ZR22" s="0" t="n">
        <f aca="false">IF($AI22="●",SUMIFS(ST_SUM!AAF:AAF,ST_SUM!$L:$L,$G22)/COUNTIFS($G:$G,$G22,$AI:$AI,"●",$A:$A,ZR$5)/ZR$3,0)/3600/$E22</f>
        <v>0</v>
      </c>
      <c r="ZS22" s="0" t="n">
        <f aca="false">IF($AJ22="●",SUMIFS(ST_SUM!AAG:AAG,ST_SUM!$L:$L,$G22)/COUNTIFS($G:$G,$G22,$AJ:$AJ,"●",$A:$A,ZS$5)/ZS$3,0)/3600/$E22</f>
        <v>0</v>
      </c>
      <c r="ZT22" s="0" t="n">
        <f aca="false">IF($AK22="●",SUMIFS(ST_SUM!AAH:AAH,ST_SUM!$L:$L,$G22)/COUNTIFS($G:$G,$G22,$AK:$AK,"●",$A:$A,ZT$5)/ZT$3,0)/3600/$E22</f>
        <v>0</v>
      </c>
      <c r="ZU22" s="0" t="n">
        <f aca="false">IF($AL22="●",SUMIFS(ST_SUM!AAI:AAI,ST_SUM!$L:$L,$G22)/COUNTIFS($G:$G,$G22,$AL:$AL,"●",$A:$A,ZU$5)/ZU$3,0)/3600/$E22</f>
        <v>0</v>
      </c>
      <c r="ZV22" s="0" t="n">
        <f aca="false">IF($AM22="●",SUMIFS(ST_SUM!AAJ:AAJ,ST_SUM!$L:$L,$G22)/COUNTIFS($G:$G,$G22,$AM:$AM,"●",$A:$A,ZV$5)/ZV$3,0)/3600/$E22</f>
        <v>0</v>
      </c>
      <c r="ZW22" s="0" t="n">
        <f aca="false">IF($AN22="●",SUMIFS(ST_SUM!AAK:AAK,ST_SUM!$L:$L,$G22)/COUNTIFS($G:$G,$G22,$AN:$AN,"●",$A:$A,ZW$5)/ZW$3,0)/3600/$E22</f>
        <v>0</v>
      </c>
      <c r="ZX22" s="0" t="n">
        <f aca="false">IF($AO22="●",SUMIFS(ST_SUM!AAL:AAL,ST_SUM!$L:$L,$G22)/COUNTIFS($G:$G,$G22,$AO:$AO,"●",$A:$A,ZX$5)/ZX$3,0)/3600/$E22</f>
        <v>0</v>
      </c>
      <c r="ZY22" s="0" t="n">
        <f aca="false">IF($AP22="●",SUMIFS(ST_SUM!AAM:AAM,ST_SUM!$L:$L,$G22)/COUNTIFS($G:$G,$G22,$AP:$AP,"●",$A:$A,ZY$5)/ZY$3,0)/3600/$E22</f>
        <v>0</v>
      </c>
      <c r="ZZ22" s="0" t="n">
        <f aca="false">IF($AQ22="●",SUMIFS(ST_SUM!AAN:AAN,ST_SUM!$L:$L,$G22)/COUNTIFS($G:$G,$G22,$AQ:$AQ,"●",$A:$A,ZZ$5)/ZZ$3,0)/3600/$E22</f>
        <v>0</v>
      </c>
      <c r="AAA22" s="0" t="n">
        <f aca="false">IF($AR22="●",SUMIFS(ST_SUM!AAO:AAO,ST_SUM!$L:$L,$G22)/COUNTIFS($G:$G,$G22,$AR:$AR,"●",$A:$A,AAA$5)/AAA$3,0)/3600/$E22</f>
        <v>0</v>
      </c>
      <c r="AAB22" s="0" t="n">
        <f aca="false">IF($AS22="●",SUMIFS(ST_SUM!AAP:AAP,ST_SUM!$L:$L,$G22)/COUNTIFS($G:$G,$G22,$AS:$AS,"●",$A:$A,AAB$5)/AAB$3,0)/3600/$E22</f>
        <v>0</v>
      </c>
      <c r="AAC22" s="0" t="n">
        <f aca="false">IF($AT22="●",SUMIFS(ST_SUM!AAQ:AAQ,ST_SUM!$L:$L,$G22)/COUNTIFS($G:$G,$G22,$AT:$AT,"●",$A:$A,AAC$5)/AAC$3,0)/3600/$E22</f>
        <v>0</v>
      </c>
      <c r="AAD22" s="0" t="n">
        <f aca="false">IF($AU22="●",SUMIFS(ST_SUM!AAR:AAR,ST_SUM!$L:$L,$G22)/COUNTIFS($G:$G,$G22,$AU:$AU,"●",$A:$A,AAD$5)/AAD$3,0)/3600/$E22</f>
        <v>0</v>
      </c>
      <c r="AAE22" s="0" t="n">
        <f aca="false">IF($AV22="●",SUMIFS(ST_SUM!AAS:AAS,ST_SUM!$L:$L,$G22)/COUNTIFS($G:$G,$G22,$AV:$AV,"●",$A:$A,AAE$5)/AAE$3,0)/3600/$E22</f>
        <v>0</v>
      </c>
      <c r="AAF22" s="0" t="n">
        <f aca="false">IF($AW22="●",SUMIFS(ST_SUM!AAT:AAT,ST_SUM!$L:$L,$G22)/COUNTIFS($G:$G,$G22,$AW:$AW,"●",$A:$A,AAF$5)/AAF$3,0)/3600/$E22</f>
        <v>0</v>
      </c>
      <c r="AAG22" s="0" t="n">
        <f aca="false">IF($AX22="●",SUMIFS(ST_SUM!AAU:AAU,ST_SUM!$L:$L,$G22)/COUNTIFS($G:$G,$G22,$AX:$AX,"●",$A:$A,AAG$5)/AAG$3,0)/3600/$E22</f>
        <v>0</v>
      </c>
      <c r="AAH22" s="0" t="n">
        <f aca="false">IF($AY22="●",SUMIFS(ST_SUM!AAV:AAV,ST_SUM!$L:$L,$G22)/COUNTIFS($G:$G,$G22,$AY:$AY,"●",$A:$A,AAH$5)/AAH$3,0)/3600/$E22</f>
        <v>0</v>
      </c>
      <c r="AAI22" s="0" t="n">
        <f aca="false">IF($AZ22="●",SUMIFS(ST_SUM!AAW:AAW,ST_SUM!$L:$L,$G22)/COUNTIFS($G:$G,$G22,$AZ:$AZ,"●",$A:$A,AAI$5)/AAI$3,0)/3600/$E22</f>
        <v>0</v>
      </c>
      <c r="AAJ22" s="0" t="n">
        <f aca="false">IF($BA22="●",SUMIFS(ST_SUM!AAX:AAX,ST_SUM!$L:$L,$G22)/COUNTIFS($G:$G,$G22,$BA:$BA,"●",$A:$A,AAJ$5)/AAJ$3,0)/3600/$E22</f>
        <v>0</v>
      </c>
      <c r="AAK22" s="0" t="n">
        <f aca="false">IF($BB22="●",SUMIFS(ST_SUM!AAY:AAY,ST_SUM!$L:$L,$G22)/COUNTIFS($G:$G,$G22,$BB:$BB,"●",$A:$A,AAK$5)/AAK$3,0)/3600/$E22</f>
        <v>0</v>
      </c>
      <c r="AAL22" s="0" t="n">
        <f aca="false">IF($BC22="●",SUMIFS(ST_SUM!AAZ:AAZ,ST_SUM!$L:$L,$G22)/COUNTIFS($G:$G,$G22,$BC:$BC,"●",$A:$A,AAL$5)/AAL$3,0)/3600/$E22</f>
        <v>0</v>
      </c>
      <c r="AAM22" s="0" t="n">
        <f aca="false">IF($BD22="●",SUMIFS(ST_SUM!ABA:ABA,ST_SUM!$L:$L,$G22)/COUNTIFS($G:$G,$G22,$BD:$BD,"●",$A:$A,AAM$5)/AAM$3,0)/3600/$E22</f>
        <v>0</v>
      </c>
      <c r="AAN22" s="0" t="n">
        <f aca="false">IF($BE22="●",SUMIFS(ST_SUM!ABB:ABB,ST_SUM!$L:$L,$G22)/COUNTIFS($G:$G,$G22,$BE:$BE,"●",$A:$A,AAN$5)/AAN$3,0)/3600/$E22</f>
        <v>0</v>
      </c>
      <c r="AAO22" s="0" t="n">
        <f aca="false">IF($BF22="●",SUMIFS(ST_SUM!ABC:ABC,ST_SUM!$L:$L,$G22)/COUNTIFS($G:$G,$G22,$BF:$BF,"●",$A:$A,AAO$5)/AAO$3,0)/3600/$E22</f>
        <v>0</v>
      </c>
      <c r="AAP22" s="0" t="n">
        <f aca="false">IF($BG22="●",SUMIFS(ST_SUM!ABD:ABD,ST_SUM!$L:$L,$G22)/COUNTIFS($G:$G,$G22,$BG:$BG,"●",$A:$A,AAP$5)/AAP$3,0)/3600/$E22</f>
        <v>0</v>
      </c>
      <c r="AAQ22" s="0" t="n">
        <f aca="false">IF($BH22="●",SUMIFS(ST_SUM!ABE:ABE,ST_SUM!$L:$L,$G22)/COUNTIFS($G:$G,$G22,$BH:$BH,"●",$A:$A,AAQ$5)/AAQ$3,0)/3600/$E22</f>
        <v>0</v>
      </c>
      <c r="AAR22" s="0" t="n">
        <f aca="false">IF($BI22="●",SUMIFS(ST_SUM!ABF:ABF,ST_SUM!$L:$L,$G22)/COUNTIFS($G:$G,$G22,$BI:$BI,"●",$A:$A,AAR$5)/AAR$3,0)/3600/$E22</f>
        <v>0</v>
      </c>
      <c r="AAS22" s="0" t="n">
        <f aca="false">IF($BJ22="●",SUMIFS(ST_SUM!ABG:ABG,ST_SUM!$L:$L,$G22)/COUNTIFS($G:$G,$G22,$BJ:$BJ,"●",$A:$A,AAS$5)/AAS$3,0)/3600/$E22</f>
        <v>0</v>
      </c>
      <c r="AAT22" s="0" t="n">
        <f aca="false">IF($BK22="●",SUMIFS(ST_SUM!ABH:ABH,ST_SUM!$L:$L,$G22)/COUNTIFS($G:$G,$G22,$BK:$BK,"●",$A:$A,AAT$5)/AAT$3,0)/3600/$E22</f>
        <v>0</v>
      </c>
      <c r="AAU22" s="0" t="n">
        <f aca="false">IF($BL22="●",SUMIFS(ST_SUM!ABI:ABI,ST_SUM!$L:$L,$G22)/COUNTIFS($G:$G,$G22,$BL:$BL,"●",$A:$A,AAU$5)/AAU$3,0)/3600/$E22</f>
        <v>0</v>
      </c>
      <c r="AAV22" s="0" t="n">
        <f aca="false">IF($BM22="●",SUMIFS(ST_SUM!ABJ:ABJ,ST_SUM!$L:$L,$G22)/COUNTIFS($G:$G,$G22,$BM:$BM,"●",$A:$A,AAV$5)/AAV$3,0)/3600/$E22</f>
        <v>0</v>
      </c>
      <c r="AAW22" s="0" t="n">
        <f aca="false">IF($BN22="●",SUMIFS(ST_SUM!ABK:ABK,ST_SUM!$L:$L,$G22)/COUNTIFS($G:$G,$G22,$BN:$BN,"●",$A:$A,AAW$5)/AAW$3,0)/3600/$E22</f>
        <v>0</v>
      </c>
      <c r="AAX22" s="0" t="n">
        <f aca="false">IF($BO22="●",SUMIFS(ST_SUM!ABL:ABL,ST_SUM!$L:$L,$G22)/COUNTIFS($G:$G,$G22,$BO:$BO,"●",$A:$A,AAX$5)/AAX$3,0)/3600/$E22</f>
        <v>0</v>
      </c>
      <c r="AAY22" s="0" t="n">
        <f aca="false">IF($BP22="●",SUMIFS(ST_SUM!ABM:ABM,ST_SUM!$L:$L,$G22)/COUNTIFS($G:$G,$G22,$BP:$BP,"●",$A:$A,AAY$5)/AAY$3,0)/3600/$E22</f>
        <v>0</v>
      </c>
      <c r="AAZ22" s="0" t="n">
        <f aca="false">IF($BQ22="●",SUMIFS(ST_SUM!ABN:ABN,ST_SUM!$L:$L,$G22)/COUNTIFS($G:$G,$G22,$BQ:$BQ,"●",$A:$A,AAZ$5)/AAZ$3,0)/3600/$E22</f>
        <v>0</v>
      </c>
      <c r="ABA22" s="0" t="n">
        <f aca="false">IF($BR22="●",SUMIFS(ST_SUM!ABO:ABO,ST_SUM!$L:$L,$G22)/COUNTIFS($G:$G,$G22,$BR:$BR,"●",$A:$A,ABA$5)/ABA$3,0)/3600/$E22</f>
        <v>0</v>
      </c>
      <c r="ABB22" s="0" t="n">
        <f aca="false">IF($BS22="●",SUMIFS(ST_SUM!ABP:ABP,ST_SUM!$L:$L,$G22)/COUNTIFS($G:$G,$G22,$BS:$BS,"●",$A:$A,ABB$5)/ABB$3,0)/3600/$E22</f>
        <v>0</v>
      </c>
      <c r="ABC22" s="0" t="n">
        <f aca="false">IF($BT22="●",SUMIFS(ST_SUM!ABQ:ABQ,ST_SUM!$L:$L,$G22)/COUNTIFS($G:$G,$G22,$BT:$BT,"●",$A:$A,ABC$5)/ABC$3,0)/3600/$E22</f>
        <v>0</v>
      </c>
      <c r="ABD22" s="0" t="n">
        <f aca="false">SUM(YQ22:ABC22)</f>
        <v>0.246227854567308</v>
      </c>
      <c r="ABE22" s="0" t="n">
        <f aca="false">IF($H22="●",SUMIFS(ST_SUM!ABS:ABS,ST_SUM!$L:$L,$G22)/COUNTIFS($G:$G,$G22,$H:$H,"●",$A:$A,ABE$5)/ABE$3,0)/3600/$E22</f>
        <v>0</v>
      </c>
      <c r="ABF22" s="0" t="n">
        <f aca="false">IF($I22="●",SUMIFS(ST_SUM!ABT:ABT,ST_SUM!$L:$L,$G22)/COUNTIFS($G:$G,$G22,$I:$I,"●",$A:$A,ABF$5)/ABF$3,0)/3600/$E22</f>
        <v>0</v>
      </c>
      <c r="ABG22" s="0" t="n">
        <f aca="false">IF($J22="●",SUMIFS(ST_SUM!ABU:ABU,ST_SUM!$L:$L,$G22)/COUNTIFS($G:$G,$G22,$J:$J,"●",$A:$A,ABG$5)/ABG$3,0)/3600/$E22</f>
        <v>0</v>
      </c>
      <c r="ABH22" s="0" t="n">
        <f aca="false">IF($K22="●",SUMIFS(ST_SUM!ABV:ABV,ST_SUM!$L:$L,$G22)/COUNTIFS($G:$G,$G22,$K:$K,"●",$A:$A,ABH$5)/ABH$3,0)/3600/$E22</f>
        <v>0</v>
      </c>
      <c r="ABI22" s="0" t="n">
        <f aca="false">IF($L22="●",SUMIFS(ST_SUM!ABW:ABW,ST_SUM!$L:$L,$G22)/COUNTIFS($G:$G,$G22,$L:$L,"●",$A:$A,ABI$5)/ABI$3,0)/3600/$E22</f>
        <v>0</v>
      </c>
      <c r="ABJ22" s="0" t="n">
        <f aca="false">IF($M22="●",SUMIFS(ST_SUM!ABX:ABX,ST_SUM!$L:$L,$G22)/COUNTIFS($G:$G,$G22,$M:$M,"●",$A:$A,ABJ$5)/ABJ$3,0)/3600/$E22</f>
        <v>0</v>
      </c>
      <c r="ABK22" s="0" t="n">
        <f aca="false">IF($N22="●",SUMIFS(ST_SUM!ABY:ABY,ST_SUM!$L:$L,$G22)/COUNTIFS($G:$G,$G22,$N:$N,"●",$A:$A,ABK$5)/ABK$3,0)/3600/$E22</f>
        <v>0</v>
      </c>
      <c r="ABL22" s="0" t="n">
        <f aca="false">IF($O22="●",SUMIFS(ST_SUM!ABZ:ABZ,ST_SUM!$L:$L,$G22,ST_SUM!$M:$M,IF($B22='PART METHOD'!$D$4,"FMCNC1",IF($B22='PART METHOD'!$D$6,"FMCNC2","STD")))/IF($B22='PART METHOD'!$D$4,COUNTIFS($G:$G,$G22,$O:$O,"●",$A:$A,ABL$5,$B:$B,'PART METHOD'!$D$4),IF($B22='PART METHOD'!$D$6,COUNTIFS($G:$G,$G22,$O:$O,"●",$A:$A,ABL$5,$B:$B,'PART METHOD'!$D$6),COUNTIFS($G:$G,$G22,$O:$O,"●",$A:$A,ABL$5,$B:$B,"&lt;&gt;"&amp;'PART METHOD'!$D$4,$B:$B,"&lt;&gt;"&amp;'PART METHOD'!$D$6)))/ABL$3,0)/3600/$E22</f>
        <v>0.0012047371031746</v>
      </c>
      <c r="ABM22" s="0" t="n">
        <f aca="false">IF($P22="●",SUMIFS(ST_SUM!ACA:ACA,ST_SUM!$L:$L,$G22,ST_SUM!$M:$M,IF($B22='PART METHOD'!$D$4,"FMCNC1",IF($B22='PART METHOD'!$D$6,"FMCNC2","STD")))/IF($B22='PART METHOD'!$D$4,COUNTIFS($G:$G,$G22,$P:$P,"●",$A:$A,ABM$5,$B:$B,'PART METHOD'!$D$4),IF($B22='PART METHOD'!$D$6,COUNTIFS($G:$G,$G22,$P:$P,"●",$A:$A,ABM$5,$B:$B,'PART METHOD'!$D$6),COUNTIFS($G:$G,$G22,$P:$P,"●",$A:$A,ABM$5,$B:$B,"&lt;&gt;"&amp;'PART METHOD'!$D$4,$B:$B,"&lt;&gt;"&amp;'PART METHOD'!$D$6)))/ABM$3,0)/3600/$E22</f>
        <v>0</v>
      </c>
      <c r="ABN22" s="0" t="n">
        <f aca="false">IF($Q22="●",SUMIFS(ST_SUM!ACB:ACB,ST_SUM!$L:$L,$G22,ST_SUM!$M:$M,IF($B22='PART METHOD'!$D$4,"FMCNC1",IF($B22='PART METHOD'!$D$6,"FMCNC2","STD")))/IF($B22='PART METHOD'!$D$4,COUNTIFS($G:$G,$G22,$Q:$Q,"●",$A:$A,ABN$5,$B:$B,'PART METHOD'!$D$4),IF($B22='PART METHOD'!$D$6,COUNTIFS($G:$G,$G22,$Q:$Q,"●",$A:$A,ABN$5,$B:$B,'PART METHOD'!$D$6),COUNTIFS($G:$G,$G22,$Q:$Q,"●",$A:$A,ABN$5,$B:$B,"&lt;&gt;"&amp;'PART METHOD'!$D$4,$B:$B,"&lt;&gt;"&amp;'PART METHOD'!$D$6)))/ABN$3,0)/3600/$E22</f>
        <v>0.0341450066137566</v>
      </c>
      <c r="ABO22" s="0" t="n">
        <f aca="false">IF($R22="●",SUMIFS(ST_SUM!ACC:ACC,ST_SUM!$L:$L,$G22,ST_SUM!$M:$M,IF($B22='PART METHOD'!$D$4,"FMCNC1",IF($B22='PART METHOD'!$D$6,"FMCNC2","STD")))/IF($B22='PART METHOD'!$D$4,COUNTIFS($G:$G,$G22,$R:$R,"●",$A:$A,ABO$5,$B:$B,'PART METHOD'!$D$4),IF($B22='PART METHOD'!$D$6,COUNTIFS($G:$G,$G22,$R:$R,"●",$A:$A,ABO$5,$B:$B,'PART METHOD'!$D$6),COUNTIFS($G:$G,$G22,$R:$R,"●",$A:$A,ABO$5,$B:$B,"&lt;&gt;"&amp;'PART METHOD'!$D$4,$B:$B,"&lt;&gt;"&amp;'PART METHOD'!$D$6)))/ABO$3,0)/3600/$E22</f>
        <v>0.029234052261396</v>
      </c>
      <c r="ABP22" s="0" t="n">
        <f aca="false">IF($S22="●",SUMIFS(ST_SUM!ACD:ACD,ST_SUM!$L:$L,$G22,ST_SUM!$M:$M,IF($B22='PART METHOD'!$D$4,"FMCNC1",IF($B22='PART METHOD'!$D$6,"FMCNC2","STD")))/IF($B22='PART METHOD'!$D$4,COUNTIFS($G:$G,$G22,$S:$S,"●",$A:$A,ABP$5,$B:$B,'PART METHOD'!$D$4),IF($B22='PART METHOD'!$D$6,COUNTIFS($G:$G,$G22,$S:$S,"●",$A:$A,ABP$5,$B:$B,'PART METHOD'!$D$6),COUNTIFS($G:$G,$G22,$S:$S,"●",$A:$A,ABP$5,$B:$B,"&lt;&gt;"&amp;'PART METHOD'!$D$4,$B:$B,"&lt;&gt;"&amp;'PART METHOD'!$D$6)))/ABP$3,0)/3600/$E22</f>
        <v>0.0180018187830688</v>
      </c>
      <c r="ABQ22" s="0" t="n">
        <f aca="false">IF($T22="●",SUMIFS(ST_SUM!ACE:ACE,ST_SUM!$L:$L,$G22,ST_SUM!$M:$M,IF($B22='PART METHOD'!$D$4,"FMCNC1",IF($B22='PART METHOD'!$D$6,"FMCNC2","STD")))/IF($B22='PART METHOD'!$D$4,COUNTIFS($G:$G,$G22,$T:$T,"●",$A:$A,ABQ$5,$B:$B,'PART METHOD'!$D$4),IF($B22='PART METHOD'!$D$6,COUNTIFS($G:$G,$G22,$T:$T,"●",$A:$A,ABQ$5,$B:$B,'PART METHOD'!$D$6),COUNTIFS($G:$G,$G22,$T:$T,"●",$A:$A,ABQ$5,$B:$B,"&lt;&gt;"&amp;'PART METHOD'!$D$4,$B:$B,"&lt;&gt;"&amp;'PART METHOD'!$D$6)))/ABQ$3,0)/3600/$E22</f>
        <v>0.0785670882936508</v>
      </c>
      <c r="ABR22" s="0" t="n">
        <f aca="false">IF($U22="●",SUMIFS(ST_SUM!ACF:ACF,ST_SUM!$L:$L,$G22,ST_SUM!$M:$M,IF($B22='PART METHOD'!$D$4,"FMCNC1",IF($B22='PART METHOD'!$D$6,"FMCNC2","STD")))/IF($B22='PART METHOD'!$D$4,COUNTIFS($G:$G,$G22,$U:$U,"●",$A:$A,ABR$5,$B:$B,'PART METHOD'!$D$4),IF($B22='PART METHOD'!$D$6,COUNTIFS($G:$G,$G22,$U:$U,"●",$A:$A,ABR$5,$B:$B,'PART METHOD'!$D$6),COUNTIFS($G:$G,$G22,$U:$U,"●",$A:$A,ABR$5,$B:$B,"&lt;&gt;"&amp;'PART METHOD'!$D$4,$B:$B,"&lt;&gt;"&amp;'PART METHOD'!$D$6)))/ABR$3,0)/3600/$E22</f>
        <v>0.0514643270502645</v>
      </c>
      <c r="ABS22" s="0" t="n">
        <f aca="false">IF($V22="●",SUMIFS(ST_SUM!ACG:ACG,ST_SUM!$L:$L,$G22,ST_SUM!$M:$M,IF($B22='PART METHOD'!$D$4,"FMCNC1",IF($B22='PART METHOD'!$D$6,"FMCNC2","STD")))/IF($B22='PART METHOD'!$D$4,COUNTIFS($G:$G,$G22,$V:$V,"●",$A:$A,ABS$5,$B:$B,'PART METHOD'!$D$4),IF($B22='PART METHOD'!$D$6,COUNTIFS($G:$G,$G22,$V:$V,"●",$A:$A,ABS$5,$B:$B,'PART METHOD'!$D$6),COUNTIFS($G:$G,$G22,$V:$V,"●",$A:$A,ABS$5,$B:$B,"&lt;&gt;"&amp;'PART METHOD'!$D$4,$B:$B,"&lt;&gt;"&amp;'PART METHOD'!$D$6)))/ABS$3,0)/3600/$E22</f>
        <v>0</v>
      </c>
      <c r="ABT22" s="0" t="n">
        <f aca="false">IF($W22="●",SUMIFS(ST_SUM!ACH:ACH,ST_SUM!$L:$L,$G22,ST_SUM!$N:$N,IF($B22='PART METHOD'!$D$5,"HAND","STD"))/COUNTIFS($G:$G,$G22,$W:$W,"●",$A:$A,ABT$5,$B:$B,IF($B22='PART METHOD'!$D$5,'PART METHOD'!$D$5,"&lt;&gt;"&amp;'PART METHOD'!$D$5))/ABT$3,0)/3600/$E22</f>
        <v>0</v>
      </c>
      <c r="ABU22" s="0" t="n">
        <f aca="false">IF($X22="●",SUMIFS(ST_SUM!ACI:ACI,ST_SUM!$L:$L,$G22)/COUNTIFS($G:$G,$G22,$X:$X,"●",$A:$A,ABU$5)/ABU$3,0)/3600/$E22</f>
        <v>0</v>
      </c>
      <c r="ABV22" s="0" t="n">
        <f aca="false">IF($Y22="●",SUMIFS(ST_SUM!ACJ:ACJ,ST_SUM!$L:$L,$G22)/COUNTIFS($G:$G,$G22,$Y:$Y,"●",$A:$A,ABV$5)/ABV$3,0)/3600/$E22</f>
        <v>0</v>
      </c>
      <c r="ABW22" s="0" t="n">
        <f aca="false">IF($Z22="●",SUMIFS(ST_SUM!ACK:ACK,ST_SUM!$L:$L,$G22)/COUNTIFS($G:$G,$G22,$Z:$Z,"●",$A:$A,ABW$5)/ABW$3,0)/3600/$E22</f>
        <v>0</v>
      </c>
      <c r="ABX22" s="0" t="n">
        <f aca="false">IF($AA22="●",SUMIFS(ST_SUM!ACL:ACL,ST_SUM!$L:$L,$G22)/COUNTIFS($G:$G,$G22,$AA:$AA,"●",$A:$A,ABX$5)/ABX$3,0)/3600/$E22</f>
        <v>0</v>
      </c>
      <c r="ABY22" s="0" t="n">
        <f aca="false">IF($AB22="●",SUMIFS(ST_SUM!ACM:ACM,ST_SUM!$L:$L,$G22)/COUNTIFS($G:$G,$G22,$AB:$AB,"●",$A:$A,ABY$5)/ABY$3,0)/3600/$E22</f>
        <v>0</v>
      </c>
      <c r="ABZ22" s="0" t="n">
        <f aca="false">IF($AC22="●",SUMIFS(ST_SUM!ACN:ACN,ST_SUM!$L:$L,$G22)/COUNTIFS($G:$G,$G22,$AC:$AC,"●",$A:$A,ABZ$5)/ABZ$3,0)/3600/$E22</f>
        <v>0</v>
      </c>
      <c r="ACA22" s="0" t="n">
        <f aca="false">IF($AD22="●",SUMIFS(ST_SUM!ACO:ACO,ST_SUM!$L:$L,$G22)/COUNTIFS($G:$G,$G22,$AD:$AD,"●",$A:$A,ACA$5)/ACA$3,0)/3600/$E22</f>
        <v>0</v>
      </c>
      <c r="ACB22" s="0" t="n">
        <f aca="false">IF($AE22="●",SUMIFS(ST_SUM!ACP:ACP,ST_SUM!$L:$L,$G22)/COUNTIFS($G:$G,$G22,$AE:$AE,"●",$A:$A,ACB$5)/ACB$3,0)/3600/$E22</f>
        <v>0</v>
      </c>
      <c r="ACC22" s="0" t="n">
        <f aca="false">IF($AF22="●",SUMIFS(ST_SUM!ACQ:ACQ,ST_SUM!$L:$L,$G22)/COUNTIFS($G:$G,$G22,$AF:$AF,"●",$A:$A,ACC$5)/ACC$3,0)/3600/$E22</f>
        <v>0</v>
      </c>
      <c r="ACD22" s="0" t="n">
        <f aca="false">IF($AG22="●",SUMIFS(ST_SUM!ACR:ACR,ST_SUM!$L:$L,$G22)/COUNTIFS($G:$G,$G22,$AG:$AG,"●",$A:$A,ACD$5)/ACD$3,0)/3600/$E22</f>
        <v>0</v>
      </c>
      <c r="ACE22" s="0" t="n">
        <f aca="false">IF($AH22="●",SUMIFS(ST_SUM!ACS:ACS,ST_SUM!$L:$L,$G22)/COUNTIFS($G:$G,$G22,$AH:$AH,"●",$A:$A,ACE$5)/ACE$3,0)/3600/$E22</f>
        <v>0</v>
      </c>
      <c r="ACF22" s="0" t="n">
        <f aca="false">IF($AI22="●",SUMIFS(ST_SUM!ACT:ACT,ST_SUM!$L:$L,$G22)/COUNTIFS($G:$G,$G22,$AI:$AI,"●",$A:$A,ACF$5)/ACF$3,0)/3600/$E22</f>
        <v>0</v>
      </c>
      <c r="ACG22" s="0" t="n">
        <f aca="false">IF($AJ22="●",SUMIFS(ST_SUM!ACU:ACU,ST_SUM!$L:$L,$G22)/COUNTIFS($G:$G,$G22,$AJ:$AJ,"●",$A:$A,ACG$5)/ACG$3,0)/3600/$E22</f>
        <v>0</v>
      </c>
      <c r="ACH22" s="0" t="n">
        <f aca="false">IF($AK22="●",SUMIFS(ST_SUM!ACV:ACV,ST_SUM!$L:$L,$G22)/COUNTIFS($G:$G,$G22,$AK:$AK,"●",$A:$A,ACH$5)/ACH$3,0)/3600/$E22</f>
        <v>0</v>
      </c>
      <c r="ACI22" s="0" t="n">
        <f aca="false">IF($AL22="●",SUMIFS(ST_SUM!ACW:ACW,ST_SUM!$L:$L,$G22)/COUNTIFS($G:$G,$G22,$AL:$AL,"●",$A:$A,ACI$5)/ACI$3,0)/3600/$E22</f>
        <v>0</v>
      </c>
      <c r="ACJ22" s="0" t="n">
        <f aca="false">IF($AM22="●",SUMIFS(ST_SUM!ACX:ACX,ST_SUM!$L:$L,$G22)/COUNTIFS($G:$G,$G22,$AM:$AM,"●",$A:$A,ACJ$5)/ACJ$3,0)/3600/$E22</f>
        <v>0</v>
      </c>
      <c r="ACK22" s="0" t="n">
        <f aca="false">IF($AN22="●",SUMIFS(ST_SUM!ACY:ACY,ST_SUM!$L:$L,$G22)/COUNTIFS($G:$G,$G22,$AN:$AN,"●",$A:$A,ACK$5)/ACK$3,0)/3600/$E22</f>
        <v>0</v>
      </c>
      <c r="ACL22" s="0" t="n">
        <f aca="false">IF($AO22="●",SUMIFS(ST_SUM!ACZ:ACZ,ST_SUM!$L:$L,$G22)/COUNTIFS($G:$G,$G22,$AO:$AO,"●",$A:$A,ACL$5)/ACL$3,0)/3600/$E22</f>
        <v>0</v>
      </c>
      <c r="ACM22" s="0" t="n">
        <f aca="false">IF($AP22="●",SUMIFS(ST_SUM!ADA:ADA,ST_SUM!$L:$L,$G22)/COUNTIFS($G:$G,$G22,$AP:$AP,"●",$A:$A,ACM$5)/ACM$3,0)/3600/$E22</f>
        <v>0</v>
      </c>
      <c r="ACN22" s="0" t="n">
        <f aca="false">IF($AQ22="●",SUMIFS(ST_SUM!ADB:ADB,ST_SUM!$L:$L,$G22)/COUNTIFS($G:$G,$G22,$AQ:$AQ,"●",$A:$A,ACN$5)/ACN$3,0)/3600/$E22</f>
        <v>0</v>
      </c>
      <c r="ACO22" s="0" t="n">
        <f aca="false">IF($AR22="●",SUMIFS(ST_SUM!ADC:ADC,ST_SUM!$L:$L,$G22)/COUNTIFS($G:$G,$G22,$AR:$AR,"●",$A:$A,ACO$5)/ACO$3,0)/3600/$E22</f>
        <v>0</v>
      </c>
      <c r="ACP22" s="0" t="n">
        <f aca="false">IF($AS22="●",SUMIFS(ST_SUM!ADD:ADD,ST_SUM!$L:$L,$G22)/COUNTIFS($G:$G,$G22,$AS:$AS,"●",$A:$A,ACP$5)/ACP$3,0)/3600/$E22</f>
        <v>0</v>
      </c>
      <c r="ACQ22" s="0" t="n">
        <f aca="false">IF($AT22="●",SUMIFS(ST_SUM!ADE:ADE,ST_SUM!$L:$L,$G22)/COUNTIFS($G:$G,$G22,$AT:$AT,"●",$A:$A,ACQ$5)/ACQ$3,0)/3600/$E22</f>
        <v>0</v>
      </c>
      <c r="ACR22" s="0" t="n">
        <f aca="false">IF($AU22="●",SUMIFS(ST_SUM!ADF:ADF,ST_SUM!$L:$L,$G22)/COUNTIFS($G:$G,$G22,$AU:$AU,"●",$A:$A,ACR$5)/ACR$3,0)/3600/$E22</f>
        <v>0</v>
      </c>
      <c r="ACS22" s="0" t="n">
        <f aca="false">IF($AV22="●",SUMIFS(ST_SUM!ADG:ADG,ST_SUM!$L:$L,$G22)/COUNTIFS($G:$G,$G22,$AV:$AV,"●",$A:$A,ACS$5)/ACS$3,0)/3600/$E22</f>
        <v>0</v>
      </c>
      <c r="ACT22" s="0" t="n">
        <f aca="false">IF($AW22="●",SUMIFS(ST_SUM!ADH:ADH,ST_SUM!$L:$L,$G22)/COUNTIFS($G:$G,$G22,$AW:$AW,"●",$A:$A,ACT$5)/ACT$3,0)/3600/$E22</f>
        <v>0</v>
      </c>
      <c r="ACU22" s="0" t="n">
        <f aca="false">IF($AX22="●",SUMIFS(ST_SUM!ADI:ADI,ST_SUM!$L:$L,$G22)/COUNTIFS($G:$G,$G22,$AX:$AX,"●",$A:$A,ACU$5)/ACU$3,0)/3600/$E22</f>
        <v>0</v>
      </c>
      <c r="ACV22" s="0" t="n">
        <f aca="false">IF($AY22="●",SUMIFS(ST_SUM!ADJ:ADJ,ST_SUM!$L:$L,$G22)/COUNTIFS($G:$G,$G22,$AY:$AY,"●",$A:$A,ACV$5)/ACV$3,0)/3600/$E22</f>
        <v>0</v>
      </c>
      <c r="ACW22" s="0" t="n">
        <f aca="false">IF($AZ22="●",SUMIFS(ST_SUM!ADK:ADK,ST_SUM!$L:$L,$G22)/COUNTIFS($G:$G,$G22,$AZ:$AZ,"●",$A:$A,ACW$5)/ACW$3,0)/3600/$E22</f>
        <v>0</v>
      </c>
      <c r="ACX22" s="0" t="n">
        <f aca="false">IF($BA22="●",SUMIFS(ST_SUM!ADL:ADL,ST_SUM!$L:$L,$G22)/COUNTIFS($G:$G,$G22,$BA:$BA,"●",$A:$A,ACX$5)/ACX$3,0)/3600/$E22</f>
        <v>0</v>
      </c>
      <c r="ACY22" s="0" t="n">
        <f aca="false">IF($BB22="●",SUMIFS(ST_SUM!ADM:ADM,ST_SUM!$L:$L,$G22)/COUNTIFS($G:$G,$G22,$BB:$BB,"●",$A:$A,ACY$5)/ACY$3,0)/3600/$E22</f>
        <v>0</v>
      </c>
      <c r="ACZ22" s="0" t="n">
        <f aca="false">IF($BC22="●",SUMIFS(ST_SUM!ADN:ADN,ST_SUM!$L:$L,$G22)/COUNTIFS($G:$G,$G22,$BC:$BC,"●",$A:$A,ACZ$5)/ACZ$3,0)/3600/$E22</f>
        <v>0</v>
      </c>
      <c r="ADA22" s="0" t="n">
        <f aca="false">IF($BD22="●",SUMIFS(ST_SUM!ADO:ADO,ST_SUM!$L:$L,$G22)/COUNTIFS($G:$G,$G22,$BD:$BD,"●",$A:$A,ADA$5)/ADA$3,0)/3600/$E22</f>
        <v>0</v>
      </c>
      <c r="ADB22" s="0" t="n">
        <f aca="false">IF($BE22="●",SUMIFS(ST_SUM!ADP:ADP,ST_SUM!$L:$L,$G22)/COUNTIFS($G:$G,$G22,$BE:$BE,"●",$A:$A,ADB$5)/ADB$3,0)/3600/$E22</f>
        <v>0</v>
      </c>
      <c r="ADC22" s="0" t="n">
        <f aca="false">IF($BF22="●",SUMIFS(ST_SUM!ADQ:ADQ,ST_SUM!$L:$L,$G22)/COUNTIFS($G:$G,$G22,$BF:$BF,"●",$A:$A,ADC$5)/ADC$3,0)/3600/$E22</f>
        <v>0</v>
      </c>
      <c r="ADD22" s="0" t="n">
        <f aca="false">IF($BG22="●",SUMIFS(ST_SUM!ADR:ADR,ST_SUM!$L:$L,$G22)/COUNTIFS($G:$G,$G22,$BG:$BG,"●",$A:$A,ADD$5)/ADD$3,0)/3600/$E22</f>
        <v>0</v>
      </c>
      <c r="ADE22" s="0" t="n">
        <f aca="false">IF($BH22="●",SUMIFS(ST_SUM!ADS:ADS,ST_SUM!$L:$L,$G22)/COUNTIFS($G:$G,$G22,$BH:$BH,"●",$A:$A,ADE$5)/ADE$3,0)/3600/$E22</f>
        <v>0</v>
      </c>
      <c r="ADF22" s="0" t="n">
        <f aca="false">IF($BI22="●",SUMIFS(ST_SUM!ADT:ADT,ST_SUM!$L:$L,$G22)/COUNTIFS($G:$G,$G22,$BI:$BI,"●",$A:$A,ADF$5)/ADF$3,0)/3600/$E22</f>
        <v>0</v>
      </c>
      <c r="ADG22" s="0" t="n">
        <f aca="false">IF($BJ22="●",SUMIFS(ST_SUM!ADU:ADU,ST_SUM!$L:$L,$G22)/COUNTIFS($G:$G,$G22,$BJ:$BJ,"●",$A:$A,ADG$5)/ADG$3,0)/3600/$E22</f>
        <v>0</v>
      </c>
      <c r="ADH22" s="0" t="n">
        <f aca="false">IF($BK22="●",SUMIFS(ST_SUM!ADV:ADV,ST_SUM!$L:$L,$G22)/COUNTIFS($G:$G,$G22,$BK:$BK,"●",$A:$A,ADH$5)/ADH$3,0)/3600/$E22</f>
        <v>0</v>
      </c>
      <c r="ADI22" s="0" t="n">
        <f aca="false">IF($BL22="●",SUMIFS(ST_SUM!ADW:ADW,ST_SUM!$L:$L,$G22)/COUNTIFS($G:$G,$G22,$BL:$BL,"●",$A:$A,ADI$5)/ADI$3,0)/3600/$E22</f>
        <v>0</v>
      </c>
      <c r="ADJ22" s="0" t="n">
        <f aca="false">IF($BM22="●",SUMIFS(ST_SUM!ADX:ADX,ST_SUM!$L:$L,$G22)/COUNTIFS($G:$G,$G22,$BM:$BM,"●",$A:$A,ADJ$5)/ADJ$3,0)/3600/$E22</f>
        <v>0</v>
      </c>
      <c r="ADK22" s="0" t="n">
        <f aca="false">IF($BN22="●",SUMIFS(ST_SUM!ADY:ADY,ST_SUM!$L:$L,$G22)/COUNTIFS($G:$G,$G22,$BN:$BN,"●",$A:$A,ADK$5)/ADK$3,0)/3600/$E22</f>
        <v>0</v>
      </c>
      <c r="ADL22" s="0" t="n">
        <f aca="false">IF($BO22="●",SUMIFS(ST_SUM!ADZ:ADZ,ST_SUM!$L:$L,$G22)/COUNTIFS($G:$G,$G22,$BO:$BO,"●",$A:$A,ADL$5)/ADL$3,0)/3600/$E22</f>
        <v>0</v>
      </c>
      <c r="ADM22" s="0" t="n">
        <f aca="false">IF($BP22="●",SUMIFS(ST_SUM!AEA:AEA,ST_SUM!$L:$L,$G22)/COUNTIFS($G:$G,$G22,$BP:$BP,"●",$A:$A,ADM$5)/ADM$3,0)/3600/$E22</f>
        <v>0</v>
      </c>
      <c r="ADN22" s="0" t="n">
        <f aca="false">IF($BQ22="●",SUMIFS(ST_SUM!AEB:AEB,ST_SUM!$L:$L,$G22)/COUNTIFS($G:$G,$G22,$BQ:$BQ,"●",$A:$A,ADN$5)/ADN$3,0)/3600/$E22</f>
        <v>0</v>
      </c>
      <c r="ADO22" s="0" t="n">
        <f aca="false">IF($BR22="●",SUMIFS(ST_SUM!AEC:AEC,ST_SUM!$L:$L,$G22)/COUNTIFS($G:$G,$G22,$BR:$BR,"●",$A:$A,ADO$5)/ADO$3,0)/3600/$E22</f>
        <v>0</v>
      </c>
      <c r="ADP22" s="0" t="n">
        <f aca="false">IF($BS22="●",SUMIFS(ST_SUM!AED:AED,ST_SUM!$L:$L,$G22)/COUNTIFS($G:$G,$G22,$BS:$BS,"●",$A:$A,ADP$5)/ADP$3,0)/3600/$E22</f>
        <v>0</v>
      </c>
      <c r="ADQ22" s="0" t="n">
        <f aca="false">IF($BT22="●",SUMIFS(ST_SUM!AEE:AEE,ST_SUM!$L:$L,$G22)/COUNTIFS($G:$G,$G22,$BT:$BT,"●",$A:$A,ADQ$5)/ADQ$3,0)/3600/$E22</f>
        <v>0</v>
      </c>
      <c r="ADR22" s="0" t="n">
        <f aca="false">SUM(ABE22:ADQ22)</f>
        <v>0.212617030105311</v>
      </c>
      <c r="ADS22" s="0" t="n">
        <f aca="false">IF($H22="●",SUMIFS(ST_SUM!AEG:AEG,ST_SUM!$L:$L,$G22)/COUNTIFS($G:$G,$G22,$H:$H,"●",$A:$A,ADS$5)/ADS$3,0)/3600/$E22</f>
        <v>0</v>
      </c>
      <c r="ADT22" s="0" t="n">
        <f aca="false">IF($I22="●",SUMIFS(ST_SUM!AEH:AEH,ST_SUM!$L:$L,$G22)/COUNTIFS($G:$G,$G22,$I:$I,"●",$A:$A,ADT$5)/ADT$3,0)/3600/$E22</f>
        <v>0</v>
      </c>
      <c r="ADU22" s="0" t="n">
        <f aca="false">IF($J22="●",SUMIFS(ST_SUM!AEI:AEI,ST_SUM!$L:$L,$G22)/COUNTIFS($G:$G,$G22,$J:$J,"●",$A:$A,ADU$5)/ADU$3,0)/3600/$E22</f>
        <v>0</v>
      </c>
      <c r="ADV22" s="0" t="n">
        <f aca="false">IF($K22="●",SUMIFS(ST_SUM!AEJ:AEJ,ST_SUM!$L:$L,$G22)/COUNTIFS($G:$G,$G22,$K:$K,"●",$A:$A,ADV$5)/ADV$3,0)/3600/$E22</f>
        <v>0</v>
      </c>
      <c r="ADW22" s="0" t="n">
        <f aca="false">IF($L22="●",SUMIFS(ST_SUM!AEK:AEK,ST_SUM!$L:$L,$G22)/COUNTIFS($G:$G,$G22,$L:$L,"●",$A:$A,ADW$5)/ADW$3,0)/3600/$E22</f>
        <v>0</v>
      </c>
      <c r="ADX22" s="0" t="n">
        <f aca="false">IF($M22="●",SUMIFS(ST_SUM!AEL:AEL,ST_SUM!$L:$L,$G22)/COUNTIFS($G:$G,$G22,$M:$M,"●",$A:$A,ADX$5)/ADX$3,0)/3600/$E22</f>
        <v>0</v>
      </c>
      <c r="ADY22" s="0" t="n">
        <f aca="false">IF($N22="●",SUMIFS(ST_SUM!AEM:AEM,ST_SUM!$L:$L,$G22)/COUNTIFS($G:$G,$G22,$N:$N,"●",$A:$A,ADY$5)/ADY$3,0)/3600/$E22</f>
        <v>0</v>
      </c>
      <c r="ADZ22" s="0" t="n">
        <f aca="false">IF($O22="●",SUMIFS(ST_SUM!AEN:AEN,ST_SUM!$L:$L,$G22,ST_SUM!$M:$M,IF($B22='PART METHOD'!$D$4,"FMCNC1",IF($B22='PART METHOD'!$D$6,"FMCNC2","STD")))/IF($B22='PART METHOD'!$D$4,COUNTIFS($G:$G,$G22,$O:$O,"●",$A:$A,ADZ$5,$B:$B,'PART METHOD'!$D$4),IF($B22='PART METHOD'!$D$6,COUNTIFS($G:$G,$G22,$O:$O,"●",$A:$A,ADZ$5,$B:$B,'PART METHOD'!$D$6),COUNTIFS($G:$G,$G22,$O:$O,"●",$A:$A,ADZ$5,$B:$B,"&lt;&gt;"&amp;'PART METHOD'!$D$4,$B:$B,"&lt;&gt;"&amp;'PART METHOD'!$D$6)))/ADZ$3,0)/3600/$E22</f>
        <v>0.00118773674242424</v>
      </c>
      <c r="AEA22" s="0" t="n">
        <f aca="false">IF($P22="●",SUMIFS(ST_SUM!AEO:AEO,ST_SUM!$L:$L,$G22,ST_SUM!$M:$M,IF($B22='PART METHOD'!$D$4,"FMCNC1",IF($B22='PART METHOD'!$D$6,"FMCNC2","STD")))/IF($B22='PART METHOD'!$D$4,COUNTIFS($G:$G,$G22,$P:$P,"●",$A:$A,AEA$5,$B:$B,'PART METHOD'!$D$4),IF($B22='PART METHOD'!$D$6,COUNTIFS($G:$G,$G22,$P:$P,"●",$A:$A,AEA$5,$B:$B,'PART METHOD'!$D$6),COUNTIFS($G:$G,$G22,$P:$P,"●",$A:$A,AEA$5,$B:$B,"&lt;&gt;"&amp;'PART METHOD'!$D$4,$B:$B,"&lt;&gt;"&amp;'PART METHOD'!$D$6)))/AEA$3,0)/3600/$E22</f>
        <v>0</v>
      </c>
      <c r="AEB22" s="0" t="n">
        <f aca="false">IF($Q22="●",SUMIFS(ST_SUM!AEP:AEP,ST_SUM!$L:$L,$G22,ST_SUM!$M:$M,IF($B22='PART METHOD'!$D$4,"FMCNC1",IF($B22='PART METHOD'!$D$6,"FMCNC2","STD")))/IF($B22='PART METHOD'!$D$4,COUNTIFS($G:$G,$G22,$Q:$Q,"●",$A:$A,AEB$5,$B:$B,'PART METHOD'!$D$4),IF($B22='PART METHOD'!$D$6,COUNTIFS($G:$G,$G22,$Q:$Q,"●",$A:$A,AEB$5,$B:$B,'PART METHOD'!$D$6),COUNTIFS($G:$G,$G22,$Q:$Q,"●",$A:$A,AEB$5,$B:$B,"&lt;&gt;"&amp;'PART METHOD'!$D$4,$B:$B,"&lt;&gt;"&amp;'PART METHOD'!$D$6)))/AEB$3,0)/3600/$E22</f>
        <v>0.032686553030303</v>
      </c>
      <c r="AEC22" s="0" t="n">
        <f aca="false">IF($R22="●",SUMIFS(ST_SUM!AEQ:AEQ,ST_SUM!$L:$L,$G22,ST_SUM!$M:$M,IF($B22='PART METHOD'!$D$4,"FMCNC1",IF($B22='PART METHOD'!$D$6,"FMCNC2","STD")))/IF($B22='PART METHOD'!$D$4,COUNTIFS($G:$G,$G22,$R:$R,"●",$A:$A,AEC$5,$B:$B,'PART METHOD'!$D$4),IF($B22='PART METHOD'!$D$6,COUNTIFS($G:$G,$G22,$R:$R,"●",$A:$A,AEC$5,$B:$B,'PART METHOD'!$D$6),COUNTIFS($G:$G,$G22,$R:$R,"●",$A:$A,AEC$5,$B:$B,"&lt;&gt;"&amp;'PART METHOD'!$D$4,$B:$B,"&lt;&gt;"&amp;'PART METHOD'!$D$6)))/AEC$3,0)/3600/$E22</f>
        <v>0.0331706882527195</v>
      </c>
      <c r="AED22" s="0" t="n">
        <f aca="false">IF($S22="●",SUMIFS(ST_SUM!AER:AER,ST_SUM!$L:$L,$G22,ST_SUM!$M:$M,IF($B22='PART METHOD'!$D$4,"FMCNC1",IF($B22='PART METHOD'!$D$6,"FMCNC2","STD")))/IF($B22='PART METHOD'!$D$4,COUNTIFS($G:$G,$G22,$S:$S,"●",$A:$A,AED$5,$B:$B,'PART METHOD'!$D$4),IF($B22='PART METHOD'!$D$6,COUNTIFS($G:$G,$G22,$S:$S,"●",$A:$A,AED$5,$B:$B,'PART METHOD'!$D$6),COUNTIFS($G:$G,$G22,$S:$S,"●",$A:$A,AED$5,$B:$B,"&lt;&gt;"&amp;'PART METHOD'!$D$4,$B:$B,"&lt;&gt;"&amp;'PART METHOD'!$D$6)))/AED$3,0)/3600/$E22</f>
        <v>0.0177477904040404</v>
      </c>
      <c r="AEE22" s="0" t="n">
        <f aca="false">IF($T22="●",SUMIFS(ST_SUM!AES:AES,ST_SUM!$L:$L,$G22,ST_SUM!$M:$M,IF($B22='PART METHOD'!$D$4,"FMCNC1",IF($B22='PART METHOD'!$D$6,"FMCNC2","STD")))/IF($B22='PART METHOD'!$D$4,COUNTIFS($G:$G,$G22,$T:$T,"●",$A:$A,AEE$5,$B:$B,'PART METHOD'!$D$4),IF($B22='PART METHOD'!$D$6,COUNTIFS($G:$G,$G22,$T:$T,"●",$A:$A,AEE$5,$B:$B,'PART METHOD'!$D$6),COUNTIFS($G:$G,$G22,$T:$T,"●",$A:$A,AEE$5,$B:$B,"&lt;&gt;"&amp;'PART METHOD'!$D$4,$B:$B,"&lt;&gt;"&amp;'PART METHOD'!$D$6)))/AEE$3,0)/3600/$E22</f>
        <v>0.107302004419192</v>
      </c>
      <c r="AEF22" s="0" t="n">
        <f aca="false">IF($U22="●",SUMIFS(ST_SUM!AET:AET,ST_SUM!$L:$L,$G22,ST_SUM!$M:$M,IF($B22='PART METHOD'!$D$4,"FMCNC1",IF($B22='PART METHOD'!$D$6,"FMCNC2","STD")))/IF($B22='PART METHOD'!$D$4,COUNTIFS($G:$G,$G22,$U:$U,"●",$A:$A,AEF$5,$B:$B,'PART METHOD'!$D$4),IF($B22='PART METHOD'!$D$6,COUNTIFS($G:$G,$G22,$U:$U,"●",$A:$A,AEF$5,$B:$B,'PART METHOD'!$D$6),COUNTIFS($G:$G,$G22,$U:$U,"●",$A:$A,AEF$5,$B:$B,"&lt;&gt;"&amp;'PART METHOD'!$D$4,$B:$B,"&lt;&gt;"&amp;'PART METHOD'!$D$6)))/AEF$3,0)/3600/$E22</f>
        <v>0.0458954387626263</v>
      </c>
      <c r="AEG22" s="0" t="n">
        <f aca="false">IF($V22="●",SUMIFS(ST_SUM!AEU:AEU,ST_SUM!$L:$L,$G22,ST_SUM!$M:$M,IF($B22='PART METHOD'!$D$4,"FMCNC1",IF($B22='PART METHOD'!$D$6,"FMCNC2","STD")))/IF($B22='PART METHOD'!$D$4,COUNTIFS($G:$G,$G22,$V:$V,"●",$A:$A,AEG$5,$B:$B,'PART METHOD'!$D$4),IF($B22='PART METHOD'!$D$6,COUNTIFS($G:$G,$G22,$V:$V,"●",$A:$A,AEG$5,$B:$B,'PART METHOD'!$D$6),COUNTIFS($G:$G,$G22,$V:$V,"●",$A:$A,AEG$5,$B:$B,"&lt;&gt;"&amp;'PART METHOD'!$D$4,$B:$B,"&lt;&gt;"&amp;'PART METHOD'!$D$6)))/AEG$3,0)/3600/$E22</f>
        <v>0</v>
      </c>
      <c r="AEH22" s="0" t="n">
        <f aca="false">IF($W22="●",SUMIFS(ST_SUM!AEV:AEV,ST_SUM!$L:$L,$G22,ST_SUM!$N:$N,IF($B22='PART METHOD'!$D$5,"HAND","STD"))/COUNTIFS($G:$G,$G22,$W:$W,"●",$A:$A,AEH$5,$B:$B,IF($B22='PART METHOD'!$D$5,'PART METHOD'!$D$5,"&lt;&gt;"&amp;'PART METHOD'!$D$5))/AEH$3,0)/3600/$E22</f>
        <v>0</v>
      </c>
      <c r="AEI22" s="0" t="n">
        <f aca="false">IF($X22="●",SUMIFS(ST_SUM!AEW:AEW,ST_SUM!$L:$L,$G22)/COUNTIFS($G:$G,$G22,$X:$X,"●",$A:$A,AEI$5)/AEI$3,0)/3600/$E22</f>
        <v>0</v>
      </c>
      <c r="AEJ22" s="0" t="n">
        <f aca="false">IF($Y22="●",SUMIFS(ST_SUM!AEX:AEX,ST_SUM!$L:$L,$G22)/COUNTIFS($G:$G,$G22,$Y:$Y,"●",$A:$A,AEJ$5)/AEJ$3,0)/3600/$E22</f>
        <v>0</v>
      </c>
      <c r="AEK22" s="0" t="n">
        <f aca="false">IF($Z22="●",SUMIFS(ST_SUM!AEY:AEY,ST_SUM!$L:$L,$G22)/COUNTIFS($G:$G,$G22,$Z:$Z,"●",$A:$A,AEK$5)/AEK$3,0)/3600/$E22</f>
        <v>0</v>
      </c>
      <c r="AEL22" s="0" t="n">
        <f aca="false">IF($AA22="●",SUMIFS(ST_SUM!AEZ:AEZ,ST_SUM!$L:$L,$G22)/COUNTIFS($G:$G,$G22,$AA:$AA,"●",$A:$A,AEL$5)/AEL$3,0)/3600/$E22</f>
        <v>0</v>
      </c>
      <c r="AEM22" s="0" t="n">
        <f aca="false">IF($AB22="●",SUMIFS(ST_SUM!AFA:AFA,ST_SUM!$L:$L,$G22)/COUNTIFS($G:$G,$G22,$AB:$AB,"●",$A:$A,AEM$5)/AEM$3,0)/3600/$E22</f>
        <v>0</v>
      </c>
      <c r="AEN22" s="0" t="n">
        <f aca="false">IF($AC22="●",SUMIFS(ST_SUM!AFB:AFB,ST_SUM!$L:$L,$G22)/COUNTIFS($G:$G,$G22,$AC:$AC,"●",$A:$A,AEN$5)/AEN$3,0)/3600/$E22</f>
        <v>0</v>
      </c>
      <c r="AEO22" s="0" t="n">
        <f aca="false">IF($AD22="●",SUMIFS(ST_SUM!AFC:AFC,ST_SUM!$L:$L,$G22)/COUNTIFS($G:$G,$G22,$AD:$AD,"●",$A:$A,AEO$5)/AEO$3,0)/3600/$E22</f>
        <v>0</v>
      </c>
      <c r="AEP22" s="0" t="n">
        <f aca="false">IF($AE22="●",SUMIFS(ST_SUM!AFD:AFD,ST_SUM!$L:$L,$G22)/COUNTIFS($G:$G,$G22,$AE:$AE,"●",$A:$A,AEP$5)/AEP$3,0)/3600/$E22</f>
        <v>0</v>
      </c>
      <c r="AEQ22" s="0" t="n">
        <f aca="false">IF($AF22="●",SUMIFS(ST_SUM!AFE:AFE,ST_SUM!$L:$L,$G22)/COUNTIFS($G:$G,$G22,$AF:$AF,"●",$A:$A,AEQ$5)/AEQ$3,0)/3600/$E22</f>
        <v>0</v>
      </c>
      <c r="AER22" s="0" t="n">
        <f aca="false">IF($AG22="●",SUMIFS(ST_SUM!AFF:AFF,ST_SUM!$L:$L,$G22)/COUNTIFS($G:$G,$G22,$AG:$AG,"●",$A:$A,AER$5)/AER$3,0)/3600/$E22</f>
        <v>0</v>
      </c>
      <c r="AES22" s="0" t="n">
        <f aca="false">IF($AH22="●",SUMIFS(ST_SUM!AFG:AFG,ST_SUM!$L:$L,$G22)/COUNTIFS($G:$G,$G22,$AH:$AH,"●",$A:$A,AES$5)/AES$3,0)/3600/$E22</f>
        <v>0</v>
      </c>
      <c r="AET22" s="0" t="n">
        <f aca="false">IF($AI22="●",SUMIFS(ST_SUM!AFH:AFH,ST_SUM!$L:$L,$G22)/COUNTIFS($G:$G,$G22,$AI:$AI,"●",$A:$A,AET$5)/AET$3,0)/3600/$E22</f>
        <v>0</v>
      </c>
      <c r="AEU22" s="0" t="n">
        <f aca="false">IF($AJ22="●",SUMIFS(ST_SUM!AFI:AFI,ST_SUM!$L:$L,$G22)/COUNTIFS($G:$G,$G22,$AJ:$AJ,"●",$A:$A,AEU$5)/AEU$3,0)/3600/$E22</f>
        <v>0</v>
      </c>
      <c r="AEV22" s="0" t="n">
        <f aca="false">IF($AK22="●",SUMIFS(ST_SUM!AFJ:AFJ,ST_SUM!$L:$L,$G22)/COUNTIFS($G:$G,$G22,$AK:$AK,"●",$A:$A,AEV$5)/AEV$3,0)/3600/$E22</f>
        <v>0</v>
      </c>
      <c r="AEW22" s="0" t="n">
        <f aca="false">IF($AL22="●",SUMIFS(ST_SUM!AFK:AFK,ST_SUM!$L:$L,$G22)/COUNTIFS($G:$G,$G22,$AL:$AL,"●",$A:$A,AEW$5)/AEW$3,0)/3600/$E22</f>
        <v>0</v>
      </c>
      <c r="AEX22" s="0" t="n">
        <f aca="false">IF($AM22="●",SUMIFS(ST_SUM!AFL:AFL,ST_SUM!$L:$L,$G22)/COUNTIFS($G:$G,$G22,$AM:$AM,"●",$A:$A,AEX$5)/AEX$3,0)/3600/$E22</f>
        <v>0</v>
      </c>
      <c r="AEY22" s="0" t="n">
        <f aca="false">IF($AN22="●",SUMIFS(ST_SUM!AFM:AFM,ST_SUM!$L:$L,$G22)/COUNTIFS($G:$G,$G22,$AN:$AN,"●",$A:$A,AEY$5)/AEY$3,0)/3600/$E22</f>
        <v>0</v>
      </c>
      <c r="AEZ22" s="0" t="n">
        <f aca="false">IF($AO22="●",SUMIFS(ST_SUM!AFN:AFN,ST_SUM!$L:$L,$G22)/COUNTIFS($G:$G,$G22,$AO:$AO,"●",$A:$A,AEZ$5)/AEZ$3,0)/3600/$E22</f>
        <v>0</v>
      </c>
      <c r="AFA22" s="0" t="n">
        <f aca="false">IF($AP22="●",SUMIFS(ST_SUM!AFO:AFO,ST_SUM!$L:$L,$G22)/COUNTIFS($G:$G,$G22,$AP:$AP,"●",$A:$A,AFA$5)/AFA$3,0)/3600/$E22</f>
        <v>0</v>
      </c>
      <c r="AFB22" s="0" t="n">
        <f aca="false">IF($AQ22="●",SUMIFS(ST_SUM!AFP:AFP,ST_SUM!$L:$L,$G22)/COUNTIFS($G:$G,$G22,$AQ:$AQ,"●",$A:$A,AFB$5)/AFB$3,0)/3600/$E22</f>
        <v>0</v>
      </c>
      <c r="AFC22" s="0" t="n">
        <f aca="false">IF($AR22="●",SUMIFS(ST_SUM!AFQ:AFQ,ST_SUM!$L:$L,$G22)/COUNTIFS($G:$G,$G22,$AR:$AR,"●",$A:$A,AFC$5)/AFC$3,0)/3600/$E22</f>
        <v>0</v>
      </c>
      <c r="AFD22" s="0" t="n">
        <f aca="false">IF($AS22="●",SUMIFS(ST_SUM!AFR:AFR,ST_SUM!$L:$L,$G22)/COUNTIFS($G:$G,$G22,$AS:$AS,"●",$A:$A,AFD$5)/AFD$3,0)/3600/$E22</f>
        <v>0</v>
      </c>
      <c r="AFE22" s="0" t="n">
        <f aca="false">IF($AT22="●",SUMIFS(ST_SUM!AFS:AFS,ST_SUM!$L:$L,$G22)/COUNTIFS($G:$G,$G22,$AT:$AT,"●",$A:$A,AFE$5)/AFE$3,0)/3600/$E22</f>
        <v>0</v>
      </c>
      <c r="AFF22" s="0" t="n">
        <f aca="false">IF($AU22="●",SUMIFS(ST_SUM!AFT:AFT,ST_SUM!$L:$L,$G22)/COUNTIFS($G:$G,$G22,$AU:$AU,"●",$A:$A,AFF$5)/AFF$3,0)/3600/$E22</f>
        <v>0</v>
      </c>
      <c r="AFG22" s="0" t="n">
        <f aca="false">IF($AV22="●",SUMIFS(ST_SUM!AFU:AFU,ST_SUM!$L:$L,$G22)/COUNTIFS($G:$G,$G22,$AV:$AV,"●",$A:$A,AFG$5)/AFG$3,0)/3600/$E22</f>
        <v>0</v>
      </c>
      <c r="AFH22" s="0" t="n">
        <f aca="false">IF($AW22="●",SUMIFS(ST_SUM!AFV:AFV,ST_SUM!$L:$L,$G22)/COUNTIFS($G:$G,$G22,$AW:$AW,"●",$A:$A,AFH$5)/AFH$3,0)/3600/$E22</f>
        <v>0</v>
      </c>
      <c r="AFI22" s="0" t="n">
        <f aca="false">IF($AX22="●",SUMIFS(ST_SUM!AFW:AFW,ST_SUM!$L:$L,$G22)/COUNTIFS($G:$G,$G22,$AX:$AX,"●",$A:$A,AFI$5)/AFI$3,0)/3600/$E22</f>
        <v>0</v>
      </c>
      <c r="AFJ22" s="0" t="n">
        <f aca="false">IF($AY22="●",SUMIFS(ST_SUM!AFX:AFX,ST_SUM!$L:$L,$G22)/COUNTIFS($G:$G,$G22,$AY:$AY,"●",$A:$A,AFJ$5)/AFJ$3,0)/3600/$E22</f>
        <v>0</v>
      </c>
      <c r="AFK22" s="0" t="n">
        <f aca="false">IF($AZ22="●",SUMIFS(ST_SUM!AFY:AFY,ST_SUM!$L:$L,$G22)/COUNTIFS($G:$G,$G22,$AZ:$AZ,"●",$A:$A,AFK$5)/AFK$3,0)/3600/$E22</f>
        <v>0</v>
      </c>
      <c r="AFL22" s="0" t="n">
        <f aca="false">IF($BA22="●",SUMIFS(ST_SUM!AFZ:AFZ,ST_SUM!$L:$L,$G22)/COUNTIFS($G:$G,$G22,$BA:$BA,"●",$A:$A,AFL$5)/AFL$3,0)/3600/$E22</f>
        <v>0</v>
      </c>
      <c r="AFM22" s="0" t="n">
        <f aca="false">IF($BB22="●",SUMIFS(ST_SUM!AGA:AGA,ST_SUM!$L:$L,$G22)/COUNTIFS($G:$G,$G22,$BB:$BB,"●",$A:$A,AFM$5)/AFM$3,0)/3600/$E22</f>
        <v>0</v>
      </c>
      <c r="AFN22" s="0" t="n">
        <f aca="false">IF($BC22="●",SUMIFS(ST_SUM!AGB:AGB,ST_SUM!$L:$L,$G22)/COUNTIFS($G:$G,$G22,$BC:$BC,"●",$A:$A,AFN$5)/AFN$3,0)/3600/$E22</f>
        <v>0</v>
      </c>
      <c r="AFO22" s="0" t="n">
        <f aca="false">IF($BD22="●",SUMIFS(ST_SUM!AGC:AGC,ST_SUM!$L:$L,$G22)/COUNTIFS($G:$G,$G22,$BD:$BD,"●",$A:$A,AFO$5)/AFO$3,0)/3600/$E22</f>
        <v>0</v>
      </c>
      <c r="AFP22" s="0" t="n">
        <f aca="false">IF($BE22="●",SUMIFS(ST_SUM!AGD:AGD,ST_SUM!$L:$L,$G22)/COUNTIFS($G:$G,$G22,$BE:$BE,"●",$A:$A,AFP$5)/AFP$3,0)/3600/$E22</f>
        <v>0</v>
      </c>
      <c r="AFQ22" s="0" t="n">
        <f aca="false">IF($BF22="●",SUMIFS(ST_SUM!AGE:AGE,ST_SUM!$L:$L,$G22)/COUNTIFS($G:$G,$G22,$BF:$BF,"●",$A:$A,AFQ$5)/AFQ$3,0)/3600/$E22</f>
        <v>0</v>
      </c>
      <c r="AFR22" s="0" t="n">
        <f aca="false">IF($BG22="●",SUMIFS(ST_SUM!AGF:AGF,ST_SUM!$L:$L,$G22)/COUNTIFS($G:$G,$G22,$BG:$BG,"●",$A:$A,AFR$5)/AFR$3,0)/3600/$E22</f>
        <v>0</v>
      </c>
      <c r="AFS22" s="0" t="n">
        <f aca="false">IF($BH22="●",SUMIFS(ST_SUM!AGG:AGG,ST_SUM!$L:$L,$G22)/COUNTIFS($G:$G,$G22,$BH:$BH,"●",$A:$A,AFS$5)/AFS$3,0)/3600/$E22</f>
        <v>0</v>
      </c>
      <c r="AFT22" s="0" t="n">
        <f aca="false">IF($BI22="●",SUMIFS(ST_SUM!AGH:AGH,ST_SUM!$L:$L,$G22)/COUNTIFS($G:$G,$G22,$BI:$BI,"●",$A:$A,AFT$5)/AFT$3,0)/3600/$E22</f>
        <v>0</v>
      </c>
      <c r="AFU22" s="0" t="n">
        <f aca="false">IF($BJ22="●",SUMIFS(ST_SUM!AGI:AGI,ST_SUM!$L:$L,$G22)/COUNTIFS($G:$G,$G22,$BJ:$BJ,"●",$A:$A,AFU$5)/AFU$3,0)/3600/$E22</f>
        <v>0</v>
      </c>
      <c r="AFV22" s="0" t="n">
        <f aca="false">IF($BK22="●",SUMIFS(ST_SUM!AGJ:AGJ,ST_SUM!$L:$L,$G22)/COUNTIFS($G:$G,$G22,$BK:$BK,"●",$A:$A,AFV$5)/AFV$3,0)/3600/$E22</f>
        <v>0</v>
      </c>
      <c r="AFW22" s="0" t="n">
        <f aca="false">IF($BL22="●",SUMIFS(ST_SUM!AGK:AGK,ST_SUM!$L:$L,$G22)/COUNTIFS($G:$G,$G22,$BL:$BL,"●",$A:$A,AFW$5)/AFW$3,0)/3600/$E22</f>
        <v>0</v>
      </c>
      <c r="AFX22" s="0" t="n">
        <f aca="false">IF($BM22="●",SUMIFS(ST_SUM!AGL:AGL,ST_SUM!$L:$L,$G22)/COUNTIFS($G:$G,$G22,$BM:$BM,"●",$A:$A,AFX$5)/AFX$3,0)/3600/$E22</f>
        <v>0</v>
      </c>
      <c r="AFY22" s="0" t="n">
        <f aca="false">IF($BN22="●",SUMIFS(ST_SUM!AGM:AGM,ST_SUM!$L:$L,$G22)/COUNTIFS($G:$G,$G22,$BN:$BN,"●",$A:$A,AFY$5)/AFY$3,0)/3600/$E22</f>
        <v>0</v>
      </c>
      <c r="AFZ22" s="0" t="n">
        <f aca="false">IF($BO22="●",SUMIFS(ST_SUM!AGN:AGN,ST_SUM!$L:$L,$G22)/COUNTIFS($G:$G,$G22,$BO:$BO,"●",$A:$A,AFZ$5)/AFZ$3,0)/3600/$E22</f>
        <v>0</v>
      </c>
      <c r="AGA22" s="0" t="n">
        <f aca="false">IF($BP22="●",SUMIFS(ST_SUM!AGO:AGO,ST_SUM!$L:$L,$G22)/COUNTIFS($G:$G,$G22,$BP:$BP,"●",$A:$A,AGA$5)/AGA$3,0)/3600/$E22</f>
        <v>0</v>
      </c>
      <c r="AGB22" s="0" t="n">
        <f aca="false">IF($BQ22="●",SUMIFS(ST_SUM!AGP:AGP,ST_SUM!$L:$L,$G22)/COUNTIFS($G:$G,$G22,$BQ:$BQ,"●",$A:$A,AGB$5)/AGB$3,0)/3600/$E22</f>
        <v>0</v>
      </c>
      <c r="AGC22" s="0" t="n">
        <f aca="false">IF($BR22="●",SUMIFS(ST_SUM!AGQ:AGQ,ST_SUM!$L:$L,$G22)/COUNTIFS($G:$G,$G22,$BR:$BR,"●",$A:$A,AGC$5)/AGC$3,0)/3600/$E22</f>
        <v>0</v>
      </c>
      <c r="AGD22" s="0" t="n">
        <f aca="false">IF($BS22="●",SUMIFS(ST_SUM!AGR:AGR,ST_SUM!$L:$L,$G22)/COUNTIFS($G:$G,$G22,$BS:$BS,"●",$A:$A,AGD$5)/AGD$3,0)/3600/$E22</f>
        <v>0</v>
      </c>
      <c r="AGE22" s="0" t="n">
        <f aca="false">IF($BT22="●",SUMIFS(ST_SUM!AGS:AGS,ST_SUM!$L:$L,$G22)/COUNTIFS($G:$G,$G22,$BT:$BT,"●",$A:$A,AGE$5)/AGE$3,0)/3600/$E22</f>
        <v>0</v>
      </c>
      <c r="AGF22" s="0" t="n">
        <f aca="false">SUM(ADS22:AGE22)</f>
        <v>0.237990211611305</v>
      </c>
    </row>
    <row r="23" customFormat="false" ht="15" hidden="false" customHeight="false" outlineLevel="0" collapsed="false">
      <c r="A23" s="0" t="s">
        <v>310</v>
      </c>
      <c r="B23" s="0" t="s">
        <v>50</v>
      </c>
      <c r="C23" s="0" t="s">
        <v>331</v>
      </c>
      <c r="E23" s="0" t="n">
        <v>8</v>
      </c>
      <c r="G23" s="0" t="n">
        <v>12.7</v>
      </c>
      <c r="W23" s="0" t="s">
        <v>313</v>
      </c>
      <c r="BU23" s="0" t="n">
        <f aca="false">IF($H23="●",SUMIFS(ST_SUM!CI:CI,ST_SUM!$L:$L,$G23)/COUNTIFS($G:$G,$G23,$H:$H,"●",$A:$A,BU$5)/BU$3,0)/3600/$E23</f>
        <v>0</v>
      </c>
      <c r="BV23" s="0" t="n">
        <f aca="false">IF($I23="●",SUMIFS(ST_SUM!CJ:CJ,ST_SUM!$L:$L,$G23)/COUNTIFS($G:$G,$G23,$I:$I,"●",$A:$A,BV$5)/BV$3,0)/3600/$E23</f>
        <v>0</v>
      </c>
      <c r="BW23" s="0" t="n">
        <f aca="false">IF($J23="●",SUMIFS(ST_SUM!CK:CK,ST_SUM!$L:$L,$G23)/COUNTIFS($G:$G,$G23,$J:$J,"●",$A:$A,BW$5)/BW$3,0)/3600/$E23</f>
        <v>0</v>
      </c>
      <c r="BX23" s="0" t="n">
        <f aca="false">IF($K23="●",SUMIFS(ST_SUM!CL:CL,ST_SUM!$L:$L,$G23)/COUNTIFS($G:$G,$G23,$K:$K,"●",$A:$A,BX$5)/BX$3,0)/3600/$E23</f>
        <v>0</v>
      </c>
      <c r="BY23" s="0" t="n">
        <f aca="false">IF($L23="●",SUMIFS(ST_SUM!CM:CM,ST_SUM!$L:$L,$G23)/COUNTIFS($G:$G,$G23,$L:$L,"●",$A:$A,BY$5)/BY$3,0)/3600/$E23</f>
        <v>0</v>
      </c>
      <c r="BZ23" s="0" t="n">
        <f aca="false">IF($M23="●",SUMIFS(ST_SUM!CN:CN,ST_SUM!$L:$L,$G23)/COUNTIFS($G:$G,$G23,$M:$M,"●",$A:$A,BZ$5)/BZ$3,0)/3600/$E23</f>
        <v>0</v>
      </c>
      <c r="CA23" s="0" t="n">
        <f aca="false">IF($N23="●",SUMIFS(ST_SUM!CO:CO,ST_SUM!$L:$L,$G23)/COUNTIFS($G:$G,$G23,$N:$N,"●",$A:$A,CA$5)/CA$3,0)/3600/$E23</f>
        <v>0</v>
      </c>
      <c r="CB23" s="0" t="n">
        <f aca="false">IF($O23="●",SUMIFS(ST_SUM!CP:CP,ST_SUM!$L:$L,$G23,ST_SUM!$M:$M,IF($B23='PART METHOD'!$D$4,"FMCNC1",IF($B23='PART METHOD'!$D$6,"FMCNC2","STD")))/IF($B23='PART METHOD'!$D$4,COUNTIFS($G:$G,$G23,$O:$O,"●",$A:$A,CB$5,$B:$B,'PART METHOD'!$D$4),IF($B23='PART METHOD'!$D$6,COUNTIFS($G:$G,$G23,$O:$O,"●",$A:$A,CB$5,$B:$B,'PART METHOD'!$D$6),COUNTIFS($G:$G,$G23,$O:$O,"●",$A:$A,CB$5,$B:$B,"&lt;&gt;"&amp;'PART METHOD'!$D$4,$B:$B,"&lt;&gt;"&amp;'PART METHOD'!$D$6)))/CB$3,0)/3600/$E23</f>
        <v>0</v>
      </c>
      <c r="CC23" s="0" t="n">
        <f aca="false">IF($P23="●",SUMIFS(ST_SUM!CQ:CQ,ST_SUM!$L:$L,$G23,ST_SUM!$M:$M,IF($B23='PART METHOD'!$D$4,"FMCNC1",IF($B23='PART METHOD'!$D$6,"FMCNC2","STD")))/IF($B23='PART METHOD'!$D$4,COUNTIFS($G:$G,$G23,$P:$P,"●",$A:$A,CC$5,$B:$B,'PART METHOD'!$D$4),IF($B23='PART METHOD'!$D$6,COUNTIFS($G:$G,$G23,$P:$P,"●",$A:$A,CC$5,$B:$B,'PART METHOD'!$D$6),COUNTIFS($G:$G,$G23,$P:$P,"●",$A:$A,CC$5,$B:$B,"&lt;&gt;"&amp;'PART METHOD'!$D$4,$B:$B,"&lt;&gt;"&amp;'PART METHOD'!$D$6)))/CC$3,0)/3600/$E23</f>
        <v>0</v>
      </c>
      <c r="CD23" s="0" t="n">
        <f aca="false">IF($Q23="●",SUMIFS(ST_SUM!CR:CR,ST_SUM!$L:$L,$G23,ST_SUM!$M:$M,IF($B23='PART METHOD'!$D$4,"FMCNC1",IF($B23='PART METHOD'!$D$6,"FMCNC2","STD")))/IF($B23='PART METHOD'!$D$4,COUNTIFS($G:$G,$G23,$Q:$Q,"●",$A:$A,CD$5,$B:$B,'PART METHOD'!$D$4),IF($B23='PART METHOD'!$D$6,COUNTIFS($G:$G,$G23,$Q:$Q,"●",$A:$A,CD$5,$B:$B,'PART METHOD'!$D$6),COUNTIFS($G:$G,$G23,$Q:$Q,"●",$A:$A,CD$5,$B:$B,"&lt;&gt;"&amp;'PART METHOD'!$D$4,$B:$B,"&lt;&gt;"&amp;'PART METHOD'!$D$6)))/CD$3,0)/3600/$E23</f>
        <v>0</v>
      </c>
      <c r="CE23" s="0" t="n">
        <f aca="false">IF($R23="●",SUMIFS(ST_SUM!CS:CS,ST_SUM!$L:$L,$G23,ST_SUM!$M:$M,IF($B23='PART METHOD'!$D$4,"FMCNC1",IF($B23='PART METHOD'!$D$6,"FMCNC2","STD")))/IF($B23='PART METHOD'!$D$4,COUNTIFS($G:$G,$G23,$R:$R,"●",$A:$A,CE$5,$B:$B,'PART METHOD'!$D$4),IF($B23='PART METHOD'!$D$6,COUNTIFS($G:$G,$G23,$R:$R,"●",$A:$A,CE$5,$B:$B,'PART METHOD'!$D$6),COUNTIFS($G:$G,$G23,$R:$R,"●",$A:$A,CE$5,$B:$B,"&lt;&gt;"&amp;'PART METHOD'!$D$4,$B:$B,"&lt;&gt;"&amp;'PART METHOD'!$D$6)))/CE$3,0)/3600/$E23</f>
        <v>0</v>
      </c>
      <c r="CF23" s="0" t="n">
        <f aca="false">IF($S23="●",SUMIFS(ST_SUM!CT:CT,ST_SUM!$L:$L,$G23,ST_SUM!$M:$M,IF($B23='PART METHOD'!$D$4,"FMCNC1",IF($B23='PART METHOD'!$D$6,"FMCNC2","STD")))/IF($B23='PART METHOD'!$D$4,COUNTIFS($G:$G,$G23,$S:$S,"●",$A:$A,CF$5,$B:$B,'PART METHOD'!$D$4),IF($B23='PART METHOD'!$D$6,COUNTIFS($G:$G,$G23,$S:$S,"●",$A:$A,CF$5,$B:$B,'PART METHOD'!$D$6),COUNTIFS($G:$G,$G23,$S:$S,"●",$A:$A,CF$5,$B:$B,"&lt;&gt;"&amp;'PART METHOD'!$D$4,$B:$B,"&lt;&gt;"&amp;'PART METHOD'!$D$6)))/CF$3,0)/3600/$E23</f>
        <v>0</v>
      </c>
      <c r="CG23" s="0" t="n">
        <f aca="false">IF($T23="●",SUMIFS(ST_SUM!CU:CU,ST_SUM!$L:$L,$G23,ST_SUM!$M:$M,IF($B23='PART METHOD'!$D$4,"FMCNC1",IF($B23='PART METHOD'!$D$6,"FMCNC2","STD")))/IF($B23='PART METHOD'!$D$4,COUNTIFS($G:$G,$G23,$T:$T,"●",$A:$A,CG$5,$B:$B,'PART METHOD'!$D$4),IF($B23='PART METHOD'!$D$6,COUNTIFS($G:$G,$G23,$T:$T,"●",$A:$A,CG$5,$B:$B,'PART METHOD'!$D$6),COUNTIFS($G:$G,$G23,$T:$T,"●",$A:$A,CG$5,$B:$B,"&lt;&gt;"&amp;'PART METHOD'!$D$4,$B:$B,"&lt;&gt;"&amp;'PART METHOD'!$D$6)))/CG$3,0)/3600/$E23</f>
        <v>0</v>
      </c>
      <c r="CH23" s="0" t="n">
        <f aca="false">IF($U23="●",SUMIFS(ST_SUM!CV:CV,ST_SUM!$L:$L,$G23,ST_SUM!$M:$M,IF($B23='PART METHOD'!$D$4,"FMCNC1",IF($B23='PART METHOD'!$D$6,"FMCNC2","STD")))/IF($B23='PART METHOD'!$D$4,COUNTIFS($G:$G,$G23,$U:$U,"●",$A:$A,CH$5,$B:$B,'PART METHOD'!$D$4),IF($B23='PART METHOD'!$D$6,COUNTIFS($G:$G,$G23,$U:$U,"●",$A:$A,CH$5,$B:$B,'PART METHOD'!$D$6),COUNTIFS($G:$G,$G23,$U:$U,"●",$A:$A,CH$5,$B:$B,"&lt;&gt;"&amp;'PART METHOD'!$D$4,$B:$B,"&lt;&gt;"&amp;'PART METHOD'!$D$6)))/CH$3,0)/3600/$E23</f>
        <v>0</v>
      </c>
      <c r="CI23" s="0" t="n">
        <f aca="false">IF($V23="●",SUMIFS(ST_SUM!CW:CW,ST_SUM!$L:$L,$G23,ST_SUM!$M:$M,IF($B23='PART METHOD'!$D$4,"FMCNC1",IF($B23='PART METHOD'!$D$6,"FMCNC2","STD")))/IF($B23='PART METHOD'!$D$4,COUNTIFS($G:$G,$G23,$V:$V,"●",$A:$A,CI$5,$B:$B,'PART METHOD'!$D$4),IF($B23='PART METHOD'!$D$6,COUNTIFS($G:$G,$G23,$V:$V,"●",$A:$A,CI$5,$B:$B,'PART METHOD'!$D$6),COUNTIFS($G:$G,$G23,$V:$V,"●",$A:$A,CI$5,$B:$B,"&lt;&gt;"&amp;'PART METHOD'!$D$4,$B:$B,"&lt;&gt;"&amp;'PART METHOD'!$D$6)))/CI$3,0)/3600/$E23</f>
        <v>0</v>
      </c>
      <c r="CJ23" s="0" t="n">
        <f aca="false">IF($W23="●",SUMIFS(ST_SUM!CX:CX,ST_SUM!$L:$L,$G23,ST_SUM!$N:$N,IF($B23='PART METHOD'!$D$5,"HAND","STD"))/COUNTIFS($G:$G,$G23,$W:$W,"●",$A:$A,CJ$5,$B:$B,IF($B23='PART METHOD'!$D$5,'PART METHOD'!$D$5,"&lt;&gt;"&amp;'PART METHOD'!$D$5))/CJ$3,0)/3600/$E23</f>
        <v>0.000190972222222222</v>
      </c>
      <c r="CK23" s="0" t="n">
        <f aca="false">IF($X23="●",SUMIFS(ST_SUM!CY:CY,ST_SUM!$L:$L,$G23)/COUNTIFS($G:$G,$G23,$X:$X,"●",$A:$A,CK$5)/CK$3,0)/3600/$E23</f>
        <v>0</v>
      </c>
      <c r="CL23" s="0" t="n">
        <f aca="false">IF($Y23="●",SUMIFS(ST_SUM!CZ:CZ,ST_SUM!$L:$L,$G23)/COUNTIFS($G:$G,$G23,$Y:$Y,"●",$A:$A,CL$5)/CL$3,0)/3600/$E23</f>
        <v>0</v>
      </c>
      <c r="CM23" s="0" t="n">
        <f aca="false">IF($Z23="●",SUMIFS(ST_SUM!DA:DA,ST_SUM!$L:$L,$G23)/COUNTIFS($G:$G,$G23,$Z:$Z,"●",$A:$A,CM$5)/CM$3,0)/3600/$E23</f>
        <v>0</v>
      </c>
      <c r="CN23" s="0" t="n">
        <f aca="false">IF($AA23="●",SUMIFS(ST_SUM!DB:DB,ST_SUM!$L:$L,$G23)/COUNTIFS($G:$G,$G23,$AA:$AA,"●",$A:$A,CN$5)/CN$3,0)/3600/$E23</f>
        <v>0</v>
      </c>
      <c r="CO23" s="0" t="n">
        <f aca="false">IF($AB23="●",SUMIFS(ST_SUM!DC:DC,ST_SUM!$L:$L,$G23)/COUNTIFS($G:$G,$G23,$AB:$AB,"●",$A:$A,CO$5)/CO$3,0)/3600/$E23</f>
        <v>0</v>
      </c>
      <c r="CP23" s="0" t="n">
        <f aca="false">IF($AC23="●",SUMIFS(ST_SUM!DD:DD,ST_SUM!$L:$L,$G23)/COUNTIFS($G:$G,$G23,$AC:$AC,"●",$A:$A,CP$5)/CP$3,0)/3600/$E23</f>
        <v>0</v>
      </c>
      <c r="CQ23" s="0" t="n">
        <f aca="false">IF($AD23="●",SUMIFS(ST_SUM!DE:DE,ST_SUM!$L:$L,$G23)/COUNTIFS($G:$G,$G23,$AD:$AD,"●",$A:$A,CQ$5)/CQ$3,0)/3600/$E23</f>
        <v>0</v>
      </c>
      <c r="CR23" s="0" t="n">
        <f aca="false">IF($AE23="●",SUMIFS(ST_SUM!DF:DF,ST_SUM!$L:$L,$G23)/COUNTIFS($G:$G,$G23,$AE:$AE,"●",$A:$A,CR$5)/CR$3,0)/3600/$E23</f>
        <v>0</v>
      </c>
      <c r="CS23" s="0" t="n">
        <f aca="false">IF($AF23="●",SUMIFS(ST_SUM!DG:DG,ST_SUM!$L:$L,$G23)/COUNTIFS($G:$G,$G23,$AF:$AF,"●",$A:$A,CS$5)/CS$3,0)/3600/$E23</f>
        <v>0</v>
      </c>
      <c r="CT23" s="0" t="n">
        <f aca="false">IF($AG23="●",SUMIFS(ST_SUM!DH:DH,ST_SUM!$L:$L,$G23)/COUNTIFS($G:$G,$G23,$AG:$AG,"●",$A:$A,CT$5)/CT$3,0)/3600/$E23</f>
        <v>0</v>
      </c>
      <c r="CU23" s="0" t="n">
        <f aca="false">IF($AH23="●",SUMIFS(ST_SUM!DI:DI,ST_SUM!$L:$L,$G23)/COUNTIFS($G:$G,$G23,$AH:$AH,"●",$A:$A,CU$5)/CU$3,0)/3600/$E23</f>
        <v>0</v>
      </c>
      <c r="CV23" s="0" t="n">
        <f aca="false">IF($AI23="●",SUMIFS(ST_SUM!DJ:DJ,ST_SUM!$L:$L,$G23)/COUNTIFS($G:$G,$G23,$AI:$AI,"●",$A:$A,CV$5)/CV$3,0)/3600/$E23</f>
        <v>0</v>
      </c>
      <c r="CW23" s="0" t="n">
        <f aca="false">IF($AJ23="●",SUMIFS(ST_SUM!DK:DK,ST_SUM!$L:$L,$G23)/COUNTIFS($G:$G,$G23,$AJ:$AJ,"●",$A:$A,CW$5)/CW$3,0)/3600/$E23</f>
        <v>0</v>
      </c>
      <c r="CX23" s="0" t="n">
        <f aca="false">IF($AK23="●",SUMIFS(ST_SUM!DL:DL,ST_SUM!$L:$L,$G23)/COUNTIFS($G:$G,$G23,$AK:$AK,"●",$A:$A,CX$5)/CX$3,0)/3600/$E23</f>
        <v>0</v>
      </c>
      <c r="CY23" s="0" t="n">
        <f aca="false">IF($AL23="●",SUMIFS(ST_SUM!DM:DM,ST_SUM!$L:$L,$G23)/COUNTIFS($G:$G,$G23,$AL:$AL,"●",$A:$A,CY$5)/CY$3,0)/3600/$E23</f>
        <v>0</v>
      </c>
      <c r="CZ23" s="0" t="n">
        <f aca="false">IF($AM23="●",SUMIFS(ST_SUM!DN:DN,ST_SUM!$L:$L,$G23)/COUNTIFS($G:$G,$G23,$AM:$AM,"●",$A:$A,CZ$5)/CZ$3,0)/3600/$E23</f>
        <v>0</v>
      </c>
      <c r="DA23" s="0" t="n">
        <f aca="false">IF($AN23="●",SUMIFS(ST_SUM!DO:DO,ST_SUM!$L:$L,$G23)/COUNTIFS($G:$G,$G23,$AN:$AN,"●",$A:$A,DA$5)/DA$3,0)/3600/$E23</f>
        <v>0</v>
      </c>
      <c r="DB23" s="0" t="n">
        <f aca="false">IF($AO23="●",SUMIFS(ST_SUM!DP:DP,ST_SUM!$L:$L,$G23)/COUNTIFS($G:$G,$G23,$AO:$AO,"●",$A:$A,DB$5)/DB$3,0)/3600/$E23</f>
        <v>0</v>
      </c>
      <c r="DC23" s="0" t="n">
        <f aca="false">IF($AP23="●",SUMIFS(ST_SUM!DQ:DQ,ST_SUM!$L:$L,$G23)/COUNTIFS($G:$G,$G23,$AP:$AP,"●",$A:$A,DC$5)/DC$3,0)/3600/$E23</f>
        <v>0</v>
      </c>
      <c r="DD23" s="0" t="n">
        <f aca="false">IF($AQ23="●",SUMIFS(ST_SUM!DR:DR,ST_SUM!$L:$L,$G23)/COUNTIFS($G:$G,$G23,$AQ:$AQ,"●",$A:$A,DD$5)/DD$3,0)/3600/$E23</f>
        <v>0</v>
      </c>
      <c r="DE23" s="0" t="n">
        <f aca="false">IF($AR23="●",SUMIFS(ST_SUM!DS:DS,ST_SUM!$L:$L,$G23)/COUNTIFS($G:$G,$G23,$AR:$AR,"●",$A:$A,DE$5)/DE$3,0)/3600/$E23</f>
        <v>0</v>
      </c>
      <c r="DF23" s="0" t="n">
        <f aca="false">IF($AS23="●",SUMIFS(ST_SUM!DT:DT,ST_SUM!$L:$L,$G23)/COUNTIFS($G:$G,$G23,$AS:$AS,"●",$A:$A,DF$5)/DF$3,0)/3600/$E23</f>
        <v>0</v>
      </c>
      <c r="DG23" s="0" t="n">
        <f aca="false">IF($AT23="●",SUMIFS(ST_SUM!DU:DU,ST_SUM!$L:$L,$G23)/COUNTIFS($G:$G,$G23,$AT:$AT,"●",$A:$A,DG$5)/DG$3,0)/3600/$E23</f>
        <v>0</v>
      </c>
      <c r="DH23" s="0" t="n">
        <f aca="false">IF($AU23="●",SUMIFS(ST_SUM!DV:DV,ST_SUM!$L:$L,$G23)/COUNTIFS($G:$G,$G23,$AU:$AU,"●",$A:$A,DH$5)/DH$3,0)/3600/$E23</f>
        <v>0</v>
      </c>
      <c r="DI23" s="0" t="n">
        <f aca="false">IF($AV23="●",SUMIFS(ST_SUM!DW:DW,ST_SUM!$L:$L,$G23)/COUNTIFS($G:$G,$G23,$AV:$AV,"●",$A:$A,DI$5)/DI$3,0)/3600/$E23</f>
        <v>0</v>
      </c>
      <c r="DJ23" s="0" t="n">
        <f aca="false">IF($AW23="●",SUMIFS(ST_SUM!DX:DX,ST_SUM!$L:$L,$G23)/COUNTIFS($G:$G,$G23,$AW:$AW,"●",$A:$A,DJ$5)/DJ$3,0)/3600/$E23</f>
        <v>0</v>
      </c>
      <c r="DK23" s="0" t="n">
        <f aca="false">IF($AX23="●",SUMIFS(ST_SUM!DY:DY,ST_SUM!$L:$L,$G23)/COUNTIFS($G:$G,$G23,$AX:$AX,"●",$A:$A,DK$5)/DK$3,0)/3600/$E23</f>
        <v>0</v>
      </c>
      <c r="DL23" s="0" t="n">
        <f aca="false">IF($AY23="●",SUMIFS(ST_SUM!DZ:DZ,ST_SUM!$L:$L,$G23)/COUNTIFS($G:$G,$G23,$AY:$AY,"●",$A:$A,DL$5)/DL$3,0)/3600/$E23</f>
        <v>0</v>
      </c>
      <c r="DM23" s="0" t="n">
        <f aca="false">IF($AZ23="●",SUMIFS(ST_SUM!EA:EA,ST_SUM!$L:$L,$G23)/COUNTIFS($G:$G,$G23,$AZ:$AZ,"●",$A:$A,DM$5)/DM$3,0)/3600/$E23</f>
        <v>0</v>
      </c>
      <c r="DN23" s="0" t="n">
        <f aca="false">IF($BA23="●",SUMIFS(ST_SUM!EB:EB,ST_SUM!$L:$L,$G23)/COUNTIFS($G:$G,$G23,$BA:$BA,"●",$A:$A,DN$5)/DN$3,0)/3600/$E23</f>
        <v>0</v>
      </c>
      <c r="DO23" s="0" t="n">
        <f aca="false">IF($BB23="●",SUMIFS(ST_SUM!EC:EC,ST_SUM!$L:$L,$G23)/COUNTIFS($G:$G,$G23,$BB:$BB,"●",$A:$A,DO$5)/DO$3,0)/3600/$E23</f>
        <v>0</v>
      </c>
      <c r="DP23" s="0" t="n">
        <f aca="false">IF($BC23="●",SUMIFS(ST_SUM!ED:ED,ST_SUM!$L:$L,$G23)/COUNTIFS($G:$G,$G23,$BC:$BC,"●",$A:$A,DP$5)/DP$3,0)/3600/$E23</f>
        <v>0</v>
      </c>
      <c r="DQ23" s="0" t="n">
        <f aca="false">IF($BD23="●",SUMIFS(ST_SUM!EE:EE,ST_SUM!$L:$L,$G23)/COUNTIFS($G:$G,$G23,$BD:$BD,"●",$A:$A,DQ$5)/DQ$3,0)/3600/$E23</f>
        <v>0</v>
      </c>
      <c r="DR23" s="0" t="n">
        <f aca="false">IF($BE23="●",SUMIFS(ST_SUM!EF:EF,ST_SUM!$L:$L,$G23)/COUNTIFS($G:$G,$G23,$BE:$BE,"●",$A:$A,DR$5)/DR$3,0)/3600/$E23</f>
        <v>0</v>
      </c>
      <c r="DS23" s="0" t="n">
        <f aca="false">IF($BF23="●",SUMIFS(ST_SUM!EG:EG,ST_SUM!$L:$L,$G23)/COUNTIFS($G:$G,$G23,$BF:$BF,"●",$A:$A,DS$5)/DS$3,0)/3600/$E23</f>
        <v>0</v>
      </c>
      <c r="DT23" s="0" t="n">
        <f aca="false">IF($BG23="●",SUMIFS(ST_SUM!EH:EH,ST_SUM!$L:$L,$G23)/COUNTIFS($G:$G,$G23,$BG:$BG,"●",$A:$A,DT$5)/DT$3,0)/3600/$E23</f>
        <v>0</v>
      </c>
      <c r="DU23" s="0" t="n">
        <f aca="false">IF($BH23="●",SUMIFS(ST_SUM!EI:EI,ST_SUM!$L:$L,$G23)/COUNTIFS($G:$G,$G23,$BH:$BH,"●",$A:$A,DU$5)/DU$3,0)/3600/$E23</f>
        <v>0</v>
      </c>
      <c r="DV23" s="0" t="n">
        <f aca="false">IF($BI23="●",SUMIFS(ST_SUM!EJ:EJ,ST_SUM!$L:$L,$G23)/COUNTIFS($G:$G,$G23,$BI:$BI,"●",$A:$A,DV$5)/DV$3,0)/3600/$E23</f>
        <v>0</v>
      </c>
      <c r="DW23" s="0" t="n">
        <f aca="false">IF($BJ23="●",SUMIFS(ST_SUM!EK:EK,ST_SUM!$L:$L,$G23)/COUNTIFS($G:$G,$G23,$BJ:$BJ,"●",$A:$A,DW$5)/DW$3,0)/3600/$E23</f>
        <v>0</v>
      </c>
      <c r="DX23" s="0" t="n">
        <f aca="false">IF($BK23="●",SUMIFS(ST_SUM!EL:EL,ST_SUM!$L:$L,$G23)/COUNTIFS($G:$G,$G23,$BK:$BK,"●",$A:$A,DX$5)/DX$3,0)/3600/$E23</f>
        <v>0</v>
      </c>
      <c r="DY23" s="0" t="n">
        <f aca="false">IF($BL23="●",SUMIFS(ST_SUM!EM:EM,ST_SUM!$L:$L,$G23)/COUNTIFS($G:$G,$G23,$BL:$BL,"●",$A:$A,DY$5)/DY$3,0)/3600/$E23</f>
        <v>0</v>
      </c>
      <c r="DZ23" s="0" t="n">
        <f aca="false">IF($BM23="●",SUMIFS(ST_SUM!EN:EN,ST_SUM!$L:$L,$G23)/COUNTIFS($G:$G,$G23,$BM:$BM,"●",$A:$A,DZ$5)/DZ$3,0)/3600/$E23</f>
        <v>0</v>
      </c>
      <c r="EA23" s="0" t="n">
        <f aca="false">IF($BN23="●",SUMIFS(ST_SUM!EO:EO,ST_SUM!$L:$L,$G23)/COUNTIFS($G:$G,$G23,$BN:$BN,"●",$A:$A,EA$5)/EA$3,0)/3600/$E23</f>
        <v>0</v>
      </c>
      <c r="EB23" s="0" t="n">
        <f aca="false">IF($BO23="●",SUMIFS(ST_SUM!EP:EP,ST_SUM!$L:$L,$G23)/COUNTIFS($G:$G,$G23,$BO:$BO,"●",$A:$A,EB$5)/EB$3,0)/3600/$E23</f>
        <v>0</v>
      </c>
      <c r="EC23" s="0" t="n">
        <f aca="false">IF($BP23="●",SUMIFS(ST_SUM!EQ:EQ,ST_SUM!$L:$L,$G23)/COUNTIFS($G:$G,$G23,$BP:$BP,"●",$A:$A,EC$5)/EC$3,0)/3600/$E23</f>
        <v>0</v>
      </c>
      <c r="ED23" s="0" t="n">
        <f aca="false">IF($BQ23="●",SUMIFS(ST_SUM!ER:ER,ST_SUM!$L:$L,$G23)/COUNTIFS($G:$G,$G23,$BQ:$BQ,"●",$A:$A,ED$5)/ED$3,0)/3600/$E23</f>
        <v>0</v>
      </c>
      <c r="EE23" s="0" t="n">
        <f aca="false">IF($BR23="●",SUMIFS(ST_SUM!ES:ES,ST_SUM!$L:$L,$G23)/COUNTIFS($G:$G,$G23,$BR:$BR,"●",$A:$A,EE$5)/EE$3,0)/3600/$E23</f>
        <v>0</v>
      </c>
      <c r="EF23" s="0" t="n">
        <f aca="false">IF($BS23="●",SUMIFS(ST_SUM!ET:ET,ST_SUM!$L:$L,$G23)/COUNTIFS($G:$G,$G23,$BS:$BS,"●",$A:$A,EF$5)/EF$3,0)/3600/$E23</f>
        <v>0</v>
      </c>
      <c r="EG23" s="0" t="n">
        <f aca="false">IF($BT23="●",SUMIFS(ST_SUM!EU:EU,ST_SUM!$L:$L,$G23)/COUNTIFS($G:$G,$G23,$BT:$BT,"●",$A:$A,EG$5)/EG$3,0)/3600/$E23</f>
        <v>0</v>
      </c>
      <c r="EH23" s="0" t="n">
        <f aca="false">SUM(BU23:EG23)</f>
        <v>0.000190972222222222</v>
      </c>
      <c r="EI23" s="0" t="n">
        <f aca="false">IF($H23="●",SUMIFS(ST_SUM!EW:EW,ST_SUM!$L:$L,$G23)/COUNTIFS($G:$G,$G23,$H:$H,"●",$A:$A,EI$5)/EI$3,0)/3600/$E23</f>
        <v>0</v>
      </c>
      <c r="EJ23" s="0" t="n">
        <f aca="false">IF($I23="●",SUMIFS(ST_SUM!EX:EX,ST_SUM!$L:$L,$G23)/COUNTIFS($G:$G,$G23,$I:$I,"●",$A:$A,EJ$5)/EJ$3,0)/3600/$E23</f>
        <v>0</v>
      </c>
      <c r="EK23" s="0" t="n">
        <f aca="false">IF($J23="●",SUMIFS(ST_SUM!EY:EY,ST_SUM!$L:$L,$G23)/COUNTIFS($G:$G,$G23,$J:$J,"●",$A:$A,EK$5)/EK$3,0)/3600/$E23</f>
        <v>0</v>
      </c>
      <c r="EL23" s="0" t="n">
        <f aca="false">IF($K23="●",SUMIFS(ST_SUM!EZ:EZ,ST_SUM!$L:$L,$G23)/COUNTIFS($G:$G,$G23,$K:$K,"●",$A:$A,EL$5)/EL$3,0)/3600/$E23</f>
        <v>0</v>
      </c>
      <c r="EM23" s="0" t="n">
        <f aca="false">IF($L23="●",SUMIFS(ST_SUM!FA:FA,ST_SUM!$L:$L,$G23)/COUNTIFS($G:$G,$G23,$L:$L,"●",$A:$A,EM$5)/EM$3,0)/3600/$E23</f>
        <v>0</v>
      </c>
      <c r="EN23" s="0" t="n">
        <f aca="false">IF($M23="●",SUMIFS(ST_SUM!FB:FB,ST_SUM!$L:$L,$G23)/COUNTIFS($G:$G,$G23,$M:$M,"●",$A:$A,EN$5)/EN$3,0)/3600/$E23</f>
        <v>0</v>
      </c>
      <c r="EO23" s="0" t="n">
        <f aca="false">IF($N23="●",SUMIFS(ST_SUM!FC:FC,ST_SUM!$L:$L,$G23)/COUNTIFS($G:$G,$G23,$N:$N,"●",$A:$A,EO$5)/EO$3,0)/3600/$E23</f>
        <v>0</v>
      </c>
      <c r="EP23" s="0" t="n">
        <f aca="false">IF($O23="●",SUMIFS(ST_SUM!FD:FD,ST_SUM!$L:$L,$G23,ST_SUM!$M:$M,IF($B23='PART METHOD'!$D$4,"FMCNC1",IF($B23='PART METHOD'!$D$6,"FMCNC2","STD")))/IF($B23='PART METHOD'!$D$4,COUNTIFS($G:$G,$G23,$O:$O,"●",$A:$A,EP$5,$B:$B,'PART METHOD'!$D$4),IF($B23='PART METHOD'!$D$6,COUNTIFS($G:$G,$G23,$O:$O,"●",$A:$A,EP$5,$B:$B,'PART METHOD'!$D$6),COUNTIFS($G:$G,$G23,$O:$O,"●",$A:$A,EP$5,$B:$B,"&lt;&gt;"&amp;'PART METHOD'!$D$4,$B:$B,"&lt;&gt;"&amp;'PART METHOD'!$D$6)))/EP$3,0)/3600/$E23</f>
        <v>0</v>
      </c>
      <c r="EQ23" s="0" t="n">
        <f aca="false">IF($P23="●",SUMIFS(ST_SUM!FE:FE,ST_SUM!$L:$L,$G23,ST_SUM!$M:$M,IF($B23='PART METHOD'!$D$4,"FMCNC1",IF($B23='PART METHOD'!$D$6,"FMCNC2","STD")))/IF($B23='PART METHOD'!$D$4,COUNTIFS($G:$G,$G23,$P:$P,"●",$A:$A,EQ$5,$B:$B,'PART METHOD'!$D$4),IF($B23='PART METHOD'!$D$6,COUNTIFS($G:$G,$G23,$P:$P,"●",$A:$A,EQ$5,$B:$B,'PART METHOD'!$D$6),COUNTIFS($G:$G,$G23,$P:$P,"●",$A:$A,EQ$5,$B:$B,"&lt;&gt;"&amp;'PART METHOD'!$D$4,$B:$B,"&lt;&gt;"&amp;'PART METHOD'!$D$6)))/EQ$3,0)/3600/$E23</f>
        <v>0</v>
      </c>
      <c r="ER23" s="0" t="n">
        <f aca="false">IF($Q23="●",SUMIFS(ST_SUM!FF:FF,ST_SUM!$L:$L,$G23,ST_SUM!$M:$M,IF($B23='PART METHOD'!$D$4,"FMCNC1",IF($B23='PART METHOD'!$D$6,"FMCNC2","STD")))/IF($B23='PART METHOD'!$D$4,COUNTIFS($G:$G,$G23,$Q:$Q,"●",$A:$A,ER$5,$B:$B,'PART METHOD'!$D$4),IF($B23='PART METHOD'!$D$6,COUNTIFS($G:$G,$G23,$Q:$Q,"●",$A:$A,ER$5,$B:$B,'PART METHOD'!$D$6),COUNTIFS($G:$G,$G23,$Q:$Q,"●",$A:$A,ER$5,$B:$B,"&lt;&gt;"&amp;'PART METHOD'!$D$4,$B:$B,"&lt;&gt;"&amp;'PART METHOD'!$D$6)))/ER$3,0)/3600/$E23</f>
        <v>0</v>
      </c>
      <c r="ES23" s="0" t="n">
        <f aca="false">IF($R23="●",SUMIFS(ST_SUM!FG:FG,ST_SUM!$L:$L,$G23,ST_SUM!$M:$M,IF($B23='PART METHOD'!$D$4,"FMCNC1",IF($B23='PART METHOD'!$D$6,"FMCNC2","STD")))/IF($B23='PART METHOD'!$D$4,COUNTIFS($G:$G,$G23,$R:$R,"●",$A:$A,ES$5,$B:$B,'PART METHOD'!$D$4),IF($B23='PART METHOD'!$D$6,COUNTIFS($G:$G,$G23,$R:$R,"●",$A:$A,ES$5,$B:$B,'PART METHOD'!$D$6),COUNTIFS($G:$G,$G23,$R:$R,"●",$A:$A,ES$5,$B:$B,"&lt;&gt;"&amp;'PART METHOD'!$D$4,$B:$B,"&lt;&gt;"&amp;'PART METHOD'!$D$6)))/ES$3,0)/3600/$E23</f>
        <v>0</v>
      </c>
      <c r="ET23" s="0" t="n">
        <f aca="false">IF($S23="●",SUMIFS(ST_SUM!FH:FH,ST_SUM!$L:$L,$G23,ST_SUM!$M:$M,IF($B23='PART METHOD'!$D$4,"FMCNC1",IF($B23='PART METHOD'!$D$6,"FMCNC2","STD")))/IF($B23='PART METHOD'!$D$4,COUNTIFS($G:$G,$G23,$S:$S,"●",$A:$A,ET$5,$B:$B,'PART METHOD'!$D$4),IF($B23='PART METHOD'!$D$6,COUNTIFS($G:$G,$G23,$S:$S,"●",$A:$A,ET$5,$B:$B,'PART METHOD'!$D$6),COUNTIFS($G:$G,$G23,$S:$S,"●",$A:$A,ET$5,$B:$B,"&lt;&gt;"&amp;'PART METHOD'!$D$4,$B:$B,"&lt;&gt;"&amp;'PART METHOD'!$D$6)))/ET$3,0)/3600/$E23</f>
        <v>0</v>
      </c>
      <c r="EU23" s="0" t="n">
        <f aca="false">IF($T23="●",SUMIFS(ST_SUM!FI:FI,ST_SUM!$L:$L,$G23,ST_SUM!$M:$M,IF($B23='PART METHOD'!$D$4,"FMCNC1",IF($B23='PART METHOD'!$D$6,"FMCNC2","STD")))/IF($B23='PART METHOD'!$D$4,COUNTIFS($G:$G,$G23,$T:$T,"●",$A:$A,EU$5,$B:$B,'PART METHOD'!$D$4),IF($B23='PART METHOD'!$D$6,COUNTIFS($G:$G,$G23,$T:$T,"●",$A:$A,EU$5,$B:$B,'PART METHOD'!$D$6),COUNTIFS($G:$G,$G23,$T:$T,"●",$A:$A,EU$5,$B:$B,"&lt;&gt;"&amp;'PART METHOD'!$D$4,$B:$B,"&lt;&gt;"&amp;'PART METHOD'!$D$6)))/EU$3,0)/3600/$E23</f>
        <v>0</v>
      </c>
      <c r="EV23" s="0" t="n">
        <f aca="false">IF($U23="●",SUMIFS(ST_SUM!FJ:FJ,ST_SUM!$L:$L,$G23,ST_SUM!$M:$M,IF($B23='PART METHOD'!$D$4,"FMCNC1",IF($B23='PART METHOD'!$D$6,"FMCNC2","STD")))/IF($B23='PART METHOD'!$D$4,COUNTIFS($G:$G,$G23,$U:$U,"●",$A:$A,EV$5,$B:$B,'PART METHOD'!$D$4),IF($B23='PART METHOD'!$D$6,COUNTIFS($G:$G,$G23,$U:$U,"●",$A:$A,EV$5,$B:$B,'PART METHOD'!$D$6),COUNTIFS($G:$G,$G23,$U:$U,"●",$A:$A,EV$5,$B:$B,"&lt;&gt;"&amp;'PART METHOD'!$D$4,$B:$B,"&lt;&gt;"&amp;'PART METHOD'!$D$6)))/EV$3,0)/3600/$E23</f>
        <v>0</v>
      </c>
      <c r="EW23" s="0" t="n">
        <f aca="false">IF($V23="●",SUMIFS(ST_SUM!FK:FK,ST_SUM!$L:$L,$G23,ST_SUM!$M:$M,IF($B23='PART METHOD'!$D$4,"FMCNC1",IF($B23='PART METHOD'!$D$6,"FMCNC2","STD")))/IF($B23='PART METHOD'!$D$4,COUNTIFS($G:$G,$G23,$V:$V,"●",$A:$A,EW$5,$B:$B,'PART METHOD'!$D$4),IF($B23='PART METHOD'!$D$6,COUNTIFS($G:$G,$G23,$V:$V,"●",$A:$A,EW$5,$B:$B,'PART METHOD'!$D$6),COUNTIFS($G:$G,$G23,$V:$V,"●",$A:$A,EW$5,$B:$B,"&lt;&gt;"&amp;'PART METHOD'!$D$4,$B:$B,"&lt;&gt;"&amp;'PART METHOD'!$D$6)))/EW$3,0)/3600/$E23</f>
        <v>0</v>
      </c>
      <c r="EX23" s="0" t="n">
        <f aca="false">IF($W23="●",SUMIFS(ST_SUM!FL:FL,ST_SUM!$L:$L,$G23,ST_SUM!$N:$N,IF($B23='PART METHOD'!$D$5,"HAND","STD"))/COUNTIFS($G:$G,$G23,$W:$W,"●",$A:$A,EX$5,$B:$B,IF($B23='PART METHOD'!$D$5,'PART METHOD'!$D$5,"&lt;&gt;"&amp;'PART METHOD'!$D$5))/EX$3,0)/3600/$E23</f>
        <v>0.0039021164021164</v>
      </c>
      <c r="EY23" s="0" t="n">
        <f aca="false">IF($X23="●",SUMIFS(ST_SUM!FM:FM,ST_SUM!$L:$L,$G23)/COUNTIFS($G:$G,$G23,$X:$X,"●",$A:$A,EY$5)/EY$3,0)/3600/$E23</f>
        <v>0</v>
      </c>
      <c r="EZ23" s="0" t="n">
        <f aca="false">IF($Y23="●",SUMIFS(ST_SUM!FN:FN,ST_SUM!$L:$L,$G23)/COUNTIFS($G:$G,$G23,$Y:$Y,"●",$A:$A,EZ$5)/EZ$3,0)/3600/$E23</f>
        <v>0</v>
      </c>
      <c r="FA23" s="0" t="n">
        <f aca="false">IF($Z23="●",SUMIFS(ST_SUM!FO:FO,ST_SUM!$L:$L,$G23)/COUNTIFS($G:$G,$G23,$Z:$Z,"●",$A:$A,FA$5)/FA$3,0)/3600/$E23</f>
        <v>0</v>
      </c>
      <c r="FB23" s="0" t="n">
        <f aca="false">IF($AA23="●",SUMIFS(ST_SUM!FP:FP,ST_SUM!$L:$L,$G23)/COUNTIFS($G:$G,$G23,$AA:$AA,"●",$A:$A,FB$5)/FB$3,0)/3600/$E23</f>
        <v>0</v>
      </c>
      <c r="FC23" s="0" t="n">
        <f aca="false">IF($AB23="●",SUMIFS(ST_SUM!FQ:FQ,ST_SUM!$L:$L,$G23)/COUNTIFS($G:$G,$G23,$AB:$AB,"●",$A:$A,FC$5)/FC$3,0)/3600/$E23</f>
        <v>0</v>
      </c>
      <c r="FD23" s="0" t="n">
        <f aca="false">IF($AC23="●",SUMIFS(ST_SUM!FR:FR,ST_SUM!$L:$L,$G23)/COUNTIFS($G:$G,$G23,$AC:$AC,"●",$A:$A,FD$5)/FD$3,0)/3600/$E23</f>
        <v>0</v>
      </c>
      <c r="FE23" s="0" t="n">
        <f aca="false">IF($AD23="●",SUMIFS(ST_SUM!FS:FS,ST_SUM!$L:$L,$G23)/COUNTIFS($G:$G,$G23,$AD:$AD,"●",$A:$A,FE$5)/FE$3,0)/3600/$E23</f>
        <v>0</v>
      </c>
      <c r="FF23" s="0" t="n">
        <f aca="false">IF($AE23="●",SUMIFS(ST_SUM!FT:FT,ST_SUM!$L:$L,$G23)/COUNTIFS($G:$G,$G23,$AE:$AE,"●",$A:$A,FF$5)/FF$3,0)/3600/$E23</f>
        <v>0</v>
      </c>
      <c r="FG23" s="0" t="n">
        <f aca="false">IF($AF23="●",SUMIFS(ST_SUM!FU:FU,ST_SUM!$L:$L,$G23)/COUNTIFS($G:$G,$G23,$AF:$AF,"●",$A:$A,FG$5)/FG$3,0)/3600/$E23</f>
        <v>0</v>
      </c>
      <c r="FH23" s="0" t="n">
        <f aca="false">IF($AG23="●",SUMIFS(ST_SUM!FV:FV,ST_SUM!$L:$L,$G23)/COUNTIFS($G:$G,$G23,$AG:$AG,"●",$A:$A,FH$5)/FH$3,0)/3600/$E23</f>
        <v>0</v>
      </c>
      <c r="FI23" s="0" t="n">
        <f aca="false">IF($AH23="●",SUMIFS(ST_SUM!FW:FW,ST_SUM!$L:$L,$G23)/COUNTIFS($G:$G,$G23,$AH:$AH,"●",$A:$A,FI$5)/FI$3,0)/3600/$E23</f>
        <v>0</v>
      </c>
      <c r="FJ23" s="0" t="n">
        <f aca="false">IF($AI23="●",SUMIFS(ST_SUM!FX:FX,ST_SUM!$L:$L,$G23)/COUNTIFS($G:$G,$G23,$AI:$AI,"●",$A:$A,FJ$5)/FJ$3,0)/3600/$E23</f>
        <v>0</v>
      </c>
      <c r="FK23" s="0" t="n">
        <f aca="false">IF($AJ23="●",SUMIFS(ST_SUM!FY:FY,ST_SUM!$L:$L,$G23)/COUNTIFS($G:$G,$G23,$AJ:$AJ,"●",$A:$A,FK$5)/FK$3,0)/3600/$E23</f>
        <v>0</v>
      </c>
      <c r="FL23" s="0" t="n">
        <f aca="false">IF($AK23="●",SUMIFS(ST_SUM!FZ:FZ,ST_SUM!$L:$L,$G23)/COUNTIFS($G:$G,$G23,$AK:$AK,"●",$A:$A,FL$5)/FL$3,0)/3600/$E23</f>
        <v>0</v>
      </c>
      <c r="FM23" s="0" t="n">
        <f aca="false">IF($AL23="●",SUMIFS(ST_SUM!GA:GA,ST_SUM!$L:$L,$G23)/COUNTIFS($G:$G,$G23,$AL:$AL,"●",$A:$A,FM$5)/FM$3,0)/3600/$E23</f>
        <v>0</v>
      </c>
      <c r="FN23" s="0" t="n">
        <f aca="false">IF($AM23="●",SUMIFS(ST_SUM!GB:GB,ST_SUM!$L:$L,$G23)/COUNTIFS($G:$G,$G23,$AM:$AM,"●",$A:$A,FN$5)/FN$3,0)/3600/$E23</f>
        <v>0</v>
      </c>
      <c r="FO23" s="0" t="n">
        <f aca="false">IF($AN23="●",SUMIFS(ST_SUM!GC:GC,ST_SUM!$L:$L,$G23)/COUNTIFS($G:$G,$G23,$AN:$AN,"●",$A:$A,FO$5)/FO$3,0)/3600/$E23</f>
        <v>0</v>
      </c>
      <c r="FP23" s="0" t="n">
        <f aca="false">IF($AO23="●",SUMIFS(ST_SUM!GD:GD,ST_SUM!$L:$L,$G23)/COUNTIFS($G:$G,$G23,$AO:$AO,"●",$A:$A,FP$5)/FP$3,0)/3600/$E23</f>
        <v>0</v>
      </c>
      <c r="FQ23" s="0" t="n">
        <f aca="false">IF($AP23="●",SUMIFS(ST_SUM!GE:GE,ST_SUM!$L:$L,$G23)/COUNTIFS($G:$G,$G23,$AP:$AP,"●",$A:$A,FQ$5)/FQ$3,0)/3600/$E23</f>
        <v>0</v>
      </c>
      <c r="FR23" s="0" t="n">
        <f aca="false">IF($AQ23="●",SUMIFS(ST_SUM!GF:GF,ST_SUM!$L:$L,$G23)/COUNTIFS($G:$G,$G23,$AQ:$AQ,"●",$A:$A,FR$5)/FR$3,0)/3600/$E23</f>
        <v>0</v>
      </c>
      <c r="FS23" s="0" t="n">
        <f aca="false">IF($AR23="●",SUMIFS(ST_SUM!GG:GG,ST_SUM!$L:$L,$G23)/COUNTIFS($G:$G,$G23,$AR:$AR,"●",$A:$A,FS$5)/FS$3,0)/3600/$E23</f>
        <v>0</v>
      </c>
      <c r="FT23" s="0" t="n">
        <f aca="false">IF($AS23="●",SUMIFS(ST_SUM!GH:GH,ST_SUM!$L:$L,$G23)/COUNTIFS($G:$G,$G23,$AS:$AS,"●",$A:$A,FT$5)/FT$3,0)/3600/$E23</f>
        <v>0</v>
      </c>
      <c r="FU23" s="0" t="n">
        <f aca="false">IF($AT23="●",SUMIFS(ST_SUM!GI:GI,ST_SUM!$L:$L,$G23)/COUNTIFS($G:$G,$G23,$AT:$AT,"●",$A:$A,FU$5)/FU$3,0)/3600/$E23</f>
        <v>0</v>
      </c>
      <c r="FV23" s="0" t="n">
        <f aca="false">IF($AU23="●",SUMIFS(ST_SUM!GJ:GJ,ST_SUM!$L:$L,$G23)/COUNTIFS($G:$G,$G23,$AU:$AU,"●",$A:$A,FV$5)/FV$3,0)/3600/$E23</f>
        <v>0</v>
      </c>
      <c r="FW23" s="0" t="n">
        <f aca="false">IF($AV23="●",SUMIFS(ST_SUM!GK:GK,ST_SUM!$L:$L,$G23)/COUNTIFS($G:$G,$G23,$AV:$AV,"●",$A:$A,FW$5)/FW$3,0)/3600/$E23</f>
        <v>0</v>
      </c>
      <c r="FX23" s="0" t="n">
        <f aca="false">IF($AW23="●",SUMIFS(ST_SUM!GL:GL,ST_SUM!$L:$L,$G23)/COUNTIFS($G:$G,$G23,$AW:$AW,"●",$A:$A,FX$5)/FX$3,0)/3600/$E23</f>
        <v>0</v>
      </c>
      <c r="FY23" s="0" t="n">
        <f aca="false">IF($AX23="●",SUMIFS(ST_SUM!GM:GM,ST_SUM!$L:$L,$G23)/COUNTIFS($G:$G,$G23,$AX:$AX,"●",$A:$A,FY$5)/FY$3,0)/3600/$E23</f>
        <v>0</v>
      </c>
      <c r="FZ23" s="0" t="n">
        <f aca="false">IF($AY23="●",SUMIFS(ST_SUM!GN:GN,ST_SUM!$L:$L,$G23)/COUNTIFS($G:$G,$G23,$AY:$AY,"●",$A:$A,FZ$5)/FZ$3,0)/3600/$E23</f>
        <v>0</v>
      </c>
      <c r="GA23" s="0" t="n">
        <f aca="false">IF($AZ23="●",SUMIFS(ST_SUM!GO:GO,ST_SUM!$L:$L,$G23)/COUNTIFS($G:$G,$G23,$AZ:$AZ,"●",$A:$A,GA$5)/GA$3,0)/3600/$E23</f>
        <v>0</v>
      </c>
      <c r="GB23" s="0" t="n">
        <f aca="false">IF($BA23="●",SUMIFS(ST_SUM!GP:GP,ST_SUM!$L:$L,$G23)/COUNTIFS($G:$G,$G23,$BA:$BA,"●",$A:$A,GB$5)/GB$3,0)/3600/$E23</f>
        <v>0</v>
      </c>
      <c r="GC23" s="0" t="n">
        <f aca="false">IF($BB23="●",SUMIFS(ST_SUM!GQ:GQ,ST_SUM!$L:$L,$G23)/COUNTIFS($G:$G,$G23,$BB:$BB,"●",$A:$A,GC$5)/GC$3,0)/3600/$E23</f>
        <v>0</v>
      </c>
      <c r="GD23" s="0" t="n">
        <f aca="false">IF($BC23="●",SUMIFS(ST_SUM!GR:GR,ST_SUM!$L:$L,$G23)/COUNTIFS($G:$G,$G23,$BC:$BC,"●",$A:$A,GD$5)/GD$3,0)/3600/$E23</f>
        <v>0</v>
      </c>
      <c r="GE23" s="0" t="n">
        <f aca="false">IF($BD23="●",SUMIFS(ST_SUM!GS:GS,ST_SUM!$L:$L,$G23)/COUNTIFS($G:$G,$G23,$BD:$BD,"●",$A:$A,GE$5)/GE$3,0)/3600/$E23</f>
        <v>0</v>
      </c>
      <c r="GF23" s="0" t="n">
        <f aca="false">IF($BE23="●",SUMIFS(ST_SUM!GT:GT,ST_SUM!$L:$L,$G23)/COUNTIFS($G:$G,$G23,$BE:$BE,"●",$A:$A,GF$5)/GF$3,0)/3600/$E23</f>
        <v>0</v>
      </c>
      <c r="GG23" s="0" t="n">
        <f aca="false">IF($BF23="●",SUMIFS(ST_SUM!GU:GU,ST_SUM!$L:$L,$G23)/COUNTIFS($G:$G,$G23,$BF:$BF,"●",$A:$A,GG$5)/GG$3,0)/3600/$E23</f>
        <v>0</v>
      </c>
      <c r="GH23" s="0" t="n">
        <f aca="false">IF($BG23="●",SUMIFS(ST_SUM!GV:GV,ST_SUM!$L:$L,$G23)/COUNTIFS($G:$G,$G23,$BG:$BG,"●",$A:$A,GH$5)/GH$3,0)/3600/$E23</f>
        <v>0</v>
      </c>
      <c r="GI23" s="0" t="n">
        <f aca="false">IF($BH23="●",SUMIFS(ST_SUM!GW:GW,ST_SUM!$L:$L,$G23)/COUNTIFS($G:$G,$G23,$BH:$BH,"●",$A:$A,GI$5)/GI$3,0)/3600/$E23</f>
        <v>0</v>
      </c>
      <c r="GJ23" s="0" t="n">
        <f aca="false">IF($BI23="●",SUMIFS(ST_SUM!GX:GX,ST_SUM!$L:$L,$G23)/COUNTIFS($G:$G,$G23,$BI:$BI,"●",$A:$A,GJ$5)/GJ$3,0)/3600/$E23</f>
        <v>0</v>
      </c>
      <c r="GK23" s="0" t="n">
        <f aca="false">IF($BJ23="●",SUMIFS(ST_SUM!GY:GY,ST_SUM!$L:$L,$G23)/COUNTIFS($G:$G,$G23,$BJ:$BJ,"●",$A:$A,GK$5)/GK$3,0)/3600/$E23</f>
        <v>0</v>
      </c>
      <c r="GL23" s="0" t="n">
        <f aca="false">IF($BK23="●",SUMIFS(ST_SUM!GZ:GZ,ST_SUM!$L:$L,$G23)/COUNTIFS($G:$G,$G23,$BK:$BK,"●",$A:$A,GL$5)/GL$3,0)/3600/$E23</f>
        <v>0</v>
      </c>
      <c r="GM23" s="0" t="n">
        <f aca="false">IF($BL23="●",SUMIFS(ST_SUM!HA:HA,ST_SUM!$L:$L,$G23)/COUNTIFS($G:$G,$G23,$BL:$BL,"●",$A:$A,GM$5)/GM$3,0)/3600/$E23</f>
        <v>0</v>
      </c>
      <c r="GN23" s="0" t="n">
        <f aca="false">IF($BM23="●",SUMIFS(ST_SUM!HB:HB,ST_SUM!$L:$L,$G23)/COUNTIFS($G:$G,$G23,$BM:$BM,"●",$A:$A,GN$5)/GN$3,0)/3600/$E23</f>
        <v>0</v>
      </c>
      <c r="GO23" s="0" t="n">
        <f aca="false">IF($BN23="●",SUMIFS(ST_SUM!HC:HC,ST_SUM!$L:$L,$G23)/COUNTIFS($G:$G,$G23,$BN:$BN,"●",$A:$A,GO$5)/GO$3,0)/3600/$E23</f>
        <v>0</v>
      </c>
      <c r="GP23" s="0" t="n">
        <f aca="false">IF($BO23="●",SUMIFS(ST_SUM!HD:HD,ST_SUM!$L:$L,$G23)/COUNTIFS($G:$G,$G23,$BO:$BO,"●",$A:$A,GP$5)/GP$3,0)/3600/$E23</f>
        <v>0</v>
      </c>
      <c r="GQ23" s="0" t="n">
        <f aca="false">IF($BP23="●",SUMIFS(ST_SUM!HE:HE,ST_SUM!$L:$L,$G23)/COUNTIFS($G:$G,$G23,$BP:$BP,"●",$A:$A,GQ$5)/GQ$3,0)/3600/$E23</f>
        <v>0</v>
      </c>
      <c r="GR23" s="0" t="n">
        <f aca="false">IF($BQ23="●",SUMIFS(ST_SUM!HF:HF,ST_SUM!$L:$L,$G23)/COUNTIFS($G:$G,$G23,$BQ:$BQ,"●",$A:$A,GR$5)/GR$3,0)/3600/$E23</f>
        <v>0</v>
      </c>
      <c r="GS23" s="0" t="n">
        <f aca="false">IF($BR23="●",SUMIFS(ST_SUM!HG:HG,ST_SUM!$L:$L,$G23)/COUNTIFS($G:$G,$G23,$BR:$BR,"●",$A:$A,GS$5)/GS$3,0)/3600/$E23</f>
        <v>0</v>
      </c>
      <c r="GT23" s="0" t="n">
        <f aca="false">IF($BS23="●",SUMIFS(ST_SUM!HH:HH,ST_SUM!$L:$L,$G23)/COUNTIFS($G:$G,$G23,$BS:$BS,"●",$A:$A,GT$5)/GT$3,0)/3600/$E23</f>
        <v>0</v>
      </c>
      <c r="GU23" s="0" t="n">
        <f aca="false">IF($BT23="●",SUMIFS(ST_SUM!HI:HI,ST_SUM!$L:$L,$G23)/COUNTIFS($G:$G,$G23,$BT:$BT,"●",$A:$A,GU$5)/GU$3,0)/3600/$E23</f>
        <v>0</v>
      </c>
      <c r="GV23" s="0" t="n">
        <f aca="false">SUM(EI23:GU23)</f>
        <v>0.0039021164021164</v>
      </c>
      <c r="GW23" s="0" t="n">
        <f aca="false">IF($H23="●",SUMIFS(ST_SUM!HK:HK,ST_SUM!$L:$L,$G23)/COUNTIFS($G:$G,$G23,$H:$H,"●",$A:$A,GW$5)/GW$3,0)/3600/$E23</f>
        <v>0</v>
      </c>
      <c r="GX23" s="0" t="n">
        <f aca="false">IF($I23="●",SUMIFS(ST_SUM!HL:HL,ST_SUM!$L:$L,$G23)/COUNTIFS($G:$G,$G23,$I:$I,"●",$A:$A,GX$5)/GX$3,0)/3600/$E23</f>
        <v>0</v>
      </c>
      <c r="GY23" s="0" t="n">
        <f aca="false">IF($J23="●",SUMIFS(ST_SUM!HM:HM,ST_SUM!$L:$L,$G23)/COUNTIFS($G:$G,$G23,$J:$J,"●",$A:$A,GY$5)/GY$3,0)/3600/$E23</f>
        <v>0</v>
      </c>
      <c r="GZ23" s="0" t="n">
        <f aca="false">IF($K23="●",SUMIFS(ST_SUM!HN:HN,ST_SUM!$L:$L,$G23)/COUNTIFS($G:$G,$G23,$K:$K,"●",$A:$A,GZ$5)/GZ$3,0)/3600/$E23</f>
        <v>0</v>
      </c>
      <c r="HA23" s="0" t="n">
        <f aca="false">IF($L23="●",SUMIFS(ST_SUM!HO:HO,ST_SUM!$L:$L,$G23)/COUNTIFS($G:$G,$G23,$L:$L,"●",$A:$A,HA$5)/HA$3,0)/3600/$E23</f>
        <v>0</v>
      </c>
      <c r="HB23" s="0" t="n">
        <f aca="false">IF($M23="●",SUMIFS(ST_SUM!HP:HP,ST_SUM!$L:$L,$G23)/COUNTIFS($G:$G,$G23,$M:$M,"●",$A:$A,HB$5)/HB$3,0)/3600/$E23</f>
        <v>0</v>
      </c>
      <c r="HC23" s="0" t="n">
        <f aca="false">IF($N23="●",SUMIFS(ST_SUM!HQ:HQ,ST_SUM!$L:$L,$G23)/COUNTIFS($G:$G,$G23,$N:$N,"●",$A:$A,HC$5)/HC$3,0)/3600/$E23</f>
        <v>0</v>
      </c>
      <c r="HD23" s="0" t="n">
        <f aca="false">IF($O23="●",SUMIFS(ST_SUM!HR:HR,ST_SUM!$L:$L,$G23,ST_SUM!$M:$M,IF($B23='PART METHOD'!$D$4,"FMCNC1",IF($B23='PART METHOD'!$D$6,"FMCNC2","STD")))/IF($B23='PART METHOD'!$D$4,COUNTIFS($G:$G,$G23,$O:$O,"●",$A:$A,HD$5,$B:$B,'PART METHOD'!$D$4),IF($B23='PART METHOD'!$D$6,COUNTIFS($G:$G,$G23,$O:$O,"●",$A:$A,HD$5,$B:$B,'PART METHOD'!$D$6),COUNTIFS($G:$G,$G23,$O:$O,"●",$A:$A,HD$5,$B:$B,"&lt;&gt;"&amp;'PART METHOD'!$D$4,$B:$B,"&lt;&gt;"&amp;'PART METHOD'!$D$6)))/HD$3,0)/3600/$E23</f>
        <v>0</v>
      </c>
      <c r="HE23" s="0" t="n">
        <f aca="false">IF($P23="●",SUMIFS(ST_SUM!HS:HS,ST_SUM!$L:$L,$G23,ST_SUM!$M:$M,IF($B23='PART METHOD'!$D$4,"FMCNC1",IF($B23='PART METHOD'!$D$6,"FMCNC2","STD")))/IF($B23='PART METHOD'!$D$4,COUNTIFS($G:$G,$G23,$P:$P,"●",$A:$A,HE$5,$B:$B,'PART METHOD'!$D$4),IF($B23='PART METHOD'!$D$6,COUNTIFS($G:$G,$G23,$P:$P,"●",$A:$A,HE$5,$B:$B,'PART METHOD'!$D$6),COUNTIFS($G:$G,$G23,$P:$P,"●",$A:$A,HE$5,$B:$B,"&lt;&gt;"&amp;'PART METHOD'!$D$4,$B:$B,"&lt;&gt;"&amp;'PART METHOD'!$D$6)))/HE$3,0)/3600/$E23</f>
        <v>0</v>
      </c>
      <c r="HF23" s="0" t="n">
        <f aca="false">IF($Q23="●",SUMIFS(ST_SUM!HT:HT,ST_SUM!$L:$L,$G23,ST_SUM!$M:$M,IF($B23='PART METHOD'!$D$4,"FMCNC1",IF($B23='PART METHOD'!$D$6,"FMCNC2","STD")))/IF($B23='PART METHOD'!$D$4,COUNTIFS($G:$G,$G23,$Q:$Q,"●",$A:$A,HF$5,$B:$B,'PART METHOD'!$D$4),IF($B23='PART METHOD'!$D$6,COUNTIFS($G:$G,$G23,$Q:$Q,"●",$A:$A,HF$5,$B:$B,'PART METHOD'!$D$6),COUNTIFS($G:$G,$G23,$Q:$Q,"●",$A:$A,HF$5,$B:$B,"&lt;&gt;"&amp;'PART METHOD'!$D$4,$B:$B,"&lt;&gt;"&amp;'PART METHOD'!$D$6)))/HF$3,0)/3600/$E23</f>
        <v>0</v>
      </c>
      <c r="HG23" s="0" t="n">
        <f aca="false">IF($R23="●",SUMIFS(ST_SUM!HU:HU,ST_SUM!$L:$L,$G23,ST_SUM!$M:$M,IF($B23='PART METHOD'!$D$4,"FMCNC1",IF($B23='PART METHOD'!$D$6,"FMCNC2","STD")))/IF($B23='PART METHOD'!$D$4,COUNTIFS($G:$G,$G23,$R:$R,"●",$A:$A,HG$5,$B:$B,'PART METHOD'!$D$4),IF($B23='PART METHOD'!$D$6,COUNTIFS($G:$G,$G23,$R:$R,"●",$A:$A,HG$5,$B:$B,'PART METHOD'!$D$6),COUNTIFS($G:$G,$G23,$R:$R,"●",$A:$A,HG$5,$B:$B,"&lt;&gt;"&amp;'PART METHOD'!$D$4,$B:$B,"&lt;&gt;"&amp;'PART METHOD'!$D$6)))/HG$3,0)/3600/$E23</f>
        <v>0</v>
      </c>
      <c r="HH23" s="0" t="n">
        <f aca="false">IF($S23="●",SUMIFS(ST_SUM!HV:HV,ST_SUM!$L:$L,$G23,ST_SUM!$M:$M,IF($B23='PART METHOD'!$D$4,"FMCNC1",IF($B23='PART METHOD'!$D$6,"FMCNC2","STD")))/IF($B23='PART METHOD'!$D$4,COUNTIFS($G:$G,$G23,$S:$S,"●",$A:$A,HH$5,$B:$B,'PART METHOD'!$D$4),IF($B23='PART METHOD'!$D$6,COUNTIFS($G:$G,$G23,$S:$S,"●",$A:$A,HH$5,$B:$B,'PART METHOD'!$D$6),COUNTIFS($G:$G,$G23,$S:$S,"●",$A:$A,HH$5,$B:$B,"&lt;&gt;"&amp;'PART METHOD'!$D$4,$B:$B,"&lt;&gt;"&amp;'PART METHOD'!$D$6)))/HH$3,0)/3600/$E23</f>
        <v>0</v>
      </c>
      <c r="HI23" s="0" t="n">
        <f aca="false">IF($T23="●",SUMIFS(ST_SUM!HW:HW,ST_SUM!$L:$L,$G23,ST_SUM!$M:$M,IF($B23='PART METHOD'!$D$4,"FMCNC1",IF($B23='PART METHOD'!$D$6,"FMCNC2","STD")))/IF($B23='PART METHOD'!$D$4,COUNTIFS($G:$G,$G23,$T:$T,"●",$A:$A,HI$5,$B:$B,'PART METHOD'!$D$4),IF($B23='PART METHOD'!$D$6,COUNTIFS($G:$G,$G23,$T:$T,"●",$A:$A,HI$5,$B:$B,'PART METHOD'!$D$6),COUNTIFS($G:$G,$G23,$T:$T,"●",$A:$A,HI$5,$B:$B,"&lt;&gt;"&amp;'PART METHOD'!$D$4,$B:$B,"&lt;&gt;"&amp;'PART METHOD'!$D$6)))/HI$3,0)/3600/$E23</f>
        <v>0</v>
      </c>
      <c r="HJ23" s="0" t="n">
        <f aca="false">IF($U23="●",SUMIFS(ST_SUM!HX:HX,ST_SUM!$L:$L,$G23,ST_SUM!$M:$M,IF($B23='PART METHOD'!$D$4,"FMCNC1",IF($B23='PART METHOD'!$D$6,"FMCNC2","STD")))/IF($B23='PART METHOD'!$D$4,COUNTIFS($G:$G,$G23,$U:$U,"●",$A:$A,HJ$5,$B:$B,'PART METHOD'!$D$4),IF($B23='PART METHOD'!$D$6,COUNTIFS($G:$G,$G23,$U:$U,"●",$A:$A,HJ$5,$B:$B,'PART METHOD'!$D$6),COUNTIFS($G:$G,$G23,$U:$U,"●",$A:$A,HJ$5,$B:$B,"&lt;&gt;"&amp;'PART METHOD'!$D$4,$B:$B,"&lt;&gt;"&amp;'PART METHOD'!$D$6)))/HJ$3,0)/3600/$E23</f>
        <v>0</v>
      </c>
      <c r="HK23" s="0" t="n">
        <f aca="false">IF($V23="●",SUMIFS(ST_SUM!HY:HY,ST_SUM!$L:$L,$G23,ST_SUM!$M:$M,IF($B23='PART METHOD'!$D$4,"FMCNC1",IF($B23='PART METHOD'!$D$6,"FMCNC2","STD")))/IF($B23='PART METHOD'!$D$4,COUNTIFS($G:$G,$G23,$V:$V,"●",$A:$A,HK$5,$B:$B,'PART METHOD'!$D$4),IF($B23='PART METHOD'!$D$6,COUNTIFS($G:$G,$G23,$V:$V,"●",$A:$A,HK$5,$B:$B,'PART METHOD'!$D$6),COUNTIFS($G:$G,$G23,$V:$V,"●",$A:$A,HK$5,$B:$B,"&lt;&gt;"&amp;'PART METHOD'!$D$4,$B:$B,"&lt;&gt;"&amp;'PART METHOD'!$D$6)))/HK$3,0)/3600/$E23</f>
        <v>0</v>
      </c>
      <c r="HL23" s="0" t="n">
        <f aca="false">IF($W23="●",SUMIFS(ST_SUM!HZ:HZ,ST_SUM!$L:$L,$G23,ST_SUM!$N:$N,IF($B23='PART METHOD'!$D$5,"HAND","STD"))/COUNTIFS($G:$G,$G23,$W:$W,"●",$A:$A,HL$5,$B:$B,IF($B23='PART METHOD'!$D$5,'PART METHOD'!$D$5,"&lt;&gt;"&amp;'PART METHOD'!$D$5))/HL$3,0)/3600/$E23</f>
        <v>0.00285669191919192</v>
      </c>
      <c r="HM23" s="0" t="n">
        <f aca="false">IF($X23="●",SUMIFS(ST_SUM!IA:IA,ST_SUM!$L:$L,$G23)/COUNTIFS($G:$G,$G23,$X:$X,"●",$A:$A,HM$5)/HM$3,0)/3600/$E23</f>
        <v>0</v>
      </c>
      <c r="HN23" s="0" t="n">
        <f aca="false">IF($Y23="●",SUMIFS(ST_SUM!IB:IB,ST_SUM!$L:$L,$G23)/COUNTIFS($G:$G,$G23,$Y:$Y,"●",$A:$A,HN$5)/HN$3,0)/3600/$E23</f>
        <v>0</v>
      </c>
      <c r="HO23" s="0" t="n">
        <f aca="false">IF($Z23="●",SUMIFS(ST_SUM!IC:IC,ST_SUM!$L:$L,$G23)/COUNTIFS($G:$G,$G23,$Z:$Z,"●",$A:$A,HO$5)/HO$3,0)/3600/$E23</f>
        <v>0</v>
      </c>
      <c r="HP23" s="0" t="n">
        <f aca="false">IF($AA23="●",SUMIFS(ST_SUM!ID:ID,ST_SUM!$L:$L,$G23)/COUNTIFS($G:$G,$G23,$AA:$AA,"●",$A:$A,HP$5)/HP$3,0)/3600/$E23</f>
        <v>0</v>
      </c>
      <c r="HQ23" s="0" t="n">
        <f aca="false">IF($AB23="●",SUMIFS(ST_SUM!IE:IE,ST_SUM!$L:$L,$G23)/COUNTIFS($G:$G,$G23,$AB:$AB,"●",$A:$A,HQ$5)/HQ$3,0)/3600/$E23</f>
        <v>0</v>
      </c>
      <c r="HR23" s="0" t="n">
        <f aca="false">IF($AC23="●",SUMIFS(ST_SUM!IF:IF,ST_SUM!$L:$L,$G23)/COUNTIFS($G:$G,$G23,$AC:$AC,"●",$A:$A,HR$5)/HR$3,0)/3600/$E23</f>
        <v>0</v>
      </c>
      <c r="HS23" s="0" t="n">
        <f aca="false">IF($AD23="●",SUMIFS(ST_SUM!IG:IG,ST_SUM!$L:$L,$G23)/COUNTIFS($G:$G,$G23,$AD:$AD,"●",$A:$A,HS$5)/HS$3,0)/3600/$E23</f>
        <v>0</v>
      </c>
      <c r="HT23" s="0" t="n">
        <f aca="false">IF($AE23="●",SUMIFS(ST_SUM!IH:IH,ST_SUM!$L:$L,$G23)/COUNTIFS($G:$G,$G23,$AE:$AE,"●",$A:$A,HT$5)/HT$3,0)/3600/$E23</f>
        <v>0</v>
      </c>
      <c r="HU23" s="0" t="n">
        <f aca="false">IF($AF23="●",SUMIFS(ST_SUM!II:II,ST_SUM!$L:$L,$G23)/COUNTIFS($G:$G,$G23,$AF:$AF,"●",$A:$A,HU$5)/HU$3,0)/3600/$E23</f>
        <v>0</v>
      </c>
      <c r="HV23" s="0" t="n">
        <f aca="false">IF($AG23="●",SUMIFS(ST_SUM!IJ:IJ,ST_SUM!$L:$L,$G23)/COUNTIFS($G:$G,$G23,$AG:$AG,"●",$A:$A,HV$5)/HV$3,0)/3600/$E23</f>
        <v>0</v>
      </c>
      <c r="HW23" s="0" t="n">
        <f aca="false">IF($AH23="●",SUMIFS(ST_SUM!IK:IK,ST_SUM!$L:$L,$G23)/COUNTIFS($G:$G,$G23,$AH:$AH,"●",$A:$A,HW$5)/HW$3,0)/3600/$E23</f>
        <v>0</v>
      </c>
      <c r="HX23" s="0" t="n">
        <f aca="false">IF($AI23="●",SUMIFS(ST_SUM!IL:IL,ST_SUM!$L:$L,$G23)/COUNTIFS($G:$G,$G23,$AI:$AI,"●",$A:$A,HX$5)/HX$3,0)/3600/$E23</f>
        <v>0</v>
      </c>
      <c r="HY23" s="0" t="n">
        <f aca="false">IF($AJ23="●",SUMIFS(ST_SUM!IM:IM,ST_SUM!$L:$L,$G23)/COUNTIFS($G:$G,$G23,$AJ:$AJ,"●",$A:$A,HY$5)/HY$3,0)/3600/$E23</f>
        <v>0</v>
      </c>
      <c r="HZ23" s="0" t="n">
        <f aca="false">IF($AK23="●",SUMIFS(ST_SUM!IN:IN,ST_SUM!$L:$L,$G23)/COUNTIFS($G:$G,$G23,$AK:$AK,"●",$A:$A,HZ$5)/HZ$3,0)/3600/$E23</f>
        <v>0</v>
      </c>
      <c r="IA23" s="0" t="n">
        <f aca="false">IF($AL23="●",SUMIFS(ST_SUM!IO:IO,ST_SUM!$L:$L,$G23)/COUNTIFS($G:$G,$G23,$AL:$AL,"●",$A:$A,IA$5)/IA$3,0)/3600/$E23</f>
        <v>0</v>
      </c>
      <c r="IB23" s="0" t="n">
        <f aca="false">IF($AM23="●",SUMIFS(ST_SUM!IP:IP,ST_SUM!$L:$L,$G23)/COUNTIFS($G:$G,$G23,$AM:$AM,"●",$A:$A,IB$5)/IB$3,0)/3600/$E23</f>
        <v>0</v>
      </c>
      <c r="IC23" s="0" t="n">
        <f aca="false">IF($AN23="●",SUMIFS(ST_SUM!IQ:IQ,ST_SUM!$L:$L,$G23)/COUNTIFS($G:$G,$G23,$AN:$AN,"●",$A:$A,IC$5)/IC$3,0)/3600/$E23</f>
        <v>0</v>
      </c>
      <c r="ID23" s="0" t="n">
        <f aca="false">IF($AO23="●",SUMIFS(ST_SUM!IR:IR,ST_SUM!$L:$L,$G23)/COUNTIFS($G:$G,$G23,$AO:$AO,"●",$A:$A,ID$5)/ID$3,0)/3600/$E23</f>
        <v>0</v>
      </c>
      <c r="IE23" s="0" t="n">
        <f aca="false">IF($AP23="●",SUMIFS(ST_SUM!IS:IS,ST_SUM!$L:$L,$G23)/COUNTIFS($G:$G,$G23,$AP:$AP,"●",$A:$A,IE$5)/IE$3,0)/3600/$E23</f>
        <v>0</v>
      </c>
      <c r="IF23" s="0" t="n">
        <f aca="false">IF($AQ23="●",SUMIFS(ST_SUM!IT:IT,ST_SUM!$L:$L,$G23)/COUNTIFS($G:$G,$G23,$AQ:$AQ,"●",$A:$A,IF$5)/IF$3,0)/3600/$E23</f>
        <v>0</v>
      </c>
      <c r="IG23" s="0" t="n">
        <f aca="false">IF($AR23="●",SUMIFS(ST_SUM!IU:IU,ST_SUM!$L:$L,$G23)/COUNTIFS($G:$G,$G23,$AR:$AR,"●",$A:$A,IG$5)/IG$3,0)/3600/$E23</f>
        <v>0</v>
      </c>
      <c r="IH23" s="0" t="n">
        <f aca="false">IF($AS23="●",SUMIFS(ST_SUM!IV:IV,ST_SUM!$L:$L,$G23)/COUNTIFS($G:$G,$G23,$AS:$AS,"●",$A:$A,IH$5)/IH$3,0)/3600/$E23</f>
        <v>0</v>
      </c>
      <c r="II23" s="0" t="n">
        <f aca="false">IF($AT23="●",SUMIFS(ST_SUM!IW:IW,ST_SUM!$L:$L,$G23)/COUNTIFS($G:$G,$G23,$AT:$AT,"●",$A:$A,II$5)/II$3,0)/3600/$E23</f>
        <v>0</v>
      </c>
      <c r="IJ23" s="0" t="n">
        <f aca="false">IF($AU23="●",SUMIFS(ST_SUM!IX:IX,ST_SUM!$L:$L,$G23)/COUNTIFS($G:$G,$G23,$AU:$AU,"●",$A:$A,IJ$5)/IJ$3,0)/3600/$E23</f>
        <v>0</v>
      </c>
      <c r="IK23" s="0" t="n">
        <f aca="false">IF($AV23="●",SUMIFS(ST_SUM!IY:IY,ST_SUM!$L:$L,$G23)/COUNTIFS($G:$G,$G23,$AV:$AV,"●",$A:$A,IK$5)/IK$3,0)/3600/$E23</f>
        <v>0</v>
      </c>
      <c r="IL23" s="0" t="n">
        <f aca="false">IF($AW23="●",SUMIFS(ST_SUM!IZ:IZ,ST_SUM!$L:$L,$G23)/COUNTIFS($G:$G,$G23,$AW:$AW,"●",$A:$A,IL$5)/IL$3,0)/3600/$E23</f>
        <v>0</v>
      </c>
      <c r="IM23" s="0" t="n">
        <f aca="false">IF($AX23="●",SUMIFS(ST_SUM!JA:JA,ST_SUM!$L:$L,$G23)/COUNTIFS($G:$G,$G23,$AX:$AX,"●",$A:$A,IM$5)/IM$3,0)/3600/$E23</f>
        <v>0</v>
      </c>
      <c r="IN23" s="0" t="n">
        <f aca="false">IF($AY23="●",SUMIFS(ST_SUM!JB:JB,ST_SUM!$L:$L,$G23)/COUNTIFS($G:$G,$G23,$AY:$AY,"●",$A:$A,IN$5)/IN$3,0)/3600/$E23</f>
        <v>0</v>
      </c>
      <c r="IO23" s="0" t="n">
        <f aca="false">IF($AZ23="●",SUMIFS(ST_SUM!JC:JC,ST_SUM!$L:$L,$G23)/COUNTIFS($G:$G,$G23,$AZ:$AZ,"●",$A:$A,IO$5)/IO$3,0)/3600/$E23</f>
        <v>0</v>
      </c>
      <c r="IP23" s="0" t="n">
        <f aca="false">IF($BA23="●",SUMIFS(ST_SUM!JD:JD,ST_SUM!$L:$L,$G23)/COUNTIFS($G:$G,$G23,$BA:$BA,"●",$A:$A,IP$5)/IP$3,0)/3600/$E23</f>
        <v>0</v>
      </c>
      <c r="IQ23" s="0" t="n">
        <f aca="false">IF($BB23="●",SUMIFS(ST_SUM!JE:JE,ST_SUM!$L:$L,$G23)/COUNTIFS($G:$G,$G23,$BB:$BB,"●",$A:$A,IQ$5)/IQ$3,0)/3600/$E23</f>
        <v>0</v>
      </c>
      <c r="IR23" s="0" t="n">
        <f aca="false">IF($BC23="●",SUMIFS(ST_SUM!JF:JF,ST_SUM!$L:$L,$G23)/COUNTIFS($G:$G,$G23,$BC:$BC,"●",$A:$A,IR$5)/IR$3,0)/3600/$E23</f>
        <v>0</v>
      </c>
      <c r="IS23" s="0" t="n">
        <f aca="false">IF($BD23="●",SUMIFS(ST_SUM!JG:JG,ST_SUM!$L:$L,$G23)/COUNTIFS($G:$G,$G23,$BD:$BD,"●",$A:$A,IS$5)/IS$3,0)/3600/$E23</f>
        <v>0</v>
      </c>
      <c r="IT23" s="0" t="n">
        <f aca="false">IF($BE23="●",SUMIFS(ST_SUM!JH:JH,ST_SUM!$L:$L,$G23)/COUNTIFS($G:$G,$G23,$BE:$BE,"●",$A:$A,IT$5)/IT$3,0)/3600/$E23</f>
        <v>0</v>
      </c>
      <c r="IU23" s="0" t="n">
        <f aca="false">IF($BF23="●",SUMIFS(ST_SUM!JI:JI,ST_SUM!$L:$L,$G23)/COUNTIFS($G:$G,$G23,$BF:$BF,"●",$A:$A,IU$5)/IU$3,0)/3600/$E23</f>
        <v>0</v>
      </c>
      <c r="IV23" s="0" t="n">
        <f aca="false">IF($BG23="●",SUMIFS(ST_SUM!JJ:JJ,ST_SUM!$L:$L,$G23)/COUNTIFS($G:$G,$G23,$BG:$BG,"●",$A:$A,IV$5)/IV$3,0)/3600/$E23</f>
        <v>0</v>
      </c>
      <c r="IW23" s="0" t="n">
        <f aca="false">IF($BH23="●",SUMIFS(ST_SUM!JK:JK,ST_SUM!$L:$L,$G23)/COUNTIFS($G:$G,$G23,$BH:$BH,"●",$A:$A,IW$5)/IW$3,0)/3600/$E23</f>
        <v>0</v>
      </c>
      <c r="IX23" s="0" t="n">
        <f aca="false">IF($BI23="●",SUMIFS(ST_SUM!JL:JL,ST_SUM!$L:$L,$G23)/COUNTIFS($G:$G,$G23,$BI:$BI,"●",$A:$A,IX$5)/IX$3,0)/3600/$E23</f>
        <v>0</v>
      </c>
      <c r="IY23" s="0" t="n">
        <f aca="false">IF($BJ23="●",SUMIFS(ST_SUM!JM:JM,ST_SUM!$L:$L,$G23)/COUNTIFS($G:$G,$G23,$BJ:$BJ,"●",$A:$A,IY$5)/IY$3,0)/3600/$E23</f>
        <v>0</v>
      </c>
      <c r="IZ23" s="0" t="n">
        <f aca="false">IF($BK23="●",SUMIFS(ST_SUM!JN:JN,ST_SUM!$L:$L,$G23)/COUNTIFS($G:$G,$G23,$BK:$BK,"●",$A:$A,IZ$5)/IZ$3,0)/3600/$E23</f>
        <v>0</v>
      </c>
      <c r="JA23" s="0" t="n">
        <f aca="false">IF($BL23="●",SUMIFS(ST_SUM!JO:JO,ST_SUM!$L:$L,$G23)/COUNTIFS($G:$G,$G23,$BL:$BL,"●",$A:$A,JA$5)/JA$3,0)/3600/$E23</f>
        <v>0</v>
      </c>
      <c r="JB23" s="0" t="n">
        <f aca="false">IF($BM23="●",SUMIFS(ST_SUM!JP:JP,ST_SUM!$L:$L,$G23)/COUNTIFS($G:$G,$G23,$BM:$BM,"●",$A:$A,JB$5)/JB$3,0)/3600/$E23</f>
        <v>0</v>
      </c>
      <c r="JC23" s="0" t="n">
        <f aca="false">IF($BN23="●",SUMIFS(ST_SUM!JQ:JQ,ST_SUM!$L:$L,$G23)/COUNTIFS($G:$G,$G23,$BN:$BN,"●",$A:$A,JC$5)/JC$3,0)/3600/$E23</f>
        <v>0</v>
      </c>
      <c r="JD23" s="0" t="n">
        <f aca="false">IF($BO23="●",SUMIFS(ST_SUM!JR:JR,ST_SUM!$L:$L,$G23)/COUNTIFS($G:$G,$G23,$BO:$BO,"●",$A:$A,JD$5)/JD$3,0)/3600/$E23</f>
        <v>0</v>
      </c>
      <c r="JE23" s="0" t="n">
        <f aca="false">IF($BP23="●",SUMIFS(ST_SUM!JS:JS,ST_SUM!$L:$L,$G23)/COUNTIFS($G:$G,$G23,$BP:$BP,"●",$A:$A,JE$5)/JE$3,0)/3600/$E23</f>
        <v>0</v>
      </c>
      <c r="JF23" s="0" t="n">
        <f aca="false">IF($BQ23="●",SUMIFS(ST_SUM!JT:JT,ST_SUM!$L:$L,$G23)/COUNTIFS($G:$G,$G23,$BQ:$BQ,"●",$A:$A,JF$5)/JF$3,0)/3600/$E23</f>
        <v>0</v>
      </c>
      <c r="JG23" s="0" t="n">
        <f aca="false">IF($BR23="●",SUMIFS(ST_SUM!JU:JU,ST_SUM!$L:$L,$G23)/COUNTIFS($G:$G,$G23,$BR:$BR,"●",$A:$A,JG$5)/JG$3,0)/3600/$E23</f>
        <v>0</v>
      </c>
      <c r="JH23" s="0" t="n">
        <f aca="false">IF($BS23="●",SUMIFS(ST_SUM!JV:JV,ST_SUM!$L:$L,$G23)/COUNTIFS($G:$G,$G23,$BS:$BS,"●",$A:$A,JH$5)/JH$3,0)/3600/$E23</f>
        <v>0</v>
      </c>
      <c r="JI23" s="0" t="n">
        <f aca="false">IF($BT23="●",SUMIFS(ST_SUM!JW:JW,ST_SUM!$L:$L,$G23)/COUNTIFS($G:$G,$G23,$BT:$BT,"●",$A:$A,JI$5)/JI$3,0)/3600/$E23</f>
        <v>0</v>
      </c>
      <c r="JJ23" s="0" t="n">
        <f aca="false">SUM(GW23:JI23)</f>
        <v>0.00285669191919192</v>
      </c>
      <c r="JK23" s="0" t="n">
        <f aca="false">IF($H23="●",SUMIFS(ST_SUM!JY:JY,ST_SUM!$L:$L,$G23)/COUNTIFS($G:$G,$G23,$H:$H,"●",$A:$A,JK$5)/JK$3,0)/3600/$E23</f>
        <v>0</v>
      </c>
      <c r="JL23" s="0" t="n">
        <f aca="false">IF($I23="●",SUMIFS(ST_SUM!JZ:JZ,ST_SUM!$L:$L,$G23)/COUNTIFS($G:$G,$G23,$I:$I,"●",$A:$A,JL$5)/JL$3,0)/3600/$E23</f>
        <v>0</v>
      </c>
      <c r="JM23" s="0" t="n">
        <f aca="false">IF($J23="●",SUMIFS(ST_SUM!KA:KA,ST_SUM!$L:$L,$G23)/COUNTIFS($G:$G,$G23,$J:$J,"●",$A:$A,JM$5)/JM$3,0)/3600/$E23</f>
        <v>0</v>
      </c>
      <c r="JN23" s="0" t="n">
        <f aca="false">IF($K23="●",SUMIFS(ST_SUM!KB:KB,ST_SUM!$L:$L,$G23)/COUNTIFS($G:$G,$G23,$K:$K,"●",$A:$A,JN$5)/JN$3,0)/3600/$E23</f>
        <v>0</v>
      </c>
      <c r="JO23" s="0" t="n">
        <f aca="false">IF($L23="●",SUMIFS(ST_SUM!KC:KC,ST_SUM!$L:$L,$G23)/COUNTIFS($G:$G,$G23,$L:$L,"●",$A:$A,JO$5)/JO$3,0)/3600/$E23</f>
        <v>0</v>
      </c>
      <c r="JP23" s="0" t="n">
        <f aca="false">IF($M23="●",SUMIFS(ST_SUM!KD:KD,ST_SUM!$L:$L,$G23)/COUNTIFS($G:$G,$G23,$M:$M,"●",$A:$A,JP$5)/JP$3,0)/3600/$E23</f>
        <v>0</v>
      </c>
      <c r="JQ23" s="0" t="n">
        <f aca="false">IF($N23="●",SUMIFS(ST_SUM!KE:KE,ST_SUM!$L:$L,$G23)/COUNTIFS($G:$G,$G23,$N:$N,"●",$A:$A,JQ$5)/JQ$3,0)/3600/$E23</f>
        <v>0</v>
      </c>
      <c r="JR23" s="0" t="n">
        <f aca="false">IF($O23="●",SUMIFS(ST_SUM!KF:KF,ST_SUM!$L:$L,$G23,ST_SUM!$M:$M,IF($B23='PART METHOD'!$D$4,"FMCNC1",IF($B23='PART METHOD'!$D$6,"FMCNC2","STD")))/IF($B23='PART METHOD'!$D$4,COUNTIFS($G:$G,$G23,$O:$O,"●",$A:$A,JR$5,$B:$B,'PART METHOD'!$D$4),IF($B23='PART METHOD'!$D$6,COUNTIFS($G:$G,$G23,$O:$O,"●",$A:$A,JR$5,$B:$B,'PART METHOD'!$D$6),COUNTIFS($G:$G,$G23,$O:$O,"●",$A:$A,JR$5,$B:$B,"&lt;&gt;"&amp;'PART METHOD'!$D$4,$B:$B,"&lt;&gt;"&amp;'PART METHOD'!$D$6)))/JR$3,0)/3600/$E23</f>
        <v>0</v>
      </c>
      <c r="JS23" s="0" t="n">
        <f aca="false">IF($P23="●",SUMIFS(ST_SUM!KG:KG,ST_SUM!$L:$L,$G23,ST_SUM!$M:$M,IF($B23='PART METHOD'!$D$4,"FMCNC1",IF($B23='PART METHOD'!$D$6,"FMCNC2","STD")))/IF($B23='PART METHOD'!$D$4,COUNTIFS($G:$G,$G23,$P:$P,"●",$A:$A,JS$5,$B:$B,'PART METHOD'!$D$4),IF($B23='PART METHOD'!$D$6,COUNTIFS($G:$G,$G23,$P:$P,"●",$A:$A,JS$5,$B:$B,'PART METHOD'!$D$6),COUNTIFS($G:$G,$G23,$P:$P,"●",$A:$A,JS$5,$B:$B,"&lt;&gt;"&amp;'PART METHOD'!$D$4,$B:$B,"&lt;&gt;"&amp;'PART METHOD'!$D$6)))/JS$3,0)/3600/$E23</f>
        <v>0</v>
      </c>
      <c r="JT23" s="0" t="n">
        <f aca="false">IF($Q23="●",SUMIFS(ST_SUM!KH:KH,ST_SUM!$L:$L,$G23,ST_SUM!$M:$M,IF($B23='PART METHOD'!$D$4,"FMCNC1",IF($B23='PART METHOD'!$D$6,"FMCNC2","STD")))/IF($B23='PART METHOD'!$D$4,COUNTIFS($G:$G,$G23,$Q:$Q,"●",$A:$A,JT$5,$B:$B,'PART METHOD'!$D$4),IF($B23='PART METHOD'!$D$6,COUNTIFS($G:$G,$G23,$Q:$Q,"●",$A:$A,JT$5,$B:$B,'PART METHOD'!$D$6),COUNTIFS($G:$G,$G23,$Q:$Q,"●",$A:$A,JT$5,$B:$B,"&lt;&gt;"&amp;'PART METHOD'!$D$4,$B:$B,"&lt;&gt;"&amp;'PART METHOD'!$D$6)))/JT$3,0)/3600/$E23</f>
        <v>0</v>
      </c>
      <c r="JU23" s="0" t="n">
        <f aca="false">IF($R23="●",SUMIFS(ST_SUM!KI:KI,ST_SUM!$L:$L,$G23,ST_SUM!$M:$M,IF($B23='PART METHOD'!$D$4,"FMCNC1",IF($B23='PART METHOD'!$D$6,"FMCNC2","STD")))/IF($B23='PART METHOD'!$D$4,COUNTIFS($G:$G,$G23,$R:$R,"●",$A:$A,JU$5,$B:$B,'PART METHOD'!$D$4),IF($B23='PART METHOD'!$D$6,COUNTIFS($G:$G,$G23,$R:$R,"●",$A:$A,JU$5,$B:$B,'PART METHOD'!$D$6),COUNTIFS($G:$G,$G23,$R:$R,"●",$A:$A,JU$5,$B:$B,"&lt;&gt;"&amp;'PART METHOD'!$D$4,$B:$B,"&lt;&gt;"&amp;'PART METHOD'!$D$6)))/JU$3,0)/3600/$E23</f>
        <v>0</v>
      </c>
      <c r="JV23" s="0" t="n">
        <f aca="false">IF($S23="●",SUMIFS(ST_SUM!KJ:KJ,ST_SUM!$L:$L,$G23,ST_SUM!$M:$M,IF($B23='PART METHOD'!$D$4,"FMCNC1",IF($B23='PART METHOD'!$D$6,"FMCNC2","STD")))/IF($B23='PART METHOD'!$D$4,COUNTIFS($G:$G,$G23,$S:$S,"●",$A:$A,JV$5,$B:$B,'PART METHOD'!$D$4),IF($B23='PART METHOD'!$D$6,COUNTIFS($G:$G,$G23,$S:$S,"●",$A:$A,JV$5,$B:$B,'PART METHOD'!$D$6),COUNTIFS($G:$G,$G23,$S:$S,"●",$A:$A,JV$5,$B:$B,"&lt;&gt;"&amp;'PART METHOD'!$D$4,$B:$B,"&lt;&gt;"&amp;'PART METHOD'!$D$6)))/JV$3,0)/3600/$E23</f>
        <v>0</v>
      </c>
      <c r="JW23" s="0" t="n">
        <f aca="false">IF($T23="●",SUMIFS(ST_SUM!KK:KK,ST_SUM!$L:$L,$G23,ST_SUM!$M:$M,IF($B23='PART METHOD'!$D$4,"FMCNC1",IF($B23='PART METHOD'!$D$6,"FMCNC2","STD")))/IF($B23='PART METHOD'!$D$4,COUNTIFS($G:$G,$G23,$T:$T,"●",$A:$A,JW$5,$B:$B,'PART METHOD'!$D$4),IF($B23='PART METHOD'!$D$6,COUNTIFS($G:$G,$G23,$T:$T,"●",$A:$A,JW$5,$B:$B,'PART METHOD'!$D$6),COUNTIFS($G:$G,$G23,$T:$T,"●",$A:$A,JW$5,$B:$B,"&lt;&gt;"&amp;'PART METHOD'!$D$4,$B:$B,"&lt;&gt;"&amp;'PART METHOD'!$D$6)))/JW$3,0)/3600/$E23</f>
        <v>0</v>
      </c>
      <c r="JX23" s="0" t="n">
        <f aca="false">IF($U23="●",SUMIFS(ST_SUM!KL:KL,ST_SUM!$L:$L,$G23,ST_SUM!$M:$M,IF($B23='PART METHOD'!$D$4,"FMCNC1",IF($B23='PART METHOD'!$D$6,"FMCNC2","STD")))/IF($B23='PART METHOD'!$D$4,COUNTIFS($G:$G,$G23,$U:$U,"●",$A:$A,JX$5,$B:$B,'PART METHOD'!$D$4),IF($B23='PART METHOD'!$D$6,COUNTIFS($G:$G,$G23,$U:$U,"●",$A:$A,JX$5,$B:$B,'PART METHOD'!$D$6),COUNTIFS($G:$G,$G23,$U:$U,"●",$A:$A,JX$5,$B:$B,"&lt;&gt;"&amp;'PART METHOD'!$D$4,$B:$B,"&lt;&gt;"&amp;'PART METHOD'!$D$6)))/JX$3,0)/3600/$E23</f>
        <v>0</v>
      </c>
      <c r="JY23" s="0" t="n">
        <f aca="false">IF($V23="●",SUMIFS(ST_SUM!KM:KM,ST_SUM!$L:$L,$G23,ST_SUM!$M:$M,IF($B23='PART METHOD'!$D$4,"FMCNC1",IF($B23='PART METHOD'!$D$6,"FMCNC2","STD")))/IF($B23='PART METHOD'!$D$4,COUNTIFS($G:$G,$G23,$V:$V,"●",$A:$A,JY$5,$B:$B,'PART METHOD'!$D$4),IF($B23='PART METHOD'!$D$6,COUNTIFS($G:$G,$G23,$V:$V,"●",$A:$A,JY$5,$B:$B,'PART METHOD'!$D$6),COUNTIFS($G:$G,$G23,$V:$V,"●",$A:$A,JY$5,$B:$B,"&lt;&gt;"&amp;'PART METHOD'!$D$4,$B:$B,"&lt;&gt;"&amp;'PART METHOD'!$D$6)))/JY$3,0)/3600/$E23</f>
        <v>0</v>
      </c>
      <c r="JZ23" s="0" t="n">
        <f aca="false">IF($W23="●",SUMIFS(ST_SUM!KN:KN,ST_SUM!$L:$L,$G23,ST_SUM!$N:$N,IF($B23='PART METHOD'!$D$5,"HAND","STD"))/COUNTIFS($G:$G,$G23,$W:$W,"●",$A:$A,JZ$5,$B:$B,IF($B23='PART METHOD'!$D$5,'PART METHOD'!$D$5,"&lt;&gt;"&amp;'PART METHOD'!$D$5))/JZ$3,0)/3600/$E23</f>
        <v>0.00164236111111111</v>
      </c>
      <c r="KA23" s="0" t="n">
        <f aca="false">IF($X23="●",SUMIFS(ST_SUM!KO:KO,ST_SUM!$L:$L,$G23)/COUNTIFS($G:$G,$G23,$X:$X,"●",$A:$A,KA$5)/KA$3,0)/3600/$E23</f>
        <v>0</v>
      </c>
      <c r="KB23" s="0" t="n">
        <f aca="false">IF($Y23="●",SUMIFS(ST_SUM!KP:KP,ST_SUM!$L:$L,$G23)/COUNTIFS($G:$G,$G23,$Y:$Y,"●",$A:$A,KB$5)/KB$3,0)/3600/$E23</f>
        <v>0</v>
      </c>
      <c r="KC23" s="0" t="n">
        <f aca="false">IF($Z23="●",SUMIFS(ST_SUM!KQ:KQ,ST_SUM!$L:$L,$G23)/COUNTIFS($G:$G,$G23,$Z:$Z,"●",$A:$A,KC$5)/KC$3,0)/3600/$E23</f>
        <v>0</v>
      </c>
      <c r="KD23" s="0" t="n">
        <f aca="false">IF($AA23="●",SUMIFS(ST_SUM!KR:KR,ST_SUM!$L:$L,$G23)/COUNTIFS($G:$G,$G23,$AA:$AA,"●",$A:$A,KD$5)/KD$3,0)/3600/$E23</f>
        <v>0</v>
      </c>
      <c r="KE23" s="0" t="n">
        <f aca="false">IF($AB23="●",SUMIFS(ST_SUM!KS:KS,ST_SUM!$L:$L,$G23)/COUNTIFS($G:$G,$G23,$AB:$AB,"●",$A:$A,KE$5)/KE$3,0)/3600/$E23</f>
        <v>0</v>
      </c>
      <c r="KF23" s="0" t="n">
        <f aca="false">IF($AC23="●",SUMIFS(ST_SUM!KT:KT,ST_SUM!$L:$L,$G23)/COUNTIFS($G:$G,$G23,$AC:$AC,"●",$A:$A,KF$5)/KF$3,0)/3600/$E23</f>
        <v>0</v>
      </c>
      <c r="KG23" s="0" t="n">
        <f aca="false">IF($AD23="●",SUMIFS(ST_SUM!KU:KU,ST_SUM!$L:$L,$G23)/COUNTIFS($G:$G,$G23,$AD:$AD,"●",$A:$A,KG$5)/KG$3,0)/3600/$E23</f>
        <v>0</v>
      </c>
      <c r="KH23" s="0" t="n">
        <f aca="false">IF($AE23="●",SUMIFS(ST_SUM!KV:KV,ST_SUM!$L:$L,$G23)/COUNTIFS($G:$G,$G23,$AE:$AE,"●",$A:$A,KH$5)/KH$3,0)/3600/$E23</f>
        <v>0</v>
      </c>
      <c r="KI23" s="0" t="n">
        <f aca="false">IF($AF23="●",SUMIFS(ST_SUM!KW:KW,ST_SUM!$L:$L,$G23)/COUNTIFS($G:$G,$G23,$AF:$AF,"●",$A:$A,KI$5)/KI$3,0)/3600/$E23</f>
        <v>0</v>
      </c>
      <c r="KJ23" s="0" t="n">
        <f aca="false">IF($AG23="●",SUMIFS(ST_SUM!KX:KX,ST_SUM!$L:$L,$G23)/COUNTIFS($G:$G,$G23,$AG:$AG,"●",$A:$A,KJ$5)/KJ$3,0)/3600/$E23</f>
        <v>0</v>
      </c>
      <c r="KK23" s="0" t="n">
        <f aca="false">IF($AH23="●",SUMIFS(ST_SUM!KY:KY,ST_SUM!$L:$L,$G23)/COUNTIFS($G:$G,$G23,$AH:$AH,"●",$A:$A,KK$5)/KK$3,0)/3600/$E23</f>
        <v>0</v>
      </c>
      <c r="KL23" s="0" t="n">
        <f aca="false">IF($AI23="●",SUMIFS(ST_SUM!KZ:KZ,ST_SUM!$L:$L,$G23)/COUNTIFS($G:$G,$G23,$AI:$AI,"●",$A:$A,KL$5)/KL$3,0)/3600/$E23</f>
        <v>0</v>
      </c>
      <c r="KM23" s="0" t="n">
        <f aca="false">IF($AJ23="●",SUMIFS(ST_SUM!LA:LA,ST_SUM!$L:$L,$G23)/COUNTIFS($G:$G,$G23,$AJ:$AJ,"●",$A:$A,KM$5)/KM$3,0)/3600/$E23</f>
        <v>0</v>
      </c>
      <c r="KN23" s="0" t="n">
        <f aca="false">IF($AK23="●",SUMIFS(ST_SUM!LB:LB,ST_SUM!$L:$L,$G23)/COUNTIFS($G:$G,$G23,$AK:$AK,"●",$A:$A,KN$5)/KN$3,0)/3600/$E23</f>
        <v>0</v>
      </c>
      <c r="KO23" s="0" t="n">
        <f aca="false">IF($AL23="●",SUMIFS(ST_SUM!LC:LC,ST_SUM!$L:$L,$G23)/COUNTIFS($G:$G,$G23,$AL:$AL,"●",$A:$A,KO$5)/KO$3,0)/3600/$E23</f>
        <v>0</v>
      </c>
      <c r="KP23" s="0" t="n">
        <f aca="false">IF($AM23="●",SUMIFS(ST_SUM!LD:LD,ST_SUM!$L:$L,$G23)/COUNTIFS($G:$G,$G23,$AM:$AM,"●",$A:$A,KP$5)/KP$3,0)/3600/$E23</f>
        <v>0</v>
      </c>
      <c r="KQ23" s="0" t="n">
        <f aca="false">IF($AN23="●",SUMIFS(ST_SUM!LE:LE,ST_SUM!$L:$L,$G23)/COUNTIFS($G:$G,$G23,$AN:$AN,"●",$A:$A,KQ$5)/KQ$3,0)/3600/$E23</f>
        <v>0</v>
      </c>
      <c r="KR23" s="0" t="n">
        <f aca="false">IF($AO23="●",SUMIFS(ST_SUM!LF:LF,ST_SUM!$L:$L,$G23)/COUNTIFS($G:$G,$G23,$AO:$AO,"●",$A:$A,KR$5)/KR$3,0)/3600/$E23</f>
        <v>0</v>
      </c>
      <c r="KS23" s="0" t="n">
        <f aca="false">IF($AP23="●",SUMIFS(ST_SUM!LG:LG,ST_SUM!$L:$L,$G23)/COUNTIFS($G:$G,$G23,$AP:$AP,"●",$A:$A,KS$5)/KS$3,0)/3600/$E23</f>
        <v>0</v>
      </c>
      <c r="KT23" s="0" t="n">
        <f aca="false">IF($AQ23="●",SUMIFS(ST_SUM!LH:LH,ST_SUM!$L:$L,$G23)/COUNTIFS($G:$G,$G23,$AQ:$AQ,"●",$A:$A,KT$5)/KT$3,0)/3600/$E23</f>
        <v>0</v>
      </c>
      <c r="KU23" s="0" t="n">
        <f aca="false">IF($AR23="●",SUMIFS(ST_SUM!LI:LI,ST_SUM!$L:$L,$G23)/COUNTIFS($G:$G,$G23,$AR:$AR,"●",$A:$A,KU$5)/KU$3,0)/3600/$E23</f>
        <v>0</v>
      </c>
      <c r="KV23" s="0" t="n">
        <f aca="false">IF($AS23="●",SUMIFS(ST_SUM!LJ:LJ,ST_SUM!$L:$L,$G23)/COUNTIFS($G:$G,$G23,$AS:$AS,"●",$A:$A,KV$5)/KV$3,0)/3600/$E23</f>
        <v>0</v>
      </c>
      <c r="KW23" s="0" t="n">
        <f aca="false">IF($AT23="●",SUMIFS(ST_SUM!LK:LK,ST_SUM!$L:$L,$G23)/COUNTIFS($G:$G,$G23,$AT:$AT,"●",$A:$A,KW$5)/KW$3,0)/3600/$E23</f>
        <v>0</v>
      </c>
      <c r="KX23" s="0" t="n">
        <f aca="false">IF($AU23="●",SUMIFS(ST_SUM!LL:LL,ST_SUM!$L:$L,$G23)/COUNTIFS($G:$G,$G23,$AU:$AU,"●",$A:$A,KX$5)/KX$3,0)/3600/$E23</f>
        <v>0</v>
      </c>
      <c r="KY23" s="0" t="n">
        <f aca="false">IF($AV23="●",SUMIFS(ST_SUM!LM:LM,ST_SUM!$L:$L,$G23)/COUNTIFS($G:$G,$G23,$AV:$AV,"●",$A:$A,KY$5)/KY$3,0)/3600/$E23</f>
        <v>0</v>
      </c>
      <c r="KZ23" s="0" t="n">
        <f aca="false">IF($AW23="●",SUMIFS(ST_SUM!LN:LN,ST_SUM!$L:$L,$G23)/COUNTIFS($G:$G,$G23,$AW:$AW,"●",$A:$A,KZ$5)/KZ$3,0)/3600/$E23</f>
        <v>0</v>
      </c>
      <c r="LA23" s="0" t="n">
        <f aca="false">IF($AX23="●",SUMIFS(ST_SUM!LO:LO,ST_SUM!$L:$L,$G23)/COUNTIFS($G:$G,$G23,$AX:$AX,"●",$A:$A,LA$5)/LA$3,0)/3600/$E23</f>
        <v>0</v>
      </c>
      <c r="LB23" s="0" t="n">
        <f aca="false">IF($AY23="●",SUMIFS(ST_SUM!LP:LP,ST_SUM!$L:$L,$G23)/COUNTIFS($G:$G,$G23,$AY:$AY,"●",$A:$A,LB$5)/LB$3,0)/3600/$E23</f>
        <v>0</v>
      </c>
      <c r="LC23" s="0" t="n">
        <f aca="false">IF($AZ23="●",SUMIFS(ST_SUM!LQ:LQ,ST_SUM!$L:$L,$G23)/COUNTIFS($G:$G,$G23,$AZ:$AZ,"●",$A:$A,LC$5)/LC$3,0)/3600/$E23</f>
        <v>0</v>
      </c>
      <c r="LD23" s="0" t="n">
        <f aca="false">IF($BA23="●",SUMIFS(ST_SUM!LR:LR,ST_SUM!$L:$L,$G23)/COUNTIFS($G:$G,$G23,$BA:$BA,"●",$A:$A,LD$5)/LD$3,0)/3600/$E23</f>
        <v>0</v>
      </c>
      <c r="LE23" s="0" t="n">
        <f aca="false">IF($BB23="●",SUMIFS(ST_SUM!LS:LS,ST_SUM!$L:$L,$G23)/COUNTIFS($G:$G,$G23,$BB:$BB,"●",$A:$A,LE$5)/LE$3,0)/3600/$E23</f>
        <v>0</v>
      </c>
      <c r="LF23" s="0" t="n">
        <f aca="false">IF($BC23="●",SUMIFS(ST_SUM!LT:LT,ST_SUM!$L:$L,$G23)/COUNTIFS($G:$G,$G23,$BC:$BC,"●",$A:$A,LF$5)/LF$3,0)/3600/$E23</f>
        <v>0</v>
      </c>
      <c r="LG23" s="0" t="n">
        <f aca="false">IF($BD23="●",SUMIFS(ST_SUM!LU:LU,ST_SUM!$L:$L,$G23)/COUNTIFS($G:$G,$G23,$BD:$BD,"●",$A:$A,LG$5)/LG$3,0)/3600/$E23</f>
        <v>0</v>
      </c>
      <c r="LH23" s="0" t="n">
        <f aca="false">IF($BE23="●",SUMIFS(ST_SUM!LV:LV,ST_SUM!$L:$L,$G23)/COUNTIFS($G:$G,$G23,$BE:$BE,"●",$A:$A,LH$5)/LH$3,0)/3600/$E23</f>
        <v>0</v>
      </c>
      <c r="LI23" s="0" t="n">
        <f aca="false">IF($BF23="●",SUMIFS(ST_SUM!LW:LW,ST_SUM!$L:$L,$G23)/COUNTIFS($G:$G,$G23,$BF:$BF,"●",$A:$A,LI$5)/LI$3,0)/3600/$E23</f>
        <v>0</v>
      </c>
      <c r="LJ23" s="0" t="n">
        <f aca="false">IF($BG23="●",SUMIFS(ST_SUM!LX:LX,ST_SUM!$L:$L,$G23)/COUNTIFS($G:$G,$G23,$BG:$BG,"●",$A:$A,LJ$5)/LJ$3,0)/3600/$E23</f>
        <v>0</v>
      </c>
      <c r="LK23" s="0" t="n">
        <f aca="false">IF($BH23="●",SUMIFS(ST_SUM!LY:LY,ST_SUM!$L:$L,$G23)/COUNTIFS($G:$G,$G23,$BH:$BH,"●",$A:$A,LK$5)/LK$3,0)/3600/$E23</f>
        <v>0</v>
      </c>
      <c r="LL23" s="0" t="n">
        <f aca="false">IF($BI23="●",SUMIFS(ST_SUM!LZ:LZ,ST_SUM!$L:$L,$G23)/COUNTIFS($G:$G,$G23,$BI:$BI,"●",$A:$A,LL$5)/LL$3,0)/3600/$E23</f>
        <v>0</v>
      </c>
      <c r="LM23" s="0" t="n">
        <f aca="false">IF($BJ23="●",SUMIFS(ST_SUM!MA:MA,ST_SUM!$L:$L,$G23)/COUNTIFS($G:$G,$G23,$BJ:$BJ,"●",$A:$A,LM$5)/LM$3,0)/3600/$E23</f>
        <v>0</v>
      </c>
      <c r="LN23" s="0" t="n">
        <f aca="false">IF($BK23="●",SUMIFS(ST_SUM!MB:MB,ST_SUM!$L:$L,$G23)/COUNTIFS($G:$G,$G23,$BK:$BK,"●",$A:$A,LN$5)/LN$3,0)/3600/$E23</f>
        <v>0</v>
      </c>
      <c r="LO23" s="0" t="n">
        <f aca="false">IF($BL23="●",SUMIFS(ST_SUM!MC:MC,ST_SUM!$L:$L,$G23)/COUNTIFS($G:$G,$G23,$BL:$BL,"●",$A:$A,LO$5)/LO$3,0)/3600/$E23</f>
        <v>0</v>
      </c>
      <c r="LP23" s="0" t="n">
        <f aca="false">IF($BM23="●",SUMIFS(ST_SUM!MD:MD,ST_SUM!$L:$L,$G23)/COUNTIFS($G:$G,$G23,$BM:$BM,"●",$A:$A,LP$5)/LP$3,0)/3600/$E23</f>
        <v>0</v>
      </c>
      <c r="LQ23" s="0" t="n">
        <f aca="false">IF($BN23="●",SUMIFS(ST_SUM!ME:ME,ST_SUM!$L:$L,$G23)/COUNTIFS($G:$G,$G23,$BN:$BN,"●",$A:$A,LQ$5)/LQ$3,0)/3600/$E23</f>
        <v>0</v>
      </c>
      <c r="LR23" s="0" t="n">
        <f aca="false">IF($BO23="●",SUMIFS(ST_SUM!MF:MF,ST_SUM!$L:$L,$G23)/COUNTIFS($G:$G,$G23,$BO:$BO,"●",$A:$A,LR$5)/LR$3,0)/3600/$E23</f>
        <v>0</v>
      </c>
      <c r="LS23" s="0" t="n">
        <f aca="false">IF($BP23="●",SUMIFS(ST_SUM!MG:MG,ST_SUM!$L:$L,$G23)/COUNTIFS($G:$G,$G23,$BP:$BP,"●",$A:$A,LS$5)/LS$3,0)/3600/$E23</f>
        <v>0</v>
      </c>
      <c r="LT23" s="0" t="n">
        <f aca="false">IF($BQ23="●",SUMIFS(ST_SUM!MH:MH,ST_SUM!$L:$L,$G23)/COUNTIFS($G:$G,$G23,$BQ:$BQ,"●",$A:$A,LT$5)/LT$3,0)/3600/$E23</f>
        <v>0</v>
      </c>
      <c r="LU23" s="0" t="n">
        <f aca="false">IF($BR23="●",SUMIFS(ST_SUM!MI:MI,ST_SUM!$L:$L,$G23)/COUNTIFS($G:$G,$G23,$BR:$BR,"●",$A:$A,LU$5)/LU$3,0)/3600/$E23</f>
        <v>0</v>
      </c>
      <c r="LV23" s="0" t="n">
        <f aca="false">IF($BS23="●",SUMIFS(ST_SUM!MJ:MJ,ST_SUM!$L:$L,$G23)/COUNTIFS($G:$G,$G23,$BS:$BS,"●",$A:$A,LV$5)/LV$3,0)/3600/$E23</f>
        <v>0</v>
      </c>
      <c r="LW23" s="0" t="n">
        <f aca="false">IF($BT23="●",SUMIFS(ST_SUM!MK:MK,ST_SUM!$L:$L,$G23)/COUNTIFS($G:$G,$G23,$BT:$BT,"●",$A:$A,LW$5)/LW$3,0)/3600/$E23</f>
        <v>0</v>
      </c>
      <c r="LX23" s="0" t="n">
        <f aca="false">SUM(JK23:LW23)</f>
        <v>0.00164236111111111</v>
      </c>
      <c r="LY23" s="0" t="n">
        <f aca="false">IF($H23="●",SUMIFS(ST_SUM!MM:MM,ST_SUM!$L:$L,$G23)/COUNTIFS($G:$G,$G23,$H:$H,"●",$A:$A,LY$5)/LY$3,0)/3600/$E23</f>
        <v>0</v>
      </c>
      <c r="LZ23" s="0" t="n">
        <f aca="false">IF($I23="●",SUMIFS(ST_SUM!MN:MN,ST_SUM!$L:$L,$G23)/COUNTIFS($G:$G,$G23,$I:$I,"●",$A:$A,LZ$5)/LZ$3,0)/3600/$E23</f>
        <v>0</v>
      </c>
      <c r="MA23" s="0" t="n">
        <f aca="false">IF($J23="●",SUMIFS(ST_SUM!MO:MO,ST_SUM!$L:$L,$G23)/COUNTIFS($G:$G,$G23,$J:$J,"●",$A:$A,MA$5)/MA$3,0)/3600/$E23</f>
        <v>0</v>
      </c>
      <c r="MB23" s="0" t="n">
        <f aca="false">IF($K23="●",SUMIFS(ST_SUM!MP:MP,ST_SUM!$L:$L,$G23)/COUNTIFS($G:$G,$G23,$K:$K,"●",$A:$A,MB$5)/MB$3,0)/3600/$E23</f>
        <v>0</v>
      </c>
      <c r="MC23" s="0" t="n">
        <f aca="false">IF($L23="●",SUMIFS(ST_SUM!MQ:MQ,ST_SUM!$L:$L,$G23)/COUNTIFS($G:$G,$G23,$L:$L,"●",$A:$A,MC$5)/MC$3,0)/3600/$E23</f>
        <v>0</v>
      </c>
      <c r="MD23" s="0" t="n">
        <f aca="false">IF($M23="●",SUMIFS(ST_SUM!MR:MR,ST_SUM!$L:$L,$G23)/COUNTIFS($G:$G,$G23,$M:$M,"●",$A:$A,MD$5)/MD$3,0)/3600/$E23</f>
        <v>0</v>
      </c>
      <c r="ME23" s="0" t="n">
        <f aca="false">IF($N23="●",SUMIFS(ST_SUM!MS:MS,ST_SUM!$L:$L,$G23)/COUNTIFS($G:$G,$G23,$N:$N,"●",$A:$A,ME$5)/ME$3,0)/3600/$E23</f>
        <v>0</v>
      </c>
      <c r="MF23" s="0" t="n">
        <f aca="false">IF($O23="●",SUMIFS(ST_SUM!MT:MT,ST_SUM!$L:$L,$G23,ST_SUM!$M:$M,IF($B23='PART METHOD'!$D$4,"FMCNC1",IF($B23='PART METHOD'!$D$6,"FMCNC2","STD")))/IF($B23='PART METHOD'!$D$4,COUNTIFS($G:$G,$G23,$O:$O,"●",$A:$A,MF$5,$B:$B,'PART METHOD'!$D$4),IF($B23='PART METHOD'!$D$6,COUNTIFS($G:$G,$G23,$O:$O,"●",$A:$A,MF$5,$B:$B,'PART METHOD'!$D$6),COUNTIFS($G:$G,$G23,$O:$O,"●",$A:$A,MF$5,$B:$B,"&lt;&gt;"&amp;'PART METHOD'!$D$4,$B:$B,"&lt;&gt;"&amp;'PART METHOD'!$D$6)))/MF$3,0)/3600/$E23</f>
        <v>0</v>
      </c>
      <c r="MG23" s="0" t="n">
        <f aca="false">IF($P23="●",SUMIFS(ST_SUM!MU:MU,ST_SUM!$L:$L,$G23,ST_SUM!$M:$M,IF($B23='PART METHOD'!$D$4,"FMCNC1",IF($B23='PART METHOD'!$D$6,"FMCNC2","STD")))/IF($B23='PART METHOD'!$D$4,COUNTIFS($G:$G,$G23,$P:$P,"●",$A:$A,MG$5,$B:$B,'PART METHOD'!$D$4),IF($B23='PART METHOD'!$D$6,COUNTIFS($G:$G,$G23,$P:$P,"●",$A:$A,MG$5,$B:$B,'PART METHOD'!$D$6),COUNTIFS($G:$G,$G23,$P:$P,"●",$A:$A,MG$5,$B:$B,"&lt;&gt;"&amp;'PART METHOD'!$D$4,$B:$B,"&lt;&gt;"&amp;'PART METHOD'!$D$6)))/MG$3,0)/3600/$E23</f>
        <v>0</v>
      </c>
      <c r="MH23" s="0" t="n">
        <f aca="false">IF($Q23="●",SUMIFS(ST_SUM!MV:MV,ST_SUM!$L:$L,$G23,ST_SUM!$M:$M,IF($B23='PART METHOD'!$D$4,"FMCNC1",IF($B23='PART METHOD'!$D$6,"FMCNC2","STD")))/IF($B23='PART METHOD'!$D$4,COUNTIFS($G:$G,$G23,$Q:$Q,"●",$A:$A,MH$5,$B:$B,'PART METHOD'!$D$4),IF($B23='PART METHOD'!$D$6,COUNTIFS($G:$G,$G23,$Q:$Q,"●",$A:$A,MH$5,$B:$B,'PART METHOD'!$D$6),COUNTIFS($G:$G,$G23,$Q:$Q,"●",$A:$A,MH$5,$B:$B,"&lt;&gt;"&amp;'PART METHOD'!$D$4,$B:$B,"&lt;&gt;"&amp;'PART METHOD'!$D$6)))/MH$3,0)/3600/$E23</f>
        <v>0</v>
      </c>
      <c r="MI23" s="0" t="n">
        <f aca="false">IF($R23="●",SUMIFS(ST_SUM!MW:MW,ST_SUM!$L:$L,$G23,ST_SUM!$M:$M,IF($B23='PART METHOD'!$D$4,"FMCNC1",IF($B23='PART METHOD'!$D$6,"FMCNC2","STD")))/IF($B23='PART METHOD'!$D$4,COUNTIFS($G:$G,$G23,$R:$R,"●",$A:$A,MI$5,$B:$B,'PART METHOD'!$D$4),IF($B23='PART METHOD'!$D$6,COUNTIFS($G:$G,$G23,$R:$R,"●",$A:$A,MI$5,$B:$B,'PART METHOD'!$D$6),COUNTIFS($G:$G,$G23,$R:$R,"●",$A:$A,MI$5,$B:$B,"&lt;&gt;"&amp;'PART METHOD'!$D$4,$B:$B,"&lt;&gt;"&amp;'PART METHOD'!$D$6)))/MI$3,0)/3600/$E23</f>
        <v>0</v>
      </c>
      <c r="MJ23" s="0" t="n">
        <f aca="false">IF($S23="●",SUMIFS(ST_SUM!MX:MX,ST_SUM!$L:$L,$G23,ST_SUM!$M:$M,IF($B23='PART METHOD'!$D$4,"FMCNC1",IF($B23='PART METHOD'!$D$6,"FMCNC2","STD")))/IF($B23='PART METHOD'!$D$4,COUNTIFS($G:$G,$G23,$S:$S,"●",$A:$A,MJ$5,$B:$B,'PART METHOD'!$D$4),IF($B23='PART METHOD'!$D$6,COUNTIFS($G:$G,$G23,$S:$S,"●",$A:$A,MJ$5,$B:$B,'PART METHOD'!$D$6),COUNTIFS($G:$G,$G23,$S:$S,"●",$A:$A,MJ$5,$B:$B,"&lt;&gt;"&amp;'PART METHOD'!$D$4,$B:$B,"&lt;&gt;"&amp;'PART METHOD'!$D$6)))/MJ$3,0)/3600/$E23</f>
        <v>0</v>
      </c>
      <c r="MK23" s="0" t="n">
        <f aca="false">IF($T23="●",SUMIFS(ST_SUM!MY:MY,ST_SUM!$L:$L,$G23,ST_SUM!$M:$M,IF($B23='PART METHOD'!$D$4,"FMCNC1",IF($B23='PART METHOD'!$D$6,"FMCNC2","STD")))/IF($B23='PART METHOD'!$D$4,COUNTIFS($G:$G,$G23,$T:$T,"●",$A:$A,MK$5,$B:$B,'PART METHOD'!$D$4),IF($B23='PART METHOD'!$D$6,COUNTIFS($G:$G,$G23,$T:$T,"●",$A:$A,MK$5,$B:$B,'PART METHOD'!$D$6),COUNTIFS($G:$G,$G23,$T:$T,"●",$A:$A,MK$5,$B:$B,"&lt;&gt;"&amp;'PART METHOD'!$D$4,$B:$B,"&lt;&gt;"&amp;'PART METHOD'!$D$6)))/MK$3,0)/3600/$E23</f>
        <v>0</v>
      </c>
      <c r="ML23" s="0" t="n">
        <f aca="false">IF($U23="●",SUMIFS(ST_SUM!MZ:MZ,ST_SUM!$L:$L,$G23,ST_SUM!$M:$M,IF($B23='PART METHOD'!$D$4,"FMCNC1",IF($B23='PART METHOD'!$D$6,"FMCNC2","STD")))/IF($B23='PART METHOD'!$D$4,COUNTIFS($G:$G,$G23,$U:$U,"●",$A:$A,ML$5,$B:$B,'PART METHOD'!$D$4),IF($B23='PART METHOD'!$D$6,COUNTIFS($G:$G,$G23,$U:$U,"●",$A:$A,ML$5,$B:$B,'PART METHOD'!$D$6),COUNTIFS($G:$G,$G23,$U:$U,"●",$A:$A,ML$5,$B:$B,"&lt;&gt;"&amp;'PART METHOD'!$D$4,$B:$B,"&lt;&gt;"&amp;'PART METHOD'!$D$6)))/ML$3,0)/3600/$E23</f>
        <v>0</v>
      </c>
      <c r="MM23" s="0" t="n">
        <f aca="false">IF($V23="●",SUMIFS(ST_SUM!NA:NA,ST_SUM!$L:$L,$G23,ST_SUM!$M:$M,IF($B23='PART METHOD'!$D$4,"FMCNC1",IF($B23='PART METHOD'!$D$6,"FMCNC2","STD")))/IF($B23='PART METHOD'!$D$4,COUNTIFS($G:$G,$G23,$V:$V,"●",$A:$A,MM$5,$B:$B,'PART METHOD'!$D$4),IF($B23='PART METHOD'!$D$6,COUNTIFS($G:$G,$G23,$V:$V,"●",$A:$A,MM$5,$B:$B,'PART METHOD'!$D$6),COUNTIFS($G:$G,$G23,$V:$V,"●",$A:$A,MM$5,$B:$B,"&lt;&gt;"&amp;'PART METHOD'!$D$4,$B:$B,"&lt;&gt;"&amp;'PART METHOD'!$D$6)))/MM$3,0)/3600/$E23</f>
        <v>0</v>
      </c>
      <c r="MN23" s="0" t="n">
        <f aca="false">IF($W23="●",SUMIFS(ST_SUM!NB:NB,ST_SUM!$L:$L,$G23,ST_SUM!$N:$N,IF($B23='PART METHOD'!$D$5,"HAND","STD"))/COUNTIFS($G:$G,$G23,$W:$W,"●",$A:$A,MN$5,$B:$B,IF($B23='PART METHOD'!$D$5,'PART METHOD'!$D$5,"&lt;&gt;"&amp;'PART METHOD'!$D$5))/MN$3,0)/3600/$E23</f>
        <v>0.00515873015873016</v>
      </c>
      <c r="MO23" s="0" t="n">
        <f aca="false">IF($X23="●",SUMIFS(ST_SUM!NC:NC,ST_SUM!$L:$L,$G23)/COUNTIFS($G:$G,$G23,$X:$X,"●",$A:$A,MO$5)/MO$3,0)/3600/$E23</f>
        <v>0</v>
      </c>
      <c r="MP23" s="0" t="n">
        <f aca="false">IF($Y23="●",SUMIFS(ST_SUM!ND:ND,ST_SUM!$L:$L,$G23)/COUNTIFS($G:$G,$G23,$Y:$Y,"●",$A:$A,MP$5)/MP$3,0)/3600/$E23</f>
        <v>0</v>
      </c>
      <c r="MQ23" s="0" t="n">
        <f aca="false">IF($Z23="●",SUMIFS(ST_SUM!NE:NE,ST_SUM!$L:$L,$G23)/COUNTIFS($G:$G,$G23,$Z:$Z,"●",$A:$A,MQ$5)/MQ$3,0)/3600/$E23</f>
        <v>0</v>
      </c>
      <c r="MR23" s="0" t="n">
        <f aca="false">IF($AA23="●",SUMIFS(ST_SUM!NF:NF,ST_SUM!$L:$L,$G23)/COUNTIFS($G:$G,$G23,$AA:$AA,"●",$A:$A,MR$5)/MR$3,0)/3600/$E23</f>
        <v>0</v>
      </c>
      <c r="MS23" s="0" t="n">
        <f aca="false">IF($AB23="●",SUMIFS(ST_SUM!NG:NG,ST_SUM!$L:$L,$G23)/COUNTIFS($G:$G,$G23,$AB:$AB,"●",$A:$A,MS$5)/MS$3,0)/3600/$E23</f>
        <v>0</v>
      </c>
      <c r="MT23" s="0" t="n">
        <f aca="false">IF($AC23="●",SUMIFS(ST_SUM!NH:NH,ST_SUM!$L:$L,$G23)/COUNTIFS($G:$G,$G23,$AC:$AC,"●",$A:$A,MT$5)/MT$3,0)/3600/$E23</f>
        <v>0</v>
      </c>
      <c r="MU23" s="0" t="n">
        <f aca="false">IF($AD23="●",SUMIFS(ST_SUM!NI:NI,ST_SUM!$L:$L,$G23)/COUNTIFS($G:$G,$G23,$AD:$AD,"●",$A:$A,MU$5)/MU$3,0)/3600/$E23</f>
        <v>0</v>
      </c>
      <c r="MV23" s="0" t="n">
        <f aca="false">IF($AE23="●",SUMIFS(ST_SUM!NJ:NJ,ST_SUM!$L:$L,$G23)/COUNTIFS($G:$G,$G23,$AE:$AE,"●",$A:$A,MV$5)/MV$3,0)/3600/$E23</f>
        <v>0</v>
      </c>
      <c r="MW23" s="0" t="n">
        <f aca="false">IF($AF23="●",SUMIFS(ST_SUM!NK:NK,ST_SUM!$L:$L,$G23)/COUNTIFS($G:$G,$G23,$AF:$AF,"●",$A:$A,MW$5)/MW$3,0)/3600/$E23</f>
        <v>0</v>
      </c>
      <c r="MX23" s="0" t="n">
        <f aca="false">IF($AG23="●",SUMIFS(ST_SUM!NL:NL,ST_SUM!$L:$L,$G23)/COUNTIFS($G:$G,$G23,$AG:$AG,"●",$A:$A,MX$5)/MX$3,0)/3600/$E23</f>
        <v>0</v>
      </c>
      <c r="MY23" s="0" t="n">
        <f aca="false">IF($AH23="●",SUMIFS(ST_SUM!NM:NM,ST_SUM!$L:$L,$G23)/COUNTIFS($G:$G,$G23,$AH:$AH,"●",$A:$A,MY$5)/MY$3,0)/3600/$E23</f>
        <v>0</v>
      </c>
      <c r="MZ23" s="0" t="n">
        <f aca="false">IF($AI23="●",SUMIFS(ST_SUM!NN:NN,ST_SUM!$L:$L,$G23)/COUNTIFS($G:$G,$G23,$AI:$AI,"●",$A:$A,MZ$5)/MZ$3,0)/3600/$E23</f>
        <v>0</v>
      </c>
      <c r="NA23" s="0" t="n">
        <f aca="false">IF($AJ23="●",SUMIFS(ST_SUM!NO:NO,ST_SUM!$L:$L,$G23)/COUNTIFS($G:$G,$G23,$AJ:$AJ,"●",$A:$A,NA$5)/NA$3,0)/3600/$E23</f>
        <v>0</v>
      </c>
      <c r="NB23" s="0" t="n">
        <f aca="false">IF($AK23="●",SUMIFS(ST_SUM!NP:NP,ST_SUM!$L:$L,$G23)/COUNTIFS($G:$G,$G23,$AK:$AK,"●",$A:$A,NB$5)/NB$3,0)/3600/$E23</f>
        <v>0</v>
      </c>
      <c r="NC23" s="0" t="n">
        <f aca="false">IF($AL23="●",SUMIFS(ST_SUM!NQ:NQ,ST_SUM!$L:$L,$G23)/COUNTIFS($G:$G,$G23,$AL:$AL,"●",$A:$A,NC$5)/NC$3,0)/3600/$E23</f>
        <v>0</v>
      </c>
      <c r="ND23" s="0" t="n">
        <f aca="false">IF($AM23="●",SUMIFS(ST_SUM!NR:NR,ST_SUM!$L:$L,$G23)/COUNTIFS($G:$G,$G23,$AM:$AM,"●",$A:$A,ND$5)/ND$3,0)/3600/$E23</f>
        <v>0</v>
      </c>
      <c r="NE23" s="0" t="n">
        <f aca="false">IF($AN23="●",SUMIFS(ST_SUM!NS:NS,ST_SUM!$L:$L,$G23)/COUNTIFS($G:$G,$G23,$AN:$AN,"●",$A:$A,NE$5)/NE$3,0)/3600/$E23</f>
        <v>0</v>
      </c>
      <c r="NF23" s="0" t="n">
        <f aca="false">IF($AO23="●",SUMIFS(ST_SUM!NT:NT,ST_SUM!$L:$L,$G23)/COUNTIFS($G:$G,$G23,$AO:$AO,"●",$A:$A,NF$5)/NF$3,0)/3600/$E23</f>
        <v>0</v>
      </c>
      <c r="NG23" s="0" t="n">
        <f aca="false">IF($AP23="●",SUMIFS(ST_SUM!NU:NU,ST_SUM!$L:$L,$G23)/COUNTIFS($G:$G,$G23,$AP:$AP,"●",$A:$A,NG$5)/NG$3,0)/3600/$E23</f>
        <v>0</v>
      </c>
      <c r="NH23" s="0" t="n">
        <f aca="false">IF($AQ23="●",SUMIFS(ST_SUM!NV:NV,ST_SUM!$L:$L,$G23)/COUNTIFS($G:$G,$G23,$AQ:$AQ,"●",$A:$A,NH$5)/NH$3,0)/3600/$E23</f>
        <v>0</v>
      </c>
      <c r="NI23" s="0" t="n">
        <f aca="false">IF($AR23="●",SUMIFS(ST_SUM!NW:NW,ST_SUM!$L:$L,$G23)/COUNTIFS($G:$G,$G23,$AR:$AR,"●",$A:$A,NI$5)/NI$3,0)/3600/$E23</f>
        <v>0</v>
      </c>
      <c r="NJ23" s="0" t="n">
        <f aca="false">IF($AS23="●",SUMIFS(ST_SUM!NX:NX,ST_SUM!$L:$L,$G23)/COUNTIFS($G:$G,$G23,$AS:$AS,"●",$A:$A,NJ$5)/NJ$3,0)/3600/$E23</f>
        <v>0</v>
      </c>
      <c r="NK23" s="0" t="n">
        <f aca="false">IF($AT23="●",SUMIFS(ST_SUM!NY:NY,ST_SUM!$L:$L,$G23)/COUNTIFS($G:$G,$G23,$AT:$AT,"●",$A:$A,NK$5)/NK$3,0)/3600/$E23</f>
        <v>0</v>
      </c>
      <c r="NL23" s="0" t="n">
        <f aca="false">IF($AU23="●",SUMIFS(ST_SUM!NZ:NZ,ST_SUM!$L:$L,$G23)/COUNTIFS($G:$G,$G23,$AU:$AU,"●",$A:$A,NL$5)/NL$3,0)/3600/$E23</f>
        <v>0</v>
      </c>
      <c r="NM23" s="0" t="n">
        <f aca="false">IF($AV23="●",SUMIFS(ST_SUM!OA:OA,ST_SUM!$L:$L,$G23)/COUNTIFS($G:$G,$G23,$AV:$AV,"●",$A:$A,NM$5)/NM$3,0)/3600/$E23</f>
        <v>0</v>
      </c>
      <c r="NN23" s="0" t="n">
        <f aca="false">IF($AW23="●",SUMIFS(ST_SUM!OB:OB,ST_SUM!$L:$L,$G23)/COUNTIFS($G:$G,$G23,$AW:$AW,"●",$A:$A,NN$5)/NN$3,0)/3600/$E23</f>
        <v>0</v>
      </c>
      <c r="NO23" s="0" t="n">
        <f aca="false">IF($AX23="●",SUMIFS(ST_SUM!OC:OC,ST_SUM!$L:$L,$G23)/COUNTIFS($G:$G,$G23,$AX:$AX,"●",$A:$A,NO$5)/NO$3,0)/3600/$E23</f>
        <v>0</v>
      </c>
      <c r="NP23" s="0" t="n">
        <f aca="false">IF($AY23="●",SUMIFS(ST_SUM!OD:OD,ST_SUM!$L:$L,$G23)/COUNTIFS($G:$G,$G23,$AY:$AY,"●",$A:$A,NP$5)/NP$3,0)/3600/$E23</f>
        <v>0</v>
      </c>
      <c r="NQ23" s="0" t="n">
        <f aca="false">IF($AZ23="●",SUMIFS(ST_SUM!OE:OE,ST_SUM!$L:$L,$G23)/COUNTIFS($G:$G,$G23,$AZ:$AZ,"●",$A:$A,NQ$5)/NQ$3,0)/3600/$E23</f>
        <v>0</v>
      </c>
      <c r="NR23" s="0" t="n">
        <f aca="false">IF($BA23="●",SUMIFS(ST_SUM!OF:OF,ST_SUM!$L:$L,$G23)/COUNTIFS($G:$G,$G23,$BA:$BA,"●",$A:$A,NR$5)/NR$3,0)/3600/$E23</f>
        <v>0</v>
      </c>
      <c r="NS23" s="0" t="n">
        <f aca="false">IF($BB23="●",SUMIFS(ST_SUM!OG:OG,ST_SUM!$L:$L,$G23)/COUNTIFS($G:$G,$G23,$BB:$BB,"●",$A:$A,NS$5)/NS$3,0)/3600/$E23</f>
        <v>0</v>
      </c>
      <c r="NT23" s="0" t="n">
        <f aca="false">IF($BC23="●",SUMIFS(ST_SUM!OH:OH,ST_SUM!$L:$L,$G23)/COUNTIFS($G:$G,$G23,$BC:$BC,"●",$A:$A,NT$5)/NT$3,0)/3600/$E23</f>
        <v>0</v>
      </c>
      <c r="NU23" s="0" t="n">
        <f aca="false">IF($BD23="●",SUMIFS(ST_SUM!OI:OI,ST_SUM!$L:$L,$G23)/COUNTIFS($G:$G,$G23,$BD:$BD,"●",$A:$A,NU$5)/NU$3,0)/3600/$E23</f>
        <v>0</v>
      </c>
      <c r="NV23" s="0" t="n">
        <f aca="false">IF($BE23="●",SUMIFS(ST_SUM!OJ:OJ,ST_SUM!$L:$L,$G23)/COUNTIFS($G:$G,$G23,$BE:$BE,"●",$A:$A,NV$5)/NV$3,0)/3600/$E23</f>
        <v>0</v>
      </c>
      <c r="NW23" s="0" t="n">
        <f aca="false">IF($BF23="●",SUMIFS(ST_SUM!OK:OK,ST_SUM!$L:$L,$G23)/COUNTIFS($G:$G,$G23,$BF:$BF,"●",$A:$A,NW$5)/NW$3,0)/3600/$E23</f>
        <v>0</v>
      </c>
      <c r="NX23" s="0" t="n">
        <f aca="false">IF($BG23="●",SUMIFS(ST_SUM!OL:OL,ST_SUM!$L:$L,$G23)/COUNTIFS($G:$G,$G23,$BG:$BG,"●",$A:$A,NX$5)/NX$3,0)/3600/$E23</f>
        <v>0</v>
      </c>
      <c r="NY23" s="0" t="n">
        <f aca="false">IF($BH23="●",SUMIFS(ST_SUM!OM:OM,ST_SUM!$L:$L,$G23)/COUNTIFS($G:$G,$G23,$BH:$BH,"●",$A:$A,NY$5)/NY$3,0)/3600/$E23</f>
        <v>0</v>
      </c>
      <c r="NZ23" s="0" t="n">
        <f aca="false">IF($BI23="●",SUMIFS(ST_SUM!ON:ON,ST_SUM!$L:$L,$G23)/COUNTIFS($G:$G,$G23,$BI:$BI,"●",$A:$A,NZ$5)/NZ$3,0)/3600/$E23</f>
        <v>0</v>
      </c>
      <c r="OA23" s="0" t="n">
        <f aca="false">IF($BJ23="●",SUMIFS(ST_SUM!OO:OO,ST_SUM!$L:$L,$G23)/COUNTIFS($G:$G,$G23,$BJ:$BJ,"●",$A:$A,OA$5)/OA$3,0)/3600/$E23</f>
        <v>0</v>
      </c>
      <c r="OB23" s="0" t="n">
        <f aca="false">IF($BK23="●",SUMIFS(ST_SUM!OP:OP,ST_SUM!$L:$L,$G23)/COUNTIFS($G:$G,$G23,$BK:$BK,"●",$A:$A,OB$5)/OB$3,0)/3600/$E23</f>
        <v>0</v>
      </c>
      <c r="OC23" s="0" t="n">
        <f aca="false">IF($BL23="●",SUMIFS(ST_SUM!OQ:OQ,ST_SUM!$L:$L,$G23)/COUNTIFS($G:$G,$G23,$BL:$BL,"●",$A:$A,OC$5)/OC$3,0)/3600/$E23</f>
        <v>0</v>
      </c>
      <c r="OD23" s="0" t="n">
        <f aca="false">IF($BM23="●",SUMIFS(ST_SUM!OR:OR,ST_SUM!$L:$L,$G23)/COUNTIFS($G:$G,$G23,$BM:$BM,"●",$A:$A,OD$5)/OD$3,0)/3600/$E23</f>
        <v>0</v>
      </c>
      <c r="OE23" s="0" t="n">
        <f aca="false">IF($BN23="●",SUMIFS(ST_SUM!OS:OS,ST_SUM!$L:$L,$G23)/COUNTIFS($G:$G,$G23,$BN:$BN,"●",$A:$A,OE$5)/OE$3,0)/3600/$E23</f>
        <v>0</v>
      </c>
      <c r="OF23" s="0" t="n">
        <f aca="false">IF($BO23="●",SUMIFS(ST_SUM!OT:OT,ST_SUM!$L:$L,$G23)/COUNTIFS($G:$G,$G23,$BO:$BO,"●",$A:$A,OF$5)/OF$3,0)/3600/$E23</f>
        <v>0</v>
      </c>
      <c r="OG23" s="0" t="n">
        <f aca="false">IF($BP23="●",SUMIFS(ST_SUM!OU:OU,ST_SUM!$L:$L,$G23)/COUNTIFS($G:$G,$G23,$BP:$BP,"●",$A:$A,OG$5)/OG$3,0)/3600/$E23</f>
        <v>0</v>
      </c>
      <c r="OH23" s="0" t="n">
        <f aca="false">IF($BQ23="●",SUMIFS(ST_SUM!OV:OV,ST_SUM!$L:$L,$G23)/COUNTIFS($G:$G,$G23,$BQ:$BQ,"●",$A:$A,OH$5)/OH$3,0)/3600/$E23</f>
        <v>0</v>
      </c>
      <c r="OI23" s="0" t="n">
        <f aca="false">IF($BR23="●",SUMIFS(ST_SUM!OW:OW,ST_SUM!$L:$L,$G23)/COUNTIFS($G:$G,$G23,$BR:$BR,"●",$A:$A,OI$5)/OI$3,0)/3600/$E23</f>
        <v>0</v>
      </c>
      <c r="OJ23" s="0" t="n">
        <f aca="false">IF($BS23="●",SUMIFS(ST_SUM!OX:OX,ST_SUM!$L:$L,$G23)/COUNTIFS($G:$G,$G23,$BS:$BS,"●",$A:$A,OJ$5)/OJ$3,0)/3600/$E23</f>
        <v>0</v>
      </c>
      <c r="OK23" s="0" t="n">
        <f aca="false">IF($BT23="●",SUMIFS(ST_SUM!OY:OY,ST_SUM!$L:$L,$G23)/COUNTIFS($G:$G,$G23,$BT:$BT,"●",$A:$A,OK$5)/OK$3,0)/3600/$E23</f>
        <v>0</v>
      </c>
      <c r="OL23" s="0" t="n">
        <f aca="false">SUM(LY23:OK23)</f>
        <v>0.00515873015873016</v>
      </c>
      <c r="OM23" s="0" t="n">
        <f aca="false">IF($H23="●",SUMIFS(ST_SUM!PA:PA,ST_SUM!$L:$L,$G23)/COUNTIFS($G:$G,$G23,$H:$H,"●",$A:$A,OM$5)/OM$3,0)/3600/$E23</f>
        <v>0</v>
      </c>
      <c r="ON23" s="0" t="n">
        <f aca="false">IF($I23="●",SUMIFS(ST_SUM!PB:PB,ST_SUM!$L:$L,$G23)/COUNTIFS($G:$G,$G23,$I:$I,"●",$A:$A,ON$5)/ON$3,0)/3600/$E23</f>
        <v>0</v>
      </c>
      <c r="OO23" s="0" t="n">
        <f aca="false">IF($J23="●",SUMIFS(ST_SUM!PC:PC,ST_SUM!$L:$L,$G23)/COUNTIFS($G:$G,$G23,$J:$J,"●",$A:$A,OO$5)/OO$3,0)/3600/$E23</f>
        <v>0</v>
      </c>
      <c r="OP23" s="0" t="n">
        <f aca="false">IF($K23="●",SUMIFS(ST_SUM!PD:PD,ST_SUM!$L:$L,$G23)/COUNTIFS($G:$G,$G23,$K:$K,"●",$A:$A,OP$5)/OP$3,0)/3600/$E23</f>
        <v>0</v>
      </c>
      <c r="OQ23" s="0" t="n">
        <f aca="false">IF($L23="●",SUMIFS(ST_SUM!PE:PE,ST_SUM!$L:$L,$G23)/COUNTIFS($G:$G,$G23,$L:$L,"●",$A:$A,OQ$5)/OQ$3,0)/3600/$E23</f>
        <v>0</v>
      </c>
      <c r="OR23" s="0" t="n">
        <f aca="false">IF($M23="●",SUMIFS(ST_SUM!PF:PF,ST_SUM!$L:$L,$G23)/COUNTIFS($G:$G,$G23,$M:$M,"●",$A:$A,OR$5)/OR$3,0)/3600/$E23</f>
        <v>0</v>
      </c>
      <c r="OS23" s="0" t="n">
        <f aca="false">IF($N23="●",SUMIFS(ST_SUM!PG:PG,ST_SUM!$L:$L,$G23)/COUNTIFS($G:$G,$G23,$N:$N,"●",$A:$A,OS$5)/OS$3,0)/3600/$E23</f>
        <v>0</v>
      </c>
      <c r="OT23" s="0" t="n">
        <f aca="false">IF($O23="●",SUMIFS(ST_SUM!PH:PH,ST_SUM!$L:$L,$G23,ST_SUM!$M:$M,IF($B23='PART METHOD'!$D$4,"FMCNC1",IF($B23='PART METHOD'!$D$6,"FMCNC2","STD")))/IF($B23='PART METHOD'!$D$4,COUNTIFS($G:$G,$G23,$O:$O,"●",$A:$A,OT$5,$B:$B,'PART METHOD'!$D$4),IF($B23='PART METHOD'!$D$6,COUNTIFS($G:$G,$G23,$O:$O,"●",$A:$A,OT$5,$B:$B,'PART METHOD'!$D$6),COUNTIFS($G:$G,$G23,$O:$O,"●",$A:$A,OT$5,$B:$B,"&lt;&gt;"&amp;'PART METHOD'!$D$4,$B:$B,"&lt;&gt;"&amp;'PART METHOD'!$D$6)))/OT$3,0)/3600/$E23</f>
        <v>0</v>
      </c>
      <c r="OU23" s="0" t="n">
        <f aca="false">IF($P23="●",SUMIFS(ST_SUM!PI:PI,ST_SUM!$L:$L,$G23,ST_SUM!$M:$M,IF($B23='PART METHOD'!$D$4,"FMCNC1",IF($B23='PART METHOD'!$D$6,"FMCNC2","STD")))/IF($B23='PART METHOD'!$D$4,COUNTIFS($G:$G,$G23,$P:$P,"●",$A:$A,OU$5,$B:$B,'PART METHOD'!$D$4),IF($B23='PART METHOD'!$D$6,COUNTIFS($G:$G,$G23,$P:$P,"●",$A:$A,OU$5,$B:$B,'PART METHOD'!$D$6),COUNTIFS($G:$G,$G23,$P:$P,"●",$A:$A,OU$5,$B:$B,"&lt;&gt;"&amp;'PART METHOD'!$D$4,$B:$B,"&lt;&gt;"&amp;'PART METHOD'!$D$6)))/OU$3,0)/3600/$E23</f>
        <v>0</v>
      </c>
      <c r="OV23" s="0" t="n">
        <f aca="false">IF($Q23="●",SUMIFS(ST_SUM!PJ:PJ,ST_SUM!$L:$L,$G23,ST_SUM!$M:$M,IF($B23='PART METHOD'!$D$4,"FMCNC1",IF($B23='PART METHOD'!$D$6,"FMCNC2","STD")))/IF($B23='PART METHOD'!$D$4,COUNTIFS($G:$G,$G23,$Q:$Q,"●",$A:$A,OV$5,$B:$B,'PART METHOD'!$D$4),IF($B23='PART METHOD'!$D$6,COUNTIFS($G:$G,$G23,$Q:$Q,"●",$A:$A,OV$5,$B:$B,'PART METHOD'!$D$6),COUNTIFS($G:$G,$G23,$Q:$Q,"●",$A:$A,OV$5,$B:$B,"&lt;&gt;"&amp;'PART METHOD'!$D$4,$B:$B,"&lt;&gt;"&amp;'PART METHOD'!$D$6)))/OV$3,0)/3600/$E23</f>
        <v>0</v>
      </c>
      <c r="OW23" s="0" t="n">
        <f aca="false">IF($R23="●",SUMIFS(ST_SUM!PK:PK,ST_SUM!$L:$L,$G23,ST_SUM!$M:$M,IF($B23='PART METHOD'!$D$4,"FMCNC1",IF($B23='PART METHOD'!$D$6,"FMCNC2","STD")))/IF($B23='PART METHOD'!$D$4,COUNTIFS($G:$G,$G23,$R:$R,"●",$A:$A,OW$5,$B:$B,'PART METHOD'!$D$4),IF($B23='PART METHOD'!$D$6,COUNTIFS($G:$G,$G23,$R:$R,"●",$A:$A,OW$5,$B:$B,'PART METHOD'!$D$6),COUNTIFS($G:$G,$G23,$R:$R,"●",$A:$A,OW$5,$B:$B,"&lt;&gt;"&amp;'PART METHOD'!$D$4,$B:$B,"&lt;&gt;"&amp;'PART METHOD'!$D$6)))/OW$3,0)/3600/$E23</f>
        <v>0</v>
      </c>
      <c r="OX23" s="0" t="n">
        <f aca="false">IF($S23="●",SUMIFS(ST_SUM!PL:PL,ST_SUM!$L:$L,$G23,ST_SUM!$M:$M,IF($B23='PART METHOD'!$D$4,"FMCNC1",IF($B23='PART METHOD'!$D$6,"FMCNC2","STD")))/IF($B23='PART METHOD'!$D$4,COUNTIFS($G:$G,$G23,$S:$S,"●",$A:$A,OX$5,$B:$B,'PART METHOD'!$D$4),IF($B23='PART METHOD'!$D$6,COUNTIFS($G:$G,$G23,$S:$S,"●",$A:$A,OX$5,$B:$B,'PART METHOD'!$D$6),COUNTIFS($G:$G,$G23,$S:$S,"●",$A:$A,OX$5,$B:$B,"&lt;&gt;"&amp;'PART METHOD'!$D$4,$B:$B,"&lt;&gt;"&amp;'PART METHOD'!$D$6)))/OX$3,0)/3600/$E23</f>
        <v>0</v>
      </c>
      <c r="OY23" s="0" t="n">
        <f aca="false">IF($T23="●",SUMIFS(ST_SUM!PM:PM,ST_SUM!$L:$L,$G23,ST_SUM!$M:$M,IF($B23='PART METHOD'!$D$4,"FMCNC1",IF($B23='PART METHOD'!$D$6,"FMCNC2","STD")))/IF($B23='PART METHOD'!$D$4,COUNTIFS($G:$G,$G23,$T:$T,"●",$A:$A,OY$5,$B:$B,'PART METHOD'!$D$4),IF($B23='PART METHOD'!$D$6,COUNTIFS($G:$G,$G23,$T:$T,"●",$A:$A,OY$5,$B:$B,'PART METHOD'!$D$6),COUNTIFS($G:$G,$G23,$T:$T,"●",$A:$A,OY$5,$B:$B,"&lt;&gt;"&amp;'PART METHOD'!$D$4,$B:$B,"&lt;&gt;"&amp;'PART METHOD'!$D$6)))/OY$3,0)/3600/$E23</f>
        <v>0</v>
      </c>
      <c r="OZ23" s="0" t="n">
        <f aca="false">IF($U23="●",SUMIFS(ST_SUM!PN:PN,ST_SUM!$L:$L,$G23,ST_SUM!$M:$M,IF($B23='PART METHOD'!$D$4,"FMCNC1",IF($B23='PART METHOD'!$D$6,"FMCNC2","STD")))/IF($B23='PART METHOD'!$D$4,COUNTIFS($G:$G,$G23,$U:$U,"●",$A:$A,OZ$5,$B:$B,'PART METHOD'!$D$4),IF($B23='PART METHOD'!$D$6,COUNTIFS($G:$G,$G23,$U:$U,"●",$A:$A,OZ$5,$B:$B,'PART METHOD'!$D$6),COUNTIFS($G:$G,$G23,$U:$U,"●",$A:$A,OZ$5,$B:$B,"&lt;&gt;"&amp;'PART METHOD'!$D$4,$B:$B,"&lt;&gt;"&amp;'PART METHOD'!$D$6)))/OZ$3,0)/3600/$E23</f>
        <v>0</v>
      </c>
      <c r="PA23" s="0" t="n">
        <f aca="false">IF($V23="●",SUMIFS(ST_SUM!PO:PO,ST_SUM!$L:$L,$G23,ST_SUM!$M:$M,IF($B23='PART METHOD'!$D$4,"FMCNC1",IF($B23='PART METHOD'!$D$6,"FMCNC2","STD")))/IF($B23='PART METHOD'!$D$4,COUNTIFS($G:$G,$G23,$V:$V,"●",$A:$A,PA$5,$B:$B,'PART METHOD'!$D$4),IF($B23='PART METHOD'!$D$6,COUNTIFS($G:$G,$G23,$V:$V,"●",$A:$A,PA$5,$B:$B,'PART METHOD'!$D$6),COUNTIFS($G:$G,$G23,$V:$V,"●",$A:$A,PA$5,$B:$B,"&lt;&gt;"&amp;'PART METHOD'!$D$4,$B:$B,"&lt;&gt;"&amp;'PART METHOD'!$D$6)))/PA$3,0)/3600/$E23</f>
        <v>0</v>
      </c>
      <c r="PB23" s="0" t="n">
        <f aca="false">IF($W23="●",SUMIFS(ST_SUM!PP:PP,ST_SUM!$L:$L,$G23,ST_SUM!$N:$N,IF($B23='PART METHOD'!$D$5,"HAND","STD"))/COUNTIFS($G:$G,$G23,$W:$W,"●",$A:$A,PB$5,$B:$B,IF($B23='PART METHOD'!$D$5,'PART METHOD'!$D$5,"&lt;&gt;"&amp;'PART METHOD'!$D$5))/PB$3,0)/3600/$E23</f>
        <v>0.000931186868686869</v>
      </c>
      <c r="PC23" s="0" t="n">
        <f aca="false">IF($X23="●",SUMIFS(ST_SUM!PQ:PQ,ST_SUM!$L:$L,$G23)/COUNTIFS($G:$G,$G23,$X:$X,"●",$A:$A,PC$5)/PC$3,0)/3600/$E23</f>
        <v>0</v>
      </c>
      <c r="PD23" s="0" t="n">
        <f aca="false">IF($Y23="●",SUMIFS(ST_SUM!PR:PR,ST_SUM!$L:$L,$G23)/COUNTIFS($G:$G,$G23,$Y:$Y,"●",$A:$A,PD$5)/PD$3,0)/3600/$E23</f>
        <v>0</v>
      </c>
      <c r="PE23" s="0" t="n">
        <f aca="false">IF($Z23="●",SUMIFS(ST_SUM!PS:PS,ST_SUM!$L:$L,$G23)/COUNTIFS($G:$G,$G23,$Z:$Z,"●",$A:$A,PE$5)/PE$3,0)/3600/$E23</f>
        <v>0</v>
      </c>
      <c r="PF23" s="0" t="n">
        <f aca="false">IF($AA23="●",SUMIFS(ST_SUM!PT:PT,ST_SUM!$L:$L,$G23)/COUNTIFS($G:$G,$G23,$AA:$AA,"●",$A:$A,PF$5)/PF$3,0)/3600/$E23</f>
        <v>0</v>
      </c>
      <c r="PG23" s="0" t="n">
        <f aca="false">IF($AB23="●",SUMIFS(ST_SUM!PU:PU,ST_SUM!$L:$L,$G23)/COUNTIFS($G:$G,$G23,$AB:$AB,"●",$A:$A,PG$5)/PG$3,0)/3600/$E23</f>
        <v>0</v>
      </c>
      <c r="PH23" s="0" t="n">
        <f aca="false">IF($AC23="●",SUMIFS(ST_SUM!PV:PV,ST_SUM!$L:$L,$G23)/COUNTIFS($G:$G,$G23,$AC:$AC,"●",$A:$A,PH$5)/PH$3,0)/3600/$E23</f>
        <v>0</v>
      </c>
      <c r="PI23" s="0" t="n">
        <f aca="false">IF($AD23="●",SUMIFS(ST_SUM!PW:PW,ST_SUM!$L:$L,$G23)/COUNTIFS($G:$G,$G23,$AD:$AD,"●",$A:$A,PI$5)/PI$3,0)/3600/$E23</f>
        <v>0</v>
      </c>
      <c r="PJ23" s="0" t="n">
        <f aca="false">IF($AE23="●",SUMIFS(ST_SUM!PX:PX,ST_SUM!$L:$L,$G23)/COUNTIFS($G:$G,$G23,$AE:$AE,"●",$A:$A,PJ$5)/PJ$3,0)/3600/$E23</f>
        <v>0</v>
      </c>
      <c r="PK23" s="0" t="n">
        <f aca="false">IF($AF23="●",SUMIFS(ST_SUM!PY:PY,ST_SUM!$L:$L,$G23)/COUNTIFS($G:$G,$G23,$AF:$AF,"●",$A:$A,PK$5)/PK$3,0)/3600/$E23</f>
        <v>0</v>
      </c>
      <c r="PL23" s="0" t="n">
        <f aca="false">IF($AG23="●",SUMIFS(ST_SUM!PZ:PZ,ST_SUM!$L:$L,$G23)/COUNTIFS($G:$G,$G23,$AG:$AG,"●",$A:$A,PL$5)/PL$3,0)/3600/$E23</f>
        <v>0</v>
      </c>
      <c r="PM23" s="0" t="n">
        <f aca="false">IF($AH23="●",SUMIFS(ST_SUM!QA:QA,ST_SUM!$L:$L,$G23)/COUNTIFS($G:$G,$G23,$AH:$AH,"●",$A:$A,PM$5)/PM$3,0)/3600/$E23</f>
        <v>0</v>
      </c>
      <c r="PN23" s="0" t="n">
        <f aca="false">IF($AI23="●",SUMIFS(ST_SUM!QB:QB,ST_SUM!$L:$L,$G23)/COUNTIFS($G:$G,$G23,$AI:$AI,"●",$A:$A,PN$5)/PN$3,0)/3600/$E23</f>
        <v>0</v>
      </c>
      <c r="PO23" s="0" t="n">
        <f aca="false">IF($AJ23="●",SUMIFS(ST_SUM!QC:QC,ST_SUM!$L:$L,$G23)/COUNTIFS($G:$G,$G23,$AJ:$AJ,"●",$A:$A,PO$5)/PO$3,0)/3600/$E23</f>
        <v>0</v>
      </c>
      <c r="PP23" s="0" t="n">
        <f aca="false">IF($AK23="●",SUMIFS(ST_SUM!QD:QD,ST_SUM!$L:$L,$G23)/COUNTIFS($G:$G,$G23,$AK:$AK,"●",$A:$A,PP$5)/PP$3,0)/3600/$E23</f>
        <v>0</v>
      </c>
      <c r="PQ23" s="0" t="n">
        <f aca="false">IF($AL23="●",SUMIFS(ST_SUM!QE:QE,ST_SUM!$L:$L,$G23)/COUNTIFS($G:$G,$G23,$AL:$AL,"●",$A:$A,PQ$5)/PQ$3,0)/3600/$E23</f>
        <v>0</v>
      </c>
      <c r="PR23" s="0" t="n">
        <f aca="false">IF($AM23="●",SUMIFS(ST_SUM!QF:QF,ST_SUM!$L:$L,$G23)/COUNTIFS($G:$G,$G23,$AM:$AM,"●",$A:$A,PR$5)/PR$3,0)/3600/$E23</f>
        <v>0</v>
      </c>
      <c r="PS23" s="0" t="n">
        <f aca="false">IF($AN23="●",SUMIFS(ST_SUM!QG:QG,ST_SUM!$L:$L,$G23)/COUNTIFS($G:$G,$G23,$AN:$AN,"●",$A:$A,PS$5)/PS$3,0)/3600/$E23</f>
        <v>0</v>
      </c>
      <c r="PT23" s="0" t="n">
        <f aca="false">IF($AO23="●",SUMIFS(ST_SUM!QH:QH,ST_SUM!$L:$L,$G23)/COUNTIFS($G:$G,$G23,$AO:$AO,"●",$A:$A,PT$5)/PT$3,0)/3600/$E23</f>
        <v>0</v>
      </c>
      <c r="PU23" s="0" t="n">
        <f aca="false">IF($AP23="●",SUMIFS(ST_SUM!QI:QI,ST_SUM!$L:$L,$G23)/COUNTIFS($G:$G,$G23,$AP:$AP,"●",$A:$A,PU$5)/PU$3,0)/3600/$E23</f>
        <v>0</v>
      </c>
      <c r="PV23" s="0" t="n">
        <f aca="false">IF($AQ23="●",SUMIFS(ST_SUM!QJ:QJ,ST_SUM!$L:$L,$G23)/COUNTIFS($G:$G,$G23,$AQ:$AQ,"●",$A:$A,PV$5)/PV$3,0)/3600/$E23</f>
        <v>0</v>
      </c>
      <c r="PW23" s="0" t="n">
        <f aca="false">IF($AR23="●",SUMIFS(ST_SUM!QK:QK,ST_SUM!$L:$L,$G23)/COUNTIFS($G:$G,$G23,$AR:$AR,"●",$A:$A,PW$5)/PW$3,0)/3600/$E23</f>
        <v>0</v>
      </c>
      <c r="PX23" s="0" t="n">
        <f aca="false">IF($AS23="●",SUMIFS(ST_SUM!QL:QL,ST_SUM!$L:$L,$G23)/COUNTIFS($G:$G,$G23,$AS:$AS,"●",$A:$A,PX$5)/PX$3,0)/3600/$E23</f>
        <v>0</v>
      </c>
      <c r="PY23" s="0" t="n">
        <f aca="false">IF($AT23="●",SUMIFS(ST_SUM!QM:QM,ST_SUM!$L:$L,$G23)/COUNTIFS($G:$G,$G23,$AT:$AT,"●",$A:$A,PY$5)/PY$3,0)/3600/$E23</f>
        <v>0</v>
      </c>
      <c r="PZ23" s="0" t="n">
        <f aca="false">IF($AU23="●",SUMIFS(ST_SUM!QN:QN,ST_SUM!$L:$L,$G23)/COUNTIFS($G:$G,$G23,$AU:$AU,"●",$A:$A,PZ$5)/PZ$3,0)/3600/$E23</f>
        <v>0</v>
      </c>
      <c r="QA23" s="0" t="n">
        <f aca="false">IF($AV23="●",SUMIFS(ST_SUM!QO:QO,ST_SUM!$L:$L,$G23)/COUNTIFS($G:$G,$G23,$AV:$AV,"●",$A:$A,QA$5)/QA$3,0)/3600/$E23</f>
        <v>0</v>
      </c>
      <c r="QB23" s="0" t="n">
        <f aca="false">IF($AW23="●",SUMIFS(ST_SUM!QP:QP,ST_SUM!$L:$L,$G23)/COUNTIFS($G:$G,$G23,$AW:$AW,"●",$A:$A,QB$5)/QB$3,0)/3600/$E23</f>
        <v>0</v>
      </c>
      <c r="QC23" s="0" t="n">
        <f aca="false">IF($AX23="●",SUMIFS(ST_SUM!QQ:QQ,ST_SUM!$L:$L,$G23)/COUNTIFS($G:$G,$G23,$AX:$AX,"●",$A:$A,QC$5)/QC$3,0)/3600/$E23</f>
        <v>0</v>
      </c>
      <c r="QD23" s="0" t="n">
        <f aca="false">IF($AY23="●",SUMIFS(ST_SUM!QR:QR,ST_SUM!$L:$L,$G23)/COUNTIFS($G:$G,$G23,$AY:$AY,"●",$A:$A,QD$5)/QD$3,0)/3600/$E23</f>
        <v>0</v>
      </c>
      <c r="QE23" s="0" t="n">
        <f aca="false">IF($AZ23="●",SUMIFS(ST_SUM!QS:QS,ST_SUM!$L:$L,$G23)/COUNTIFS($G:$G,$G23,$AZ:$AZ,"●",$A:$A,QE$5)/QE$3,0)/3600/$E23</f>
        <v>0</v>
      </c>
      <c r="QF23" s="0" t="n">
        <f aca="false">IF($BA23="●",SUMIFS(ST_SUM!QT:QT,ST_SUM!$L:$L,$G23)/COUNTIFS($G:$G,$G23,$BA:$BA,"●",$A:$A,QF$5)/QF$3,0)/3600/$E23</f>
        <v>0</v>
      </c>
      <c r="QG23" s="0" t="n">
        <f aca="false">IF($BB23="●",SUMIFS(ST_SUM!QU:QU,ST_SUM!$L:$L,$G23)/COUNTIFS($G:$G,$G23,$BB:$BB,"●",$A:$A,QG$5)/QG$3,0)/3600/$E23</f>
        <v>0</v>
      </c>
      <c r="QH23" s="0" t="n">
        <f aca="false">IF($BC23="●",SUMIFS(ST_SUM!QV:QV,ST_SUM!$L:$L,$G23)/COUNTIFS($G:$G,$G23,$BC:$BC,"●",$A:$A,QH$5)/QH$3,0)/3600/$E23</f>
        <v>0</v>
      </c>
      <c r="QI23" s="0" t="n">
        <f aca="false">IF($BD23="●",SUMIFS(ST_SUM!QW:QW,ST_SUM!$L:$L,$G23)/COUNTIFS($G:$G,$G23,$BD:$BD,"●",$A:$A,QI$5)/QI$3,0)/3600/$E23</f>
        <v>0</v>
      </c>
      <c r="QJ23" s="0" t="n">
        <f aca="false">IF($BE23="●",SUMIFS(ST_SUM!QX:QX,ST_SUM!$L:$L,$G23)/COUNTIFS($G:$G,$G23,$BE:$BE,"●",$A:$A,QJ$5)/QJ$3,0)/3600/$E23</f>
        <v>0</v>
      </c>
      <c r="QK23" s="0" t="n">
        <f aca="false">IF($BF23="●",SUMIFS(ST_SUM!QY:QY,ST_SUM!$L:$L,$G23)/COUNTIFS($G:$G,$G23,$BF:$BF,"●",$A:$A,QK$5)/QK$3,0)/3600/$E23</f>
        <v>0</v>
      </c>
      <c r="QL23" s="0" t="n">
        <f aca="false">IF($BG23="●",SUMIFS(ST_SUM!QZ:QZ,ST_SUM!$L:$L,$G23)/COUNTIFS($G:$G,$G23,$BG:$BG,"●",$A:$A,QL$5)/QL$3,0)/3600/$E23</f>
        <v>0</v>
      </c>
      <c r="QM23" s="0" t="n">
        <f aca="false">IF($BH23="●",SUMIFS(ST_SUM!RA:RA,ST_SUM!$L:$L,$G23)/COUNTIFS($G:$G,$G23,$BH:$BH,"●",$A:$A,QM$5)/QM$3,0)/3600/$E23</f>
        <v>0</v>
      </c>
      <c r="QN23" s="0" t="n">
        <f aca="false">IF($BI23="●",SUMIFS(ST_SUM!RB:RB,ST_SUM!$L:$L,$G23)/COUNTIFS($G:$G,$G23,$BI:$BI,"●",$A:$A,QN$5)/QN$3,0)/3600/$E23</f>
        <v>0</v>
      </c>
      <c r="QO23" s="0" t="n">
        <f aca="false">IF($BJ23="●",SUMIFS(ST_SUM!RC:RC,ST_SUM!$L:$L,$G23)/COUNTIFS($G:$G,$G23,$BJ:$BJ,"●",$A:$A,QO$5)/QO$3,0)/3600/$E23</f>
        <v>0</v>
      </c>
      <c r="QP23" s="0" t="n">
        <f aca="false">IF($BK23="●",SUMIFS(ST_SUM!RD:RD,ST_SUM!$L:$L,$G23)/COUNTIFS($G:$G,$G23,$BK:$BK,"●",$A:$A,QP$5)/QP$3,0)/3600/$E23</f>
        <v>0</v>
      </c>
      <c r="QQ23" s="0" t="n">
        <f aca="false">IF($BL23="●",SUMIFS(ST_SUM!RE:RE,ST_SUM!$L:$L,$G23)/COUNTIFS($G:$G,$G23,$BL:$BL,"●",$A:$A,QQ$5)/QQ$3,0)/3600/$E23</f>
        <v>0</v>
      </c>
      <c r="QR23" s="0" t="n">
        <f aca="false">IF($BM23="●",SUMIFS(ST_SUM!RF:RF,ST_SUM!$L:$L,$G23)/COUNTIFS($G:$G,$G23,$BM:$BM,"●",$A:$A,QR$5)/QR$3,0)/3600/$E23</f>
        <v>0</v>
      </c>
      <c r="QS23" s="0" t="n">
        <f aca="false">IF($BN23="●",SUMIFS(ST_SUM!RG:RG,ST_SUM!$L:$L,$G23)/COUNTIFS($G:$G,$G23,$BN:$BN,"●",$A:$A,QS$5)/QS$3,0)/3600/$E23</f>
        <v>0</v>
      </c>
      <c r="QT23" s="0" t="n">
        <f aca="false">IF($BO23="●",SUMIFS(ST_SUM!RH:RH,ST_SUM!$L:$L,$G23)/COUNTIFS($G:$G,$G23,$BO:$BO,"●",$A:$A,QT$5)/QT$3,0)/3600/$E23</f>
        <v>0</v>
      </c>
      <c r="QU23" s="0" t="n">
        <f aca="false">IF($BP23="●",SUMIFS(ST_SUM!RI:RI,ST_SUM!$L:$L,$G23)/COUNTIFS($G:$G,$G23,$BP:$BP,"●",$A:$A,QU$5)/QU$3,0)/3600/$E23</f>
        <v>0</v>
      </c>
      <c r="QV23" s="0" t="n">
        <f aca="false">IF($BQ23="●",SUMIFS(ST_SUM!RJ:RJ,ST_SUM!$L:$L,$G23)/COUNTIFS($G:$G,$G23,$BQ:$BQ,"●",$A:$A,QV$5)/QV$3,0)/3600/$E23</f>
        <v>0</v>
      </c>
      <c r="QW23" s="0" t="n">
        <f aca="false">IF($BR23="●",SUMIFS(ST_SUM!RK:RK,ST_SUM!$L:$L,$G23)/COUNTIFS($G:$G,$G23,$BR:$BR,"●",$A:$A,QW$5)/QW$3,0)/3600/$E23</f>
        <v>0</v>
      </c>
      <c r="QX23" s="0" t="n">
        <f aca="false">IF($BS23="●",SUMIFS(ST_SUM!RL:RL,ST_SUM!$L:$L,$G23)/COUNTIFS($G:$G,$G23,$BS:$BS,"●",$A:$A,QX$5)/QX$3,0)/3600/$E23</f>
        <v>0</v>
      </c>
      <c r="QY23" s="0" t="n">
        <f aca="false">IF($BT23="●",SUMIFS(ST_SUM!RM:RM,ST_SUM!$L:$L,$G23)/COUNTIFS($G:$G,$G23,$BT:$BT,"●",$A:$A,QY$5)/QY$3,0)/3600/$E23</f>
        <v>0</v>
      </c>
      <c r="QZ23" s="0" t="n">
        <f aca="false">SUM(OM23:QY23)</f>
        <v>0.000931186868686869</v>
      </c>
      <c r="RA23" s="0" t="n">
        <f aca="false">IF($H23="●",SUMIFS(ST_SUM!RO:RO,ST_SUM!$L:$L,$G23)/COUNTIFS($G:$G,$G23,$H:$H,"●",$A:$A,RA$5)/RA$3,0)/3600/$E23</f>
        <v>0</v>
      </c>
      <c r="RB23" s="0" t="n">
        <f aca="false">IF($I23="●",SUMIFS(ST_SUM!RP:RP,ST_SUM!$L:$L,$G23)/COUNTIFS($G:$G,$G23,$I:$I,"●",$A:$A,RB$5)/RB$3,0)/3600/$E23</f>
        <v>0</v>
      </c>
      <c r="RC23" s="0" t="n">
        <f aca="false">IF($J23="●",SUMIFS(ST_SUM!RQ:RQ,ST_SUM!$L:$L,$G23)/COUNTIFS($G:$G,$G23,$J:$J,"●",$A:$A,RC$5)/RC$3,0)/3600/$E23</f>
        <v>0</v>
      </c>
      <c r="RD23" s="0" t="n">
        <f aca="false">IF($K23="●",SUMIFS(ST_SUM!RR:RR,ST_SUM!$L:$L,$G23)/COUNTIFS($G:$G,$G23,$K:$K,"●",$A:$A,RD$5)/RD$3,0)/3600/$E23</f>
        <v>0</v>
      </c>
      <c r="RE23" s="0" t="n">
        <f aca="false">IF($L23="●",SUMIFS(ST_SUM!RS:RS,ST_SUM!$L:$L,$G23)/COUNTIFS($G:$G,$G23,$L:$L,"●",$A:$A,RE$5)/RE$3,0)/3600/$E23</f>
        <v>0</v>
      </c>
      <c r="RF23" s="0" t="n">
        <f aca="false">IF($M23="●",SUMIFS(ST_SUM!RT:RT,ST_SUM!$L:$L,$G23)/COUNTIFS($G:$G,$G23,$M:$M,"●",$A:$A,RF$5)/RF$3,0)/3600/$E23</f>
        <v>0</v>
      </c>
      <c r="RG23" s="0" t="n">
        <f aca="false">IF($N23="●",SUMIFS(ST_SUM!RU:RU,ST_SUM!$L:$L,$G23)/COUNTIFS($G:$G,$G23,$N:$N,"●",$A:$A,RG$5)/RG$3,0)/3600/$E23</f>
        <v>0</v>
      </c>
      <c r="RH23" s="0" t="n">
        <f aca="false">IF($O23="●",SUMIFS(ST_SUM!RV:RV,ST_SUM!$L:$L,$G23,ST_SUM!$M:$M,IF($B23='PART METHOD'!$D$4,"FMCNC1",IF($B23='PART METHOD'!$D$6,"FMCNC2","STD")))/IF($B23='PART METHOD'!$D$4,COUNTIFS($G:$G,$G23,$O:$O,"●",$A:$A,RH$5,$B:$B,'PART METHOD'!$D$4),IF($B23='PART METHOD'!$D$6,COUNTIFS($G:$G,$G23,$O:$O,"●",$A:$A,RH$5,$B:$B,'PART METHOD'!$D$6),COUNTIFS($G:$G,$G23,$O:$O,"●",$A:$A,RH$5,$B:$B,"&lt;&gt;"&amp;'PART METHOD'!$D$4,$B:$B,"&lt;&gt;"&amp;'PART METHOD'!$D$6)))/RH$3,0)/3600/$E23</f>
        <v>0</v>
      </c>
      <c r="RI23" s="0" t="n">
        <f aca="false">IF($P23="●",SUMIFS(ST_SUM!RW:RW,ST_SUM!$L:$L,$G23,ST_SUM!$M:$M,IF($B23='PART METHOD'!$D$4,"FMCNC1",IF($B23='PART METHOD'!$D$6,"FMCNC2","STD")))/IF($B23='PART METHOD'!$D$4,COUNTIFS($G:$G,$G23,$P:$P,"●",$A:$A,RI$5,$B:$B,'PART METHOD'!$D$4),IF($B23='PART METHOD'!$D$6,COUNTIFS($G:$G,$G23,$P:$P,"●",$A:$A,RI$5,$B:$B,'PART METHOD'!$D$6),COUNTIFS($G:$G,$G23,$P:$P,"●",$A:$A,RI$5,$B:$B,"&lt;&gt;"&amp;'PART METHOD'!$D$4,$B:$B,"&lt;&gt;"&amp;'PART METHOD'!$D$6)))/RI$3,0)/3600/$E23</f>
        <v>0</v>
      </c>
      <c r="RJ23" s="0" t="n">
        <f aca="false">IF($Q23="●",SUMIFS(ST_SUM!RX:RX,ST_SUM!$L:$L,$G23,ST_SUM!$M:$M,IF($B23='PART METHOD'!$D$4,"FMCNC1",IF($B23='PART METHOD'!$D$6,"FMCNC2","STD")))/IF($B23='PART METHOD'!$D$4,COUNTIFS($G:$G,$G23,$Q:$Q,"●",$A:$A,RJ$5,$B:$B,'PART METHOD'!$D$4),IF($B23='PART METHOD'!$D$6,COUNTIFS($G:$G,$G23,$Q:$Q,"●",$A:$A,RJ$5,$B:$B,'PART METHOD'!$D$6),COUNTIFS($G:$G,$G23,$Q:$Q,"●",$A:$A,RJ$5,$B:$B,"&lt;&gt;"&amp;'PART METHOD'!$D$4,$B:$B,"&lt;&gt;"&amp;'PART METHOD'!$D$6)))/RJ$3,0)/3600/$E23</f>
        <v>0</v>
      </c>
      <c r="RK23" s="0" t="n">
        <f aca="false">IF($R23="●",SUMIFS(ST_SUM!RY:RY,ST_SUM!$L:$L,$G23,ST_SUM!$M:$M,IF($B23='PART METHOD'!$D$4,"FMCNC1",IF($B23='PART METHOD'!$D$6,"FMCNC2","STD")))/IF($B23='PART METHOD'!$D$4,COUNTIFS($G:$G,$G23,$R:$R,"●",$A:$A,RK$5,$B:$B,'PART METHOD'!$D$4),IF($B23='PART METHOD'!$D$6,COUNTIFS($G:$G,$G23,$R:$R,"●",$A:$A,RK$5,$B:$B,'PART METHOD'!$D$6),COUNTIFS($G:$G,$G23,$R:$R,"●",$A:$A,RK$5,$B:$B,"&lt;&gt;"&amp;'PART METHOD'!$D$4,$B:$B,"&lt;&gt;"&amp;'PART METHOD'!$D$6)))/RK$3,0)/3600/$E23</f>
        <v>0</v>
      </c>
      <c r="RL23" s="0" t="n">
        <f aca="false">IF($S23="●",SUMIFS(ST_SUM!RZ:RZ,ST_SUM!$L:$L,$G23,ST_SUM!$M:$M,IF($B23='PART METHOD'!$D$4,"FMCNC1",IF($B23='PART METHOD'!$D$6,"FMCNC2","STD")))/IF($B23='PART METHOD'!$D$4,COUNTIFS($G:$G,$G23,$S:$S,"●",$A:$A,RL$5,$B:$B,'PART METHOD'!$D$4),IF($B23='PART METHOD'!$D$6,COUNTIFS($G:$G,$G23,$S:$S,"●",$A:$A,RL$5,$B:$B,'PART METHOD'!$D$6),COUNTIFS($G:$G,$G23,$S:$S,"●",$A:$A,RL$5,$B:$B,"&lt;&gt;"&amp;'PART METHOD'!$D$4,$B:$B,"&lt;&gt;"&amp;'PART METHOD'!$D$6)))/RL$3,0)/3600/$E23</f>
        <v>0</v>
      </c>
      <c r="RM23" s="0" t="n">
        <f aca="false">IF($T23="●",SUMIFS(ST_SUM!SA:SA,ST_SUM!$L:$L,$G23,ST_SUM!$M:$M,IF($B23='PART METHOD'!$D$4,"FMCNC1",IF($B23='PART METHOD'!$D$6,"FMCNC2","STD")))/IF($B23='PART METHOD'!$D$4,COUNTIFS($G:$G,$G23,$T:$T,"●",$A:$A,RM$5,$B:$B,'PART METHOD'!$D$4),IF($B23='PART METHOD'!$D$6,COUNTIFS($G:$G,$G23,$T:$T,"●",$A:$A,RM$5,$B:$B,'PART METHOD'!$D$6),COUNTIFS($G:$G,$G23,$T:$T,"●",$A:$A,RM$5,$B:$B,"&lt;&gt;"&amp;'PART METHOD'!$D$4,$B:$B,"&lt;&gt;"&amp;'PART METHOD'!$D$6)))/RM$3,0)/3600/$E23</f>
        <v>0</v>
      </c>
      <c r="RN23" s="0" t="n">
        <f aca="false">IF($U23="●",SUMIFS(ST_SUM!SB:SB,ST_SUM!$L:$L,$G23,ST_SUM!$M:$M,IF($B23='PART METHOD'!$D$4,"FMCNC1",IF($B23='PART METHOD'!$D$6,"FMCNC2","STD")))/IF($B23='PART METHOD'!$D$4,COUNTIFS($G:$G,$G23,$U:$U,"●",$A:$A,RN$5,$B:$B,'PART METHOD'!$D$4),IF($B23='PART METHOD'!$D$6,COUNTIFS($G:$G,$G23,$U:$U,"●",$A:$A,RN$5,$B:$B,'PART METHOD'!$D$6),COUNTIFS($G:$G,$G23,$U:$U,"●",$A:$A,RN$5,$B:$B,"&lt;&gt;"&amp;'PART METHOD'!$D$4,$B:$B,"&lt;&gt;"&amp;'PART METHOD'!$D$6)))/RN$3,0)/3600/$E23</f>
        <v>0</v>
      </c>
      <c r="RO23" s="0" t="n">
        <f aca="false">IF($V23="●",SUMIFS(ST_SUM!SC:SC,ST_SUM!$L:$L,$G23,ST_SUM!$M:$M,IF($B23='PART METHOD'!$D$4,"FMCNC1",IF($B23='PART METHOD'!$D$6,"FMCNC2","STD")))/IF($B23='PART METHOD'!$D$4,COUNTIFS($G:$G,$G23,$V:$V,"●",$A:$A,RO$5,$B:$B,'PART METHOD'!$D$4),IF($B23='PART METHOD'!$D$6,COUNTIFS($G:$G,$G23,$V:$V,"●",$A:$A,RO$5,$B:$B,'PART METHOD'!$D$6),COUNTIFS($G:$G,$G23,$V:$V,"●",$A:$A,RO$5,$B:$B,"&lt;&gt;"&amp;'PART METHOD'!$D$4,$B:$B,"&lt;&gt;"&amp;'PART METHOD'!$D$6)))/RO$3,0)/3600/$E23</f>
        <v>0</v>
      </c>
      <c r="RP23" s="0" t="n">
        <f aca="false">IF($W23="●",SUMIFS(ST_SUM!SD:SD,ST_SUM!$L:$L,$G23,ST_SUM!$N:$N,IF($B23='PART METHOD'!$D$5,"HAND","STD"))/COUNTIFS($G:$G,$G23,$W:$W,"●",$A:$A,RP$5,$B:$B,IF($B23='PART METHOD'!$D$5,'PART METHOD'!$D$5,"&lt;&gt;"&amp;'PART METHOD'!$D$5))/RP$3,0)/3600/$E23</f>
        <v>0.004375</v>
      </c>
      <c r="RQ23" s="0" t="n">
        <f aca="false">IF($X23="●",SUMIFS(ST_SUM!SE:SE,ST_SUM!$L:$L,$G23)/COUNTIFS($G:$G,$G23,$X:$X,"●",$A:$A,RQ$5)/RQ$3,0)/3600/$E23</f>
        <v>0</v>
      </c>
      <c r="RR23" s="0" t="n">
        <f aca="false">IF($Y23="●",SUMIFS(ST_SUM!SF:SF,ST_SUM!$L:$L,$G23)/COUNTIFS($G:$G,$G23,$Y:$Y,"●",$A:$A,RR$5)/RR$3,0)/3600/$E23</f>
        <v>0</v>
      </c>
      <c r="RS23" s="0" t="n">
        <f aca="false">IF($Z23="●",SUMIFS(ST_SUM!SG:SG,ST_SUM!$L:$L,$G23)/COUNTIFS($G:$G,$G23,$Z:$Z,"●",$A:$A,RS$5)/RS$3,0)/3600/$E23</f>
        <v>0</v>
      </c>
      <c r="RT23" s="0" t="n">
        <f aca="false">IF($AA23="●",SUMIFS(ST_SUM!SH:SH,ST_SUM!$L:$L,$G23)/COUNTIFS($G:$G,$G23,$AA:$AA,"●",$A:$A,RT$5)/RT$3,0)/3600/$E23</f>
        <v>0</v>
      </c>
      <c r="RU23" s="0" t="n">
        <f aca="false">IF($AB23="●",SUMIFS(ST_SUM!SI:SI,ST_SUM!$L:$L,$G23)/COUNTIFS($G:$G,$G23,$AB:$AB,"●",$A:$A,RU$5)/RU$3,0)/3600/$E23</f>
        <v>0</v>
      </c>
      <c r="RV23" s="0" t="n">
        <f aca="false">IF($AC23="●",SUMIFS(ST_SUM!SJ:SJ,ST_SUM!$L:$L,$G23)/COUNTIFS($G:$G,$G23,$AC:$AC,"●",$A:$A,RV$5)/RV$3,0)/3600/$E23</f>
        <v>0</v>
      </c>
      <c r="RW23" s="0" t="n">
        <f aca="false">IF($AD23="●",SUMIFS(ST_SUM!SK:SK,ST_SUM!$L:$L,$G23)/COUNTIFS($G:$G,$G23,$AD:$AD,"●",$A:$A,RW$5)/RW$3,0)/3600/$E23</f>
        <v>0</v>
      </c>
      <c r="RX23" s="0" t="n">
        <f aca="false">IF($AE23="●",SUMIFS(ST_SUM!SL:SL,ST_SUM!$L:$L,$G23)/COUNTIFS($G:$G,$G23,$AE:$AE,"●",$A:$A,RX$5)/RX$3,0)/3600/$E23</f>
        <v>0</v>
      </c>
      <c r="RY23" s="0" t="n">
        <f aca="false">IF($AF23="●",SUMIFS(ST_SUM!SM:SM,ST_SUM!$L:$L,$G23)/COUNTIFS($G:$G,$G23,$AF:$AF,"●",$A:$A,RY$5)/RY$3,0)/3600/$E23</f>
        <v>0</v>
      </c>
      <c r="RZ23" s="0" t="n">
        <f aca="false">IF($AG23="●",SUMIFS(ST_SUM!SN:SN,ST_SUM!$L:$L,$G23)/COUNTIFS($G:$G,$G23,$AG:$AG,"●",$A:$A,RZ$5)/RZ$3,0)/3600/$E23</f>
        <v>0</v>
      </c>
      <c r="SA23" s="0" t="n">
        <f aca="false">IF($AH23="●",SUMIFS(ST_SUM!SO:SO,ST_SUM!$L:$L,$G23)/COUNTIFS($G:$G,$G23,$AH:$AH,"●",$A:$A,SA$5)/SA$3,0)/3600/$E23</f>
        <v>0</v>
      </c>
      <c r="SB23" s="0" t="n">
        <f aca="false">IF($AI23="●",SUMIFS(ST_SUM!SP:SP,ST_SUM!$L:$L,$G23)/COUNTIFS($G:$G,$G23,$AI:$AI,"●",$A:$A,SB$5)/SB$3,0)/3600/$E23</f>
        <v>0</v>
      </c>
      <c r="SC23" s="0" t="n">
        <f aca="false">IF($AJ23="●",SUMIFS(ST_SUM!SQ:SQ,ST_SUM!$L:$L,$G23)/COUNTIFS($G:$G,$G23,$AJ:$AJ,"●",$A:$A,SC$5)/SC$3,0)/3600/$E23</f>
        <v>0</v>
      </c>
      <c r="SD23" s="0" t="n">
        <f aca="false">IF($AK23="●",SUMIFS(ST_SUM!SR:SR,ST_SUM!$L:$L,$G23)/COUNTIFS($G:$G,$G23,$AK:$AK,"●",$A:$A,SD$5)/SD$3,0)/3600/$E23</f>
        <v>0</v>
      </c>
      <c r="SE23" s="0" t="n">
        <f aca="false">IF($AL23="●",SUMIFS(ST_SUM!SS:SS,ST_SUM!$L:$L,$G23)/COUNTIFS($G:$G,$G23,$AL:$AL,"●",$A:$A,SE$5)/SE$3,0)/3600/$E23</f>
        <v>0</v>
      </c>
      <c r="SF23" s="0" t="n">
        <f aca="false">IF($AM23="●",SUMIFS(ST_SUM!ST:ST,ST_SUM!$L:$L,$G23)/COUNTIFS($G:$G,$G23,$AM:$AM,"●",$A:$A,SF$5)/SF$3,0)/3600/$E23</f>
        <v>0</v>
      </c>
      <c r="SG23" s="0" t="n">
        <f aca="false">IF($AN23="●",SUMIFS(ST_SUM!SU:SU,ST_SUM!$L:$L,$G23)/COUNTIFS($G:$G,$G23,$AN:$AN,"●",$A:$A,SG$5)/SG$3,0)/3600/$E23</f>
        <v>0</v>
      </c>
      <c r="SH23" s="0" t="n">
        <f aca="false">IF($AO23="●",SUMIFS(ST_SUM!SV:SV,ST_SUM!$L:$L,$G23)/COUNTIFS($G:$G,$G23,$AO:$AO,"●",$A:$A,SH$5)/SH$3,0)/3600/$E23</f>
        <v>0</v>
      </c>
      <c r="SI23" s="0" t="n">
        <f aca="false">IF($AP23="●",SUMIFS(ST_SUM!SW:SW,ST_SUM!$L:$L,$G23)/COUNTIFS($G:$G,$G23,$AP:$AP,"●",$A:$A,SI$5)/SI$3,0)/3600/$E23</f>
        <v>0</v>
      </c>
      <c r="SJ23" s="0" t="n">
        <f aca="false">IF($AQ23="●",SUMIFS(ST_SUM!SX:SX,ST_SUM!$L:$L,$G23)/COUNTIFS($G:$G,$G23,$AQ:$AQ,"●",$A:$A,SJ$5)/SJ$3,0)/3600/$E23</f>
        <v>0</v>
      </c>
      <c r="SK23" s="0" t="n">
        <f aca="false">IF($AR23="●",SUMIFS(ST_SUM!SY:SY,ST_SUM!$L:$L,$G23)/COUNTIFS($G:$G,$G23,$AR:$AR,"●",$A:$A,SK$5)/SK$3,0)/3600/$E23</f>
        <v>0</v>
      </c>
      <c r="SL23" s="0" t="n">
        <f aca="false">IF($AS23="●",SUMIFS(ST_SUM!SZ:SZ,ST_SUM!$L:$L,$G23)/COUNTIFS($G:$G,$G23,$AS:$AS,"●",$A:$A,SL$5)/SL$3,0)/3600/$E23</f>
        <v>0</v>
      </c>
      <c r="SM23" s="0" t="n">
        <f aca="false">IF($AT23="●",SUMIFS(ST_SUM!TA:TA,ST_SUM!$L:$L,$G23)/COUNTIFS($G:$G,$G23,$AT:$AT,"●",$A:$A,SM$5)/SM$3,0)/3600/$E23</f>
        <v>0</v>
      </c>
      <c r="SN23" s="0" t="n">
        <f aca="false">IF($AU23="●",SUMIFS(ST_SUM!TB:TB,ST_SUM!$L:$L,$G23)/COUNTIFS($G:$G,$G23,$AU:$AU,"●",$A:$A,SN$5)/SN$3,0)/3600/$E23</f>
        <v>0</v>
      </c>
      <c r="SO23" s="0" t="n">
        <f aca="false">IF($AV23="●",SUMIFS(ST_SUM!TC:TC,ST_SUM!$L:$L,$G23)/COUNTIFS($G:$G,$G23,$AV:$AV,"●",$A:$A,SO$5)/SO$3,0)/3600/$E23</f>
        <v>0</v>
      </c>
      <c r="SP23" s="0" t="n">
        <f aca="false">IF($AW23="●",SUMIFS(ST_SUM!TD:TD,ST_SUM!$L:$L,$G23)/COUNTIFS($G:$G,$G23,$AW:$AW,"●",$A:$A,SP$5)/SP$3,0)/3600/$E23</f>
        <v>0</v>
      </c>
      <c r="SQ23" s="0" t="n">
        <f aca="false">IF($AX23="●",SUMIFS(ST_SUM!TE:TE,ST_SUM!$L:$L,$G23)/COUNTIFS($G:$G,$G23,$AX:$AX,"●",$A:$A,SQ$5)/SQ$3,0)/3600/$E23</f>
        <v>0</v>
      </c>
      <c r="SR23" s="0" t="n">
        <f aca="false">IF($AY23="●",SUMIFS(ST_SUM!TF:TF,ST_SUM!$L:$L,$G23)/COUNTIFS($G:$G,$G23,$AY:$AY,"●",$A:$A,SR$5)/SR$3,0)/3600/$E23</f>
        <v>0</v>
      </c>
      <c r="SS23" s="0" t="n">
        <f aca="false">IF($AZ23="●",SUMIFS(ST_SUM!TG:TG,ST_SUM!$L:$L,$G23)/COUNTIFS($G:$G,$G23,$AZ:$AZ,"●",$A:$A,SS$5)/SS$3,0)/3600/$E23</f>
        <v>0</v>
      </c>
      <c r="ST23" s="0" t="n">
        <f aca="false">IF($BA23="●",SUMIFS(ST_SUM!TH:TH,ST_SUM!$L:$L,$G23)/COUNTIFS($G:$G,$G23,$BA:$BA,"●",$A:$A,ST$5)/ST$3,0)/3600/$E23</f>
        <v>0</v>
      </c>
      <c r="SU23" s="0" t="n">
        <f aca="false">IF($BB23="●",SUMIFS(ST_SUM!TI:TI,ST_SUM!$L:$L,$G23)/COUNTIFS($G:$G,$G23,$BB:$BB,"●",$A:$A,SU$5)/SU$3,0)/3600/$E23</f>
        <v>0</v>
      </c>
      <c r="SV23" s="0" t="n">
        <f aca="false">IF($BC23="●",SUMIFS(ST_SUM!TJ:TJ,ST_SUM!$L:$L,$G23)/COUNTIFS($G:$G,$G23,$BC:$BC,"●",$A:$A,SV$5)/SV$3,0)/3600/$E23</f>
        <v>0</v>
      </c>
      <c r="SW23" s="0" t="n">
        <f aca="false">IF($BD23="●",SUMIFS(ST_SUM!TK:TK,ST_SUM!$L:$L,$G23)/COUNTIFS($G:$G,$G23,$BD:$BD,"●",$A:$A,SW$5)/SW$3,0)/3600/$E23</f>
        <v>0</v>
      </c>
      <c r="SX23" s="0" t="n">
        <f aca="false">IF($BE23="●",SUMIFS(ST_SUM!TL:TL,ST_SUM!$L:$L,$G23)/COUNTIFS($G:$G,$G23,$BE:$BE,"●",$A:$A,SX$5)/SX$3,0)/3600/$E23</f>
        <v>0</v>
      </c>
      <c r="SY23" s="0" t="n">
        <f aca="false">IF($BF23="●",SUMIFS(ST_SUM!TM:TM,ST_SUM!$L:$L,$G23)/COUNTIFS($G:$G,$G23,$BF:$BF,"●",$A:$A,SY$5)/SY$3,0)/3600/$E23</f>
        <v>0</v>
      </c>
      <c r="SZ23" s="0" t="n">
        <f aca="false">IF($BG23="●",SUMIFS(ST_SUM!TN:TN,ST_SUM!$L:$L,$G23)/COUNTIFS($G:$G,$G23,$BG:$BG,"●",$A:$A,SZ$5)/SZ$3,0)/3600/$E23</f>
        <v>0</v>
      </c>
      <c r="TA23" s="0" t="n">
        <f aca="false">IF($BH23="●",SUMIFS(ST_SUM!TO:TO,ST_SUM!$L:$L,$G23)/COUNTIFS($G:$G,$G23,$BH:$BH,"●",$A:$A,TA$5)/TA$3,0)/3600/$E23</f>
        <v>0</v>
      </c>
      <c r="TB23" s="0" t="n">
        <f aca="false">IF($BI23="●",SUMIFS(ST_SUM!TP:TP,ST_SUM!$L:$L,$G23)/COUNTIFS($G:$G,$G23,$BI:$BI,"●",$A:$A,TB$5)/TB$3,0)/3600/$E23</f>
        <v>0</v>
      </c>
      <c r="TC23" s="0" t="n">
        <f aca="false">IF($BJ23="●",SUMIFS(ST_SUM!TQ:TQ,ST_SUM!$L:$L,$G23)/COUNTIFS($G:$G,$G23,$BJ:$BJ,"●",$A:$A,TC$5)/TC$3,0)/3600/$E23</f>
        <v>0</v>
      </c>
      <c r="TD23" s="0" t="n">
        <f aca="false">IF($BK23="●",SUMIFS(ST_SUM!TR:TR,ST_SUM!$L:$L,$G23)/COUNTIFS($G:$G,$G23,$BK:$BK,"●",$A:$A,TD$5)/TD$3,0)/3600/$E23</f>
        <v>0</v>
      </c>
      <c r="TE23" s="0" t="n">
        <f aca="false">IF($BL23="●",SUMIFS(ST_SUM!TS:TS,ST_SUM!$L:$L,$G23)/COUNTIFS($G:$G,$G23,$BL:$BL,"●",$A:$A,TE$5)/TE$3,0)/3600/$E23</f>
        <v>0</v>
      </c>
      <c r="TF23" s="0" t="n">
        <f aca="false">IF($BM23="●",SUMIFS(ST_SUM!TT:TT,ST_SUM!$L:$L,$G23)/COUNTIFS($G:$G,$G23,$BM:$BM,"●",$A:$A,TF$5)/TF$3,0)/3600/$E23</f>
        <v>0</v>
      </c>
      <c r="TG23" s="0" t="n">
        <f aca="false">IF($BN23="●",SUMIFS(ST_SUM!TU:TU,ST_SUM!$L:$L,$G23)/COUNTIFS($G:$G,$G23,$BN:$BN,"●",$A:$A,TG$5)/TG$3,0)/3600/$E23</f>
        <v>0</v>
      </c>
      <c r="TH23" s="0" t="n">
        <f aca="false">IF($BO23="●",SUMIFS(ST_SUM!TV:TV,ST_SUM!$L:$L,$G23)/COUNTIFS($G:$G,$G23,$BO:$BO,"●",$A:$A,TH$5)/TH$3,0)/3600/$E23</f>
        <v>0</v>
      </c>
      <c r="TI23" s="0" t="n">
        <f aca="false">IF($BP23="●",SUMIFS(ST_SUM!TW:TW,ST_SUM!$L:$L,$G23)/COUNTIFS($G:$G,$G23,$BP:$BP,"●",$A:$A,TI$5)/TI$3,0)/3600/$E23</f>
        <v>0</v>
      </c>
      <c r="TJ23" s="0" t="n">
        <f aca="false">IF($BQ23="●",SUMIFS(ST_SUM!TX:TX,ST_SUM!$L:$L,$G23)/COUNTIFS($G:$G,$G23,$BQ:$BQ,"●",$A:$A,TJ$5)/TJ$3,0)/3600/$E23</f>
        <v>0</v>
      </c>
      <c r="TK23" s="0" t="n">
        <f aca="false">IF($BR23="●",SUMIFS(ST_SUM!TY:TY,ST_SUM!$L:$L,$G23)/COUNTIFS($G:$G,$G23,$BR:$BR,"●",$A:$A,TK$5)/TK$3,0)/3600/$E23</f>
        <v>0</v>
      </c>
      <c r="TL23" s="0" t="n">
        <f aca="false">IF($BS23="●",SUMIFS(ST_SUM!TZ:TZ,ST_SUM!$L:$L,$G23)/COUNTIFS($G:$G,$G23,$BS:$BS,"●",$A:$A,TL$5)/TL$3,0)/3600/$E23</f>
        <v>0</v>
      </c>
      <c r="TM23" s="0" t="n">
        <f aca="false">IF($BT23="●",SUMIFS(ST_SUM!UA:UA,ST_SUM!$L:$L,$G23)/COUNTIFS($G:$G,$G23,$BT:$BT,"●",$A:$A,TM$5)/TM$3,0)/3600/$E23</f>
        <v>0</v>
      </c>
      <c r="TN23" s="0" t="n">
        <f aca="false">SUM(RA23:TM23)</f>
        <v>0.004375</v>
      </c>
      <c r="TO23" s="0" t="n">
        <f aca="false">IF($H23="●",SUMIFS(ST_SUM!UC:UC,ST_SUM!$L:$L,$G23)/COUNTIFS($G:$G,$G23,$H:$H,"●",$A:$A,TO$5)/TO$3,0)/3600/$E23</f>
        <v>0</v>
      </c>
      <c r="TP23" s="0" t="n">
        <f aca="false">IF($I23="●",SUMIFS(ST_SUM!UD:UD,ST_SUM!$L:$L,$G23)/COUNTIFS($G:$G,$G23,$I:$I,"●",$A:$A,TP$5)/TP$3,0)/3600/$E23</f>
        <v>0</v>
      </c>
      <c r="TQ23" s="0" t="n">
        <f aca="false">IF($J23="●",SUMIFS(ST_SUM!UE:UE,ST_SUM!$L:$L,$G23)/COUNTIFS($G:$G,$G23,$J:$J,"●",$A:$A,TQ$5)/TQ$3,0)/3600/$E23</f>
        <v>0</v>
      </c>
      <c r="TR23" s="0" t="n">
        <f aca="false">IF($K23="●",SUMIFS(ST_SUM!UF:UF,ST_SUM!$L:$L,$G23)/COUNTIFS($G:$G,$G23,$K:$K,"●",$A:$A,TR$5)/TR$3,0)/3600/$E23</f>
        <v>0</v>
      </c>
      <c r="TS23" s="0" t="n">
        <f aca="false">IF($L23="●",SUMIFS(ST_SUM!UG:UG,ST_SUM!$L:$L,$G23)/COUNTIFS($G:$G,$G23,$L:$L,"●",$A:$A,TS$5)/TS$3,0)/3600/$E23</f>
        <v>0</v>
      </c>
      <c r="TT23" s="0" t="n">
        <f aca="false">IF($M23="●",SUMIFS(ST_SUM!UH:UH,ST_SUM!$L:$L,$G23)/COUNTIFS($G:$G,$G23,$M:$M,"●",$A:$A,TT$5)/TT$3,0)/3600/$E23</f>
        <v>0</v>
      </c>
      <c r="TU23" s="0" t="n">
        <f aca="false">IF($N23="●",SUMIFS(ST_SUM!UI:UI,ST_SUM!$L:$L,$G23)/COUNTIFS($G:$G,$G23,$N:$N,"●",$A:$A,TU$5)/TU$3,0)/3600/$E23</f>
        <v>0</v>
      </c>
      <c r="TV23" s="0" t="n">
        <f aca="false">IF($O23="●",SUMIFS(ST_SUM!UJ:UJ,ST_SUM!$L:$L,$G23,ST_SUM!$M:$M,IF($B23='PART METHOD'!$D$4,"FMCNC1",IF($B23='PART METHOD'!$D$6,"FMCNC2","STD")))/IF($B23='PART METHOD'!$D$4,COUNTIFS($G:$G,$G23,$O:$O,"●",$A:$A,TV$5,$B:$B,'PART METHOD'!$D$4),IF($B23='PART METHOD'!$D$6,COUNTIFS($G:$G,$G23,$O:$O,"●",$A:$A,TV$5,$B:$B,'PART METHOD'!$D$6),COUNTIFS($G:$G,$G23,$O:$O,"●",$A:$A,TV$5,$B:$B,"&lt;&gt;"&amp;'PART METHOD'!$D$4,$B:$B,"&lt;&gt;"&amp;'PART METHOD'!$D$6)))/TV$3,0)/3600/$E23</f>
        <v>0</v>
      </c>
      <c r="TW23" s="0" t="n">
        <f aca="false">IF($P23="●",SUMIFS(ST_SUM!UK:UK,ST_SUM!$L:$L,$G23,ST_SUM!$M:$M,IF($B23='PART METHOD'!$D$4,"FMCNC1",IF($B23='PART METHOD'!$D$6,"FMCNC2","STD")))/IF($B23='PART METHOD'!$D$4,COUNTIFS($G:$G,$G23,$P:$P,"●",$A:$A,TW$5,$B:$B,'PART METHOD'!$D$4),IF($B23='PART METHOD'!$D$6,COUNTIFS($G:$G,$G23,$P:$P,"●",$A:$A,TW$5,$B:$B,'PART METHOD'!$D$6),COUNTIFS($G:$G,$G23,$P:$P,"●",$A:$A,TW$5,$B:$B,"&lt;&gt;"&amp;'PART METHOD'!$D$4,$B:$B,"&lt;&gt;"&amp;'PART METHOD'!$D$6)))/TW$3,0)/3600/$E23</f>
        <v>0</v>
      </c>
      <c r="TX23" s="0" t="n">
        <f aca="false">IF($Q23="●",SUMIFS(ST_SUM!UL:UL,ST_SUM!$L:$L,$G23,ST_SUM!$M:$M,IF($B23='PART METHOD'!$D$4,"FMCNC1",IF($B23='PART METHOD'!$D$6,"FMCNC2","STD")))/IF($B23='PART METHOD'!$D$4,COUNTIFS($G:$G,$G23,$Q:$Q,"●",$A:$A,TX$5,$B:$B,'PART METHOD'!$D$4),IF($B23='PART METHOD'!$D$6,COUNTIFS($G:$G,$G23,$Q:$Q,"●",$A:$A,TX$5,$B:$B,'PART METHOD'!$D$6),COUNTIFS($G:$G,$G23,$Q:$Q,"●",$A:$A,TX$5,$B:$B,"&lt;&gt;"&amp;'PART METHOD'!$D$4,$B:$B,"&lt;&gt;"&amp;'PART METHOD'!$D$6)))/TX$3,0)/3600/$E23</f>
        <v>0</v>
      </c>
      <c r="TY23" s="0" t="n">
        <f aca="false">IF($R23="●",SUMIFS(ST_SUM!UM:UM,ST_SUM!$L:$L,$G23,ST_SUM!$M:$M,IF($B23='PART METHOD'!$D$4,"FMCNC1",IF($B23='PART METHOD'!$D$6,"FMCNC2","STD")))/IF($B23='PART METHOD'!$D$4,COUNTIFS($G:$G,$G23,$R:$R,"●",$A:$A,TY$5,$B:$B,'PART METHOD'!$D$4),IF($B23='PART METHOD'!$D$6,COUNTIFS($G:$G,$G23,$R:$R,"●",$A:$A,TY$5,$B:$B,'PART METHOD'!$D$6),COUNTIFS($G:$G,$G23,$R:$R,"●",$A:$A,TY$5,$B:$B,"&lt;&gt;"&amp;'PART METHOD'!$D$4,$B:$B,"&lt;&gt;"&amp;'PART METHOD'!$D$6)))/TY$3,0)/3600/$E23</f>
        <v>0</v>
      </c>
      <c r="TZ23" s="0" t="n">
        <f aca="false">IF($S23="●",SUMIFS(ST_SUM!UN:UN,ST_SUM!$L:$L,$G23,ST_SUM!$M:$M,IF($B23='PART METHOD'!$D$4,"FMCNC1",IF($B23='PART METHOD'!$D$6,"FMCNC2","STD")))/IF($B23='PART METHOD'!$D$4,COUNTIFS($G:$G,$G23,$S:$S,"●",$A:$A,TZ$5,$B:$B,'PART METHOD'!$D$4),IF($B23='PART METHOD'!$D$6,COUNTIFS($G:$G,$G23,$S:$S,"●",$A:$A,TZ$5,$B:$B,'PART METHOD'!$D$6),COUNTIFS($G:$G,$G23,$S:$S,"●",$A:$A,TZ$5,$B:$B,"&lt;&gt;"&amp;'PART METHOD'!$D$4,$B:$B,"&lt;&gt;"&amp;'PART METHOD'!$D$6)))/TZ$3,0)/3600/$E23</f>
        <v>0</v>
      </c>
      <c r="UA23" s="0" t="n">
        <f aca="false">IF($T23="●",SUMIFS(ST_SUM!UO:UO,ST_SUM!$L:$L,$G23,ST_SUM!$M:$M,IF($B23='PART METHOD'!$D$4,"FMCNC1",IF($B23='PART METHOD'!$D$6,"FMCNC2","STD")))/IF($B23='PART METHOD'!$D$4,COUNTIFS($G:$G,$G23,$T:$T,"●",$A:$A,UA$5,$B:$B,'PART METHOD'!$D$4),IF($B23='PART METHOD'!$D$6,COUNTIFS($G:$G,$G23,$T:$T,"●",$A:$A,UA$5,$B:$B,'PART METHOD'!$D$6),COUNTIFS($G:$G,$G23,$T:$T,"●",$A:$A,UA$5,$B:$B,"&lt;&gt;"&amp;'PART METHOD'!$D$4,$B:$B,"&lt;&gt;"&amp;'PART METHOD'!$D$6)))/UA$3,0)/3600/$E23</f>
        <v>0</v>
      </c>
      <c r="UB23" s="0" t="n">
        <f aca="false">IF($U23="●",SUMIFS(ST_SUM!UP:UP,ST_SUM!$L:$L,$G23,ST_SUM!$M:$M,IF($B23='PART METHOD'!$D$4,"FMCNC1",IF($B23='PART METHOD'!$D$6,"FMCNC2","STD")))/IF($B23='PART METHOD'!$D$4,COUNTIFS($G:$G,$G23,$U:$U,"●",$A:$A,UB$5,$B:$B,'PART METHOD'!$D$4),IF($B23='PART METHOD'!$D$6,COUNTIFS($G:$G,$G23,$U:$U,"●",$A:$A,UB$5,$B:$B,'PART METHOD'!$D$6),COUNTIFS($G:$G,$G23,$U:$U,"●",$A:$A,UB$5,$B:$B,"&lt;&gt;"&amp;'PART METHOD'!$D$4,$B:$B,"&lt;&gt;"&amp;'PART METHOD'!$D$6)))/UB$3,0)/3600/$E23</f>
        <v>0</v>
      </c>
      <c r="UC23" s="0" t="n">
        <f aca="false">IF($V23="●",SUMIFS(ST_SUM!UQ:UQ,ST_SUM!$L:$L,$G23,ST_SUM!$M:$M,IF($B23='PART METHOD'!$D$4,"FMCNC1",IF($B23='PART METHOD'!$D$6,"FMCNC2","STD")))/IF($B23='PART METHOD'!$D$4,COUNTIFS($G:$G,$G23,$V:$V,"●",$A:$A,UC$5,$B:$B,'PART METHOD'!$D$4),IF($B23='PART METHOD'!$D$6,COUNTIFS($G:$G,$G23,$V:$V,"●",$A:$A,UC$5,$B:$B,'PART METHOD'!$D$6),COUNTIFS($G:$G,$G23,$V:$V,"●",$A:$A,UC$5,$B:$B,"&lt;&gt;"&amp;'PART METHOD'!$D$4,$B:$B,"&lt;&gt;"&amp;'PART METHOD'!$D$6)))/UC$3,0)/3600/$E23</f>
        <v>0</v>
      </c>
      <c r="UD23" s="0" t="n">
        <f aca="false">IF($W23="●",SUMIFS(ST_SUM!UR:UR,ST_SUM!$L:$L,$G23,ST_SUM!$N:$N,IF($B23='PART METHOD'!$D$5,"HAND","STD"))/COUNTIFS($G:$G,$G23,$W:$W,"●",$A:$A,UD$5,$B:$B,IF($B23='PART METHOD'!$D$5,'PART METHOD'!$D$5,"&lt;&gt;"&amp;'PART METHOD'!$D$5))/UD$3,0)/3600/$E23</f>
        <v>0.000446428571428571</v>
      </c>
      <c r="UE23" s="0" t="n">
        <f aca="false">IF($X23="●",SUMIFS(ST_SUM!US:US,ST_SUM!$L:$L,$G23)/COUNTIFS($G:$G,$G23,$X:$X,"●",$A:$A,UE$5)/UE$3,0)/3600/$E23</f>
        <v>0</v>
      </c>
      <c r="UF23" s="0" t="n">
        <f aca="false">IF($Y23="●",SUMIFS(ST_SUM!UT:UT,ST_SUM!$L:$L,$G23)/COUNTIFS($G:$G,$G23,$Y:$Y,"●",$A:$A,UF$5)/UF$3,0)/3600/$E23</f>
        <v>0</v>
      </c>
      <c r="UG23" s="0" t="n">
        <f aca="false">IF($Z23="●",SUMIFS(ST_SUM!UU:UU,ST_SUM!$L:$L,$G23)/COUNTIFS($G:$G,$G23,$Z:$Z,"●",$A:$A,UG$5)/UG$3,0)/3600/$E23</f>
        <v>0</v>
      </c>
      <c r="UH23" s="0" t="n">
        <f aca="false">IF($AA23="●",SUMIFS(ST_SUM!UV:UV,ST_SUM!$L:$L,$G23)/COUNTIFS($G:$G,$G23,$AA:$AA,"●",$A:$A,UH$5)/UH$3,0)/3600/$E23</f>
        <v>0</v>
      </c>
      <c r="UI23" s="0" t="n">
        <f aca="false">IF($AB23="●",SUMIFS(ST_SUM!UW:UW,ST_SUM!$L:$L,$G23)/COUNTIFS($G:$G,$G23,$AB:$AB,"●",$A:$A,UI$5)/UI$3,0)/3600/$E23</f>
        <v>0</v>
      </c>
      <c r="UJ23" s="0" t="n">
        <f aca="false">IF($AC23="●",SUMIFS(ST_SUM!UX:UX,ST_SUM!$L:$L,$G23)/COUNTIFS($G:$G,$G23,$AC:$AC,"●",$A:$A,UJ$5)/UJ$3,0)/3600/$E23</f>
        <v>0</v>
      </c>
      <c r="UK23" s="0" t="n">
        <f aca="false">IF($AD23="●",SUMIFS(ST_SUM!UY:UY,ST_SUM!$L:$L,$G23)/COUNTIFS($G:$G,$G23,$AD:$AD,"●",$A:$A,UK$5)/UK$3,0)/3600/$E23</f>
        <v>0</v>
      </c>
      <c r="UL23" s="0" t="n">
        <f aca="false">IF($AE23="●",SUMIFS(ST_SUM!UZ:UZ,ST_SUM!$L:$L,$G23)/COUNTIFS($G:$G,$G23,$AE:$AE,"●",$A:$A,UL$5)/UL$3,0)/3600/$E23</f>
        <v>0</v>
      </c>
      <c r="UM23" s="0" t="n">
        <f aca="false">IF($AF23="●",SUMIFS(ST_SUM!VA:VA,ST_SUM!$L:$L,$G23)/COUNTIFS($G:$G,$G23,$AF:$AF,"●",$A:$A,UM$5)/UM$3,0)/3600/$E23</f>
        <v>0</v>
      </c>
      <c r="UN23" s="0" t="n">
        <f aca="false">IF($AG23="●",SUMIFS(ST_SUM!VB:VB,ST_SUM!$L:$L,$G23)/COUNTIFS($G:$G,$G23,$AG:$AG,"●",$A:$A,UN$5)/UN$3,0)/3600/$E23</f>
        <v>0</v>
      </c>
      <c r="UO23" s="0" t="n">
        <f aca="false">IF($AH23="●",SUMIFS(ST_SUM!VC:VC,ST_SUM!$L:$L,$G23)/COUNTIFS($G:$G,$G23,$AH:$AH,"●",$A:$A,UO$5)/UO$3,0)/3600/$E23</f>
        <v>0</v>
      </c>
      <c r="UP23" s="0" t="n">
        <f aca="false">IF($AI23="●",SUMIFS(ST_SUM!VD:VD,ST_SUM!$L:$L,$G23)/COUNTIFS($G:$G,$G23,$AI:$AI,"●",$A:$A,UP$5)/UP$3,0)/3600/$E23</f>
        <v>0</v>
      </c>
      <c r="UQ23" s="0" t="n">
        <f aca="false">IF($AJ23="●",SUMIFS(ST_SUM!VE:VE,ST_SUM!$L:$L,$G23)/COUNTIFS($G:$G,$G23,$AJ:$AJ,"●",$A:$A,UQ$5)/UQ$3,0)/3600/$E23</f>
        <v>0</v>
      </c>
      <c r="UR23" s="0" t="n">
        <f aca="false">IF($AK23="●",SUMIFS(ST_SUM!VF:VF,ST_SUM!$L:$L,$G23)/COUNTIFS($G:$G,$G23,$AK:$AK,"●",$A:$A,UR$5)/UR$3,0)/3600/$E23</f>
        <v>0</v>
      </c>
      <c r="US23" s="0" t="n">
        <f aca="false">IF($AL23="●",SUMIFS(ST_SUM!VG:VG,ST_SUM!$L:$L,$G23)/COUNTIFS($G:$G,$G23,$AL:$AL,"●",$A:$A,US$5)/US$3,0)/3600/$E23</f>
        <v>0</v>
      </c>
      <c r="UT23" s="0" t="n">
        <f aca="false">IF($AM23="●",SUMIFS(ST_SUM!VH:VH,ST_SUM!$L:$L,$G23)/COUNTIFS($G:$G,$G23,$AM:$AM,"●",$A:$A,UT$5)/UT$3,0)/3600/$E23</f>
        <v>0</v>
      </c>
      <c r="UU23" s="0" t="n">
        <f aca="false">IF($AN23="●",SUMIFS(ST_SUM!VI:VI,ST_SUM!$L:$L,$G23)/COUNTIFS($G:$G,$G23,$AN:$AN,"●",$A:$A,UU$5)/UU$3,0)/3600/$E23</f>
        <v>0</v>
      </c>
      <c r="UV23" s="0" t="n">
        <f aca="false">IF($AO23="●",SUMIFS(ST_SUM!VJ:VJ,ST_SUM!$L:$L,$G23)/COUNTIFS($G:$G,$G23,$AO:$AO,"●",$A:$A,UV$5)/UV$3,0)/3600/$E23</f>
        <v>0</v>
      </c>
      <c r="UW23" s="0" t="n">
        <f aca="false">IF($AP23="●",SUMIFS(ST_SUM!VK:VK,ST_SUM!$L:$L,$G23)/COUNTIFS($G:$G,$G23,$AP:$AP,"●",$A:$A,UW$5)/UW$3,0)/3600/$E23</f>
        <v>0</v>
      </c>
      <c r="UX23" s="0" t="n">
        <f aca="false">IF($AQ23="●",SUMIFS(ST_SUM!VL:VL,ST_SUM!$L:$L,$G23)/COUNTIFS($G:$G,$G23,$AQ:$AQ,"●",$A:$A,UX$5)/UX$3,0)/3600/$E23</f>
        <v>0</v>
      </c>
      <c r="UY23" s="0" t="n">
        <f aca="false">IF($AR23="●",SUMIFS(ST_SUM!VM:VM,ST_SUM!$L:$L,$G23)/COUNTIFS($G:$G,$G23,$AR:$AR,"●",$A:$A,UY$5)/UY$3,0)/3600/$E23</f>
        <v>0</v>
      </c>
      <c r="UZ23" s="0" t="n">
        <f aca="false">IF($AS23="●",SUMIFS(ST_SUM!VN:VN,ST_SUM!$L:$L,$G23)/COUNTIFS($G:$G,$G23,$AS:$AS,"●",$A:$A,UZ$5)/UZ$3,0)/3600/$E23</f>
        <v>0</v>
      </c>
      <c r="VA23" s="0" t="n">
        <f aca="false">IF($AT23="●",SUMIFS(ST_SUM!VO:VO,ST_SUM!$L:$L,$G23)/COUNTIFS($G:$G,$G23,$AT:$AT,"●",$A:$A,VA$5)/VA$3,0)/3600/$E23</f>
        <v>0</v>
      </c>
      <c r="VB23" s="0" t="n">
        <f aca="false">IF($AU23="●",SUMIFS(ST_SUM!VP:VP,ST_SUM!$L:$L,$G23)/COUNTIFS($G:$G,$G23,$AU:$AU,"●",$A:$A,VB$5)/VB$3,0)/3600/$E23</f>
        <v>0</v>
      </c>
      <c r="VC23" s="0" t="n">
        <f aca="false">IF($AV23="●",SUMIFS(ST_SUM!VQ:VQ,ST_SUM!$L:$L,$G23)/COUNTIFS($G:$G,$G23,$AV:$AV,"●",$A:$A,VC$5)/VC$3,0)/3600/$E23</f>
        <v>0</v>
      </c>
      <c r="VD23" s="0" t="n">
        <f aca="false">IF($AW23="●",SUMIFS(ST_SUM!VR:VR,ST_SUM!$L:$L,$G23)/COUNTIFS($G:$G,$G23,$AW:$AW,"●",$A:$A,VD$5)/VD$3,0)/3600/$E23</f>
        <v>0</v>
      </c>
      <c r="VE23" s="0" t="n">
        <f aca="false">IF($AX23="●",SUMIFS(ST_SUM!VS:VS,ST_SUM!$L:$L,$G23)/COUNTIFS($G:$G,$G23,$AX:$AX,"●",$A:$A,VE$5)/VE$3,0)/3600/$E23</f>
        <v>0</v>
      </c>
      <c r="VF23" s="0" t="n">
        <f aca="false">IF($AY23="●",SUMIFS(ST_SUM!VT:VT,ST_SUM!$L:$L,$G23)/COUNTIFS($G:$G,$G23,$AY:$AY,"●",$A:$A,VF$5)/VF$3,0)/3600/$E23</f>
        <v>0</v>
      </c>
      <c r="VG23" s="0" t="n">
        <f aca="false">IF($AZ23="●",SUMIFS(ST_SUM!VU:VU,ST_SUM!$L:$L,$G23)/COUNTIFS($G:$G,$G23,$AZ:$AZ,"●",$A:$A,VG$5)/VG$3,0)/3600/$E23</f>
        <v>0</v>
      </c>
      <c r="VH23" s="0" t="n">
        <f aca="false">IF($BA23="●",SUMIFS(ST_SUM!VV:VV,ST_SUM!$L:$L,$G23)/COUNTIFS($G:$G,$G23,$BA:$BA,"●",$A:$A,VH$5)/VH$3,0)/3600/$E23</f>
        <v>0</v>
      </c>
      <c r="VI23" s="0" t="n">
        <f aca="false">IF($BB23="●",SUMIFS(ST_SUM!VW:VW,ST_SUM!$L:$L,$G23)/COUNTIFS($G:$G,$G23,$BB:$BB,"●",$A:$A,VI$5)/VI$3,0)/3600/$E23</f>
        <v>0</v>
      </c>
      <c r="VJ23" s="0" t="n">
        <f aca="false">IF($BC23="●",SUMIFS(ST_SUM!VX:VX,ST_SUM!$L:$L,$G23)/COUNTIFS($G:$G,$G23,$BC:$BC,"●",$A:$A,VJ$5)/VJ$3,0)/3600/$E23</f>
        <v>0</v>
      </c>
      <c r="VK23" s="0" t="n">
        <f aca="false">IF($BD23="●",SUMIFS(ST_SUM!VY:VY,ST_SUM!$L:$L,$G23)/COUNTIFS($G:$G,$G23,$BD:$BD,"●",$A:$A,VK$5)/VK$3,0)/3600/$E23</f>
        <v>0</v>
      </c>
      <c r="VL23" s="0" t="n">
        <f aca="false">IF($BE23="●",SUMIFS(ST_SUM!VZ:VZ,ST_SUM!$L:$L,$G23)/COUNTIFS($G:$G,$G23,$BE:$BE,"●",$A:$A,VL$5)/VL$3,0)/3600/$E23</f>
        <v>0</v>
      </c>
      <c r="VM23" s="0" t="n">
        <f aca="false">IF($BF23="●",SUMIFS(ST_SUM!WA:WA,ST_SUM!$L:$L,$G23)/COUNTIFS($G:$G,$G23,$BF:$BF,"●",$A:$A,VM$5)/VM$3,0)/3600/$E23</f>
        <v>0</v>
      </c>
      <c r="VN23" s="0" t="n">
        <f aca="false">IF($BG23="●",SUMIFS(ST_SUM!WB:WB,ST_SUM!$L:$L,$G23)/COUNTIFS($G:$G,$G23,$BG:$BG,"●",$A:$A,VN$5)/VN$3,0)/3600/$E23</f>
        <v>0</v>
      </c>
      <c r="VO23" s="0" t="n">
        <f aca="false">IF($BH23="●",SUMIFS(ST_SUM!WC:WC,ST_SUM!$L:$L,$G23)/COUNTIFS($G:$G,$G23,$BH:$BH,"●",$A:$A,VO$5)/VO$3,0)/3600/$E23</f>
        <v>0</v>
      </c>
      <c r="VP23" s="0" t="n">
        <f aca="false">IF($BI23="●",SUMIFS(ST_SUM!WD:WD,ST_SUM!$L:$L,$G23)/COUNTIFS($G:$G,$G23,$BI:$BI,"●",$A:$A,VP$5)/VP$3,0)/3600/$E23</f>
        <v>0</v>
      </c>
      <c r="VQ23" s="0" t="n">
        <f aca="false">IF($BJ23="●",SUMIFS(ST_SUM!WE:WE,ST_SUM!$L:$L,$G23)/COUNTIFS($G:$G,$G23,$BJ:$BJ,"●",$A:$A,VQ$5)/VQ$3,0)/3600/$E23</f>
        <v>0</v>
      </c>
      <c r="VR23" s="0" t="n">
        <f aca="false">IF($BK23="●",SUMIFS(ST_SUM!WF:WF,ST_SUM!$L:$L,$G23)/COUNTIFS($G:$G,$G23,$BK:$BK,"●",$A:$A,VR$5)/VR$3,0)/3600/$E23</f>
        <v>0</v>
      </c>
      <c r="VS23" s="0" t="n">
        <f aca="false">IF($BL23="●",SUMIFS(ST_SUM!WG:WG,ST_SUM!$L:$L,$G23)/COUNTIFS($G:$G,$G23,$BL:$BL,"●",$A:$A,VS$5)/VS$3,0)/3600/$E23</f>
        <v>0</v>
      </c>
      <c r="VT23" s="0" t="n">
        <f aca="false">IF($BM23="●",SUMIFS(ST_SUM!WH:WH,ST_SUM!$L:$L,$G23)/COUNTIFS($G:$G,$G23,$BM:$BM,"●",$A:$A,VT$5)/VT$3,0)/3600/$E23</f>
        <v>0</v>
      </c>
      <c r="VU23" s="0" t="n">
        <f aca="false">IF($BN23="●",SUMIFS(ST_SUM!WI:WI,ST_SUM!$L:$L,$G23)/COUNTIFS($G:$G,$G23,$BN:$BN,"●",$A:$A,VU$5)/VU$3,0)/3600/$E23</f>
        <v>0</v>
      </c>
      <c r="VV23" s="0" t="n">
        <f aca="false">IF($BO23="●",SUMIFS(ST_SUM!WJ:WJ,ST_SUM!$L:$L,$G23)/COUNTIFS($G:$G,$G23,$BO:$BO,"●",$A:$A,VV$5)/VV$3,0)/3600/$E23</f>
        <v>0</v>
      </c>
      <c r="VW23" s="0" t="n">
        <f aca="false">IF($BP23="●",SUMIFS(ST_SUM!WK:WK,ST_SUM!$L:$L,$G23)/COUNTIFS($G:$G,$G23,$BP:$BP,"●",$A:$A,VW$5)/VW$3,0)/3600/$E23</f>
        <v>0</v>
      </c>
      <c r="VX23" s="0" t="n">
        <f aca="false">IF($BQ23="●",SUMIFS(ST_SUM!WL:WL,ST_SUM!$L:$L,$G23)/COUNTIFS($G:$G,$G23,$BQ:$BQ,"●",$A:$A,VX$5)/VX$3,0)/3600/$E23</f>
        <v>0</v>
      </c>
      <c r="VY23" s="0" t="n">
        <f aca="false">IF($BR23="●",SUMIFS(ST_SUM!WM:WM,ST_SUM!$L:$L,$G23)/COUNTIFS($G:$G,$G23,$BR:$BR,"●",$A:$A,VY$5)/VY$3,0)/3600/$E23</f>
        <v>0</v>
      </c>
      <c r="VZ23" s="0" t="n">
        <f aca="false">IF($BS23="●",SUMIFS(ST_SUM!WN:WN,ST_SUM!$L:$L,$G23)/COUNTIFS($G:$G,$G23,$BS:$BS,"●",$A:$A,VZ$5)/VZ$3,0)/3600/$E23</f>
        <v>0</v>
      </c>
      <c r="WA23" s="0" t="n">
        <f aca="false">IF($BT23="●",SUMIFS(ST_SUM!WO:WO,ST_SUM!$L:$L,$G23)/COUNTIFS($G:$G,$G23,$BT:$BT,"●",$A:$A,WA$5)/WA$3,0)/3600/$E23</f>
        <v>0</v>
      </c>
      <c r="WB23" s="0" t="n">
        <f aca="false">SUM(TO23:WA23)</f>
        <v>0.000446428571428571</v>
      </c>
      <c r="WC23" s="0" t="n">
        <f aca="false">IF($H23="●",SUMIFS(ST_SUM!WQ:WQ,ST_SUM!$L:$L,$G23)/COUNTIFS($G:$G,$G23,$H:$H,"●",$A:$A,WC$5)/WC$3,0)/3600/$E23</f>
        <v>0</v>
      </c>
      <c r="WD23" s="0" t="n">
        <f aca="false">IF($I23="●",SUMIFS(ST_SUM!WR:WR,ST_SUM!$L:$L,$G23)/COUNTIFS($G:$G,$G23,$I:$I,"●",$A:$A,WD$5)/WD$3,0)/3600/$E23</f>
        <v>0</v>
      </c>
      <c r="WE23" s="0" t="n">
        <f aca="false">IF($J23="●",SUMIFS(ST_SUM!WS:WS,ST_SUM!$L:$L,$G23)/COUNTIFS($G:$G,$G23,$J:$J,"●",$A:$A,WE$5)/WE$3,0)/3600/$E23</f>
        <v>0</v>
      </c>
      <c r="WF23" s="0" t="n">
        <f aca="false">IF($K23="●",SUMIFS(ST_SUM!WT:WT,ST_SUM!$L:$L,$G23)/COUNTIFS($G:$G,$G23,$K:$K,"●",$A:$A,WF$5)/WF$3,0)/3600/$E23</f>
        <v>0</v>
      </c>
      <c r="WG23" s="0" t="n">
        <f aca="false">IF($L23="●",SUMIFS(ST_SUM!WU:WU,ST_SUM!$L:$L,$G23)/COUNTIFS($G:$G,$G23,$L:$L,"●",$A:$A,WG$5)/WG$3,0)/3600/$E23</f>
        <v>0</v>
      </c>
      <c r="WH23" s="0" t="n">
        <f aca="false">IF($M23="●",SUMIFS(ST_SUM!WV:WV,ST_SUM!$L:$L,$G23)/COUNTIFS($G:$G,$G23,$M:$M,"●",$A:$A,WH$5)/WH$3,0)/3600/$E23</f>
        <v>0</v>
      </c>
      <c r="WI23" s="0" t="n">
        <f aca="false">IF($N23="●",SUMIFS(ST_SUM!WW:WW,ST_SUM!$L:$L,$G23)/COUNTIFS($G:$G,$G23,$N:$N,"●",$A:$A,WI$5)/WI$3,0)/3600/$E23</f>
        <v>0</v>
      </c>
      <c r="WJ23" s="0" t="n">
        <f aca="false">IF($O23="●",SUMIFS(ST_SUM!WX:WX,ST_SUM!$L:$L,$G23,ST_SUM!$M:$M,IF($B23='PART METHOD'!$D$4,"FMCNC1",IF($B23='PART METHOD'!$D$6,"FMCNC2","STD")))/IF($B23='PART METHOD'!$D$4,COUNTIFS($G:$G,$G23,$O:$O,"●",$A:$A,WJ$5,$B:$B,'PART METHOD'!$D$4),IF($B23='PART METHOD'!$D$6,COUNTIFS($G:$G,$G23,$O:$O,"●",$A:$A,WJ$5,$B:$B,'PART METHOD'!$D$6),COUNTIFS($G:$G,$G23,$O:$O,"●",$A:$A,WJ$5,$B:$B,"&lt;&gt;"&amp;'PART METHOD'!$D$4,$B:$B,"&lt;&gt;"&amp;'PART METHOD'!$D$6)))/WJ$3,0)/3600/$E23</f>
        <v>0</v>
      </c>
      <c r="WK23" s="0" t="n">
        <f aca="false">IF($P23="●",SUMIFS(ST_SUM!WY:WY,ST_SUM!$L:$L,$G23,ST_SUM!$M:$M,IF($B23='PART METHOD'!$D$4,"FMCNC1",IF($B23='PART METHOD'!$D$6,"FMCNC2","STD")))/IF($B23='PART METHOD'!$D$4,COUNTIFS($G:$G,$G23,$P:$P,"●",$A:$A,WK$5,$B:$B,'PART METHOD'!$D$4),IF($B23='PART METHOD'!$D$6,COUNTIFS($G:$G,$G23,$P:$P,"●",$A:$A,WK$5,$B:$B,'PART METHOD'!$D$6),COUNTIFS($G:$G,$G23,$P:$P,"●",$A:$A,WK$5,$B:$B,"&lt;&gt;"&amp;'PART METHOD'!$D$4,$B:$B,"&lt;&gt;"&amp;'PART METHOD'!$D$6)))/WK$3,0)/3600/$E23</f>
        <v>0</v>
      </c>
      <c r="WL23" s="0" t="n">
        <f aca="false">IF($Q23="●",SUMIFS(ST_SUM!WZ:WZ,ST_SUM!$L:$L,$G23,ST_SUM!$M:$M,IF($B23='PART METHOD'!$D$4,"FMCNC1",IF($B23='PART METHOD'!$D$6,"FMCNC2","STD")))/IF($B23='PART METHOD'!$D$4,COUNTIFS($G:$G,$G23,$Q:$Q,"●",$A:$A,WL$5,$B:$B,'PART METHOD'!$D$4),IF($B23='PART METHOD'!$D$6,COUNTIFS($G:$G,$G23,$Q:$Q,"●",$A:$A,WL$5,$B:$B,'PART METHOD'!$D$6),COUNTIFS($G:$G,$G23,$Q:$Q,"●",$A:$A,WL$5,$B:$B,"&lt;&gt;"&amp;'PART METHOD'!$D$4,$B:$B,"&lt;&gt;"&amp;'PART METHOD'!$D$6)))/WL$3,0)/3600/$E23</f>
        <v>0</v>
      </c>
      <c r="WM23" s="0" t="n">
        <f aca="false">IF($R23="●",SUMIFS(ST_SUM!XA:XA,ST_SUM!$L:$L,$G23,ST_SUM!$M:$M,IF($B23='PART METHOD'!$D$4,"FMCNC1",IF($B23='PART METHOD'!$D$6,"FMCNC2","STD")))/IF($B23='PART METHOD'!$D$4,COUNTIFS($G:$G,$G23,$R:$R,"●",$A:$A,WM$5,$B:$B,'PART METHOD'!$D$4),IF($B23='PART METHOD'!$D$6,COUNTIFS($G:$G,$G23,$R:$R,"●",$A:$A,WM$5,$B:$B,'PART METHOD'!$D$6),COUNTIFS($G:$G,$G23,$R:$R,"●",$A:$A,WM$5,$B:$B,"&lt;&gt;"&amp;'PART METHOD'!$D$4,$B:$B,"&lt;&gt;"&amp;'PART METHOD'!$D$6)))/WM$3,0)/3600/$E23</f>
        <v>0</v>
      </c>
      <c r="WN23" s="0" t="n">
        <f aca="false">IF($S23="●",SUMIFS(ST_SUM!XB:XB,ST_SUM!$L:$L,$G23,ST_SUM!$M:$M,IF($B23='PART METHOD'!$D$4,"FMCNC1",IF($B23='PART METHOD'!$D$6,"FMCNC2","STD")))/IF($B23='PART METHOD'!$D$4,COUNTIFS($G:$G,$G23,$S:$S,"●",$A:$A,WN$5,$B:$B,'PART METHOD'!$D$4),IF($B23='PART METHOD'!$D$6,COUNTIFS($G:$G,$G23,$S:$S,"●",$A:$A,WN$5,$B:$B,'PART METHOD'!$D$6),COUNTIFS($G:$G,$G23,$S:$S,"●",$A:$A,WN$5,$B:$B,"&lt;&gt;"&amp;'PART METHOD'!$D$4,$B:$B,"&lt;&gt;"&amp;'PART METHOD'!$D$6)))/WN$3,0)/3600/$E23</f>
        <v>0</v>
      </c>
      <c r="WO23" s="0" t="n">
        <f aca="false">IF($T23="●",SUMIFS(ST_SUM!XC:XC,ST_SUM!$L:$L,$G23,ST_SUM!$M:$M,IF($B23='PART METHOD'!$D$4,"FMCNC1",IF($B23='PART METHOD'!$D$6,"FMCNC2","STD")))/IF($B23='PART METHOD'!$D$4,COUNTIFS($G:$G,$G23,$T:$T,"●",$A:$A,WO$5,$B:$B,'PART METHOD'!$D$4),IF($B23='PART METHOD'!$D$6,COUNTIFS($G:$G,$G23,$T:$T,"●",$A:$A,WO$5,$B:$B,'PART METHOD'!$D$6),COUNTIFS($G:$G,$G23,$T:$T,"●",$A:$A,WO$5,$B:$B,"&lt;&gt;"&amp;'PART METHOD'!$D$4,$B:$B,"&lt;&gt;"&amp;'PART METHOD'!$D$6)))/WO$3,0)/3600/$E23</f>
        <v>0</v>
      </c>
      <c r="WP23" s="0" t="n">
        <f aca="false">IF($U23="●",SUMIFS(ST_SUM!XD:XD,ST_SUM!$L:$L,$G23,ST_SUM!$M:$M,IF($B23='PART METHOD'!$D$4,"FMCNC1",IF($B23='PART METHOD'!$D$6,"FMCNC2","STD")))/IF($B23='PART METHOD'!$D$4,COUNTIFS($G:$G,$G23,$U:$U,"●",$A:$A,WP$5,$B:$B,'PART METHOD'!$D$4),IF($B23='PART METHOD'!$D$6,COUNTIFS($G:$G,$G23,$U:$U,"●",$A:$A,WP$5,$B:$B,'PART METHOD'!$D$6),COUNTIFS($G:$G,$G23,$U:$U,"●",$A:$A,WP$5,$B:$B,"&lt;&gt;"&amp;'PART METHOD'!$D$4,$B:$B,"&lt;&gt;"&amp;'PART METHOD'!$D$6)))/WP$3,0)/3600/$E23</f>
        <v>0</v>
      </c>
      <c r="WQ23" s="0" t="n">
        <f aca="false">IF($V23="●",SUMIFS(ST_SUM!XE:XE,ST_SUM!$L:$L,$G23,ST_SUM!$M:$M,IF($B23='PART METHOD'!$D$4,"FMCNC1",IF($B23='PART METHOD'!$D$6,"FMCNC2","STD")))/IF($B23='PART METHOD'!$D$4,COUNTIFS($G:$G,$G23,$V:$V,"●",$A:$A,WQ$5,$B:$B,'PART METHOD'!$D$4),IF($B23='PART METHOD'!$D$6,COUNTIFS($G:$G,$G23,$V:$V,"●",$A:$A,WQ$5,$B:$B,'PART METHOD'!$D$6),COUNTIFS($G:$G,$G23,$V:$V,"●",$A:$A,WQ$5,$B:$B,"&lt;&gt;"&amp;'PART METHOD'!$D$4,$B:$B,"&lt;&gt;"&amp;'PART METHOD'!$D$6)))/WQ$3,0)/3600/$E23</f>
        <v>0</v>
      </c>
      <c r="WR23" s="0" t="n">
        <f aca="false">IF($W23="●",SUMIFS(ST_SUM!XF:XF,ST_SUM!$L:$L,$G23,ST_SUM!$N:$N,IF($B23='PART METHOD'!$D$5,"HAND","STD"))/COUNTIFS($G:$G,$G23,$W:$W,"●",$A:$A,WR$5,$B:$B,IF($B23='PART METHOD'!$D$5,'PART METHOD'!$D$5,"&lt;&gt;"&amp;'PART METHOD'!$D$5))/WR$3,0)/3600/$E23</f>
        <v>0.00175189393939394</v>
      </c>
      <c r="WS23" s="0" t="n">
        <f aca="false">IF($X23="●",SUMIFS(ST_SUM!XG:XG,ST_SUM!$L:$L,$G23)/COUNTIFS($G:$G,$G23,$X:$X,"●",$A:$A,WS$5)/WS$3,0)/3600/$E23</f>
        <v>0</v>
      </c>
      <c r="WT23" s="0" t="n">
        <f aca="false">IF($Y23="●",SUMIFS(ST_SUM!XH:XH,ST_SUM!$L:$L,$G23)/COUNTIFS($G:$G,$G23,$Y:$Y,"●",$A:$A,WT$5)/WT$3,0)/3600/$E23</f>
        <v>0</v>
      </c>
      <c r="WU23" s="0" t="n">
        <f aca="false">IF($Z23="●",SUMIFS(ST_SUM!XI:XI,ST_SUM!$L:$L,$G23)/COUNTIFS($G:$G,$G23,$Z:$Z,"●",$A:$A,WU$5)/WU$3,0)/3600/$E23</f>
        <v>0</v>
      </c>
      <c r="WV23" s="0" t="n">
        <f aca="false">IF($AA23="●",SUMIFS(ST_SUM!XJ:XJ,ST_SUM!$L:$L,$G23)/COUNTIFS($G:$G,$G23,$AA:$AA,"●",$A:$A,WV$5)/WV$3,0)/3600/$E23</f>
        <v>0</v>
      </c>
      <c r="WW23" s="0" t="n">
        <f aca="false">IF($AB23="●",SUMIFS(ST_SUM!XK:XK,ST_SUM!$L:$L,$G23)/COUNTIFS($G:$G,$G23,$AB:$AB,"●",$A:$A,WW$5)/WW$3,0)/3600/$E23</f>
        <v>0</v>
      </c>
      <c r="WX23" s="0" t="n">
        <f aca="false">IF($AC23="●",SUMIFS(ST_SUM!XL:XL,ST_SUM!$L:$L,$G23)/COUNTIFS($G:$G,$G23,$AC:$AC,"●",$A:$A,WX$5)/WX$3,0)/3600/$E23</f>
        <v>0</v>
      </c>
      <c r="WY23" s="0" t="n">
        <f aca="false">IF($AD23="●",SUMIFS(ST_SUM!XM:XM,ST_SUM!$L:$L,$G23)/COUNTIFS($G:$G,$G23,$AD:$AD,"●",$A:$A,WY$5)/WY$3,0)/3600/$E23</f>
        <v>0</v>
      </c>
      <c r="WZ23" s="0" t="n">
        <f aca="false">IF($AE23="●",SUMIFS(ST_SUM!XN:XN,ST_SUM!$L:$L,$G23)/COUNTIFS($G:$G,$G23,$AE:$AE,"●",$A:$A,WZ$5)/WZ$3,0)/3600/$E23</f>
        <v>0</v>
      </c>
      <c r="XA23" s="0" t="n">
        <f aca="false">IF($AF23="●",SUMIFS(ST_SUM!XO:XO,ST_SUM!$L:$L,$G23)/COUNTIFS($G:$G,$G23,$AF:$AF,"●",$A:$A,XA$5)/XA$3,0)/3600/$E23</f>
        <v>0</v>
      </c>
      <c r="XB23" s="0" t="n">
        <f aca="false">IF($AG23="●",SUMIFS(ST_SUM!XP:XP,ST_SUM!$L:$L,$G23)/COUNTIFS($G:$G,$G23,$AG:$AG,"●",$A:$A,XB$5)/XB$3,0)/3600/$E23</f>
        <v>0</v>
      </c>
      <c r="XC23" s="0" t="n">
        <f aca="false">IF($AH23="●",SUMIFS(ST_SUM!XQ:XQ,ST_SUM!$L:$L,$G23)/COUNTIFS($G:$G,$G23,$AH:$AH,"●",$A:$A,XC$5)/XC$3,0)/3600/$E23</f>
        <v>0</v>
      </c>
      <c r="XD23" s="0" t="n">
        <f aca="false">IF($AI23="●",SUMIFS(ST_SUM!XR:XR,ST_SUM!$L:$L,$G23)/COUNTIFS($G:$G,$G23,$AI:$AI,"●",$A:$A,XD$5)/XD$3,0)/3600/$E23</f>
        <v>0</v>
      </c>
      <c r="XE23" s="0" t="n">
        <f aca="false">IF($AJ23="●",SUMIFS(ST_SUM!XS:XS,ST_SUM!$L:$L,$G23)/COUNTIFS($G:$G,$G23,$AJ:$AJ,"●",$A:$A,XE$5)/XE$3,0)/3600/$E23</f>
        <v>0</v>
      </c>
      <c r="XF23" s="0" t="n">
        <f aca="false">IF($AK23="●",SUMIFS(ST_SUM!XT:XT,ST_SUM!$L:$L,$G23)/COUNTIFS($G:$G,$G23,$AK:$AK,"●",$A:$A,XF$5)/XF$3,0)/3600/$E23</f>
        <v>0</v>
      </c>
      <c r="XG23" s="0" t="n">
        <f aca="false">IF($AL23="●",SUMIFS(ST_SUM!XU:XU,ST_SUM!$L:$L,$G23)/COUNTIFS($G:$G,$G23,$AL:$AL,"●",$A:$A,XG$5)/XG$3,0)/3600/$E23</f>
        <v>0</v>
      </c>
      <c r="XH23" s="0" t="n">
        <f aca="false">IF($AM23="●",SUMIFS(ST_SUM!XV:XV,ST_SUM!$L:$L,$G23)/COUNTIFS($G:$G,$G23,$AM:$AM,"●",$A:$A,XH$5)/XH$3,0)/3600/$E23</f>
        <v>0</v>
      </c>
      <c r="XI23" s="0" t="n">
        <f aca="false">IF($AN23="●",SUMIFS(ST_SUM!XW:XW,ST_SUM!$L:$L,$G23)/COUNTIFS($G:$G,$G23,$AN:$AN,"●",$A:$A,XI$5)/XI$3,0)/3600/$E23</f>
        <v>0</v>
      </c>
      <c r="XJ23" s="0" t="n">
        <f aca="false">IF($AO23="●",SUMIFS(ST_SUM!XX:XX,ST_SUM!$L:$L,$G23)/COUNTIFS($G:$G,$G23,$AO:$AO,"●",$A:$A,XJ$5)/XJ$3,0)/3600/$E23</f>
        <v>0</v>
      </c>
      <c r="XK23" s="0" t="n">
        <f aca="false">IF($AP23="●",SUMIFS(ST_SUM!XY:XY,ST_SUM!$L:$L,$G23)/COUNTIFS($G:$G,$G23,$AP:$AP,"●",$A:$A,XK$5)/XK$3,0)/3600/$E23</f>
        <v>0</v>
      </c>
      <c r="XL23" s="0" t="n">
        <f aca="false">IF($AQ23="●",SUMIFS(ST_SUM!XZ:XZ,ST_SUM!$L:$L,$G23)/COUNTIFS($G:$G,$G23,$AQ:$AQ,"●",$A:$A,XL$5)/XL$3,0)/3600/$E23</f>
        <v>0</v>
      </c>
      <c r="XM23" s="0" t="n">
        <f aca="false">IF($AR23="●",SUMIFS(ST_SUM!YA:YA,ST_SUM!$L:$L,$G23)/COUNTIFS($G:$G,$G23,$AR:$AR,"●",$A:$A,XM$5)/XM$3,0)/3600/$E23</f>
        <v>0</v>
      </c>
      <c r="XN23" s="0" t="n">
        <f aca="false">IF($AS23="●",SUMIFS(ST_SUM!YB:YB,ST_SUM!$L:$L,$G23)/COUNTIFS($G:$G,$G23,$AS:$AS,"●",$A:$A,XN$5)/XN$3,0)/3600/$E23</f>
        <v>0</v>
      </c>
      <c r="XO23" s="0" t="n">
        <f aca="false">IF($AT23="●",SUMIFS(ST_SUM!YC:YC,ST_SUM!$L:$L,$G23)/COUNTIFS($G:$G,$G23,$AT:$AT,"●",$A:$A,XO$5)/XO$3,0)/3600/$E23</f>
        <v>0</v>
      </c>
      <c r="XP23" s="0" t="n">
        <f aca="false">IF($AU23="●",SUMIFS(ST_SUM!YD:YD,ST_SUM!$L:$L,$G23)/COUNTIFS($G:$G,$G23,$AU:$AU,"●",$A:$A,XP$5)/XP$3,0)/3600/$E23</f>
        <v>0</v>
      </c>
      <c r="XQ23" s="0" t="n">
        <f aca="false">IF($AV23="●",SUMIFS(ST_SUM!YE:YE,ST_SUM!$L:$L,$G23)/COUNTIFS($G:$G,$G23,$AV:$AV,"●",$A:$A,XQ$5)/XQ$3,0)/3600/$E23</f>
        <v>0</v>
      </c>
      <c r="XR23" s="0" t="n">
        <f aca="false">IF($AW23="●",SUMIFS(ST_SUM!YF:YF,ST_SUM!$L:$L,$G23)/COUNTIFS($G:$G,$G23,$AW:$AW,"●",$A:$A,XR$5)/XR$3,0)/3600/$E23</f>
        <v>0</v>
      </c>
      <c r="XS23" s="0" t="n">
        <f aca="false">IF($AX23="●",SUMIFS(ST_SUM!YG:YG,ST_SUM!$L:$L,$G23)/COUNTIFS($G:$G,$G23,$AX:$AX,"●",$A:$A,XS$5)/XS$3,0)/3600/$E23</f>
        <v>0</v>
      </c>
      <c r="XT23" s="0" t="n">
        <f aca="false">IF($AY23="●",SUMIFS(ST_SUM!YH:YH,ST_SUM!$L:$L,$G23)/COUNTIFS($G:$G,$G23,$AY:$AY,"●",$A:$A,XT$5)/XT$3,0)/3600/$E23</f>
        <v>0</v>
      </c>
      <c r="XU23" s="0" t="n">
        <f aca="false">IF($AZ23="●",SUMIFS(ST_SUM!YI:YI,ST_SUM!$L:$L,$G23)/COUNTIFS($G:$G,$G23,$AZ:$AZ,"●",$A:$A,XU$5)/XU$3,0)/3600/$E23</f>
        <v>0</v>
      </c>
      <c r="XV23" s="0" t="n">
        <f aca="false">IF($BA23="●",SUMIFS(ST_SUM!YJ:YJ,ST_SUM!$L:$L,$G23)/COUNTIFS($G:$G,$G23,$BA:$BA,"●",$A:$A,XV$5)/XV$3,0)/3600/$E23</f>
        <v>0</v>
      </c>
      <c r="XW23" s="0" t="n">
        <f aca="false">IF($BB23="●",SUMIFS(ST_SUM!YK:YK,ST_SUM!$L:$L,$G23)/COUNTIFS($G:$G,$G23,$BB:$BB,"●",$A:$A,XW$5)/XW$3,0)/3600/$E23</f>
        <v>0</v>
      </c>
      <c r="XX23" s="0" t="n">
        <f aca="false">IF($BC23="●",SUMIFS(ST_SUM!YL:YL,ST_SUM!$L:$L,$G23)/COUNTIFS($G:$G,$G23,$BC:$BC,"●",$A:$A,XX$5)/XX$3,0)/3600/$E23</f>
        <v>0</v>
      </c>
      <c r="XY23" s="0" t="n">
        <f aca="false">IF($BD23="●",SUMIFS(ST_SUM!YM:YM,ST_SUM!$L:$L,$G23)/COUNTIFS($G:$G,$G23,$BD:$BD,"●",$A:$A,XY$5)/XY$3,0)/3600/$E23</f>
        <v>0</v>
      </c>
      <c r="XZ23" s="0" t="n">
        <f aca="false">IF($BE23="●",SUMIFS(ST_SUM!YN:YN,ST_SUM!$L:$L,$G23)/COUNTIFS($G:$G,$G23,$BE:$BE,"●",$A:$A,XZ$5)/XZ$3,0)/3600/$E23</f>
        <v>0</v>
      </c>
      <c r="YA23" s="0" t="n">
        <f aca="false">IF($BF23="●",SUMIFS(ST_SUM!YO:YO,ST_SUM!$L:$L,$G23)/COUNTIFS($G:$G,$G23,$BF:$BF,"●",$A:$A,YA$5)/YA$3,0)/3600/$E23</f>
        <v>0</v>
      </c>
      <c r="YB23" s="0" t="n">
        <f aca="false">IF($BG23="●",SUMIFS(ST_SUM!YP:YP,ST_SUM!$L:$L,$G23)/COUNTIFS($G:$G,$G23,$BG:$BG,"●",$A:$A,YB$5)/YB$3,0)/3600/$E23</f>
        <v>0</v>
      </c>
      <c r="YC23" s="0" t="n">
        <f aca="false">IF($BH23="●",SUMIFS(ST_SUM!YQ:YQ,ST_SUM!$L:$L,$G23)/COUNTIFS($G:$G,$G23,$BH:$BH,"●",$A:$A,YC$5)/YC$3,0)/3600/$E23</f>
        <v>0</v>
      </c>
      <c r="YD23" s="0" t="n">
        <f aca="false">IF($BI23="●",SUMIFS(ST_SUM!YR:YR,ST_SUM!$L:$L,$G23)/COUNTIFS($G:$G,$G23,$BI:$BI,"●",$A:$A,YD$5)/YD$3,0)/3600/$E23</f>
        <v>0</v>
      </c>
      <c r="YE23" s="0" t="n">
        <f aca="false">IF($BJ23="●",SUMIFS(ST_SUM!YS:YS,ST_SUM!$L:$L,$G23)/COUNTIFS($G:$G,$G23,$BJ:$BJ,"●",$A:$A,YE$5)/YE$3,0)/3600/$E23</f>
        <v>0</v>
      </c>
      <c r="YF23" s="0" t="n">
        <f aca="false">IF($BK23="●",SUMIFS(ST_SUM!YT:YT,ST_SUM!$L:$L,$G23)/COUNTIFS($G:$G,$G23,$BK:$BK,"●",$A:$A,YF$5)/YF$3,0)/3600/$E23</f>
        <v>0</v>
      </c>
      <c r="YG23" s="0" t="n">
        <f aca="false">IF($BL23="●",SUMIFS(ST_SUM!YU:YU,ST_SUM!$L:$L,$G23)/COUNTIFS($G:$G,$G23,$BL:$BL,"●",$A:$A,YG$5)/YG$3,0)/3600/$E23</f>
        <v>0</v>
      </c>
      <c r="YH23" s="0" t="n">
        <f aca="false">IF($BM23="●",SUMIFS(ST_SUM!YV:YV,ST_SUM!$L:$L,$G23)/COUNTIFS($G:$G,$G23,$BM:$BM,"●",$A:$A,YH$5)/YH$3,0)/3600/$E23</f>
        <v>0</v>
      </c>
      <c r="YI23" s="0" t="n">
        <f aca="false">IF($BN23="●",SUMIFS(ST_SUM!YW:YW,ST_SUM!$L:$L,$G23)/COUNTIFS($G:$G,$G23,$BN:$BN,"●",$A:$A,YI$5)/YI$3,0)/3600/$E23</f>
        <v>0</v>
      </c>
      <c r="YJ23" s="0" t="n">
        <f aca="false">IF($BO23="●",SUMIFS(ST_SUM!YX:YX,ST_SUM!$L:$L,$G23)/COUNTIFS($G:$G,$G23,$BO:$BO,"●",$A:$A,YJ$5)/YJ$3,0)/3600/$E23</f>
        <v>0</v>
      </c>
      <c r="YK23" s="0" t="n">
        <f aca="false">IF($BP23="●",SUMIFS(ST_SUM!YY:YY,ST_SUM!$L:$L,$G23)/COUNTIFS($G:$G,$G23,$BP:$BP,"●",$A:$A,YK$5)/YK$3,0)/3600/$E23</f>
        <v>0</v>
      </c>
      <c r="YL23" s="0" t="n">
        <f aca="false">IF($BQ23="●",SUMIFS(ST_SUM!YZ:YZ,ST_SUM!$L:$L,$G23)/COUNTIFS($G:$G,$G23,$BQ:$BQ,"●",$A:$A,YL$5)/YL$3,0)/3600/$E23</f>
        <v>0</v>
      </c>
      <c r="YM23" s="0" t="n">
        <f aca="false">IF($BR23="●",SUMIFS(ST_SUM!ZA:ZA,ST_SUM!$L:$L,$G23)/COUNTIFS($G:$G,$G23,$BR:$BR,"●",$A:$A,YM$5)/YM$3,0)/3600/$E23</f>
        <v>0</v>
      </c>
      <c r="YN23" s="0" t="n">
        <f aca="false">IF($BS23="●",SUMIFS(ST_SUM!ZB:ZB,ST_SUM!$L:$L,$G23)/COUNTIFS($G:$G,$G23,$BS:$BS,"●",$A:$A,YN$5)/YN$3,0)/3600/$E23</f>
        <v>0</v>
      </c>
      <c r="YO23" s="0" t="n">
        <f aca="false">IF($BT23="●",SUMIFS(ST_SUM!ZC:ZC,ST_SUM!$L:$L,$G23)/COUNTIFS($G:$G,$G23,$BT:$BT,"●",$A:$A,YO$5)/YO$3,0)/3600/$E23</f>
        <v>0</v>
      </c>
      <c r="YP23" s="0" t="n">
        <f aca="false">SUM(WC23:YO23)</f>
        <v>0.00175189393939394</v>
      </c>
      <c r="YQ23" s="0" t="n">
        <f aca="false">IF($H23="●",SUMIFS(ST_SUM!ZE:ZE,ST_SUM!$L:$L,$G23)/COUNTIFS($G:$G,$G23,$H:$H,"●",$A:$A,YQ$5)/YQ$3,0)/3600/$E23</f>
        <v>0</v>
      </c>
      <c r="YR23" s="0" t="n">
        <f aca="false">IF($I23="●",SUMIFS(ST_SUM!ZF:ZF,ST_SUM!$L:$L,$G23)/COUNTIFS($G:$G,$G23,$I:$I,"●",$A:$A,YR$5)/YR$3,0)/3600/$E23</f>
        <v>0</v>
      </c>
      <c r="YS23" s="0" t="n">
        <f aca="false">IF($J23="●",SUMIFS(ST_SUM!ZG:ZG,ST_SUM!$L:$L,$G23)/COUNTIFS($G:$G,$G23,$J:$J,"●",$A:$A,YS$5)/YS$3,0)/3600/$E23</f>
        <v>0</v>
      </c>
      <c r="YT23" s="0" t="n">
        <f aca="false">IF($K23="●",SUMIFS(ST_SUM!ZH:ZH,ST_SUM!$L:$L,$G23)/COUNTIFS($G:$G,$G23,$K:$K,"●",$A:$A,YT$5)/YT$3,0)/3600/$E23</f>
        <v>0</v>
      </c>
      <c r="YU23" s="0" t="n">
        <f aca="false">IF($L23="●",SUMIFS(ST_SUM!ZI:ZI,ST_SUM!$L:$L,$G23)/COUNTIFS($G:$G,$G23,$L:$L,"●",$A:$A,YU$5)/YU$3,0)/3600/$E23</f>
        <v>0</v>
      </c>
      <c r="YV23" s="0" t="n">
        <f aca="false">IF($M23="●",SUMIFS(ST_SUM!ZJ:ZJ,ST_SUM!$L:$L,$G23)/COUNTIFS($G:$G,$G23,$M:$M,"●",$A:$A,YV$5)/YV$3,0)/3600/$E23</f>
        <v>0</v>
      </c>
      <c r="YW23" s="0" t="n">
        <f aca="false">IF($N23="●",SUMIFS(ST_SUM!ZK:ZK,ST_SUM!$L:$L,$G23)/COUNTIFS($G:$G,$G23,$N:$N,"●",$A:$A,YW$5)/YW$3,0)/3600/$E23</f>
        <v>0</v>
      </c>
      <c r="YX23" s="0" t="n">
        <f aca="false">IF($O23="●",SUMIFS(ST_SUM!ZL:ZL,ST_SUM!$L:$L,$G23,ST_SUM!$M:$M,IF($B23='PART METHOD'!$D$4,"FMCNC1",IF($B23='PART METHOD'!$D$6,"FMCNC2","STD")))/IF($B23='PART METHOD'!$D$4,COUNTIFS($G:$G,$G23,$O:$O,"●",$A:$A,YX$5,$B:$B,'PART METHOD'!$D$4),IF($B23='PART METHOD'!$D$6,COUNTIFS($G:$G,$G23,$O:$O,"●",$A:$A,YX$5,$B:$B,'PART METHOD'!$D$6),COUNTIFS($G:$G,$G23,$O:$O,"●",$A:$A,YX$5,$B:$B,"&lt;&gt;"&amp;'PART METHOD'!$D$4,$B:$B,"&lt;&gt;"&amp;'PART METHOD'!$D$6)))/YX$3,0)/3600/$E23</f>
        <v>0</v>
      </c>
      <c r="YY23" s="0" t="n">
        <f aca="false">IF($P23="●",SUMIFS(ST_SUM!ZM:ZM,ST_SUM!$L:$L,$G23,ST_SUM!$M:$M,IF($B23='PART METHOD'!$D$4,"FMCNC1",IF($B23='PART METHOD'!$D$6,"FMCNC2","STD")))/IF($B23='PART METHOD'!$D$4,COUNTIFS($G:$G,$G23,$P:$P,"●",$A:$A,YY$5,$B:$B,'PART METHOD'!$D$4),IF($B23='PART METHOD'!$D$6,COUNTIFS($G:$G,$G23,$P:$P,"●",$A:$A,YY$5,$B:$B,'PART METHOD'!$D$6),COUNTIFS($G:$G,$G23,$P:$P,"●",$A:$A,YY$5,$B:$B,"&lt;&gt;"&amp;'PART METHOD'!$D$4,$B:$B,"&lt;&gt;"&amp;'PART METHOD'!$D$6)))/YY$3,0)/3600/$E23</f>
        <v>0</v>
      </c>
      <c r="YZ23" s="0" t="n">
        <f aca="false">IF($Q23="●",SUMIFS(ST_SUM!ZN:ZN,ST_SUM!$L:$L,$G23,ST_SUM!$M:$M,IF($B23='PART METHOD'!$D$4,"FMCNC1",IF($B23='PART METHOD'!$D$6,"FMCNC2","STD")))/IF($B23='PART METHOD'!$D$4,COUNTIFS($G:$G,$G23,$Q:$Q,"●",$A:$A,YZ$5,$B:$B,'PART METHOD'!$D$4),IF($B23='PART METHOD'!$D$6,COUNTIFS($G:$G,$G23,$Q:$Q,"●",$A:$A,YZ$5,$B:$B,'PART METHOD'!$D$6),COUNTIFS($G:$G,$G23,$Q:$Q,"●",$A:$A,YZ$5,$B:$B,"&lt;&gt;"&amp;'PART METHOD'!$D$4,$B:$B,"&lt;&gt;"&amp;'PART METHOD'!$D$6)))/YZ$3,0)/3600/$E23</f>
        <v>0</v>
      </c>
      <c r="ZA23" s="0" t="n">
        <f aca="false">IF($R23="●",SUMIFS(ST_SUM!ZO:ZO,ST_SUM!$L:$L,$G23,ST_SUM!$M:$M,IF($B23='PART METHOD'!$D$4,"FMCNC1",IF($B23='PART METHOD'!$D$6,"FMCNC2","STD")))/IF($B23='PART METHOD'!$D$4,COUNTIFS($G:$G,$G23,$R:$R,"●",$A:$A,ZA$5,$B:$B,'PART METHOD'!$D$4),IF($B23='PART METHOD'!$D$6,COUNTIFS($G:$G,$G23,$R:$R,"●",$A:$A,ZA$5,$B:$B,'PART METHOD'!$D$6),COUNTIFS($G:$G,$G23,$R:$R,"●",$A:$A,ZA$5,$B:$B,"&lt;&gt;"&amp;'PART METHOD'!$D$4,$B:$B,"&lt;&gt;"&amp;'PART METHOD'!$D$6)))/ZA$3,0)/3600/$E23</f>
        <v>0</v>
      </c>
      <c r="ZB23" s="0" t="n">
        <f aca="false">IF($S23="●",SUMIFS(ST_SUM!ZP:ZP,ST_SUM!$L:$L,$G23,ST_SUM!$M:$M,IF($B23='PART METHOD'!$D$4,"FMCNC1",IF($B23='PART METHOD'!$D$6,"FMCNC2","STD")))/IF($B23='PART METHOD'!$D$4,COUNTIFS($G:$G,$G23,$S:$S,"●",$A:$A,ZB$5,$B:$B,'PART METHOD'!$D$4),IF($B23='PART METHOD'!$D$6,COUNTIFS($G:$G,$G23,$S:$S,"●",$A:$A,ZB$5,$B:$B,'PART METHOD'!$D$6),COUNTIFS($G:$G,$G23,$S:$S,"●",$A:$A,ZB$5,$B:$B,"&lt;&gt;"&amp;'PART METHOD'!$D$4,$B:$B,"&lt;&gt;"&amp;'PART METHOD'!$D$6)))/ZB$3,0)/3600/$E23</f>
        <v>0</v>
      </c>
      <c r="ZC23" s="0" t="n">
        <f aca="false">IF($T23="●",SUMIFS(ST_SUM!ZQ:ZQ,ST_SUM!$L:$L,$G23,ST_SUM!$M:$M,IF($B23='PART METHOD'!$D$4,"FMCNC1",IF($B23='PART METHOD'!$D$6,"FMCNC2","STD")))/IF($B23='PART METHOD'!$D$4,COUNTIFS($G:$G,$G23,$T:$T,"●",$A:$A,ZC$5,$B:$B,'PART METHOD'!$D$4),IF($B23='PART METHOD'!$D$6,COUNTIFS($G:$G,$G23,$T:$T,"●",$A:$A,ZC$5,$B:$B,'PART METHOD'!$D$6),COUNTIFS($G:$G,$G23,$T:$T,"●",$A:$A,ZC$5,$B:$B,"&lt;&gt;"&amp;'PART METHOD'!$D$4,$B:$B,"&lt;&gt;"&amp;'PART METHOD'!$D$6)))/ZC$3,0)/3600/$E23</f>
        <v>0</v>
      </c>
      <c r="ZD23" s="0" t="n">
        <f aca="false">IF($U23="●",SUMIFS(ST_SUM!ZR:ZR,ST_SUM!$L:$L,$G23,ST_SUM!$M:$M,IF($B23='PART METHOD'!$D$4,"FMCNC1",IF($B23='PART METHOD'!$D$6,"FMCNC2","STD")))/IF($B23='PART METHOD'!$D$4,COUNTIFS($G:$G,$G23,$U:$U,"●",$A:$A,ZD$5,$B:$B,'PART METHOD'!$D$4),IF($B23='PART METHOD'!$D$6,COUNTIFS($G:$G,$G23,$U:$U,"●",$A:$A,ZD$5,$B:$B,'PART METHOD'!$D$6),COUNTIFS($G:$G,$G23,$U:$U,"●",$A:$A,ZD$5,$B:$B,"&lt;&gt;"&amp;'PART METHOD'!$D$4,$B:$B,"&lt;&gt;"&amp;'PART METHOD'!$D$6)))/ZD$3,0)/3600/$E23</f>
        <v>0</v>
      </c>
      <c r="ZE23" s="0" t="n">
        <f aca="false">IF($V23="●",SUMIFS(ST_SUM!ZS:ZS,ST_SUM!$L:$L,$G23,ST_SUM!$M:$M,IF($B23='PART METHOD'!$D$4,"FMCNC1",IF($B23='PART METHOD'!$D$6,"FMCNC2","STD")))/IF($B23='PART METHOD'!$D$4,COUNTIFS($G:$G,$G23,$V:$V,"●",$A:$A,ZE$5,$B:$B,'PART METHOD'!$D$4),IF($B23='PART METHOD'!$D$6,COUNTIFS($G:$G,$G23,$V:$V,"●",$A:$A,ZE$5,$B:$B,'PART METHOD'!$D$6),COUNTIFS($G:$G,$G23,$V:$V,"●",$A:$A,ZE$5,$B:$B,"&lt;&gt;"&amp;'PART METHOD'!$D$4,$B:$B,"&lt;&gt;"&amp;'PART METHOD'!$D$6)))/ZE$3,0)/3600/$E23</f>
        <v>0</v>
      </c>
      <c r="ZF23" s="0" t="n">
        <f aca="false">IF($W23="●",SUMIFS(ST_SUM!ZT:ZT,ST_SUM!$L:$L,$G23,ST_SUM!$N:$N,IF($B23='PART METHOD'!$D$5,"HAND","STD"))/COUNTIFS($G:$G,$G23,$W:$W,"●",$A:$A,ZF$5,$B:$B,IF($B23='PART METHOD'!$D$5,'PART METHOD'!$D$5,"&lt;&gt;"&amp;'PART METHOD'!$D$5))/ZF$3,0)/3600/$E23</f>
        <v>0.006140625</v>
      </c>
      <c r="ZG23" s="0" t="n">
        <f aca="false">IF($X23="●",SUMIFS(ST_SUM!ZU:ZU,ST_SUM!$L:$L,$G23)/COUNTIFS($G:$G,$G23,$X:$X,"●",$A:$A,ZG$5)/ZG$3,0)/3600/$E23</f>
        <v>0</v>
      </c>
      <c r="ZH23" s="0" t="n">
        <f aca="false">IF($Y23="●",SUMIFS(ST_SUM!ZV:ZV,ST_SUM!$L:$L,$G23)/COUNTIFS($G:$G,$G23,$Y:$Y,"●",$A:$A,ZH$5)/ZH$3,0)/3600/$E23</f>
        <v>0</v>
      </c>
      <c r="ZI23" s="0" t="n">
        <f aca="false">IF($Z23="●",SUMIFS(ST_SUM!ZW:ZW,ST_SUM!$L:$L,$G23)/COUNTIFS($G:$G,$G23,$Z:$Z,"●",$A:$A,ZI$5)/ZI$3,0)/3600/$E23</f>
        <v>0</v>
      </c>
      <c r="ZJ23" s="0" t="n">
        <f aca="false">IF($AA23="●",SUMIFS(ST_SUM!ZX:ZX,ST_SUM!$L:$L,$G23)/COUNTIFS($G:$G,$G23,$AA:$AA,"●",$A:$A,ZJ$5)/ZJ$3,0)/3600/$E23</f>
        <v>0</v>
      </c>
      <c r="ZK23" s="0" t="n">
        <f aca="false">IF($AB23="●",SUMIFS(ST_SUM!ZY:ZY,ST_SUM!$L:$L,$G23)/COUNTIFS($G:$G,$G23,$AB:$AB,"●",$A:$A,ZK$5)/ZK$3,0)/3600/$E23</f>
        <v>0</v>
      </c>
      <c r="ZL23" s="0" t="n">
        <f aca="false">IF($AC23="●",SUMIFS(ST_SUM!ZZ:ZZ,ST_SUM!$L:$L,$G23)/COUNTIFS($G:$G,$G23,$AC:$AC,"●",$A:$A,ZL$5)/ZL$3,0)/3600/$E23</f>
        <v>0</v>
      </c>
      <c r="ZM23" s="0" t="n">
        <f aca="false">IF($AD23="●",SUMIFS(ST_SUM!AAA:AAA,ST_SUM!$L:$L,$G23)/COUNTIFS($G:$G,$G23,$AD:$AD,"●",$A:$A,ZM$5)/ZM$3,0)/3600/$E23</f>
        <v>0</v>
      </c>
      <c r="ZN23" s="0" t="n">
        <f aca="false">IF($AE23="●",SUMIFS(ST_SUM!AAB:AAB,ST_SUM!$L:$L,$G23)/COUNTIFS($G:$G,$G23,$AE:$AE,"●",$A:$A,ZN$5)/ZN$3,0)/3600/$E23</f>
        <v>0</v>
      </c>
      <c r="ZO23" s="0" t="n">
        <f aca="false">IF($AF23="●",SUMIFS(ST_SUM!AAC:AAC,ST_SUM!$L:$L,$G23)/COUNTIFS($G:$G,$G23,$AF:$AF,"●",$A:$A,ZO$5)/ZO$3,0)/3600/$E23</f>
        <v>0</v>
      </c>
      <c r="ZP23" s="0" t="n">
        <f aca="false">IF($AG23="●",SUMIFS(ST_SUM!AAD:AAD,ST_SUM!$L:$L,$G23)/COUNTIFS($G:$G,$G23,$AG:$AG,"●",$A:$A,ZP$5)/ZP$3,0)/3600/$E23</f>
        <v>0</v>
      </c>
      <c r="ZQ23" s="0" t="n">
        <f aca="false">IF($AH23="●",SUMIFS(ST_SUM!AAE:AAE,ST_SUM!$L:$L,$G23)/COUNTIFS($G:$G,$G23,$AH:$AH,"●",$A:$A,ZQ$5)/ZQ$3,0)/3600/$E23</f>
        <v>0</v>
      </c>
      <c r="ZR23" s="0" t="n">
        <f aca="false">IF($AI23="●",SUMIFS(ST_SUM!AAF:AAF,ST_SUM!$L:$L,$G23)/COUNTIFS($G:$G,$G23,$AI:$AI,"●",$A:$A,ZR$5)/ZR$3,0)/3600/$E23</f>
        <v>0</v>
      </c>
      <c r="ZS23" s="0" t="n">
        <f aca="false">IF($AJ23="●",SUMIFS(ST_SUM!AAG:AAG,ST_SUM!$L:$L,$G23)/COUNTIFS($G:$G,$G23,$AJ:$AJ,"●",$A:$A,ZS$5)/ZS$3,0)/3600/$E23</f>
        <v>0</v>
      </c>
      <c r="ZT23" s="0" t="n">
        <f aca="false">IF($AK23="●",SUMIFS(ST_SUM!AAH:AAH,ST_SUM!$L:$L,$G23)/COUNTIFS($G:$G,$G23,$AK:$AK,"●",$A:$A,ZT$5)/ZT$3,0)/3600/$E23</f>
        <v>0</v>
      </c>
      <c r="ZU23" s="0" t="n">
        <f aca="false">IF($AL23="●",SUMIFS(ST_SUM!AAI:AAI,ST_SUM!$L:$L,$G23)/COUNTIFS($G:$G,$G23,$AL:$AL,"●",$A:$A,ZU$5)/ZU$3,0)/3600/$E23</f>
        <v>0</v>
      </c>
      <c r="ZV23" s="0" t="n">
        <f aca="false">IF($AM23="●",SUMIFS(ST_SUM!AAJ:AAJ,ST_SUM!$L:$L,$G23)/COUNTIFS($G:$G,$G23,$AM:$AM,"●",$A:$A,ZV$5)/ZV$3,0)/3600/$E23</f>
        <v>0</v>
      </c>
      <c r="ZW23" s="0" t="n">
        <f aca="false">IF($AN23="●",SUMIFS(ST_SUM!AAK:AAK,ST_SUM!$L:$L,$G23)/COUNTIFS($G:$G,$G23,$AN:$AN,"●",$A:$A,ZW$5)/ZW$3,0)/3600/$E23</f>
        <v>0</v>
      </c>
      <c r="ZX23" s="0" t="n">
        <f aca="false">IF($AO23="●",SUMIFS(ST_SUM!AAL:AAL,ST_SUM!$L:$L,$G23)/COUNTIFS($G:$G,$G23,$AO:$AO,"●",$A:$A,ZX$5)/ZX$3,0)/3600/$E23</f>
        <v>0</v>
      </c>
      <c r="ZY23" s="0" t="n">
        <f aca="false">IF($AP23="●",SUMIFS(ST_SUM!AAM:AAM,ST_SUM!$L:$L,$G23)/COUNTIFS($G:$G,$G23,$AP:$AP,"●",$A:$A,ZY$5)/ZY$3,0)/3600/$E23</f>
        <v>0</v>
      </c>
      <c r="ZZ23" s="0" t="n">
        <f aca="false">IF($AQ23="●",SUMIFS(ST_SUM!AAN:AAN,ST_SUM!$L:$L,$G23)/COUNTIFS($G:$G,$G23,$AQ:$AQ,"●",$A:$A,ZZ$5)/ZZ$3,0)/3600/$E23</f>
        <v>0</v>
      </c>
      <c r="AAA23" s="0" t="n">
        <f aca="false">IF($AR23="●",SUMIFS(ST_SUM!AAO:AAO,ST_SUM!$L:$L,$G23)/COUNTIFS($G:$G,$G23,$AR:$AR,"●",$A:$A,AAA$5)/AAA$3,0)/3600/$E23</f>
        <v>0</v>
      </c>
      <c r="AAB23" s="0" t="n">
        <f aca="false">IF($AS23="●",SUMIFS(ST_SUM!AAP:AAP,ST_SUM!$L:$L,$G23)/COUNTIFS($G:$G,$G23,$AS:$AS,"●",$A:$A,AAB$5)/AAB$3,0)/3600/$E23</f>
        <v>0</v>
      </c>
      <c r="AAC23" s="0" t="n">
        <f aca="false">IF($AT23="●",SUMIFS(ST_SUM!AAQ:AAQ,ST_SUM!$L:$L,$G23)/COUNTIFS($G:$G,$G23,$AT:$AT,"●",$A:$A,AAC$5)/AAC$3,0)/3600/$E23</f>
        <v>0</v>
      </c>
      <c r="AAD23" s="0" t="n">
        <f aca="false">IF($AU23="●",SUMIFS(ST_SUM!AAR:AAR,ST_SUM!$L:$L,$G23)/COUNTIFS($G:$G,$G23,$AU:$AU,"●",$A:$A,AAD$5)/AAD$3,0)/3600/$E23</f>
        <v>0</v>
      </c>
      <c r="AAE23" s="0" t="n">
        <f aca="false">IF($AV23="●",SUMIFS(ST_SUM!AAS:AAS,ST_SUM!$L:$L,$G23)/COUNTIFS($G:$G,$G23,$AV:$AV,"●",$A:$A,AAE$5)/AAE$3,0)/3600/$E23</f>
        <v>0</v>
      </c>
      <c r="AAF23" s="0" t="n">
        <f aca="false">IF($AW23="●",SUMIFS(ST_SUM!AAT:AAT,ST_SUM!$L:$L,$G23)/COUNTIFS($G:$G,$G23,$AW:$AW,"●",$A:$A,AAF$5)/AAF$3,0)/3600/$E23</f>
        <v>0</v>
      </c>
      <c r="AAG23" s="0" t="n">
        <f aca="false">IF($AX23="●",SUMIFS(ST_SUM!AAU:AAU,ST_SUM!$L:$L,$G23)/COUNTIFS($G:$G,$G23,$AX:$AX,"●",$A:$A,AAG$5)/AAG$3,0)/3600/$E23</f>
        <v>0</v>
      </c>
      <c r="AAH23" s="0" t="n">
        <f aca="false">IF($AY23="●",SUMIFS(ST_SUM!AAV:AAV,ST_SUM!$L:$L,$G23)/COUNTIFS($G:$G,$G23,$AY:$AY,"●",$A:$A,AAH$5)/AAH$3,0)/3600/$E23</f>
        <v>0</v>
      </c>
      <c r="AAI23" s="0" t="n">
        <f aca="false">IF($AZ23="●",SUMIFS(ST_SUM!AAW:AAW,ST_SUM!$L:$L,$G23)/COUNTIFS($G:$G,$G23,$AZ:$AZ,"●",$A:$A,AAI$5)/AAI$3,0)/3600/$E23</f>
        <v>0</v>
      </c>
      <c r="AAJ23" s="0" t="n">
        <f aca="false">IF($BA23="●",SUMIFS(ST_SUM!AAX:AAX,ST_SUM!$L:$L,$G23)/COUNTIFS($G:$G,$G23,$BA:$BA,"●",$A:$A,AAJ$5)/AAJ$3,0)/3600/$E23</f>
        <v>0</v>
      </c>
      <c r="AAK23" s="0" t="n">
        <f aca="false">IF($BB23="●",SUMIFS(ST_SUM!AAY:AAY,ST_SUM!$L:$L,$G23)/COUNTIFS($G:$G,$G23,$BB:$BB,"●",$A:$A,AAK$5)/AAK$3,0)/3600/$E23</f>
        <v>0</v>
      </c>
      <c r="AAL23" s="0" t="n">
        <f aca="false">IF($BC23="●",SUMIFS(ST_SUM!AAZ:AAZ,ST_SUM!$L:$L,$G23)/COUNTIFS($G:$G,$G23,$BC:$BC,"●",$A:$A,AAL$5)/AAL$3,0)/3600/$E23</f>
        <v>0</v>
      </c>
      <c r="AAM23" s="0" t="n">
        <f aca="false">IF($BD23="●",SUMIFS(ST_SUM!ABA:ABA,ST_SUM!$L:$L,$G23)/COUNTIFS($G:$G,$G23,$BD:$BD,"●",$A:$A,AAM$5)/AAM$3,0)/3600/$E23</f>
        <v>0</v>
      </c>
      <c r="AAN23" s="0" t="n">
        <f aca="false">IF($BE23="●",SUMIFS(ST_SUM!ABB:ABB,ST_SUM!$L:$L,$G23)/COUNTIFS($G:$G,$G23,$BE:$BE,"●",$A:$A,AAN$5)/AAN$3,0)/3600/$E23</f>
        <v>0</v>
      </c>
      <c r="AAO23" s="0" t="n">
        <f aca="false">IF($BF23="●",SUMIFS(ST_SUM!ABC:ABC,ST_SUM!$L:$L,$G23)/COUNTIFS($G:$G,$G23,$BF:$BF,"●",$A:$A,AAO$5)/AAO$3,0)/3600/$E23</f>
        <v>0</v>
      </c>
      <c r="AAP23" s="0" t="n">
        <f aca="false">IF($BG23="●",SUMIFS(ST_SUM!ABD:ABD,ST_SUM!$L:$L,$G23)/COUNTIFS($G:$G,$G23,$BG:$BG,"●",$A:$A,AAP$5)/AAP$3,0)/3600/$E23</f>
        <v>0</v>
      </c>
      <c r="AAQ23" s="0" t="n">
        <f aca="false">IF($BH23="●",SUMIFS(ST_SUM!ABE:ABE,ST_SUM!$L:$L,$G23)/COUNTIFS($G:$G,$G23,$BH:$BH,"●",$A:$A,AAQ$5)/AAQ$3,0)/3600/$E23</f>
        <v>0</v>
      </c>
      <c r="AAR23" s="0" t="n">
        <f aca="false">IF($BI23="●",SUMIFS(ST_SUM!ABF:ABF,ST_SUM!$L:$L,$G23)/COUNTIFS($G:$G,$G23,$BI:$BI,"●",$A:$A,AAR$5)/AAR$3,0)/3600/$E23</f>
        <v>0</v>
      </c>
      <c r="AAS23" s="0" t="n">
        <f aca="false">IF($BJ23="●",SUMIFS(ST_SUM!ABG:ABG,ST_SUM!$L:$L,$G23)/COUNTIFS($G:$G,$G23,$BJ:$BJ,"●",$A:$A,AAS$5)/AAS$3,0)/3600/$E23</f>
        <v>0</v>
      </c>
      <c r="AAT23" s="0" t="n">
        <f aca="false">IF($BK23="●",SUMIFS(ST_SUM!ABH:ABH,ST_SUM!$L:$L,$G23)/COUNTIFS($G:$G,$G23,$BK:$BK,"●",$A:$A,AAT$5)/AAT$3,0)/3600/$E23</f>
        <v>0</v>
      </c>
      <c r="AAU23" s="0" t="n">
        <f aca="false">IF($BL23="●",SUMIFS(ST_SUM!ABI:ABI,ST_SUM!$L:$L,$G23)/COUNTIFS($G:$G,$G23,$BL:$BL,"●",$A:$A,AAU$5)/AAU$3,0)/3600/$E23</f>
        <v>0</v>
      </c>
      <c r="AAV23" s="0" t="n">
        <f aca="false">IF($BM23="●",SUMIFS(ST_SUM!ABJ:ABJ,ST_SUM!$L:$L,$G23)/COUNTIFS($G:$G,$G23,$BM:$BM,"●",$A:$A,AAV$5)/AAV$3,0)/3600/$E23</f>
        <v>0</v>
      </c>
      <c r="AAW23" s="0" t="n">
        <f aca="false">IF($BN23="●",SUMIFS(ST_SUM!ABK:ABK,ST_SUM!$L:$L,$G23)/COUNTIFS($G:$G,$G23,$BN:$BN,"●",$A:$A,AAW$5)/AAW$3,0)/3600/$E23</f>
        <v>0</v>
      </c>
      <c r="AAX23" s="0" t="n">
        <f aca="false">IF($BO23="●",SUMIFS(ST_SUM!ABL:ABL,ST_SUM!$L:$L,$G23)/COUNTIFS($G:$G,$G23,$BO:$BO,"●",$A:$A,AAX$5)/AAX$3,0)/3600/$E23</f>
        <v>0</v>
      </c>
      <c r="AAY23" s="0" t="n">
        <f aca="false">IF($BP23="●",SUMIFS(ST_SUM!ABM:ABM,ST_SUM!$L:$L,$G23)/COUNTIFS($G:$G,$G23,$BP:$BP,"●",$A:$A,AAY$5)/AAY$3,0)/3600/$E23</f>
        <v>0</v>
      </c>
      <c r="AAZ23" s="0" t="n">
        <f aca="false">IF($BQ23="●",SUMIFS(ST_SUM!ABN:ABN,ST_SUM!$L:$L,$G23)/COUNTIFS($G:$G,$G23,$BQ:$BQ,"●",$A:$A,AAZ$5)/AAZ$3,0)/3600/$E23</f>
        <v>0</v>
      </c>
      <c r="ABA23" s="0" t="n">
        <f aca="false">IF($BR23="●",SUMIFS(ST_SUM!ABO:ABO,ST_SUM!$L:$L,$G23)/COUNTIFS($G:$G,$G23,$BR:$BR,"●",$A:$A,ABA$5)/ABA$3,0)/3600/$E23</f>
        <v>0</v>
      </c>
      <c r="ABB23" s="0" t="n">
        <f aca="false">IF($BS23="●",SUMIFS(ST_SUM!ABP:ABP,ST_SUM!$L:$L,$G23)/COUNTIFS($G:$G,$G23,$BS:$BS,"●",$A:$A,ABB$5)/ABB$3,0)/3600/$E23</f>
        <v>0</v>
      </c>
      <c r="ABC23" s="0" t="n">
        <f aca="false">IF($BT23="●",SUMIFS(ST_SUM!ABQ:ABQ,ST_SUM!$L:$L,$G23)/COUNTIFS($G:$G,$G23,$BT:$BT,"●",$A:$A,ABC$5)/ABC$3,0)/3600/$E23</f>
        <v>0</v>
      </c>
      <c r="ABD23" s="0" t="n">
        <f aca="false">SUM(YQ23:ABC23)</f>
        <v>0.006140625</v>
      </c>
      <c r="ABE23" s="0" t="n">
        <f aca="false">IF($H23="●",SUMIFS(ST_SUM!ABS:ABS,ST_SUM!$L:$L,$G23)/COUNTIFS($G:$G,$G23,$H:$H,"●",$A:$A,ABE$5)/ABE$3,0)/3600/$E23</f>
        <v>0</v>
      </c>
      <c r="ABF23" s="0" t="n">
        <f aca="false">IF($I23="●",SUMIFS(ST_SUM!ABT:ABT,ST_SUM!$L:$L,$G23)/COUNTIFS($G:$G,$G23,$I:$I,"●",$A:$A,ABF$5)/ABF$3,0)/3600/$E23</f>
        <v>0</v>
      </c>
      <c r="ABG23" s="0" t="n">
        <f aca="false">IF($J23="●",SUMIFS(ST_SUM!ABU:ABU,ST_SUM!$L:$L,$G23)/COUNTIFS($G:$G,$G23,$J:$J,"●",$A:$A,ABG$5)/ABG$3,0)/3600/$E23</f>
        <v>0</v>
      </c>
      <c r="ABH23" s="0" t="n">
        <f aca="false">IF($K23="●",SUMIFS(ST_SUM!ABV:ABV,ST_SUM!$L:$L,$G23)/COUNTIFS($G:$G,$G23,$K:$K,"●",$A:$A,ABH$5)/ABH$3,0)/3600/$E23</f>
        <v>0</v>
      </c>
      <c r="ABI23" s="0" t="n">
        <f aca="false">IF($L23="●",SUMIFS(ST_SUM!ABW:ABW,ST_SUM!$L:$L,$G23)/COUNTIFS($G:$G,$G23,$L:$L,"●",$A:$A,ABI$5)/ABI$3,0)/3600/$E23</f>
        <v>0</v>
      </c>
      <c r="ABJ23" s="0" t="n">
        <f aca="false">IF($M23="●",SUMIFS(ST_SUM!ABX:ABX,ST_SUM!$L:$L,$G23)/COUNTIFS($G:$G,$G23,$M:$M,"●",$A:$A,ABJ$5)/ABJ$3,0)/3600/$E23</f>
        <v>0</v>
      </c>
      <c r="ABK23" s="0" t="n">
        <f aca="false">IF($N23="●",SUMIFS(ST_SUM!ABY:ABY,ST_SUM!$L:$L,$G23)/COUNTIFS($G:$G,$G23,$N:$N,"●",$A:$A,ABK$5)/ABK$3,0)/3600/$E23</f>
        <v>0</v>
      </c>
      <c r="ABL23" s="0" t="n">
        <f aca="false">IF($O23="●",SUMIFS(ST_SUM!ABZ:ABZ,ST_SUM!$L:$L,$G23,ST_SUM!$M:$M,IF($B23='PART METHOD'!$D$4,"FMCNC1",IF($B23='PART METHOD'!$D$6,"FMCNC2","STD")))/IF($B23='PART METHOD'!$D$4,COUNTIFS($G:$G,$G23,$O:$O,"●",$A:$A,ABL$5,$B:$B,'PART METHOD'!$D$4),IF($B23='PART METHOD'!$D$6,COUNTIFS($G:$G,$G23,$O:$O,"●",$A:$A,ABL$5,$B:$B,'PART METHOD'!$D$6),COUNTIFS($G:$G,$G23,$O:$O,"●",$A:$A,ABL$5,$B:$B,"&lt;&gt;"&amp;'PART METHOD'!$D$4,$B:$B,"&lt;&gt;"&amp;'PART METHOD'!$D$6)))/ABL$3,0)/3600/$E23</f>
        <v>0</v>
      </c>
      <c r="ABM23" s="0" t="n">
        <f aca="false">IF($P23="●",SUMIFS(ST_SUM!ACA:ACA,ST_SUM!$L:$L,$G23,ST_SUM!$M:$M,IF($B23='PART METHOD'!$D$4,"FMCNC1",IF($B23='PART METHOD'!$D$6,"FMCNC2","STD")))/IF($B23='PART METHOD'!$D$4,COUNTIFS($G:$G,$G23,$P:$P,"●",$A:$A,ABM$5,$B:$B,'PART METHOD'!$D$4),IF($B23='PART METHOD'!$D$6,COUNTIFS($G:$G,$G23,$P:$P,"●",$A:$A,ABM$5,$B:$B,'PART METHOD'!$D$6),COUNTIFS($G:$G,$G23,$P:$P,"●",$A:$A,ABM$5,$B:$B,"&lt;&gt;"&amp;'PART METHOD'!$D$4,$B:$B,"&lt;&gt;"&amp;'PART METHOD'!$D$6)))/ABM$3,0)/3600/$E23</f>
        <v>0</v>
      </c>
      <c r="ABN23" s="0" t="n">
        <f aca="false">IF($Q23="●",SUMIFS(ST_SUM!ACB:ACB,ST_SUM!$L:$L,$G23,ST_SUM!$M:$M,IF($B23='PART METHOD'!$D$4,"FMCNC1",IF($B23='PART METHOD'!$D$6,"FMCNC2","STD")))/IF($B23='PART METHOD'!$D$4,COUNTIFS($G:$G,$G23,$Q:$Q,"●",$A:$A,ABN$5,$B:$B,'PART METHOD'!$D$4),IF($B23='PART METHOD'!$D$6,COUNTIFS($G:$G,$G23,$Q:$Q,"●",$A:$A,ABN$5,$B:$B,'PART METHOD'!$D$6),COUNTIFS($G:$G,$G23,$Q:$Q,"●",$A:$A,ABN$5,$B:$B,"&lt;&gt;"&amp;'PART METHOD'!$D$4,$B:$B,"&lt;&gt;"&amp;'PART METHOD'!$D$6)))/ABN$3,0)/3600/$E23</f>
        <v>0</v>
      </c>
      <c r="ABO23" s="0" t="n">
        <f aca="false">IF($R23="●",SUMIFS(ST_SUM!ACC:ACC,ST_SUM!$L:$L,$G23,ST_SUM!$M:$M,IF($B23='PART METHOD'!$D$4,"FMCNC1",IF($B23='PART METHOD'!$D$6,"FMCNC2","STD")))/IF($B23='PART METHOD'!$D$4,COUNTIFS($G:$G,$G23,$R:$R,"●",$A:$A,ABO$5,$B:$B,'PART METHOD'!$D$4),IF($B23='PART METHOD'!$D$6,COUNTIFS($G:$G,$G23,$R:$R,"●",$A:$A,ABO$5,$B:$B,'PART METHOD'!$D$6),COUNTIFS($G:$G,$G23,$R:$R,"●",$A:$A,ABO$5,$B:$B,"&lt;&gt;"&amp;'PART METHOD'!$D$4,$B:$B,"&lt;&gt;"&amp;'PART METHOD'!$D$6)))/ABO$3,0)/3600/$E23</f>
        <v>0</v>
      </c>
      <c r="ABP23" s="0" t="n">
        <f aca="false">IF($S23="●",SUMIFS(ST_SUM!ACD:ACD,ST_SUM!$L:$L,$G23,ST_SUM!$M:$M,IF($B23='PART METHOD'!$D$4,"FMCNC1",IF($B23='PART METHOD'!$D$6,"FMCNC2","STD")))/IF($B23='PART METHOD'!$D$4,COUNTIFS($G:$G,$G23,$S:$S,"●",$A:$A,ABP$5,$B:$B,'PART METHOD'!$D$4),IF($B23='PART METHOD'!$D$6,COUNTIFS($G:$G,$G23,$S:$S,"●",$A:$A,ABP$5,$B:$B,'PART METHOD'!$D$6),COUNTIFS($G:$G,$G23,$S:$S,"●",$A:$A,ABP$5,$B:$B,"&lt;&gt;"&amp;'PART METHOD'!$D$4,$B:$B,"&lt;&gt;"&amp;'PART METHOD'!$D$6)))/ABP$3,0)/3600/$E23</f>
        <v>0</v>
      </c>
      <c r="ABQ23" s="0" t="n">
        <f aca="false">IF($T23="●",SUMIFS(ST_SUM!ACE:ACE,ST_SUM!$L:$L,$G23,ST_SUM!$M:$M,IF($B23='PART METHOD'!$D$4,"FMCNC1",IF($B23='PART METHOD'!$D$6,"FMCNC2","STD")))/IF($B23='PART METHOD'!$D$4,COUNTIFS($G:$G,$G23,$T:$T,"●",$A:$A,ABQ$5,$B:$B,'PART METHOD'!$D$4),IF($B23='PART METHOD'!$D$6,COUNTIFS($G:$G,$G23,$T:$T,"●",$A:$A,ABQ$5,$B:$B,'PART METHOD'!$D$6),COUNTIFS($G:$G,$G23,$T:$T,"●",$A:$A,ABQ$5,$B:$B,"&lt;&gt;"&amp;'PART METHOD'!$D$4,$B:$B,"&lt;&gt;"&amp;'PART METHOD'!$D$6)))/ABQ$3,0)/3600/$E23</f>
        <v>0</v>
      </c>
      <c r="ABR23" s="0" t="n">
        <f aca="false">IF($U23="●",SUMIFS(ST_SUM!ACF:ACF,ST_SUM!$L:$L,$G23,ST_SUM!$M:$M,IF($B23='PART METHOD'!$D$4,"FMCNC1",IF($B23='PART METHOD'!$D$6,"FMCNC2","STD")))/IF($B23='PART METHOD'!$D$4,COUNTIFS($G:$G,$G23,$U:$U,"●",$A:$A,ABR$5,$B:$B,'PART METHOD'!$D$4),IF($B23='PART METHOD'!$D$6,COUNTIFS($G:$G,$G23,$U:$U,"●",$A:$A,ABR$5,$B:$B,'PART METHOD'!$D$6),COUNTIFS($G:$G,$G23,$U:$U,"●",$A:$A,ABR$5,$B:$B,"&lt;&gt;"&amp;'PART METHOD'!$D$4,$B:$B,"&lt;&gt;"&amp;'PART METHOD'!$D$6)))/ABR$3,0)/3600/$E23</f>
        <v>0</v>
      </c>
      <c r="ABS23" s="0" t="n">
        <f aca="false">IF($V23="●",SUMIFS(ST_SUM!ACG:ACG,ST_SUM!$L:$L,$G23,ST_SUM!$M:$M,IF($B23='PART METHOD'!$D$4,"FMCNC1",IF($B23='PART METHOD'!$D$6,"FMCNC2","STD")))/IF($B23='PART METHOD'!$D$4,COUNTIFS($G:$G,$G23,$V:$V,"●",$A:$A,ABS$5,$B:$B,'PART METHOD'!$D$4),IF($B23='PART METHOD'!$D$6,COUNTIFS($G:$G,$G23,$V:$V,"●",$A:$A,ABS$5,$B:$B,'PART METHOD'!$D$6),COUNTIFS($G:$G,$G23,$V:$V,"●",$A:$A,ABS$5,$B:$B,"&lt;&gt;"&amp;'PART METHOD'!$D$4,$B:$B,"&lt;&gt;"&amp;'PART METHOD'!$D$6)))/ABS$3,0)/3600/$E23</f>
        <v>0</v>
      </c>
      <c r="ABT23" s="0" t="n">
        <f aca="false">IF($W23="●",SUMIFS(ST_SUM!ACH:ACH,ST_SUM!$L:$L,$G23,ST_SUM!$N:$N,IF($B23='PART METHOD'!$D$5,"HAND","STD"))/COUNTIFS($G:$G,$G23,$W:$W,"●",$A:$A,ABT$5,$B:$B,IF($B23='PART METHOD'!$D$5,'PART METHOD'!$D$5,"&lt;&gt;"&amp;'PART METHOD'!$D$5))/ABT$3,0)/3600/$E23</f>
        <v>0.00243055555555556</v>
      </c>
      <c r="ABU23" s="0" t="n">
        <f aca="false">IF($X23="●",SUMIFS(ST_SUM!ACI:ACI,ST_SUM!$L:$L,$G23)/COUNTIFS($G:$G,$G23,$X:$X,"●",$A:$A,ABU$5)/ABU$3,0)/3600/$E23</f>
        <v>0</v>
      </c>
      <c r="ABV23" s="0" t="n">
        <f aca="false">IF($Y23="●",SUMIFS(ST_SUM!ACJ:ACJ,ST_SUM!$L:$L,$G23)/COUNTIFS($G:$G,$G23,$Y:$Y,"●",$A:$A,ABV$5)/ABV$3,0)/3600/$E23</f>
        <v>0</v>
      </c>
      <c r="ABW23" s="0" t="n">
        <f aca="false">IF($Z23="●",SUMIFS(ST_SUM!ACK:ACK,ST_SUM!$L:$L,$G23)/COUNTIFS($G:$G,$G23,$Z:$Z,"●",$A:$A,ABW$5)/ABW$3,0)/3600/$E23</f>
        <v>0</v>
      </c>
      <c r="ABX23" s="0" t="n">
        <f aca="false">IF($AA23="●",SUMIFS(ST_SUM!ACL:ACL,ST_SUM!$L:$L,$G23)/COUNTIFS($G:$G,$G23,$AA:$AA,"●",$A:$A,ABX$5)/ABX$3,0)/3600/$E23</f>
        <v>0</v>
      </c>
      <c r="ABY23" s="0" t="n">
        <f aca="false">IF($AB23="●",SUMIFS(ST_SUM!ACM:ACM,ST_SUM!$L:$L,$G23)/COUNTIFS($G:$G,$G23,$AB:$AB,"●",$A:$A,ABY$5)/ABY$3,0)/3600/$E23</f>
        <v>0</v>
      </c>
      <c r="ABZ23" s="0" t="n">
        <f aca="false">IF($AC23="●",SUMIFS(ST_SUM!ACN:ACN,ST_SUM!$L:$L,$G23)/COUNTIFS($G:$G,$G23,$AC:$AC,"●",$A:$A,ABZ$5)/ABZ$3,0)/3600/$E23</f>
        <v>0</v>
      </c>
      <c r="ACA23" s="0" t="n">
        <f aca="false">IF($AD23="●",SUMIFS(ST_SUM!ACO:ACO,ST_SUM!$L:$L,$G23)/COUNTIFS($G:$G,$G23,$AD:$AD,"●",$A:$A,ACA$5)/ACA$3,0)/3600/$E23</f>
        <v>0</v>
      </c>
      <c r="ACB23" s="0" t="n">
        <f aca="false">IF($AE23="●",SUMIFS(ST_SUM!ACP:ACP,ST_SUM!$L:$L,$G23)/COUNTIFS($G:$G,$G23,$AE:$AE,"●",$A:$A,ACB$5)/ACB$3,0)/3600/$E23</f>
        <v>0</v>
      </c>
      <c r="ACC23" s="0" t="n">
        <f aca="false">IF($AF23="●",SUMIFS(ST_SUM!ACQ:ACQ,ST_SUM!$L:$L,$G23)/COUNTIFS($G:$G,$G23,$AF:$AF,"●",$A:$A,ACC$5)/ACC$3,0)/3600/$E23</f>
        <v>0</v>
      </c>
      <c r="ACD23" s="0" t="n">
        <f aca="false">IF($AG23="●",SUMIFS(ST_SUM!ACR:ACR,ST_SUM!$L:$L,$G23)/COUNTIFS($G:$G,$G23,$AG:$AG,"●",$A:$A,ACD$5)/ACD$3,0)/3600/$E23</f>
        <v>0</v>
      </c>
      <c r="ACE23" s="0" t="n">
        <f aca="false">IF($AH23="●",SUMIFS(ST_SUM!ACS:ACS,ST_SUM!$L:$L,$G23)/COUNTIFS($G:$G,$G23,$AH:$AH,"●",$A:$A,ACE$5)/ACE$3,0)/3600/$E23</f>
        <v>0</v>
      </c>
      <c r="ACF23" s="0" t="n">
        <f aca="false">IF($AI23="●",SUMIFS(ST_SUM!ACT:ACT,ST_SUM!$L:$L,$G23)/COUNTIFS($G:$G,$G23,$AI:$AI,"●",$A:$A,ACF$5)/ACF$3,0)/3600/$E23</f>
        <v>0</v>
      </c>
      <c r="ACG23" s="0" t="n">
        <f aca="false">IF($AJ23="●",SUMIFS(ST_SUM!ACU:ACU,ST_SUM!$L:$L,$G23)/COUNTIFS($G:$G,$G23,$AJ:$AJ,"●",$A:$A,ACG$5)/ACG$3,0)/3600/$E23</f>
        <v>0</v>
      </c>
      <c r="ACH23" s="0" t="n">
        <f aca="false">IF($AK23="●",SUMIFS(ST_SUM!ACV:ACV,ST_SUM!$L:$L,$G23)/COUNTIFS($G:$G,$G23,$AK:$AK,"●",$A:$A,ACH$5)/ACH$3,0)/3600/$E23</f>
        <v>0</v>
      </c>
      <c r="ACI23" s="0" t="n">
        <f aca="false">IF($AL23="●",SUMIFS(ST_SUM!ACW:ACW,ST_SUM!$L:$L,$G23)/COUNTIFS($G:$G,$G23,$AL:$AL,"●",$A:$A,ACI$5)/ACI$3,0)/3600/$E23</f>
        <v>0</v>
      </c>
      <c r="ACJ23" s="0" t="n">
        <f aca="false">IF($AM23="●",SUMIFS(ST_SUM!ACX:ACX,ST_SUM!$L:$L,$G23)/COUNTIFS($G:$G,$G23,$AM:$AM,"●",$A:$A,ACJ$5)/ACJ$3,0)/3600/$E23</f>
        <v>0</v>
      </c>
      <c r="ACK23" s="0" t="n">
        <f aca="false">IF($AN23="●",SUMIFS(ST_SUM!ACY:ACY,ST_SUM!$L:$L,$G23)/COUNTIFS($G:$G,$G23,$AN:$AN,"●",$A:$A,ACK$5)/ACK$3,0)/3600/$E23</f>
        <v>0</v>
      </c>
      <c r="ACL23" s="0" t="n">
        <f aca="false">IF($AO23="●",SUMIFS(ST_SUM!ACZ:ACZ,ST_SUM!$L:$L,$G23)/COUNTIFS($G:$G,$G23,$AO:$AO,"●",$A:$A,ACL$5)/ACL$3,0)/3600/$E23</f>
        <v>0</v>
      </c>
      <c r="ACM23" s="0" t="n">
        <f aca="false">IF($AP23="●",SUMIFS(ST_SUM!ADA:ADA,ST_SUM!$L:$L,$G23)/COUNTIFS($G:$G,$G23,$AP:$AP,"●",$A:$A,ACM$5)/ACM$3,0)/3600/$E23</f>
        <v>0</v>
      </c>
      <c r="ACN23" s="0" t="n">
        <f aca="false">IF($AQ23="●",SUMIFS(ST_SUM!ADB:ADB,ST_SUM!$L:$L,$G23)/COUNTIFS($G:$G,$G23,$AQ:$AQ,"●",$A:$A,ACN$5)/ACN$3,0)/3600/$E23</f>
        <v>0</v>
      </c>
      <c r="ACO23" s="0" t="n">
        <f aca="false">IF($AR23="●",SUMIFS(ST_SUM!ADC:ADC,ST_SUM!$L:$L,$G23)/COUNTIFS($G:$G,$G23,$AR:$AR,"●",$A:$A,ACO$5)/ACO$3,0)/3600/$E23</f>
        <v>0</v>
      </c>
      <c r="ACP23" s="0" t="n">
        <f aca="false">IF($AS23="●",SUMIFS(ST_SUM!ADD:ADD,ST_SUM!$L:$L,$G23)/COUNTIFS($G:$G,$G23,$AS:$AS,"●",$A:$A,ACP$5)/ACP$3,0)/3600/$E23</f>
        <v>0</v>
      </c>
      <c r="ACQ23" s="0" t="n">
        <f aca="false">IF($AT23="●",SUMIFS(ST_SUM!ADE:ADE,ST_SUM!$L:$L,$G23)/COUNTIFS($G:$G,$G23,$AT:$AT,"●",$A:$A,ACQ$5)/ACQ$3,0)/3600/$E23</f>
        <v>0</v>
      </c>
      <c r="ACR23" s="0" t="n">
        <f aca="false">IF($AU23="●",SUMIFS(ST_SUM!ADF:ADF,ST_SUM!$L:$L,$G23)/COUNTIFS($G:$G,$G23,$AU:$AU,"●",$A:$A,ACR$5)/ACR$3,0)/3600/$E23</f>
        <v>0</v>
      </c>
      <c r="ACS23" s="0" t="n">
        <f aca="false">IF($AV23="●",SUMIFS(ST_SUM!ADG:ADG,ST_SUM!$L:$L,$G23)/COUNTIFS($G:$G,$G23,$AV:$AV,"●",$A:$A,ACS$5)/ACS$3,0)/3600/$E23</f>
        <v>0</v>
      </c>
      <c r="ACT23" s="0" t="n">
        <f aca="false">IF($AW23="●",SUMIFS(ST_SUM!ADH:ADH,ST_SUM!$L:$L,$G23)/COUNTIFS($G:$G,$G23,$AW:$AW,"●",$A:$A,ACT$5)/ACT$3,0)/3600/$E23</f>
        <v>0</v>
      </c>
      <c r="ACU23" s="0" t="n">
        <f aca="false">IF($AX23="●",SUMIFS(ST_SUM!ADI:ADI,ST_SUM!$L:$L,$G23)/COUNTIFS($G:$G,$G23,$AX:$AX,"●",$A:$A,ACU$5)/ACU$3,0)/3600/$E23</f>
        <v>0</v>
      </c>
      <c r="ACV23" s="0" t="n">
        <f aca="false">IF($AY23="●",SUMIFS(ST_SUM!ADJ:ADJ,ST_SUM!$L:$L,$G23)/COUNTIFS($G:$G,$G23,$AY:$AY,"●",$A:$A,ACV$5)/ACV$3,0)/3600/$E23</f>
        <v>0</v>
      </c>
      <c r="ACW23" s="0" t="n">
        <f aca="false">IF($AZ23="●",SUMIFS(ST_SUM!ADK:ADK,ST_SUM!$L:$L,$G23)/COUNTIFS($G:$G,$G23,$AZ:$AZ,"●",$A:$A,ACW$5)/ACW$3,0)/3600/$E23</f>
        <v>0</v>
      </c>
      <c r="ACX23" s="0" t="n">
        <f aca="false">IF($BA23="●",SUMIFS(ST_SUM!ADL:ADL,ST_SUM!$L:$L,$G23)/COUNTIFS($G:$G,$G23,$BA:$BA,"●",$A:$A,ACX$5)/ACX$3,0)/3600/$E23</f>
        <v>0</v>
      </c>
      <c r="ACY23" s="0" t="n">
        <f aca="false">IF($BB23="●",SUMIFS(ST_SUM!ADM:ADM,ST_SUM!$L:$L,$G23)/COUNTIFS($G:$G,$G23,$BB:$BB,"●",$A:$A,ACY$5)/ACY$3,0)/3600/$E23</f>
        <v>0</v>
      </c>
      <c r="ACZ23" s="0" t="n">
        <f aca="false">IF($BC23="●",SUMIFS(ST_SUM!ADN:ADN,ST_SUM!$L:$L,$G23)/COUNTIFS($G:$G,$G23,$BC:$BC,"●",$A:$A,ACZ$5)/ACZ$3,0)/3600/$E23</f>
        <v>0</v>
      </c>
      <c r="ADA23" s="0" t="n">
        <f aca="false">IF($BD23="●",SUMIFS(ST_SUM!ADO:ADO,ST_SUM!$L:$L,$G23)/COUNTIFS($G:$G,$G23,$BD:$BD,"●",$A:$A,ADA$5)/ADA$3,0)/3600/$E23</f>
        <v>0</v>
      </c>
      <c r="ADB23" s="0" t="n">
        <f aca="false">IF($BE23="●",SUMIFS(ST_SUM!ADP:ADP,ST_SUM!$L:$L,$G23)/COUNTIFS($G:$G,$G23,$BE:$BE,"●",$A:$A,ADB$5)/ADB$3,0)/3600/$E23</f>
        <v>0</v>
      </c>
      <c r="ADC23" s="0" t="n">
        <f aca="false">IF($BF23="●",SUMIFS(ST_SUM!ADQ:ADQ,ST_SUM!$L:$L,$G23)/COUNTIFS($G:$G,$G23,$BF:$BF,"●",$A:$A,ADC$5)/ADC$3,0)/3600/$E23</f>
        <v>0</v>
      </c>
      <c r="ADD23" s="0" t="n">
        <f aca="false">IF($BG23="●",SUMIFS(ST_SUM!ADR:ADR,ST_SUM!$L:$L,$G23)/COUNTIFS($G:$G,$G23,$BG:$BG,"●",$A:$A,ADD$5)/ADD$3,0)/3600/$E23</f>
        <v>0</v>
      </c>
      <c r="ADE23" s="0" t="n">
        <f aca="false">IF($BH23="●",SUMIFS(ST_SUM!ADS:ADS,ST_SUM!$L:$L,$G23)/COUNTIFS($G:$G,$G23,$BH:$BH,"●",$A:$A,ADE$5)/ADE$3,0)/3600/$E23</f>
        <v>0</v>
      </c>
      <c r="ADF23" s="0" t="n">
        <f aca="false">IF($BI23="●",SUMIFS(ST_SUM!ADT:ADT,ST_SUM!$L:$L,$G23)/COUNTIFS($G:$G,$G23,$BI:$BI,"●",$A:$A,ADF$5)/ADF$3,0)/3600/$E23</f>
        <v>0</v>
      </c>
      <c r="ADG23" s="0" t="n">
        <f aca="false">IF($BJ23="●",SUMIFS(ST_SUM!ADU:ADU,ST_SUM!$L:$L,$G23)/COUNTIFS($G:$G,$G23,$BJ:$BJ,"●",$A:$A,ADG$5)/ADG$3,0)/3600/$E23</f>
        <v>0</v>
      </c>
      <c r="ADH23" s="0" t="n">
        <f aca="false">IF($BK23="●",SUMIFS(ST_SUM!ADV:ADV,ST_SUM!$L:$L,$G23)/COUNTIFS($G:$G,$G23,$BK:$BK,"●",$A:$A,ADH$5)/ADH$3,0)/3600/$E23</f>
        <v>0</v>
      </c>
      <c r="ADI23" s="0" t="n">
        <f aca="false">IF($BL23="●",SUMIFS(ST_SUM!ADW:ADW,ST_SUM!$L:$L,$G23)/COUNTIFS($G:$G,$G23,$BL:$BL,"●",$A:$A,ADI$5)/ADI$3,0)/3600/$E23</f>
        <v>0</v>
      </c>
      <c r="ADJ23" s="0" t="n">
        <f aca="false">IF($BM23="●",SUMIFS(ST_SUM!ADX:ADX,ST_SUM!$L:$L,$G23)/COUNTIFS($G:$G,$G23,$BM:$BM,"●",$A:$A,ADJ$5)/ADJ$3,0)/3600/$E23</f>
        <v>0</v>
      </c>
      <c r="ADK23" s="0" t="n">
        <f aca="false">IF($BN23="●",SUMIFS(ST_SUM!ADY:ADY,ST_SUM!$L:$L,$G23)/COUNTIFS($G:$G,$G23,$BN:$BN,"●",$A:$A,ADK$5)/ADK$3,0)/3600/$E23</f>
        <v>0</v>
      </c>
      <c r="ADL23" s="0" t="n">
        <f aca="false">IF($BO23="●",SUMIFS(ST_SUM!ADZ:ADZ,ST_SUM!$L:$L,$G23)/COUNTIFS($G:$G,$G23,$BO:$BO,"●",$A:$A,ADL$5)/ADL$3,0)/3600/$E23</f>
        <v>0</v>
      </c>
      <c r="ADM23" s="0" t="n">
        <f aca="false">IF($BP23="●",SUMIFS(ST_SUM!AEA:AEA,ST_SUM!$L:$L,$G23)/COUNTIFS($G:$G,$G23,$BP:$BP,"●",$A:$A,ADM$5)/ADM$3,0)/3600/$E23</f>
        <v>0</v>
      </c>
      <c r="ADN23" s="0" t="n">
        <f aca="false">IF($BQ23="●",SUMIFS(ST_SUM!AEB:AEB,ST_SUM!$L:$L,$G23)/COUNTIFS($G:$G,$G23,$BQ:$BQ,"●",$A:$A,ADN$5)/ADN$3,0)/3600/$E23</f>
        <v>0</v>
      </c>
      <c r="ADO23" s="0" t="n">
        <f aca="false">IF($BR23="●",SUMIFS(ST_SUM!AEC:AEC,ST_SUM!$L:$L,$G23)/COUNTIFS($G:$G,$G23,$BR:$BR,"●",$A:$A,ADO$5)/ADO$3,0)/3600/$E23</f>
        <v>0</v>
      </c>
      <c r="ADP23" s="0" t="n">
        <f aca="false">IF($BS23="●",SUMIFS(ST_SUM!AED:AED,ST_SUM!$L:$L,$G23)/COUNTIFS($G:$G,$G23,$BS:$BS,"●",$A:$A,ADP$5)/ADP$3,0)/3600/$E23</f>
        <v>0</v>
      </c>
      <c r="ADQ23" s="0" t="n">
        <f aca="false">IF($BT23="●",SUMIFS(ST_SUM!AEE:AEE,ST_SUM!$L:$L,$G23)/COUNTIFS($G:$G,$G23,$BT:$BT,"●",$A:$A,ADQ$5)/ADQ$3,0)/3600/$E23</f>
        <v>0</v>
      </c>
      <c r="ADR23" s="0" t="n">
        <f aca="false">SUM(ABE23:ADQ23)</f>
        <v>0.00243055555555556</v>
      </c>
      <c r="ADS23" s="0" t="n">
        <f aca="false">IF($H23="●",SUMIFS(ST_SUM!AEG:AEG,ST_SUM!$L:$L,$G23)/COUNTIFS($G:$G,$G23,$H:$H,"●",$A:$A,ADS$5)/ADS$3,0)/3600/$E23</f>
        <v>0</v>
      </c>
      <c r="ADT23" s="0" t="n">
        <f aca="false">IF($I23="●",SUMIFS(ST_SUM!AEH:AEH,ST_SUM!$L:$L,$G23)/COUNTIFS($G:$G,$G23,$I:$I,"●",$A:$A,ADT$5)/ADT$3,0)/3600/$E23</f>
        <v>0</v>
      </c>
      <c r="ADU23" s="0" t="n">
        <f aca="false">IF($J23="●",SUMIFS(ST_SUM!AEI:AEI,ST_SUM!$L:$L,$G23)/COUNTIFS($G:$G,$G23,$J:$J,"●",$A:$A,ADU$5)/ADU$3,0)/3600/$E23</f>
        <v>0</v>
      </c>
      <c r="ADV23" s="0" t="n">
        <f aca="false">IF($K23="●",SUMIFS(ST_SUM!AEJ:AEJ,ST_SUM!$L:$L,$G23)/COUNTIFS($G:$G,$G23,$K:$K,"●",$A:$A,ADV$5)/ADV$3,0)/3600/$E23</f>
        <v>0</v>
      </c>
      <c r="ADW23" s="0" t="n">
        <f aca="false">IF($L23="●",SUMIFS(ST_SUM!AEK:AEK,ST_SUM!$L:$L,$G23)/COUNTIFS($G:$G,$G23,$L:$L,"●",$A:$A,ADW$5)/ADW$3,0)/3600/$E23</f>
        <v>0</v>
      </c>
      <c r="ADX23" s="0" t="n">
        <f aca="false">IF($M23="●",SUMIFS(ST_SUM!AEL:AEL,ST_SUM!$L:$L,$G23)/COUNTIFS($G:$G,$G23,$M:$M,"●",$A:$A,ADX$5)/ADX$3,0)/3600/$E23</f>
        <v>0</v>
      </c>
      <c r="ADY23" s="0" t="n">
        <f aca="false">IF($N23="●",SUMIFS(ST_SUM!AEM:AEM,ST_SUM!$L:$L,$G23)/COUNTIFS($G:$G,$G23,$N:$N,"●",$A:$A,ADY$5)/ADY$3,0)/3600/$E23</f>
        <v>0</v>
      </c>
      <c r="ADZ23" s="0" t="n">
        <f aca="false">IF($O23="●",SUMIFS(ST_SUM!AEN:AEN,ST_SUM!$L:$L,$G23,ST_SUM!$M:$M,IF($B23='PART METHOD'!$D$4,"FMCNC1",IF($B23='PART METHOD'!$D$6,"FMCNC2","STD")))/IF($B23='PART METHOD'!$D$4,COUNTIFS($G:$G,$G23,$O:$O,"●",$A:$A,ADZ$5,$B:$B,'PART METHOD'!$D$4),IF($B23='PART METHOD'!$D$6,COUNTIFS($G:$G,$G23,$O:$O,"●",$A:$A,ADZ$5,$B:$B,'PART METHOD'!$D$6),COUNTIFS($G:$G,$G23,$O:$O,"●",$A:$A,ADZ$5,$B:$B,"&lt;&gt;"&amp;'PART METHOD'!$D$4,$B:$B,"&lt;&gt;"&amp;'PART METHOD'!$D$6)))/ADZ$3,0)/3600/$E23</f>
        <v>0</v>
      </c>
      <c r="AEA23" s="0" t="n">
        <f aca="false">IF($P23="●",SUMIFS(ST_SUM!AEO:AEO,ST_SUM!$L:$L,$G23,ST_SUM!$M:$M,IF($B23='PART METHOD'!$D$4,"FMCNC1",IF($B23='PART METHOD'!$D$6,"FMCNC2","STD")))/IF($B23='PART METHOD'!$D$4,COUNTIFS($G:$G,$G23,$P:$P,"●",$A:$A,AEA$5,$B:$B,'PART METHOD'!$D$4),IF($B23='PART METHOD'!$D$6,COUNTIFS($G:$G,$G23,$P:$P,"●",$A:$A,AEA$5,$B:$B,'PART METHOD'!$D$6),COUNTIFS($G:$G,$G23,$P:$P,"●",$A:$A,AEA$5,$B:$B,"&lt;&gt;"&amp;'PART METHOD'!$D$4,$B:$B,"&lt;&gt;"&amp;'PART METHOD'!$D$6)))/AEA$3,0)/3600/$E23</f>
        <v>0</v>
      </c>
      <c r="AEB23" s="0" t="n">
        <f aca="false">IF($Q23="●",SUMIFS(ST_SUM!AEP:AEP,ST_SUM!$L:$L,$G23,ST_SUM!$M:$M,IF($B23='PART METHOD'!$D$4,"FMCNC1",IF($B23='PART METHOD'!$D$6,"FMCNC2","STD")))/IF($B23='PART METHOD'!$D$4,COUNTIFS($G:$G,$G23,$Q:$Q,"●",$A:$A,AEB$5,$B:$B,'PART METHOD'!$D$4),IF($B23='PART METHOD'!$D$6,COUNTIFS($G:$G,$G23,$Q:$Q,"●",$A:$A,AEB$5,$B:$B,'PART METHOD'!$D$6),COUNTIFS($G:$G,$G23,$Q:$Q,"●",$A:$A,AEB$5,$B:$B,"&lt;&gt;"&amp;'PART METHOD'!$D$4,$B:$B,"&lt;&gt;"&amp;'PART METHOD'!$D$6)))/AEB$3,0)/3600/$E23</f>
        <v>0</v>
      </c>
      <c r="AEC23" s="0" t="n">
        <f aca="false">IF($R23="●",SUMIFS(ST_SUM!AEQ:AEQ,ST_SUM!$L:$L,$G23,ST_SUM!$M:$M,IF($B23='PART METHOD'!$D$4,"FMCNC1",IF($B23='PART METHOD'!$D$6,"FMCNC2","STD")))/IF($B23='PART METHOD'!$D$4,COUNTIFS($G:$G,$G23,$R:$R,"●",$A:$A,AEC$5,$B:$B,'PART METHOD'!$D$4),IF($B23='PART METHOD'!$D$6,COUNTIFS($G:$G,$G23,$R:$R,"●",$A:$A,AEC$5,$B:$B,'PART METHOD'!$D$6),COUNTIFS($G:$G,$G23,$R:$R,"●",$A:$A,AEC$5,$B:$B,"&lt;&gt;"&amp;'PART METHOD'!$D$4,$B:$B,"&lt;&gt;"&amp;'PART METHOD'!$D$6)))/AEC$3,0)/3600/$E23</f>
        <v>0</v>
      </c>
      <c r="AED23" s="0" t="n">
        <f aca="false">IF($S23="●",SUMIFS(ST_SUM!AER:AER,ST_SUM!$L:$L,$G23,ST_SUM!$M:$M,IF($B23='PART METHOD'!$D$4,"FMCNC1",IF($B23='PART METHOD'!$D$6,"FMCNC2","STD")))/IF($B23='PART METHOD'!$D$4,COUNTIFS($G:$G,$G23,$S:$S,"●",$A:$A,AED$5,$B:$B,'PART METHOD'!$D$4),IF($B23='PART METHOD'!$D$6,COUNTIFS($G:$G,$G23,$S:$S,"●",$A:$A,AED$5,$B:$B,'PART METHOD'!$D$6),COUNTIFS($G:$G,$G23,$S:$S,"●",$A:$A,AED$5,$B:$B,"&lt;&gt;"&amp;'PART METHOD'!$D$4,$B:$B,"&lt;&gt;"&amp;'PART METHOD'!$D$6)))/AED$3,0)/3600/$E23</f>
        <v>0</v>
      </c>
      <c r="AEE23" s="0" t="n">
        <f aca="false">IF($T23="●",SUMIFS(ST_SUM!AES:AES,ST_SUM!$L:$L,$G23,ST_SUM!$M:$M,IF($B23='PART METHOD'!$D$4,"FMCNC1",IF($B23='PART METHOD'!$D$6,"FMCNC2","STD")))/IF($B23='PART METHOD'!$D$4,COUNTIFS($G:$G,$G23,$T:$T,"●",$A:$A,AEE$5,$B:$B,'PART METHOD'!$D$4),IF($B23='PART METHOD'!$D$6,COUNTIFS($G:$G,$G23,$T:$T,"●",$A:$A,AEE$5,$B:$B,'PART METHOD'!$D$6),COUNTIFS($G:$G,$G23,$T:$T,"●",$A:$A,AEE$5,$B:$B,"&lt;&gt;"&amp;'PART METHOD'!$D$4,$B:$B,"&lt;&gt;"&amp;'PART METHOD'!$D$6)))/AEE$3,0)/3600/$E23</f>
        <v>0</v>
      </c>
      <c r="AEF23" s="0" t="n">
        <f aca="false">IF($U23="●",SUMIFS(ST_SUM!AET:AET,ST_SUM!$L:$L,$G23,ST_SUM!$M:$M,IF($B23='PART METHOD'!$D$4,"FMCNC1",IF($B23='PART METHOD'!$D$6,"FMCNC2","STD")))/IF($B23='PART METHOD'!$D$4,COUNTIFS($G:$G,$G23,$U:$U,"●",$A:$A,AEF$5,$B:$B,'PART METHOD'!$D$4),IF($B23='PART METHOD'!$D$6,COUNTIFS($G:$G,$G23,$U:$U,"●",$A:$A,AEF$5,$B:$B,'PART METHOD'!$D$6),COUNTIFS($G:$G,$G23,$U:$U,"●",$A:$A,AEF$5,$B:$B,"&lt;&gt;"&amp;'PART METHOD'!$D$4,$B:$B,"&lt;&gt;"&amp;'PART METHOD'!$D$6)))/AEF$3,0)/3600/$E23</f>
        <v>0</v>
      </c>
      <c r="AEG23" s="0" t="n">
        <f aca="false">IF($V23="●",SUMIFS(ST_SUM!AEU:AEU,ST_SUM!$L:$L,$G23,ST_SUM!$M:$M,IF($B23='PART METHOD'!$D$4,"FMCNC1",IF($B23='PART METHOD'!$D$6,"FMCNC2","STD")))/IF($B23='PART METHOD'!$D$4,COUNTIFS($G:$G,$G23,$V:$V,"●",$A:$A,AEG$5,$B:$B,'PART METHOD'!$D$4),IF($B23='PART METHOD'!$D$6,COUNTIFS($G:$G,$G23,$V:$V,"●",$A:$A,AEG$5,$B:$B,'PART METHOD'!$D$6),COUNTIFS($G:$G,$G23,$V:$V,"●",$A:$A,AEG$5,$B:$B,"&lt;&gt;"&amp;'PART METHOD'!$D$4,$B:$B,"&lt;&gt;"&amp;'PART METHOD'!$D$6)))/AEG$3,0)/3600/$E23</f>
        <v>0</v>
      </c>
      <c r="AEH23" s="0" t="n">
        <f aca="false">IF($W23="●",SUMIFS(ST_SUM!AEV:AEV,ST_SUM!$L:$L,$G23,ST_SUM!$N:$N,IF($B23='PART METHOD'!$D$5,"HAND","STD"))/COUNTIFS($G:$G,$G23,$W:$W,"●",$A:$A,AEH$5,$B:$B,IF($B23='PART METHOD'!$D$5,'PART METHOD'!$D$5,"&lt;&gt;"&amp;'PART METHOD'!$D$5))/AEH$3,0)/3600/$E23</f>
        <v>0.0009375</v>
      </c>
      <c r="AEI23" s="0" t="n">
        <f aca="false">IF($X23="●",SUMIFS(ST_SUM!AEW:AEW,ST_SUM!$L:$L,$G23)/COUNTIFS($G:$G,$G23,$X:$X,"●",$A:$A,AEI$5)/AEI$3,0)/3600/$E23</f>
        <v>0</v>
      </c>
      <c r="AEJ23" s="0" t="n">
        <f aca="false">IF($Y23="●",SUMIFS(ST_SUM!AEX:AEX,ST_SUM!$L:$L,$G23)/COUNTIFS($G:$G,$G23,$Y:$Y,"●",$A:$A,AEJ$5)/AEJ$3,0)/3600/$E23</f>
        <v>0</v>
      </c>
      <c r="AEK23" s="0" t="n">
        <f aca="false">IF($Z23="●",SUMIFS(ST_SUM!AEY:AEY,ST_SUM!$L:$L,$G23)/COUNTIFS($G:$G,$G23,$Z:$Z,"●",$A:$A,AEK$5)/AEK$3,0)/3600/$E23</f>
        <v>0</v>
      </c>
      <c r="AEL23" s="0" t="n">
        <f aca="false">IF($AA23="●",SUMIFS(ST_SUM!AEZ:AEZ,ST_SUM!$L:$L,$G23)/COUNTIFS($G:$G,$G23,$AA:$AA,"●",$A:$A,AEL$5)/AEL$3,0)/3600/$E23</f>
        <v>0</v>
      </c>
      <c r="AEM23" s="0" t="n">
        <f aca="false">IF($AB23="●",SUMIFS(ST_SUM!AFA:AFA,ST_SUM!$L:$L,$G23)/COUNTIFS($G:$G,$G23,$AB:$AB,"●",$A:$A,AEM$5)/AEM$3,0)/3600/$E23</f>
        <v>0</v>
      </c>
      <c r="AEN23" s="0" t="n">
        <f aca="false">IF($AC23="●",SUMIFS(ST_SUM!AFB:AFB,ST_SUM!$L:$L,$G23)/COUNTIFS($G:$G,$G23,$AC:$AC,"●",$A:$A,AEN$5)/AEN$3,0)/3600/$E23</f>
        <v>0</v>
      </c>
      <c r="AEO23" s="0" t="n">
        <f aca="false">IF($AD23="●",SUMIFS(ST_SUM!AFC:AFC,ST_SUM!$L:$L,$G23)/COUNTIFS($G:$G,$G23,$AD:$AD,"●",$A:$A,AEO$5)/AEO$3,0)/3600/$E23</f>
        <v>0</v>
      </c>
      <c r="AEP23" s="0" t="n">
        <f aca="false">IF($AE23="●",SUMIFS(ST_SUM!AFD:AFD,ST_SUM!$L:$L,$G23)/COUNTIFS($G:$G,$G23,$AE:$AE,"●",$A:$A,AEP$5)/AEP$3,0)/3600/$E23</f>
        <v>0</v>
      </c>
      <c r="AEQ23" s="0" t="n">
        <f aca="false">IF($AF23="●",SUMIFS(ST_SUM!AFE:AFE,ST_SUM!$L:$L,$G23)/COUNTIFS($G:$G,$G23,$AF:$AF,"●",$A:$A,AEQ$5)/AEQ$3,0)/3600/$E23</f>
        <v>0</v>
      </c>
      <c r="AER23" s="0" t="n">
        <f aca="false">IF($AG23="●",SUMIFS(ST_SUM!AFF:AFF,ST_SUM!$L:$L,$G23)/COUNTIFS($G:$G,$G23,$AG:$AG,"●",$A:$A,AER$5)/AER$3,0)/3600/$E23</f>
        <v>0</v>
      </c>
      <c r="AES23" s="0" t="n">
        <f aca="false">IF($AH23="●",SUMIFS(ST_SUM!AFG:AFG,ST_SUM!$L:$L,$G23)/COUNTIFS($G:$G,$G23,$AH:$AH,"●",$A:$A,AES$5)/AES$3,0)/3600/$E23</f>
        <v>0</v>
      </c>
      <c r="AET23" s="0" t="n">
        <f aca="false">IF($AI23="●",SUMIFS(ST_SUM!AFH:AFH,ST_SUM!$L:$L,$G23)/COUNTIFS($G:$G,$G23,$AI:$AI,"●",$A:$A,AET$5)/AET$3,0)/3600/$E23</f>
        <v>0</v>
      </c>
      <c r="AEU23" s="0" t="n">
        <f aca="false">IF($AJ23="●",SUMIFS(ST_SUM!AFI:AFI,ST_SUM!$L:$L,$G23)/COUNTIFS($G:$G,$G23,$AJ:$AJ,"●",$A:$A,AEU$5)/AEU$3,0)/3600/$E23</f>
        <v>0</v>
      </c>
      <c r="AEV23" s="0" t="n">
        <f aca="false">IF($AK23="●",SUMIFS(ST_SUM!AFJ:AFJ,ST_SUM!$L:$L,$G23)/COUNTIFS($G:$G,$G23,$AK:$AK,"●",$A:$A,AEV$5)/AEV$3,0)/3600/$E23</f>
        <v>0</v>
      </c>
      <c r="AEW23" s="0" t="n">
        <f aca="false">IF($AL23="●",SUMIFS(ST_SUM!AFK:AFK,ST_SUM!$L:$L,$G23)/COUNTIFS($G:$G,$G23,$AL:$AL,"●",$A:$A,AEW$5)/AEW$3,0)/3600/$E23</f>
        <v>0</v>
      </c>
      <c r="AEX23" s="0" t="n">
        <f aca="false">IF($AM23="●",SUMIFS(ST_SUM!AFL:AFL,ST_SUM!$L:$L,$G23)/COUNTIFS($G:$G,$G23,$AM:$AM,"●",$A:$A,AEX$5)/AEX$3,0)/3600/$E23</f>
        <v>0</v>
      </c>
      <c r="AEY23" s="0" t="n">
        <f aca="false">IF($AN23="●",SUMIFS(ST_SUM!AFM:AFM,ST_SUM!$L:$L,$G23)/COUNTIFS($G:$G,$G23,$AN:$AN,"●",$A:$A,AEY$5)/AEY$3,0)/3600/$E23</f>
        <v>0</v>
      </c>
      <c r="AEZ23" s="0" t="n">
        <f aca="false">IF($AO23="●",SUMIFS(ST_SUM!AFN:AFN,ST_SUM!$L:$L,$G23)/COUNTIFS($G:$G,$G23,$AO:$AO,"●",$A:$A,AEZ$5)/AEZ$3,0)/3600/$E23</f>
        <v>0</v>
      </c>
      <c r="AFA23" s="0" t="n">
        <f aca="false">IF($AP23="●",SUMIFS(ST_SUM!AFO:AFO,ST_SUM!$L:$L,$G23)/COUNTIFS($G:$G,$G23,$AP:$AP,"●",$A:$A,AFA$5)/AFA$3,0)/3600/$E23</f>
        <v>0</v>
      </c>
      <c r="AFB23" s="0" t="n">
        <f aca="false">IF($AQ23="●",SUMIFS(ST_SUM!AFP:AFP,ST_SUM!$L:$L,$G23)/COUNTIFS($G:$G,$G23,$AQ:$AQ,"●",$A:$A,AFB$5)/AFB$3,0)/3600/$E23</f>
        <v>0</v>
      </c>
      <c r="AFC23" s="0" t="n">
        <f aca="false">IF($AR23="●",SUMIFS(ST_SUM!AFQ:AFQ,ST_SUM!$L:$L,$G23)/COUNTIFS($G:$G,$G23,$AR:$AR,"●",$A:$A,AFC$5)/AFC$3,0)/3600/$E23</f>
        <v>0</v>
      </c>
      <c r="AFD23" s="0" t="n">
        <f aca="false">IF($AS23="●",SUMIFS(ST_SUM!AFR:AFR,ST_SUM!$L:$L,$G23)/COUNTIFS($G:$G,$G23,$AS:$AS,"●",$A:$A,AFD$5)/AFD$3,0)/3600/$E23</f>
        <v>0</v>
      </c>
      <c r="AFE23" s="0" t="n">
        <f aca="false">IF($AT23="●",SUMIFS(ST_SUM!AFS:AFS,ST_SUM!$L:$L,$G23)/COUNTIFS($G:$G,$G23,$AT:$AT,"●",$A:$A,AFE$5)/AFE$3,0)/3600/$E23</f>
        <v>0</v>
      </c>
      <c r="AFF23" s="0" t="n">
        <f aca="false">IF($AU23="●",SUMIFS(ST_SUM!AFT:AFT,ST_SUM!$L:$L,$G23)/COUNTIFS($G:$G,$G23,$AU:$AU,"●",$A:$A,AFF$5)/AFF$3,0)/3600/$E23</f>
        <v>0</v>
      </c>
      <c r="AFG23" s="0" t="n">
        <f aca="false">IF($AV23="●",SUMIFS(ST_SUM!AFU:AFU,ST_SUM!$L:$L,$G23)/COUNTIFS($G:$G,$G23,$AV:$AV,"●",$A:$A,AFG$5)/AFG$3,0)/3600/$E23</f>
        <v>0</v>
      </c>
      <c r="AFH23" s="0" t="n">
        <f aca="false">IF($AW23="●",SUMIFS(ST_SUM!AFV:AFV,ST_SUM!$L:$L,$G23)/COUNTIFS($G:$G,$G23,$AW:$AW,"●",$A:$A,AFH$5)/AFH$3,0)/3600/$E23</f>
        <v>0</v>
      </c>
      <c r="AFI23" s="0" t="n">
        <f aca="false">IF($AX23="●",SUMIFS(ST_SUM!AFW:AFW,ST_SUM!$L:$L,$G23)/COUNTIFS($G:$G,$G23,$AX:$AX,"●",$A:$A,AFI$5)/AFI$3,0)/3600/$E23</f>
        <v>0</v>
      </c>
      <c r="AFJ23" s="0" t="n">
        <f aca="false">IF($AY23="●",SUMIFS(ST_SUM!AFX:AFX,ST_SUM!$L:$L,$G23)/COUNTIFS($G:$G,$G23,$AY:$AY,"●",$A:$A,AFJ$5)/AFJ$3,0)/3600/$E23</f>
        <v>0</v>
      </c>
      <c r="AFK23" s="0" t="n">
        <f aca="false">IF($AZ23="●",SUMIFS(ST_SUM!AFY:AFY,ST_SUM!$L:$L,$G23)/COUNTIFS($G:$G,$G23,$AZ:$AZ,"●",$A:$A,AFK$5)/AFK$3,0)/3600/$E23</f>
        <v>0</v>
      </c>
      <c r="AFL23" s="0" t="n">
        <f aca="false">IF($BA23="●",SUMIFS(ST_SUM!AFZ:AFZ,ST_SUM!$L:$L,$G23)/COUNTIFS($G:$G,$G23,$BA:$BA,"●",$A:$A,AFL$5)/AFL$3,0)/3600/$E23</f>
        <v>0</v>
      </c>
      <c r="AFM23" s="0" t="n">
        <f aca="false">IF($BB23="●",SUMIFS(ST_SUM!AGA:AGA,ST_SUM!$L:$L,$G23)/COUNTIFS($G:$G,$G23,$BB:$BB,"●",$A:$A,AFM$5)/AFM$3,0)/3600/$E23</f>
        <v>0</v>
      </c>
      <c r="AFN23" s="0" t="n">
        <f aca="false">IF($BC23="●",SUMIFS(ST_SUM!AGB:AGB,ST_SUM!$L:$L,$G23)/COUNTIFS($G:$G,$G23,$BC:$BC,"●",$A:$A,AFN$5)/AFN$3,0)/3600/$E23</f>
        <v>0</v>
      </c>
      <c r="AFO23" s="0" t="n">
        <f aca="false">IF($BD23="●",SUMIFS(ST_SUM!AGC:AGC,ST_SUM!$L:$L,$G23)/COUNTIFS($G:$G,$G23,$BD:$BD,"●",$A:$A,AFO$5)/AFO$3,0)/3600/$E23</f>
        <v>0</v>
      </c>
      <c r="AFP23" s="0" t="n">
        <f aca="false">IF($BE23="●",SUMIFS(ST_SUM!AGD:AGD,ST_SUM!$L:$L,$G23)/COUNTIFS($G:$G,$G23,$BE:$BE,"●",$A:$A,AFP$5)/AFP$3,0)/3600/$E23</f>
        <v>0</v>
      </c>
      <c r="AFQ23" s="0" t="n">
        <f aca="false">IF($BF23="●",SUMIFS(ST_SUM!AGE:AGE,ST_SUM!$L:$L,$G23)/COUNTIFS($G:$G,$G23,$BF:$BF,"●",$A:$A,AFQ$5)/AFQ$3,0)/3600/$E23</f>
        <v>0</v>
      </c>
      <c r="AFR23" s="0" t="n">
        <f aca="false">IF($BG23="●",SUMIFS(ST_SUM!AGF:AGF,ST_SUM!$L:$L,$G23)/COUNTIFS($G:$G,$G23,$BG:$BG,"●",$A:$A,AFR$5)/AFR$3,0)/3600/$E23</f>
        <v>0</v>
      </c>
      <c r="AFS23" s="0" t="n">
        <f aca="false">IF($BH23="●",SUMIFS(ST_SUM!AGG:AGG,ST_SUM!$L:$L,$G23)/COUNTIFS($G:$G,$G23,$BH:$BH,"●",$A:$A,AFS$5)/AFS$3,0)/3600/$E23</f>
        <v>0</v>
      </c>
      <c r="AFT23" s="0" t="n">
        <f aca="false">IF($BI23="●",SUMIFS(ST_SUM!AGH:AGH,ST_SUM!$L:$L,$G23)/COUNTIFS($G:$G,$G23,$BI:$BI,"●",$A:$A,AFT$5)/AFT$3,0)/3600/$E23</f>
        <v>0</v>
      </c>
      <c r="AFU23" s="0" t="n">
        <f aca="false">IF($BJ23="●",SUMIFS(ST_SUM!AGI:AGI,ST_SUM!$L:$L,$G23)/COUNTIFS($G:$G,$G23,$BJ:$BJ,"●",$A:$A,AFU$5)/AFU$3,0)/3600/$E23</f>
        <v>0</v>
      </c>
      <c r="AFV23" s="0" t="n">
        <f aca="false">IF($BK23="●",SUMIFS(ST_SUM!AGJ:AGJ,ST_SUM!$L:$L,$G23)/COUNTIFS($G:$G,$G23,$BK:$BK,"●",$A:$A,AFV$5)/AFV$3,0)/3600/$E23</f>
        <v>0</v>
      </c>
      <c r="AFW23" s="0" t="n">
        <f aca="false">IF($BL23="●",SUMIFS(ST_SUM!AGK:AGK,ST_SUM!$L:$L,$G23)/COUNTIFS($G:$G,$G23,$BL:$BL,"●",$A:$A,AFW$5)/AFW$3,0)/3600/$E23</f>
        <v>0</v>
      </c>
      <c r="AFX23" s="0" t="n">
        <f aca="false">IF($BM23="●",SUMIFS(ST_SUM!AGL:AGL,ST_SUM!$L:$L,$G23)/COUNTIFS($G:$G,$G23,$BM:$BM,"●",$A:$A,AFX$5)/AFX$3,0)/3600/$E23</f>
        <v>0</v>
      </c>
      <c r="AFY23" s="0" t="n">
        <f aca="false">IF($BN23="●",SUMIFS(ST_SUM!AGM:AGM,ST_SUM!$L:$L,$G23)/COUNTIFS($G:$G,$G23,$BN:$BN,"●",$A:$A,AFY$5)/AFY$3,0)/3600/$E23</f>
        <v>0</v>
      </c>
      <c r="AFZ23" s="0" t="n">
        <f aca="false">IF($BO23="●",SUMIFS(ST_SUM!AGN:AGN,ST_SUM!$L:$L,$G23)/COUNTIFS($G:$G,$G23,$BO:$BO,"●",$A:$A,AFZ$5)/AFZ$3,0)/3600/$E23</f>
        <v>0</v>
      </c>
      <c r="AGA23" s="0" t="n">
        <f aca="false">IF($BP23="●",SUMIFS(ST_SUM!AGO:AGO,ST_SUM!$L:$L,$G23)/COUNTIFS($G:$G,$G23,$BP:$BP,"●",$A:$A,AGA$5)/AGA$3,0)/3600/$E23</f>
        <v>0</v>
      </c>
      <c r="AGB23" s="0" t="n">
        <f aca="false">IF($BQ23="●",SUMIFS(ST_SUM!AGP:AGP,ST_SUM!$L:$L,$G23)/COUNTIFS($G:$G,$G23,$BQ:$BQ,"●",$A:$A,AGB$5)/AGB$3,0)/3600/$E23</f>
        <v>0</v>
      </c>
      <c r="AGC23" s="0" t="n">
        <f aca="false">IF($BR23="●",SUMIFS(ST_SUM!AGQ:AGQ,ST_SUM!$L:$L,$G23)/COUNTIFS($G:$G,$G23,$BR:$BR,"●",$A:$A,AGC$5)/AGC$3,0)/3600/$E23</f>
        <v>0</v>
      </c>
      <c r="AGD23" s="0" t="n">
        <f aca="false">IF($BS23="●",SUMIFS(ST_SUM!AGR:AGR,ST_SUM!$L:$L,$G23)/COUNTIFS($G:$G,$G23,$BS:$BS,"●",$A:$A,AGD$5)/AGD$3,0)/3600/$E23</f>
        <v>0</v>
      </c>
      <c r="AGE23" s="0" t="n">
        <f aca="false">IF($BT23="●",SUMIFS(ST_SUM!AGS:AGS,ST_SUM!$L:$L,$G23)/COUNTIFS($G:$G,$G23,$BT:$BT,"●",$A:$A,AGE$5)/AGE$3,0)/3600/$E23</f>
        <v>0</v>
      </c>
      <c r="AGF23" s="0" t="n">
        <f aca="false">SUM(ADS23:AGE23)</f>
        <v>0.0009375</v>
      </c>
    </row>
    <row r="24" customFormat="false" ht="15" hidden="false" customHeight="false" outlineLevel="0" collapsed="false">
      <c r="A24" s="0" t="s">
        <v>310</v>
      </c>
      <c r="B24" s="0" t="s">
        <v>319</v>
      </c>
      <c r="C24" s="0" t="s">
        <v>332</v>
      </c>
      <c r="E24" s="0" t="n">
        <v>8</v>
      </c>
      <c r="G24" s="0" t="n">
        <v>12.7</v>
      </c>
      <c r="H24" s="0" t="s">
        <v>313</v>
      </c>
      <c r="J24" s="0" t="s">
        <v>313</v>
      </c>
      <c r="L24" s="0" t="s">
        <v>313</v>
      </c>
      <c r="N24" s="0" t="s">
        <v>313</v>
      </c>
      <c r="O24" s="0" t="s">
        <v>313</v>
      </c>
      <c r="P24" s="0" t="s">
        <v>313</v>
      </c>
      <c r="Q24" s="0" t="s">
        <v>313</v>
      </c>
      <c r="R24" s="0" t="s">
        <v>313</v>
      </c>
      <c r="S24" s="0" t="s">
        <v>313</v>
      </c>
      <c r="W24" s="0" t="s">
        <v>313</v>
      </c>
      <c r="X24" s="0" t="s">
        <v>313</v>
      </c>
      <c r="Y24" s="0" t="s">
        <v>313</v>
      </c>
      <c r="Z24" s="0" t="s">
        <v>313</v>
      </c>
      <c r="AB24" s="0" t="s">
        <v>313</v>
      </c>
      <c r="AG24" s="0" t="s">
        <v>313</v>
      </c>
      <c r="AH24" s="0" t="s">
        <v>313</v>
      </c>
      <c r="AI24" s="0" t="s">
        <v>313</v>
      </c>
      <c r="AM24" s="0" t="s">
        <v>313</v>
      </c>
      <c r="AN24" s="0" t="s">
        <v>313</v>
      </c>
      <c r="AP24" s="0" t="s">
        <v>313</v>
      </c>
      <c r="AQ24" s="0" t="s">
        <v>313</v>
      </c>
      <c r="AV24" s="0" t="s">
        <v>313</v>
      </c>
      <c r="AW24" s="0" t="s">
        <v>313</v>
      </c>
      <c r="AX24" s="0" t="s">
        <v>313</v>
      </c>
      <c r="AY24" s="0" t="s">
        <v>313</v>
      </c>
      <c r="AZ24" s="0" t="s">
        <v>313</v>
      </c>
      <c r="BB24" s="0" t="s">
        <v>313</v>
      </c>
      <c r="BD24" s="0" t="s">
        <v>313</v>
      </c>
      <c r="BE24" s="0" t="s">
        <v>313</v>
      </c>
      <c r="BG24" s="0" t="s">
        <v>313</v>
      </c>
      <c r="BI24" s="0" t="s">
        <v>313</v>
      </c>
      <c r="BJ24" s="0" t="s">
        <v>313</v>
      </c>
      <c r="BK24" s="0" t="s">
        <v>313</v>
      </c>
      <c r="BL24" s="0" t="s">
        <v>313</v>
      </c>
      <c r="BP24" s="0" t="s">
        <v>313</v>
      </c>
      <c r="BQ24" s="0" t="s">
        <v>313</v>
      </c>
      <c r="BR24" s="0" t="s">
        <v>313</v>
      </c>
      <c r="BT24" s="0" t="s">
        <v>313</v>
      </c>
      <c r="BU24" s="0" t="n">
        <f aca="false">IF($H24="●",SUMIFS(ST_SUM!CI:CI,ST_SUM!$L:$L,$G24)/COUNTIFS($G:$G,$G24,$H:$H,"●",$A:$A,BU$5)/BU$3,0)/3600/$E24</f>
        <v>0.0319096788194445</v>
      </c>
      <c r="BV24" s="0" t="n">
        <f aca="false">IF($I24="●",SUMIFS(ST_SUM!CJ:CJ,ST_SUM!$L:$L,$G24)/COUNTIFS($G:$G,$G24,$I:$I,"●",$A:$A,BV$5)/BV$3,0)/3600/$E24</f>
        <v>0</v>
      </c>
      <c r="BW24" s="0" t="n">
        <f aca="false">IF($J24="●",SUMIFS(ST_SUM!CK:CK,ST_SUM!$L:$L,$G24)/COUNTIFS($G:$G,$G24,$J:$J,"●",$A:$A,BW$5)/BW$3,0)/3600/$E24</f>
        <v>0.0179596527777778</v>
      </c>
      <c r="BX24" s="0" t="n">
        <f aca="false">IF($K24="●",SUMIFS(ST_SUM!CL:CL,ST_SUM!$L:$L,$G24)/COUNTIFS($G:$G,$G24,$K:$K,"●",$A:$A,BX$5)/BX$3,0)/3600/$E24</f>
        <v>0</v>
      </c>
      <c r="BY24" s="0" t="n">
        <f aca="false">IF($L24="●",SUMIFS(ST_SUM!CM:CM,ST_SUM!$L:$L,$G24)/COUNTIFS($G:$G,$G24,$L:$L,"●",$A:$A,BY$5)/BY$3,0)/3600/$E24</f>
        <v>0.0550257890625</v>
      </c>
      <c r="BZ24" s="0" t="n">
        <f aca="false">IF($M24="●",SUMIFS(ST_SUM!CN:CN,ST_SUM!$L:$L,$G24)/COUNTIFS($G:$G,$G24,$M:$M,"●",$A:$A,BZ$5)/BZ$3,0)/3600/$E24</f>
        <v>0</v>
      </c>
      <c r="CA24" s="0" t="n">
        <f aca="false">IF($N24="●",SUMIFS(ST_SUM!CO:CO,ST_SUM!$L:$L,$G24)/COUNTIFS($G:$G,$G24,$N:$N,"●",$A:$A,CA$5)/CA$3,0)/3600/$E24</f>
        <v>0.0366506944444444</v>
      </c>
      <c r="CB24" s="0" t="n">
        <f aca="false">IF($O24="●",SUMIFS(ST_SUM!CP:CP,ST_SUM!$L:$L,$G24,ST_SUM!$M:$M,IF($B24='PART METHOD'!$D$4,"FMCNC1",IF($B24='PART METHOD'!$D$6,"FMCNC2","STD")))/IF($B24='PART METHOD'!$D$4,COUNTIFS($G:$G,$G24,$O:$O,"●",$A:$A,CB$5,$B:$B,'PART METHOD'!$D$4),IF($B24='PART METHOD'!$D$6,COUNTIFS($G:$G,$G24,$O:$O,"●",$A:$A,CB$5,$B:$B,'PART METHOD'!$D$6),COUNTIFS($G:$G,$G24,$O:$O,"●",$A:$A,CB$5,$B:$B,"&lt;&gt;"&amp;'PART METHOD'!$D$4,$B:$B,"&lt;&gt;"&amp;'PART METHOD'!$D$6)))/CB$3,0)/3600/$E24</f>
        <v>0.015641015625</v>
      </c>
      <c r="CC24" s="0" t="n">
        <f aca="false">IF($P24="●",SUMIFS(ST_SUM!CQ:CQ,ST_SUM!$L:$L,$G24,ST_SUM!$M:$M,IF($B24='PART METHOD'!$D$4,"FMCNC1",IF($B24='PART METHOD'!$D$6,"FMCNC2","STD")))/IF($B24='PART METHOD'!$D$4,COUNTIFS($G:$G,$G24,$P:$P,"●",$A:$A,CC$5,$B:$B,'PART METHOD'!$D$4),IF($B24='PART METHOD'!$D$6,COUNTIFS($G:$G,$G24,$P:$P,"●",$A:$A,CC$5,$B:$B,'PART METHOD'!$D$6),COUNTIFS($G:$G,$G24,$P:$P,"●",$A:$A,CC$5,$B:$B,"&lt;&gt;"&amp;'PART METHOD'!$D$4,$B:$B,"&lt;&gt;"&amp;'PART METHOD'!$D$6)))/CC$3,0)/3600/$E24</f>
        <v>0.0307927048611111</v>
      </c>
      <c r="CD24" s="0" t="n">
        <f aca="false">IF($Q24="●",SUMIFS(ST_SUM!CR:CR,ST_SUM!$L:$L,$G24,ST_SUM!$M:$M,IF($B24='PART METHOD'!$D$4,"FMCNC1",IF($B24='PART METHOD'!$D$6,"FMCNC2","STD")))/IF($B24='PART METHOD'!$D$4,COUNTIFS($G:$G,$G24,$Q:$Q,"●",$A:$A,CD$5,$B:$B,'PART METHOD'!$D$4),IF($B24='PART METHOD'!$D$6,COUNTIFS($G:$G,$G24,$Q:$Q,"●",$A:$A,CD$5,$B:$B,'PART METHOD'!$D$6),COUNTIFS($G:$G,$G24,$Q:$Q,"●",$A:$A,CD$5,$B:$B,"&lt;&gt;"&amp;'PART METHOD'!$D$4,$B:$B,"&lt;&gt;"&amp;'PART METHOD'!$D$6)))/CD$3,0)/3600/$E24</f>
        <v>0.0357178356481482</v>
      </c>
      <c r="CE24" s="0" t="n">
        <f aca="false">IF($R24="●",SUMIFS(ST_SUM!CS:CS,ST_SUM!$L:$L,$G24,ST_SUM!$M:$M,IF($B24='PART METHOD'!$D$4,"FMCNC1",IF($B24='PART METHOD'!$D$6,"FMCNC2","STD")))/IF($B24='PART METHOD'!$D$4,COUNTIFS($G:$G,$G24,$R:$R,"●",$A:$A,CE$5,$B:$B,'PART METHOD'!$D$4),IF($B24='PART METHOD'!$D$6,COUNTIFS($G:$G,$G24,$R:$R,"●",$A:$A,CE$5,$B:$B,'PART METHOD'!$D$6),COUNTIFS($G:$G,$G24,$R:$R,"●",$A:$A,CE$5,$B:$B,"&lt;&gt;"&amp;'PART METHOD'!$D$4,$B:$B,"&lt;&gt;"&amp;'PART METHOD'!$D$6)))/CE$3,0)/3600/$E24</f>
        <v>0.0237806828703704</v>
      </c>
      <c r="CF24" s="0" t="n">
        <f aca="false">IF($S24="●",SUMIFS(ST_SUM!CT:CT,ST_SUM!$L:$L,$G24,ST_SUM!$M:$M,IF($B24='PART METHOD'!$D$4,"FMCNC1",IF($B24='PART METHOD'!$D$6,"FMCNC2","STD")))/IF($B24='PART METHOD'!$D$4,COUNTIFS($G:$G,$G24,$S:$S,"●",$A:$A,CF$5,$B:$B,'PART METHOD'!$D$4),IF($B24='PART METHOD'!$D$6,COUNTIFS($G:$G,$G24,$S:$S,"●",$A:$A,CF$5,$B:$B,'PART METHOD'!$D$6),COUNTIFS($G:$G,$G24,$S:$S,"●",$A:$A,CF$5,$B:$B,"&lt;&gt;"&amp;'PART METHOD'!$D$4,$B:$B,"&lt;&gt;"&amp;'PART METHOD'!$D$6)))/CF$3,0)/3600/$E24</f>
        <v>0.0602798285590278</v>
      </c>
      <c r="CG24" s="0" t="n">
        <f aca="false">IF($T24="●",SUMIFS(ST_SUM!CU:CU,ST_SUM!$L:$L,$G24,ST_SUM!$M:$M,IF($B24='PART METHOD'!$D$4,"FMCNC1",IF($B24='PART METHOD'!$D$6,"FMCNC2","STD")))/IF($B24='PART METHOD'!$D$4,COUNTIFS($G:$G,$G24,$T:$T,"●",$A:$A,CG$5,$B:$B,'PART METHOD'!$D$4),IF($B24='PART METHOD'!$D$6,COUNTIFS($G:$G,$G24,$T:$T,"●",$A:$A,CG$5,$B:$B,'PART METHOD'!$D$6),COUNTIFS($G:$G,$G24,$T:$T,"●",$A:$A,CG$5,$B:$B,"&lt;&gt;"&amp;'PART METHOD'!$D$4,$B:$B,"&lt;&gt;"&amp;'PART METHOD'!$D$6)))/CG$3,0)/3600/$E24</f>
        <v>0</v>
      </c>
      <c r="CH24" s="0" t="n">
        <f aca="false">IF($U24="●",SUMIFS(ST_SUM!CV:CV,ST_SUM!$L:$L,$G24,ST_SUM!$M:$M,IF($B24='PART METHOD'!$D$4,"FMCNC1",IF($B24='PART METHOD'!$D$6,"FMCNC2","STD")))/IF($B24='PART METHOD'!$D$4,COUNTIFS($G:$G,$G24,$U:$U,"●",$A:$A,CH$5,$B:$B,'PART METHOD'!$D$4),IF($B24='PART METHOD'!$D$6,COUNTIFS($G:$G,$G24,$U:$U,"●",$A:$A,CH$5,$B:$B,'PART METHOD'!$D$6),COUNTIFS($G:$G,$G24,$U:$U,"●",$A:$A,CH$5,$B:$B,"&lt;&gt;"&amp;'PART METHOD'!$D$4,$B:$B,"&lt;&gt;"&amp;'PART METHOD'!$D$6)))/CH$3,0)/3600/$E24</f>
        <v>0</v>
      </c>
      <c r="CI24" s="0" t="n">
        <f aca="false">IF($V24="●",SUMIFS(ST_SUM!CW:CW,ST_SUM!$L:$L,$G24,ST_SUM!$M:$M,IF($B24='PART METHOD'!$D$4,"FMCNC1",IF($B24='PART METHOD'!$D$6,"FMCNC2","STD")))/IF($B24='PART METHOD'!$D$4,COUNTIFS($G:$G,$G24,$V:$V,"●",$A:$A,CI$5,$B:$B,'PART METHOD'!$D$4),IF($B24='PART METHOD'!$D$6,COUNTIFS($G:$G,$G24,$V:$V,"●",$A:$A,CI$5,$B:$B,'PART METHOD'!$D$6),COUNTIFS($G:$G,$G24,$V:$V,"●",$A:$A,CI$5,$B:$B,"&lt;&gt;"&amp;'PART METHOD'!$D$4,$B:$B,"&lt;&gt;"&amp;'PART METHOD'!$D$6)))/CI$3,0)/3600/$E24</f>
        <v>0</v>
      </c>
      <c r="CJ24" s="0" t="n">
        <f aca="false">IF($W24="●",SUMIFS(ST_SUM!CX:CX,ST_SUM!$L:$L,$G24,ST_SUM!$N:$N,IF($B24='PART METHOD'!$D$5,"HAND","STD"))/COUNTIFS($G:$G,$G24,$W:$W,"●",$A:$A,CJ$5,$B:$B,IF($B24='PART METHOD'!$D$5,'PART METHOD'!$D$5,"&lt;&gt;"&amp;'PART METHOD'!$D$5))/CJ$3,0)/3600/$E24</f>
        <v>0.0506551302083333</v>
      </c>
      <c r="CK24" s="0" t="n">
        <f aca="false">IF($X24="●",SUMIFS(ST_SUM!CY:CY,ST_SUM!$L:$L,$G24)/COUNTIFS($G:$G,$G24,$X:$X,"●",$A:$A,CK$5)/CK$3,0)/3600/$E24</f>
        <v>0.00814724826388889</v>
      </c>
      <c r="CL24" s="0" t="n">
        <f aca="false">IF($Y24="●",SUMIFS(ST_SUM!CZ:CZ,ST_SUM!$L:$L,$G24)/COUNTIFS($G:$G,$G24,$Y:$Y,"●",$A:$A,CL$5)/CL$3,0)/3600/$E24</f>
        <v>0.0361037673611111</v>
      </c>
      <c r="CM24" s="0" t="n">
        <f aca="false">IF($Z24="●",SUMIFS(ST_SUM!DA:DA,ST_SUM!$L:$L,$G24)/COUNTIFS($G:$G,$G24,$Z:$Z,"●",$A:$A,CM$5)/CM$3,0)/3600/$E24</f>
        <v>0.0267200810185185</v>
      </c>
      <c r="CN24" s="0" t="n">
        <f aca="false">IF($AA24="●",SUMIFS(ST_SUM!DB:DB,ST_SUM!$L:$L,$G24)/COUNTIFS($G:$G,$G24,$AA:$AA,"●",$A:$A,CN$5)/CN$3,0)/3600/$E24</f>
        <v>0</v>
      </c>
      <c r="CO24" s="0" t="n">
        <f aca="false">IF($AB24="●",SUMIFS(ST_SUM!DC:DC,ST_SUM!$L:$L,$G24)/COUNTIFS($G:$G,$G24,$AB:$AB,"●",$A:$A,CO$5)/CO$3,0)/3600/$E24</f>
        <v>0.0362158680555556</v>
      </c>
      <c r="CP24" s="0" t="n">
        <f aca="false">IF($AC24="●",SUMIFS(ST_SUM!DD:DD,ST_SUM!$L:$L,$G24)/COUNTIFS($G:$G,$G24,$AC:$AC,"●",$A:$A,CP$5)/CP$3,0)/3600/$E24</f>
        <v>0</v>
      </c>
      <c r="CQ24" s="0" t="n">
        <f aca="false">IF($AD24="●",SUMIFS(ST_SUM!DE:DE,ST_SUM!$L:$L,$G24)/COUNTIFS($G:$G,$G24,$AD:$AD,"●",$A:$A,CQ$5)/CQ$3,0)/3600/$E24</f>
        <v>0</v>
      </c>
      <c r="CR24" s="0" t="n">
        <f aca="false">IF($AE24="●",SUMIFS(ST_SUM!DF:DF,ST_SUM!$L:$L,$G24)/COUNTIFS($G:$G,$G24,$AE:$AE,"●",$A:$A,CR$5)/CR$3,0)/3600/$E24</f>
        <v>0</v>
      </c>
      <c r="CS24" s="0" t="n">
        <f aca="false">IF($AF24="●",SUMIFS(ST_SUM!DG:DG,ST_SUM!$L:$L,$G24)/COUNTIFS($G:$G,$G24,$AF:$AF,"●",$A:$A,CS$5)/CS$3,0)/3600/$E24</f>
        <v>0</v>
      </c>
      <c r="CT24" s="0" t="n">
        <f aca="false">IF($AG24="●",SUMIFS(ST_SUM!DH:DH,ST_SUM!$L:$L,$G24)/COUNTIFS($G:$G,$G24,$AG:$AG,"●",$A:$A,CT$5)/CT$3,0)/3600/$E24</f>
        <v>0.0235016232638889</v>
      </c>
      <c r="CU24" s="0" t="n">
        <f aca="false">IF($AH24="●",SUMIFS(ST_SUM!DI:DI,ST_SUM!$L:$L,$G24)/COUNTIFS($G:$G,$G24,$AH:$AH,"●",$A:$A,CU$5)/CU$3,0)/3600/$E24</f>
        <v>0.00362094907407407</v>
      </c>
      <c r="CV24" s="0" t="n">
        <f aca="false">IF($AI24="●",SUMIFS(ST_SUM!DJ:DJ,ST_SUM!$L:$L,$G24)/COUNTIFS($G:$G,$G24,$AI:$AI,"●",$A:$A,CV$5)/CV$3,0)/3600/$E24</f>
        <v>0.0453898220486111</v>
      </c>
      <c r="CW24" s="0" t="n">
        <f aca="false">IF($AJ24="●",SUMIFS(ST_SUM!DK:DK,ST_SUM!$L:$L,$G24)/COUNTIFS($G:$G,$G24,$AJ:$AJ,"●",$A:$A,CW$5)/CW$3,0)/3600/$E24</f>
        <v>0</v>
      </c>
      <c r="CX24" s="0" t="n">
        <f aca="false">IF($AK24="●",SUMIFS(ST_SUM!DL:DL,ST_SUM!$L:$L,$G24)/COUNTIFS($G:$G,$G24,$AK:$AK,"●",$A:$A,CX$5)/CX$3,0)/3600/$E24</f>
        <v>0</v>
      </c>
      <c r="CY24" s="0" t="n">
        <f aca="false">IF($AL24="●",SUMIFS(ST_SUM!DM:DM,ST_SUM!$L:$L,$G24)/COUNTIFS($G:$G,$G24,$AL:$AL,"●",$A:$A,CY$5)/CY$3,0)/3600/$E24</f>
        <v>0</v>
      </c>
      <c r="CZ24" s="0" t="n">
        <f aca="false">IF($AM24="●",SUMIFS(ST_SUM!DN:DN,ST_SUM!$L:$L,$G24)/COUNTIFS($G:$G,$G24,$AM:$AM,"●",$A:$A,CZ$5)/CZ$3,0)/3600/$E24</f>
        <v>0.0452006597222222</v>
      </c>
      <c r="DA24" s="0" t="n">
        <f aca="false">IF($AN24="●",SUMIFS(ST_SUM!DO:DO,ST_SUM!$L:$L,$G24)/COUNTIFS($G:$G,$G24,$AN:$AN,"●",$A:$A,DA$5)/DA$3,0)/3600/$E24</f>
        <v>0.0407811536458333</v>
      </c>
      <c r="DB24" s="0" t="n">
        <f aca="false">IF($AO24="●",SUMIFS(ST_SUM!DP:DP,ST_SUM!$L:$L,$G24)/COUNTIFS($G:$G,$G24,$AO:$AO,"●",$A:$A,DB$5)/DB$3,0)/3600/$E24</f>
        <v>0</v>
      </c>
      <c r="DC24" s="0" t="n">
        <f aca="false">IF($AP24="●",SUMIFS(ST_SUM!DQ:DQ,ST_SUM!$L:$L,$G24)/COUNTIFS($G:$G,$G24,$AP:$AP,"●",$A:$A,DC$5)/DC$3,0)/3600/$E24</f>
        <v>0.0232183680555556</v>
      </c>
      <c r="DD24" s="0" t="n">
        <f aca="false">IF($AQ24="●",SUMIFS(ST_SUM!DR:DR,ST_SUM!$L:$L,$G24)/COUNTIFS($G:$G,$G24,$AQ:$AQ,"●",$A:$A,DD$5)/DD$3,0)/3600/$E24</f>
        <v>0.0364132204861111</v>
      </c>
      <c r="DE24" s="0" t="n">
        <f aca="false">IF($AR24="●",SUMIFS(ST_SUM!DS:DS,ST_SUM!$L:$L,$G24)/COUNTIFS($G:$G,$G24,$AR:$AR,"●",$A:$A,DE$5)/DE$3,0)/3600/$E24</f>
        <v>0</v>
      </c>
      <c r="DF24" s="0" t="n">
        <f aca="false">IF($AS24="●",SUMIFS(ST_SUM!DT:DT,ST_SUM!$L:$L,$G24)/COUNTIFS($G:$G,$G24,$AS:$AS,"●",$A:$A,DF$5)/DF$3,0)/3600/$E24</f>
        <v>0</v>
      </c>
      <c r="DG24" s="0" t="n">
        <f aca="false">IF($AT24="●",SUMIFS(ST_SUM!DU:DU,ST_SUM!$L:$L,$G24)/COUNTIFS($G:$G,$G24,$AT:$AT,"●",$A:$A,DG$5)/DG$3,0)/3600/$E24</f>
        <v>0</v>
      </c>
      <c r="DH24" s="0" t="n">
        <f aca="false">IF($AU24="●",SUMIFS(ST_SUM!DV:DV,ST_SUM!$L:$L,$G24)/COUNTIFS($G:$G,$G24,$AU:$AU,"●",$A:$A,DH$5)/DH$3,0)/3600/$E24</f>
        <v>0</v>
      </c>
      <c r="DI24" s="0" t="n">
        <f aca="false">IF($AV24="●",SUMIFS(ST_SUM!DW:DW,ST_SUM!$L:$L,$G24)/COUNTIFS($G:$G,$G24,$AV:$AV,"●",$A:$A,DI$5)/DI$3,0)/3600/$E24</f>
        <v>0.0412342534722222</v>
      </c>
      <c r="DJ24" s="0" t="n">
        <f aca="false">IF($AW24="●",SUMIFS(ST_SUM!DX:DX,ST_SUM!$L:$L,$G24)/COUNTIFS($G:$G,$G24,$AW:$AW,"●",$A:$A,DJ$5)/DJ$3,0)/3600/$E24</f>
        <v>0.0237100868055556</v>
      </c>
      <c r="DK24" s="0" t="n">
        <f aca="false">IF($AX24="●",SUMIFS(ST_SUM!DY:DY,ST_SUM!$L:$L,$G24)/COUNTIFS($G:$G,$G24,$AX:$AX,"●",$A:$A,DK$5)/DK$3,0)/3600/$E24</f>
        <v>0.0236456684027778</v>
      </c>
      <c r="DL24" s="0" t="n">
        <f aca="false">IF($AY24="●",SUMIFS(ST_SUM!DZ:DZ,ST_SUM!$L:$L,$G24)/COUNTIFS($G:$G,$G24,$AY:$AY,"●",$A:$A,DL$5)/DL$3,0)/3600/$E24</f>
        <v>0.0240268142361111</v>
      </c>
      <c r="DM24" s="0" t="n">
        <f aca="false">IF($AZ24="●",SUMIFS(ST_SUM!EA:EA,ST_SUM!$L:$L,$G24)/COUNTIFS($G:$G,$G24,$AZ:$AZ,"●",$A:$A,DM$5)/DM$3,0)/3600/$E24</f>
        <v>0.0184535416666667</v>
      </c>
      <c r="DN24" s="0" t="n">
        <f aca="false">IF($BA24="●",SUMIFS(ST_SUM!EB:EB,ST_SUM!$L:$L,$G24)/COUNTIFS($G:$G,$G24,$BA:$BA,"●",$A:$A,DN$5)/DN$3,0)/3600/$E24</f>
        <v>0</v>
      </c>
      <c r="DO24" s="0" t="n">
        <f aca="false">IF($BB24="●",SUMIFS(ST_SUM!EC:EC,ST_SUM!$L:$L,$G24)/COUNTIFS($G:$G,$G24,$BB:$BB,"●",$A:$A,DO$5)/DO$3,0)/3600/$E24</f>
        <v>0.0278758333333333</v>
      </c>
      <c r="DP24" s="0" t="n">
        <f aca="false">IF($BC24="●",SUMIFS(ST_SUM!ED:ED,ST_SUM!$L:$L,$G24)/COUNTIFS($G:$G,$G24,$BC:$BC,"●",$A:$A,DP$5)/DP$3,0)/3600/$E24</f>
        <v>0</v>
      </c>
      <c r="DQ24" s="0" t="n">
        <f aca="false">IF($BD24="●",SUMIFS(ST_SUM!EE:EE,ST_SUM!$L:$L,$G24)/COUNTIFS($G:$G,$G24,$BD:$BD,"●",$A:$A,DQ$5)/DQ$3,0)/3600/$E24</f>
        <v>0.0294029947916667</v>
      </c>
      <c r="DR24" s="0" t="n">
        <f aca="false">IF($BE24="●",SUMIFS(ST_SUM!EF:EF,ST_SUM!$L:$L,$G24)/COUNTIFS($G:$G,$G24,$BE:$BE,"●",$A:$A,DR$5)/DR$3,0)/3600/$E24</f>
        <v>0.0571822777777778</v>
      </c>
      <c r="DS24" s="0" t="n">
        <f aca="false">IF($BF24="●",SUMIFS(ST_SUM!EG:EG,ST_SUM!$L:$L,$G24)/COUNTIFS($G:$G,$G24,$BF:$BF,"●",$A:$A,DS$5)/DS$3,0)/3600/$E24</f>
        <v>0</v>
      </c>
      <c r="DT24" s="0" t="n">
        <f aca="false">IF($BG24="●",SUMIFS(ST_SUM!EH:EH,ST_SUM!$L:$L,$G24)/COUNTIFS($G:$G,$G24,$BG:$BG,"●",$A:$A,DT$5)/DT$3,0)/3600/$E24</f>
        <v>0.0974556640625</v>
      </c>
      <c r="DU24" s="0" t="n">
        <f aca="false">IF($BH24="●",SUMIFS(ST_SUM!EI:EI,ST_SUM!$L:$L,$G24)/COUNTIFS($G:$G,$G24,$BH:$BH,"●",$A:$A,DU$5)/DU$3,0)/3600/$E24</f>
        <v>0</v>
      </c>
      <c r="DV24" s="0" t="n">
        <f aca="false">IF($BI24="●",SUMIFS(ST_SUM!EJ:EJ,ST_SUM!$L:$L,$G24)/COUNTIFS($G:$G,$G24,$BI:$BI,"●",$A:$A,DV$5)/DV$3,0)/3600/$E24</f>
        <v>0.0267625607638889</v>
      </c>
      <c r="DW24" s="0" t="n">
        <f aca="false">IF($BJ24="●",SUMIFS(ST_SUM!EK:EK,ST_SUM!$L:$L,$G24)/COUNTIFS($G:$G,$G24,$BJ:$BJ,"●",$A:$A,DW$5)/DW$3,0)/3600/$E24</f>
        <v>0.00784739583333333</v>
      </c>
      <c r="DX24" s="0" t="n">
        <f aca="false">IF($BK24="●",SUMIFS(ST_SUM!EL:EL,ST_SUM!$L:$L,$G24)/COUNTIFS($G:$G,$G24,$BK:$BK,"●",$A:$A,DX$5)/DX$3,0)/3600/$E24</f>
        <v>0.0223727256944444</v>
      </c>
      <c r="DY24" s="0" t="n">
        <f aca="false">IF($BL24="●",SUMIFS(ST_SUM!EM:EM,ST_SUM!$L:$L,$G24)/COUNTIFS($G:$G,$G24,$BL:$BL,"●",$A:$A,DY$5)/DY$3,0)/3600/$E24</f>
        <v>0.0245767476851852</v>
      </c>
      <c r="DZ24" s="0" t="n">
        <f aca="false">IF($BM24="●",SUMIFS(ST_SUM!EN:EN,ST_SUM!$L:$L,$G24)/COUNTIFS($G:$G,$G24,$BM:$BM,"●",$A:$A,DZ$5)/DZ$3,0)/3600/$E24</f>
        <v>0</v>
      </c>
      <c r="EA24" s="0" t="n">
        <f aca="false">IF($BN24="●",SUMIFS(ST_SUM!EO:EO,ST_SUM!$L:$L,$G24)/COUNTIFS($G:$G,$G24,$BN:$BN,"●",$A:$A,EA$5)/EA$3,0)/3600/$E24</f>
        <v>0</v>
      </c>
      <c r="EB24" s="0" t="n">
        <f aca="false">IF($BO24="●",SUMIFS(ST_SUM!EP:EP,ST_SUM!$L:$L,$G24)/COUNTIFS($G:$G,$G24,$BO:$BO,"●",$A:$A,EB$5)/EB$3,0)/3600/$E24</f>
        <v>0</v>
      </c>
      <c r="EC24" s="0" t="n">
        <f aca="false">IF($BP24="●",SUMIFS(ST_SUM!EQ:EQ,ST_SUM!$L:$L,$G24)/COUNTIFS($G:$G,$G24,$BP:$BP,"●",$A:$A,EC$5)/EC$3,0)/3600/$E24</f>
        <v>0.0253040798611111</v>
      </c>
      <c r="ED24" s="0" t="n">
        <f aca="false">IF($BQ24="●",SUMIFS(ST_SUM!ER:ER,ST_SUM!$L:$L,$G24)/COUNTIFS($G:$G,$G24,$BQ:$BQ,"●",$A:$A,ED$5)/ED$3,0)/3600/$E24</f>
        <v>0.0214321614583333</v>
      </c>
      <c r="EE24" s="0" t="n">
        <f aca="false">IF($BR24="●",SUMIFS(ST_SUM!ES:ES,ST_SUM!$L:$L,$G24)/COUNTIFS($G:$G,$G24,$BR:$BR,"●",$A:$A,EE$5)/EE$3,0)/3600/$E24</f>
        <v>0.0874697916666667</v>
      </c>
      <c r="EF24" s="0" t="n">
        <f aca="false">IF($BS24="●",SUMIFS(ST_SUM!ET:ET,ST_SUM!$L:$L,$G24)/COUNTIFS($G:$G,$G24,$BS:$BS,"●",$A:$A,EF$5)/EF$3,0)/3600/$E24</f>
        <v>0</v>
      </c>
      <c r="EG24" s="0" t="n">
        <f aca="false">IF($BT24="●",SUMIFS(ST_SUM!EU:EU,ST_SUM!$L:$L,$G24)/COUNTIFS($G:$G,$G24,$BT:$BT,"●",$A:$A,EG$5)/EG$3,0)/3600/$E24</f>
        <v>0.0123881293402778</v>
      </c>
      <c r="EH24" s="0" t="n">
        <f aca="false">SUM(BU24:EG24)</f>
        <v>1.25486650072338</v>
      </c>
      <c r="EI24" s="0" t="n">
        <f aca="false">IF($H24="●",SUMIFS(ST_SUM!EW:EW,ST_SUM!$L:$L,$G24)/COUNTIFS($G:$G,$G24,$H:$H,"●",$A:$A,EI$5)/EI$3,0)/3600/$E24</f>
        <v>0.0199044890873016</v>
      </c>
      <c r="EJ24" s="0" t="n">
        <f aca="false">IF($I24="●",SUMIFS(ST_SUM!EX:EX,ST_SUM!$L:$L,$G24)/COUNTIFS($G:$G,$G24,$I:$I,"●",$A:$A,EJ$5)/EJ$3,0)/3600/$E24</f>
        <v>0</v>
      </c>
      <c r="EK24" s="0" t="n">
        <f aca="false">IF($J24="●",SUMIFS(ST_SUM!EY:EY,ST_SUM!$L:$L,$G24)/COUNTIFS($G:$G,$G24,$J:$J,"●",$A:$A,EK$5)/EK$3,0)/3600/$E24</f>
        <v>0.0193421544312169</v>
      </c>
      <c r="EL24" s="0" t="n">
        <f aca="false">IF($K24="●",SUMIFS(ST_SUM!EZ:EZ,ST_SUM!$L:$L,$G24)/COUNTIFS($G:$G,$G24,$K:$K,"●",$A:$A,EL$5)/EL$3,0)/3600/$E24</f>
        <v>0</v>
      </c>
      <c r="EM24" s="0" t="n">
        <f aca="false">IF($L24="●",SUMIFS(ST_SUM!FA:FA,ST_SUM!$L:$L,$G24)/COUNTIFS($G:$G,$G24,$L:$L,"●",$A:$A,EM$5)/EM$3,0)/3600/$E24</f>
        <v>0.0680294002149471</v>
      </c>
      <c r="EN24" s="0" t="n">
        <f aca="false">IF($M24="●",SUMIFS(ST_SUM!FB:FB,ST_SUM!$L:$L,$G24)/COUNTIFS($G:$G,$G24,$M:$M,"●",$A:$A,EN$5)/EN$3,0)/3600/$E24</f>
        <v>0</v>
      </c>
      <c r="EO24" s="0" t="n">
        <f aca="false">IF($N24="●",SUMIFS(ST_SUM!FC:FC,ST_SUM!$L:$L,$G24)/COUNTIFS($G:$G,$G24,$N:$N,"●",$A:$A,EO$5)/EO$3,0)/3600/$E24</f>
        <v>0.0208908564814815</v>
      </c>
      <c r="EP24" s="0" t="n">
        <f aca="false">IF($O24="●",SUMIFS(ST_SUM!FD:FD,ST_SUM!$L:$L,$G24,ST_SUM!$M:$M,IF($B24='PART METHOD'!$D$4,"FMCNC1",IF($B24='PART METHOD'!$D$6,"FMCNC2","STD")))/IF($B24='PART METHOD'!$D$4,COUNTIFS($G:$G,$G24,$O:$O,"●",$A:$A,EP$5,$B:$B,'PART METHOD'!$D$4),IF($B24='PART METHOD'!$D$6,COUNTIFS($G:$G,$G24,$O:$O,"●",$A:$A,EP$5,$B:$B,'PART METHOD'!$D$6),COUNTIFS($G:$G,$G24,$O:$O,"●",$A:$A,EP$5,$B:$B,"&lt;&gt;"&amp;'PART METHOD'!$D$4,$B:$B,"&lt;&gt;"&amp;'PART METHOD'!$D$6)))/EP$3,0)/3600/$E24</f>
        <v>0.0217035383597884</v>
      </c>
      <c r="EQ24" s="0" t="n">
        <f aca="false">IF($P24="●",SUMIFS(ST_SUM!FE:FE,ST_SUM!$L:$L,$G24,ST_SUM!$M:$M,IF($B24='PART METHOD'!$D$4,"FMCNC1",IF($B24='PART METHOD'!$D$6,"FMCNC2","STD")))/IF($B24='PART METHOD'!$D$4,COUNTIFS($G:$G,$G24,$P:$P,"●",$A:$A,EQ$5,$B:$B,'PART METHOD'!$D$4),IF($B24='PART METHOD'!$D$6,COUNTIFS($G:$G,$G24,$P:$P,"●",$A:$A,EQ$5,$B:$B,'PART METHOD'!$D$6),COUNTIFS($G:$G,$G24,$P:$P,"●",$A:$A,EQ$5,$B:$B,"&lt;&gt;"&amp;'PART METHOD'!$D$4,$B:$B,"&lt;&gt;"&amp;'PART METHOD'!$D$6)))/EQ$3,0)/3600/$E24</f>
        <v>0.0299974107142857</v>
      </c>
      <c r="ER24" s="0" t="n">
        <f aca="false">IF($Q24="●",SUMIFS(ST_SUM!FF:FF,ST_SUM!$L:$L,$G24,ST_SUM!$M:$M,IF($B24='PART METHOD'!$D$4,"FMCNC1",IF($B24='PART METHOD'!$D$6,"FMCNC2","STD")))/IF($B24='PART METHOD'!$D$4,COUNTIFS($G:$G,$G24,$Q:$Q,"●",$A:$A,ER$5,$B:$B,'PART METHOD'!$D$4),IF($B24='PART METHOD'!$D$6,COUNTIFS($G:$G,$G24,$Q:$Q,"●",$A:$A,ER$5,$B:$B,'PART METHOD'!$D$6),COUNTIFS($G:$G,$G24,$Q:$Q,"●",$A:$A,ER$5,$B:$B,"&lt;&gt;"&amp;'PART METHOD'!$D$4,$B:$B,"&lt;&gt;"&amp;'PART METHOD'!$D$6)))/ER$3,0)/3600/$E24</f>
        <v>0.0255228780864198</v>
      </c>
      <c r="ES24" s="0" t="n">
        <f aca="false">IF($R24="●",SUMIFS(ST_SUM!FG:FG,ST_SUM!$L:$L,$G24,ST_SUM!$M:$M,IF($B24='PART METHOD'!$D$4,"FMCNC1",IF($B24='PART METHOD'!$D$6,"FMCNC2","STD")))/IF($B24='PART METHOD'!$D$4,COUNTIFS($G:$G,$G24,$R:$R,"●",$A:$A,ES$5,$B:$B,'PART METHOD'!$D$4),IF($B24='PART METHOD'!$D$6,COUNTIFS($G:$G,$G24,$R:$R,"●",$A:$A,ES$5,$B:$B,'PART METHOD'!$D$6),COUNTIFS($G:$G,$G24,$R:$R,"●",$A:$A,ES$5,$B:$B,"&lt;&gt;"&amp;'PART METHOD'!$D$4,$B:$B,"&lt;&gt;"&amp;'PART METHOD'!$D$6)))/ES$3,0)/3600/$E24</f>
        <v>0.0246392636684303</v>
      </c>
      <c r="ET24" s="0" t="n">
        <f aca="false">IF($S24="●",SUMIFS(ST_SUM!FH:FH,ST_SUM!$L:$L,$G24,ST_SUM!$M:$M,IF($B24='PART METHOD'!$D$4,"FMCNC1",IF($B24='PART METHOD'!$D$6,"FMCNC2","STD")))/IF($B24='PART METHOD'!$D$4,COUNTIFS($G:$G,$G24,$S:$S,"●",$A:$A,ET$5,$B:$B,'PART METHOD'!$D$4),IF($B24='PART METHOD'!$D$6,COUNTIFS($G:$G,$G24,$S:$S,"●",$A:$A,ET$5,$B:$B,'PART METHOD'!$D$6),COUNTIFS($G:$G,$G24,$S:$S,"●",$A:$A,ET$5,$B:$B,"&lt;&gt;"&amp;'PART METHOD'!$D$4,$B:$B,"&lt;&gt;"&amp;'PART METHOD'!$D$6)))/ET$3,0)/3600/$E24</f>
        <v>0.0329005208333333</v>
      </c>
      <c r="EU24" s="0" t="n">
        <f aca="false">IF($T24="●",SUMIFS(ST_SUM!FI:FI,ST_SUM!$L:$L,$G24,ST_SUM!$M:$M,IF($B24='PART METHOD'!$D$4,"FMCNC1",IF($B24='PART METHOD'!$D$6,"FMCNC2","STD")))/IF($B24='PART METHOD'!$D$4,COUNTIFS($G:$G,$G24,$T:$T,"●",$A:$A,EU$5,$B:$B,'PART METHOD'!$D$4),IF($B24='PART METHOD'!$D$6,COUNTIFS($G:$G,$G24,$T:$T,"●",$A:$A,EU$5,$B:$B,'PART METHOD'!$D$6),COUNTIFS($G:$G,$G24,$T:$T,"●",$A:$A,EU$5,$B:$B,"&lt;&gt;"&amp;'PART METHOD'!$D$4,$B:$B,"&lt;&gt;"&amp;'PART METHOD'!$D$6)))/EU$3,0)/3600/$E24</f>
        <v>0</v>
      </c>
      <c r="EV24" s="0" t="n">
        <f aca="false">IF($U24="●",SUMIFS(ST_SUM!FJ:FJ,ST_SUM!$L:$L,$G24,ST_SUM!$M:$M,IF($B24='PART METHOD'!$D$4,"FMCNC1",IF($B24='PART METHOD'!$D$6,"FMCNC2","STD")))/IF($B24='PART METHOD'!$D$4,COUNTIFS($G:$G,$G24,$U:$U,"●",$A:$A,EV$5,$B:$B,'PART METHOD'!$D$4),IF($B24='PART METHOD'!$D$6,COUNTIFS($G:$G,$G24,$U:$U,"●",$A:$A,EV$5,$B:$B,'PART METHOD'!$D$6),COUNTIFS($G:$G,$G24,$U:$U,"●",$A:$A,EV$5,$B:$B,"&lt;&gt;"&amp;'PART METHOD'!$D$4,$B:$B,"&lt;&gt;"&amp;'PART METHOD'!$D$6)))/EV$3,0)/3600/$E24</f>
        <v>0</v>
      </c>
      <c r="EW24" s="0" t="n">
        <f aca="false">IF($V24="●",SUMIFS(ST_SUM!FK:FK,ST_SUM!$L:$L,$G24,ST_SUM!$M:$M,IF($B24='PART METHOD'!$D$4,"FMCNC1",IF($B24='PART METHOD'!$D$6,"FMCNC2","STD")))/IF($B24='PART METHOD'!$D$4,COUNTIFS($G:$G,$G24,$V:$V,"●",$A:$A,EW$5,$B:$B,'PART METHOD'!$D$4),IF($B24='PART METHOD'!$D$6,COUNTIFS($G:$G,$G24,$V:$V,"●",$A:$A,EW$5,$B:$B,'PART METHOD'!$D$6),COUNTIFS($G:$G,$G24,$V:$V,"●",$A:$A,EW$5,$B:$B,"&lt;&gt;"&amp;'PART METHOD'!$D$4,$B:$B,"&lt;&gt;"&amp;'PART METHOD'!$D$6)))/EW$3,0)/3600/$E24</f>
        <v>0</v>
      </c>
      <c r="EX24" s="0" t="n">
        <f aca="false">IF($W24="●",SUMIFS(ST_SUM!FL:FL,ST_SUM!$L:$L,$G24,ST_SUM!$N:$N,IF($B24='PART METHOD'!$D$5,"HAND","STD"))/COUNTIFS($G:$G,$G24,$W:$W,"●",$A:$A,EX$5,$B:$B,IF($B24='PART METHOD'!$D$5,'PART METHOD'!$D$5,"&lt;&gt;"&amp;'PART METHOD'!$D$5))/EX$3,0)/3600/$E24</f>
        <v>0.0246719742063492</v>
      </c>
      <c r="EY24" s="0" t="n">
        <f aca="false">IF($X24="●",SUMIFS(ST_SUM!FM:FM,ST_SUM!$L:$L,$G24)/COUNTIFS($G:$G,$G24,$X:$X,"●",$A:$A,EY$5)/EY$3,0)/3600/$E24</f>
        <v>0.0154462632275132</v>
      </c>
      <c r="EZ24" s="0" t="n">
        <f aca="false">IF($Y24="●",SUMIFS(ST_SUM!FN:FN,ST_SUM!$L:$L,$G24)/COUNTIFS($G:$G,$G24,$Y:$Y,"●",$A:$A,EZ$5)/EZ$3,0)/3600/$E24</f>
        <v>0.0276667328042328</v>
      </c>
      <c r="FA24" s="0" t="n">
        <f aca="false">IF($Z24="●",SUMIFS(ST_SUM!FO:FO,ST_SUM!$L:$L,$G24)/COUNTIFS($G:$G,$G24,$Z:$Z,"●",$A:$A,FA$5)/FA$3,0)/3600/$E24</f>
        <v>0.0125519097222222</v>
      </c>
      <c r="FB24" s="0" t="n">
        <f aca="false">IF($AA24="●",SUMIFS(ST_SUM!FP:FP,ST_SUM!$L:$L,$G24)/COUNTIFS($G:$G,$G24,$AA:$AA,"●",$A:$A,FB$5)/FB$3,0)/3600/$E24</f>
        <v>0</v>
      </c>
      <c r="FC24" s="0" t="n">
        <f aca="false">IF($AB24="●",SUMIFS(ST_SUM!FQ:FQ,ST_SUM!$L:$L,$G24)/COUNTIFS($G:$G,$G24,$AB:$AB,"●",$A:$A,FC$5)/FC$3,0)/3600/$E24</f>
        <v>0.0368412781084656</v>
      </c>
      <c r="FD24" s="0" t="n">
        <f aca="false">IF($AC24="●",SUMIFS(ST_SUM!FR:FR,ST_SUM!$L:$L,$G24)/COUNTIFS($G:$G,$G24,$AC:$AC,"●",$A:$A,FD$5)/FD$3,0)/3600/$E24</f>
        <v>0</v>
      </c>
      <c r="FE24" s="0" t="n">
        <f aca="false">IF($AD24="●",SUMIFS(ST_SUM!FS:FS,ST_SUM!$L:$L,$G24)/COUNTIFS($G:$G,$G24,$AD:$AD,"●",$A:$A,FE$5)/FE$3,0)/3600/$E24</f>
        <v>0</v>
      </c>
      <c r="FF24" s="0" t="n">
        <f aca="false">IF($AE24="●",SUMIFS(ST_SUM!FT:FT,ST_SUM!$L:$L,$G24)/COUNTIFS($G:$G,$G24,$AE:$AE,"●",$A:$A,FF$5)/FF$3,0)/3600/$E24</f>
        <v>0</v>
      </c>
      <c r="FG24" s="0" t="n">
        <f aca="false">IF($AF24="●",SUMIFS(ST_SUM!FU:FU,ST_SUM!$L:$L,$G24)/COUNTIFS($G:$G,$G24,$AF:$AF,"●",$A:$A,FG$5)/FG$3,0)/3600/$E24</f>
        <v>0</v>
      </c>
      <c r="FH24" s="0" t="n">
        <f aca="false">IF($AG24="●",SUMIFS(ST_SUM!FV:FV,ST_SUM!$L:$L,$G24)/COUNTIFS($G:$G,$G24,$AG:$AG,"●",$A:$A,FH$5)/FH$3,0)/3600/$E24</f>
        <v>0.0257753720238095</v>
      </c>
      <c r="FI24" s="0" t="n">
        <f aca="false">IF($AH24="●",SUMIFS(ST_SUM!FW:FW,ST_SUM!$L:$L,$G24)/COUNTIFS($G:$G,$G24,$AH:$AH,"●",$A:$A,FI$5)/FI$3,0)/3600/$E24</f>
        <v>0.00980930335097002</v>
      </c>
      <c r="FJ24" s="0" t="n">
        <f aca="false">IF($AI24="●",SUMIFS(ST_SUM!FX:FX,ST_SUM!$L:$L,$G24)/COUNTIFS($G:$G,$G24,$AI:$AI,"●",$A:$A,FJ$5)/FJ$3,0)/3600/$E24</f>
        <v>0.0265297544642857</v>
      </c>
      <c r="FK24" s="0" t="n">
        <f aca="false">IF($AJ24="●",SUMIFS(ST_SUM!FY:FY,ST_SUM!$L:$L,$G24)/COUNTIFS($G:$G,$G24,$AJ:$AJ,"●",$A:$A,FK$5)/FK$3,0)/3600/$E24</f>
        <v>0</v>
      </c>
      <c r="FL24" s="0" t="n">
        <f aca="false">IF($AK24="●",SUMIFS(ST_SUM!FZ:FZ,ST_SUM!$L:$L,$G24)/COUNTIFS($G:$G,$G24,$AK:$AK,"●",$A:$A,FL$5)/FL$3,0)/3600/$E24</f>
        <v>0</v>
      </c>
      <c r="FM24" s="0" t="n">
        <f aca="false">IF($AL24="●",SUMIFS(ST_SUM!GA:GA,ST_SUM!$L:$L,$G24)/COUNTIFS($G:$G,$G24,$AL:$AL,"●",$A:$A,FM$5)/FM$3,0)/3600/$E24</f>
        <v>0</v>
      </c>
      <c r="FN24" s="0" t="n">
        <f aca="false">IF($AM24="●",SUMIFS(ST_SUM!GB:GB,ST_SUM!$L:$L,$G24)/COUNTIFS($G:$G,$G24,$AM:$AM,"●",$A:$A,FN$5)/FN$3,0)/3600/$E24</f>
        <v>0.0258683531746032</v>
      </c>
      <c r="FO24" s="0" t="n">
        <f aca="false">IF($AN24="●",SUMIFS(ST_SUM!GC:GC,ST_SUM!$L:$L,$G24)/COUNTIFS($G:$G,$G24,$AN:$AN,"●",$A:$A,FO$5)/FO$3,0)/3600/$E24</f>
        <v>0.0385770419973545</v>
      </c>
      <c r="FP24" s="0" t="n">
        <f aca="false">IF($AO24="●",SUMIFS(ST_SUM!GD:GD,ST_SUM!$L:$L,$G24)/COUNTIFS($G:$G,$G24,$AO:$AO,"●",$A:$A,FP$5)/FP$3,0)/3600/$E24</f>
        <v>0</v>
      </c>
      <c r="FQ24" s="0" t="n">
        <f aca="false">IF($AP24="●",SUMIFS(ST_SUM!GE:GE,ST_SUM!$L:$L,$G24)/COUNTIFS($G:$G,$G24,$AP:$AP,"●",$A:$A,FQ$5)/FQ$3,0)/3600/$E24</f>
        <v>0.0107024746472663</v>
      </c>
      <c r="FR24" s="0" t="n">
        <f aca="false">IF($AQ24="●",SUMIFS(ST_SUM!GF:GF,ST_SUM!$L:$L,$G24)/COUNTIFS($G:$G,$G24,$AQ:$AQ,"●",$A:$A,FR$5)/FR$3,0)/3600/$E24</f>
        <v>0.0491146742724868</v>
      </c>
      <c r="FS24" s="0" t="n">
        <f aca="false">IF($AR24="●",SUMIFS(ST_SUM!GG:GG,ST_SUM!$L:$L,$G24)/COUNTIFS($G:$G,$G24,$AR:$AR,"●",$A:$A,FS$5)/FS$3,0)/3600/$E24</f>
        <v>0</v>
      </c>
      <c r="FT24" s="0" t="n">
        <f aca="false">IF($AS24="●",SUMIFS(ST_SUM!GH:GH,ST_SUM!$L:$L,$G24)/COUNTIFS($G:$G,$G24,$AS:$AS,"●",$A:$A,FT$5)/FT$3,0)/3600/$E24</f>
        <v>0</v>
      </c>
      <c r="FU24" s="0" t="n">
        <f aca="false">IF($AT24="●",SUMIFS(ST_SUM!GI:GI,ST_SUM!$L:$L,$G24)/COUNTIFS($G:$G,$G24,$AT:$AT,"●",$A:$A,FU$5)/FU$3,0)/3600/$E24</f>
        <v>0</v>
      </c>
      <c r="FV24" s="0" t="n">
        <f aca="false">IF($AU24="●",SUMIFS(ST_SUM!GJ:GJ,ST_SUM!$L:$L,$G24)/COUNTIFS($G:$G,$G24,$AU:$AU,"●",$A:$A,FV$5)/FV$3,0)/3600/$E24</f>
        <v>0</v>
      </c>
      <c r="FW24" s="0" t="n">
        <f aca="false">IF($AV24="●",SUMIFS(ST_SUM!GK:GK,ST_SUM!$L:$L,$G24)/COUNTIFS($G:$G,$G24,$AV:$AV,"●",$A:$A,FW$5)/FW$3,0)/3600/$E24</f>
        <v>0.036571271494709</v>
      </c>
      <c r="FX24" s="0" t="n">
        <f aca="false">IF($AW24="●",SUMIFS(ST_SUM!GL:GL,ST_SUM!$L:$L,$G24)/COUNTIFS($G:$G,$G24,$AW:$AW,"●",$A:$A,FX$5)/FX$3,0)/3600/$E24</f>
        <v>0.00849604001322751</v>
      </c>
      <c r="FY24" s="0" t="n">
        <f aca="false">IF($AX24="●",SUMIFS(ST_SUM!GM:GM,ST_SUM!$L:$L,$G24)/COUNTIFS($G:$G,$G24,$AX:$AX,"●",$A:$A,FY$5)/FY$3,0)/3600/$E24</f>
        <v>0.0202730737433862</v>
      </c>
      <c r="FZ24" s="0" t="n">
        <f aca="false">IF($AY24="●",SUMIFS(ST_SUM!GN:GN,ST_SUM!$L:$L,$G24)/COUNTIFS($G:$G,$G24,$AY:$AY,"●",$A:$A,FZ$5)/FZ$3,0)/3600/$E24</f>
        <v>0.023778800843254</v>
      </c>
      <c r="GA24" s="0" t="n">
        <f aca="false">IF($AZ24="●",SUMIFS(ST_SUM!GO:GO,ST_SUM!$L:$L,$G24)/COUNTIFS($G:$G,$G24,$AZ:$AZ,"●",$A:$A,GA$5)/GA$3,0)/3600/$E24</f>
        <v>0.0150474330357143</v>
      </c>
      <c r="GB24" s="0" t="n">
        <f aca="false">IF($BA24="●",SUMIFS(ST_SUM!GP:GP,ST_SUM!$L:$L,$G24)/COUNTIFS($G:$G,$G24,$BA:$BA,"●",$A:$A,GB$5)/GB$3,0)/3600/$E24</f>
        <v>0</v>
      </c>
      <c r="GC24" s="0" t="n">
        <f aca="false">IF($BB24="●",SUMIFS(ST_SUM!GQ:GQ,ST_SUM!$L:$L,$G24)/COUNTIFS($G:$G,$G24,$BB:$BB,"●",$A:$A,GC$5)/GC$3,0)/3600/$E24</f>
        <v>0.0378930803571429</v>
      </c>
      <c r="GD24" s="0" t="n">
        <f aca="false">IF($BC24="●",SUMIFS(ST_SUM!GR:GR,ST_SUM!$L:$L,$G24)/COUNTIFS($G:$G,$G24,$BC:$BC,"●",$A:$A,GD$5)/GD$3,0)/3600/$E24</f>
        <v>0</v>
      </c>
      <c r="GE24" s="0" t="n">
        <f aca="false">IF($BD24="●",SUMIFS(ST_SUM!GS:GS,ST_SUM!$L:$L,$G24)/COUNTIFS($G:$G,$G24,$BD:$BD,"●",$A:$A,GE$5)/GE$3,0)/3600/$E24</f>
        <v>0.0272024326223545</v>
      </c>
      <c r="GF24" s="0" t="n">
        <f aca="false">IF($BE24="●",SUMIFS(ST_SUM!GT:GT,ST_SUM!$L:$L,$G24)/COUNTIFS($G:$G,$G24,$BE:$BE,"●",$A:$A,GF$5)/GF$3,0)/3600/$E24</f>
        <v>0.0237727843915344</v>
      </c>
      <c r="GG24" s="0" t="n">
        <f aca="false">IF($BF24="●",SUMIFS(ST_SUM!GU:GU,ST_SUM!$L:$L,$G24)/COUNTIFS($G:$G,$G24,$BF:$BF,"●",$A:$A,GG$5)/GG$3,0)/3600/$E24</f>
        <v>0</v>
      </c>
      <c r="GH24" s="0" t="n">
        <f aca="false">IF($BG24="●",SUMIFS(ST_SUM!GV:GV,ST_SUM!$L:$L,$G24)/COUNTIFS($G:$G,$G24,$BG:$BG,"●",$A:$A,GH$5)/GH$3,0)/3600/$E24</f>
        <v>0.0790323247354497</v>
      </c>
      <c r="GI24" s="0" t="n">
        <f aca="false">IF($BH24="●",SUMIFS(ST_SUM!GW:GW,ST_SUM!$L:$L,$G24)/COUNTIFS($G:$G,$G24,$BH:$BH,"●",$A:$A,GI$5)/GI$3,0)/3600/$E24</f>
        <v>0</v>
      </c>
      <c r="GJ24" s="0" t="n">
        <f aca="false">IF($BI24="●",SUMIFS(ST_SUM!GX:GX,ST_SUM!$L:$L,$G24)/COUNTIFS($G:$G,$G24,$BI:$BI,"●",$A:$A,GJ$5)/GJ$3,0)/3600/$E24</f>
        <v>0.0286728240740741</v>
      </c>
      <c r="GK24" s="0" t="n">
        <f aca="false">IF($BJ24="●",SUMIFS(ST_SUM!GY:GY,ST_SUM!$L:$L,$G24)/COUNTIFS($G:$G,$G24,$BJ:$BJ,"●",$A:$A,GK$5)/GK$3,0)/3600/$E24</f>
        <v>0.00321259920634921</v>
      </c>
      <c r="GL24" s="0" t="n">
        <f aca="false">IF($BK24="●",SUMIFS(ST_SUM!GZ:GZ,ST_SUM!$L:$L,$G24)/COUNTIFS($G:$G,$G24,$BK:$BK,"●",$A:$A,GL$5)/GL$3,0)/3600/$E24</f>
        <v>0.0198675099206349</v>
      </c>
      <c r="GM24" s="0" t="n">
        <f aca="false">IF($BL24="●",SUMIFS(ST_SUM!HA:HA,ST_SUM!$L:$L,$G24)/COUNTIFS($G:$G,$G24,$BL:$BL,"●",$A:$A,GM$5)/GM$3,0)/3600/$E24</f>
        <v>0.010013304122575</v>
      </c>
      <c r="GN24" s="0" t="n">
        <f aca="false">IF($BM24="●",SUMIFS(ST_SUM!HB:HB,ST_SUM!$L:$L,$G24)/COUNTIFS($G:$G,$G24,$BM:$BM,"●",$A:$A,GN$5)/GN$3,0)/3600/$E24</f>
        <v>0</v>
      </c>
      <c r="GO24" s="0" t="n">
        <f aca="false">IF($BN24="●",SUMIFS(ST_SUM!HC:HC,ST_SUM!$L:$L,$G24)/COUNTIFS($G:$G,$G24,$BN:$BN,"●",$A:$A,GO$5)/GO$3,0)/3600/$E24</f>
        <v>0</v>
      </c>
      <c r="GP24" s="0" t="n">
        <f aca="false">IF($BO24="●",SUMIFS(ST_SUM!HD:HD,ST_SUM!$L:$L,$G24)/COUNTIFS($G:$G,$G24,$BO:$BO,"●",$A:$A,GP$5)/GP$3,0)/3600/$E24</f>
        <v>0</v>
      </c>
      <c r="GQ24" s="0" t="n">
        <f aca="false">IF($BP24="●",SUMIFS(ST_SUM!HE:HE,ST_SUM!$L:$L,$G24)/COUNTIFS($G:$G,$G24,$BP:$BP,"●",$A:$A,GQ$5)/GQ$3,0)/3600/$E24</f>
        <v>0.0136206431878307</v>
      </c>
      <c r="GR24" s="0" t="n">
        <f aca="false">IF($BQ24="●",SUMIFS(ST_SUM!HF:HF,ST_SUM!$L:$L,$G24)/COUNTIFS($G:$G,$G24,$BQ:$BQ,"●",$A:$A,GR$5)/GR$3,0)/3600/$E24</f>
        <v>0.039242755869709</v>
      </c>
      <c r="GS24" s="0" t="n">
        <f aca="false">IF($BR24="●",SUMIFS(ST_SUM!HG:HG,ST_SUM!$L:$L,$G24)/COUNTIFS($G:$G,$G24,$BR:$BR,"●",$A:$A,GS$5)/GS$3,0)/3600/$E24</f>
        <v>0.0736157076719577</v>
      </c>
      <c r="GT24" s="0" t="n">
        <f aca="false">IF($BS24="●",SUMIFS(ST_SUM!HH:HH,ST_SUM!$L:$L,$G24)/COUNTIFS($G:$G,$G24,$BS:$BS,"●",$A:$A,GT$5)/GT$3,0)/3600/$E24</f>
        <v>0</v>
      </c>
      <c r="GU24" s="0" t="n">
        <f aca="false">IF($BT24="●",SUMIFS(ST_SUM!HI:HI,ST_SUM!$L:$L,$G24)/COUNTIFS($G:$G,$G24,$BT:$BT,"●",$A:$A,GU$5)/GU$3,0)/3600/$E24</f>
        <v>0.0120407986111111</v>
      </c>
      <c r="GV24" s="0" t="n">
        <f aca="false">SUM(EI24:GU24)</f>
        <v>1.03883902777778</v>
      </c>
      <c r="GW24" s="0" t="n">
        <f aca="false">IF($H24="●",SUMIFS(ST_SUM!HK:HK,ST_SUM!$L:$L,$G24)/COUNTIFS($G:$G,$G24,$H:$H,"●",$A:$A,GW$5)/GW$3,0)/3600/$E24</f>
        <v>0.0156587586805556</v>
      </c>
      <c r="GX24" s="0" t="n">
        <f aca="false">IF($I24="●",SUMIFS(ST_SUM!HL:HL,ST_SUM!$L:$L,$G24)/COUNTIFS($G:$G,$G24,$I:$I,"●",$A:$A,GX$5)/GX$3,0)/3600/$E24</f>
        <v>0</v>
      </c>
      <c r="GY24" s="0" t="n">
        <f aca="false">IF($J24="●",SUMIFS(ST_SUM!HM:HM,ST_SUM!$L:$L,$G24)/COUNTIFS($G:$G,$G24,$J:$J,"●",$A:$A,GY$5)/GY$3,0)/3600/$E24</f>
        <v>0.0168324826388889</v>
      </c>
      <c r="GZ24" s="0" t="n">
        <f aca="false">IF($K24="●",SUMIFS(ST_SUM!HN:HN,ST_SUM!$L:$L,$G24)/COUNTIFS($G:$G,$G24,$K:$K,"●",$A:$A,GZ$5)/GZ$3,0)/3600/$E24</f>
        <v>0</v>
      </c>
      <c r="HA24" s="0" t="n">
        <f aca="false">IF($L24="●",SUMIFS(ST_SUM!HO:HO,ST_SUM!$L:$L,$G24)/COUNTIFS($G:$G,$G24,$L:$L,"●",$A:$A,HA$5)/HA$3,0)/3600/$E24</f>
        <v>0.0295524857954546</v>
      </c>
      <c r="HB24" s="0" t="n">
        <f aca="false">IF($M24="●",SUMIFS(ST_SUM!HP:HP,ST_SUM!$L:$L,$G24)/COUNTIFS($G:$G,$G24,$M:$M,"●",$A:$A,HB$5)/HB$3,0)/3600/$E24</f>
        <v>0</v>
      </c>
      <c r="HC24" s="0" t="n">
        <f aca="false">IF($N24="●",SUMIFS(ST_SUM!HQ:HQ,ST_SUM!$L:$L,$G24)/COUNTIFS($G:$G,$G24,$N:$N,"●",$A:$A,HC$5)/HC$3,0)/3600/$E24</f>
        <v>0.0161225063131313</v>
      </c>
      <c r="HD24" s="0" t="n">
        <f aca="false">IF($O24="●",SUMIFS(ST_SUM!HR:HR,ST_SUM!$L:$L,$G24,ST_SUM!$M:$M,IF($B24='PART METHOD'!$D$4,"FMCNC1",IF($B24='PART METHOD'!$D$6,"FMCNC2","STD")))/IF($B24='PART METHOD'!$D$4,COUNTIFS($G:$G,$G24,$O:$O,"●",$A:$A,HD$5,$B:$B,'PART METHOD'!$D$4),IF($B24='PART METHOD'!$D$6,COUNTIFS($G:$G,$G24,$O:$O,"●",$A:$A,HD$5,$B:$B,'PART METHOD'!$D$6),COUNTIFS($G:$G,$G24,$O:$O,"●",$A:$A,HD$5,$B:$B,"&lt;&gt;"&amp;'PART METHOD'!$D$4,$B:$B,"&lt;&gt;"&amp;'PART METHOD'!$D$6)))/HD$3,0)/3600/$E24</f>
        <v>0.0103409288194444</v>
      </c>
      <c r="HE24" s="0" t="n">
        <f aca="false">IF($P24="●",SUMIFS(ST_SUM!HS:HS,ST_SUM!$L:$L,$G24,ST_SUM!$M:$M,IF($B24='PART METHOD'!$D$4,"FMCNC1",IF($B24='PART METHOD'!$D$6,"FMCNC2","STD")))/IF($B24='PART METHOD'!$D$4,COUNTIFS($G:$G,$G24,$P:$P,"●",$A:$A,HE$5,$B:$B,'PART METHOD'!$D$4),IF($B24='PART METHOD'!$D$6,COUNTIFS($G:$G,$G24,$P:$P,"●",$A:$A,HE$5,$B:$B,'PART METHOD'!$D$6),COUNTIFS($G:$G,$G24,$P:$P,"●",$A:$A,HE$5,$B:$B,"&lt;&gt;"&amp;'PART METHOD'!$D$4,$B:$B,"&lt;&gt;"&amp;'PART METHOD'!$D$6)))/HE$3,0)/3600/$E24</f>
        <v>0.0185651594065657</v>
      </c>
      <c r="HF24" s="0" t="n">
        <f aca="false">IF($Q24="●",SUMIFS(ST_SUM!HT:HT,ST_SUM!$L:$L,$G24,ST_SUM!$M:$M,IF($B24='PART METHOD'!$D$4,"FMCNC1",IF($B24='PART METHOD'!$D$6,"FMCNC2","STD")))/IF($B24='PART METHOD'!$D$4,COUNTIFS($G:$G,$G24,$Q:$Q,"●",$A:$A,HF$5,$B:$B,'PART METHOD'!$D$4),IF($B24='PART METHOD'!$D$6,COUNTIFS($G:$G,$G24,$Q:$Q,"●",$A:$A,HF$5,$B:$B,'PART METHOD'!$D$6),COUNTIFS($G:$G,$G24,$Q:$Q,"●",$A:$A,HF$5,$B:$B,"&lt;&gt;"&amp;'PART METHOD'!$D$4,$B:$B,"&lt;&gt;"&amp;'PART METHOD'!$D$6)))/HF$3,0)/3600/$E24</f>
        <v>0.0161933617424242</v>
      </c>
      <c r="HG24" s="0" t="n">
        <f aca="false">IF($R24="●",SUMIFS(ST_SUM!HU:HU,ST_SUM!$L:$L,$G24,ST_SUM!$M:$M,IF($B24='PART METHOD'!$D$4,"FMCNC1",IF($B24='PART METHOD'!$D$6,"FMCNC2","STD")))/IF($B24='PART METHOD'!$D$4,COUNTIFS($G:$G,$G24,$R:$R,"●",$A:$A,HG$5,$B:$B,'PART METHOD'!$D$4),IF($B24='PART METHOD'!$D$6,COUNTIFS($G:$G,$G24,$R:$R,"●",$A:$A,HG$5,$B:$B,'PART METHOD'!$D$6),COUNTIFS($G:$G,$G24,$R:$R,"●",$A:$A,HG$5,$B:$B,"&lt;&gt;"&amp;'PART METHOD'!$D$4,$B:$B,"&lt;&gt;"&amp;'PART METHOD'!$D$6)))/HG$3,0)/3600/$E24</f>
        <v>0.0121130902777778</v>
      </c>
      <c r="HH24" s="0" t="n">
        <f aca="false">IF($S24="●",SUMIFS(ST_SUM!HV:HV,ST_SUM!$L:$L,$G24,ST_SUM!$M:$M,IF($B24='PART METHOD'!$D$4,"FMCNC1",IF($B24='PART METHOD'!$D$6,"FMCNC2","STD")))/IF($B24='PART METHOD'!$D$4,COUNTIFS($G:$G,$G24,$S:$S,"●",$A:$A,HH$5,$B:$B,'PART METHOD'!$D$4),IF($B24='PART METHOD'!$D$6,COUNTIFS($G:$G,$G24,$S:$S,"●",$A:$A,HH$5,$B:$B,'PART METHOD'!$D$6),COUNTIFS($G:$G,$G24,$S:$S,"●",$A:$A,HH$5,$B:$B,"&lt;&gt;"&amp;'PART METHOD'!$D$4,$B:$B,"&lt;&gt;"&amp;'PART METHOD'!$D$6)))/HH$3,0)/3600/$E24</f>
        <v>0.0231117029671717</v>
      </c>
      <c r="HI24" s="0" t="n">
        <f aca="false">IF($T24="●",SUMIFS(ST_SUM!HW:HW,ST_SUM!$L:$L,$G24,ST_SUM!$M:$M,IF($B24='PART METHOD'!$D$4,"FMCNC1",IF($B24='PART METHOD'!$D$6,"FMCNC2","STD")))/IF($B24='PART METHOD'!$D$4,COUNTIFS($G:$G,$G24,$T:$T,"●",$A:$A,HI$5,$B:$B,'PART METHOD'!$D$4),IF($B24='PART METHOD'!$D$6,COUNTIFS($G:$G,$G24,$T:$T,"●",$A:$A,HI$5,$B:$B,'PART METHOD'!$D$6),COUNTIFS($G:$G,$G24,$T:$T,"●",$A:$A,HI$5,$B:$B,"&lt;&gt;"&amp;'PART METHOD'!$D$4,$B:$B,"&lt;&gt;"&amp;'PART METHOD'!$D$6)))/HI$3,0)/3600/$E24</f>
        <v>0</v>
      </c>
      <c r="HJ24" s="0" t="n">
        <f aca="false">IF($U24="●",SUMIFS(ST_SUM!HX:HX,ST_SUM!$L:$L,$G24,ST_SUM!$M:$M,IF($B24='PART METHOD'!$D$4,"FMCNC1",IF($B24='PART METHOD'!$D$6,"FMCNC2","STD")))/IF($B24='PART METHOD'!$D$4,COUNTIFS($G:$G,$G24,$U:$U,"●",$A:$A,HJ$5,$B:$B,'PART METHOD'!$D$4),IF($B24='PART METHOD'!$D$6,COUNTIFS($G:$G,$G24,$U:$U,"●",$A:$A,HJ$5,$B:$B,'PART METHOD'!$D$6),COUNTIFS($G:$G,$G24,$U:$U,"●",$A:$A,HJ$5,$B:$B,"&lt;&gt;"&amp;'PART METHOD'!$D$4,$B:$B,"&lt;&gt;"&amp;'PART METHOD'!$D$6)))/HJ$3,0)/3600/$E24</f>
        <v>0</v>
      </c>
      <c r="HK24" s="0" t="n">
        <f aca="false">IF($V24="●",SUMIFS(ST_SUM!HY:HY,ST_SUM!$L:$L,$G24,ST_SUM!$M:$M,IF($B24='PART METHOD'!$D$4,"FMCNC1",IF($B24='PART METHOD'!$D$6,"FMCNC2","STD")))/IF($B24='PART METHOD'!$D$4,COUNTIFS($G:$G,$G24,$V:$V,"●",$A:$A,HK$5,$B:$B,'PART METHOD'!$D$4),IF($B24='PART METHOD'!$D$6,COUNTIFS($G:$G,$G24,$V:$V,"●",$A:$A,HK$5,$B:$B,'PART METHOD'!$D$6),COUNTIFS($G:$G,$G24,$V:$V,"●",$A:$A,HK$5,$B:$B,"&lt;&gt;"&amp;'PART METHOD'!$D$4,$B:$B,"&lt;&gt;"&amp;'PART METHOD'!$D$6)))/HK$3,0)/3600/$E24</f>
        <v>0</v>
      </c>
      <c r="HL24" s="0" t="n">
        <f aca="false">IF($W24="●",SUMIFS(ST_SUM!HZ:HZ,ST_SUM!$L:$L,$G24,ST_SUM!$N:$N,IF($B24='PART METHOD'!$D$5,"HAND","STD"))/COUNTIFS($G:$G,$G24,$W:$W,"●",$A:$A,HL$5,$B:$B,IF($B24='PART METHOD'!$D$5,'PART METHOD'!$D$5,"&lt;&gt;"&amp;'PART METHOD'!$D$5))/HL$3,0)/3600/$E24</f>
        <v>0.0248733980429293</v>
      </c>
      <c r="HM24" s="0" t="n">
        <f aca="false">IF($X24="●",SUMIFS(ST_SUM!IA:IA,ST_SUM!$L:$L,$G24)/COUNTIFS($G:$G,$G24,$X:$X,"●",$A:$A,HM$5)/HM$3,0)/3600/$E24</f>
        <v>0.0151340849905303</v>
      </c>
      <c r="HN24" s="0" t="n">
        <f aca="false">IF($Y24="●",SUMIFS(ST_SUM!IB:IB,ST_SUM!$L:$L,$G24)/COUNTIFS($G:$G,$G24,$Y:$Y,"●",$A:$A,HN$5)/HN$3,0)/3600/$E24</f>
        <v>0.0244542447916667</v>
      </c>
      <c r="HO24" s="0" t="n">
        <f aca="false">IF($Z24="●",SUMIFS(ST_SUM!IC:IC,ST_SUM!$L:$L,$G24)/COUNTIFS($G:$G,$G24,$Z:$Z,"●",$A:$A,HO$5)/HO$3,0)/3600/$E24</f>
        <v>0.0131589593855219</v>
      </c>
      <c r="HP24" s="0" t="n">
        <f aca="false">IF($AA24="●",SUMIFS(ST_SUM!ID:ID,ST_SUM!$L:$L,$G24)/COUNTIFS($G:$G,$G24,$AA:$AA,"●",$A:$A,HP$5)/HP$3,0)/3600/$E24</f>
        <v>0</v>
      </c>
      <c r="HQ24" s="0" t="n">
        <f aca="false">IF($AB24="●",SUMIFS(ST_SUM!IE:IE,ST_SUM!$L:$L,$G24)/COUNTIFS($G:$G,$G24,$AB:$AB,"●",$A:$A,HQ$5)/HQ$3,0)/3600/$E24</f>
        <v>0.0173138099747475</v>
      </c>
      <c r="HR24" s="0" t="n">
        <f aca="false">IF($AC24="●",SUMIFS(ST_SUM!IF:IF,ST_SUM!$L:$L,$G24)/COUNTIFS($G:$G,$G24,$AC:$AC,"●",$A:$A,HR$5)/HR$3,0)/3600/$E24</f>
        <v>0</v>
      </c>
      <c r="HS24" s="0" t="n">
        <f aca="false">IF($AD24="●",SUMIFS(ST_SUM!IG:IG,ST_SUM!$L:$L,$G24)/COUNTIFS($G:$G,$G24,$AD:$AD,"●",$A:$A,HS$5)/HS$3,0)/3600/$E24</f>
        <v>0</v>
      </c>
      <c r="HT24" s="0" t="n">
        <f aca="false">IF($AE24="●",SUMIFS(ST_SUM!IH:IH,ST_SUM!$L:$L,$G24)/COUNTIFS($G:$G,$G24,$AE:$AE,"●",$A:$A,HT$5)/HT$3,0)/3600/$E24</f>
        <v>0</v>
      </c>
      <c r="HU24" s="0" t="n">
        <f aca="false">IF($AF24="●",SUMIFS(ST_SUM!II:II,ST_SUM!$L:$L,$G24)/COUNTIFS($G:$G,$G24,$AF:$AF,"●",$A:$A,HU$5)/HU$3,0)/3600/$E24</f>
        <v>0</v>
      </c>
      <c r="HV24" s="0" t="n">
        <f aca="false">IF($AG24="●",SUMIFS(ST_SUM!IJ:IJ,ST_SUM!$L:$L,$G24)/COUNTIFS($G:$G,$G24,$AG:$AG,"●",$A:$A,HV$5)/HV$3,0)/3600/$E24</f>
        <v>0.0147772806186869</v>
      </c>
      <c r="HW24" s="0" t="n">
        <f aca="false">IF($AH24="●",SUMIFS(ST_SUM!IK:IK,ST_SUM!$L:$L,$G24)/COUNTIFS($G:$G,$G24,$AH:$AH,"●",$A:$A,HW$5)/HW$3,0)/3600/$E24</f>
        <v>0.00664825336700337</v>
      </c>
      <c r="HX24" s="0" t="n">
        <f aca="false">IF($AI24="●",SUMIFS(ST_SUM!IL:IL,ST_SUM!$L:$L,$G24)/COUNTIFS($G:$G,$G24,$AI:$AI,"●",$A:$A,HX$5)/HX$3,0)/3600/$E24</f>
        <v>0.0266448942550505</v>
      </c>
      <c r="HY24" s="0" t="n">
        <f aca="false">IF($AJ24="●",SUMIFS(ST_SUM!IM:IM,ST_SUM!$L:$L,$G24)/COUNTIFS($G:$G,$G24,$AJ:$AJ,"●",$A:$A,HY$5)/HY$3,0)/3600/$E24</f>
        <v>0</v>
      </c>
      <c r="HZ24" s="0" t="n">
        <f aca="false">IF($AK24="●",SUMIFS(ST_SUM!IN:IN,ST_SUM!$L:$L,$G24)/COUNTIFS($G:$G,$G24,$AK:$AK,"●",$A:$A,HZ$5)/HZ$3,0)/3600/$E24</f>
        <v>0</v>
      </c>
      <c r="IA24" s="0" t="n">
        <f aca="false">IF($AL24="●",SUMIFS(ST_SUM!IO:IO,ST_SUM!$L:$L,$G24)/COUNTIFS($G:$G,$G24,$AL:$AL,"●",$A:$A,IA$5)/IA$3,0)/3600/$E24</f>
        <v>0</v>
      </c>
      <c r="IB24" s="0" t="n">
        <f aca="false">IF($AM24="●",SUMIFS(ST_SUM!IP:IP,ST_SUM!$L:$L,$G24)/COUNTIFS($G:$G,$G24,$AM:$AM,"●",$A:$A,IB$5)/IB$3,0)/3600/$E24</f>
        <v>0.0227261600378788</v>
      </c>
      <c r="IC24" s="0" t="n">
        <f aca="false">IF($AN24="●",SUMIFS(ST_SUM!IQ:IQ,ST_SUM!$L:$L,$G24)/COUNTIFS($G:$G,$G24,$AN:$AN,"●",$A:$A,IC$5)/IC$3,0)/3600/$E24</f>
        <v>0.0271536458333333</v>
      </c>
      <c r="ID24" s="0" t="n">
        <f aca="false">IF($AO24="●",SUMIFS(ST_SUM!IR:IR,ST_SUM!$L:$L,$G24)/COUNTIFS($G:$G,$G24,$AO:$AO,"●",$A:$A,ID$5)/ID$3,0)/3600/$E24</f>
        <v>0</v>
      </c>
      <c r="IE24" s="0" t="n">
        <f aca="false">IF($AP24="●",SUMIFS(ST_SUM!IS:IS,ST_SUM!$L:$L,$G24)/COUNTIFS($G:$G,$G24,$AP:$AP,"●",$A:$A,IE$5)/IE$3,0)/3600/$E24</f>
        <v>0.0106716714015152</v>
      </c>
      <c r="IF24" s="0" t="n">
        <f aca="false">IF($AQ24="●",SUMIFS(ST_SUM!IT:IT,ST_SUM!$L:$L,$G24)/COUNTIFS($G:$G,$G24,$AQ:$AQ,"●",$A:$A,IF$5)/IF$3,0)/3600/$E24</f>
        <v>0.0266358451704545</v>
      </c>
      <c r="IG24" s="0" t="n">
        <f aca="false">IF($AR24="●",SUMIFS(ST_SUM!IU:IU,ST_SUM!$L:$L,$G24)/COUNTIFS($G:$G,$G24,$AR:$AR,"●",$A:$A,IG$5)/IG$3,0)/3600/$E24</f>
        <v>0</v>
      </c>
      <c r="IH24" s="0" t="n">
        <f aca="false">IF($AS24="●",SUMIFS(ST_SUM!IV:IV,ST_SUM!$L:$L,$G24)/COUNTIFS($G:$G,$G24,$AS:$AS,"●",$A:$A,IH$5)/IH$3,0)/3600/$E24</f>
        <v>0</v>
      </c>
      <c r="II24" s="0" t="n">
        <f aca="false">IF($AT24="●",SUMIFS(ST_SUM!IW:IW,ST_SUM!$L:$L,$G24)/COUNTIFS($G:$G,$G24,$AT:$AT,"●",$A:$A,II$5)/II$3,0)/3600/$E24</f>
        <v>0</v>
      </c>
      <c r="IJ24" s="0" t="n">
        <f aca="false">IF($AU24="●",SUMIFS(ST_SUM!IX:IX,ST_SUM!$L:$L,$G24)/COUNTIFS($G:$G,$G24,$AU:$AU,"●",$A:$A,IJ$5)/IJ$3,0)/3600/$E24</f>
        <v>0</v>
      </c>
      <c r="IK24" s="0" t="n">
        <f aca="false">IF($AV24="●",SUMIFS(ST_SUM!IY:IY,ST_SUM!$L:$L,$G24)/COUNTIFS($G:$G,$G24,$AV:$AV,"●",$A:$A,IK$5)/IK$3,0)/3600/$E24</f>
        <v>0.0221053267045455</v>
      </c>
      <c r="IL24" s="0" t="n">
        <f aca="false">IF($AW24="●",SUMIFS(ST_SUM!IZ:IZ,ST_SUM!$L:$L,$G24)/COUNTIFS($G:$G,$G24,$AW:$AW,"●",$A:$A,IL$5)/IL$3,0)/3600/$E24</f>
        <v>0.00982630208333333</v>
      </c>
      <c r="IM24" s="0" t="n">
        <f aca="false">IF($AX24="●",SUMIFS(ST_SUM!JA:JA,ST_SUM!$L:$L,$G24)/COUNTIFS($G:$G,$G24,$AX:$AX,"●",$A:$A,IM$5)/IM$3,0)/3600/$E24</f>
        <v>0.0175940735479798</v>
      </c>
      <c r="IN24" s="0" t="n">
        <f aca="false">IF($AY24="●",SUMIFS(ST_SUM!JB:JB,ST_SUM!$L:$L,$G24)/COUNTIFS($G:$G,$G24,$AY:$AY,"●",$A:$A,IN$5)/IN$3,0)/3600/$E24</f>
        <v>0.0116417791193182</v>
      </c>
      <c r="IO24" s="0" t="n">
        <f aca="false">IF($AZ24="●",SUMIFS(ST_SUM!JC:JC,ST_SUM!$L:$L,$G24)/COUNTIFS($G:$G,$G24,$AZ:$AZ,"●",$A:$A,IO$5)/IO$3,0)/3600/$E24</f>
        <v>0.0158871527777778</v>
      </c>
      <c r="IP24" s="0" t="n">
        <f aca="false">IF($BA24="●",SUMIFS(ST_SUM!JD:JD,ST_SUM!$L:$L,$G24)/COUNTIFS($G:$G,$G24,$BA:$BA,"●",$A:$A,IP$5)/IP$3,0)/3600/$E24</f>
        <v>0</v>
      </c>
      <c r="IQ24" s="0" t="n">
        <f aca="false">IF($BB24="●",SUMIFS(ST_SUM!JE:JE,ST_SUM!$L:$L,$G24)/COUNTIFS($G:$G,$G24,$BB:$BB,"●",$A:$A,IQ$5)/IQ$3,0)/3600/$E24</f>
        <v>0.015947490530303</v>
      </c>
      <c r="IR24" s="0" t="n">
        <f aca="false">IF($BC24="●",SUMIFS(ST_SUM!JF:JF,ST_SUM!$L:$L,$G24)/COUNTIFS($G:$G,$G24,$BC:$BC,"●",$A:$A,IR$5)/IR$3,0)/3600/$E24</f>
        <v>0</v>
      </c>
      <c r="IS24" s="0" t="n">
        <f aca="false">IF($BD24="●",SUMIFS(ST_SUM!JG:JG,ST_SUM!$L:$L,$G24)/COUNTIFS($G:$G,$G24,$BD:$BD,"●",$A:$A,IS$5)/IS$3,0)/3600/$E24</f>
        <v>0.0111970880681818</v>
      </c>
      <c r="IT24" s="0" t="n">
        <f aca="false">IF($BE24="●",SUMIFS(ST_SUM!JH:JH,ST_SUM!$L:$L,$G24)/COUNTIFS($G:$G,$G24,$BE:$BE,"●",$A:$A,IT$5)/IT$3,0)/3600/$E24</f>
        <v>0.0301818465909091</v>
      </c>
      <c r="IU24" s="0" t="n">
        <f aca="false">IF($BF24="●",SUMIFS(ST_SUM!JI:JI,ST_SUM!$L:$L,$G24)/COUNTIFS($G:$G,$G24,$BF:$BF,"●",$A:$A,IU$5)/IU$3,0)/3600/$E24</f>
        <v>0</v>
      </c>
      <c r="IV24" s="0" t="n">
        <f aca="false">IF($BG24="●",SUMIFS(ST_SUM!JJ:JJ,ST_SUM!$L:$L,$G24)/COUNTIFS($G:$G,$G24,$BG:$BG,"●",$A:$A,IV$5)/IV$3,0)/3600/$E24</f>
        <v>0.0701808120265152</v>
      </c>
      <c r="IW24" s="0" t="n">
        <f aca="false">IF($BH24="●",SUMIFS(ST_SUM!JK:JK,ST_SUM!$L:$L,$G24)/COUNTIFS($G:$G,$G24,$BH:$BH,"●",$A:$A,IW$5)/IW$3,0)/3600/$E24</f>
        <v>0</v>
      </c>
      <c r="IX24" s="0" t="n">
        <f aca="false">IF($BI24="●",SUMIFS(ST_SUM!JL:JL,ST_SUM!$L:$L,$G24)/COUNTIFS($G:$G,$G24,$BI:$BI,"●",$A:$A,IX$5)/IX$3,0)/3600/$E24</f>
        <v>0.0135732875631313</v>
      </c>
      <c r="IY24" s="0" t="n">
        <f aca="false">IF($BJ24="●",SUMIFS(ST_SUM!JM:JM,ST_SUM!$L:$L,$G24)/COUNTIFS($G:$G,$G24,$BJ:$BJ,"●",$A:$A,IY$5)/IY$3,0)/3600/$E24</f>
        <v>0.00323126736111111</v>
      </c>
      <c r="IZ24" s="0" t="n">
        <f aca="false">IF($BK24="●",SUMIFS(ST_SUM!JN:JN,ST_SUM!$L:$L,$G24)/COUNTIFS($G:$G,$G24,$BK:$BK,"●",$A:$A,IZ$5)/IZ$3,0)/3600/$E24</f>
        <v>0.0125285353535354</v>
      </c>
      <c r="JA24" s="0" t="n">
        <f aca="false">IF($BL24="●",SUMIFS(ST_SUM!JO:JO,ST_SUM!$L:$L,$G24)/COUNTIFS($G:$G,$G24,$BL:$BL,"●",$A:$A,JA$5)/JA$3,0)/3600/$E24</f>
        <v>0.0147730534511785</v>
      </c>
      <c r="JB24" s="0" t="n">
        <f aca="false">IF($BM24="●",SUMIFS(ST_SUM!JP:JP,ST_SUM!$L:$L,$G24)/COUNTIFS($G:$G,$G24,$BM:$BM,"●",$A:$A,JB$5)/JB$3,0)/3600/$E24</f>
        <v>0</v>
      </c>
      <c r="JC24" s="0" t="n">
        <f aca="false">IF($BN24="●",SUMIFS(ST_SUM!JQ:JQ,ST_SUM!$L:$L,$G24)/COUNTIFS($G:$G,$G24,$BN:$BN,"●",$A:$A,JC$5)/JC$3,0)/3600/$E24</f>
        <v>0</v>
      </c>
      <c r="JD24" s="0" t="n">
        <f aca="false">IF($BO24="●",SUMIFS(ST_SUM!JR:JR,ST_SUM!$L:$L,$G24)/COUNTIFS($G:$G,$G24,$BO:$BO,"●",$A:$A,JD$5)/JD$3,0)/3600/$E24</f>
        <v>0</v>
      </c>
      <c r="JE24" s="0" t="n">
        <f aca="false">IF($BP24="●",SUMIFS(ST_SUM!JS:JS,ST_SUM!$L:$L,$G24)/COUNTIFS($G:$G,$G24,$BP:$BP,"●",$A:$A,JE$5)/JE$3,0)/3600/$E24</f>
        <v>0.0108871212121212</v>
      </c>
      <c r="JF24" s="0" t="n">
        <f aca="false">IF($BQ24="●",SUMIFS(ST_SUM!JT:JT,ST_SUM!$L:$L,$G24)/COUNTIFS($G:$G,$G24,$BQ:$BQ,"●",$A:$A,JF$5)/JF$3,0)/3600/$E24</f>
        <v>0.0154354324494949</v>
      </c>
      <c r="JG24" s="0" t="n">
        <f aca="false">IF($BR24="●",SUMIFS(ST_SUM!JU:JU,ST_SUM!$L:$L,$G24)/COUNTIFS($G:$G,$G24,$BR:$BR,"●",$A:$A,JG$5)/JG$3,0)/3600/$E24</f>
        <v>0.0527396875</v>
      </c>
      <c r="JH24" s="0" t="n">
        <f aca="false">IF($BS24="●",SUMIFS(ST_SUM!JV:JV,ST_SUM!$L:$L,$G24)/COUNTIFS($G:$G,$G24,$BS:$BS,"●",$A:$A,JH$5)/JH$3,0)/3600/$E24</f>
        <v>0</v>
      </c>
      <c r="JI24" s="0" t="n">
        <f aca="false">IF($BT24="●",SUMIFS(ST_SUM!JW:JW,ST_SUM!$L:$L,$G24)/COUNTIFS($G:$G,$G24,$BT:$BT,"●",$A:$A,JI$5)/JI$3,0)/3600/$E24</f>
        <v>0.00795703125</v>
      </c>
      <c r="JJ24" s="0" t="n">
        <f aca="false">SUM(GW24:JI24)</f>
        <v>0.724370012100168</v>
      </c>
      <c r="JK24" s="0" t="n">
        <f aca="false">IF($H24="●",SUMIFS(ST_SUM!JY:JY,ST_SUM!$L:$L,$G24)/COUNTIFS($G:$G,$G24,$H:$H,"●",$A:$A,JK$5)/JK$3,0)/3600/$E24</f>
        <v>0.0238624739583333</v>
      </c>
      <c r="JL24" s="0" t="n">
        <f aca="false">IF($I24="●",SUMIFS(ST_SUM!JZ:JZ,ST_SUM!$L:$L,$G24)/COUNTIFS($G:$G,$G24,$I:$I,"●",$A:$A,JL$5)/JL$3,0)/3600/$E24</f>
        <v>0</v>
      </c>
      <c r="JM24" s="0" t="n">
        <f aca="false">IF($J24="●",SUMIFS(ST_SUM!KA:KA,ST_SUM!$L:$L,$G24)/COUNTIFS($G:$G,$G24,$J:$J,"●",$A:$A,JM$5)/JM$3,0)/3600/$E24</f>
        <v>0.0313407769097222</v>
      </c>
      <c r="JN24" s="0" t="n">
        <f aca="false">IF($K24="●",SUMIFS(ST_SUM!KB:KB,ST_SUM!$L:$L,$G24)/COUNTIFS($G:$G,$G24,$K:$K,"●",$A:$A,JN$5)/JN$3,0)/3600/$E24</f>
        <v>0</v>
      </c>
      <c r="JO24" s="0" t="n">
        <f aca="false">IF($L24="●",SUMIFS(ST_SUM!KC:KC,ST_SUM!$L:$L,$G24)/COUNTIFS($G:$G,$G24,$L:$L,"●",$A:$A,JO$5)/JO$3,0)/3600/$E24</f>
        <v>0.0640643923611111</v>
      </c>
      <c r="JP24" s="0" t="n">
        <f aca="false">IF($M24="●",SUMIFS(ST_SUM!KD:KD,ST_SUM!$L:$L,$G24)/COUNTIFS($G:$G,$G24,$M:$M,"●",$A:$A,JP$5)/JP$3,0)/3600/$E24</f>
        <v>0</v>
      </c>
      <c r="JQ24" s="0" t="n">
        <f aca="false">IF($N24="●",SUMIFS(ST_SUM!KE:KE,ST_SUM!$L:$L,$G24)/COUNTIFS($G:$G,$G24,$N:$N,"●",$A:$A,JQ$5)/JQ$3,0)/3600/$E24</f>
        <v>0.0462158420138889</v>
      </c>
      <c r="JR24" s="0" t="n">
        <f aca="false">IF($O24="●",SUMIFS(ST_SUM!KF:KF,ST_SUM!$L:$L,$G24,ST_SUM!$M:$M,IF($B24='PART METHOD'!$D$4,"FMCNC1",IF($B24='PART METHOD'!$D$6,"FMCNC2","STD")))/IF($B24='PART METHOD'!$D$4,COUNTIFS($G:$G,$G24,$O:$O,"●",$A:$A,JR$5,$B:$B,'PART METHOD'!$D$4),IF($B24='PART METHOD'!$D$6,COUNTIFS($G:$G,$G24,$O:$O,"●",$A:$A,JR$5,$B:$B,'PART METHOD'!$D$6),COUNTIFS($G:$G,$G24,$O:$O,"●",$A:$A,JR$5,$B:$B,"&lt;&gt;"&amp;'PART METHOD'!$D$4,$B:$B,"&lt;&gt;"&amp;'PART METHOD'!$D$6)))/JR$3,0)/3600/$E24</f>
        <v>0.0126921006944444</v>
      </c>
      <c r="JS24" s="0" t="n">
        <f aca="false">IF($P24="●",SUMIFS(ST_SUM!KG:KG,ST_SUM!$L:$L,$G24,ST_SUM!$M:$M,IF($B24='PART METHOD'!$D$4,"FMCNC1",IF($B24='PART METHOD'!$D$6,"FMCNC2","STD")))/IF($B24='PART METHOD'!$D$4,COUNTIFS($G:$G,$G24,$P:$P,"●",$A:$A,JS$5,$B:$B,'PART METHOD'!$D$4),IF($B24='PART METHOD'!$D$6,COUNTIFS($G:$G,$G24,$P:$P,"●",$A:$A,JS$5,$B:$B,'PART METHOD'!$D$6),COUNTIFS($G:$G,$G24,$P:$P,"●",$A:$A,JS$5,$B:$B,"&lt;&gt;"&amp;'PART METHOD'!$D$4,$B:$B,"&lt;&gt;"&amp;'PART METHOD'!$D$6)))/JS$3,0)/3600/$E24</f>
        <v>0.028372578125</v>
      </c>
      <c r="JT24" s="0" t="n">
        <f aca="false">IF($Q24="●",SUMIFS(ST_SUM!KH:KH,ST_SUM!$L:$L,$G24,ST_SUM!$M:$M,IF($B24='PART METHOD'!$D$4,"FMCNC1",IF($B24='PART METHOD'!$D$6,"FMCNC2","STD")))/IF($B24='PART METHOD'!$D$4,COUNTIFS($G:$G,$G24,$Q:$Q,"●",$A:$A,JT$5,$B:$B,'PART METHOD'!$D$4),IF($B24='PART METHOD'!$D$6,COUNTIFS($G:$G,$G24,$Q:$Q,"●",$A:$A,JT$5,$B:$B,'PART METHOD'!$D$6),COUNTIFS($G:$G,$G24,$Q:$Q,"●",$A:$A,JT$5,$B:$B,"&lt;&gt;"&amp;'PART METHOD'!$D$4,$B:$B,"&lt;&gt;"&amp;'PART METHOD'!$D$6)))/JT$3,0)/3600/$E24</f>
        <v>0.0366966111111111</v>
      </c>
      <c r="JU24" s="0" t="n">
        <f aca="false">IF($R24="●",SUMIFS(ST_SUM!KI:KI,ST_SUM!$L:$L,$G24,ST_SUM!$M:$M,IF($B24='PART METHOD'!$D$4,"FMCNC1",IF($B24='PART METHOD'!$D$6,"FMCNC2","STD")))/IF($B24='PART METHOD'!$D$4,COUNTIFS($G:$G,$G24,$R:$R,"●",$A:$A,JU$5,$B:$B,'PART METHOD'!$D$4),IF($B24='PART METHOD'!$D$6,COUNTIFS($G:$G,$G24,$R:$R,"●",$A:$A,JU$5,$B:$B,'PART METHOD'!$D$6),COUNTIFS($G:$G,$G24,$R:$R,"●",$A:$A,JU$5,$B:$B,"&lt;&gt;"&amp;'PART METHOD'!$D$4,$B:$B,"&lt;&gt;"&amp;'PART METHOD'!$D$6)))/JU$3,0)/3600/$E24</f>
        <v>0.01946125</v>
      </c>
      <c r="JV24" s="0" t="n">
        <f aca="false">IF($S24="●",SUMIFS(ST_SUM!KJ:KJ,ST_SUM!$L:$L,$G24,ST_SUM!$M:$M,IF($B24='PART METHOD'!$D$4,"FMCNC1",IF($B24='PART METHOD'!$D$6,"FMCNC2","STD")))/IF($B24='PART METHOD'!$D$4,COUNTIFS($G:$G,$G24,$S:$S,"●",$A:$A,JV$5,$B:$B,'PART METHOD'!$D$4),IF($B24='PART METHOD'!$D$6,COUNTIFS($G:$G,$G24,$S:$S,"●",$A:$A,JV$5,$B:$B,'PART METHOD'!$D$6),COUNTIFS($G:$G,$G24,$S:$S,"●",$A:$A,JV$5,$B:$B,"&lt;&gt;"&amp;'PART METHOD'!$D$4,$B:$B,"&lt;&gt;"&amp;'PART METHOD'!$D$6)))/JV$3,0)/3600/$E24</f>
        <v>0.0409601822916667</v>
      </c>
      <c r="JW24" s="0" t="n">
        <f aca="false">IF($T24="●",SUMIFS(ST_SUM!KK:KK,ST_SUM!$L:$L,$G24,ST_SUM!$M:$M,IF($B24='PART METHOD'!$D$4,"FMCNC1",IF($B24='PART METHOD'!$D$6,"FMCNC2","STD")))/IF($B24='PART METHOD'!$D$4,COUNTIFS($G:$G,$G24,$T:$T,"●",$A:$A,JW$5,$B:$B,'PART METHOD'!$D$4),IF($B24='PART METHOD'!$D$6,COUNTIFS($G:$G,$G24,$T:$T,"●",$A:$A,JW$5,$B:$B,'PART METHOD'!$D$6),COUNTIFS($G:$G,$G24,$T:$T,"●",$A:$A,JW$5,$B:$B,"&lt;&gt;"&amp;'PART METHOD'!$D$4,$B:$B,"&lt;&gt;"&amp;'PART METHOD'!$D$6)))/JW$3,0)/3600/$E24</f>
        <v>0</v>
      </c>
      <c r="JX24" s="0" t="n">
        <f aca="false">IF($U24="●",SUMIFS(ST_SUM!KL:KL,ST_SUM!$L:$L,$G24,ST_SUM!$M:$M,IF($B24='PART METHOD'!$D$4,"FMCNC1",IF($B24='PART METHOD'!$D$6,"FMCNC2","STD")))/IF($B24='PART METHOD'!$D$4,COUNTIFS($G:$G,$G24,$U:$U,"●",$A:$A,JX$5,$B:$B,'PART METHOD'!$D$4),IF($B24='PART METHOD'!$D$6,COUNTIFS($G:$G,$G24,$U:$U,"●",$A:$A,JX$5,$B:$B,'PART METHOD'!$D$6),COUNTIFS($G:$G,$G24,$U:$U,"●",$A:$A,JX$5,$B:$B,"&lt;&gt;"&amp;'PART METHOD'!$D$4,$B:$B,"&lt;&gt;"&amp;'PART METHOD'!$D$6)))/JX$3,0)/3600/$E24</f>
        <v>0</v>
      </c>
      <c r="JY24" s="0" t="n">
        <f aca="false">IF($V24="●",SUMIFS(ST_SUM!KM:KM,ST_SUM!$L:$L,$G24,ST_SUM!$M:$M,IF($B24='PART METHOD'!$D$4,"FMCNC1",IF($B24='PART METHOD'!$D$6,"FMCNC2","STD")))/IF($B24='PART METHOD'!$D$4,COUNTIFS($G:$G,$G24,$V:$V,"●",$A:$A,JY$5,$B:$B,'PART METHOD'!$D$4),IF($B24='PART METHOD'!$D$6,COUNTIFS($G:$G,$G24,$V:$V,"●",$A:$A,JY$5,$B:$B,'PART METHOD'!$D$6),COUNTIFS($G:$G,$G24,$V:$V,"●",$A:$A,JY$5,$B:$B,"&lt;&gt;"&amp;'PART METHOD'!$D$4,$B:$B,"&lt;&gt;"&amp;'PART METHOD'!$D$6)))/JY$3,0)/3600/$E24</f>
        <v>0</v>
      </c>
      <c r="JZ24" s="0" t="n">
        <f aca="false">IF($W24="●",SUMIFS(ST_SUM!KN:KN,ST_SUM!$L:$L,$G24,ST_SUM!$N:$N,IF($B24='PART METHOD'!$D$5,"HAND","STD"))/COUNTIFS($G:$G,$G24,$W:$W,"●",$A:$A,JZ$5,$B:$B,IF($B24='PART METHOD'!$D$5,'PART METHOD'!$D$5,"&lt;&gt;"&amp;'PART METHOD'!$D$5))/JZ$3,0)/3600/$E24</f>
        <v>0.0495474852430556</v>
      </c>
      <c r="KA24" s="0" t="n">
        <f aca="false">IF($X24="●",SUMIFS(ST_SUM!KO:KO,ST_SUM!$L:$L,$G24)/COUNTIFS($G:$G,$G24,$X:$X,"●",$A:$A,KA$5)/KA$3,0)/3600/$E24</f>
        <v>0.0131001085069444</v>
      </c>
      <c r="KB24" s="0" t="n">
        <f aca="false">IF($Y24="●",SUMIFS(ST_SUM!KP:KP,ST_SUM!$L:$L,$G24)/COUNTIFS($G:$G,$G24,$Y:$Y,"●",$A:$A,KB$5)/KB$3,0)/3600/$E24</f>
        <v>0.0306674652777778</v>
      </c>
      <c r="KC24" s="0" t="n">
        <f aca="false">IF($Z24="●",SUMIFS(ST_SUM!KQ:KQ,ST_SUM!$L:$L,$G24)/COUNTIFS($G:$G,$G24,$Z:$Z,"●",$A:$A,KC$5)/KC$3,0)/3600/$E24</f>
        <v>0.0299245659722222</v>
      </c>
      <c r="KD24" s="0" t="n">
        <f aca="false">IF($AA24="●",SUMIFS(ST_SUM!KR:KR,ST_SUM!$L:$L,$G24)/COUNTIFS($G:$G,$G24,$AA:$AA,"●",$A:$A,KD$5)/KD$3,0)/3600/$E24</f>
        <v>0</v>
      </c>
      <c r="KE24" s="0" t="n">
        <f aca="false">IF($AB24="●",SUMIFS(ST_SUM!KS:KS,ST_SUM!$L:$L,$G24)/COUNTIFS($G:$G,$G24,$AB:$AB,"●",$A:$A,KE$5)/KE$3,0)/3600/$E24</f>
        <v>0.0398521875</v>
      </c>
      <c r="KF24" s="0" t="n">
        <f aca="false">IF($AC24="●",SUMIFS(ST_SUM!KT:KT,ST_SUM!$L:$L,$G24)/COUNTIFS($G:$G,$G24,$AC:$AC,"●",$A:$A,KF$5)/KF$3,0)/3600/$E24</f>
        <v>0</v>
      </c>
      <c r="KG24" s="0" t="n">
        <f aca="false">IF($AD24="●",SUMIFS(ST_SUM!KU:KU,ST_SUM!$L:$L,$G24)/COUNTIFS($G:$G,$G24,$AD:$AD,"●",$A:$A,KG$5)/KG$3,0)/3600/$E24</f>
        <v>0</v>
      </c>
      <c r="KH24" s="0" t="n">
        <f aca="false">IF($AE24="●",SUMIFS(ST_SUM!KV:KV,ST_SUM!$L:$L,$G24)/COUNTIFS($G:$G,$G24,$AE:$AE,"●",$A:$A,KH$5)/KH$3,0)/3600/$E24</f>
        <v>0</v>
      </c>
      <c r="KI24" s="0" t="n">
        <f aca="false">IF($AF24="●",SUMIFS(ST_SUM!KW:KW,ST_SUM!$L:$L,$G24)/COUNTIFS($G:$G,$G24,$AF:$AF,"●",$A:$A,KI$5)/KI$3,0)/3600/$E24</f>
        <v>0</v>
      </c>
      <c r="KJ24" s="0" t="n">
        <f aca="false">IF($AG24="●",SUMIFS(ST_SUM!KX:KX,ST_SUM!$L:$L,$G24)/COUNTIFS($G:$G,$G24,$AG:$AG,"●",$A:$A,KJ$5)/KJ$3,0)/3600/$E24</f>
        <v>0.0286505425347222</v>
      </c>
      <c r="KK24" s="0" t="n">
        <f aca="false">IF($AH24="●",SUMIFS(ST_SUM!KY:KY,ST_SUM!$L:$L,$G24)/COUNTIFS($G:$G,$G24,$AH:$AH,"●",$A:$A,KK$5)/KK$3,0)/3600/$E24</f>
        <v>0.00403240740740741</v>
      </c>
      <c r="KL24" s="0" t="n">
        <f aca="false">IF($AI24="●",SUMIFS(ST_SUM!KZ:KZ,ST_SUM!$L:$L,$G24)/COUNTIFS($G:$G,$G24,$AI:$AI,"●",$A:$A,KL$5)/KL$3,0)/3600/$E24</f>
        <v>0.0378932204861111</v>
      </c>
      <c r="KM24" s="0" t="n">
        <f aca="false">IF($AJ24="●",SUMIFS(ST_SUM!LA:LA,ST_SUM!$L:$L,$G24)/COUNTIFS($G:$G,$G24,$AJ:$AJ,"●",$A:$A,KM$5)/KM$3,0)/3600/$E24</f>
        <v>0</v>
      </c>
      <c r="KN24" s="0" t="n">
        <f aca="false">IF($AK24="●",SUMIFS(ST_SUM!LB:LB,ST_SUM!$L:$L,$G24)/COUNTIFS($G:$G,$G24,$AK:$AK,"●",$A:$A,KN$5)/KN$3,0)/3600/$E24</f>
        <v>0</v>
      </c>
      <c r="KO24" s="0" t="n">
        <f aca="false">IF($AL24="●",SUMIFS(ST_SUM!LC:LC,ST_SUM!$L:$L,$G24)/COUNTIFS($G:$G,$G24,$AL:$AL,"●",$A:$A,KO$5)/KO$3,0)/3600/$E24</f>
        <v>0</v>
      </c>
      <c r="KP24" s="0" t="n">
        <f aca="false">IF($AM24="●",SUMIFS(ST_SUM!LD:LD,ST_SUM!$L:$L,$G24)/COUNTIFS($G:$G,$G24,$AM:$AM,"●",$A:$A,KP$5)/KP$3,0)/3600/$E24</f>
        <v>0.0490269270833333</v>
      </c>
      <c r="KQ24" s="0" t="n">
        <f aca="false">IF($AN24="●",SUMIFS(ST_SUM!LE:LE,ST_SUM!$L:$L,$G24)/COUNTIFS($G:$G,$G24,$AN:$AN,"●",$A:$A,KQ$5)/KQ$3,0)/3600/$E24</f>
        <v>0.0482675703125</v>
      </c>
      <c r="KR24" s="0" t="n">
        <f aca="false">IF($AO24="●",SUMIFS(ST_SUM!LF:LF,ST_SUM!$L:$L,$G24)/COUNTIFS($G:$G,$G24,$AO:$AO,"●",$A:$A,KR$5)/KR$3,0)/3600/$E24</f>
        <v>0</v>
      </c>
      <c r="KS24" s="0" t="n">
        <f aca="false">IF($AP24="●",SUMIFS(ST_SUM!LG:LG,ST_SUM!$L:$L,$G24)/COUNTIFS($G:$G,$G24,$AP:$AP,"●",$A:$A,KS$5)/KS$3,0)/3600/$E24</f>
        <v>0.0245382233796296</v>
      </c>
      <c r="KT24" s="0" t="n">
        <f aca="false">IF($AQ24="●",SUMIFS(ST_SUM!LH:LH,ST_SUM!$L:$L,$G24)/COUNTIFS($G:$G,$G24,$AQ:$AQ,"●",$A:$A,KT$5)/KT$3,0)/3600/$E24</f>
        <v>0.0256609895833333</v>
      </c>
      <c r="KU24" s="0" t="n">
        <f aca="false">IF($AR24="●",SUMIFS(ST_SUM!LI:LI,ST_SUM!$L:$L,$G24)/COUNTIFS($G:$G,$G24,$AR:$AR,"●",$A:$A,KU$5)/KU$3,0)/3600/$E24</f>
        <v>0</v>
      </c>
      <c r="KV24" s="0" t="n">
        <f aca="false">IF($AS24="●",SUMIFS(ST_SUM!LJ:LJ,ST_SUM!$L:$L,$G24)/COUNTIFS($G:$G,$G24,$AS:$AS,"●",$A:$A,KV$5)/KV$3,0)/3600/$E24</f>
        <v>0</v>
      </c>
      <c r="KW24" s="0" t="n">
        <f aca="false">IF($AT24="●",SUMIFS(ST_SUM!LK:LK,ST_SUM!$L:$L,$G24)/COUNTIFS($G:$G,$G24,$AT:$AT,"●",$A:$A,KW$5)/KW$3,0)/3600/$E24</f>
        <v>0</v>
      </c>
      <c r="KX24" s="0" t="n">
        <f aca="false">IF($AU24="●",SUMIFS(ST_SUM!LL:LL,ST_SUM!$L:$L,$G24)/COUNTIFS($G:$G,$G24,$AU:$AU,"●",$A:$A,KX$5)/KX$3,0)/3600/$E24</f>
        <v>0</v>
      </c>
      <c r="KY24" s="0" t="n">
        <f aca="false">IF($AV24="●",SUMIFS(ST_SUM!LM:LM,ST_SUM!$L:$L,$G24)/COUNTIFS($G:$G,$G24,$AV:$AV,"●",$A:$A,KY$5)/KY$3,0)/3600/$E24</f>
        <v>0.0456084548611111</v>
      </c>
      <c r="KZ24" s="0" t="n">
        <f aca="false">IF($AW24="●",SUMIFS(ST_SUM!LN:LN,ST_SUM!$L:$L,$G24)/COUNTIFS($G:$G,$G24,$AW:$AW,"●",$A:$A,KZ$5)/KZ$3,0)/3600/$E24</f>
        <v>0.0283481857638889</v>
      </c>
      <c r="LA24" s="0" t="n">
        <f aca="false">IF($AX24="●",SUMIFS(ST_SUM!LO:LO,ST_SUM!$L:$L,$G24)/COUNTIFS($G:$G,$G24,$AX:$AX,"●",$A:$A,LA$5)/LA$3,0)/3600/$E24</f>
        <v>0.0188145399305556</v>
      </c>
      <c r="LB24" s="0" t="n">
        <f aca="false">IF($AY24="●",SUMIFS(ST_SUM!LP:LP,ST_SUM!$L:$L,$G24)/COUNTIFS($G:$G,$G24,$AY:$AY,"●",$A:$A,LB$5)/LB$3,0)/3600/$E24</f>
        <v>0.0236761892361111</v>
      </c>
      <c r="LC24" s="0" t="n">
        <f aca="false">IF($AZ24="●",SUMIFS(ST_SUM!LQ:LQ,ST_SUM!$L:$L,$G24)/COUNTIFS($G:$G,$G24,$AZ:$AZ,"●",$A:$A,LC$5)/LC$3,0)/3600/$E24</f>
        <v>0.0158973298611111</v>
      </c>
      <c r="LD24" s="0" t="n">
        <f aca="false">IF($BA24="●",SUMIFS(ST_SUM!LR:LR,ST_SUM!$L:$L,$G24)/COUNTIFS($G:$G,$G24,$BA:$BA,"●",$A:$A,LD$5)/LD$3,0)/3600/$E24</f>
        <v>0</v>
      </c>
      <c r="LE24" s="0" t="n">
        <f aca="false">IF($BB24="●",SUMIFS(ST_SUM!LS:LS,ST_SUM!$L:$L,$G24)/COUNTIFS($G:$G,$G24,$BB:$BB,"●",$A:$A,LE$5)/LE$3,0)/3600/$E24</f>
        <v>0.0326279861111111</v>
      </c>
      <c r="LF24" s="0" t="n">
        <f aca="false">IF($BC24="●",SUMIFS(ST_SUM!LT:LT,ST_SUM!$L:$L,$G24)/COUNTIFS($G:$G,$G24,$BC:$BC,"●",$A:$A,LF$5)/LF$3,0)/3600/$E24</f>
        <v>0</v>
      </c>
      <c r="LG24" s="0" t="n">
        <f aca="false">IF($BD24="●",SUMIFS(ST_SUM!LU:LU,ST_SUM!$L:$L,$G24)/COUNTIFS($G:$G,$G24,$BD:$BD,"●",$A:$A,LG$5)/LG$3,0)/3600/$E24</f>
        <v>0.0300242274305556</v>
      </c>
      <c r="LH24" s="0" t="n">
        <f aca="false">IF($BE24="●",SUMIFS(ST_SUM!LV:LV,ST_SUM!$L:$L,$G24)/COUNTIFS($G:$G,$G24,$BE:$BE,"●",$A:$A,LH$5)/LH$3,0)/3600/$E24</f>
        <v>0.0478836458333333</v>
      </c>
      <c r="LI24" s="0" t="n">
        <f aca="false">IF($BF24="●",SUMIFS(ST_SUM!LW:LW,ST_SUM!$L:$L,$G24)/COUNTIFS($G:$G,$G24,$BF:$BF,"●",$A:$A,LI$5)/LI$3,0)/3600/$E24</f>
        <v>0</v>
      </c>
      <c r="LJ24" s="0" t="n">
        <f aca="false">IF($BG24="●",SUMIFS(ST_SUM!LX:LX,ST_SUM!$L:$L,$G24)/COUNTIFS($G:$G,$G24,$BG:$BG,"●",$A:$A,LJ$5)/LJ$3,0)/3600/$E24</f>
        <v>0.0667996354166667</v>
      </c>
      <c r="LK24" s="0" t="n">
        <f aca="false">IF($BH24="●",SUMIFS(ST_SUM!LY:LY,ST_SUM!$L:$L,$G24)/COUNTIFS($G:$G,$G24,$BH:$BH,"●",$A:$A,LK$5)/LK$3,0)/3600/$E24</f>
        <v>0</v>
      </c>
      <c r="LL24" s="0" t="n">
        <f aca="false">IF($BI24="●",SUMIFS(ST_SUM!LZ:LZ,ST_SUM!$L:$L,$G24)/COUNTIFS($G:$G,$G24,$BI:$BI,"●",$A:$A,LL$5)/LL$3,0)/3600/$E24</f>
        <v>0.0168488828125</v>
      </c>
      <c r="LM24" s="0" t="n">
        <f aca="false">IF($BJ24="●",SUMIFS(ST_SUM!MA:MA,ST_SUM!$L:$L,$G24)/COUNTIFS($G:$G,$G24,$BJ:$BJ,"●",$A:$A,LM$5)/LM$3,0)/3600/$E24</f>
        <v>0.007581640625</v>
      </c>
      <c r="LN24" s="0" t="n">
        <f aca="false">IF($BK24="●",SUMIFS(ST_SUM!MB:MB,ST_SUM!$L:$L,$G24)/COUNTIFS($G:$G,$G24,$BK:$BK,"●",$A:$A,LN$5)/LN$3,0)/3600/$E24</f>
        <v>0.024045625</v>
      </c>
      <c r="LO24" s="0" t="n">
        <f aca="false">IF($BL24="●",SUMIFS(ST_SUM!MC:MC,ST_SUM!$L:$L,$G24)/COUNTIFS($G:$G,$G24,$BL:$BL,"●",$A:$A,LO$5)/LO$3,0)/3600/$E24</f>
        <v>0.0177870989583333</v>
      </c>
      <c r="LP24" s="0" t="n">
        <f aca="false">IF($BM24="●",SUMIFS(ST_SUM!MD:MD,ST_SUM!$L:$L,$G24)/COUNTIFS($G:$G,$G24,$BM:$BM,"●",$A:$A,LP$5)/LP$3,0)/3600/$E24</f>
        <v>0</v>
      </c>
      <c r="LQ24" s="0" t="n">
        <f aca="false">IF($BN24="●",SUMIFS(ST_SUM!ME:ME,ST_SUM!$L:$L,$G24)/COUNTIFS($G:$G,$G24,$BN:$BN,"●",$A:$A,LQ$5)/LQ$3,0)/3600/$E24</f>
        <v>0</v>
      </c>
      <c r="LR24" s="0" t="n">
        <f aca="false">IF($BO24="●",SUMIFS(ST_SUM!MF:MF,ST_SUM!$L:$L,$G24)/COUNTIFS($G:$G,$G24,$BO:$BO,"●",$A:$A,LR$5)/LR$3,0)/3600/$E24</f>
        <v>0</v>
      </c>
      <c r="LS24" s="0" t="n">
        <f aca="false">IF($BP24="●",SUMIFS(ST_SUM!MG:MG,ST_SUM!$L:$L,$G24)/COUNTIFS($G:$G,$G24,$BP:$BP,"●",$A:$A,LS$5)/LS$3,0)/3600/$E24</f>
        <v>0.0225491493055556</v>
      </c>
      <c r="LT24" s="0" t="n">
        <f aca="false">IF($BQ24="●",SUMIFS(ST_SUM!MH:MH,ST_SUM!$L:$L,$G24)/COUNTIFS($G:$G,$G24,$BQ:$BQ,"●",$A:$A,LT$5)/LT$3,0)/3600/$E24</f>
        <v>0.0265944965277778</v>
      </c>
      <c r="LU24" s="0" t="n">
        <f aca="false">IF($BR24="●",SUMIFS(ST_SUM!MI:MI,ST_SUM!$L:$L,$G24)/COUNTIFS($G:$G,$G24,$BR:$BR,"●",$A:$A,LU$5)/LU$3,0)/3600/$E24</f>
        <v>0.054988234375</v>
      </c>
      <c r="LV24" s="0" t="n">
        <f aca="false">IF($BS24="●",SUMIFS(ST_SUM!MJ:MJ,ST_SUM!$L:$L,$G24)/COUNTIFS($G:$G,$G24,$BS:$BS,"●",$A:$A,LV$5)/LV$3,0)/3600/$E24</f>
        <v>0</v>
      </c>
      <c r="LW24" s="0" t="n">
        <f aca="false">IF($BT24="●",SUMIFS(ST_SUM!MK:MK,ST_SUM!$L:$L,$G24)/COUNTIFS($G:$G,$G24,$BT:$BT,"●",$A:$A,LW$5)/LW$3,0)/3600/$E24</f>
        <v>0.0130040625</v>
      </c>
      <c r="LX24" s="0" t="n">
        <f aca="false">SUM(JK24:LW24)</f>
        <v>1.17790728530093</v>
      </c>
      <c r="LY24" s="0" t="n">
        <f aca="false">IF($H24="●",SUMIFS(ST_SUM!MM:MM,ST_SUM!$L:$L,$G24)/COUNTIFS($G:$G,$G24,$H:$H,"●",$A:$A,LY$5)/LY$3,0)/3600/$E24</f>
        <v>0.0180006026785714</v>
      </c>
      <c r="LZ24" s="0" t="n">
        <f aca="false">IF($I24="●",SUMIFS(ST_SUM!MN:MN,ST_SUM!$L:$L,$G24)/COUNTIFS($G:$G,$G24,$I:$I,"●",$A:$A,LZ$5)/LZ$3,0)/3600/$E24</f>
        <v>0</v>
      </c>
      <c r="MA24" s="0" t="n">
        <f aca="false">IF($J24="●",SUMIFS(ST_SUM!MO:MO,ST_SUM!$L:$L,$G24)/COUNTIFS($G:$G,$G24,$J:$J,"●",$A:$A,MA$5)/MA$3,0)/3600/$E24</f>
        <v>0.0283854108796296</v>
      </c>
      <c r="MB24" s="0" t="n">
        <f aca="false">IF($K24="●",SUMIFS(ST_SUM!MP:MP,ST_SUM!$L:$L,$G24)/COUNTIFS($G:$G,$G24,$K:$K,"●",$A:$A,MB$5)/MB$3,0)/3600/$E24</f>
        <v>0</v>
      </c>
      <c r="MC24" s="0" t="n">
        <f aca="false">IF($L24="●",SUMIFS(ST_SUM!MQ:MQ,ST_SUM!$L:$L,$G24)/COUNTIFS($G:$G,$G24,$L:$L,"●",$A:$A,MC$5)/MC$3,0)/3600/$E24</f>
        <v>0.050888210978836</v>
      </c>
      <c r="MD24" s="0" t="n">
        <f aca="false">IF($M24="●",SUMIFS(ST_SUM!MR:MR,ST_SUM!$L:$L,$G24)/COUNTIFS($G:$G,$G24,$M:$M,"●",$A:$A,MD$5)/MD$3,0)/3600/$E24</f>
        <v>0</v>
      </c>
      <c r="ME24" s="0" t="n">
        <f aca="false">IF($N24="●",SUMIFS(ST_SUM!MS:MS,ST_SUM!$L:$L,$G24)/COUNTIFS($G:$G,$G24,$N:$N,"●",$A:$A,ME$5)/ME$3,0)/3600/$E24</f>
        <v>0.0276512731481482</v>
      </c>
      <c r="MF24" s="0" t="n">
        <f aca="false">IF($O24="●",SUMIFS(ST_SUM!MT:MT,ST_SUM!$L:$L,$G24,ST_SUM!$M:$M,IF($B24='PART METHOD'!$D$4,"FMCNC1",IF($B24='PART METHOD'!$D$6,"FMCNC2","STD")))/IF($B24='PART METHOD'!$D$4,COUNTIFS($G:$G,$G24,$O:$O,"●",$A:$A,MF$5,$B:$B,'PART METHOD'!$D$4),IF($B24='PART METHOD'!$D$6,COUNTIFS($G:$G,$G24,$O:$O,"●",$A:$A,MF$5,$B:$B,'PART METHOD'!$D$6),COUNTIFS($G:$G,$G24,$O:$O,"●",$A:$A,MF$5,$B:$B,"&lt;&gt;"&amp;'PART METHOD'!$D$4,$B:$B,"&lt;&gt;"&amp;'PART METHOD'!$D$6)))/MF$3,0)/3600/$E24</f>
        <v>0.00955357142857143</v>
      </c>
      <c r="MG24" s="0" t="n">
        <f aca="false">IF($P24="●",SUMIFS(ST_SUM!MU:MU,ST_SUM!$L:$L,$G24,ST_SUM!$M:$M,IF($B24='PART METHOD'!$D$4,"FMCNC1",IF($B24='PART METHOD'!$D$6,"FMCNC2","STD")))/IF($B24='PART METHOD'!$D$4,COUNTIFS($G:$G,$G24,$P:$P,"●",$A:$A,MG$5,$B:$B,'PART METHOD'!$D$4),IF($B24='PART METHOD'!$D$6,COUNTIFS($G:$G,$G24,$P:$P,"●",$A:$A,MG$5,$B:$B,'PART METHOD'!$D$6),COUNTIFS($G:$G,$G24,$P:$P,"●",$A:$A,MG$5,$B:$B,"&lt;&gt;"&amp;'PART METHOD'!$D$4,$B:$B,"&lt;&gt;"&amp;'PART METHOD'!$D$6)))/MG$3,0)/3600/$E24</f>
        <v>0.0354761458333333</v>
      </c>
      <c r="MH24" s="0" t="n">
        <f aca="false">IF($Q24="●",SUMIFS(ST_SUM!MV:MV,ST_SUM!$L:$L,$G24,ST_SUM!$M:$M,IF($B24='PART METHOD'!$D$4,"FMCNC1",IF($B24='PART METHOD'!$D$6,"FMCNC2","STD")))/IF($B24='PART METHOD'!$D$4,COUNTIFS($G:$G,$G24,$Q:$Q,"●",$A:$A,MH$5,$B:$B,'PART METHOD'!$D$4),IF($B24='PART METHOD'!$D$6,COUNTIFS($G:$G,$G24,$Q:$Q,"●",$A:$A,MH$5,$B:$B,'PART METHOD'!$D$6),COUNTIFS($G:$G,$G24,$Q:$Q,"●",$A:$A,MH$5,$B:$B,"&lt;&gt;"&amp;'PART METHOD'!$D$4,$B:$B,"&lt;&gt;"&amp;'PART METHOD'!$D$6)))/MH$3,0)/3600/$E24</f>
        <v>0.0339630941358025</v>
      </c>
      <c r="MI24" s="0" t="n">
        <f aca="false">IF($R24="●",SUMIFS(ST_SUM!MW:MW,ST_SUM!$L:$L,$G24,ST_SUM!$M:$M,IF($B24='PART METHOD'!$D$4,"FMCNC1",IF($B24='PART METHOD'!$D$6,"FMCNC2","STD")))/IF($B24='PART METHOD'!$D$4,COUNTIFS($G:$G,$G24,$R:$R,"●",$A:$A,MI$5,$B:$B,'PART METHOD'!$D$4),IF($B24='PART METHOD'!$D$6,COUNTIFS($G:$G,$G24,$R:$R,"●",$A:$A,MI$5,$B:$B,'PART METHOD'!$D$6),COUNTIFS($G:$G,$G24,$R:$R,"●",$A:$A,MI$5,$B:$B,"&lt;&gt;"&amp;'PART METHOD'!$D$4,$B:$B,"&lt;&gt;"&amp;'PART METHOD'!$D$6)))/MI$3,0)/3600/$E24</f>
        <v>0.01952826829806</v>
      </c>
      <c r="MJ24" s="0" t="n">
        <f aca="false">IF($S24="●",SUMIFS(ST_SUM!MX:MX,ST_SUM!$L:$L,$G24,ST_SUM!$M:$M,IF($B24='PART METHOD'!$D$4,"FMCNC1",IF($B24='PART METHOD'!$D$6,"FMCNC2","STD")))/IF($B24='PART METHOD'!$D$4,COUNTIFS($G:$G,$G24,$S:$S,"●",$A:$A,MJ$5,$B:$B,'PART METHOD'!$D$4),IF($B24='PART METHOD'!$D$6,COUNTIFS($G:$G,$G24,$S:$S,"●",$A:$A,MJ$5,$B:$B,'PART METHOD'!$D$6),COUNTIFS($G:$G,$G24,$S:$S,"●",$A:$A,MJ$5,$B:$B,"&lt;&gt;"&amp;'PART METHOD'!$D$4,$B:$B,"&lt;&gt;"&amp;'PART METHOD'!$D$6)))/MJ$3,0)/3600/$E24</f>
        <v>0.038287962962963</v>
      </c>
      <c r="MK24" s="0" t="n">
        <f aca="false">IF($T24="●",SUMIFS(ST_SUM!MY:MY,ST_SUM!$L:$L,$G24,ST_SUM!$M:$M,IF($B24='PART METHOD'!$D$4,"FMCNC1",IF($B24='PART METHOD'!$D$6,"FMCNC2","STD")))/IF($B24='PART METHOD'!$D$4,COUNTIFS($G:$G,$G24,$T:$T,"●",$A:$A,MK$5,$B:$B,'PART METHOD'!$D$4),IF($B24='PART METHOD'!$D$6,COUNTIFS($G:$G,$G24,$T:$T,"●",$A:$A,MK$5,$B:$B,'PART METHOD'!$D$6),COUNTIFS($G:$G,$G24,$T:$T,"●",$A:$A,MK$5,$B:$B,"&lt;&gt;"&amp;'PART METHOD'!$D$4,$B:$B,"&lt;&gt;"&amp;'PART METHOD'!$D$6)))/MK$3,0)/3600/$E24</f>
        <v>0</v>
      </c>
      <c r="ML24" s="0" t="n">
        <f aca="false">IF($U24="●",SUMIFS(ST_SUM!MZ:MZ,ST_SUM!$L:$L,$G24,ST_SUM!$M:$M,IF($B24='PART METHOD'!$D$4,"FMCNC1",IF($B24='PART METHOD'!$D$6,"FMCNC2","STD")))/IF($B24='PART METHOD'!$D$4,COUNTIFS($G:$G,$G24,$U:$U,"●",$A:$A,ML$5,$B:$B,'PART METHOD'!$D$4),IF($B24='PART METHOD'!$D$6,COUNTIFS($G:$G,$G24,$U:$U,"●",$A:$A,ML$5,$B:$B,'PART METHOD'!$D$6),COUNTIFS($G:$G,$G24,$U:$U,"●",$A:$A,ML$5,$B:$B,"&lt;&gt;"&amp;'PART METHOD'!$D$4,$B:$B,"&lt;&gt;"&amp;'PART METHOD'!$D$6)))/ML$3,0)/3600/$E24</f>
        <v>0</v>
      </c>
      <c r="MM24" s="0" t="n">
        <f aca="false">IF($V24="●",SUMIFS(ST_SUM!NA:NA,ST_SUM!$L:$L,$G24,ST_SUM!$M:$M,IF($B24='PART METHOD'!$D$4,"FMCNC1",IF($B24='PART METHOD'!$D$6,"FMCNC2","STD")))/IF($B24='PART METHOD'!$D$4,COUNTIFS($G:$G,$G24,$V:$V,"●",$A:$A,MM$5,$B:$B,'PART METHOD'!$D$4),IF($B24='PART METHOD'!$D$6,COUNTIFS($G:$G,$G24,$V:$V,"●",$A:$A,MM$5,$B:$B,'PART METHOD'!$D$6),COUNTIFS($G:$G,$G24,$V:$V,"●",$A:$A,MM$5,$B:$B,"&lt;&gt;"&amp;'PART METHOD'!$D$4,$B:$B,"&lt;&gt;"&amp;'PART METHOD'!$D$6)))/MM$3,0)/3600/$E24</f>
        <v>0</v>
      </c>
      <c r="MN24" s="0" t="n">
        <f aca="false">IF($W24="●",SUMIFS(ST_SUM!NB:NB,ST_SUM!$L:$L,$G24,ST_SUM!$N:$N,IF($B24='PART METHOD'!$D$5,"HAND","STD"))/COUNTIFS($G:$G,$G24,$W:$W,"●",$A:$A,MN$5,$B:$B,IF($B24='PART METHOD'!$D$5,'PART METHOD'!$D$5,"&lt;&gt;"&amp;'PART METHOD'!$D$5))/MN$3,0)/3600/$E24</f>
        <v>0.0432656415343915</v>
      </c>
      <c r="MO24" s="0" t="n">
        <f aca="false">IF($X24="●",SUMIFS(ST_SUM!NC:NC,ST_SUM!$L:$L,$G24)/COUNTIFS($G:$G,$G24,$X:$X,"●",$A:$A,MO$5)/MO$3,0)/3600/$E24</f>
        <v>0.027859126984127</v>
      </c>
      <c r="MP24" s="0" t="n">
        <f aca="false">IF($Y24="●",SUMIFS(ST_SUM!ND:ND,ST_SUM!$L:$L,$G24)/COUNTIFS($G:$G,$G24,$Y:$Y,"●",$A:$A,MP$5)/MP$3,0)/3600/$E24</f>
        <v>0.033027380952381</v>
      </c>
      <c r="MQ24" s="0" t="n">
        <f aca="false">IF($Z24="●",SUMIFS(ST_SUM!NE:NE,ST_SUM!$L:$L,$G24)/COUNTIFS($G:$G,$G24,$Z:$Z,"●",$A:$A,MQ$5)/MQ$3,0)/3600/$E24</f>
        <v>0.0220821208112875</v>
      </c>
      <c r="MR24" s="0" t="n">
        <f aca="false">IF($AA24="●",SUMIFS(ST_SUM!NF:NF,ST_SUM!$L:$L,$G24)/COUNTIFS($G:$G,$G24,$AA:$AA,"●",$A:$A,MR$5)/MR$3,0)/3600/$E24</f>
        <v>0</v>
      </c>
      <c r="MS24" s="0" t="n">
        <f aca="false">IF($AB24="●",SUMIFS(ST_SUM!NG:NG,ST_SUM!$L:$L,$G24)/COUNTIFS($G:$G,$G24,$AB:$AB,"●",$A:$A,MS$5)/MS$3,0)/3600/$E24</f>
        <v>0.0275144923941799</v>
      </c>
      <c r="MT24" s="0" t="n">
        <f aca="false">IF($AC24="●",SUMIFS(ST_SUM!NH:NH,ST_SUM!$L:$L,$G24)/COUNTIFS($G:$G,$G24,$AC:$AC,"●",$A:$A,MT$5)/MT$3,0)/3600/$E24</f>
        <v>0</v>
      </c>
      <c r="MU24" s="0" t="n">
        <f aca="false">IF($AD24="●",SUMIFS(ST_SUM!NI:NI,ST_SUM!$L:$L,$G24)/COUNTIFS($G:$G,$G24,$AD:$AD,"●",$A:$A,MU$5)/MU$3,0)/3600/$E24</f>
        <v>0</v>
      </c>
      <c r="MV24" s="0" t="n">
        <f aca="false">IF($AE24="●",SUMIFS(ST_SUM!NJ:NJ,ST_SUM!$L:$L,$G24)/COUNTIFS($G:$G,$G24,$AE:$AE,"●",$A:$A,MV$5)/MV$3,0)/3600/$E24</f>
        <v>0</v>
      </c>
      <c r="MW24" s="0" t="n">
        <f aca="false">IF($AF24="●",SUMIFS(ST_SUM!NK:NK,ST_SUM!$L:$L,$G24)/COUNTIFS($G:$G,$G24,$AF:$AF,"●",$A:$A,MW$5)/MW$3,0)/3600/$E24</f>
        <v>0</v>
      </c>
      <c r="MX24" s="0" t="n">
        <f aca="false">IF($AG24="●",SUMIFS(ST_SUM!NL:NL,ST_SUM!$L:$L,$G24)/COUNTIFS($G:$G,$G24,$AG:$AG,"●",$A:$A,MX$5)/MX$3,0)/3600/$E24</f>
        <v>0.0254272544642857</v>
      </c>
      <c r="MY24" s="0" t="n">
        <f aca="false">IF($AH24="●",SUMIFS(ST_SUM!NM:NM,ST_SUM!$L:$L,$G24)/COUNTIFS($G:$G,$G24,$AH:$AH,"●",$A:$A,MY$5)/MY$3,0)/3600/$E24</f>
        <v>0.010639880952381</v>
      </c>
      <c r="MZ24" s="0" t="n">
        <f aca="false">IF($AI24="●",SUMIFS(ST_SUM!NN:NN,ST_SUM!$L:$L,$G24)/COUNTIFS($G:$G,$G24,$AI:$AI,"●",$A:$A,MZ$5)/MZ$3,0)/3600/$E24</f>
        <v>0.0411264880952381</v>
      </c>
      <c r="NA24" s="0" t="n">
        <f aca="false">IF($AJ24="●",SUMIFS(ST_SUM!NO:NO,ST_SUM!$L:$L,$G24)/COUNTIFS($G:$G,$G24,$AJ:$AJ,"●",$A:$A,NA$5)/NA$3,0)/3600/$E24</f>
        <v>0</v>
      </c>
      <c r="NB24" s="0" t="n">
        <f aca="false">IF($AK24="●",SUMIFS(ST_SUM!NP:NP,ST_SUM!$L:$L,$G24)/COUNTIFS($G:$G,$G24,$AK:$AK,"●",$A:$A,NB$5)/NB$3,0)/3600/$E24</f>
        <v>0</v>
      </c>
      <c r="NC24" s="0" t="n">
        <f aca="false">IF($AL24="●",SUMIFS(ST_SUM!NQ:NQ,ST_SUM!$L:$L,$G24)/COUNTIFS($G:$G,$G24,$AL:$AL,"●",$A:$A,NC$5)/NC$3,0)/3600/$E24</f>
        <v>0</v>
      </c>
      <c r="ND24" s="0" t="n">
        <f aca="false">IF($AM24="●",SUMIFS(ST_SUM!NR:NR,ST_SUM!$L:$L,$G24)/COUNTIFS($G:$G,$G24,$AM:$AM,"●",$A:$A,ND$5)/ND$3,0)/3600/$E24</f>
        <v>0.0390401372354497</v>
      </c>
      <c r="NE24" s="0" t="n">
        <f aca="false">IF($AN24="●",SUMIFS(ST_SUM!NS:NS,ST_SUM!$L:$L,$G24)/COUNTIFS($G:$G,$G24,$AN:$AN,"●",$A:$A,NE$5)/NE$3,0)/3600/$E24</f>
        <v>0.0481799272486773</v>
      </c>
      <c r="NF24" s="0" t="n">
        <f aca="false">IF($AO24="●",SUMIFS(ST_SUM!NT:NT,ST_SUM!$L:$L,$G24)/COUNTIFS($G:$G,$G24,$AO:$AO,"●",$A:$A,NF$5)/NF$3,0)/3600/$E24</f>
        <v>0</v>
      </c>
      <c r="NG24" s="0" t="n">
        <f aca="false">IF($AP24="●",SUMIFS(ST_SUM!NU:NU,ST_SUM!$L:$L,$G24)/COUNTIFS($G:$G,$G24,$AP:$AP,"●",$A:$A,NG$5)/NG$3,0)/3600/$E24</f>
        <v>0.0196889660493827</v>
      </c>
      <c r="NH24" s="0" t="n">
        <f aca="false">IF($AQ24="●",SUMIFS(ST_SUM!NV:NV,ST_SUM!$L:$L,$G24)/COUNTIFS($G:$G,$G24,$AQ:$AQ,"●",$A:$A,NH$5)/NH$3,0)/3600/$E24</f>
        <v>0.0568014839616402</v>
      </c>
      <c r="NI24" s="0" t="n">
        <f aca="false">IF($AR24="●",SUMIFS(ST_SUM!NW:NW,ST_SUM!$L:$L,$G24)/COUNTIFS($G:$G,$G24,$AR:$AR,"●",$A:$A,NI$5)/NI$3,0)/3600/$E24</f>
        <v>0</v>
      </c>
      <c r="NJ24" s="0" t="n">
        <f aca="false">IF($AS24="●",SUMIFS(ST_SUM!NX:NX,ST_SUM!$L:$L,$G24)/COUNTIFS($G:$G,$G24,$AS:$AS,"●",$A:$A,NJ$5)/NJ$3,0)/3600/$E24</f>
        <v>0</v>
      </c>
      <c r="NK24" s="0" t="n">
        <f aca="false">IF($AT24="●",SUMIFS(ST_SUM!NY:NY,ST_SUM!$L:$L,$G24)/COUNTIFS($G:$G,$G24,$AT:$AT,"●",$A:$A,NK$5)/NK$3,0)/3600/$E24</f>
        <v>0</v>
      </c>
      <c r="NL24" s="0" t="n">
        <f aca="false">IF($AU24="●",SUMIFS(ST_SUM!NZ:NZ,ST_SUM!$L:$L,$G24)/COUNTIFS($G:$G,$G24,$AU:$AU,"●",$A:$A,NL$5)/NL$3,0)/3600/$E24</f>
        <v>0</v>
      </c>
      <c r="NM24" s="0" t="n">
        <f aca="false">IF($AV24="●",SUMIFS(ST_SUM!OA:OA,ST_SUM!$L:$L,$G24)/COUNTIFS($G:$G,$G24,$AV:$AV,"●",$A:$A,NM$5)/NM$3,0)/3600/$E24</f>
        <v>0.0392493634259259</v>
      </c>
      <c r="NN24" s="0" t="n">
        <f aca="false">IF($AW24="●",SUMIFS(ST_SUM!OB:OB,ST_SUM!$L:$L,$G24)/COUNTIFS($G:$G,$G24,$AW:$AW,"●",$A:$A,NN$5)/NN$3,0)/3600/$E24</f>
        <v>0.0176048197751323</v>
      </c>
      <c r="NO24" s="0" t="n">
        <f aca="false">IF($AX24="●",SUMIFS(ST_SUM!OC:OC,ST_SUM!$L:$L,$G24)/COUNTIFS($G:$G,$G24,$AX:$AX,"●",$A:$A,NO$5)/NO$3,0)/3600/$E24</f>
        <v>0.0248163194444444</v>
      </c>
      <c r="NP24" s="0" t="n">
        <f aca="false">IF($AY24="●",SUMIFS(ST_SUM!OD:OD,ST_SUM!$L:$L,$G24)/COUNTIFS($G:$G,$G24,$AY:$AY,"●",$A:$A,NP$5)/NP$3,0)/3600/$E24</f>
        <v>0.0147657142857143</v>
      </c>
      <c r="NQ24" s="0" t="n">
        <f aca="false">IF($AZ24="●",SUMIFS(ST_SUM!OE:OE,ST_SUM!$L:$L,$G24)/COUNTIFS($G:$G,$G24,$AZ:$AZ,"●",$A:$A,NQ$5)/NQ$3,0)/3600/$E24</f>
        <v>0.0247154348544974</v>
      </c>
      <c r="NR24" s="0" t="n">
        <f aca="false">IF($BA24="●",SUMIFS(ST_SUM!OF:OF,ST_SUM!$L:$L,$G24)/COUNTIFS($G:$G,$G24,$BA:$BA,"●",$A:$A,NR$5)/NR$3,0)/3600/$E24</f>
        <v>0</v>
      </c>
      <c r="NS24" s="0" t="n">
        <f aca="false">IF($BB24="●",SUMIFS(ST_SUM!OG:OG,ST_SUM!$L:$L,$G24)/COUNTIFS($G:$G,$G24,$BB:$BB,"●",$A:$A,NS$5)/NS$3,0)/3600/$E24</f>
        <v>0.0417654286541005</v>
      </c>
      <c r="NT24" s="0" t="n">
        <f aca="false">IF($BC24="●",SUMIFS(ST_SUM!OH:OH,ST_SUM!$L:$L,$G24)/COUNTIFS($G:$G,$G24,$BC:$BC,"●",$A:$A,NT$5)/NT$3,0)/3600/$E24</f>
        <v>0</v>
      </c>
      <c r="NU24" s="0" t="n">
        <f aca="false">IF($BD24="●",SUMIFS(ST_SUM!OI:OI,ST_SUM!$L:$L,$G24)/COUNTIFS($G:$G,$G24,$BD:$BD,"●",$A:$A,NU$5)/NU$3,0)/3600/$E24</f>
        <v>0.017026783234127</v>
      </c>
      <c r="NV24" s="0" t="n">
        <f aca="false">IF($BE24="●",SUMIFS(ST_SUM!OJ:OJ,ST_SUM!$L:$L,$G24)/COUNTIFS($G:$G,$G24,$BE:$BE,"●",$A:$A,NV$5)/NV$3,0)/3600/$E24</f>
        <v>0.0493237433862434</v>
      </c>
      <c r="NW24" s="0" t="n">
        <f aca="false">IF($BF24="●",SUMIFS(ST_SUM!OK:OK,ST_SUM!$L:$L,$G24)/COUNTIFS($G:$G,$G24,$BF:$BF,"●",$A:$A,NW$5)/NW$3,0)/3600/$E24</f>
        <v>0</v>
      </c>
      <c r="NX24" s="0" t="n">
        <f aca="false">IF($BG24="●",SUMIFS(ST_SUM!OL:OL,ST_SUM!$L:$L,$G24)/COUNTIFS($G:$G,$G24,$BG:$BG,"●",$A:$A,NX$5)/NX$3,0)/3600/$E24</f>
        <v>0.0839317956349206</v>
      </c>
      <c r="NY24" s="0" t="n">
        <f aca="false">IF($BH24="●",SUMIFS(ST_SUM!OM:OM,ST_SUM!$L:$L,$G24)/COUNTIFS($G:$G,$G24,$BH:$BH,"●",$A:$A,NY$5)/NY$3,0)/3600/$E24</f>
        <v>0</v>
      </c>
      <c r="NZ24" s="0" t="n">
        <f aca="false">IF($BI24="●",SUMIFS(ST_SUM!ON:ON,ST_SUM!$L:$L,$G24)/COUNTIFS($G:$G,$G24,$BI:$BI,"●",$A:$A,NZ$5)/NZ$3,0)/3600/$E24</f>
        <v>0.016339417989418</v>
      </c>
      <c r="OA24" s="0" t="n">
        <f aca="false">IF($BJ24="●",SUMIFS(ST_SUM!OO:OO,ST_SUM!$L:$L,$G24)/COUNTIFS($G:$G,$G24,$BJ:$BJ,"●",$A:$A,OA$5)/OA$3,0)/3600/$E24</f>
        <v>0.00458191964285714</v>
      </c>
      <c r="OB24" s="0" t="n">
        <f aca="false">IF($BK24="●",SUMIFS(ST_SUM!OP:OP,ST_SUM!$L:$L,$G24)/COUNTIFS($G:$G,$G24,$BK:$BK,"●",$A:$A,OB$5)/OB$3,0)/3600/$E24</f>
        <v>0.0208323578042328</v>
      </c>
      <c r="OC24" s="0" t="n">
        <f aca="false">IF($BL24="●",SUMIFS(ST_SUM!OQ:OQ,ST_SUM!$L:$L,$G24)/COUNTIFS($G:$G,$G24,$BL:$BL,"●",$A:$A,OC$5)/OC$3,0)/3600/$E24</f>
        <v>0.0216938822751323</v>
      </c>
      <c r="OD24" s="0" t="n">
        <f aca="false">IF($BM24="●",SUMIFS(ST_SUM!OR:OR,ST_SUM!$L:$L,$G24)/COUNTIFS($G:$G,$G24,$BM:$BM,"●",$A:$A,OD$5)/OD$3,0)/3600/$E24</f>
        <v>0</v>
      </c>
      <c r="OE24" s="0" t="n">
        <f aca="false">IF($BN24="●",SUMIFS(ST_SUM!OS:OS,ST_SUM!$L:$L,$G24)/COUNTIFS($G:$G,$G24,$BN:$BN,"●",$A:$A,OE$5)/OE$3,0)/3600/$E24</f>
        <v>0</v>
      </c>
      <c r="OF24" s="0" t="n">
        <f aca="false">IF($BO24="●",SUMIFS(ST_SUM!OT:OT,ST_SUM!$L:$L,$G24)/COUNTIFS($G:$G,$G24,$BO:$BO,"●",$A:$A,OF$5)/OF$3,0)/3600/$E24</f>
        <v>0</v>
      </c>
      <c r="OG24" s="0" t="n">
        <f aca="false">IF($BP24="●",SUMIFS(ST_SUM!OU:OU,ST_SUM!$L:$L,$G24)/COUNTIFS($G:$G,$G24,$BP:$BP,"●",$A:$A,OG$5)/OG$3,0)/3600/$E24</f>
        <v>0.0126292741402116</v>
      </c>
      <c r="OH24" s="0" t="n">
        <f aca="false">IF($BQ24="●",SUMIFS(ST_SUM!OV:OV,ST_SUM!$L:$L,$G24)/COUNTIFS($G:$G,$G24,$BQ:$BQ,"●",$A:$A,OH$5)/OH$3,0)/3600/$E24</f>
        <v>0.0261028356481481</v>
      </c>
      <c r="OI24" s="0" t="n">
        <f aca="false">IF($BR24="●",SUMIFS(ST_SUM!OW:OW,ST_SUM!$L:$L,$G24)/COUNTIFS($G:$G,$G24,$BR:$BR,"●",$A:$A,OI$5)/OI$3,0)/3600/$E24</f>
        <v>0.0628027529761905</v>
      </c>
      <c r="OJ24" s="0" t="n">
        <f aca="false">IF($BS24="●",SUMIFS(ST_SUM!OX:OX,ST_SUM!$L:$L,$G24)/COUNTIFS($G:$G,$G24,$BS:$BS,"●",$A:$A,OJ$5)/OJ$3,0)/3600/$E24</f>
        <v>0</v>
      </c>
      <c r="OK24" s="0" t="n">
        <f aca="false">IF($BT24="●",SUMIFS(ST_SUM!OY:OY,ST_SUM!$L:$L,$G24)/COUNTIFS($G:$G,$G24,$BT:$BT,"●",$A:$A,OK$5)/OK$3,0)/3600/$E24</f>
        <v>0.0127464864417989</v>
      </c>
      <c r="OL24" s="0" t="n">
        <f aca="false">SUM(LY24:OK24)</f>
        <v>1.14731577064043</v>
      </c>
      <c r="OM24" s="0" t="n">
        <f aca="false">IF($H24="●",SUMIFS(ST_SUM!PA:PA,ST_SUM!$L:$L,$G24)/COUNTIFS($G:$G,$G24,$H:$H,"●",$A:$A,OM$5)/OM$3,0)/3600/$E24</f>
        <v>0.0163313494318182</v>
      </c>
      <c r="ON24" s="0" t="n">
        <f aca="false">IF($I24="●",SUMIFS(ST_SUM!PB:PB,ST_SUM!$L:$L,$G24)/COUNTIFS($G:$G,$G24,$I:$I,"●",$A:$A,ON$5)/ON$3,0)/3600/$E24</f>
        <v>0</v>
      </c>
      <c r="OO24" s="0" t="n">
        <f aca="false">IF($J24="●",SUMIFS(ST_SUM!PC:PC,ST_SUM!$L:$L,$G24)/COUNTIFS($G:$G,$G24,$J:$J,"●",$A:$A,OO$5)/OO$3,0)/3600/$E24</f>
        <v>0.0166168166035354</v>
      </c>
      <c r="OP24" s="0" t="n">
        <f aca="false">IF($K24="●",SUMIFS(ST_SUM!PD:PD,ST_SUM!$L:$L,$G24)/COUNTIFS($G:$G,$G24,$K:$K,"●",$A:$A,OP$5)/OP$3,0)/3600/$E24</f>
        <v>0</v>
      </c>
      <c r="OQ24" s="0" t="n">
        <f aca="false">IF($L24="●",SUMIFS(ST_SUM!PE:PE,ST_SUM!$L:$L,$G24)/COUNTIFS($G:$G,$G24,$L:$L,"●",$A:$A,OQ$5)/OQ$3,0)/3600/$E24</f>
        <v>0.0534214322916667</v>
      </c>
      <c r="OR24" s="0" t="n">
        <f aca="false">IF($M24="●",SUMIFS(ST_SUM!PF:PF,ST_SUM!$L:$L,$G24)/COUNTIFS($G:$G,$G24,$M:$M,"●",$A:$A,OR$5)/OR$3,0)/3600/$E24</f>
        <v>0</v>
      </c>
      <c r="OS24" s="0" t="n">
        <f aca="false">IF($N24="●",SUMIFS(ST_SUM!PG:PG,ST_SUM!$L:$L,$G24)/COUNTIFS($G:$G,$G24,$N:$N,"●",$A:$A,OS$5)/OS$3,0)/3600/$E24</f>
        <v>0.0248706770833333</v>
      </c>
      <c r="OT24" s="0" t="n">
        <f aca="false">IF($O24="●",SUMIFS(ST_SUM!PH:PH,ST_SUM!$L:$L,$G24,ST_SUM!$M:$M,IF($B24='PART METHOD'!$D$4,"FMCNC1",IF($B24='PART METHOD'!$D$6,"FMCNC2","STD")))/IF($B24='PART METHOD'!$D$4,COUNTIFS($G:$G,$G24,$O:$O,"●",$A:$A,OT$5,$B:$B,'PART METHOD'!$D$4),IF($B24='PART METHOD'!$D$6,COUNTIFS($G:$G,$G24,$O:$O,"●",$A:$A,OT$5,$B:$B,'PART METHOD'!$D$6),COUNTIFS($G:$G,$G24,$O:$O,"●",$A:$A,OT$5,$B:$B,"&lt;&gt;"&amp;'PART METHOD'!$D$4,$B:$B,"&lt;&gt;"&amp;'PART METHOD'!$D$6)))/OT$3,0)/3600/$E24</f>
        <v>0.00938482481060606</v>
      </c>
      <c r="OU24" s="0" t="n">
        <f aca="false">IF($P24="●",SUMIFS(ST_SUM!PI:PI,ST_SUM!$L:$L,$G24,ST_SUM!$M:$M,IF($B24='PART METHOD'!$D$4,"FMCNC1",IF($B24='PART METHOD'!$D$6,"FMCNC2","STD")))/IF($B24='PART METHOD'!$D$4,COUNTIFS($G:$G,$G24,$P:$P,"●",$A:$A,OU$5,$B:$B,'PART METHOD'!$D$4),IF($B24='PART METHOD'!$D$6,COUNTIFS($G:$G,$G24,$P:$P,"●",$A:$A,OU$5,$B:$B,'PART METHOD'!$D$6),COUNTIFS($G:$G,$G24,$P:$P,"●",$A:$A,OU$5,$B:$B,"&lt;&gt;"&amp;'PART METHOD'!$D$4,$B:$B,"&lt;&gt;"&amp;'PART METHOD'!$D$6)))/OU$3,0)/3600/$E24</f>
        <v>0.0208253866792929</v>
      </c>
      <c r="OV24" s="0" t="n">
        <f aca="false">IF($Q24="●",SUMIFS(ST_SUM!PJ:PJ,ST_SUM!$L:$L,$G24,ST_SUM!$M:$M,IF($B24='PART METHOD'!$D$4,"FMCNC1",IF($B24='PART METHOD'!$D$6,"FMCNC2","STD")))/IF($B24='PART METHOD'!$D$4,COUNTIFS($G:$G,$G24,$Q:$Q,"●",$A:$A,OV$5,$B:$B,'PART METHOD'!$D$4),IF($B24='PART METHOD'!$D$6,COUNTIFS($G:$G,$G24,$Q:$Q,"●",$A:$A,OV$5,$B:$B,'PART METHOD'!$D$6),COUNTIFS($G:$G,$G24,$Q:$Q,"●",$A:$A,OV$5,$B:$B,"&lt;&gt;"&amp;'PART METHOD'!$D$4,$B:$B,"&lt;&gt;"&amp;'PART METHOD'!$D$6)))/OV$3,0)/3600/$E24</f>
        <v>0.0197693181818182</v>
      </c>
      <c r="OW24" s="0" t="n">
        <f aca="false">IF($R24="●",SUMIFS(ST_SUM!PK:PK,ST_SUM!$L:$L,$G24,ST_SUM!$M:$M,IF($B24='PART METHOD'!$D$4,"FMCNC1",IF($B24='PART METHOD'!$D$6,"FMCNC2","STD")))/IF($B24='PART METHOD'!$D$4,COUNTIFS($G:$G,$G24,$R:$R,"●",$A:$A,OW$5,$B:$B,'PART METHOD'!$D$4),IF($B24='PART METHOD'!$D$6,COUNTIFS($G:$G,$G24,$R:$R,"●",$A:$A,OW$5,$B:$B,'PART METHOD'!$D$6),COUNTIFS($G:$G,$G24,$R:$R,"●",$A:$A,OW$5,$B:$B,"&lt;&gt;"&amp;'PART METHOD'!$D$4,$B:$B,"&lt;&gt;"&amp;'PART METHOD'!$D$6)))/OW$3,0)/3600/$E24</f>
        <v>0.0139876736111111</v>
      </c>
      <c r="OX24" s="0" t="n">
        <f aca="false">IF($S24="●",SUMIFS(ST_SUM!PL:PL,ST_SUM!$L:$L,$G24,ST_SUM!$M:$M,IF($B24='PART METHOD'!$D$4,"FMCNC1",IF($B24='PART METHOD'!$D$6,"FMCNC2","STD")))/IF($B24='PART METHOD'!$D$4,COUNTIFS($G:$G,$G24,$S:$S,"●",$A:$A,OX$5,$B:$B,'PART METHOD'!$D$4),IF($B24='PART METHOD'!$D$6,COUNTIFS($G:$G,$G24,$S:$S,"●",$A:$A,OX$5,$B:$B,'PART METHOD'!$D$6),COUNTIFS($G:$G,$G24,$S:$S,"●",$A:$A,OX$5,$B:$B,"&lt;&gt;"&amp;'PART METHOD'!$D$4,$B:$B,"&lt;&gt;"&amp;'PART METHOD'!$D$6)))/OX$3,0)/3600/$E24</f>
        <v>0.0250485243055556</v>
      </c>
      <c r="OY24" s="0" t="n">
        <f aca="false">IF($T24="●",SUMIFS(ST_SUM!PM:PM,ST_SUM!$L:$L,$G24,ST_SUM!$M:$M,IF($B24='PART METHOD'!$D$4,"FMCNC1",IF($B24='PART METHOD'!$D$6,"FMCNC2","STD")))/IF($B24='PART METHOD'!$D$4,COUNTIFS($G:$G,$G24,$T:$T,"●",$A:$A,OY$5,$B:$B,'PART METHOD'!$D$4),IF($B24='PART METHOD'!$D$6,COUNTIFS($G:$G,$G24,$T:$T,"●",$A:$A,OY$5,$B:$B,'PART METHOD'!$D$6),COUNTIFS($G:$G,$G24,$T:$T,"●",$A:$A,OY$5,$B:$B,"&lt;&gt;"&amp;'PART METHOD'!$D$4,$B:$B,"&lt;&gt;"&amp;'PART METHOD'!$D$6)))/OY$3,0)/3600/$E24</f>
        <v>0</v>
      </c>
      <c r="OZ24" s="0" t="n">
        <f aca="false">IF($U24="●",SUMIFS(ST_SUM!PN:PN,ST_SUM!$L:$L,$G24,ST_SUM!$M:$M,IF($B24='PART METHOD'!$D$4,"FMCNC1",IF($B24='PART METHOD'!$D$6,"FMCNC2","STD")))/IF($B24='PART METHOD'!$D$4,COUNTIFS($G:$G,$G24,$U:$U,"●",$A:$A,OZ$5,$B:$B,'PART METHOD'!$D$4),IF($B24='PART METHOD'!$D$6,COUNTIFS($G:$G,$G24,$U:$U,"●",$A:$A,OZ$5,$B:$B,'PART METHOD'!$D$6),COUNTIFS($G:$G,$G24,$U:$U,"●",$A:$A,OZ$5,$B:$B,"&lt;&gt;"&amp;'PART METHOD'!$D$4,$B:$B,"&lt;&gt;"&amp;'PART METHOD'!$D$6)))/OZ$3,0)/3600/$E24</f>
        <v>0</v>
      </c>
      <c r="PA24" s="0" t="n">
        <f aca="false">IF($V24="●",SUMIFS(ST_SUM!PO:PO,ST_SUM!$L:$L,$G24,ST_SUM!$M:$M,IF($B24='PART METHOD'!$D$4,"FMCNC1",IF($B24='PART METHOD'!$D$6,"FMCNC2","STD")))/IF($B24='PART METHOD'!$D$4,COUNTIFS($G:$G,$G24,$V:$V,"●",$A:$A,PA$5,$B:$B,'PART METHOD'!$D$4),IF($B24='PART METHOD'!$D$6,COUNTIFS($G:$G,$G24,$V:$V,"●",$A:$A,PA$5,$B:$B,'PART METHOD'!$D$6),COUNTIFS($G:$G,$G24,$V:$V,"●",$A:$A,PA$5,$B:$B,"&lt;&gt;"&amp;'PART METHOD'!$D$4,$B:$B,"&lt;&gt;"&amp;'PART METHOD'!$D$6)))/PA$3,0)/3600/$E24</f>
        <v>0</v>
      </c>
      <c r="PB24" s="0" t="n">
        <f aca="false">IF($W24="●",SUMIFS(ST_SUM!PP:PP,ST_SUM!$L:$L,$G24,ST_SUM!$N:$N,IF($B24='PART METHOD'!$D$5,"HAND","STD"))/COUNTIFS($G:$G,$G24,$W:$W,"●",$A:$A,PB$5,$B:$B,IF($B24='PART METHOD'!$D$5,'PART METHOD'!$D$5,"&lt;&gt;"&amp;'PART METHOD'!$D$5))/PB$3,0)/3600/$E24</f>
        <v>0.0285768702651515</v>
      </c>
      <c r="PC24" s="0" t="n">
        <f aca="false">IF($X24="●",SUMIFS(ST_SUM!PQ:PQ,ST_SUM!$L:$L,$G24)/COUNTIFS($G:$G,$G24,$X:$X,"●",$A:$A,PC$5)/PC$3,0)/3600/$E24</f>
        <v>0.00687956912878788</v>
      </c>
      <c r="PD24" s="0" t="n">
        <f aca="false">IF($Y24="●",SUMIFS(ST_SUM!PR:PR,ST_SUM!$L:$L,$G24)/COUNTIFS($G:$G,$G24,$Y:$Y,"●",$A:$A,PD$5)/PD$3,0)/3600/$E24</f>
        <v>0.0118439315025253</v>
      </c>
      <c r="PE24" s="0" t="n">
        <f aca="false">IF($Z24="●",SUMIFS(ST_SUM!PS:PS,ST_SUM!$L:$L,$G24)/COUNTIFS($G:$G,$G24,$Z:$Z,"●",$A:$A,PE$5)/PE$3,0)/3600/$E24</f>
        <v>0.0211711384680135</v>
      </c>
      <c r="PF24" s="0" t="n">
        <f aca="false">IF($AA24="●",SUMIFS(ST_SUM!PT:PT,ST_SUM!$L:$L,$G24)/COUNTIFS($G:$G,$G24,$AA:$AA,"●",$A:$A,PF$5)/PF$3,0)/3600/$E24</f>
        <v>0</v>
      </c>
      <c r="PG24" s="0" t="n">
        <f aca="false">IF($AB24="●",SUMIFS(ST_SUM!PU:PU,ST_SUM!$L:$L,$G24)/COUNTIFS($G:$G,$G24,$AB:$AB,"●",$A:$A,PG$5)/PG$3,0)/3600/$E24</f>
        <v>0.027453740530303</v>
      </c>
      <c r="PH24" s="0" t="n">
        <f aca="false">IF($AC24="●",SUMIFS(ST_SUM!PV:PV,ST_SUM!$L:$L,$G24)/COUNTIFS($G:$G,$G24,$AC:$AC,"●",$A:$A,PH$5)/PH$3,0)/3600/$E24</f>
        <v>0</v>
      </c>
      <c r="PI24" s="0" t="n">
        <f aca="false">IF($AD24="●",SUMIFS(ST_SUM!PW:PW,ST_SUM!$L:$L,$G24)/COUNTIFS($G:$G,$G24,$AD:$AD,"●",$A:$A,PI$5)/PI$3,0)/3600/$E24</f>
        <v>0</v>
      </c>
      <c r="PJ24" s="0" t="n">
        <f aca="false">IF($AE24="●",SUMIFS(ST_SUM!PX:PX,ST_SUM!$L:$L,$G24)/COUNTIFS($G:$G,$G24,$AE:$AE,"●",$A:$A,PJ$5)/PJ$3,0)/3600/$E24</f>
        <v>0</v>
      </c>
      <c r="PK24" s="0" t="n">
        <f aca="false">IF($AF24="●",SUMIFS(ST_SUM!PY:PY,ST_SUM!$L:$L,$G24)/COUNTIFS($G:$G,$G24,$AF:$AF,"●",$A:$A,PK$5)/PK$3,0)/3600/$E24</f>
        <v>0</v>
      </c>
      <c r="PL24" s="0" t="n">
        <f aca="false">IF($AG24="●",SUMIFS(ST_SUM!PZ:PZ,ST_SUM!$L:$L,$G24)/COUNTIFS($G:$G,$G24,$AG:$AG,"●",$A:$A,PL$5)/PL$3,0)/3600/$E24</f>
        <v>0.0192848169191919</v>
      </c>
      <c r="PM24" s="0" t="n">
        <f aca="false">IF($AH24="●",SUMIFS(ST_SUM!QA:QA,ST_SUM!$L:$L,$G24)/COUNTIFS($G:$G,$G24,$AH:$AH,"●",$A:$A,PM$5)/PM$3,0)/3600/$E24</f>
        <v>0.00250105218855219</v>
      </c>
      <c r="PN24" s="0" t="n">
        <f aca="false">IF($AI24="●",SUMIFS(ST_SUM!QB:QB,ST_SUM!$L:$L,$G24)/COUNTIFS($G:$G,$G24,$AI:$AI,"●",$A:$A,PN$5)/PN$3,0)/3600/$E24</f>
        <v>0.0273617582070707</v>
      </c>
      <c r="PO24" s="0" t="n">
        <f aca="false">IF($AJ24="●",SUMIFS(ST_SUM!QC:QC,ST_SUM!$L:$L,$G24)/COUNTIFS($G:$G,$G24,$AJ:$AJ,"●",$A:$A,PO$5)/PO$3,0)/3600/$E24</f>
        <v>0</v>
      </c>
      <c r="PP24" s="0" t="n">
        <f aca="false">IF($AK24="●",SUMIFS(ST_SUM!QD:QD,ST_SUM!$L:$L,$G24)/COUNTIFS($G:$G,$G24,$AK:$AK,"●",$A:$A,PP$5)/PP$3,0)/3600/$E24</f>
        <v>0</v>
      </c>
      <c r="PQ24" s="0" t="n">
        <f aca="false">IF($AL24="●",SUMIFS(ST_SUM!QE:QE,ST_SUM!$L:$L,$G24)/COUNTIFS($G:$G,$G24,$AL:$AL,"●",$A:$A,PQ$5)/PQ$3,0)/3600/$E24</f>
        <v>0</v>
      </c>
      <c r="PR24" s="0" t="n">
        <f aca="false">IF($AM24="●",SUMIFS(ST_SUM!QF:QF,ST_SUM!$L:$L,$G24)/COUNTIFS($G:$G,$G24,$AM:$AM,"●",$A:$A,PR$5)/PR$3,0)/3600/$E24</f>
        <v>0.0305968536931818</v>
      </c>
      <c r="PS24" s="0" t="n">
        <f aca="false">IF($AN24="●",SUMIFS(ST_SUM!QG:QG,ST_SUM!$L:$L,$G24)/COUNTIFS($G:$G,$G24,$AN:$AN,"●",$A:$A,PS$5)/PS$3,0)/3600/$E24</f>
        <v>0.0322997553661616</v>
      </c>
      <c r="PT24" s="0" t="n">
        <f aca="false">IF($AO24="●",SUMIFS(ST_SUM!QH:QH,ST_SUM!$L:$L,$G24)/COUNTIFS($G:$G,$G24,$AO:$AO,"●",$A:$A,PT$5)/PT$3,0)/3600/$E24</f>
        <v>0</v>
      </c>
      <c r="PU24" s="0" t="n">
        <f aca="false">IF($AP24="●",SUMIFS(ST_SUM!QI:QI,ST_SUM!$L:$L,$G24)/COUNTIFS($G:$G,$G24,$AP:$AP,"●",$A:$A,PU$5)/PU$3,0)/3600/$E24</f>
        <v>0.0195703587962963</v>
      </c>
      <c r="PV24" s="0" t="n">
        <f aca="false">IF($AQ24="●",SUMIFS(ST_SUM!QJ:QJ,ST_SUM!$L:$L,$G24)/COUNTIFS($G:$G,$G24,$AQ:$AQ,"●",$A:$A,PV$5)/PV$3,0)/3600/$E24</f>
        <v>0.0182065909090909</v>
      </c>
      <c r="PW24" s="0" t="n">
        <f aca="false">IF($AR24="●",SUMIFS(ST_SUM!QK:QK,ST_SUM!$L:$L,$G24)/COUNTIFS($G:$G,$G24,$AR:$AR,"●",$A:$A,PW$5)/PW$3,0)/3600/$E24</f>
        <v>0</v>
      </c>
      <c r="PX24" s="0" t="n">
        <f aca="false">IF($AS24="●",SUMIFS(ST_SUM!QL:QL,ST_SUM!$L:$L,$G24)/COUNTIFS($G:$G,$G24,$AS:$AS,"●",$A:$A,PX$5)/PX$3,0)/3600/$E24</f>
        <v>0</v>
      </c>
      <c r="PY24" s="0" t="n">
        <f aca="false">IF($AT24="●",SUMIFS(ST_SUM!QM:QM,ST_SUM!$L:$L,$G24)/COUNTIFS($G:$G,$G24,$AT:$AT,"●",$A:$A,PY$5)/PY$3,0)/3600/$E24</f>
        <v>0</v>
      </c>
      <c r="PZ24" s="0" t="n">
        <f aca="false">IF($AU24="●",SUMIFS(ST_SUM!QN:QN,ST_SUM!$L:$L,$G24)/COUNTIFS($G:$G,$G24,$AU:$AU,"●",$A:$A,PZ$5)/PZ$3,0)/3600/$E24</f>
        <v>0</v>
      </c>
      <c r="QA24" s="0" t="n">
        <f aca="false">IF($AV24="●",SUMIFS(ST_SUM!QO:QO,ST_SUM!$L:$L,$G24)/COUNTIFS($G:$G,$G24,$AV:$AV,"●",$A:$A,QA$5)/QA$3,0)/3600/$E24</f>
        <v>0.0305690017361111</v>
      </c>
      <c r="QB24" s="0" t="n">
        <f aca="false">IF($AW24="●",SUMIFS(ST_SUM!QP:QP,ST_SUM!$L:$L,$G24)/COUNTIFS($G:$G,$G24,$AW:$AW,"●",$A:$A,QB$5)/QB$3,0)/3600/$E24</f>
        <v>0.0219843118686869</v>
      </c>
      <c r="QC24" s="0" t="n">
        <f aca="false">IF($AX24="●",SUMIFS(ST_SUM!QQ:QQ,ST_SUM!$L:$L,$G24)/COUNTIFS($G:$G,$G24,$AX:$AX,"●",$A:$A,QC$5)/QC$3,0)/3600/$E24</f>
        <v>0.0118809974747475</v>
      </c>
      <c r="QD24" s="0" t="n">
        <f aca="false">IF($AY24="●",SUMIFS(ST_SUM!QR:QR,ST_SUM!$L:$L,$G24)/COUNTIFS($G:$G,$G24,$AY:$AY,"●",$A:$A,QD$5)/QD$3,0)/3600/$E24</f>
        <v>0.02367296875</v>
      </c>
      <c r="QE24" s="0" t="n">
        <f aca="false">IF($AZ24="●",SUMIFS(ST_SUM!QS:QS,ST_SUM!$L:$L,$G24)/COUNTIFS($G:$G,$G24,$AZ:$AZ,"●",$A:$A,QE$5)/QE$3,0)/3600/$E24</f>
        <v>0.00559063368055556</v>
      </c>
      <c r="QF24" s="0" t="n">
        <f aca="false">IF($BA24="●",SUMIFS(ST_SUM!QT:QT,ST_SUM!$L:$L,$G24)/COUNTIFS($G:$G,$G24,$BA:$BA,"●",$A:$A,QF$5)/QF$3,0)/3600/$E24</f>
        <v>0</v>
      </c>
      <c r="QG24" s="0" t="n">
        <f aca="false">IF($BB24="●",SUMIFS(ST_SUM!QU:QU,ST_SUM!$L:$L,$G24)/COUNTIFS($G:$G,$G24,$BB:$BB,"●",$A:$A,QG$5)/QG$3,0)/3600/$E24</f>
        <v>0.0246703993055556</v>
      </c>
      <c r="QH24" s="0" t="n">
        <f aca="false">IF($BC24="●",SUMIFS(ST_SUM!QV:QV,ST_SUM!$L:$L,$G24)/COUNTIFS($G:$G,$G24,$BC:$BC,"●",$A:$A,QH$5)/QH$3,0)/3600/$E24</f>
        <v>0</v>
      </c>
      <c r="QI24" s="0" t="n">
        <f aca="false">IF($BD24="●",SUMIFS(ST_SUM!QW:QW,ST_SUM!$L:$L,$G24)/COUNTIFS($G:$G,$G24,$BD:$BD,"●",$A:$A,QI$5)/QI$3,0)/3600/$E24</f>
        <v>0.0225018781565657</v>
      </c>
      <c r="QJ24" s="0" t="n">
        <f aca="false">IF($BE24="●",SUMIFS(ST_SUM!QX:QX,ST_SUM!$L:$L,$G24)/COUNTIFS($G:$G,$G24,$BE:$BE,"●",$A:$A,QJ$5)/QJ$3,0)/3600/$E24</f>
        <v>0.0385930397727273</v>
      </c>
      <c r="QK24" s="0" t="n">
        <f aca="false">IF($BF24="●",SUMIFS(ST_SUM!QY:QY,ST_SUM!$L:$L,$G24)/COUNTIFS($G:$G,$G24,$BF:$BF,"●",$A:$A,QK$5)/QK$3,0)/3600/$E24</f>
        <v>0</v>
      </c>
      <c r="QL24" s="0" t="n">
        <f aca="false">IF($BG24="●",SUMIFS(ST_SUM!QZ:QZ,ST_SUM!$L:$L,$G24)/COUNTIFS($G:$G,$G24,$BG:$BG,"●",$A:$A,QL$5)/QL$3,0)/3600/$E24</f>
        <v>0.0500597222222222</v>
      </c>
      <c r="QM24" s="0" t="n">
        <f aca="false">IF($BH24="●",SUMIFS(ST_SUM!RA:RA,ST_SUM!$L:$L,$G24)/COUNTIFS($G:$G,$G24,$BH:$BH,"●",$A:$A,QM$5)/QM$3,0)/3600/$E24</f>
        <v>0</v>
      </c>
      <c r="QN24" s="0" t="n">
        <f aca="false">IF($BI24="●",SUMIFS(ST_SUM!RB:RB,ST_SUM!$L:$L,$G24)/COUNTIFS($G:$G,$G24,$BI:$BI,"●",$A:$A,QN$5)/QN$3,0)/3600/$E24</f>
        <v>0.0144655113636364</v>
      </c>
      <c r="QO24" s="0" t="n">
        <f aca="false">IF($BJ24="●",SUMIFS(ST_SUM!RC:RC,ST_SUM!$L:$L,$G24)/COUNTIFS($G:$G,$G24,$BJ:$BJ,"●",$A:$A,QO$5)/QO$3,0)/3600/$E24</f>
        <v>0.00483847853535354</v>
      </c>
      <c r="QP24" s="0" t="n">
        <f aca="false">IF($BK24="●",SUMIFS(ST_SUM!RD:RD,ST_SUM!$L:$L,$G24)/COUNTIFS($G:$G,$G24,$BK:$BK,"●",$A:$A,QP$5)/QP$3,0)/3600/$E24</f>
        <v>0.0166406092171717</v>
      </c>
      <c r="QQ24" s="0" t="n">
        <f aca="false">IF($BL24="●",SUMIFS(ST_SUM!RE:RE,ST_SUM!$L:$L,$G24)/COUNTIFS($G:$G,$G24,$BL:$BL,"●",$A:$A,QQ$5)/QQ$3,0)/3600/$E24</f>
        <v>0.00959240845959596</v>
      </c>
      <c r="QR24" s="0" t="n">
        <f aca="false">IF($BM24="●",SUMIFS(ST_SUM!RF:RF,ST_SUM!$L:$L,$G24)/COUNTIFS($G:$G,$G24,$BM:$BM,"●",$A:$A,QR$5)/QR$3,0)/3600/$E24</f>
        <v>0</v>
      </c>
      <c r="QS24" s="0" t="n">
        <f aca="false">IF($BN24="●",SUMIFS(ST_SUM!RG:RG,ST_SUM!$L:$L,$G24)/COUNTIFS($G:$G,$G24,$BN:$BN,"●",$A:$A,QS$5)/QS$3,0)/3600/$E24</f>
        <v>0</v>
      </c>
      <c r="QT24" s="0" t="n">
        <f aca="false">IF($BO24="●",SUMIFS(ST_SUM!RH:RH,ST_SUM!$L:$L,$G24)/COUNTIFS($G:$G,$G24,$BO:$BO,"●",$A:$A,QT$5)/QT$3,0)/3600/$E24</f>
        <v>0</v>
      </c>
      <c r="QU24" s="0" t="n">
        <f aca="false">IF($BP24="●",SUMIFS(ST_SUM!RI:RI,ST_SUM!$L:$L,$G24)/COUNTIFS($G:$G,$G24,$BP:$BP,"●",$A:$A,QU$5)/QU$3,0)/3600/$E24</f>
        <v>0.0190815419823232</v>
      </c>
      <c r="QV24" s="0" t="n">
        <f aca="false">IF($BQ24="●",SUMIFS(ST_SUM!RJ:RJ,ST_SUM!$L:$L,$G24)/COUNTIFS($G:$G,$G24,$BQ:$BQ,"●",$A:$A,QV$5)/QV$3,0)/3600/$E24</f>
        <v>0.0178808948863636</v>
      </c>
      <c r="QW24" s="0" t="n">
        <f aca="false">IF($BR24="●",SUMIFS(ST_SUM!RK:RK,ST_SUM!$L:$L,$G24)/COUNTIFS($G:$G,$G24,$BR:$BR,"●",$A:$A,QW$5)/QW$3,0)/3600/$E24</f>
        <v>0.0610223721590909</v>
      </c>
      <c r="QX24" s="0" t="n">
        <f aca="false">IF($BS24="●",SUMIFS(ST_SUM!RL:RL,ST_SUM!$L:$L,$G24)/COUNTIFS($G:$G,$G24,$BS:$BS,"●",$A:$A,QX$5)/QX$3,0)/3600/$E24</f>
        <v>0</v>
      </c>
      <c r="QY24" s="0" t="n">
        <f aca="false">IF($BT24="●",SUMIFS(ST_SUM!RM:RM,ST_SUM!$L:$L,$G24)/COUNTIFS($G:$G,$G24,$BT:$BT,"●",$A:$A,QY$5)/QY$3,0)/3600/$E24</f>
        <v>0.00754865451388889</v>
      </c>
      <c r="QZ24" s="0" t="n">
        <f aca="false">SUM(OM24:QY24)</f>
        <v>0.82659586305766</v>
      </c>
      <c r="RA24" s="0" t="n">
        <f aca="false">IF($H24="●",SUMIFS(ST_SUM!RO:RO,ST_SUM!$L:$L,$G24)/COUNTIFS($G:$G,$G24,$H:$H,"●",$A:$A,RA$5)/RA$3,0)/3600/$E24</f>
        <v>0.0215267621527778</v>
      </c>
      <c r="RB24" s="0" t="n">
        <f aca="false">IF($I24="●",SUMIFS(ST_SUM!RP:RP,ST_SUM!$L:$L,$G24)/COUNTIFS($G:$G,$G24,$I:$I,"●",$A:$A,RB$5)/RB$3,0)/3600/$E24</f>
        <v>0</v>
      </c>
      <c r="RC24" s="0" t="n">
        <f aca="false">IF($J24="●",SUMIFS(ST_SUM!RQ:RQ,ST_SUM!$L:$L,$G24)/COUNTIFS($G:$G,$G24,$J:$J,"●",$A:$A,RC$5)/RC$3,0)/3600/$E24</f>
        <v>0.0238811545138889</v>
      </c>
      <c r="RD24" s="0" t="n">
        <f aca="false">IF($K24="●",SUMIFS(ST_SUM!RR:RR,ST_SUM!$L:$L,$G24)/COUNTIFS($G:$G,$G24,$K:$K,"●",$A:$A,RD$5)/RD$3,0)/3600/$E24</f>
        <v>0</v>
      </c>
      <c r="RE24" s="0" t="n">
        <f aca="false">IF($L24="●",SUMIFS(ST_SUM!RS:RS,ST_SUM!$L:$L,$G24)/COUNTIFS($G:$G,$G24,$L:$L,"●",$A:$A,RE$5)/RE$3,0)/3600/$E24</f>
        <v>0.0499634027777778</v>
      </c>
      <c r="RF24" s="0" t="n">
        <f aca="false">IF($M24="●",SUMIFS(ST_SUM!RT:RT,ST_SUM!$L:$L,$G24)/COUNTIFS($G:$G,$G24,$M:$M,"●",$A:$A,RF$5)/RF$3,0)/3600/$E24</f>
        <v>0</v>
      </c>
      <c r="RG24" s="0" t="n">
        <f aca="false">IF($N24="●",SUMIFS(ST_SUM!RU:RU,ST_SUM!$L:$L,$G24)/COUNTIFS($G:$G,$G24,$N:$N,"●",$A:$A,RG$5)/RG$3,0)/3600/$E24</f>
        <v>0.0215500868055556</v>
      </c>
      <c r="RH24" s="0" t="n">
        <f aca="false">IF($O24="●",SUMIFS(ST_SUM!RV:RV,ST_SUM!$L:$L,$G24,ST_SUM!$M:$M,IF($B24='PART METHOD'!$D$4,"FMCNC1",IF($B24='PART METHOD'!$D$6,"FMCNC2","STD")))/IF($B24='PART METHOD'!$D$4,COUNTIFS($G:$G,$G24,$O:$O,"●",$A:$A,RH$5,$B:$B,'PART METHOD'!$D$4),IF($B24='PART METHOD'!$D$6,COUNTIFS($G:$G,$G24,$O:$O,"●",$A:$A,RH$5,$B:$B,'PART METHOD'!$D$6),COUNTIFS($G:$G,$G24,$O:$O,"●",$A:$A,RH$5,$B:$B,"&lt;&gt;"&amp;'PART METHOD'!$D$4,$B:$B,"&lt;&gt;"&amp;'PART METHOD'!$D$6)))/RH$3,0)/3600/$E24</f>
        <v>0.0252769097222222</v>
      </c>
      <c r="RI24" s="0" t="n">
        <f aca="false">IF($P24="●",SUMIFS(ST_SUM!RW:RW,ST_SUM!$L:$L,$G24,ST_SUM!$M:$M,IF($B24='PART METHOD'!$D$4,"FMCNC1",IF($B24='PART METHOD'!$D$6,"FMCNC2","STD")))/IF($B24='PART METHOD'!$D$4,COUNTIFS($G:$G,$G24,$P:$P,"●",$A:$A,RI$5,$B:$B,'PART METHOD'!$D$4),IF($B24='PART METHOD'!$D$6,COUNTIFS($G:$G,$G24,$P:$P,"●",$A:$A,RI$5,$B:$B,'PART METHOD'!$D$6),COUNTIFS($G:$G,$G24,$P:$P,"●",$A:$A,RI$5,$B:$B,"&lt;&gt;"&amp;'PART METHOD'!$D$4,$B:$B,"&lt;&gt;"&amp;'PART METHOD'!$D$6)))/RI$3,0)/3600/$E24</f>
        <v>0.0284953671875</v>
      </c>
      <c r="RJ24" s="0" t="n">
        <f aca="false">IF($Q24="●",SUMIFS(ST_SUM!RX:RX,ST_SUM!$L:$L,$G24,ST_SUM!$M:$M,IF($B24='PART METHOD'!$D$4,"FMCNC1",IF($B24='PART METHOD'!$D$6,"FMCNC2","STD")))/IF($B24='PART METHOD'!$D$4,COUNTIFS($G:$G,$G24,$Q:$Q,"●",$A:$A,RJ$5,$B:$B,'PART METHOD'!$D$4),IF($B24='PART METHOD'!$D$6,COUNTIFS($G:$G,$G24,$Q:$Q,"●",$A:$A,RJ$5,$B:$B,'PART METHOD'!$D$6),COUNTIFS($G:$G,$G24,$Q:$Q,"●",$A:$A,RJ$5,$B:$B,"&lt;&gt;"&amp;'PART METHOD'!$D$4,$B:$B,"&lt;&gt;"&amp;'PART METHOD'!$D$6)))/RJ$3,0)/3600/$E24</f>
        <v>0.020162125</v>
      </c>
      <c r="RK24" s="0" t="n">
        <f aca="false">IF($R24="●",SUMIFS(ST_SUM!RY:RY,ST_SUM!$L:$L,$G24,ST_SUM!$M:$M,IF($B24='PART METHOD'!$D$4,"FMCNC1",IF($B24='PART METHOD'!$D$6,"FMCNC2","STD")))/IF($B24='PART METHOD'!$D$4,COUNTIFS($G:$G,$G24,$R:$R,"●",$A:$A,RK$5,$B:$B,'PART METHOD'!$D$4),IF($B24='PART METHOD'!$D$6,COUNTIFS($G:$G,$G24,$R:$R,"●",$A:$A,RK$5,$B:$B,'PART METHOD'!$D$6),COUNTIFS($G:$G,$G24,$R:$R,"●",$A:$A,RK$5,$B:$B,"&lt;&gt;"&amp;'PART METHOD'!$D$4,$B:$B,"&lt;&gt;"&amp;'PART METHOD'!$D$6)))/RK$3,0)/3600/$E24</f>
        <v>0.0191673321759259</v>
      </c>
      <c r="RL24" s="0" t="n">
        <f aca="false">IF($S24="●",SUMIFS(ST_SUM!RZ:RZ,ST_SUM!$L:$L,$G24,ST_SUM!$M:$M,IF($B24='PART METHOD'!$D$4,"FMCNC1",IF($B24='PART METHOD'!$D$6,"FMCNC2","STD")))/IF($B24='PART METHOD'!$D$4,COUNTIFS($G:$G,$G24,$S:$S,"●",$A:$A,RL$5,$B:$B,'PART METHOD'!$D$4),IF($B24='PART METHOD'!$D$6,COUNTIFS($G:$G,$G24,$S:$S,"●",$A:$A,RL$5,$B:$B,'PART METHOD'!$D$6),COUNTIFS($G:$G,$G24,$S:$S,"●",$A:$A,RL$5,$B:$B,"&lt;&gt;"&amp;'PART METHOD'!$D$4,$B:$B,"&lt;&gt;"&amp;'PART METHOD'!$D$6)))/RL$3,0)/3600/$E24</f>
        <v>0.0304880208333333</v>
      </c>
      <c r="RM24" s="0" t="n">
        <f aca="false">IF($T24="●",SUMIFS(ST_SUM!SA:SA,ST_SUM!$L:$L,$G24,ST_SUM!$M:$M,IF($B24='PART METHOD'!$D$4,"FMCNC1",IF($B24='PART METHOD'!$D$6,"FMCNC2","STD")))/IF($B24='PART METHOD'!$D$4,COUNTIFS($G:$G,$G24,$T:$T,"●",$A:$A,RM$5,$B:$B,'PART METHOD'!$D$4),IF($B24='PART METHOD'!$D$6,COUNTIFS($G:$G,$G24,$T:$T,"●",$A:$A,RM$5,$B:$B,'PART METHOD'!$D$6),COUNTIFS($G:$G,$G24,$T:$T,"●",$A:$A,RM$5,$B:$B,"&lt;&gt;"&amp;'PART METHOD'!$D$4,$B:$B,"&lt;&gt;"&amp;'PART METHOD'!$D$6)))/RM$3,0)/3600/$E24</f>
        <v>0</v>
      </c>
      <c r="RN24" s="0" t="n">
        <f aca="false">IF($U24="●",SUMIFS(ST_SUM!SB:SB,ST_SUM!$L:$L,$G24,ST_SUM!$M:$M,IF($B24='PART METHOD'!$D$4,"FMCNC1",IF($B24='PART METHOD'!$D$6,"FMCNC2","STD")))/IF($B24='PART METHOD'!$D$4,COUNTIFS($G:$G,$G24,$U:$U,"●",$A:$A,RN$5,$B:$B,'PART METHOD'!$D$4),IF($B24='PART METHOD'!$D$6,COUNTIFS($G:$G,$G24,$U:$U,"●",$A:$A,RN$5,$B:$B,'PART METHOD'!$D$6),COUNTIFS($G:$G,$G24,$U:$U,"●",$A:$A,RN$5,$B:$B,"&lt;&gt;"&amp;'PART METHOD'!$D$4,$B:$B,"&lt;&gt;"&amp;'PART METHOD'!$D$6)))/RN$3,0)/3600/$E24</f>
        <v>0</v>
      </c>
      <c r="RO24" s="0" t="n">
        <f aca="false">IF($V24="●",SUMIFS(ST_SUM!SC:SC,ST_SUM!$L:$L,$G24,ST_SUM!$M:$M,IF($B24='PART METHOD'!$D$4,"FMCNC1",IF($B24='PART METHOD'!$D$6,"FMCNC2","STD")))/IF($B24='PART METHOD'!$D$4,COUNTIFS($G:$G,$G24,$V:$V,"●",$A:$A,RO$5,$B:$B,'PART METHOD'!$D$4),IF($B24='PART METHOD'!$D$6,COUNTIFS($G:$G,$G24,$V:$V,"●",$A:$A,RO$5,$B:$B,'PART METHOD'!$D$6),COUNTIFS($G:$G,$G24,$V:$V,"●",$A:$A,RO$5,$B:$B,"&lt;&gt;"&amp;'PART METHOD'!$D$4,$B:$B,"&lt;&gt;"&amp;'PART METHOD'!$D$6)))/RO$3,0)/3600/$E24</f>
        <v>0</v>
      </c>
      <c r="RP24" s="0" t="n">
        <f aca="false">IF($W24="●",SUMIFS(ST_SUM!SD:SD,ST_SUM!$L:$L,$G24,ST_SUM!$N:$N,IF($B24='PART METHOD'!$D$5,"HAND","STD"))/COUNTIFS($G:$G,$G24,$W:$W,"●",$A:$A,RP$5,$B:$B,IF($B24='PART METHOD'!$D$5,'PART METHOD'!$D$5,"&lt;&gt;"&amp;'PART METHOD'!$D$5))/RP$3,0)/3600/$E24</f>
        <v>0.0273050520833333</v>
      </c>
      <c r="RQ24" s="0" t="n">
        <f aca="false">IF($X24="●",SUMIFS(ST_SUM!SE:SE,ST_SUM!$L:$L,$G24)/COUNTIFS($G:$G,$G24,$X:$X,"●",$A:$A,RQ$5)/RQ$3,0)/3600/$E24</f>
        <v>0.0209911892361111</v>
      </c>
      <c r="RR24" s="0" t="n">
        <f aca="false">IF($Y24="●",SUMIFS(ST_SUM!SF:SF,ST_SUM!$L:$L,$G24)/COUNTIFS($G:$G,$G24,$Y:$Y,"●",$A:$A,RR$5)/RR$3,0)/3600/$E24</f>
        <v>0.0155663628472222</v>
      </c>
      <c r="RS24" s="0" t="n">
        <f aca="false">IF($Z24="●",SUMIFS(ST_SUM!SG:SG,ST_SUM!$L:$L,$G24)/COUNTIFS($G:$G,$G24,$Z:$Z,"●",$A:$A,RS$5)/RS$3,0)/3600/$E24</f>
        <v>0.0161732638888889</v>
      </c>
      <c r="RT24" s="0" t="n">
        <f aca="false">IF($AA24="●",SUMIFS(ST_SUM!SH:SH,ST_SUM!$L:$L,$G24)/COUNTIFS($G:$G,$G24,$AA:$AA,"●",$A:$A,RT$5)/RT$3,0)/3600/$E24</f>
        <v>0</v>
      </c>
      <c r="RU24" s="0" t="n">
        <f aca="false">IF($AB24="●",SUMIFS(ST_SUM!SI:SI,ST_SUM!$L:$L,$G24)/COUNTIFS($G:$G,$G24,$AB:$AB,"●",$A:$A,RU$5)/RU$3,0)/3600/$E24</f>
        <v>0.0296462586805556</v>
      </c>
      <c r="RV24" s="0" t="n">
        <f aca="false">IF($AC24="●",SUMIFS(ST_SUM!SJ:SJ,ST_SUM!$L:$L,$G24)/COUNTIFS($G:$G,$G24,$AC:$AC,"●",$A:$A,RV$5)/RV$3,0)/3600/$E24</f>
        <v>0</v>
      </c>
      <c r="RW24" s="0" t="n">
        <f aca="false">IF($AD24="●",SUMIFS(ST_SUM!SK:SK,ST_SUM!$L:$L,$G24)/COUNTIFS($G:$G,$G24,$AD:$AD,"●",$A:$A,RW$5)/RW$3,0)/3600/$E24</f>
        <v>0</v>
      </c>
      <c r="RX24" s="0" t="n">
        <f aca="false">IF($AE24="●",SUMIFS(ST_SUM!SL:SL,ST_SUM!$L:$L,$G24)/COUNTIFS($G:$G,$G24,$AE:$AE,"●",$A:$A,RX$5)/RX$3,0)/3600/$E24</f>
        <v>0</v>
      </c>
      <c r="RY24" s="0" t="n">
        <f aca="false">IF($AF24="●",SUMIFS(ST_SUM!SM:SM,ST_SUM!$L:$L,$G24)/COUNTIFS($G:$G,$G24,$AF:$AF,"●",$A:$A,RY$5)/RY$3,0)/3600/$E24</f>
        <v>0</v>
      </c>
      <c r="RZ24" s="0" t="n">
        <f aca="false">IF($AG24="●",SUMIFS(ST_SUM!SN:SN,ST_SUM!$L:$L,$G24)/COUNTIFS($G:$G,$G24,$AG:$AG,"●",$A:$A,RZ$5)/RZ$3,0)/3600/$E24</f>
        <v>0.0224977517361111</v>
      </c>
      <c r="SA24" s="0" t="n">
        <f aca="false">IF($AH24="●",SUMIFS(ST_SUM!SO:SO,ST_SUM!$L:$L,$G24)/COUNTIFS($G:$G,$G24,$AH:$AH,"●",$A:$A,SA$5)/SA$3,0)/3600/$E24</f>
        <v>0.00963715277777778</v>
      </c>
      <c r="SB24" s="0" t="n">
        <f aca="false">IF($AI24="●",SUMIFS(ST_SUM!SP:SP,ST_SUM!$L:$L,$G24)/COUNTIFS($G:$G,$G24,$AI:$AI,"●",$A:$A,SB$5)/SB$3,0)/3600/$E24</f>
        <v>0.0385061111111111</v>
      </c>
      <c r="SC24" s="0" t="n">
        <f aca="false">IF($AJ24="●",SUMIFS(ST_SUM!SQ:SQ,ST_SUM!$L:$L,$G24)/COUNTIFS($G:$G,$G24,$AJ:$AJ,"●",$A:$A,SC$5)/SC$3,0)/3600/$E24</f>
        <v>0</v>
      </c>
      <c r="SD24" s="0" t="n">
        <f aca="false">IF($AK24="●",SUMIFS(ST_SUM!SR:SR,ST_SUM!$L:$L,$G24)/COUNTIFS($G:$G,$G24,$AK:$AK,"●",$A:$A,SD$5)/SD$3,0)/3600/$E24</f>
        <v>0</v>
      </c>
      <c r="SE24" s="0" t="n">
        <f aca="false">IF($AL24="●",SUMIFS(ST_SUM!SS:SS,ST_SUM!$L:$L,$G24)/COUNTIFS($G:$G,$G24,$AL:$AL,"●",$A:$A,SE$5)/SE$3,0)/3600/$E24</f>
        <v>0</v>
      </c>
      <c r="SF24" s="0" t="n">
        <f aca="false">IF($AM24="●",SUMIFS(ST_SUM!ST:ST,ST_SUM!$L:$L,$G24)/COUNTIFS($G:$G,$G24,$AM:$AM,"●",$A:$A,SF$5)/SF$3,0)/3600/$E24</f>
        <v>0.0263445659722222</v>
      </c>
      <c r="SG24" s="0" t="n">
        <f aca="false">IF($AN24="●",SUMIFS(ST_SUM!SU:SU,ST_SUM!$L:$L,$G24)/COUNTIFS($G:$G,$G24,$AN:$AN,"●",$A:$A,SG$5)/SG$3,0)/3600/$E24</f>
        <v>0.0349457638888889</v>
      </c>
      <c r="SH24" s="0" t="n">
        <f aca="false">IF($AO24="●",SUMIFS(ST_SUM!SV:SV,ST_SUM!$L:$L,$G24)/COUNTIFS($G:$G,$G24,$AO:$AO,"●",$A:$A,SH$5)/SH$3,0)/3600/$E24</f>
        <v>0</v>
      </c>
      <c r="SI24" s="0" t="n">
        <f aca="false">IF($AP24="●",SUMIFS(ST_SUM!SW:SW,ST_SUM!$L:$L,$G24)/COUNTIFS($G:$G,$G24,$AP:$AP,"●",$A:$A,SI$5)/SI$3,0)/3600/$E24</f>
        <v>0.0129276388888889</v>
      </c>
      <c r="SJ24" s="0" t="n">
        <f aca="false">IF($AQ24="●",SUMIFS(ST_SUM!SX:SX,ST_SUM!$L:$L,$G24)/COUNTIFS($G:$G,$G24,$AQ:$AQ,"●",$A:$A,SJ$5)/SJ$3,0)/3600/$E24</f>
        <v>0.0449262890625</v>
      </c>
      <c r="SK24" s="0" t="n">
        <f aca="false">IF($AR24="●",SUMIFS(ST_SUM!SY:SY,ST_SUM!$L:$L,$G24)/COUNTIFS($G:$G,$G24,$AR:$AR,"●",$A:$A,SK$5)/SK$3,0)/3600/$E24</f>
        <v>0</v>
      </c>
      <c r="SL24" s="0" t="n">
        <f aca="false">IF($AS24="●",SUMIFS(ST_SUM!SZ:SZ,ST_SUM!$L:$L,$G24)/COUNTIFS($G:$G,$G24,$AS:$AS,"●",$A:$A,SL$5)/SL$3,0)/3600/$E24</f>
        <v>0</v>
      </c>
      <c r="SM24" s="0" t="n">
        <f aca="false">IF($AT24="●",SUMIFS(ST_SUM!TA:TA,ST_SUM!$L:$L,$G24)/COUNTIFS($G:$G,$G24,$AT:$AT,"●",$A:$A,SM$5)/SM$3,0)/3600/$E24</f>
        <v>0</v>
      </c>
      <c r="SN24" s="0" t="n">
        <f aca="false">IF($AU24="●",SUMIFS(ST_SUM!TB:TB,ST_SUM!$L:$L,$G24)/COUNTIFS($G:$G,$G24,$AU:$AU,"●",$A:$A,SN$5)/SN$3,0)/3600/$E24</f>
        <v>0</v>
      </c>
      <c r="SO24" s="0" t="n">
        <f aca="false">IF($AV24="●",SUMIFS(ST_SUM!TC:TC,ST_SUM!$L:$L,$G24)/COUNTIFS($G:$G,$G24,$AV:$AV,"●",$A:$A,SO$5)/SO$3,0)/3600/$E24</f>
        <v>0.02170984375</v>
      </c>
      <c r="SP24" s="0" t="n">
        <f aca="false">IF($AW24="●",SUMIFS(ST_SUM!TD:TD,ST_SUM!$L:$L,$G24)/COUNTIFS($G:$G,$G24,$AW:$AW,"●",$A:$A,SP$5)/SP$3,0)/3600/$E24</f>
        <v>0.0172234895833333</v>
      </c>
      <c r="SQ24" s="0" t="n">
        <f aca="false">IF($AX24="●",SUMIFS(ST_SUM!TE:TE,ST_SUM!$L:$L,$G24)/COUNTIFS($G:$G,$G24,$AX:$AX,"●",$A:$A,SQ$5)/SQ$3,0)/3600/$E24</f>
        <v>0.0214160503472222</v>
      </c>
      <c r="SR24" s="0" t="n">
        <f aca="false">IF($AY24="●",SUMIFS(ST_SUM!TF:TF,ST_SUM!$L:$L,$G24)/COUNTIFS($G:$G,$G24,$AY:$AY,"●",$A:$A,SR$5)/SR$3,0)/3600/$E24</f>
        <v>0.0177572482638889</v>
      </c>
      <c r="SS24" s="0" t="n">
        <f aca="false">IF($AZ24="●",SUMIFS(ST_SUM!TG:TG,ST_SUM!$L:$L,$G24)/COUNTIFS($G:$G,$G24,$AZ:$AZ,"●",$A:$A,SS$5)/SS$3,0)/3600/$E24</f>
        <v>0.0197313693576389</v>
      </c>
      <c r="ST24" s="0" t="n">
        <f aca="false">IF($BA24="●",SUMIFS(ST_SUM!TH:TH,ST_SUM!$L:$L,$G24)/COUNTIFS($G:$G,$G24,$BA:$BA,"●",$A:$A,ST$5)/ST$3,0)/3600/$E24</f>
        <v>0</v>
      </c>
      <c r="SU24" s="0" t="n">
        <f aca="false">IF($BB24="●",SUMIFS(ST_SUM!TI:TI,ST_SUM!$L:$L,$G24)/COUNTIFS($G:$G,$G24,$BB:$BB,"●",$A:$A,SU$5)/SU$3,0)/3600/$E24</f>
        <v>0.0273307552083333</v>
      </c>
      <c r="SV24" s="0" t="n">
        <f aca="false">IF($BC24="●",SUMIFS(ST_SUM!TJ:TJ,ST_SUM!$L:$L,$G24)/COUNTIFS($G:$G,$G24,$BC:$BC,"●",$A:$A,SV$5)/SV$3,0)/3600/$E24</f>
        <v>0</v>
      </c>
      <c r="SW24" s="0" t="n">
        <f aca="false">IF($BD24="●",SUMIFS(ST_SUM!TK:TK,ST_SUM!$L:$L,$G24)/COUNTIFS($G:$G,$G24,$BD:$BD,"●",$A:$A,SW$5)/SW$3,0)/3600/$E24</f>
        <v>0.0265497504340278</v>
      </c>
      <c r="SX24" s="0" t="n">
        <f aca="false">IF($BE24="●",SUMIFS(ST_SUM!TL:TL,ST_SUM!$L:$L,$G24)/COUNTIFS($G:$G,$G24,$BE:$BE,"●",$A:$A,SX$5)/SX$3,0)/3600/$E24</f>
        <v>0.0368553472222222</v>
      </c>
      <c r="SY24" s="0" t="n">
        <f aca="false">IF($BF24="●",SUMIFS(ST_SUM!TM:TM,ST_SUM!$L:$L,$G24)/COUNTIFS($G:$G,$G24,$BF:$BF,"●",$A:$A,SY$5)/SY$3,0)/3600/$E24</f>
        <v>0</v>
      </c>
      <c r="SZ24" s="0" t="n">
        <f aca="false">IF($BG24="●",SUMIFS(ST_SUM!TN:TN,ST_SUM!$L:$L,$G24)/COUNTIFS($G:$G,$G24,$BG:$BG,"●",$A:$A,SZ$5)/SZ$3,0)/3600/$E24</f>
        <v>0.0818465798611111</v>
      </c>
      <c r="TA24" s="0" t="n">
        <f aca="false">IF($BH24="●",SUMIFS(ST_SUM!TO:TO,ST_SUM!$L:$L,$G24)/COUNTIFS($G:$G,$G24,$BH:$BH,"●",$A:$A,TA$5)/TA$3,0)/3600/$E24</f>
        <v>0</v>
      </c>
      <c r="TB24" s="0" t="n">
        <f aca="false">IF($BI24="●",SUMIFS(ST_SUM!TP:TP,ST_SUM!$L:$L,$G24)/COUNTIFS($G:$G,$G24,$BI:$BI,"●",$A:$A,TB$5)/TB$3,0)/3600/$E24</f>
        <v>0.0266109635416667</v>
      </c>
      <c r="TC24" s="0" t="n">
        <f aca="false">IF($BJ24="●",SUMIFS(ST_SUM!TQ:TQ,ST_SUM!$L:$L,$G24)/COUNTIFS($G:$G,$G24,$BJ:$BJ,"●",$A:$A,TC$5)/TC$3,0)/3600/$E24</f>
        <v>0.00358673611111111</v>
      </c>
      <c r="TD24" s="0" t="n">
        <f aca="false">IF($BK24="●",SUMIFS(ST_SUM!TR:TR,ST_SUM!$L:$L,$G24)/COUNTIFS($G:$G,$G24,$BK:$BK,"●",$A:$A,TD$5)/TD$3,0)/3600/$E24</f>
        <v>0.0148675130208333</v>
      </c>
      <c r="TE24" s="0" t="n">
        <f aca="false">IF($BL24="●",SUMIFS(ST_SUM!TS:TS,ST_SUM!$L:$L,$G24)/COUNTIFS($G:$G,$G24,$BL:$BL,"●",$A:$A,TE$5)/TE$3,0)/3600/$E24</f>
        <v>0.0119544965277778</v>
      </c>
      <c r="TF24" s="0" t="n">
        <f aca="false">IF($BM24="●",SUMIFS(ST_SUM!TT:TT,ST_SUM!$L:$L,$G24)/COUNTIFS($G:$G,$G24,$BM:$BM,"●",$A:$A,TF$5)/TF$3,0)/3600/$E24</f>
        <v>0</v>
      </c>
      <c r="TG24" s="0" t="n">
        <f aca="false">IF($BN24="●",SUMIFS(ST_SUM!TU:TU,ST_SUM!$L:$L,$G24)/COUNTIFS($G:$G,$G24,$BN:$BN,"●",$A:$A,TG$5)/TG$3,0)/3600/$E24</f>
        <v>0</v>
      </c>
      <c r="TH24" s="0" t="n">
        <f aca="false">IF($BO24="●",SUMIFS(ST_SUM!TV:TV,ST_SUM!$L:$L,$G24)/COUNTIFS($G:$G,$G24,$BO:$BO,"●",$A:$A,TH$5)/TH$3,0)/3600/$E24</f>
        <v>0</v>
      </c>
      <c r="TI24" s="0" t="n">
        <f aca="false">IF($BP24="●",SUMIFS(ST_SUM!TW:TW,ST_SUM!$L:$L,$G24)/COUNTIFS($G:$G,$G24,$BP:$BP,"●",$A:$A,TI$5)/TI$3,0)/3600/$E24</f>
        <v>0.0253139496527778</v>
      </c>
      <c r="TJ24" s="0" t="n">
        <f aca="false">IF($BQ24="●",SUMIFS(ST_SUM!TX:TX,ST_SUM!$L:$L,$G24)/COUNTIFS($G:$G,$G24,$BQ:$BQ,"●",$A:$A,TJ$5)/TJ$3,0)/3600/$E24</f>
        <v>0.0255954947916667</v>
      </c>
      <c r="TK24" s="0" t="n">
        <f aca="false">IF($BR24="●",SUMIFS(ST_SUM!TY:TY,ST_SUM!$L:$L,$G24)/COUNTIFS($G:$G,$G24,$BR:$BR,"●",$A:$A,TK$5)/TK$3,0)/3600/$E24</f>
        <v>0.0801009201388889</v>
      </c>
      <c r="TL24" s="0" t="n">
        <f aca="false">IF($BS24="●",SUMIFS(ST_SUM!TZ:TZ,ST_SUM!$L:$L,$G24)/COUNTIFS($G:$G,$G24,$BS:$BS,"●",$A:$A,TL$5)/TL$3,0)/3600/$E24</f>
        <v>0</v>
      </c>
      <c r="TM24" s="0" t="n">
        <f aca="false">IF($BT24="●",SUMIFS(ST_SUM!UA:UA,ST_SUM!$L:$L,$G24)/COUNTIFS($G:$G,$G24,$BT:$BT,"●",$A:$A,TM$5)/TM$3,0)/3600/$E24</f>
        <v>0.00296388888888889</v>
      </c>
      <c r="TN24" s="0" t="n">
        <f aca="false">SUM(RA24:TM24)</f>
        <v>1.00139295804398</v>
      </c>
      <c r="TO24" s="0" t="n">
        <f aca="false">IF($H24="●",SUMIFS(ST_SUM!UC:UC,ST_SUM!$L:$L,$G24)/COUNTIFS($G:$G,$G24,$H:$H,"●",$A:$A,TO$5)/TO$3,0)/3600/$E24</f>
        <v>0.0175033978174603</v>
      </c>
      <c r="TP24" s="0" t="n">
        <f aca="false">IF($I24="●",SUMIFS(ST_SUM!UD:UD,ST_SUM!$L:$L,$G24)/COUNTIFS($G:$G,$G24,$I:$I,"●",$A:$A,TP$5)/TP$3,0)/3600/$E24</f>
        <v>0</v>
      </c>
      <c r="TQ24" s="0" t="n">
        <f aca="false">IF($J24="●",SUMIFS(ST_SUM!UE:UE,ST_SUM!$L:$L,$G24)/COUNTIFS($G:$G,$G24,$J:$J,"●",$A:$A,TQ$5)/TQ$3,0)/3600/$E24</f>
        <v>0.0115477719907407</v>
      </c>
      <c r="TR24" s="0" t="n">
        <f aca="false">IF($K24="●",SUMIFS(ST_SUM!UF:UF,ST_SUM!$L:$L,$G24)/COUNTIFS($G:$G,$G24,$K:$K,"●",$A:$A,TR$5)/TR$3,0)/3600/$E24</f>
        <v>0</v>
      </c>
      <c r="TS24" s="0" t="n">
        <f aca="false">IF($L24="●",SUMIFS(ST_SUM!UG:UG,ST_SUM!$L:$L,$G24)/COUNTIFS($G:$G,$G24,$L:$L,"●",$A:$A,TS$5)/TS$3,0)/3600/$E24</f>
        <v>0.0411430638227513</v>
      </c>
      <c r="TT24" s="0" t="n">
        <f aca="false">IF($M24="●",SUMIFS(ST_SUM!UH:UH,ST_SUM!$L:$L,$G24)/COUNTIFS($G:$G,$G24,$M:$M,"●",$A:$A,TT$5)/TT$3,0)/3600/$E24</f>
        <v>0</v>
      </c>
      <c r="TU24" s="0" t="n">
        <f aca="false">IF($N24="●",SUMIFS(ST_SUM!UI:UI,ST_SUM!$L:$L,$G24)/COUNTIFS($G:$G,$G24,$N:$N,"●",$A:$A,TU$5)/TU$3,0)/3600/$E24</f>
        <v>0.0159596064814815</v>
      </c>
      <c r="TV24" s="0" t="n">
        <f aca="false">IF($O24="●",SUMIFS(ST_SUM!UJ:UJ,ST_SUM!$L:$L,$G24,ST_SUM!$M:$M,IF($B24='PART METHOD'!$D$4,"FMCNC1",IF($B24='PART METHOD'!$D$6,"FMCNC2","STD")))/IF($B24='PART METHOD'!$D$4,COUNTIFS($G:$G,$G24,$O:$O,"●",$A:$A,TV$5,$B:$B,'PART METHOD'!$D$4),IF($B24='PART METHOD'!$D$6,COUNTIFS($G:$G,$G24,$O:$O,"●",$A:$A,TV$5,$B:$B,'PART METHOD'!$D$6),COUNTIFS($G:$G,$G24,$O:$O,"●",$A:$A,TV$5,$B:$B,"&lt;&gt;"&amp;'PART METHOD'!$D$4,$B:$B,"&lt;&gt;"&amp;'PART METHOD'!$D$6)))/TV$3,0)/3600/$E24</f>
        <v>0.0112387152777778</v>
      </c>
      <c r="TW24" s="0" t="n">
        <f aca="false">IF($P24="●",SUMIFS(ST_SUM!UK:UK,ST_SUM!$L:$L,$G24,ST_SUM!$M:$M,IF($B24='PART METHOD'!$D$4,"FMCNC1",IF($B24='PART METHOD'!$D$6,"FMCNC2","STD")))/IF($B24='PART METHOD'!$D$4,COUNTIFS($G:$G,$G24,$P:$P,"●",$A:$A,TW$5,$B:$B,'PART METHOD'!$D$4),IF($B24='PART METHOD'!$D$6,COUNTIFS($G:$G,$G24,$P:$P,"●",$A:$A,TW$5,$B:$B,'PART METHOD'!$D$6),COUNTIFS($G:$G,$G24,$P:$P,"●",$A:$A,TW$5,$B:$B,"&lt;&gt;"&amp;'PART METHOD'!$D$4,$B:$B,"&lt;&gt;"&amp;'PART METHOD'!$D$6)))/TW$3,0)/3600/$E24</f>
        <v>0.0128256696428571</v>
      </c>
      <c r="TX24" s="0" t="n">
        <f aca="false">IF($Q24="●",SUMIFS(ST_SUM!UL:UL,ST_SUM!$L:$L,$G24,ST_SUM!$M:$M,IF($B24='PART METHOD'!$D$4,"FMCNC1",IF($B24='PART METHOD'!$D$6,"FMCNC2","STD")))/IF($B24='PART METHOD'!$D$4,COUNTIFS($G:$G,$G24,$Q:$Q,"●",$A:$A,TX$5,$B:$B,'PART METHOD'!$D$4),IF($B24='PART METHOD'!$D$6,COUNTIFS($G:$G,$G24,$Q:$Q,"●",$A:$A,TX$5,$B:$B,'PART METHOD'!$D$6),COUNTIFS($G:$G,$G24,$Q:$Q,"●",$A:$A,TX$5,$B:$B,"&lt;&gt;"&amp;'PART METHOD'!$D$4,$B:$B,"&lt;&gt;"&amp;'PART METHOD'!$D$6)))/TX$3,0)/3600/$E24</f>
        <v>0.0171780483906526</v>
      </c>
      <c r="TY24" s="0" t="n">
        <f aca="false">IF($R24="●",SUMIFS(ST_SUM!UM:UM,ST_SUM!$L:$L,$G24,ST_SUM!$M:$M,IF($B24='PART METHOD'!$D$4,"FMCNC1",IF($B24='PART METHOD'!$D$6,"FMCNC2","STD")))/IF($B24='PART METHOD'!$D$4,COUNTIFS($G:$G,$G24,$R:$R,"●",$A:$A,TY$5,$B:$B,'PART METHOD'!$D$4),IF($B24='PART METHOD'!$D$6,COUNTIFS($G:$G,$G24,$R:$R,"●",$A:$A,TY$5,$B:$B,'PART METHOD'!$D$6),COUNTIFS($G:$G,$G24,$R:$R,"●",$A:$A,TY$5,$B:$B,"&lt;&gt;"&amp;'PART METHOD'!$D$4,$B:$B,"&lt;&gt;"&amp;'PART METHOD'!$D$6)))/TY$3,0)/3600/$E24</f>
        <v>0.00891139770723104</v>
      </c>
      <c r="TZ24" s="0" t="n">
        <f aca="false">IF($S24="●",SUMIFS(ST_SUM!UN:UN,ST_SUM!$L:$L,$G24,ST_SUM!$M:$M,IF($B24='PART METHOD'!$D$4,"FMCNC1",IF($B24='PART METHOD'!$D$6,"FMCNC2","STD")))/IF($B24='PART METHOD'!$D$4,COUNTIFS($G:$G,$G24,$S:$S,"●",$A:$A,TZ$5,$B:$B,'PART METHOD'!$D$4),IF($B24='PART METHOD'!$D$6,COUNTIFS($G:$G,$G24,$S:$S,"●",$A:$A,TZ$5,$B:$B,'PART METHOD'!$D$6),COUNTIFS($G:$G,$G24,$S:$S,"●",$A:$A,TZ$5,$B:$B,"&lt;&gt;"&amp;'PART METHOD'!$D$4,$B:$B,"&lt;&gt;"&amp;'PART METHOD'!$D$6)))/TZ$3,0)/3600/$E24</f>
        <v>0.0201188409391534</v>
      </c>
      <c r="UA24" s="0" t="n">
        <f aca="false">IF($T24="●",SUMIFS(ST_SUM!UO:UO,ST_SUM!$L:$L,$G24,ST_SUM!$M:$M,IF($B24='PART METHOD'!$D$4,"FMCNC1",IF($B24='PART METHOD'!$D$6,"FMCNC2","STD")))/IF($B24='PART METHOD'!$D$4,COUNTIFS($G:$G,$G24,$T:$T,"●",$A:$A,UA$5,$B:$B,'PART METHOD'!$D$4),IF($B24='PART METHOD'!$D$6,COUNTIFS($G:$G,$G24,$T:$T,"●",$A:$A,UA$5,$B:$B,'PART METHOD'!$D$6),COUNTIFS($G:$G,$G24,$T:$T,"●",$A:$A,UA$5,$B:$B,"&lt;&gt;"&amp;'PART METHOD'!$D$4,$B:$B,"&lt;&gt;"&amp;'PART METHOD'!$D$6)))/UA$3,0)/3600/$E24</f>
        <v>0</v>
      </c>
      <c r="UB24" s="0" t="n">
        <f aca="false">IF($U24="●",SUMIFS(ST_SUM!UP:UP,ST_SUM!$L:$L,$G24,ST_SUM!$M:$M,IF($B24='PART METHOD'!$D$4,"FMCNC1",IF($B24='PART METHOD'!$D$6,"FMCNC2","STD")))/IF($B24='PART METHOD'!$D$4,COUNTIFS($G:$G,$G24,$U:$U,"●",$A:$A,UB$5,$B:$B,'PART METHOD'!$D$4),IF($B24='PART METHOD'!$D$6,COUNTIFS($G:$G,$G24,$U:$U,"●",$A:$A,UB$5,$B:$B,'PART METHOD'!$D$6),COUNTIFS($G:$G,$G24,$U:$U,"●",$A:$A,UB$5,$B:$B,"&lt;&gt;"&amp;'PART METHOD'!$D$4,$B:$B,"&lt;&gt;"&amp;'PART METHOD'!$D$6)))/UB$3,0)/3600/$E24</f>
        <v>0</v>
      </c>
      <c r="UC24" s="0" t="n">
        <f aca="false">IF($V24="●",SUMIFS(ST_SUM!UQ:UQ,ST_SUM!$L:$L,$G24,ST_SUM!$M:$M,IF($B24='PART METHOD'!$D$4,"FMCNC1",IF($B24='PART METHOD'!$D$6,"FMCNC2","STD")))/IF($B24='PART METHOD'!$D$4,COUNTIFS($G:$G,$G24,$V:$V,"●",$A:$A,UC$5,$B:$B,'PART METHOD'!$D$4),IF($B24='PART METHOD'!$D$6,COUNTIFS($G:$G,$G24,$V:$V,"●",$A:$A,UC$5,$B:$B,'PART METHOD'!$D$6),COUNTIFS($G:$G,$G24,$V:$V,"●",$A:$A,UC$5,$B:$B,"&lt;&gt;"&amp;'PART METHOD'!$D$4,$B:$B,"&lt;&gt;"&amp;'PART METHOD'!$D$6)))/UC$3,0)/3600/$E24</f>
        <v>0</v>
      </c>
      <c r="UD24" s="0" t="n">
        <f aca="false">IF($W24="●",SUMIFS(ST_SUM!UR:UR,ST_SUM!$L:$L,$G24,ST_SUM!$N:$N,IF($B24='PART METHOD'!$D$5,"HAND","STD"))/COUNTIFS($G:$G,$G24,$W:$W,"●",$A:$A,UD$5,$B:$B,IF($B24='PART METHOD'!$D$5,'PART METHOD'!$D$5,"&lt;&gt;"&amp;'PART METHOD'!$D$5))/UD$3,0)/3600/$E24</f>
        <v>0.0183729910714286</v>
      </c>
      <c r="UE24" s="0" t="n">
        <f aca="false">IF($X24="●",SUMIFS(ST_SUM!US:US,ST_SUM!$L:$L,$G24)/COUNTIFS($G:$G,$G24,$X:$X,"●",$A:$A,UE$5)/UE$3,0)/3600/$E24</f>
        <v>0.00348291997354497</v>
      </c>
      <c r="UF24" s="0" t="n">
        <f aca="false">IF($Y24="●",SUMIFS(ST_SUM!UT:UT,ST_SUM!$L:$L,$G24)/COUNTIFS($G:$G,$G24,$Y:$Y,"●",$A:$A,UF$5)/UF$3,0)/3600/$E24</f>
        <v>0.0315584242724868</v>
      </c>
      <c r="UG24" s="0" t="n">
        <f aca="false">IF($Z24="●",SUMIFS(ST_SUM!UU:UU,ST_SUM!$L:$L,$G24)/COUNTIFS($G:$G,$G24,$Z:$Z,"●",$A:$A,UG$5)/UG$3,0)/3600/$E24</f>
        <v>0.0198872630070547</v>
      </c>
      <c r="UH24" s="0" t="n">
        <f aca="false">IF($AA24="●",SUMIFS(ST_SUM!UV:UV,ST_SUM!$L:$L,$G24)/COUNTIFS($G:$G,$G24,$AA:$AA,"●",$A:$A,UH$5)/UH$3,0)/3600/$E24</f>
        <v>0</v>
      </c>
      <c r="UI24" s="0" t="n">
        <f aca="false">IF($AB24="●",SUMIFS(ST_SUM!UW:UW,ST_SUM!$L:$L,$G24)/COUNTIFS($G:$G,$G24,$AB:$AB,"●",$A:$A,UI$5)/UI$3,0)/3600/$E24</f>
        <v>0.0297548544973545</v>
      </c>
      <c r="UJ24" s="0" t="n">
        <f aca="false">IF($AC24="●",SUMIFS(ST_SUM!UX:UX,ST_SUM!$L:$L,$G24)/COUNTIFS($G:$G,$G24,$AC:$AC,"●",$A:$A,UJ$5)/UJ$3,0)/3600/$E24</f>
        <v>0</v>
      </c>
      <c r="UK24" s="0" t="n">
        <f aca="false">IF($AD24="●",SUMIFS(ST_SUM!UY:UY,ST_SUM!$L:$L,$G24)/COUNTIFS($G:$G,$G24,$AD:$AD,"●",$A:$A,UK$5)/UK$3,0)/3600/$E24</f>
        <v>0</v>
      </c>
      <c r="UL24" s="0" t="n">
        <f aca="false">IF($AE24="●",SUMIFS(ST_SUM!UZ:UZ,ST_SUM!$L:$L,$G24)/COUNTIFS($G:$G,$G24,$AE:$AE,"●",$A:$A,UL$5)/UL$3,0)/3600/$E24</f>
        <v>0</v>
      </c>
      <c r="UM24" s="0" t="n">
        <f aca="false">IF($AF24="●",SUMIFS(ST_SUM!VA:VA,ST_SUM!$L:$L,$G24)/COUNTIFS($G:$G,$G24,$AF:$AF,"●",$A:$A,UM$5)/UM$3,0)/3600/$E24</f>
        <v>0</v>
      </c>
      <c r="UN24" s="0" t="n">
        <f aca="false">IF($AG24="●",SUMIFS(ST_SUM!VB:VB,ST_SUM!$L:$L,$G24)/COUNTIFS($G:$G,$G24,$AG:$AG,"●",$A:$A,UN$5)/UN$3,0)/3600/$E24</f>
        <v>0.00928062996031746</v>
      </c>
      <c r="UO24" s="0" t="n">
        <f aca="false">IF($AH24="●",SUMIFS(ST_SUM!VC:VC,ST_SUM!$L:$L,$G24)/COUNTIFS($G:$G,$G24,$AH:$AH,"●",$A:$A,UO$5)/UO$3,0)/3600/$E24</f>
        <v>0.00463690476190476</v>
      </c>
      <c r="UP24" s="0" t="n">
        <f aca="false">IF($AI24="●",SUMIFS(ST_SUM!VD:VD,ST_SUM!$L:$L,$G24)/COUNTIFS($G:$G,$G24,$AI:$AI,"●",$A:$A,UP$5)/UP$3,0)/3600/$E24</f>
        <v>0.0319546875</v>
      </c>
      <c r="UQ24" s="0" t="n">
        <f aca="false">IF($AJ24="●",SUMIFS(ST_SUM!VE:VE,ST_SUM!$L:$L,$G24)/COUNTIFS($G:$G,$G24,$AJ:$AJ,"●",$A:$A,UQ$5)/UQ$3,0)/3600/$E24</f>
        <v>0</v>
      </c>
      <c r="UR24" s="0" t="n">
        <f aca="false">IF($AK24="●",SUMIFS(ST_SUM!VF:VF,ST_SUM!$L:$L,$G24)/COUNTIFS($G:$G,$G24,$AK:$AK,"●",$A:$A,UR$5)/UR$3,0)/3600/$E24</f>
        <v>0</v>
      </c>
      <c r="US24" s="0" t="n">
        <f aca="false">IF($AL24="●",SUMIFS(ST_SUM!VG:VG,ST_SUM!$L:$L,$G24)/COUNTIFS($G:$G,$G24,$AL:$AL,"●",$A:$A,US$5)/US$3,0)/3600/$E24</f>
        <v>0</v>
      </c>
      <c r="UT24" s="0" t="n">
        <f aca="false">IF($AM24="●",SUMIFS(ST_SUM!VH:VH,ST_SUM!$L:$L,$G24)/COUNTIFS($G:$G,$G24,$AM:$AM,"●",$A:$A,UT$5)/UT$3,0)/3600/$E24</f>
        <v>0.0320841931216931</v>
      </c>
      <c r="UU24" s="0" t="n">
        <f aca="false">IF($AN24="●",SUMIFS(ST_SUM!VI:VI,ST_SUM!$L:$L,$G24)/COUNTIFS($G:$G,$G24,$AN:$AN,"●",$A:$A,UU$5)/UU$3,0)/3600/$E24</f>
        <v>0.0224208416005291</v>
      </c>
      <c r="UV24" s="0" t="n">
        <f aca="false">IF($AO24="●",SUMIFS(ST_SUM!VJ:VJ,ST_SUM!$L:$L,$G24)/COUNTIFS($G:$G,$G24,$AO:$AO,"●",$A:$A,UV$5)/UV$3,0)/3600/$E24</f>
        <v>0</v>
      </c>
      <c r="UW24" s="0" t="n">
        <f aca="false">IF($AP24="●",SUMIFS(ST_SUM!VK:VK,ST_SUM!$L:$L,$G24)/COUNTIFS($G:$G,$G24,$AP:$AP,"●",$A:$A,UW$5)/UW$3,0)/3600/$E24</f>
        <v>0.013852628968254</v>
      </c>
      <c r="UX24" s="0" t="n">
        <f aca="false">IF($AQ24="●",SUMIFS(ST_SUM!VL:VL,ST_SUM!$L:$L,$G24)/COUNTIFS($G:$G,$G24,$AQ:$AQ,"●",$A:$A,UX$5)/UX$3,0)/3600/$E24</f>
        <v>0.0207299024470899</v>
      </c>
      <c r="UY24" s="0" t="n">
        <f aca="false">IF($AR24="●",SUMIFS(ST_SUM!VM:VM,ST_SUM!$L:$L,$G24)/COUNTIFS($G:$G,$G24,$AR:$AR,"●",$A:$A,UY$5)/UY$3,0)/3600/$E24</f>
        <v>0</v>
      </c>
      <c r="UZ24" s="0" t="n">
        <f aca="false">IF($AS24="●",SUMIFS(ST_SUM!VN:VN,ST_SUM!$L:$L,$G24)/COUNTIFS($G:$G,$G24,$AS:$AS,"●",$A:$A,UZ$5)/UZ$3,0)/3600/$E24</f>
        <v>0</v>
      </c>
      <c r="VA24" s="0" t="n">
        <f aca="false">IF($AT24="●",SUMIFS(ST_SUM!VO:VO,ST_SUM!$L:$L,$G24)/COUNTIFS($G:$G,$G24,$AT:$AT,"●",$A:$A,VA$5)/VA$3,0)/3600/$E24</f>
        <v>0</v>
      </c>
      <c r="VB24" s="0" t="n">
        <f aca="false">IF($AU24="●",SUMIFS(ST_SUM!VP:VP,ST_SUM!$L:$L,$G24)/COUNTIFS($G:$G,$G24,$AU:$AU,"●",$A:$A,VB$5)/VB$3,0)/3600/$E24</f>
        <v>0</v>
      </c>
      <c r="VC24" s="0" t="n">
        <f aca="false">IF($AV24="●",SUMIFS(ST_SUM!VQ:VQ,ST_SUM!$L:$L,$G24)/COUNTIFS($G:$G,$G24,$AV:$AV,"●",$A:$A,VC$5)/VC$3,0)/3600/$E24</f>
        <v>0.0292369460978836</v>
      </c>
      <c r="VD24" s="0" t="n">
        <f aca="false">IF($AW24="●",SUMIFS(ST_SUM!VR:VR,ST_SUM!$L:$L,$G24)/COUNTIFS($G:$G,$G24,$AW:$AW,"●",$A:$A,VD$5)/VD$3,0)/3600/$E24</f>
        <v>0.0160849950396825</v>
      </c>
      <c r="VE24" s="0" t="n">
        <f aca="false">IF($AX24="●",SUMIFS(ST_SUM!VS:VS,ST_SUM!$L:$L,$G24)/COUNTIFS($G:$G,$G24,$AX:$AX,"●",$A:$A,VE$5)/VE$3,0)/3600/$E24</f>
        <v>0.0294002149470899</v>
      </c>
      <c r="VF24" s="0" t="n">
        <f aca="false">IF($AY24="●",SUMIFS(ST_SUM!VT:VT,ST_SUM!$L:$L,$G24)/COUNTIFS($G:$G,$G24,$AY:$AY,"●",$A:$A,VF$5)/VF$3,0)/3600/$E24</f>
        <v>0.0132152008928571</v>
      </c>
      <c r="VG24" s="0" t="n">
        <f aca="false">IF($AZ24="●",SUMIFS(ST_SUM!VU:VU,ST_SUM!$L:$L,$G24)/COUNTIFS($G:$G,$G24,$AZ:$AZ,"●",$A:$A,VG$5)/VG$3,0)/3600/$E24</f>
        <v>0.0115981564153439</v>
      </c>
      <c r="VH24" s="0" t="n">
        <f aca="false">IF($BA24="●",SUMIFS(ST_SUM!VV:VV,ST_SUM!$L:$L,$G24)/COUNTIFS($G:$G,$G24,$BA:$BA,"●",$A:$A,VH$5)/VH$3,0)/3600/$E24</f>
        <v>0</v>
      </c>
      <c r="VI24" s="0" t="n">
        <f aca="false">IF($BB24="●",SUMIFS(ST_SUM!VW:VW,ST_SUM!$L:$L,$G24)/COUNTIFS($G:$G,$G24,$BB:$BB,"●",$A:$A,VI$5)/VI$3,0)/3600/$E24</f>
        <v>0.00897155257936508</v>
      </c>
      <c r="VJ24" s="0" t="n">
        <f aca="false">IF($BC24="●",SUMIFS(ST_SUM!VX:VX,ST_SUM!$L:$L,$G24)/COUNTIFS($G:$G,$G24,$BC:$BC,"●",$A:$A,VJ$5)/VJ$3,0)/3600/$E24</f>
        <v>0</v>
      </c>
      <c r="VK24" s="0" t="n">
        <f aca="false">IF($BD24="●",SUMIFS(ST_SUM!VY:VY,ST_SUM!$L:$L,$G24)/COUNTIFS($G:$G,$G24,$BD:$BD,"●",$A:$A,VK$5)/VK$3,0)/3600/$E24</f>
        <v>0.0291510333994709</v>
      </c>
      <c r="VL24" s="0" t="n">
        <f aca="false">IF($BE24="●",SUMIFS(ST_SUM!VZ:VZ,ST_SUM!$L:$L,$G24)/COUNTIFS($G:$G,$G24,$BE:$BE,"●",$A:$A,VL$5)/VL$3,0)/3600/$E24</f>
        <v>0.0393885251322751</v>
      </c>
      <c r="VM24" s="0" t="n">
        <f aca="false">IF($BF24="●",SUMIFS(ST_SUM!WA:WA,ST_SUM!$L:$L,$G24)/COUNTIFS($G:$G,$G24,$BF:$BF,"●",$A:$A,VM$5)/VM$3,0)/3600/$E24</f>
        <v>0</v>
      </c>
      <c r="VN24" s="0" t="n">
        <f aca="false">IF($BG24="●",SUMIFS(ST_SUM!WB:WB,ST_SUM!$L:$L,$G24)/COUNTIFS($G:$G,$G24,$BG:$BG,"●",$A:$A,VN$5)/VN$3,0)/3600/$E24</f>
        <v>0.0570888723544974</v>
      </c>
      <c r="VO24" s="0" t="n">
        <f aca="false">IF($BH24="●",SUMIFS(ST_SUM!WC:WC,ST_SUM!$L:$L,$G24)/COUNTIFS($G:$G,$G24,$BH:$BH,"●",$A:$A,VO$5)/VO$3,0)/3600/$E24</f>
        <v>0</v>
      </c>
      <c r="VP24" s="0" t="n">
        <f aca="false">IF($BI24="●",SUMIFS(ST_SUM!WD:WD,ST_SUM!$L:$L,$G24)/COUNTIFS($G:$G,$G24,$BI:$BI,"●",$A:$A,VP$5)/VP$3,0)/3600/$E24</f>
        <v>0.0181015046296296</v>
      </c>
      <c r="VQ24" s="0" t="n">
        <f aca="false">IF($BJ24="●",SUMIFS(ST_SUM!WE:WE,ST_SUM!$L:$L,$G24)/COUNTIFS($G:$G,$G24,$BJ:$BJ,"●",$A:$A,VQ$5)/VQ$3,0)/3600/$E24</f>
        <v>0.00342840608465609</v>
      </c>
      <c r="VR24" s="0" t="n">
        <f aca="false">IF($BK24="●",SUMIFS(ST_SUM!WF:WF,ST_SUM!$L:$L,$G24)/COUNTIFS($G:$G,$G24,$BK:$BK,"●",$A:$A,VR$5)/VR$3,0)/3600/$E24</f>
        <v>0.018060333994709</v>
      </c>
      <c r="VS24" s="0" t="n">
        <f aca="false">IF($BL24="●",SUMIFS(ST_SUM!WG:WG,ST_SUM!$L:$L,$G24)/COUNTIFS($G:$G,$G24,$BL:$BL,"●",$A:$A,VS$5)/VS$3,0)/3600/$E24</f>
        <v>0.0153033950617284</v>
      </c>
      <c r="VT24" s="0" t="n">
        <f aca="false">IF($BM24="●",SUMIFS(ST_SUM!WH:WH,ST_SUM!$L:$L,$G24)/COUNTIFS($G:$G,$G24,$BM:$BM,"●",$A:$A,VT$5)/VT$3,0)/3600/$E24</f>
        <v>0</v>
      </c>
      <c r="VU24" s="0" t="n">
        <f aca="false">IF($BN24="●",SUMIFS(ST_SUM!WI:WI,ST_SUM!$L:$L,$G24)/COUNTIFS($G:$G,$G24,$BN:$BN,"●",$A:$A,VU$5)/VU$3,0)/3600/$E24</f>
        <v>0</v>
      </c>
      <c r="VV24" s="0" t="n">
        <f aca="false">IF($BO24="●",SUMIFS(ST_SUM!WJ:WJ,ST_SUM!$L:$L,$G24)/COUNTIFS($G:$G,$G24,$BO:$BO,"●",$A:$A,VV$5)/VV$3,0)/3600/$E24</f>
        <v>0</v>
      </c>
      <c r="VW24" s="0" t="n">
        <f aca="false">IF($BP24="●",SUMIFS(ST_SUM!WK:WK,ST_SUM!$L:$L,$G24)/COUNTIFS($G:$G,$G24,$BP:$BP,"●",$A:$A,VW$5)/VW$3,0)/3600/$E24</f>
        <v>0.0203739624669312</v>
      </c>
      <c r="VX24" s="0" t="n">
        <f aca="false">IF($BQ24="●",SUMIFS(ST_SUM!WL:WL,ST_SUM!$L:$L,$G24)/COUNTIFS($G:$G,$G24,$BQ:$BQ,"●",$A:$A,VX$5)/VX$3,0)/3600/$E24</f>
        <v>0.020034019510582</v>
      </c>
      <c r="VY24" s="0" t="n">
        <f aca="false">IF($BR24="●",SUMIFS(ST_SUM!WM:WM,ST_SUM!$L:$L,$G24)/COUNTIFS($G:$G,$G24,$BR:$BR,"●",$A:$A,VY$5)/VY$3,0)/3600/$E24</f>
        <v>0.040608630952381</v>
      </c>
      <c r="VZ24" s="0" t="n">
        <f aca="false">IF($BS24="●",SUMIFS(ST_SUM!WN:WN,ST_SUM!$L:$L,$G24)/COUNTIFS($G:$G,$G24,$BS:$BS,"●",$A:$A,VZ$5)/VZ$3,0)/3600/$E24</f>
        <v>0</v>
      </c>
      <c r="WA24" s="0" t="n">
        <f aca="false">IF($BT24="●",SUMIFS(ST_SUM!WO:WO,ST_SUM!$L:$L,$G24)/COUNTIFS($G:$G,$G24,$BT:$BT,"●",$A:$A,WA$5)/WA$3,0)/3600/$E24</f>
        <v>0.0155692377645503</v>
      </c>
      <c r="WB24" s="0" t="n">
        <f aca="false">SUM(TO24:WA24)</f>
        <v>0.780057740575397</v>
      </c>
      <c r="WC24" s="0" t="n">
        <f aca="false">IF($H24="●",SUMIFS(ST_SUM!WQ:WQ,ST_SUM!$L:$L,$G24)/COUNTIFS($G:$G,$G24,$H:$H,"●",$A:$A,WC$5)/WC$3,0)/3600/$E24</f>
        <v>0.0247339725378788</v>
      </c>
      <c r="WD24" s="0" t="n">
        <f aca="false">IF($I24="●",SUMIFS(ST_SUM!WR:WR,ST_SUM!$L:$L,$G24)/COUNTIFS($G:$G,$G24,$I:$I,"●",$A:$A,WD$5)/WD$3,0)/3600/$E24</f>
        <v>0</v>
      </c>
      <c r="WE24" s="0" t="n">
        <f aca="false">IF($J24="●",SUMIFS(ST_SUM!WS:WS,ST_SUM!$L:$L,$G24)/COUNTIFS($G:$G,$G24,$J:$J,"●",$A:$A,WE$5)/WE$3,0)/3600/$E24</f>
        <v>0.016614788510101</v>
      </c>
      <c r="WF24" s="0" t="n">
        <f aca="false">IF($K24="●",SUMIFS(ST_SUM!WT:WT,ST_SUM!$L:$L,$G24)/COUNTIFS($G:$G,$G24,$K:$K,"●",$A:$A,WF$5)/WF$3,0)/3600/$E24</f>
        <v>0</v>
      </c>
      <c r="WG24" s="0" t="n">
        <f aca="false">IF($L24="●",SUMIFS(ST_SUM!WU:WU,ST_SUM!$L:$L,$G24)/COUNTIFS($G:$G,$G24,$L:$L,"●",$A:$A,WG$5)/WG$3,0)/3600/$E24</f>
        <v>0.0334914535984848</v>
      </c>
      <c r="WH24" s="0" t="n">
        <f aca="false">IF($M24="●",SUMIFS(ST_SUM!WV:WV,ST_SUM!$L:$L,$G24)/COUNTIFS($G:$G,$G24,$M:$M,"●",$A:$A,WH$5)/WH$3,0)/3600/$E24</f>
        <v>0</v>
      </c>
      <c r="WI24" s="0" t="n">
        <f aca="false">IF($N24="●",SUMIFS(ST_SUM!WW:WW,ST_SUM!$L:$L,$G24)/COUNTIFS($G:$G,$G24,$N:$N,"●",$A:$A,WI$5)/WI$3,0)/3600/$E24</f>
        <v>0.019903851010101</v>
      </c>
      <c r="WJ24" s="0" t="n">
        <f aca="false">IF($O24="●",SUMIFS(ST_SUM!WX:WX,ST_SUM!$L:$L,$G24,ST_SUM!$M:$M,IF($B24='PART METHOD'!$D$4,"FMCNC1",IF($B24='PART METHOD'!$D$6,"FMCNC2","STD")))/IF($B24='PART METHOD'!$D$4,COUNTIFS($G:$G,$G24,$O:$O,"●",$A:$A,WJ$5,$B:$B,'PART METHOD'!$D$4),IF($B24='PART METHOD'!$D$6,COUNTIFS($G:$G,$G24,$O:$O,"●",$A:$A,WJ$5,$B:$B,'PART METHOD'!$D$6),COUNTIFS($G:$G,$G24,$O:$O,"●",$A:$A,WJ$5,$B:$B,"&lt;&gt;"&amp;'PART METHOD'!$D$4,$B:$B,"&lt;&gt;"&amp;'PART METHOD'!$D$6)))/WJ$3,0)/3600/$E24</f>
        <v>0.0214664220328283</v>
      </c>
      <c r="WK24" s="0" t="n">
        <f aca="false">IF($P24="●",SUMIFS(ST_SUM!WY:WY,ST_SUM!$L:$L,$G24,ST_SUM!$M:$M,IF($B24='PART METHOD'!$D$4,"FMCNC1",IF($B24='PART METHOD'!$D$6,"FMCNC2","STD")))/IF($B24='PART METHOD'!$D$4,COUNTIFS($G:$G,$G24,$P:$P,"●",$A:$A,WK$5,$B:$B,'PART METHOD'!$D$4),IF($B24='PART METHOD'!$D$6,COUNTIFS($G:$G,$G24,$P:$P,"●",$A:$A,WK$5,$B:$B,'PART METHOD'!$D$6),COUNTIFS($G:$G,$G24,$P:$P,"●",$A:$A,WK$5,$B:$B,"&lt;&gt;"&amp;'PART METHOD'!$D$4,$B:$B,"&lt;&gt;"&amp;'PART METHOD'!$D$6)))/WK$3,0)/3600/$E24</f>
        <v>0.0232087515782828</v>
      </c>
      <c r="WL24" s="0" t="n">
        <f aca="false">IF($Q24="●",SUMIFS(ST_SUM!WZ:WZ,ST_SUM!$L:$L,$G24,ST_SUM!$M:$M,IF($B24='PART METHOD'!$D$4,"FMCNC1",IF($B24='PART METHOD'!$D$6,"FMCNC2","STD")))/IF($B24='PART METHOD'!$D$4,COUNTIFS($G:$G,$G24,$Q:$Q,"●",$A:$A,WL$5,$B:$B,'PART METHOD'!$D$4),IF($B24='PART METHOD'!$D$6,COUNTIFS($G:$G,$G24,$Q:$Q,"●",$A:$A,WL$5,$B:$B,'PART METHOD'!$D$6),COUNTIFS($G:$G,$G24,$Q:$Q,"●",$A:$A,WL$5,$B:$B,"&lt;&gt;"&amp;'PART METHOD'!$D$4,$B:$B,"&lt;&gt;"&amp;'PART METHOD'!$D$6)))/WL$3,0)/3600/$E24</f>
        <v>0.0206536721380471</v>
      </c>
      <c r="WM24" s="0" t="n">
        <f aca="false">IF($R24="●",SUMIFS(ST_SUM!XA:XA,ST_SUM!$L:$L,$G24,ST_SUM!$M:$M,IF($B24='PART METHOD'!$D$4,"FMCNC1",IF($B24='PART METHOD'!$D$6,"FMCNC2","STD")))/IF($B24='PART METHOD'!$D$4,COUNTIFS($G:$G,$G24,$R:$R,"●",$A:$A,WM$5,$B:$B,'PART METHOD'!$D$4),IF($B24='PART METHOD'!$D$6,COUNTIFS($G:$G,$G24,$R:$R,"●",$A:$A,WM$5,$B:$B,'PART METHOD'!$D$6),COUNTIFS($G:$G,$G24,$R:$R,"●",$A:$A,WM$5,$B:$B,"&lt;&gt;"&amp;'PART METHOD'!$D$4,$B:$B,"&lt;&gt;"&amp;'PART METHOD'!$D$6)))/WM$3,0)/3600/$E24</f>
        <v>0.0160642571548822</v>
      </c>
      <c r="WN24" s="0" t="n">
        <f aca="false">IF($S24="●",SUMIFS(ST_SUM!XB:XB,ST_SUM!$L:$L,$G24,ST_SUM!$M:$M,IF($B24='PART METHOD'!$D$4,"FMCNC1",IF($B24='PART METHOD'!$D$6,"FMCNC2","STD")))/IF($B24='PART METHOD'!$D$4,COUNTIFS($G:$G,$G24,$S:$S,"●",$A:$A,WN$5,$B:$B,'PART METHOD'!$D$4),IF($B24='PART METHOD'!$D$6,COUNTIFS($G:$G,$G24,$S:$S,"●",$A:$A,WN$5,$B:$B,'PART METHOD'!$D$6),COUNTIFS($G:$G,$G24,$S:$S,"●",$A:$A,WN$5,$B:$B,"&lt;&gt;"&amp;'PART METHOD'!$D$4,$B:$B,"&lt;&gt;"&amp;'PART METHOD'!$D$6)))/WN$3,0)/3600/$E24</f>
        <v>0.0280485085227273</v>
      </c>
      <c r="WO24" s="0" t="n">
        <f aca="false">IF($T24="●",SUMIFS(ST_SUM!XC:XC,ST_SUM!$L:$L,$G24,ST_SUM!$M:$M,IF($B24='PART METHOD'!$D$4,"FMCNC1",IF($B24='PART METHOD'!$D$6,"FMCNC2","STD")))/IF($B24='PART METHOD'!$D$4,COUNTIFS($G:$G,$G24,$T:$T,"●",$A:$A,WO$5,$B:$B,'PART METHOD'!$D$4),IF($B24='PART METHOD'!$D$6,COUNTIFS($G:$G,$G24,$T:$T,"●",$A:$A,WO$5,$B:$B,'PART METHOD'!$D$6),COUNTIFS($G:$G,$G24,$T:$T,"●",$A:$A,WO$5,$B:$B,"&lt;&gt;"&amp;'PART METHOD'!$D$4,$B:$B,"&lt;&gt;"&amp;'PART METHOD'!$D$6)))/WO$3,0)/3600/$E24</f>
        <v>0</v>
      </c>
      <c r="WP24" s="0" t="n">
        <f aca="false">IF($U24="●",SUMIFS(ST_SUM!XD:XD,ST_SUM!$L:$L,$G24,ST_SUM!$M:$M,IF($B24='PART METHOD'!$D$4,"FMCNC1",IF($B24='PART METHOD'!$D$6,"FMCNC2","STD")))/IF($B24='PART METHOD'!$D$4,COUNTIFS($G:$G,$G24,$U:$U,"●",$A:$A,WP$5,$B:$B,'PART METHOD'!$D$4),IF($B24='PART METHOD'!$D$6,COUNTIFS($G:$G,$G24,$U:$U,"●",$A:$A,WP$5,$B:$B,'PART METHOD'!$D$6),COUNTIFS($G:$G,$G24,$U:$U,"●",$A:$A,WP$5,$B:$B,"&lt;&gt;"&amp;'PART METHOD'!$D$4,$B:$B,"&lt;&gt;"&amp;'PART METHOD'!$D$6)))/WP$3,0)/3600/$E24</f>
        <v>0</v>
      </c>
      <c r="WQ24" s="0" t="n">
        <f aca="false">IF($V24="●",SUMIFS(ST_SUM!XE:XE,ST_SUM!$L:$L,$G24,ST_SUM!$M:$M,IF($B24='PART METHOD'!$D$4,"FMCNC1",IF($B24='PART METHOD'!$D$6,"FMCNC2","STD")))/IF($B24='PART METHOD'!$D$4,COUNTIFS($G:$G,$G24,$V:$V,"●",$A:$A,WQ$5,$B:$B,'PART METHOD'!$D$4),IF($B24='PART METHOD'!$D$6,COUNTIFS($G:$G,$G24,$V:$V,"●",$A:$A,WQ$5,$B:$B,'PART METHOD'!$D$6),COUNTIFS($G:$G,$G24,$V:$V,"●",$A:$A,WQ$5,$B:$B,"&lt;&gt;"&amp;'PART METHOD'!$D$4,$B:$B,"&lt;&gt;"&amp;'PART METHOD'!$D$6)))/WQ$3,0)/3600/$E24</f>
        <v>0</v>
      </c>
      <c r="WR24" s="0" t="n">
        <f aca="false">IF($W24="●",SUMIFS(ST_SUM!XF:XF,ST_SUM!$L:$L,$G24,ST_SUM!$N:$N,IF($B24='PART METHOD'!$D$5,"HAND","STD"))/COUNTIFS($G:$G,$G24,$W:$W,"●",$A:$A,WR$5,$B:$B,IF($B24='PART METHOD'!$D$5,'PART METHOD'!$D$5,"&lt;&gt;"&amp;'PART METHOD'!$D$5))/WR$3,0)/3600/$E24</f>
        <v>0.0237861821338384</v>
      </c>
      <c r="WS24" s="0" t="n">
        <f aca="false">IF($X24="●",SUMIFS(ST_SUM!XG:XG,ST_SUM!$L:$L,$G24)/COUNTIFS($G:$G,$G24,$X:$X,"●",$A:$A,WS$5)/WS$3,0)/3600/$E24</f>
        <v>0.00791091382575758</v>
      </c>
      <c r="WT24" s="0" t="n">
        <f aca="false">IF($Y24="●",SUMIFS(ST_SUM!XH:XH,ST_SUM!$L:$L,$G24)/COUNTIFS($G:$G,$G24,$Y:$Y,"●",$A:$A,WT$5)/WT$3,0)/3600/$E24</f>
        <v>0.0210724037247475</v>
      </c>
      <c r="WU24" s="0" t="n">
        <f aca="false">IF($Z24="●",SUMIFS(ST_SUM!XI:XI,ST_SUM!$L:$L,$G24)/COUNTIFS($G:$G,$G24,$Z:$Z,"●",$A:$A,WU$5)/WU$3,0)/3600/$E24</f>
        <v>0.0194746948653199</v>
      </c>
      <c r="WV24" s="0" t="n">
        <f aca="false">IF($AA24="●",SUMIFS(ST_SUM!XJ:XJ,ST_SUM!$L:$L,$G24)/COUNTIFS($G:$G,$G24,$AA:$AA,"●",$A:$A,WV$5)/WV$3,0)/3600/$E24</f>
        <v>0</v>
      </c>
      <c r="WW24" s="0" t="n">
        <f aca="false">IF($AB24="●",SUMIFS(ST_SUM!XK:XK,ST_SUM!$L:$L,$G24)/COUNTIFS($G:$G,$G24,$AB:$AB,"●",$A:$A,WW$5)/WW$3,0)/3600/$E24</f>
        <v>0.0345546354166667</v>
      </c>
      <c r="WX24" s="0" t="n">
        <f aca="false">IF($AC24="●",SUMIFS(ST_SUM!XL:XL,ST_SUM!$L:$L,$G24)/COUNTIFS($G:$G,$G24,$AC:$AC,"●",$A:$A,WX$5)/WX$3,0)/3600/$E24</f>
        <v>0</v>
      </c>
      <c r="WY24" s="0" t="n">
        <f aca="false">IF($AD24="●",SUMIFS(ST_SUM!XM:XM,ST_SUM!$L:$L,$G24)/COUNTIFS($G:$G,$G24,$AD:$AD,"●",$A:$A,WY$5)/WY$3,0)/3600/$E24</f>
        <v>0</v>
      </c>
      <c r="WZ24" s="0" t="n">
        <f aca="false">IF($AE24="●",SUMIFS(ST_SUM!XN:XN,ST_SUM!$L:$L,$G24)/COUNTIFS($G:$G,$G24,$AE:$AE,"●",$A:$A,WZ$5)/WZ$3,0)/3600/$E24</f>
        <v>0</v>
      </c>
      <c r="XA24" s="0" t="n">
        <f aca="false">IF($AF24="●",SUMIFS(ST_SUM!XO:XO,ST_SUM!$L:$L,$G24)/COUNTIFS($G:$G,$G24,$AF:$AF,"●",$A:$A,XA$5)/XA$3,0)/3600/$E24</f>
        <v>0</v>
      </c>
      <c r="XB24" s="0" t="n">
        <f aca="false">IF($AG24="●",SUMIFS(ST_SUM!XP:XP,ST_SUM!$L:$L,$G24)/COUNTIFS($G:$G,$G24,$AG:$AG,"●",$A:$A,XB$5)/XB$3,0)/3600/$E24</f>
        <v>0.0185762705176768</v>
      </c>
      <c r="XC24" s="0" t="n">
        <f aca="false">IF($AH24="●",SUMIFS(ST_SUM!XQ:XQ,ST_SUM!$L:$L,$G24)/COUNTIFS($G:$G,$G24,$AH:$AH,"●",$A:$A,XC$5)/XC$3,0)/3600/$E24</f>
        <v>0.00342960858585859</v>
      </c>
      <c r="XD24" s="0" t="n">
        <f aca="false">IF($AI24="●",SUMIFS(ST_SUM!XR:XR,ST_SUM!$L:$L,$G24)/COUNTIFS($G:$G,$G24,$AI:$AI,"●",$A:$A,XD$5)/XD$3,0)/3600/$E24</f>
        <v>0.0200589646464646</v>
      </c>
      <c r="XE24" s="0" t="n">
        <f aca="false">IF($AJ24="●",SUMIFS(ST_SUM!XS:XS,ST_SUM!$L:$L,$G24)/COUNTIFS($G:$G,$G24,$AJ:$AJ,"●",$A:$A,XE$5)/XE$3,0)/3600/$E24</f>
        <v>0</v>
      </c>
      <c r="XF24" s="0" t="n">
        <f aca="false">IF($AK24="●",SUMIFS(ST_SUM!XT:XT,ST_SUM!$L:$L,$G24)/COUNTIFS($G:$G,$G24,$AK:$AK,"●",$A:$A,XF$5)/XF$3,0)/3600/$E24</f>
        <v>0</v>
      </c>
      <c r="XG24" s="0" t="n">
        <f aca="false">IF($AL24="●",SUMIFS(ST_SUM!XU:XU,ST_SUM!$L:$L,$G24)/COUNTIFS($G:$G,$G24,$AL:$AL,"●",$A:$A,XG$5)/XG$3,0)/3600/$E24</f>
        <v>0</v>
      </c>
      <c r="XH24" s="0" t="n">
        <f aca="false">IF($AM24="●",SUMIFS(ST_SUM!XV:XV,ST_SUM!$L:$L,$G24)/COUNTIFS($G:$G,$G24,$AM:$AM,"●",$A:$A,XH$5)/XH$3,0)/3600/$E24</f>
        <v>0.0233328338068182</v>
      </c>
      <c r="XI24" s="0" t="n">
        <f aca="false">IF($AN24="●",SUMIFS(ST_SUM!XW:XW,ST_SUM!$L:$L,$G24)/COUNTIFS($G:$G,$G24,$AN:$AN,"●",$A:$A,XI$5)/XI$3,0)/3600/$E24</f>
        <v>0.0345072837752525</v>
      </c>
      <c r="XJ24" s="0" t="n">
        <f aca="false">IF($AO24="●",SUMIFS(ST_SUM!XX:XX,ST_SUM!$L:$L,$G24)/COUNTIFS($G:$G,$G24,$AO:$AO,"●",$A:$A,XJ$5)/XJ$3,0)/3600/$E24</f>
        <v>0</v>
      </c>
      <c r="XK24" s="0" t="n">
        <f aca="false">IF($AP24="●",SUMIFS(ST_SUM!XY:XY,ST_SUM!$L:$L,$G24)/COUNTIFS($G:$G,$G24,$AP:$AP,"●",$A:$A,XK$5)/XK$3,0)/3600/$E24</f>
        <v>0.0156260521885522</v>
      </c>
      <c r="XL24" s="0" t="n">
        <f aca="false">IF($AQ24="●",SUMIFS(ST_SUM!XZ:XZ,ST_SUM!$L:$L,$G24)/COUNTIFS($G:$G,$G24,$AQ:$AQ,"●",$A:$A,XL$5)/XL$3,0)/3600/$E24</f>
        <v>0.0344898279671717</v>
      </c>
      <c r="XM24" s="0" t="n">
        <f aca="false">IF($AR24="●",SUMIFS(ST_SUM!YA:YA,ST_SUM!$L:$L,$G24)/COUNTIFS($G:$G,$G24,$AR:$AR,"●",$A:$A,XM$5)/XM$3,0)/3600/$E24</f>
        <v>0</v>
      </c>
      <c r="XN24" s="0" t="n">
        <f aca="false">IF($AS24="●",SUMIFS(ST_SUM!YB:YB,ST_SUM!$L:$L,$G24)/COUNTIFS($G:$G,$G24,$AS:$AS,"●",$A:$A,XN$5)/XN$3,0)/3600/$E24</f>
        <v>0</v>
      </c>
      <c r="XO24" s="0" t="n">
        <f aca="false">IF($AT24="●",SUMIFS(ST_SUM!YC:YC,ST_SUM!$L:$L,$G24)/COUNTIFS($G:$G,$G24,$AT:$AT,"●",$A:$A,XO$5)/XO$3,0)/3600/$E24</f>
        <v>0</v>
      </c>
      <c r="XP24" s="0" t="n">
        <f aca="false">IF($AU24="●",SUMIFS(ST_SUM!YD:YD,ST_SUM!$L:$L,$G24)/COUNTIFS($G:$G,$G24,$AU:$AU,"●",$A:$A,XP$5)/XP$3,0)/3600/$E24</f>
        <v>0</v>
      </c>
      <c r="XQ24" s="0" t="n">
        <f aca="false">IF($AV24="●",SUMIFS(ST_SUM!YE:YE,ST_SUM!$L:$L,$G24)/COUNTIFS($G:$G,$G24,$AV:$AV,"●",$A:$A,XQ$5)/XQ$3,0)/3600/$E24</f>
        <v>0.0289306107954546</v>
      </c>
      <c r="XR24" s="0" t="n">
        <f aca="false">IF($AW24="●",SUMIFS(ST_SUM!YF:YF,ST_SUM!$L:$L,$G24)/COUNTIFS($G:$G,$G24,$AW:$AW,"●",$A:$A,XR$5)/XR$3,0)/3600/$E24</f>
        <v>0.0115419318181818</v>
      </c>
      <c r="XS24" s="0" t="n">
        <f aca="false">IF($AX24="●",SUMIFS(ST_SUM!YG:YG,ST_SUM!$L:$L,$G24)/COUNTIFS($G:$G,$G24,$AX:$AX,"●",$A:$A,XS$5)/XS$3,0)/3600/$E24</f>
        <v>0.00959897411616162</v>
      </c>
      <c r="XT24" s="0" t="n">
        <f aca="false">IF($AY24="●",SUMIFS(ST_SUM!YH:YH,ST_SUM!$L:$L,$G24)/COUNTIFS($G:$G,$G24,$AY:$AY,"●",$A:$A,XT$5)/XT$3,0)/3600/$E24</f>
        <v>0.0173331676136364</v>
      </c>
      <c r="XU24" s="0" t="n">
        <f aca="false">IF($AZ24="●",SUMIFS(ST_SUM!YI:YI,ST_SUM!$L:$L,$G24)/COUNTIFS($G:$G,$G24,$AZ:$AZ,"●",$A:$A,XU$5)/XU$3,0)/3600/$E24</f>
        <v>0.0136849116161616</v>
      </c>
      <c r="XV24" s="0" t="n">
        <f aca="false">IF($BA24="●",SUMIFS(ST_SUM!YJ:YJ,ST_SUM!$L:$L,$G24)/COUNTIFS($G:$G,$G24,$BA:$BA,"●",$A:$A,XV$5)/XV$3,0)/3600/$E24</f>
        <v>0</v>
      </c>
      <c r="XW24" s="0" t="n">
        <f aca="false">IF($BB24="●",SUMIFS(ST_SUM!YK:YK,ST_SUM!$L:$L,$G24)/COUNTIFS($G:$G,$G24,$BB:$BB,"●",$A:$A,XW$5)/XW$3,0)/3600/$E24</f>
        <v>0.0217684501262626</v>
      </c>
      <c r="XX24" s="0" t="n">
        <f aca="false">IF($BC24="●",SUMIFS(ST_SUM!YL:YL,ST_SUM!$L:$L,$G24)/COUNTIFS($G:$G,$G24,$BC:$BC,"●",$A:$A,XX$5)/XX$3,0)/3600/$E24</f>
        <v>0</v>
      </c>
      <c r="XY24" s="0" t="n">
        <f aca="false">IF($BD24="●",SUMIFS(ST_SUM!YM:YM,ST_SUM!$L:$L,$G24)/COUNTIFS($G:$G,$G24,$BD:$BD,"●",$A:$A,XY$5)/XY$3,0)/3600/$E24</f>
        <v>0.0189127485795455</v>
      </c>
      <c r="XZ24" s="0" t="n">
        <f aca="false">IF($BE24="●",SUMIFS(ST_SUM!YN:YN,ST_SUM!$L:$L,$G24)/COUNTIFS($G:$G,$G24,$BE:$BE,"●",$A:$A,XZ$5)/XZ$3,0)/3600/$E24</f>
        <v>0.0229255681818182</v>
      </c>
      <c r="YA24" s="0" t="n">
        <f aca="false">IF($BF24="●",SUMIFS(ST_SUM!YO:YO,ST_SUM!$L:$L,$G24)/COUNTIFS($G:$G,$G24,$BF:$BF,"●",$A:$A,YA$5)/YA$3,0)/3600/$E24</f>
        <v>0</v>
      </c>
      <c r="YB24" s="0" t="n">
        <f aca="false">IF($BG24="●",SUMIFS(ST_SUM!YP:YP,ST_SUM!$L:$L,$G24)/COUNTIFS($G:$G,$G24,$BG:$BG,"●",$A:$A,YB$5)/YB$3,0)/3600/$E24</f>
        <v>0.0586511789772727</v>
      </c>
      <c r="YC24" s="0" t="n">
        <f aca="false">IF($BH24="●",SUMIFS(ST_SUM!YQ:YQ,ST_SUM!$L:$L,$G24)/COUNTIFS($G:$G,$G24,$BH:$BH,"●",$A:$A,YC$5)/YC$3,0)/3600/$E24</f>
        <v>0</v>
      </c>
      <c r="YD24" s="0" t="n">
        <f aca="false">IF($BI24="●",SUMIFS(ST_SUM!YR:YR,ST_SUM!$L:$L,$G24)/COUNTIFS($G:$G,$G24,$BI:$BI,"●",$A:$A,YD$5)/YD$3,0)/3600/$E24</f>
        <v>0.0297259548611111</v>
      </c>
      <c r="YE24" s="0" t="n">
        <f aca="false">IF($BJ24="●",SUMIFS(ST_SUM!YS:YS,ST_SUM!$L:$L,$G24)/COUNTIFS($G:$G,$G24,$BJ:$BJ,"●",$A:$A,YE$5)/YE$3,0)/3600/$E24</f>
        <v>0.00483302083333333</v>
      </c>
      <c r="YF24" s="0" t="n">
        <f aca="false">IF($BK24="●",SUMIFS(ST_SUM!YT:YT,ST_SUM!$L:$L,$G24)/COUNTIFS($G:$G,$G24,$BK:$BK,"●",$A:$A,YF$5)/YF$3,0)/3600/$E24</f>
        <v>0.0186487784090909</v>
      </c>
      <c r="YG24" s="0" t="n">
        <f aca="false">IF($BL24="●",SUMIFS(ST_SUM!YU:YU,ST_SUM!$L:$L,$G24)/COUNTIFS($G:$G,$G24,$BL:$BL,"●",$A:$A,YG$5)/YG$3,0)/3600/$E24</f>
        <v>0.0131471327861953</v>
      </c>
      <c r="YH24" s="0" t="n">
        <f aca="false">IF($BM24="●",SUMIFS(ST_SUM!YV:YV,ST_SUM!$L:$L,$G24)/COUNTIFS($G:$G,$G24,$BM:$BM,"●",$A:$A,YH$5)/YH$3,0)/3600/$E24</f>
        <v>0</v>
      </c>
      <c r="YI24" s="0" t="n">
        <f aca="false">IF($BN24="●",SUMIFS(ST_SUM!YW:YW,ST_SUM!$L:$L,$G24)/COUNTIFS($G:$G,$G24,$BN:$BN,"●",$A:$A,YI$5)/YI$3,0)/3600/$E24</f>
        <v>0</v>
      </c>
      <c r="YJ24" s="0" t="n">
        <f aca="false">IF($BO24="●",SUMIFS(ST_SUM!YX:YX,ST_SUM!$L:$L,$G24)/COUNTIFS($G:$G,$G24,$BO:$BO,"●",$A:$A,YJ$5)/YJ$3,0)/3600/$E24</f>
        <v>0</v>
      </c>
      <c r="YK24" s="0" t="n">
        <f aca="false">IF($BP24="●",SUMIFS(ST_SUM!YY:YY,ST_SUM!$L:$L,$G24)/COUNTIFS($G:$G,$G24,$BP:$BP,"●",$A:$A,YK$5)/YK$3,0)/3600/$E24</f>
        <v>0.0246734532828283</v>
      </c>
      <c r="YL24" s="0" t="n">
        <f aca="false">IF($BQ24="●",SUMIFS(ST_SUM!YZ:YZ,ST_SUM!$L:$L,$G24)/COUNTIFS($G:$G,$G24,$BQ:$BQ,"●",$A:$A,YL$5)/YL$3,0)/3600/$E24</f>
        <v>0.0206097743055556</v>
      </c>
      <c r="YM24" s="0" t="n">
        <f aca="false">IF($BR24="●",SUMIFS(ST_SUM!ZA:ZA,ST_SUM!$L:$L,$G24)/COUNTIFS($G:$G,$G24,$BR:$BR,"●",$A:$A,YM$5)/YM$3,0)/3600/$E24</f>
        <v>0.0952133641098485</v>
      </c>
      <c r="YN24" s="0" t="n">
        <f aca="false">IF($BS24="●",SUMIFS(ST_SUM!ZB:ZB,ST_SUM!$L:$L,$G24)/COUNTIFS($G:$G,$G24,$BS:$BS,"●",$A:$A,YN$5)/YN$3,0)/3600/$E24</f>
        <v>0</v>
      </c>
      <c r="YO24" s="0" t="n">
        <f aca="false">IF($BT24="●",SUMIFS(ST_SUM!ZC:ZC,ST_SUM!$L:$L,$G24)/COUNTIFS($G:$G,$G24,$BT:$BT,"●",$A:$A,YO$5)/YO$3,0)/3600/$E24</f>
        <v>0.0110724826388889</v>
      </c>
      <c r="YP24" s="0" t="n">
        <f aca="false">SUM(WC24:YO24)</f>
        <v>0.882276851588805</v>
      </c>
      <c r="YQ24" s="0" t="n">
        <f aca="false">IF($H24="●",SUMIFS(ST_SUM!ZE:ZE,ST_SUM!$L:$L,$G24)/COUNTIFS($G:$G,$G24,$H:$H,"●",$A:$A,YQ$5)/YQ$3,0)/3600/$E24</f>
        <v>0.0191999392361111</v>
      </c>
      <c r="YR24" s="0" t="n">
        <f aca="false">IF($I24="●",SUMIFS(ST_SUM!ZF:ZF,ST_SUM!$L:$L,$G24)/COUNTIFS($G:$G,$G24,$I:$I,"●",$A:$A,YR$5)/YR$3,0)/3600/$E24</f>
        <v>0</v>
      </c>
      <c r="YS24" s="0" t="n">
        <f aca="false">IF($J24="●",SUMIFS(ST_SUM!ZG:ZG,ST_SUM!$L:$L,$G24)/COUNTIFS($G:$G,$G24,$J:$J,"●",$A:$A,YS$5)/YS$3,0)/3600/$E24</f>
        <v>0.0327160329861111</v>
      </c>
      <c r="YT24" s="0" t="n">
        <f aca="false">IF($K24="●",SUMIFS(ST_SUM!ZH:ZH,ST_SUM!$L:$L,$G24)/COUNTIFS($G:$G,$G24,$K:$K,"●",$A:$A,YT$5)/YT$3,0)/3600/$E24</f>
        <v>0</v>
      </c>
      <c r="YU24" s="0" t="n">
        <f aca="false">IF($L24="●",SUMIFS(ST_SUM!ZI:ZI,ST_SUM!$L:$L,$G24)/COUNTIFS($G:$G,$G24,$L:$L,"●",$A:$A,YU$5)/YU$3,0)/3600/$E24</f>
        <v>0.037881203125</v>
      </c>
      <c r="YV24" s="0" t="n">
        <f aca="false">IF($M24="●",SUMIFS(ST_SUM!ZJ:ZJ,ST_SUM!$L:$L,$G24)/COUNTIFS($G:$G,$G24,$M:$M,"●",$A:$A,YV$5)/YV$3,0)/3600/$E24</f>
        <v>0</v>
      </c>
      <c r="YW24" s="0" t="n">
        <f aca="false">IF($N24="●",SUMIFS(ST_SUM!ZK:ZK,ST_SUM!$L:$L,$G24)/COUNTIFS($G:$G,$G24,$N:$N,"●",$A:$A,YW$5)/YW$3,0)/3600/$E24</f>
        <v>0.0370024826388889</v>
      </c>
      <c r="YX24" s="0" t="n">
        <f aca="false">IF($O24="●",SUMIFS(ST_SUM!ZL:ZL,ST_SUM!$L:$L,$G24,ST_SUM!$M:$M,IF($B24='PART METHOD'!$D$4,"FMCNC1",IF($B24='PART METHOD'!$D$6,"FMCNC2","STD")))/IF($B24='PART METHOD'!$D$4,COUNTIFS($G:$G,$G24,$O:$O,"●",$A:$A,YX$5,$B:$B,'PART METHOD'!$D$4),IF($B24='PART METHOD'!$D$6,COUNTIFS($G:$G,$G24,$O:$O,"●",$A:$A,YX$5,$B:$B,'PART METHOD'!$D$6),COUNTIFS($G:$G,$G24,$O:$O,"●",$A:$A,YX$5,$B:$B,"&lt;&gt;"&amp;'PART METHOD'!$D$4,$B:$B,"&lt;&gt;"&amp;'PART METHOD'!$D$6)))/YX$3,0)/3600/$E24</f>
        <v>0.0230363585069444</v>
      </c>
      <c r="YY24" s="0" t="n">
        <f aca="false">IF($P24="●",SUMIFS(ST_SUM!ZM:ZM,ST_SUM!$L:$L,$G24,ST_SUM!$M:$M,IF($B24='PART METHOD'!$D$4,"FMCNC1",IF($B24='PART METHOD'!$D$6,"FMCNC2","STD")))/IF($B24='PART METHOD'!$D$4,COUNTIFS($G:$G,$G24,$P:$P,"●",$A:$A,YY$5,$B:$B,'PART METHOD'!$D$4),IF($B24='PART METHOD'!$D$6,COUNTIFS($G:$G,$G24,$P:$P,"●",$A:$A,YY$5,$B:$B,'PART METHOD'!$D$6),COUNTIFS($G:$G,$G24,$P:$P,"●",$A:$A,YY$5,$B:$B,"&lt;&gt;"&amp;'PART METHOD'!$D$4,$B:$B,"&lt;&gt;"&amp;'PART METHOD'!$D$6)))/YY$3,0)/3600/$E24</f>
        <v>0.039024609375</v>
      </c>
      <c r="YZ24" s="0" t="n">
        <f aca="false">IF($Q24="●",SUMIFS(ST_SUM!ZN:ZN,ST_SUM!$L:$L,$G24,ST_SUM!$M:$M,IF($B24='PART METHOD'!$D$4,"FMCNC1",IF($B24='PART METHOD'!$D$6,"FMCNC2","STD")))/IF($B24='PART METHOD'!$D$4,COUNTIFS($G:$G,$G24,$Q:$Q,"●",$A:$A,YZ$5,$B:$B,'PART METHOD'!$D$4),IF($B24='PART METHOD'!$D$6,COUNTIFS($G:$G,$G24,$Q:$Q,"●",$A:$A,YZ$5,$B:$B,'PART METHOD'!$D$6),COUNTIFS($G:$G,$G24,$Q:$Q,"●",$A:$A,YZ$5,$B:$B,"&lt;&gt;"&amp;'PART METHOD'!$D$4,$B:$B,"&lt;&gt;"&amp;'PART METHOD'!$D$6)))/YZ$3,0)/3600/$E24</f>
        <v>0.0306822337962963</v>
      </c>
      <c r="ZA24" s="0" t="n">
        <f aca="false">IF($R24="●",SUMIFS(ST_SUM!ZO:ZO,ST_SUM!$L:$L,$G24,ST_SUM!$M:$M,IF($B24='PART METHOD'!$D$4,"FMCNC1",IF($B24='PART METHOD'!$D$6,"FMCNC2","STD")))/IF($B24='PART METHOD'!$D$4,COUNTIFS($G:$G,$G24,$R:$R,"●",$A:$A,ZA$5,$B:$B,'PART METHOD'!$D$4),IF($B24='PART METHOD'!$D$6,COUNTIFS($G:$G,$G24,$R:$R,"●",$A:$A,ZA$5,$B:$B,'PART METHOD'!$D$6),COUNTIFS($G:$G,$G24,$R:$R,"●",$A:$A,ZA$5,$B:$B,"&lt;&gt;"&amp;'PART METHOD'!$D$4,$B:$B,"&lt;&gt;"&amp;'PART METHOD'!$D$6)))/ZA$3,0)/3600/$E24</f>
        <v>0.0207226446759259</v>
      </c>
      <c r="ZB24" s="0" t="n">
        <f aca="false">IF($S24="●",SUMIFS(ST_SUM!ZP:ZP,ST_SUM!$L:$L,$G24,ST_SUM!$M:$M,IF($B24='PART METHOD'!$D$4,"FMCNC1",IF($B24='PART METHOD'!$D$6,"FMCNC2","STD")))/IF($B24='PART METHOD'!$D$4,COUNTIFS($G:$G,$G24,$S:$S,"●",$A:$A,ZB$5,$B:$B,'PART METHOD'!$D$4),IF($B24='PART METHOD'!$D$6,COUNTIFS($G:$G,$G24,$S:$S,"●",$A:$A,ZB$5,$B:$B,'PART METHOD'!$D$6),COUNTIFS($G:$G,$G24,$S:$S,"●",$A:$A,ZB$5,$B:$B,"&lt;&gt;"&amp;'PART METHOD'!$D$4,$B:$B,"&lt;&gt;"&amp;'PART METHOD'!$D$6)))/ZB$3,0)/3600/$E24</f>
        <v>0.0332384548611111</v>
      </c>
      <c r="ZC24" s="0" t="n">
        <f aca="false">IF($T24="●",SUMIFS(ST_SUM!ZQ:ZQ,ST_SUM!$L:$L,$G24,ST_SUM!$M:$M,IF($B24='PART METHOD'!$D$4,"FMCNC1",IF($B24='PART METHOD'!$D$6,"FMCNC2","STD")))/IF($B24='PART METHOD'!$D$4,COUNTIFS($G:$G,$G24,$T:$T,"●",$A:$A,ZC$5,$B:$B,'PART METHOD'!$D$4),IF($B24='PART METHOD'!$D$6,COUNTIFS($G:$G,$G24,$T:$T,"●",$A:$A,ZC$5,$B:$B,'PART METHOD'!$D$6),COUNTIFS($G:$G,$G24,$T:$T,"●",$A:$A,ZC$5,$B:$B,"&lt;&gt;"&amp;'PART METHOD'!$D$4,$B:$B,"&lt;&gt;"&amp;'PART METHOD'!$D$6)))/ZC$3,0)/3600/$E24</f>
        <v>0</v>
      </c>
      <c r="ZD24" s="0" t="n">
        <f aca="false">IF($U24="●",SUMIFS(ST_SUM!ZR:ZR,ST_SUM!$L:$L,$G24,ST_SUM!$M:$M,IF($B24='PART METHOD'!$D$4,"FMCNC1",IF($B24='PART METHOD'!$D$6,"FMCNC2","STD")))/IF($B24='PART METHOD'!$D$4,COUNTIFS($G:$G,$G24,$U:$U,"●",$A:$A,ZD$5,$B:$B,'PART METHOD'!$D$4),IF($B24='PART METHOD'!$D$6,COUNTIFS($G:$G,$G24,$U:$U,"●",$A:$A,ZD$5,$B:$B,'PART METHOD'!$D$6),COUNTIFS($G:$G,$G24,$U:$U,"●",$A:$A,ZD$5,$B:$B,"&lt;&gt;"&amp;'PART METHOD'!$D$4,$B:$B,"&lt;&gt;"&amp;'PART METHOD'!$D$6)))/ZD$3,0)/3600/$E24</f>
        <v>0</v>
      </c>
      <c r="ZE24" s="0" t="n">
        <f aca="false">IF($V24="●",SUMIFS(ST_SUM!ZS:ZS,ST_SUM!$L:$L,$G24,ST_SUM!$M:$M,IF($B24='PART METHOD'!$D$4,"FMCNC1",IF($B24='PART METHOD'!$D$6,"FMCNC2","STD")))/IF($B24='PART METHOD'!$D$4,COUNTIFS($G:$G,$G24,$V:$V,"●",$A:$A,ZE$5,$B:$B,'PART METHOD'!$D$4),IF($B24='PART METHOD'!$D$6,COUNTIFS($G:$G,$G24,$V:$V,"●",$A:$A,ZE$5,$B:$B,'PART METHOD'!$D$6),COUNTIFS($G:$G,$G24,$V:$V,"●",$A:$A,ZE$5,$B:$B,"&lt;&gt;"&amp;'PART METHOD'!$D$4,$B:$B,"&lt;&gt;"&amp;'PART METHOD'!$D$6)))/ZE$3,0)/3600/$E24</f>
        <v>0</v>
      </c>
      <c r="ZF24" s="0" t="n">
        <f aca="false">IF($W24="●",SUMIFS(ST_SUM!ZT:ZT,ST_SUM!$L:$L,$G24,ST_SUM!$N:$N,IF($B24='PART METHOD'!$D$5,"HAND","STD"))/COUNTIFS($G:$G,$G24,$W:$W,"●",$A:$A,ZF$5,$B:$B,IF($B24='PART METHOD'!$D$5,'PART METHOD'!$D$5,"&lt;&gt;"&amp;'PART METHOD'!$D$5))/ZF$3,0)/3600/$E24</f>
        <v>0.0248859765625</v>
      </c>
      <c r="ZG24" s="0" t="n">
        <f aca="false">IF($X24="●",SUMIFS(ST_SUM!ZU:ZU,ST_SUM!$L:$L,$G24)/COUNTIFS($G:$G,$G24,$X:$X,"●",$A:$A,ZG$5)/ZG$3,0)/3600/$E24</f>
        <v>0.0222149739583333</v>
      </c>
      <c r="ZH24" s="0" t="n">
        <f aca="false">IF($Y24="●",SUMIFS(ST_SUM!ZV:ZV,ST_SUM!$L:$L,$G24)/COUNTIFS($G:$G,$G24,$Y:$Y,"●",$A:$A,ZH$5)/ZH$3,0)/3600/$E24</f>
        <v>0.0284115711805556</v>
      </c>
      <c r="ZI24" s="0" t="n">
        <f aca="false">IF($Z24="●",SUMIFS(ST_SUM!ZW:ZW,ST_SUM!$L:$L,$G24)/COUNTIFS($G:$G,$G24,$Z:$Z,"●",$A:$A,ZI$5)/ZI$3,0)/3600/$E24</f>
        <v>0.0177460358796296</v>
      </c>
      <c r="ZJ24" s="0" t="n">
        <f aca="false">IF($AA24="●",SUMIFS(ST_SUM!ZX:ZX,ST_SUM!$L:$L,$G24)/COUNTIFS($G:$G,$G24,$AA:$AA,"●",$A:$A,ZJ$5)/ZJ$3,0)/3600/$E24</f>
        <v>0</v>
      </c>
      <c r="ZK24" s="0" t="n">
        <f aca="false">IF($AB24="●",SUMIFS(ST_SUM!ZY:ZY,ST_SUM!$L:$L,$G24)/COUNTIFS($G:$G,$G24,$AB:$AB,"●",$A:$A,ZK$5)/ZK$3,0)/3600/$E24</f>
        <v>0.0430541059027778</v>
      </c>
      <c r="ZL24" s="0" t="n">
        <f aca="false">IF($AC24="●",SUMIFS(ST_SUM!ZZ:ZZ,ST_SUM!$L:$L,$G24)/COUNTIFS($G:$G,$G24,$AC:$AC,"●",$A:$A,ZL$5)/ZL$3,0)/3600/$E24</f>
        <v>0</v>
      </c>
      <c r="ZM24" s="0" t="n">
        <f aca="false">IF($AD24="●",SUMIFS(ST_SUM!AAA:AAA,ST_SUM!$L:$L,$G24)/COUNTIFS($G:$G,$G24,$AD:$AD,"●",$A:$A,ZM$5)/ZM$3,0)/3600/$E24</f>
        <v>0</v>
      </c>
      <c r="ZN24" s="0" t="n">
        <f aca="false">IF($AE24="●",SUMIFS(ST_SUM!AAB:AAB,ST_SUM!$L:$L,$G24)/COUNTIFS($G:$G,$G24,$AE:$AE,"●",$A:$A,ZN$5)/ZN$3,0)/3600/$E24</f>
        <v>0</v>
      </c>
      <c r="ZO24" s="0" t="n">
        <f aca="false">IF($AF24="●",SUMIFS(ST_SUM!AAC:AAC,ST_SUM!$L:$L,$G24)/COUNTIFS($G:$G,$G24,$AF:$AF,"●",$A:$A,ZO$5)/ZO$3,0)/3600/$E24</f>
        <v>0</v>
      </c>
      <c r="ZP24" s="0" t="n">
        <f aca="false">IF($AG24="●",SUMIFS(ST_SUM!AAD:AAD,ST_SUM!$L:$L,$G24)/COUNTIFS($G:$G,$G24,$AG:$AG,"●",$A:$A,ZP$5)/ZP$3,0)/3600/$E24</f>
        <v>0.0207352734375</v>
      </c>
      <c r="ZQ24" s="0" t="n">
        <f aca="false">IF($AH24="●",SUMIFS(ST_SUM!AAE:AAE,ST_SUM!$L:$L,$G24)/COUNTIFS($G:$G,$G24,$AH:$AH,"●",$A:$A,ZQ$5)/ZQ$3,0)/3600/$E24</f>
        <v>0.009521875</v>
      </c>
      <c r="ZR24" s="0" t="n">
        <f aca="false">IF($AI24="●",SUMIFS(ST_SUM!AAF:AAF,ST_SUM!$L:$L,$G24)/COUNTIFS($G:$G,$G24,$AI:$AI,"●",$A:$A,ZR$5)/ZR$3,0)/3600/$E24</f>
        <v>0.0420933268229167</v>
      </c>
      <c r="ZS24" s="0" t="n">
        <f aca="false">IF($AJ24="●",SUMIFS(ST_SUM!AAG:AAG,ST_SUM!$L:$L,$G24)/COUNTIFS($G:$G,$G24,$AJ:$AJ,"●",$A:$A,ZS$5)/ZS$3,0)/3600/$E24</f>
        <v>0</v>
      </c>
      <c r="ZT24" s="0" t="n">
        <f aca="false">IF($AK24="●",SUMIFS(ST_SUM!AAH:AAH,ST_SUM!$L:$L,$G24)/COUNTIFS($G:$G,$G24,$AK:$AK,"●",$A:$A,ZT$5)/ZT$3,0)/3600/$E24</f>
        <v>0</v>
      </c>
      <c r="ZU24" s="0" t="n">
        <f aca="false">IF($AL24="●",SUMIFS(ST_SUM!AAI:AAI,ST_SUM!$L:$L,$G24)/COUNTIFS($G:$G,$G24,$AL:$AL,"●",$A:$A,ZU$5)/ZU$3,0)/3600/$E24</f>
        <v>0</v>
      </c>
      <c r="ZV24" s="0" t="n">
        <f aca="false">IF($AM24="●",SUMIFS(ST_SUM!AAJ:AAJ,ST_SUM!$L:$L,$G24)/COUNTIFS($G:$G,$G24,$AM:$AM,"●",$A:$A,ZV$5)/ZV$3,0)/3600/$E24</f>
        <v>0.0363307074652778</v>
      </c>
      <c r="ZW24" s="0" t="n">
        <f aca="false">IF($AN24="●",SUMIFS(ST_SUM!AAK:AAK,ST_SUM!$L:$L,$G24)/COUNTIFS($G:$G,$G24,$AN:$AN,"●",$A:$A,ZW$5)/ZW$3,0)/3600/$E24</f>
        <v>0.0486528298611111</v>
      </c>
      <c r="ZX24" s="0" t="n">
        <f aca="false">IF($AO24="●",SUMIFS(ST_SUM!AAL:AAL,ST_SUM!$L:$L,$G24)/COUNTIFS($G:$G,$G24,$AO:$AO,"●",$A:$A,ZX$5)/ZX$3,0)/3600/$E24</f>
        <v>0</v>
      </c>
      <c r="ZY24" s="0" t="n">
        <f aca="false">IF($AP24="●",SUMIFS(ST_SUM!AAM:AAM,ST_SUM!$L:$L,$G24)/COUNTIFS($G:$G,$G24,$AP:$AP,"●",$A:$A,ZY$5)/ZY$3,0)/3600/$E24</f>
        <v>0.014579693287037</v>
      </c>
      <c r="ZZ24" s="0" t="n">
        <f aca="false">IF($AQ24="●",SUMIFS(ST_SUM!AAN:AAN,ST_SUM!$L:$L,$G24)/COUNTIFS($G:$G,$G24,$AQ:$AQ,"●",$A:$A,ZZ$5)/ZZ$3,0)/3600/$E24</f>
        <v>0.0399272048611111</v>
      </c>
      <c r="AAA24" s="0" t="n">
        <f aca="false">IF($AR24="●",SUMIFS(ST_SUM!AAO:AAO,ST_SUM!$L:$L,$G24)/COUNTIFS($G:$G,$G24,$AR:$AR,"●",$A:$A,AAA$5)/AAA$3,0)/3600/$E24</f>
        <v>0</v>
      </c>
      <c r="AAB24" s="0" t="n">
        <f aca="false">IF($AS24="●",SUMIFS(ST_SUM!AAP:AAP,ST_SUM!$L:$L,$G24)/COUNTIFS($G:$G,$G24,$AS:$AS,"●",$A:$A,AAB$5)/AAB$3,0)/3600/$E24</f>
        <v>0</v>
      </c>
      <c r="AAC24" s="0" t="n">
        <f aca="false">IF($AT24="●",SUMIFS(ST_SUM!AAQ:AAQ,ST_SUM!$L:$L,$G24)/COUNTIFS($G:$G,$G24,$AT:$AT,"●",$A:$A,AAC$5)/AAC$3,0)/3600/$E24</f>
        <v>0</v>
      </c>
      <c r="AAD24" s="0" t="n">
        <f aca="false">IF($AU24="●",SUMIFS(ST_SUM!AAR:AAR,ST_SUM!$L:$L,$G24)/COUNTIFS($G:$G,$G24,$AU:$AU,"●",$A:$A,AAD$5)/AAD$3,0)/3600/$E24</f>
        <v>0</v>
      </c>
      <c r="AAE24" s="0" t="n">
        <f aca="false">IF($AV24="●",SUMIFS(ST_SUM!AAS:AAS,ST_SUM!$L:$L,$G24)/COUNTIFS($G:$G,$G24,$AV:$AV,"●",$A:$A,AAE$5)/AAE$3,0)/3600/$E24</f>
        <v>0.0378196180555556</v>
      </c>
      <c r="AAF24" s="0" t="n">
        <f aca="false">IF($AW24="●",SUMIFS(ST_SUM!AAT:AAT,ST_SUM!$L:$L,$G24)/COUNTIFS($G:$G,$G24,$AW:$AW,"●",$A:$A,AAF$5)/AAF$3,0)/3600/$E24</f>
        <v>0.0196804144965278</v>
      </c>
      <c r="AAG24" s="0" t="n">
        <f aca="false">IF($AX24="●",SUMIFS(ST_SUM!AAU:AAU,ST_SUM!$L:$L,$G24)/COUNTIFS($G:$G,$G24,$AX:$AX,"●",$A:$A,AAG$5)/AAG$3,0)/3600/$E24</f>
        <v>0.0125243663194444</v>
      </c>
      <c r="AAH24" s="0" t="n">
        <f aca="false">IF($AY24="●",SUMIFS(ST_SUM!AAV:AAV,ST_SUM!$L:$L,$G24)/COUNTIFS($G:$G,$G24,$AY:$AY,"●",$A:$A,AAH$5)/AAH$3,0)/3600/$E24</f>
        <v>0.0133062239583333</v>
      </c>
      <c r="AAI24" s="0" t="n">
        <f aca="false">IF($AZ24="●",SUMIFS(ST_SUM!AAW:AAW,ST_SUM!$L:$L,$G24)/COUNTIFS($G:$G,$G24,$AZ:$AZ,"●",$A:$A,AAI$5)/AAI$3,0)/3600/$E24</f>
        <v>0.0318567274305556</v>
      </c>
      <c r="AAJ24" s="0" t="n">
        <f aca="false">IF($BA24="●",SUMIFS(ST_SUM!AAX:AAX,ST_SUM!$L:$L,$G24)/COUNTIFS($G:$G,$G24,$BA:$BA,"●",$A:$A,AAJ$5)/AAJ$3,0)/3600/$E24</f>
        <v>0</v>
      </c>
      <c r="AAK24" s="0" t="n">
        <f aca="false">IF($BB24="●",SUMIFS(ST_SUM!AAY:AAY,ST_SUM!$L:$L,$G24)/COUNTIFS($G:$G,$G24,$BB:$BB,"●",$A:$A,AAK$5)/AAK$3,0)/3600/$E24</f>
        <v>0.0343798177083333</v>
      </c>
      <c r="AAL24" s="0" t="n">
        <f aca="false">IF($BC24="●",SUMIFS(ST_SUM!AAZ:AAZ,ST_SUM!$L:$L,$G24)/COUNTIFS($G:$G,$G24,$BC:$BC,"●",$A:$A,AAL$5)/AAL$3,0)/3600/$E24</f>
        <v>0</v>
      </c>
      <c r="AAM24" s="0" t="n">
        <f aca="false">IF($BD24="●",SUMIFS(ST_SUM!ABA:ABA,ST_SUM!$L:$L,$G24)/COUNTIFS($G:$G,$G24,$BD:$BD,"●",$A:$A,AAM$5)/AAM$3,0)/3600/$E24</f>
        <v>0.024792421875</v>
      </c>
      <c r="AAN24" s="0" t="n">
        <f aca="false">IF($BE24="●",SUMIFS(ST_SUM!ABB:ABB,ST_SUM!$L:$L,$G24)/COUNTIFS($G:$G,$G24,$BE:$BE,"●",$A:$A,AAN$5)/AAN$3,0)/3600/$E24</f>
        <v>0.0288433368055556</v>
      </c>
      <c r="AAO24" s="0" t="n">
        <f aca="false">IF($BF24="●",SUMIFS(ST_SUM!ABC:ABC,ST_SUM!$L:$L,$G24)/COUNTIFS($G:$G,$G24,$BF:$BF,"●",$A:$A,AAO$5)/AAO$3,0)/3600/$E24</f>
        <v>0</v>
      </c>
      <c r="AAP24" s="0" t="n">
        <f aca="false">IF($BG24="●",SUMIFS(ST_SUM!ABD:ABD,ST_SUM!$L:$L,$G24)/COUNTIFS($G:$G,$G24,$BG:$BG,"●",$A:$A,AAP$5)/AAP$3,0)/3600/$E24</f>
        <v>0.0704068576388889</v>
      </c>
      <c r="AAQ24" s="0" t="n">
        <f aca="false">IF($BH24="●",SUMIFS(ST_SUM!ABE:ABE,ST_SUM!$L:$L,$G24)/COUNTIFS($G:$G,$G24,$BH:$BH,"●",$A:$A,AAQ$5)/AAQ$3,0)/3600/$E24</f>
        <v>0</v>
      </c>
      <c r="AAR24" s="0" t="n">
        <f aca="false">IF($BI24="●",SUMIFS(ST_SUM!ABF:ABF,ST_SUM!$L:$L,$G24)/COUNTIFS($G:$G,$G24,$BI:$BI,"●",$A:$A,AAR$5)/AAR$3,0)/3600/$E24</f>
        <v>0.0226662326388889</v>
      </c>
      <c r="AAS24" s="0" t="n">
        <f aca="false">IF($BJ24="●",SUMIFS(ST_SUM!ABG:ABG,ST_SUM!$L:$L,$G24)/COUNTIFS($G:$G,$G24,$BJ:$BJ,"●",$A:$A,AAS$5)/AAS$3,0)/3600/$E24</f>
        <v>0.00298959375</v>
      </c>
      <c r="AAT24" s="0" t="n">
        <f aca="false">IF($BK24="●",SUMIFS(ST_SUM!ABH:ABH,ST_SUM!$L:$L,$G24)/COUNTIFS($G:$G,$G24,$BK:$BK,"●",$A:$A,AAT$5)/AAT$3,0)/3600/$E24</f>
        <v>0.0189630902777778</v>
      </c>
      <c r="AAU24" s="0" t="n">
        <f aca="false">IF($BL24="●",SUMIFS(ST_SUM!ABI:ABI,ST_SUM!$L:$L,$G24)/COUNTIFS($G:$G,$G24,$BL:$BL,"●",$A:$A,AAU$5)/AAU$3,0)/3600/$E24</f>
        <v>0.0196305787037037</v>
      </c>
      <c r="AAV24" s="0" t="n">
        <f aca="false">IF($BM24="●",SUMIFS(ST_SUM!ABJ:ABJ,ST_SUM!$L:$L,$G24)/COUNTIFS($G:$G,$G24,$BM:$BM,"●",$A:$A,AAV$5)/AAV$3,0)/3600/$E24</f>
        <v>0</v>
      </c>
      <c r="AAW24" s="0" t="n">
        <f aca="false">IF($BN24="●",SUMIFS(ST_SUM!ABK:ABK,ST_SUM!$L:$L,$G24)/COUNTIFS($G:$G,$G24,$BN:$BN,"●",$A:$A,AAW$5)/AAW$3,0)/3600/$E24</f>
        <v>0</v>
      </c>
      <c r="AAX24" s="0" t="n">
        <f aca="false">IF($BO24="●",SUMIFS(ST_SUM!ABL:ABL,ST_SUM!$L:$L,$G24)/COUNTIFS($G:$G,$G24,$BO:$BO,"●",$A:$A,AAX$5)/AAX$3,0)/3600/$E24</f>
        <v>0</v>
      </c>
      <c r="AAY24" s="0" t="n">
        <f aca="false">IF($BP24="●",SUMIFS(ST_SUM!ABM:ABM,ST_SUM!$L:$L,$G24)/COUNTIFS($G:$G,$G24,$BP:$BP,"●",$A:$A,AAY$5)/AAY$3,0)/3600/$E24</f>
        <v>0.01477734375</v>
      </c>
      <c r="AAZ24" s="0" t="n">
        <f aca="false">IF($BQ24="●",SUMIFS(ST_SUM!ABN:ABN,ST_SUM!$L:$L,$G24)/COUNTIFS($G:$G,$G24,$BQ:$BQ,"●",$A:$A,AAZ$5)/AAZ$3,0)/3600/$E24</f>
        <v>0.0377160677083333</v>
      </c>
      <c r="ABA24" s="0" t="n">
        <f aca="false">IF($BR24="●",SUMIFS(ST_SUM!ABO:ABO,ST_SUM!$L:$L,$G24)/COUNTIFS($G:$G,$G24,$BR:$BR,"●",$A:$A,ABA$5)/ABA$3,0)/3600/$E24</f>
        <v>0.0652317274305556</v>
      </c>
      <c r="ABB24" s="0" t="n">
        <f aca="false">IF($BS24="●",SUMIFS(ST_SUM!ABP:ABP,ST_SUM!$L:$L,$G24)/COUNTIFS($G:$G,$G24,$BS:$BS,"●",$A:$A,ABB$5)/ABB$3,0)/3600/$E24</f>
        <v>0</v>
      </c>
      <c r="ABC24" s="0" t="n">
        <f aca="false">IF($BT24="●",SUMIFS(ST_SUM!ABQ:ABQ,ST_SUM!$L:$L,$G24)/COUNTIFS($G:$G,$G24,$BT:$BT,"●",$A:$A,ABC$5)/ABC$3,0)/3600/$E24</f>
        <v>0.0146342013888889</v>
      </c>
      <c r="ABD24" s="0" t="n">
        <f aca="false">SUM(YQ24:ABC24)</f>
        <v>1.09187615335648</v>
      </c>
      <c r="ABE24" s="0" t="n">
        <f aca="false">IF($H24="●",SUMIFS(ST_SUM!ABS:ABS,ST_SUM!$L:$L,$G24)/COUNTIFS($G:$G,$G24,$H:$H,"●",$A:$A,ABE$5)/ABE$3,0)/3600/$E24</f>
        <v>0.0266472904265873</v>
      </c>
      <c r="ABF24" s="0" t="n">
        <f aca="false">IF($I24="●",SUMIFS(ST_SUM!ABT:ABT,ST_SUM!$L:$L,$G24)/COUNTIFS($G:$G,$G24,$I:$I,"●",$A:$A,ABF$5)/ABF$3,0)/3600/$E24</f>
        <v>0</v>
      </c>
      <c r="ABG24" s="0" t="n">
        <f aca="false">IF($J24="●",SUMIFS(ST_SUM!ABU:ABU,ST_SUM!$L:$L,$G24)/COUNTIFS($G:$G,$G24,$J:$J,"●",$A:$A,ABG$5)/ABG$3,0)/3600/$E24</f>
        <v>0.0104856696428571</v>
      </c>
      <c r="ABH24" s="0" t="n">
        <f aca="false">IF($K24="●",SUMIFS(ST_SUM!ABV:ABV,ST_SUM!$L:$L,$G24)/COUNTIFS($G:$G,$G24,$K:$K,"●",$A:$A,ABH$5)/ABH$3,0)/3600/$E24</f>
        <v>0</v>
      </c>
      <c r="ABI24" s="0" t="n">
        <f aca="false">IF($L24="●",SUMIFS(ST_SUM!ABW:ABW,ST_SUM!$L:$L,$G24)/COUNTIFS($G:$G,$G24,$L:$L,"●",$A:$A,ABI$5)/ABI$3,0)/3600/$E24</f>
        <v>0.0401525462962963</v>
      </c>
      <c r="ABJ24" s="0" t="n">
        <f aca="false">IF($M24="●",SUMIFS(ST_SUM!ABX:ABX,ST_SUM!$L:$L,$G24)/COUNTIFS($G:$G,$G24,$M:$M,"●",$A:$A,ABJ$5)/ABJ$3,0)/3600/$E24</f>
        <v>0</v>
      </c>
      <c r="ABK24" s="0" t="n">
        <f aca="false">IF($N24="●",SUMIFS(ST_SUM!ABY:ABY,ST_SUM!$L:$L,$G24)/COUNTIFS($G:$G,$G24,$N:$N,"●",$A:$A,ABK$5)/ABK$3,0)/3600/$E24</f>
        <v>0.0115921957671958</v>
      </c>
      <c r="ABL24" s="0" t="n">
        <f aca="false">IF($O24="●",SUMIFS(ST_SUM!ABZ:ABZ,ST_SUM!$L:$L,$G24,ST_SUM!$M:$M,IF($B24='PART METHOD'!$D$4,"FMCNC1",IF($B24='PART METHOD'!$D$6,"FMCNC2","STD")))/IF($B24='PART METHOD'!$D$4,COUNTIFS($G:$G,$G24,$O:$O,"●",$A:$A,ABL$5,$B:$B,'PART METHOD'!$D$4),IF($B24='PART METHOD'!$D$6,COUNTIFS($G:$G,$G24,$O:$O,"●",$A:$A,ABL$5,$B:$B,'PART METHOD'!$D$6),COUNTIFS($G:$G,$G24,$O:$O,"●",$A:$A,ABL$5,$B:$B,"&lt;&gt;"&amp;'PART METHOD'!$D$4,$B:$B,"&lt;&gt;"&amp;'PART METHOD'!$D$6)))/ABL$3,0)/3600/$E24</f>
        <v>0.0151220651455026</v>
      </c>
      <c r="ABM24" s="0" t="n">
        <f aca="false">IF($P24="●",SUMIFS(ST_SUM!ACA:ACA,ST_SUM!$L:$L,$G24,ST_SUM!$M:$M,IF($B24='PART METHOD'!$D$4,"FMCNC1",IF($B24='PART METHOD'!$D$6,"FMCNC2","STD")))/IF($B24='PART METHOD'!$D$4,COUNTIFS($G:$G,$G24,$P:$P,"●",$A:$A,ABM$5,$B:$B,'PART METHOD'!$D$4),IF($B24='PART METHOD'!$D$6,COUNTIFS($G:$G,$G24,$P:$P,"●",$A:$A,ABM$5,$B:$B,'PART METHOD'!$D$6),COUNTIFS($G:$G,$G24,$P:$P,"●",$A:$A,ABM$5,$B:$B,"&lt;&gt;"&amp;'PART METHOD'!$D$4,$B:$B,"&lt;&gt;"&amp;'PART METHOD'!$D$6)))/ABM$3,0)/3600/$E24</f>
        <v>0.0179967757936508</v>
      </c>
      <c r="ABN24" s="0" t="n">
        <f aca="false">IF($Q24="●",SUMIFS(ST_SUM!ACB:ACB,ST_SUM!$L:$L,$G24,ST_SUM!$M:$M,IF($B24='PART METHOD'!$D$4,"FMCNC1",IF($B24='PART METHOD'!$D$6,"FMCNC2","STD")))/IF($B24='PART METHOD'!$D$4,COUNTIFS($G:$G,$G24,$Q:$Q,"●",$A:$A,ABN$5,$B:$B,'PART METHOD'!$D$4),IF($B24='PART METHOD'!$D$6,COUNTIFS($G:$G,$G24,$Q:$Q,"●",$A:$A,ABN$5,$B:$B,'PART METHOD'!$D$6),COUNTIFS($G:$G,$G24,$Q:$Q,"●",$A:$A,ABN$5,$B:$B,"&lt;&gt;"&amp;'PART METHOD'!$D$4,$B:$B,"&lt;&gt;"&amp;'PART METHOD'!$D$6)))/ABN$3,0)/3600/$E24</f>
        <v>0.0141720458553792</v>
      </c>
      <c r="ABO24" s="0" t="n">
        <f aca="false">IF($R24="●",SUMIFS(ST_SUM!ACC:ACC,ST_SUM!$L:$L,$G24,ST_SUM!$M:$M,IF($B24='PART METHOD'!$D$4,"FMCNC1",IF($B24='PART METHOD'!$D$6,"FMCNC2","STD")))/IF($B24='PART METHOD'!$D$4,COUNTIFS($G:$G,$G24,$R:$R,"●",$A:$A,ABO$5,$B:$B,'PART METHOD'!$D$4),IF($B24='PART METHOD'!$D$6,COUNTIFS($G:$G,$G24,$R:$R,"●",$A:$A,ABO$5,$B:$B,'PART METHOD'!$D$6),COUNTIFS($G:$G,$G24,$R:$R,"●",$A:$A,ABO$5,$B:$B,"&lt;&gt;"&amp;'PART METHOD'!$D$4,$B:$B,"&lt;&gt;"&amp;'PART METHOD'!$D$6)))/ABO$3,0)/3600/$E24</f>
        <v>0.0135795557760141</v>
      </c>
      <c r="ABP24" s="0" t="n">
        <f aca="false">IF($S24="●",SUMIFS(ST_SUM!ACD:ACD,ST_SUM!$L:$L,$G24,ST_SUM!$M:$M,IF($B24='PART METHOD'!$D$4,"FMCNC1",IF($B24='PART METHOD'!$D$6,"FMCNC2","STD")))/IF($B24='PART METHOD'!$D$4,COUNTIFS($G:$G,$G24,$S:$S,"●",$A:$A,ABP$5,$B:$B,'PART METHOD'!$D$4),IF($B24='PART METHOD'!$D$6,COUNTIFS($G:$G,$G24,$S:$S,"●",$A:$A,ABP$5,$B:$B,'PART METHOD'!$D$6),COUNTIFS($G:$G,$G24,$S:$S,"●",$A:$A,ABP$5,$B:$B,"&lt;&gt;"&amp;'PART METHOD'!$D$4,$B:$B,"&lt;&gt;"&amp;'PART METHOD'!$D$6)))/ABP$3,0)/3600/$E24</f>
        <v>0.0188258349867725</v>
      </c>
      <c r="ABQ24" s="0" t="n">
        <f aca="false">IF($T24="●",SUMIFS(ST_SUM!ACE:ACE,ST_SUM!$L:$L,$G24,ST_SUM!$M:$M,IF($B24='PART METHOD'!$D$4,"FMCNC1",IF($B24='PART METHOD'!$D$6,"FMCNC2","STD")))/IF($B24='PART METHOD'!$D$4,COUNTIFS($G:$G,$G24,$T:$T,"●",$A:$A,ABQ$5,$B:$B,'PART METHOD'!$D$4),IF($B24='PART METHOD'!$D$6,COUNTIFS($G:$G,$G24,$T:$T,"●",$A:$A,ABQ$5,$B:$B,'PART METHOD'!$D$6),COUNTIFS($G:$G,$G24,$T:$T,"●",$A:$A,ABQ$5,$B:$B,"&lt;&gt;"&amp;'PART METHOD'!$D$4,$B:$B,"&lt;&gt;"&amp;'PART METHOD'!$D$6)))/ABQ$3,0)/3600/$E24</f>
        <v>0</v>
      </c>
      <c r="ABR24" s="0" t="n">
        <f aca="false">IF($U24="●",SUMIFS(ST_SUM!ACF:ACF,ST_SUM!$L:$L,$G24,ST_SUM!$M:$M,IF($B24='PART METHOD'!$D$4,"FMCNC1",IF($B24='PART METHOD'!$D$6,"FMCNC2","STD")))/IF($B24='PART METHOD'!$D$4,COUNTIFS($G:$G,$G24,$U:$U,"●",$A:$A,ABR$5,$B:$B,'PART METHOD'!$D$4),IF($B24='PART METHOD'!$D$6,COUNTIFS($G:$G,$G24,$U:$U,"●",$A:$A,ABR$5,$B:$B,'PART METHOD'!$D$6),COUNTIFS($G:$G,$G24,$U:$U,"●",$A:$A,ABR$5,$B:$B,"&lt;&gt;"&amp;'PART METHOD'!$D$4,$B:$B,"&lt;&gt;"&amp;'PART METHOD'!$D$6)))/ABR$3,0)/3600/$E24</f>
        <v>0</v>
      </c>
      <c r="ABS24" s="0" t="n">
        <f aca="false">IF($V24="●",SUMIFS(ST_SUM!ACG:ACG,ST_SUM!$L:$L,$G24,ST_SUM!$M:$M,IF($B24='PART METHOD'!$D$4,"FMCNC1",IF($B24='PART METHOD'!$D$6,"FMCNC2","STD")))/IF($B24='PART METHOD'!$D$4,COUNTIFS($G:$G,$G24,$V:$V,"●",$A:$A,ABS$5,$B:$B,'PART METHOD'!$D$4),IF($B24='PART METHOD'!$D$6,COUNTIFS($G:$G,$G24,$V:$V,"●",$A:$A,ABS$5,$B:$B,'PART METHOD'!$D$6),COUNTIFS($G:$G,$G24,$V:$V,"●",$A:$A,ABS$5,$B:$B,"&lt;&gt;"&amp;'PART METHOD'!$D$4,$B:$B,"&lt;&gt;"&amp;'PART METHOD'!$D$6)))/ABS$3,0)/3600/$E24</f>
        <v>0</v>
      </c>
      <c r="ABT24" s="0" t="n">
        <f aca="false">IF($W24="●",SUMIFS(ST_SUM!ACH:ACH,ST_SUM!$L:$L,$G24,ST_SUM!$N:$N,IF($B24='PART METHOD'!$D$5,"HAND","STD"))/COUNTIFS($G:$G,$G24,$W:$W,"●",$A:$A,ABT$5,$B:$B,IF($B24='PART METHOD'!$D$5,'PART METHOD'!$D$5,"&lt;&gt;"&amp;'PART METHOD'!$D$5))/ABT$3,0)/3600/$E24</f>
        <v>0.0147251488095238</v>
      </c>
      <c r="ABU24" s="0" t="n">
        <f aca="false">IF($X24="●",SUMIFS(ST_SUM!ACI:ACI,ST_SUM!$L:$L,$G24)/COUNTIFS($G:$G,$G24,$X:$X,"●",$A:$A,ABU$5)/ABU$3,0)/3600/$E24</f>
        <v>0.00805005208333333</v>
      </c>
      <c r="ABV24" s="0" t="n">
        <f aca="false">IF($Y24="●",SUMIFS(ST_SUM!ACJ:ACJ,ST_SUM!$L:$L,$G24)/COUNTIFS($G:$G,$G24,$Y:$Y,"●",$A:$A,ABV$5)/ABV$3,0)/3600/$E24</f>
        <v>0.0267142493386243</v>
      </c>
      <c r="ABW24" s="0" t="n">
        <f aca="false">IF($Z24="●",SUMIFS(ST_SUM!ACK:ACK,ST_SUM!$L:$L,$G24)/COUNTIFS($G:$G,$G24,$Z:$Z,"●",$A:$A,ABW$5)/ABW$3,0)/3600/$E24</f>
        <v>0.0182861359126984</v>
      </c>
      <c r="ABX24" s="0" t="n">
        <f aca="false">IF($AA24="●",SUMIFS(ST_SUM!ACL:ACL,ST_SUM!$L:$L,$G24)/COUNTIFS($G:$G,$G24,$AA:$AA,"●",$A:$A,ABX$5)/ABX$3,0)/3600/$E24</f>
        <v>0</v>
      </c>
      <c r="ABY24" s="0" t="n">
        <f aca="false">IF($AB24="●",SUMIFS(ST_SUM!ACM:ACM,ST_SUM!$L:$L,$G24)/COUNTIFS($G:$G,$G24,$AB:$AB,"●",$A:$A,ABY$5)/ABY$3,0)/3600/$E24</f>
        <v>0.0323530009920635</v>
      </c>
      <c r="ABZ24" s="0" t="n">
        <f aca="false">IF($AC24="●",SUMIFS(ST_SUM!ACN:ACN,ST_SUM!$L:$L,$G24)/COUNTIFS($G:$G,$G24,$AC:$AC,"●",$A:$A,ABZ$5)/ABZ$3,0)/3600/$E24</f>
        <v>0</v>
      </c>
      <c r="ACA24" s="0" t="n">
        <f aca="false">IF($AD24="●",SUMIFS(ST_SUM!ACO:ACO,ST_SUM!$L:$L,$G24)/COUNTIFS($G:$G,$G24,$AD:$AD,"●",$A:$A,ACA$5)/ACA$3,0)/3600/$E24</f>
        <v>0</v>
      </c>
      <c r="ACB24" s="0" t="n">
        <f aca="false">IF($AE24="●",SUMIFS(ST_SUM!ACP:ACP,ST_SUM!$L:$L,$G24)/COUNTIFS($G:$G,$G24,$AE:$AE,"●",$A:$A,ACB$5)/ACB$3,0)/3600/$E24</f>
        <v>0</v>
      </c>
      <c r="ACC24" s="0" t="n">
        <f aca="false">IF($AF24="●",SUMIFS(ST_SUM!ACQ:ACQ,ST_SUM!$L:$L,$G24)/COUNTIFS($G:$G,$G24,$AF:$AF,"●",$A:$A,ACC$5)/ACC$3,0)/3600/$E24</f>
        <v>0</v>
      </c>
      <c r="ACD24" s="0" t="n">
        <f aca="false">IF($AG24="●",SUMIFS(ST_SUM!ACR:ACR,ST_SUM!$L:$L,$G24)/COUNTIFS($G:$G,$G24,$AG:$AG,"●",$A:$A,ACD$5)/ACD$3,0)/3600/$E24</f>
        <v>0.0200144675925926</v>
      </c>
      <c r="ACE24" s="0" t="n">
        <f aca="false">IF($AH24="●",SUMIFS(ST_SUM!ACS:ACS,ST_SUM!$L:$L,$G24)/COUNTIFS($G:$G,$G24,$AH:$AH,"●",$A:$A,ACE$5)/ACE$3,0)/3600/$E24</f>
        <v>0.00561342592592593</v>
      </c>
      <c r="ACF24" s="0" t="n">
        <f aca="false">IF($AI24="●",SUMIFS(ST_SUM!ACT:ACT,ST_SUM!$L:$L,$G24)/COUNTIFS($G:$G,$G24,$AI:$AI,"●",$A:$A,ACF$5)/ACF$3,0)/3600/$E24</f>
        <v>0.0232268931878307</v>
      </c>
      <c r="ACG24" s="0" t="n">
        <f aca="false">IF($AJ24="●",SUMIFS(ST_SUM!ACU:ACU,ST_SUM!$L:$L,$G24)/COUNTIFS($G:$G,$G24,$AJ:$AJ,"●",$A:$A,ACG$5)/ACG$3,0)/3600/$E24</f>
        <v>0</v>
      </c>
      <c r="ACH24" s="0" t="n">
        <f aca="false">IF($AK24="●",SUMIFS(ST_SUM!ACV:ACV,ST_SUM!$L:$L,$G24)/COUNTIFS($G:$G,$G24,$AK:$AK,"●",$A:$A,ACH$5)/ACH$3,0)/3600/$E24</f>
        <v>0</v>
      </c>
      <c r="ACI24" s="0" t="n">
        <f aca="false">IF($AL24="●",SUMIFS(ST_SUM!ACW:ACW,ST_SUM!$L:$L,$G24)/COUNTIFS($G:$G,$G24,$AL:$AL,"●",$A:$A,ACI$5)/ACI$3,0)/3600/$E24</f>
        <v>0</v>
      </c>
      <c r="ACJ24" s="0" t="n">
        <f aca="false">IF($AM24="●",SUMIFS(ST_SUM!ACX:ACX,ST_SUM!$L:$L,$G24)/COUNTIFS($G:$G,$G24,$AM:$AM,"●",$A:$A,ACJ$5)/ACJ$3,0)/3600/$E24</f>
        <v>0.0306583986441799</v>
      </c>
      <c r="ACK24" s="0" t="n">
        <f aca="false">IF($AN24="●",SUMIFS(ST_SUM!ACY:ACY,ST_SUM!$L:$L,$G24)/COUNTIFS($G:$G,$G24,$AN:$AN,"●",$A:$A,ACK$5)/ACK$3,0)/3600/$E24</f>
        <v>0.0297852976190476</v>
      </c>
      <c r="ACL24" s="0" t="n">
        <f aca="false">IF($AO24="●",SUMIFS(ST_SUM!ACZ:ACZ,ST_SUM!$L:$L,$G24)/COUNTIFS($G:$G,$G24,$AO:$AO,"●",$A:$A,ACL$5)/ACL$3,0)/3600/$E24</f>
        <v>0</v>
      </c>
      <c r="ACM24" s="0" t="n">
        <f aca="false">IF($AP24="●",SUMIFS(ST_SUM!ADA:ADA,ST_SUM!$L:$L,$G24)/COUNTIFS($G:$G,$G24,$AP:$AP,"●",$A:$A,ACM$5)/ACM$3,0)/3600/$E24</f>
        <v>0.0124034667107584</v>
      </c>
      <c r="ACN24" s="0" t="n">
        <f aca="false">IF($AQ24="●",SUMIFS(ST_SUM!ADB:ADB,ST_SUM!$L:$L,$G24)/COUNTIFS($G:$G,$G24,$AQ:$AQ,"●",$A:$A,ACN$5)/ACN$3,0)/3600/$E24</f>
        <v>0.0342894593253968</v>
      </c>
      <c r="ACO24" s="0" t="n">
        <f aca="false">IF($AR24="●",SUMIFS(ST_SUM!ADC:ADC,ST_SUM!$L:$L,$G24)/COUNTIFS($G:$G,$G24,$AR:$AR,"●",$A:$A,ACO$5)/ACO$3,0)/3600/$E24</f>
        <v>0</v>
      </c>
      <c r="ACP24" s="0" t="n">
        <f aca="false">IF($AS24="●",SUMIFS(ST_SUM!ADD:ADD,ST_SUM!$L:$L,$G24)/COUNTIFS($G:$G,$G24,$AS:$AS,"●",$A:$A,ACP$5)/ACP$3,0)/3600/$E24</f>
        <v>0</v>
      </c>
      <c r="ACQ24" s="0" t="n">
        <f aca="false">IF($AT24="●",SUMIFS(ST_SUM!ADE:ADE,ST_SUM!$L:$L,$G24)/COUNTIFS($G:$G,$G24,$AT:$AT,"●",$A:$A,ACQ$5)/ACQ$3,0)/3600/$E24</f>
        <v>0</v>
      </c>
      <c r="ACR24" s="0" t="n">
        <f aca="false">IF($AU24="●",SUMIFS(ST_SUM!ADF:ADF,ST_SUM!$L:$L,$G24)/COUNTIFS($G:$G,$G24,$AU:$AU,"●",$A:$A,ACR$5)/ACR$3,0)/3600/$E24</f>
        <v>0</v>
      </c>
      <c r="ACS24" s="0" t="n">
        <f aca="false">IF($AV24="●",SUMIFS(ST_SUM!ADG:ADG,ST_SUM!$L:$L,$G24)/COUNTIFS($G:$G,$G24,$AV:$AV,"●",$A:$A,ACS$5)/ACS$3,0)/3600/$E24</f>
        <v>0.029516443452381</v>
      </c>
      <c r="ACT24" s="0" t="n">
        <f aca="false">IF($AW24="●",SUMIFS(ST_SUM!ADH:ADH,ST_SUM!$L:$L,$G24)/COUNTIFS($G:$G,$G24,$AW:$AW,"●",$A:$A,ACT$5)/ACT$3,0)/3600/$E24</f>
        <v>0.0116821511243386</v>
      </c>
      <c r="ACU24" s="0" t="n">
        <f aca="false">IF($AX24="●",SUMIFS(ST_SUM!ADI:ADI,ST_SUM!$L:$L,$G24)/COUNTIFS($G:$G,$G24,$AX:$AX,"●",$A:$A,ACU$5)/ACU$3,0)/3600/$E24</f>
        <v>0.0115134755291005</v>
      </c>
      <c r="ACV24" s="0" t="n">
        <f aca="false">IF($AY24="●",SUMIFS(ST_SUM!ADJ:ADJ,ST_SUM!$L:$L,$G24)/COUNTIFS($G:$G,$G24,$AY:$AY,"●",$A:$A,ACV$5)/ACV$3,0)/3600/$E24</f>
        <v>0.0199612185846561</v>
      </c>
      <c r="ACW24" s="0" t="n">
        <f aca="false">IF($AZ24="●",SUMIFS(ST_SUM!ADK:ADK,ST_SUM!$L:$L,$G24)/COUNTIFS($G:$G,$G24,$AZ:$AZ,"●",$A:$A,ACW$5)/ACW$3,0)/3600/$E24</f>
        <v>0.0128247189153439</v>
      </c>
      <c r="ACX24" s="0" t="n">
        <f aca="false">IF($BA24="●",SUMIFS(ST_SUM!ADL:ADL,ST_SUM!$L:$L,$G24)/COUNTIFS($G:$G,$G24,$BA:$BA,"●",$A:$A,ACX$5)/ACX$3,0)/3600/$E24</f>
        <v>0</v>
      </c>
      <c r="ACY24" s="0" t="n">
        <f aca="false">IF($BB24="●",SUMIFS(ST_SUM!ADM:ADM,ST_SUM!$L:$L,$G24)/COUNTIFS($G:$G,$G24,$BB:$BB,"●",$A:$A,ACY$5)/ACY$3,0)/3600/$E24</f>
        <v>0.0209534887566138</v>
      </c>
      <c r="ACZ24" s="0" t="n">
        <f aca="false">IF($BC24="●",SUMIFS(ST_SUM!ADN:ADN,ST_SUM!$L:$L,$G24)/COUNTIFS($G:$G,$G24,$BC:$BC,"●",$A:$A,ACZ$5)/ACZ$3,0)/3600/$E24</f>
        <v>0</v>
      </c>
      <c r="ADA24" s="0" t="n">
        <f aca="false">IF($BD24="●",SUMIFS(ST_SUM!ADO:ADO,ST_SUM!$L:$L,$G24)/COUNTIFS($G:$G,$G24,$BD:$BD,"●",$A:$A,ADA$5)/ADA$3,0)/3600/$E24</f>
        <v>0.0301398396164021</v>
      </c>
      <c r="ADB24" s="0" t="n">
        <f aca="false">IF($BE24="●",SUMIFS(ST_SUM!ADP:ADP,ST_SUM!$L:$L,$G24)/COUNTIFS($G:$G,$G24,$BE:$BE,"●",$A:$A,ADB$5)/ADB$3,0)/3600/$E24</f>
        <v>0.0158321759259259</v>
      </c>
      <c r="ADC24" s="0" t="n">
        <f aca="false">IF($BF24="●",SUMIFS(ST_SUM!ADQ:ADQ,ST_SUM!$L:$L,$G24)/COUNTIFS($G:$G,$G24,$BF:$BF,"●",$A:$A,ADC$5)/ADC$3,0)/3600/$E24</f>
        <v>0</v>
      </c>
      <c r="ADD24" s="0" t="n">
        <f aca="false">IF($BG24="●",SUMIFS(ST_SUM!ADR:ADR,ST_SUM!$L:$L,$G24)/COUNTIFS($G:$G,$G24,$BG:$BG,"●",$A:$A,ADD$5)/ADD$3,0)/3600/$E24</f>
        <v>0.0628971395502646</v>
      </c>
      <c r="ADE24" s="0" t="n">
        <f aca="false">IF($BH24="●",SUMIFS(ST_SUM!ADS:ADS,ST_SUM!$L:$L,$G24)/COUNTIFS($G:$G,$G24,$BH:$BH,"●",$A:$A,ADE$5)/ADE$3,0)/3600/$E24</f>
        <v>0</v>
      </c>
      <c r="ADF24" s="0" t="n">
        <f aca="false">IF($BI24="●",SUMIFS(ST_SUM!ADT:ADT,ST_SUM!$L:$L,$G24)/COUNTIFS($G:$G,$G24,$BI:$BI,"●",$A:$A,ADF$5)/ADF$3,0)/3600/$E24</f>
        <v>0.0270055555555556</v>
      </c>
      <c r="ADG24" s="0" t="n">
        <f aca="false">IF($BJ24="●",SUMIFS(ST_SUM!ADU:ADU,ST_SUM!$L:$L,$G24)/COUNTIFS($G:$G,$G24,$BJ:$BJ,"●",$A:$A,ADG$5)/ADG$3,0)/3600/$E24</f>
        <v>0.00326569113756614</v>
      </c>
      <c r="ADH24" s="0" t="n">
        <f aca="false">IF($BK24="●",SUMIFS(ST_SUM!ADV:ADV,ST_SUM!$L:$L,$G24)/COUNTIFS($G:$G,$G24,$BK:$BK,"●",$A:$A,ADH$5)/ADH$3,0)/3600/$E24</f>
        <v>0.0195314880952381</v>
      </c>
      <c r="ADI24" s="0" t="n">
        <f aca="false">IF($BL24="●",SUMIFS(ST_SUM!ADW:ADW,ST_SUM!$L:$L,$G24)/COUNTIFS($G:$G,$G24,$BL:$BL,"●",$A:$A,ADI$5)/ADI$3,0)/3600/$E24</f>
        <v>0.00890179122574956</v>
      </c>
      <c r="ADJ24" s="0" t="n">
        <f aca="false">IF($BM24="●",SUMIFS(ST_SUM!ADX:ADX,ST_SUM!$L:$L,$G24)/COUNTIFS($G:$G,$G24,$BM:$BM,"●",$A:$A,ADJ$5)/ADJ$3,0)/3600/$E24</f>
        <v>0</v>
      </c>
      <c r="ADK24" s="0" t="n">
        <f aca="false">IF($BN24="●",SUMIFS(ST_SUM!ADY:ADY,ST_SUM!$L:$L,$G24)/COUNTIFS($G:$G,$G24,$BN:$BN,"●",$A:$A,ADK$5)/ADK$3,0)/3600/$E24</f>
        <v>0</v>
      </c>
      <c r="ADL24" s="0" t="n">
        <f aca="false">IF($BO24="●",SUMIFS(ST_SUM!ADZ:ADZ,ST_SUM!$L:$L,$G24)/COUNTIFS($G:$G,$G24,$BO:$BO,"●",$A:$A,ADL$5)/ADL$3,0)/3600/$E24</f>
        <v>0</v>
      </c>
      <c r="ADM24" s="0" t="n">
        <f aca="false">IF($BP24="●",SUMIFS(ST_SUM!AEA:AEA,ST_SUM!$L:$L,$G24)/COUNTIFS($G:$G,$G24,$BP:$BP,"●",$A:$A,ADM$5)/ADM$3,0)/3600/$E24</f>
        <v>0.0181101603835979</v>
      </c>
      <c r="ADN24" s="0" t="n">
        <f aca="false">IF($BQ24="●",SUMIFS(ST_SUM!AEB:AEB,ST_SUM!$L:$L,$G24)/COUNTIFS($G:$G,$G24,$BQ:$BQ,"●",$A:$A,ADN$5)/ADN$3,0)/3600/$E24</f>
        <v>0.023917542989418</v>
      </c>
      <c r="ADO24" s="0" t="n">
        <f aca="false">IF($BR24="●",SUMIFS(ST_SUM!AEC:AEC,ST_SUM!$L:$L,$G24)/COUNTIFS($G:$G,$G24,$BR:$BR,"●",$A:$A,ADO$5)/ADO$3,0)/3600/$E24</f>
        <v>0.0615927248677249</v>
      </c>
      <c r="ADP24" s="0" t="n">
        <f aca="false">IF($BS24="●",SUMIFS(ST_SUM!AED:AED,ST_SUM!$L:$L,$G24)/COUNTIFS($G:$G,$G24,$BS:$BS,"●",$A:$A,ADP$5)/ADP$3,0)/3600/$E24</f>
        <v>0</v>
      </c>
      <c r="ADQ24" s="0" t="n">
        <f aca="false">IF($BT24="●",SUMIFS(ST_SUM!AEE:AEE,ST_SUM!$L:$L,$G24)/COUNTIFS($G:$G,$G24,$BT:$BT,"●",$A:$A,ADQ$5)/ADQ$3,0)/3600/$E24</f>
        <v>0.0147753389550265</v>
      </c>
      <c r="ADR24" s="0" t="n">
        <f aca="false">SUM(ABE24:ADQ24)</f>
        <v>0.817114920497134</v>
      </c>
      <c r="ADS24" s="0" t="n">
        <f aca="false">IF($H24="●",SUMIFS(ST_SUM!AEG:AEG,ST_SUM!$L:$L,$G24)/COUNTIFS($G:$G,$G24,$H:$H,"●",$A:$A,ADS$5)/ADS$3,0)/3600/$E24</f>
        <v>0.0169701073232323</v>
      </c>
      <c r="ADT24" s="0" t="n">
        <f aca="false">IF($I24="●",SUMIFS(ST_SUM!AEH:AEH,ST_SUM!$L:$L,$G24)/COUNTIFS($G:$G,$G24,$I:$I,"●",$A:$A,ADT$5)/ADT$3,0)/3600/$E24</f>
        <v>0</v>
      </c>
      <c r="ADU24" s="0" t="n">
        <f aca="false">IF($J24="●",SUMIFS(ST_SUM!AEI:AEI,ST_SUM!$L:$L,$G24)/COUNTIFS($G:$G,$G24,$J:$J,"●",$A:$A,ADU$5)/ADU$3,0)/3600/$E24</f>
        <v>0.0198546527777778</v>
      </c>
      <c r="ADV24" s="0" t="n">
        <f aca="false">IF($K24="●",SUMIFS(ST_SUM!AEJ:AEJ,ST_SUM!$L:$L,$G24)/COUNTIFS($G:$G,$G24,$K:$K,"●",$A:$A,ADV$5)/ADV$3,0)/3600/$E24</f>
        <v>0</v>
      </c>
      <c r="ADW24" s="0" t="n">
        <f aca="false">IF($L24="●",SUMIFS(ST_SUM!AEK:AEK,ST_SUM!$L:$L,$G24)/COUNTIFS($G:$G,$G24,$L:$L,"●",$A:$A,ADW$5)/ADW$3,0)/3600/$E24</f>
        <v>0.0506460464015152</v>
      </c>
      <c r="ADX24" s="0" t="n">
        <f aca="false">IF($M24="●",SUMIFS(ST_SUM!AEL:AEL,ST_SUM!$L:$L,$G24)/COUNTIFS($G:$G,$G24,$M:$M,"●",$A:$A,ADX$5)/ADX$3,0)/3600/$E24</f>
        <v>0</v>
      </c>
      <c r="ADY24" s="0" t="n">
        <f aca="false">IF($N24="●",SUMIFS(ST_SUM!AEM:AEM,ST_SUM!$L:$L,$G24)/COUNTIFS($G:$G,$G24,$N:$N,"●",$A:$A,ADY$5)/ADY$3,0)/3600/$E24</f>
        <v>0.0276328914141414</v>
      </c>
      <c r="ADZ24" s="0" t="n">
        <f aca="false">IF($O24="●",SUMIFS(ST_SUM!AEN:AEN,ST_SUM!$L:$L,$G24,ST_SUM!$M:$M,IF($B24='PART METHOD'!$D$4,"FMCNC1",IF($B24='PART METHOD'!$D$6,"FMCNC2","STD")))/IF($B24='PART METHOD'!$D$4,COUNTIFS($G:$G,$G24,$O:$O,"●",$A:$A,ADZ$5,$B:$B,'PART METHOD'!$D$4),IF($B24='PART METHOD'!$D$6,COUNTIFS($G:$G,$G24,$O:$O,"●",$A:$A,ADZ$5,$B:$B,'PART METHOD'!$D$6),COUNTIFS($G:$G,$G24,$O:$O,"●",$A:$A,ADZ$5,$B:$B,"&lt;&gt;"&amp;'PART METHOD'!$D$4,$B:$B,"&lt;&gt;"&amp;'PART METHOD'!$D$6)))/ADZ$3,0)/3600/$E24</f>
        <v>0.0223007417929293</v>
      </c>
      <c r="AEA24" s="0" t="n">
        <f aca="false">IF($P24="●",SUMIFS(ST_SUM!AEO:AEO,ST_SUM!$L:$L,$G24,ST_SUM!$M:$M,IF($B24='PART METHOD'!$D$4,"FMCNC1",IF($B24='PART METHOD'!$D$6,"FMCNC2","STD")))/IF($B24='PART METHOD'!$D$4,COUNTIFS($G:$G,$G24,$P:$P,"●",$A:$A,AEA$5,$B:$B,'PART METHOD'!$D$4),IF($B24='PART METHOD'!$D$6,COUNTIFS($G:$G,$G24,$P:$P,"●",$A:$A,AEA$5,$B:$B,'PART METHOD'!$D$6),COUNTIFS($G:$G,$G24,$P:$P,"●",$A:$A,AEA$5,$B:$B,"&lt;&gt;"&amp;'PART METHOD'!$D$4,$B:$B,"&lt;&gt;"&amp;'PART METHOD'!$D$6)))/AEA$3,0)/3600/$E24</f>
        <v>0.0271940183080808</v>
      </c>
      <c r="AEB24" s="0" t="n">
        <f aca="false">IF($Q24="●",SUMIFS(ST_SUM!AEP:AEP,ST_SUM!$L:$L,$G24,ST_SUM!$M:$M,IF($B24='PART METHOD'!$D$4,"FMCNC1",IF($B24='PART METHOD'!$D$6,"FMCNC2","STD")))/IF($B24='PART METHOD'!$D$4,COUNTIFS($G:$G,$G24,$Q:$Q,"●",$A:$A,AEB$5,$B:$B,'PART METHOD'!$D$4),IF($B24='PART METHOD'!$D$6,COUNTIFS($G:$G,$G24,$Q:$Q,"●",$A:$A,AEB$5,$B:$B,'PART METHOD'!$D$6),COUNTIFS($G:$G,$G24,$Q:$Q,"●",$A:$A,AEB$5,$B:$B,"&lt;&gt;"&amp;'PART METHOD'!$D$4,$B:$B,"&lt;&gt;"&amp;'PART METHOD'!$D$6)))/AEB$3,0)/3600/$E24</f>
        <v>0.0256286805555556</v>
      </c>
      <c r="AEC24" s="0" t="n">
        <f aca="false">IF($R24="●",SUMIFS(ST_SUM!AEQ:AEQ,ST_SUM!$L:$L,$G24,ST_SUM!$M:$M,IF($B24='PART METHOD'!$D$4,"FMCNC1",IF($B24='PART METHOD'!$D$6,"FMCNC2","STD")))/IF($B24='PART METHOD'!$D$4,COUNTIFS($G:$G,$G24,$R:$R,"●",$A:$A,AEC$5,$B:$B,'PART METHOD'!$D$4),IF($B24='PART METHOD'!$D$6,COUNTIFS($G:$G,$G24,$R:$R,"●",$A:$A,AEC$5,$B:$B,'PART METHOD'!$D$6),COUNTIFS($G:$G,$G24,$R:$R,"●",$A:$A,AEC$5,$B:$B,"&lt;&gt;"&amp;'PART METHOD'!$D$4,$B:$B,"&lt;&gt;"&amp;'PART METHOD'!$D$6)))/AEC$3,0)/3600/$E24</f>
        <v>0.0224021759259259</v>
      </c>
      <c r="AED24" s="0" t="n">
        <f aca="false">IF($S24="●",SUMIFS(ST_SUM!AER:AER,ST_SUM!$L:$L,$G24,ST_SUM!$M:$M,IF($B24='PART METHOD'!$D$4,"FMCNC1",IF($B24='PART METHOD'!$D$6,"FMCNC2","STD")))/IF($B24='PART METHOD'!$D$4,COUNTIFS($G:$G,$G24,$S:$S,"●",$A:$A,AED$5,$B:$B,'PART METHOD'!$D$4),IF($B24='PART METHOD'!$D$6,COUNTIFS($G:$G,$G24,$S:$S,"●",$A:$A,AED$5,$B:$B,'PART METHOD'!$D$6),COUNTIFS($G:$G,$G24,$S:$S,"●",$A:$A,AED$5,$B:$B,"&lt;&gt;"&amp;'PART METHOD'!$D$4,$B:$B,"&lt;&gt;"&amp;'PART METHOD'!$D$6)))/AED$3,0)/3600/$E24</f>
        <v>0.0410422782512626</v>
      </c>
      <c r="AEE24" s="0" t="n">
        <f aca="false">IF($T24="●",SUMIFS(ST_SUM!AES:AES,ST_SUM!$L:$L,$G24,ST_SUM!$M:$M,IF($B24='PART METHOD'!$D$4,"FMCNC1",IF($B24='PART METHOD'!$D$6,"FMCNC2","STD")))/IF($B24='PART METHOD'!$D$4,COUNTIFS($G:$G,$G24,$T:$T,"●",$A:$A,AEE$5,$B:$B,'PART METHOD'!$D$4),IF($B24='PART METHOD'!$D$6,COUNTIFS($G:$G,$G24,$T:$T,"●",$A:$A,AEE$5,$B:$B,'PART METHOD'!$D$6),COUNTIFS($G:$G,$G24,$T:$T,"●",$A:$A,AEE$5,$B:$B,"&lt;&gt;"&amp;'PART METHOD'!$D$4,$B:$B,"&lt;&gt;"&amp;'PART METHOD'!$D$6)))/AEE$3,0)/3600/$E24</f>
        <v>0</v>
      </c>
      <c r="AEF24" s="0" t="n">
        <f aca="false">IF($U24="●",SUMIFS(ST_SUM!AET:AET,ST_SUM!$L:$L,$G24,ST_SUM!$M:$M,IF($B24='PART METHOD'!$D$4,"FMCNC1",IF($B24='PART METHOD'!$D$6,"FMCNC2","STD")))/IF($B24='PART METHOD'!$D$4,COUNTIFS($G:$G,$G24,$U:$U,"●",$A:$A,AEF$5,$B:$B,'PART METHOD'!$D$4),IF($B24='PART METHOD'!$D$6,COUNTIFS($G:$G,$G24,$U:$U,"●",$A:$A,AEF$5,$B:$B,'PART METHOD'!$D$6),COUNTIFS($G:$G,$G24,$U:$U,"●",$A:$A,AEF$5,$B:$B,"&lt;&gt;"&amp;'PART METHOD'!$D$4,$B:$B,"&lt;&gt;"&amp;'PART METHOD'!$D$6)))/AEF$3,0)/3600/$E24</f>
        <v>0</v>
      </c>
      <c r="AEG24" s="0" t="n">
        <f aca="false">IF($V24="●",SUMIFS(ST_SUM!AEU:AEU,ST_SUM!$L:$L,$G24,ST_SUM!$M:$M,IF($B24='PART METHOD'!$D$4,"FMCNC1",IF($B24='PART METHOD'!$D$6,"FMCNC2","STD")))/IF($B24='PART METHOD'!$D$4,COUNTIFS($G:$G,$G24,$V:$V,"●",$A:$A,AEG$5,$B:$B,'PART METHOD'!$D$4),IF($B24='PART METHOD'!$D$6,COUNTIFS($G:$G,$G24,$V:$V,"●",$A:$A,AEG$5,$B:$B,'PART METHOD'!$D$6),COUNTIFS($G:$G,$G24,$V:$V,"●",$A:$A,AEG$5,$B:$B,"&lt;&gt;"&amp;'PART METHOD'!$D$4,$B:$B,"&lt;&gt;"&amp;'PART METHOD'!$D$6)))/AEG$3,0)/3600/$E24</f>
        <v>0</v>
      </c>
      <c r="AEH24" s="0" t="n">
        <f aca="false">IF($W24="●",SUMIFS(ST_SUM!AEV:AEV,ST_SUM!$L:$L,$G24,ST_SUM!$N:$N,IF($B24='PART METHOD'!$D$5,"HAND","STD"))/COUNTIFS($G:$G,$G24,$W:$W,"●",$A:$A,AEH$5,$B:$B,IF($B24='PART METHOD'!$D$5,'PART METHOD'!$D$5,"&lt;&gt;"&amp;'PART METHOD'!$D$5))/AEH$3,0)/3600/$E24</f>
        <v>0.0271027485795455</v>
      </c>
      <c r="AEI24" s="0" t="n">
        <f aca="false">IF($X24="●",SUMIFS(ST_SUM!AEW:AEW,ST_SUM!$L:$L,$G24)/COUNTIFS($G:$G,$G24,$X:$X,"●",$A:$A,AEI$5)/AEI$3,0)/3600/$E24</f>
        <v>0.00688495738636364</v>
      </c>
      <c r="AEJ24" s="0" t="n">
        <f aca="false">IF($Y24="●",SUMIFS(ST_SUM!AEX:AEX,ST_SUM!$L:$L,$G24)/COUNTIFS($G:$G,$G24,$Y:$Y,"●",$A:$A,AEJ$5)/AEJ$3,0)/3600/$E24</f>
        <v>0.031865234375</v>
      </c>
      <c r="AEK24" s="0" t="n">
        <f aca="false">IF($Z24="●",SUMIFS(ST_SUM!AEY:AEY,ST_SUM!$L:$L,$G24)/COUNTIFS($G:$G,$G24,$Z:$Z,"●",$A:$A,AEK$5)/AEK$3,0)/3600/$E24</f>
        <v>0.0201903935185185</v>
      </c>
      <c r="AEL24" s="0" t="n">
        <f aca="false">IF($AA24="●",SUMIFS(ST_SUM!AEZ:AEZ,ST_SUM!$L:$L,$G24)/COUNTIFS($G:$G,$G24,$AA:$AA,"●",$A:$A,AEL$5)/AEL$3,0)/3600/$E24</f>
        <v>0</v>
      </c>
      <c r="AEM24" s="0" t="n">
        <f aca="false">IF($AB24="●",SUMIFS(ST_SUM!AFA:AFA,ST_SUM!$L:$L,$G24)/COUNTIFS($G:$G,$G24,$AB:$AB,"●",$A:$A,AEM$5)/AEM$3,0)/3600/$E24</f>
        <v>0.0289471590909091</v>
      </c>
      <c r="AEN24" s="0" t="n">
        <f aca="false">IF($AC24="●",SUMIFS(ST_SUM!AFB:AFB,ST_SUM!$L:$L,$G24)/COUNTIFS($G:$G,$G24,$AC:$AC,"●",$A:$A,AEN$5)/AEN$3,0)/3600/$E24</f>
        <v>0</v>
      </c>
      <c r="AEO24" s="0" t="n">
        <f aca="false">IF($AD24="●",SUMIFS(ST_SUM!AFC:AFC,ST_SUM!$L:$L,$G24)/COUNTIFS($G:$G,$G24,$AD:$AD,"●",$A:$A,AEO$5)/AEO$3,0)/3600/$E24</f>
        <v>0</v>
      </c>
      <c r="AEP24" s="0" t="n">
        <f aca="false">IF($AE24="●",SUMIFS(ST_SUM!AFD:AFD,ST_SUM!$L:$L,$G24)/COUNTIFS($G:$G,$G24,$AE:$AE,"●",$A:$A,AEP$5)/AEP$3,0)/3600/$E24</f>
        <v>0</v>
      </c>
      <c r="AEQ24" s="0" t="n">
        <f aca="false">IF($AF24="●",SUMIFS(ST_SUM!AFE:AFE,ST_SUM!$L:$L,$G24)/COUNTIFS($G:$G,$G24,$AF:$AF,"●",$A:$A,AEQ$5)/AEQ$3,0)/3600/$E24</f>
        <v>0</v>
      </c>
      <c r="AER24" s="0" t="n">
        <f aca="false">IF($AG24="●",SUMIFS(ST_SUM!AFF:AFF,ST_SUM!$L:$L,$G24)/COUNTIFS($G:$G,$G24,$AG:$AG,"●",$A:$A,AER$5)/AER$3,0)/3600/$E24</f>
        <v>0.0138824889520202</v>
      </c>
      <c r="AES24" s="0" t="n">
        <f aca="false">IF($AH24="●",SUMIFS(ST_SUM!AFG:AFG,ST_SUM!$L:$L,$G24)/COUNTIFS($G:$G,$G24,$AH:$AH,"●",$A:$A,AES$5)/AES$3,0)/3600/$E24</f>
        <v>0.00556502525252525</v>
      </c>
      <c r="AET24" s="0" t="n">
        <f aca="false">IF($AI24="●",SUMIFS(ST_SUM!AFH:AFH,ST_SUM!$L:$L,$G24)/COUNTIFS($G:$G,$G24,$AI:$AI,"●",$A:$A,AET$5)/AET$3,0)/3600/$E24</f>
        <v>0.0310045296717172</v>
      </c>
      <c r="AEU24" s="0" t="n">
        <f aca="false">IF($AJ24="●",SUMIFS(ST_SUM!AFI:AFI,ST_SUM!$L:$L,$G24)/COUNTIFS($G:$G,$G24,$AJ:$AJ,"●",$A:$A,AEU$5)/AEU$3,0)/3600/$E24</f>
        <v>0</v>
      </c>
      <c r="AEV24" s="0" t="n">
        <f aca="false">IF($AK24="●",SUMIFS(ST_SUM!AFJ:AFJ,ST_SUM!$L:$L,$G24)/COUNTIFS($G:$G,$G24,$AK:$AK,"●",$A:$A,AEV$5)/AEV$3,0)/3600/$E24</f>
        <v>0</v>
      </c>
      <c r="AEW24" s="0" t="n">
        <f aca="false">IF($AL24="●",SUMIFS(ST_SUM!AFK:AFK,ST_SUM!$L:$L,$G24)/COUNTIFS($G:$G,$G24,$AL:$AL,"●",$A:$A,AEW$5)/AEW$3,0)/3600/$E24</f>
        <v>0</v>
      </c>
      <c r="AEX24" s="0" t="n">
        <f aca="false">IF($AM24="●",SUMIFS(ST_SUM!AFL:AFL,ST_SUM!$L:$L,$G24)/COUNTIFS($G:$G,$G24,$AM:$AM,"●",$A:$A,AEX$5)/AEX$3,0)/3600/$E24</f>
        <v>0.0347065183080808</v>
      </c>
      <c r="AEY24" s="0" t="n">
        <f aca="false">IF($AN24="●",SUMIFS(ST_SUM!AFM:AFM,ST_SUM!$L:$L,$G24)/COUNTIFS($G:$G,$G24,$AN:$AN,"●",$A:$A,AEY$5)/AEY$3,0)/3600/$E24</f>
        <v>0.027427509469697</v>
      </c>
      <c r="AEZ24" s="0" t="n">
        <f aca="false">IF($AO24="●",SUMIFS(ST_SUM!AFN:AFN,ST_SUM!$L:$L,$G24)/COUNTIFS($G:$G,$G24,$AO:$AO,"●",$A:$A,AEZ$5)/AEZ$3,0)/3600/$E24</f>
        <v>0</v>
      </c>
      <c r="AFA24" s="0" t="n">
        <f aca="false">IF($AP24="●",SUMIFS(ST_SUM!AFO:AFO,ST_SUM!$L:$L,$G24)/COUNTIFS($G:$G,$G24,$AP:$AP,"●",$A:$A,AFA$5)/AFA$3,0)/3600/$E24</f>
        <v>0.0146411826599327</v>
      </c>
      <c r="AFB24" s="0" t="n">
        <f aca="false">IF($AQ24="●",SUMIFS(ST_SUM!AFP:AFP,ST_SUM!$L:$L,$G24)/COUNTIFS($G:$G,$G24,$AQ:$AQ,"●",$A:$A,AFB$5)/AFB$3,0)/3600/$E24</f>
        <v>0.0347651751893939</v>
      </c>
      <c r="AFC24" s="0" t="n">
        <f aca="false">IF($AR24="●",SUMIFS(ST_SUM!AFQ:AFQ,ST_SUM!$L:$L,$G24)/COUNTIFS($G:$G,$G24,$AR:$AR,"●",$A:$A,AFC$5)/AFC$3,0)/3600/$E24</f>
        <v>0</v>
      </c>
      <c r="AFD24" s="0" t="n">
        <f aca="false">IF($AS24="●",SUMIFS(ST_SUM!AFR:AFR,ST_SUM!$L:$L,$G24)/COUNTIFS($G:$G,$G24,$AS:$AS,"●",$A:$A,AFD$5)/AFD$3,0)/3600/$E24</f>
        <v>0</v>
      </c>
      <c r="AFE24" s="0" t="n">
        <f aca="false">IF($AT24="●",SUMIFS(ST_SUM!AFS:AFS,ST_SUM!$L:$L,$G24)/COUNTIFS($G:$G,$G24,$AT:$AT,"●",$A:$A,AFE$5)/AFE$3,0)/3600/$E24</f>
        <v>0</v>
      </c>
      <c r="AFF24" s="0" t="n">
        <f aca="false">IF($AU24="●",SUMIFS(ST_SUM!AFT:AFT,ST_SUM!$L:$L,$G24)/COUNTIFS($G:$G,$G24,$AU:$AU,"●",$A:$A,AFF$5)/AFF$3,0)/3600/$E24</f>
        <v>0</v>
      </c>
      <c r="AFG24" s="0" t="n">
        <f aca="false">IF($AV24="●",SUMIFS(ST_SUM!AFU:AFU,ST_SUM!$L:$L,$G24)/COUNTIFS($G:$G,$G24,$AV:$AV,"●",$A:$A,AFG$5)/AFG$3,0)/3600/$E24</f>
        <v>0.0357088541666667</v>
      </c>
      <c r="AFH24" s="0" t="n">
        <f aca="false">IF($AW24="●",SUMIFS(ST_SUM!AFV:AFV,ST_SUM!$L:$L,$G24)/COUNTIFS($G:$G,$G24,$AW:$AW,"●",$A:$A,AFH$5)/AFH$3,0)/3600/$E24</f>
        <v>0.0154488478535354</v>
      </c>
      <c r="AFI24" s="0" t="n">
        <f aca="false">IF($AX24="●",SUMIFS(ST_SUM!AFW:AFW,ST_SUM!$L:$L,$G24)/COUNTIFS($G:$G,$G24,$AX:$AX,"●",$A:$A,AFI$5)/AFI$3,0)/3600/$E24</f>
        <v>0.0252457465277778</v>
      </c>
      <c r="AFJ24" s="0" t="n">
        <f aca="false">IF($AY24="●",SUMIFS(ST_SUM!AFX:AFX,ST_SUM!$L:$L,$G24)/COUNTIFS($G:$G,$G24,$AY:$AY,"●",$A:$A,AFJ$5)/AFJ$3,0)/3600/$E24</f>
        <v>0.0168600556344697</v>
      </c>
      <c r="AFK24" s="0" t="n">
        <f aca="false">IF($AZ24="●",SUMIFS(ST_SUM!AFY:AFY,ST_SUM!$L:$L,$G24)/COUNTIFS($G:$G,$G24,$AZ:$AZ,"●",$A:$A,AFK$5)/AFK$3,0)/3600/$E24</f>
        <v>0.00659826388888889</v>
      </c>
      <c r="AFL24" s="0" t="n">
        <f aca="false">IF($BA24="●",SUMIFS(ST_SUM!AFZ:AFZ,ST_SUM!$L:$L,$G24)/COUNTIFS($G:$G,$G24,$BA:$BA,"●",$A:$A,AFL$5)/AFL$3,0)/3600/$E24</f>
        <v>0</v>
      </c>
      <c r="AFM24" s="0" t="n">
        <f aca="false">IF($BB24="●",SUMIFS(ST_SUM!AGA:AGA,ST_SUM!$L:$L,$G24)/COUNTIFS($G:$G,$G24,$BB:$BB,"●",$A:$A,AFM$5)/AFM$3,0)/3600/$E24</f>
        <v>0.0227949810606061</v>
      </c>
      <c r="AFN24" s="0" t="n">
        <f aca="false">IF($BC24="●",SUMIFS(ST_SUM!AGB:AGB,ST_SUM!$L:$L,$G24)/COUNTIFS($G:$G,$G24,$BC:$BC,"●",$A:$A,AFN$5)/AFN$3,0)/3600/$E24</f>
        <v>0</v>
      </c>
      <c r="AFO24" s="0" t="n">
        <f aca="false">IF($BD24="●",SUMIFS(ST_SUM!AGC:AGC,ST_SUM!$L:$L,$G24)/COUNTIFS($G:$G,$G24,$BD:$BD,"●",$A:$A,AFO$5)/AFO$3,0)/3600/$E24</f>
        <v>0.020459375</v>
      </c>
      <c r="AFP24" s="0" t="n">
        <f aca="false">IF($BE24="●",SUMIFS(ST_SUM!AGD:AGD,ST_SUM!$L:$L,$G24)/COUNTIFS($G:$G,$G24,$BE:$BE,"●",$A:$A,AFP$5)/AFP$3,0)/3600/$E24</f>
        <v>0.0408539772727273</v>
      </c>
      <c r="AFQ24" s="0" t="n">
        <f aca="false">IF($BF24="●",SUMIFS(ST_SUM!AGE:AGE,ST_SUM!$L:$L,$G24)/COUNTIFS($G:$G,$G24,$BF:$BF,"●",$A:$A,AFQ$5)/AFQ$3,0)/3600/$E24</f>
        <v>0</v>
      </c>
      <c r="AFR24" s="0" t="n">
        <f aca="false">IF($BG24="●",SUMIFS(ST_SUM!AGF:AGF,ST_SUM!$L:$L,$G24)/COUNTIFS($G:$G,$G24,$BG:$BG,"●",$A:$A,AFR$5)/AFR$3,0)/3600/$E24</f>
        <v>0.0610188068181818</v>
      </c>
      <c r="AFS24" s="0" t="n">
        <f aca="false">IF($BH24="●",SUMIFS(ST_SUM!AGG:AGG,ST_SUM!$L:$L,$G24)/COUNTIFS($G:$G,$G24,$BH:$BH,"●",$A:$A,AFS$5)/AFS$3,0)/3600/$E24</f>
        <v>0</v>
      </c>
      <c r="AFT24" s="0" t="n">
        <f aca="false">IF($BI24="●",SUMIFS(ST_SUM!AGH:AGH,ST_SUM!$L:$L,$G24)/COUNTIFS($G:$G,$G24,$BI:$BI,"●",$A:$A,AFT$5)/AFT$3,0)/3600/$E24</f>
        <v>0.0246167455808081</v>
      </c>
      <c r="AFU24" s="0" t="n">
        <f aca="false">IF($BJ24="●",SUMIFS(ST_SUM!AGI:AGI,ST_SUM!$L:$L,$G24)/COUNTIFS($G:$G,$G24,$BJ:$BJ,"●",$A:$A,AFU$5)/AFU$3,0)/3600/$E24</f>
        <v>0.0031829071969697</v>
      </c>
      <c r="AFV24" s="0" t="n">
        <f aca="false">IF($BK24="●",SUMIFS(ST_SUM!AGJ:AGJ,ST_SUM!$L:$L,$G24)/COUNTIFS($G:$G,$G24,$BK:$BK,"●",$A:$A,AFV$5)/AFV$3,0)/3600/$E24</f>
        <v>0.0234878274936869</v>
      </c>
      <c r="AFW24" s="0" t="n">
        <f aca="false">IF($BL24="●",SUMIFS(ST_SUM!AGK:AGK,ST_SUM!$L:$L,$G24)/COUNTIFS($G:$G,$G24,$BL:$BL,"●",$A:$A,AFW$5)/AFW$3,0)/3600/$E24</f>
        <v>0.0111212121212121</v>
      </c>
      <c r="AFX24" s="0" t="n">
        <f aca="false">IF($BM24="●",SUMIFS(ST_SUM!AGL:AGL,ST_SUM!$L:$L,$G24)/COUNTIFS($G:$G,$G24,$BM:$BM,"●",$A:$A,AFX$5)/AFX$3,0)/3600/$E24</f>
        <v>0</v>
      </c>
      <c r="AFY24" s="0" t="n">
        <f aca="false">IF($BN24="●",SUMIFS(ST_SUM!AGM:AGM,ST_SUM!$L:$L,$G24)/COUNTIFS($G:$G,$G24,$BN:$BN,"●",$A:$A,AFY$5)/AFY$3,0)/3600/$E24</f>
        <v>0</v>
      </c>
      <c r="AFZ24" s="0" t="n">
        <f aca="false">IF($BO24="●",SUMIFS(ST_SUM!AGN:AGN,ST_SUM!$L:$L,$G24)/COUNTIFS($G:$G,$G24,$BO:$BO,"●",$A:$A,AFZ$5)/AFZ$3,0)/3600/$E24</f>
        <v>0</v>
      </c>
      <c r="AGA24" s="0" t="n">
        <f aca="false">IF($BP24="●",SUMIFS(ST_SUM!AGO:AGO,ST_SUM!$L:$L,$G24)/COUNTIFS($G:$G,$G24,$BP:$BP,"●",$A:$A,AGA$5)/AGA$3,0)/3600/$E24</f>
        <v>0.0206540482954545</v>
      </c>
      <c r="AGB24" s="0" t="n">
        <f aca="false">IF($BQ24="●",SUMIFS(ST_SUM!AGP:AGP,ST_SUM!$L:$L,$G24)/COUNTIFS($G:$G,$G24,$BQ:$BQ,"●",$A:$A,AGB$5)/AGB$3,0)/3600/$E24</f>
        <v>0.0239731376262626</v>
      </c>
      <c r="AGC24" s="0" t="n">
        <f aca="false">IF($BR24="●",SUMIFS(ST_SUM!AGQ:AGQ,ST_SUM!$L:$L,$G24)/COUNTIFS($G:$G,$G24,$BR:$BR,"●",$A:$A,AGC$5)/AGC$3,0)/3600/$E24</f>
        <v>0.0694551925505051</v>
      </c>
      <c r="AGD24" s="0" t="n">
        <f aca="false">IF($BS24="●",SUMIFS(ST_SUM!AGR:AGR,ST_SUM!$L:$L,$G24)/COUNTIFS($G:$G,$G24,$BS:$BS,"●",$A:$A,AGD$5)/AGD$3,0)/3600/$E24</f>
        <v>0</v>
      </c>
      <c r="AGE24" s="0" t="n">
        <f aca="false">IF($BT24="●",SUMIFS(ST_SUM!AGS:AGS,ST_SUM!$L:$L,$G24)/COUNTIFS($G:$G,$G24,$BT:$BT,"●",$A:$A,AGE$5)/AGE$3,0)/3600/$E24</f>
        <v>0.0160235243055556</v>
      </c>
      <c r="AGF24" s="0" t="n">
        <f aca="false">SUM(ADS24:AGE24)</f>
        <v>0.968158018597433</v>
      </c>
    </row>
    <row r="25" customFormat="false" ht="15" hidden="false" customHeight="false" outlineLevel="0" collapsed="false">
      <c r="A25" s="0" t="s">
        <v>310</v>
      </c>
      <c r="B25" s="0" t="s">
        <v>311</v>
      </c>
      <c r="C25" s="0" t="s">
        <v>333</v>
      </c>
      <c r="E25" s="0" t="n">
        <v>8</v>
      </c>
      <c r="G25" s="0" t="s">
        <v>167</v>
      </c>
      <c r="I25" s="0" t="s">
        <v>313</v>
      </c>
      <c r="J25" s="0" t="s">
        <v>313</v>
      </c>
      <c r="K25" s="0" t="s">
        <v>313</v>
      </c>
      <c r="L25" s="0" t="s">
        <v>313</v>
      </c>
      <c r="N25" s="0" t="s">
        <v>313</v>
      </c>
      <c r="O25" s="0" t="s">
        <v>313</v>
      </c>
      <c r="P25" s="0" t="s">
        <v>313</v>
      </c>
      <c r="S25" s="0" t="s">
        <v>313</v>
      </c>
      <c r="T25" s="0" t="s">
        <v>313</v>
      </c>
      <c r="U25" s="0" t="s">
        <v>313</v>
      </c>
      <c r="W25" s="0" t="s">
        <v>313</v>
      </c>
      <c r="X25" s="0" t="s">
        <v>313</v>
      </c>
      <c r="Z25" s="0" t="s">
        <v>313</v>
      </c>
      <c r="AA25" s="0" t="s">
        <v>313</v>
      </c>
      <c r="AC25" s="0" t="s">
        <v>313</v>
      </c>
      <c r="AD25" s="0" t="s">
        <v>313</v>
      </c>
      <c r="AF25" s="0" t="s">
        <v>313</v>
      </c>
      <c r="AH25" s="0" t="s">
        <v>313</v>
      </c>
      <c r="AJ25" s="0" t="s">
        <v>313</v>
      </c>
      <c r="AL25" s="0" t="s">
        <v>313</v>
      </c>
      <c r="AN25" s="0" t="s">
        <v>313</v>
      </c>
      <c r="AO25" s="0" t="s">
        <v>313</v>
      </c>
      <c r="AP25" s="0" t="s">
        <v>313</v>
      </c>
      <c r="AQ25" s="0" t="s">
        <v>313</v>
      </c>
      <c r="AR25" s="0" t="s">
        <v>313</v>
      </c>
      <c r="AT25" s="0" t="s">
        <v>313</v>
      </c>
      <c r="AU25" s="0" t="s">
        <v>313</v>
      </c>
      <c r="AW25" s="0" t="s">
        <v>313</v>
      </c>
      <c r="AX25" s="0" t="s">
        <v>313</v>
      </c>
      <c r="AZ25" s="0" t="s">
        <v>313</v>
      </c>
      <c r="BB25" s="0" t="s">
        <v>313</v>
      </c>
      <c r="BE25" s="0" t="s">
        <v>313</v>
      </c>
      <c r="BF25" s="0" t="s">
        <v>313</v>
      </c>
      <c r="BG25" s="0" t="s">
        <v>313</v>
      </c>
      <c r="BI25" s="0" t="s">
        <v>313</v>
      </c>
      <c r="BM25" s="0" t="s">
        <v>313</v>
      </c>
      <c r="BO25" s="0" t="s">
        <v>313</v>
      </c>
      <c r="BP25" s="0" t="s">
        <v>313</v>
      </c>
      <c r="BQ25" s="0" t="s">
        <v>313</v>
      </c>
      <c r="BT25" s="0" t="s">
        <v>313</v>
      </c>
      <c r="BU25" s="0" t="n">
        <f aca="false">IF($H25="●",SUMIFS(ST_SUM!CI:CI,ST_SUM!$L:$L,$G25)/COUNTIFS($G:$G,$G25,$H:$H,"●",$A:$A,BU$5)/BU$3,0)/3600/$E25</f>
        <v>0</v>
      </c>
      <c r="BV25" s="0" t="n">
        <f aca="false">IF($I25="●",SUMIFS(ST_SUM!CJ:CJ,ST_SUM!$L:$L,$G25)/COUNTIFS($G:$G,$G25,$I:$I,"●",$A:$A,BV$5)/BV$3,0)/3600/$E25</f>
        <v>0.0277649652777778</v>
      </c>
      <c r="BW25" s="0" t="n">
        <f aca="false">IF($J25="●",SUMIFS(ST_SUM!CK:CK,ST_SUM!$L:$L,$G25)/COUNTIFS($G:$G,$G25,$J:$J,"●",$A:$A,BW$5)/BW$3,0)/3600/$E25</f>
        <v>0.0613261111111111</v>
      </c>
      <c r="BX25" s="0" t="n">
        <f aca="false">IF($K25="●",SUMIFS(ST_SUM!CL:CL,ST_SUM!$L:$L,$G25)/COUNTIFS($G:$G,$G25,$K:$K,"●",$A:$A,BX$5)/BX$3,0)/3600/$E25</f>
        <v>0.0355243315972222</v>
      </c>
      <c r="BY25" s="0" t="n">
        <f aca="false">IF($L25="●",SUMIFS(ST_SUM!CM:CM,ST_SUM!$L:$L,$G25)/COUNTIFS($G:$G,$G25,$L:$L,"●",$A:$A,BY$5)/BY$3,0)/3600/$E25</f>
        <v>0.02906503125</v>
      </c>
      <c r="BZ25" s="0" t="n">
        <f aca="false">IF($M25="●",SUMIFS(ST_SUM!CN:CN,ST_SUM!$L:$L,$G25)/COUNTIFS($G:$G,$G25,$M:$M,"●",$A:$A,BZ$5)/BZ$3,0)/3600/$E25</f>
        <v>0</v>
      </c>
      <c r="CA25" s="0" t="n">
        <f aca="false">IF($N25="●",SUMIFS(ST_SUM!CO:CO,ST_SUM!$L:$L,$G25)/COUNTIFS($G:$G,$G25,$N:$N,"●",$A:$A,CA$5)/CA$3,0)/3600/$E25</f>
        <v>0.0207958333333333</v>
      </c>
      <c r="CB25" s="0" t="n">
        <f aca="false">IF($O25="●",SUMIFS(ST_SUM!CP:CP,ST_SUM!$L:$L,$G25,ST_SUM!$M:$M,IF($B25='PART METHOD'!$D$4,"FMCNC1",IF($B25='PART METHOD'!$D$6,"FMCNC2","STD")))/IF($B25='PART METHOD'!$D$4,COUNTIFS($G:$G,$G25,$O:$O,"●",$A:$A,CB$5,$B:$B,'PART METHOD'!$D$4),IF($B25='PART METHOD'!$D$6,COUNTIFS($G:$G,$G25,$O:$O,"●",$A:$A,CB$5,$B:$B,'PART METHOD'!$D$6),COUNTIFS($G:$G,$G25,$O:$O,"●",$A:$A,CB$5,$B:$B,"&lt;&gt;"&amp;'PART METHOD'!$D$4,$B:$B,"&lt;&gt;"&amp;'PART METHOD'!$D$6)))/CB$3,0)/3600/$E25</f>
        <v>0.0359563136574074</v>
      </c>
      <c r="CC25" s="0" t="n">
        <f aca="false">IF($P25="●",SUMIFS(ST_SUM!CQ:CQ,ST_SUM!$L:$L,$G25,ST_SUM!$M:$M,IF($B25='PART METHOD'!$D$4,"FMCNC1",IF($B25='PART METHOD'!$D$6,"FMCNC2","STD")))/IF($B25='PART METHOD'!$D$4,COUNTIFS($G:$G,$G25,$P:$P,"●",$A:$A,CC$5,$B:$B,'PART METHOD'!$D$4),IF($B25='PART METHOD'!$D$6,COUNTIFS($G:$G,$G25,$P:$P,"●",$A:$A,CC$5,$B:$B,'PART METHOD'!$D$6),COUNTIFS($G:$G,$G25,$P:$P,"●",$A:$A,CC$5,$B:$B,"&lt;&gt;"&amp;'PART METHOD'!$D$4,$B:$B,"&lt;&gt;"&amp;'PART METHOD'!$D$6)))/CC$3,0)/3600/$E25</f>
        <v>0.0331858923611111</v>
      </c>
      <c r="CD25" s="0" t="n">
        <f aca="false">IF($Q25="●",SUMIFS(ST_SUM!CR:CR,ST_SUM!$L:$L,$G25,ST_SUM!$M:$M,IF($B25='PART METHOD'!$D$4,"FMCNC1",IF($B25='PART METHOD'!$D$6,"FMCNC2","STD")))/IF($B25='PART METHOD'!$D$4,COUNTIFS($G:$G,$G25,$Q:$Q,"●",$A:$A,CD$5,$B:$B,'PART METHOD'!$D$4),IF($B25='PART METHOD'!$D$6,COUNTIFS($G:$G,$G25,$Q:$Q,"●",$A:$A,CD$5,$B:$B,'PART METHOD'!$D$6),COUNTIFS($G:$G,$G25,$Q:$Q,"●",$A:$A,CD$5,$B:$B,"&lt;&gt;"&amp;'PART METHOD'!$D$4,$B:$B,"&lt;&gt;"&amp;'PART METHOD'!$D$6)))/CD$3,0)/3600/$E25</f>
        <v>0</v>
      </c>
      <c r="CE25" s="0" t="n">
        <f aca="false">IF($R25="●",SUMIFS(ST_SUM!CS:CS,ST_SUM!$L:$L,$G25,ST_SUM!$M:$M,IF($B25='PART METHOD'!$D$4,"FMCNC1",IF($B25='PART METHOD'!$D$6,"FMCNC2","STD")))/IF($B25='PART METHOD'!$D$4,COUNTIFS($G:$G,$G25,$R:$R,"●",$A:$A,CE$5,$B:$B,'PART METHOD'!$D$4),IF($B25='PART METHOD'!$D$6,COUNTIFS($G:$G,$G25,$R:$R,"●",$A:$A,CE$5,$B:$B,'PART METHOD'!$D$6),COUNTIFS($G:$G,$G25,$R:$R,"●",$A:$A,CE$5,$B:$B,"&lt;&gt;"&amp;'PART METHOD'!$D$4,$B:$B,"&lt;&gt;"&amp;'PART METHOD'!$D$6)))/CE$3,0)/3600/$E25</f>
        <v>0</v>
      </c>
      <c r="CF25" s="0" t="n">
        <f aca="false">IF($S25="●",SUMIFS(ST_SUM!CT:CT,ST_SUM!$L:$L,$G25,ST_SUM!$M:$M,IF($B25='PART METHOD'!$D$4,"FMCNC1",IF($B25='PART METHOD'!$D$6,"FMCNC2","STD")))/IF($B25='PART METHOD'!$D$4,COUNTIFS($G:$G,$G25,$S:$S,"●",$A:$A,CF$5,$B:$B,'PART METHOD'!$D$4),IF($B25='PART METHOD'!$D$6,COUNTIFS($G:$G,$G25,$S:$S,"●",$A:$A,CF$5,$B:$B,'PART METHOD'!$D$6),COUNTIFS($G:$G,$G25,$S:$S,"●",$A:$A,CF$5,$B:$B,"&lt;&gt;"&amp;'PART METHOD'!$D$4,$B:$B,"&lt;&gt;"&amp;'PART METHOD'!$D$6)))/CF$3,0)/3600/$E25</f>
        <v>0.0408606987847222</v>
      </c>
      <c r="CG25" s="0" t="n">
        <f aca="false">IF($T25="●",SUMIFS(ST_SUM!CU:CU,ST_SUM!$L:$L,$G25,ST_SUM!$M:$M,IF($B25='PART METHOD'!$D$4,"FMCNC1",IF($B25='PART METHOD'!$D$6,"FMCNC2","STD")))/IF($B25='PART METHOD'!$D$4,COUNTIFS($G:$G,$G25,$T:$T,"●",$A:$A,CG$5,$B:$B,'PART METHOD'!$D$4),IF($B25='PART METHOD'!$D$6,COUNTIFS($G:$G,$G25,$T:$T,"●",$A:$A,CG$5,$B:$B,'PART METHOD'!$D$6),COUNTIFS($G:$G,$G25,$T:$T,"●",$A:$A,CG$5,$B:$B,"&lt;&gt;"&amp;'PART METHOD'!$D$4,$B:$B,"&lt;&gt;"&amp;'PART METHOD'!$D$6)))/CG$3,0)/3600/$E25</f>
        <v>0.0161810104166667</v>
      </c>
      <c r="CH25" s="0" t="n">
        <f aca="false">IF($U25="●",SUMIFS(ST_SUM!CV:CV,ST_SUM!$L:$L,$G25,ST_SUM!$M:$M,IF($B25='PART METHOD'!$D$4,"FMCNC1",IF($B25='PART METHOD'!$D$6,"FMCNC2","STD")))/IF($B25='PART METHOD'!$D$4,COUNTIFS($G:$G,$G25,$U:$U,"●",$A:$A,CH$5,$B:$B,'PART METHOD'!$D$4),IF($B25='PART METHOD'!$D$6,COUNTIFS($G:$G,$G25,$U:$U,"●",$A:$A,CH$5,$B:$B,'PART METHOD'!$D$6),COUNTIFS($G:$G,$G25,$U:$U,"●",$A:$A,CH$5,$B:$B,"&lt;&gt;"&amp;'PART METHOD'!$D$4,$B:$B,"&lt;&gt;"&amp;'PART METHOD'!$D$6)))/CH$3,0)/3600/$E25</f>
        <v>0.030649994212963</v>
      </c>
      <c r="CI25" s="0" t="n">
        <f aca="false">IF($V25="●",SUMIFS(ST_SUM!CW:CW,ST_SUM!$L:$L,$G25,ST_SUM!$M:$M,IF($B25='PART METHOD'!$D$4,"FMCNC1",IF($B25='PART METHOD'!$D$6,"FMCNC2","STD")))/IF($B25='PART METHOD'!$D$4,COUNTIFS($G:$G,$G25,$V:$V,"●",$A:$A,CI$5,$B:$B,'PART METHOD'!$D$4),IF($B25='PART METHOD'!$D$6,COUNTIFS($G:$G,$G25,$V:$V,"●",$A:$A,CI$5,$B:$B,'PART METHOD'!$D$6),COUNTIFS($G:$G,$G25,$V:$V,"●",$A:$A,CI$5,$B:$B,"&lt;&gt;"&amp;'PART METHOD'!$D$4,$B:$B,"&lt;&gt;"&amp;'PART METHOD'!$D$6)))/CI$3,0)/3600/$E25</f>
        <v>0</v>
      </c>
      <c r="CJ25" s="0" t="n">
        <f aca="false">IF($W25="●",SUMIFS(ST_SUM!CX:CX,ST_SUM!$L:$L,$G25,ST_SUM!$N:$N,IF($B25='PART METHOD'!$D$5,"HAND","STD"))/COUNTIFS($G:$G,$G25,$W:$W,"●",$A:$A,CJ$5,$B:$B,IF($B25='PART METHOD'!$D$5,'PART METHOD'!$D$5,"&lt;&gt;"&amp;'PART METHOD'!$D$5))/CJ$3,0)/3600/$E25</f>
        <v>0.0291073668981482</v>
      </c>
      <c r="CK25" s="0" t="n">
        <f aca="false">IF($X25="●",SUMIFS(ST_SUM!CY:CY,ST_SUM!$L:$L,$G25)/COUNTIFS($G:$G,$G25,$X:$X,"●",$A:$A,CK$5)/CK$3,0)/3600/$E25</f>
        <v>0.00110079861111111</v>
      </c>
      <c r="CL25" s="0" t="n">
        <f aca="false">IF($Y25="●",SUMIFS(ST_SUM!CZ:CZ,ST_SUM!$L:$L,$G25)/COUNTIFS($G:$G,$G25,$Y:$Y,"●",$A:$A,CL$5)/CL$3,0)/3600/$E25</f>
        <v>0</v>
      </c>
      <c r="CM25" s="0" t="n">
        <f aca="false">IF($Z25="●",SUMIFS(ST_SUM!DA:DA,ST_SUM!$L:$L,$G25)/COUNTIFS($G:$G,$G25,$Z:$Z,"●",$A:$A,CM$5)/CM$3,0)/3600/$E25</f>
        <v>0.0230776157407407</v>
      </c>
      <c r="CN25" s="0" t="n">
        <f aca="false">IF($AA25="●",SUMIFS(ST_SUM!DB:DB,ST_SUM!$L:$L,$G25)/COUNTIFS($G:$G,$G25,$AA:$AA,"●",$A:$A,CN$5)/CN$3,0)/3600/$E25</f>
        <v>0.0344488888888889</v>
      </c>
      <c r="CO25" s="0" t="n">
        <f aca="false">IF($AB25="●",SUMIFS(ST_SUM!DC:DC,ST_SUM!$L:$L,$G25)/COUNTIFS($G:$G,$G25,$AB:$AB,"●",$A:$A,CO$5)/CO$3,0)/3600/$E25</f>
        <v>0</v>
      </c>
      <c r="CP25" s="0" t="n">
        <f aca="false">IF($AC25="●",SUMIFS(ST_SUM!DD:DD,ST_SUM!$L:$L,$G25)/COUNTIFS($G:$G,$G25,$AC:$AC,"●",$A:$A,CP$5)/CP$3,0)/3600/$E25</f>
        <v>0.00738378472222222</v>
      </c>
      <c r="CQ25" s="0" t="n">
        <f aca="false">IF($AD25="●",SUMIFS(ST_SUM!DE:DE,ST_SUM!$L:$L,$G25)/COUNTIFS($G:$G,$G25,$AD:$AD,"●",$A:$A,CQ$5)/CQ$3,0)/3600/$E25</f>
        <v>0.0260260185185185</v>
      </c>
      <c r="CR25" s="0" t="n">
        <f aca="false">IF($AE25="●",SUMIFS(ST_SUM!DF:DF,ST_SUM!$L:$L,$G25)/COUNTIFS($G:$G,$G25,$AE:$AE,"●",$A:$A,CR$5)/CR$3,0)/3600/$E25</f>
        <v>0</v>
      </c>
      <c r="CS25" s="0" t="n">
        <f aca="false">IF($AF25="●",SUMIFS(ST_SUM!DG:DG,ST_SUM!$L:$L,$G25)/COUNTIFS($G:$G,$G25,$AF:$AF,"●",$A:$A,CS$5)/CS$3,0)/3600/$E25</f>
        <v>0.0597775694444444</v>
      </c>
      <c r="CT25" s="0" t="n">
        <f aca="false">IF($AG25="●",SUMIFS(ST_SUM!DH:DH,ST_SUM!$L:$L,$G25)/COUNTIFS($G:$G,$G25,$AG:$AG,"●",$A:$A,CT$5)/CT$3,0)/3600/$E25</f>
        <v>0</v>
      </c>
      <c r="CU25" s="0" t="n">
        <f aca="false">IF($AH25="●",SUMIFS(ST_SUM!DI:DI,ST_SUM!$L:$L,$G25)/COUNTIFS($G:$G,$G25,$AH:$AH,"●",$A:$A,CU$5)/CU$3,0)/3600/$E25</f>
        <v>0.0232524479166667</v>
      </c>
      <c r="CV25" s="0" t="n">
        <f aca="false">IF($AI25="●",SUMIFS(ST_SUM!DJ:DJ,ST_SUM!$L:$L,$G25)/COUNTIFS($G:$G,$G25,$AI:$AI,"●",$A:$A,CV$5)/CV$3,0)/3600/$E25</f>
        <v>0</v>
      </c>
      <c r="CW25" s="0" t="n">
        <f aca="false">IF($AJ25="●",SUMIFS(ST_SUM!DK:DK,ST_SUM!$L:$L,$G25)/COUNTIFS($G:$G,$G25,$AJ:$AJ,"●",$A:$A,CW$5)/CW$3,0)/3600/$E25</f>
        <v>0.0394616927083333</v>
      </c>
      <c r="CX25" s="0" t="n">
        <f aca="false">IF($AK25="●",SUMIFS(ST_SUM!DL:DL,ST_SUM!$L:$L,$G25)/COUNTIFS($G:$G,$G25,$AK:$AK,"●",$A:$A,CX$5)/CX$3,0)/3600/$E25</f>
        <v>0</v>
      </c>
      <c r="CY25" s="0" t="n">
        <f aca="false">IF($AL25="●",SUMIFS(ST_SUM!DM:DM,ST_SUM!$L:$L,$G25)/COUNTIFS($G:$G,$G25,$AL:$AL,"●",$A:$A,CY$5)/CY$3,0)/3600/$E25</f>
        <v>0.0249977141203704</v>
      </c>
      <c r="CZ25" s="0" t="n">
        <f aca="false">IF($AM25="●",SUMIFS(ST_SUM!DN:DN,ST_SUM!$L:$L,$G25)/COUNTIFS($G:$G,$G25,$AM:$AM,"●",$A:$A,CZ$5)/CZ$3,0)/3600/$E25</f>
        <v>0</v>
      </c>
      <c r="DA25" s="0" t="n">
        <f aca="false">IF($AN25="●",SUMIFS(ST_SUM!DO:DO,ST_SUM!$L:$L,$G25)/COUNTIFS($G:$G,$G25,$AN:$AN,"●",$A:$A,DA$5)/DA$3,0)/3600/$E25</f>
        <v>0.0318371128472222</v>
      </c>
      <c r="DB25" s="0" t="n">
        <f aca="false">IF($AO25="●",SUMIFS(ST_SUM!DP:DP,ST_SUM!$L:$L,$G25)/COUNTIFS($G:$G,$G25,$AO:$AO,"●",$A:$A,DB$5)/DB$3,0)/3600/$E25</f>
        <v>0.0550491666666667</v>
      </c>
      <c r="DC25" s="0" t="n">
        <f aca="false">IF($AP25="●",SUMIFS(ST_SUM!DQ:DQ,ST_SUM!$L:$L,$G25)/COUNTIFS($G:$G,$G25,$AP:$AP,"●",$A:$A,DC$5)/DC$3,0)/3600/$E25</f>
        <v>0.0158133217592593</v>
      </c>
      <c r="DD25" s="0" t="n">
        <f aca="false">IF($AQ25="●",SUMIFS(ST_SUM!DR:DR,ST_SUM!$L:$L,$G25)/COUNTIFS($G:$G,$G25,$AQ:$AQ,"●",$A:$A,DD$5)/DD$3,0)/3600/$E25</f>
        <v>0.0331661371527778</v>
      </c>
      <c r="DE25" s="0" t="n">
        <f aca="false">IF($AR25="●",SUMIFS(ST_SUM!DS:DS,ST_SUM!$L:$L,$G25)/COUNTIFS($G:$G,$G25,$AR:$AR,"●",$A:$A,DE$5)/DE$3,0)/3600/$E25</f>
        <v>0.0218172743055556</v>
      </c>
      <c r="DF25" s="0" t="n">
        <f aca="false">IF($AS25="●",SUMIFS(ST_SUM!DT:DT,ST_SUM!$L:$L,$G25)/COUNTIFS($G:$G,$G25,$AS:$AS,"●",$A:$A,DF$5)/DF$3,0)/3600/$E25</f>
        <v>0</v>
      </c>
      <c r="DG25" s="0" t="n">
        <f aca="false">IF($AT25="●",SUMIFS(ST_SUM!DU:DU,ST_SUM!$L:$L,$G25)/COUNTIFS($G:$G,$G25,$AT:$AT,"●",$A:$A,DG$5)/DG$3,0)/3600/$E25</f>
        <v>0.0153500694444444</v>
      </c>
      <c r="DH25" s="0" t="n">
        <f aca="false">IF($AU25="●",SUMIFS(ST_SUM!DV:DV,ST_SUM!$L:$L,$G25)/COUNTIFS($G:$G,$G25,$AU:$AU,"●",$A:$A,DH$5)/DH$3,0)/3600/$E25</f>
        <v>0.0111636111111111</v>
      </c>
      <c r="DI25" s="0" t="n">
        <f aca="false">IF($AV25="●",SUMIFS(ST_SUM!DW:DW,ST_SUM!$L:$L,$G25)/COUNTIFS($G:$G,$G25,$AV:$AV,"●",$A:$A,DI$5)/DI$3,0)/3600/$E25</f>
        <v>0</v>
      </c>
      <c r="DJ25" s="0" t="n">
        <f aca="false">IF($AW25="●",SUMIFS(ST_SUM!DX:DX,ST_SUM!$L:$L,$G25)/COUNTIFS($G:$G,$G25,$AW:$AW,"●",$A:$A,DJ$5)/DJ$3,0)/3600/$E25</f>
        <v>0.0193051273148148</v>
      </c>
      <c r="DK25" s="0" t="n">
        <f aca="false">IF($AX25="●",SUMIFS(ST_SUM!DY:DY,ST_SUM!$L:$L,$G25)/COUNTIFS($G:$G,$G25,$AX:$AX,"●",$A:$A,DK$5)/DK$3,0)/3600/$E25</f>
        <v>0.0174839322916667</v>
      </c>
      <c r="DL25" s="0" t="n">
        <f aca="false">IF($AY25="●",SUMIFS(ST_SUM!DZ:DZ,ST_SUM!$L:$L,$G25)/COUNTIFS($G:$G,$G25,$AY:$AY,"●",$A:$A,DL$5)/DL$3,0)/3600/$E25</f>
        <v>0</v>
      </c>
      <c r="DM25" s="0" t="n">
        <f aca="false">IF($AZ25="●",SUMIFS(ST_SUM!EA:EA,ST_SUM!$L:$L,$G25)/COUNTIFS($G:$G,$G25,$AZ:$AZ,"●",$A:$A,DM$5)/DM$3,0)/3600/$E25</f>
        <v>0.0127569791666667</v>
      </c>
      <c r="DN25" s="0" t="n">
        <f aca="false">IF($BA25="●",SUMIFS(ST_SUM!EB:EB,ST_SUM!$L:$L,$G25)/COUNTIFS($G:$G,$G25,$BA:$BA,"●",$A:$A,DN$5)/DN$3,0)/3600/$E25</f>
        <v>0</v>
      </c>
      <c r="DO25" s="0" t="n">
        <f aca="false">IF($BB25="●",SUMIFS(ST_SUM!EC:EC,ST_SUM!$L:$L,$G25)/COUNTIFS($G:$G,$G25,$BB:$BB,"●",$A:$A,DO$5)/DO$3,0)/3600/$E25</f>
        <v>0.02491484375</v>
      </c>
      <c r="DP25" s="0" t="n">
        <f aca="false">IF($BC25="●",SUMIFS(ST_SUM!ED:ED,ST_SUM!$L:$L,$G25)/COUNTIFS($G:$G,$G25,$BC:$BC,"●",$A:$A,DP$5)/DP$3,0)/3600/$E25</f>
        <v>0</v>
      </c>
      <c r="DQ25" s="0" t="n">
        <f aca="false">IF($BD25="●",SUMIFS(ST_SUM!EE:EE,ST_SUM!$L:$L,$G25)/COUNTIFS($G:$G,$G25,$BD:$BD,"●",$A:$A,DQ$5)/DQ$3,0)/3600/$E25</f>
        <v>0</v>
      </c>
      <c r="DR25" s="0" t="n">
        <f aca="false">IF($BE25="●",SUMIFS(ST_SUM!EF:EF,ST_SUM!$L:$L,$G25)/COUNTIFS($G:$G,$G25,$BE:$BE,"●",$A:$A,DR$5)/DR$3,0)/3600/$E25</f>
        <v>0.0164025596064815</v>
      </c>
      <c r="DS25" s="0" t="n">
        <f aca="false">IF($BF25="●",SUMIFS(ST_SUM!EG:EG,ST_SUM!$L:$L,$G25)/COUNTIFS($G:$G,$G25,$BF:$BF,"●",$A:$A,DS$5)/DS$3,0)/3600/$E25</f>
        <v>0.0628602430555556</v>
      </c>
      <c r="DT25" s="0" t="n">
        <f aca="false">IF($BG25="●",SUMIFS(ST_SUM!EH:EH,ST_SUM!$L:$L,$G25)/COUNTIFS($G:$G,$G25,$BG:$BG,"●",$A:$A,DT$5)/DT$3,0)/3600/$E25</f>
        <v>0.0758698893229167</v>
      </c>
      <c r="DU25" s="0" t="n">
        <f aca="false">IF($BH25="●",SUMIFS(ST_SUM!EI:EI,ST_SUM!$L:$L,$G25)/COUNTIFS($G:$G,$G25,$BH:$BH,"●",$A:$A,DU$5)/DU$3,0)/3600/$E25</f>
        <v>0</v>
      </c>
      <c r="DV25" s="0" t="n">
        <f aca="false">IF($BI25="●",SUMIFS(ST_SUM!EJ:EJ,ST_SUM!$L:$L,$G25)/COUNTIFS($G:$G,$G25,$BI:$BI,"●",$A:$A,DV$5)/DV$3,0)/3600/$E25</f>
        <v>0.016131099537037</v>
      </c>
      <c r="DW25" s="0" t="n">
        <f aca="false">IF($BJ25="●",SUMIFS(ST_SUM!EK:EK,ST_SUM!$L:$L,$G25)/COUNTIFS($G:$G,$G25,$BJ:$BJ,"●",$A:$A,DW$5)/DW$3,0)/3600/$E25</f>
        <v>0</v>
      </c>
      <c r="DX25" s="0" t="n">
        <f aca="false">IF($BK25="●",SUMIFS(ST_SUM!EL:EL,ST_SUM!$L:$L,$G25)/COUNTIFS($G:$G,$G25,$BK:$BK,"●",$A:$A,DX$5)/DX$3,0)/3600/$E25</f>
        <v>0</v>
      </c>
      <c r="DY25" s="0" t="n">
        <f aca="false">IF($BL25="●",SUMIFS(ST_SUM!EM:EM,ST_SUM!$L:$L,$G25)/COUNTIFS($G:$G,$G25,$BL:$BL,"●",$A:$A,DY$5)/DY$3,0)/3600/$E25</f>
        <v>0</v>
      </c>
      <c r="DZ25" s="0" t="n">
        <f aca="false">IF($BM25="●",SUMIFS(ST_SUM!EN:EN,ST_SUM!$L:$L,$G25)/COUNTIFS($G:$G,$G25,$BM:$BM,"●",$A:$A,DZ$5)/DZ$3,0)/3600/$E25</f>
        <v>0.0566079600694444</v>
      </c>
      <c r="EA25" s="0" t="n">
        <f aca="false">IF($BN25="●",SUMIFS(ST_SUM!EO:EO,ST_SUM!$L:$L,$G25)/COUNTIFS($G:$G,$G25,$BN:$BN,"●",$A:$A,EA$5)/EA$3,0)/3600/$E25</f>
        <v>0</v>
      </c>
      <c r="EB25" s="0" t="n">
        <f aca="false">IF($BO25="●",SUMIFS(ST_SUM!EP:EP,ST_SUM!$L:$L,$G25)/COUNTIFS($G:$G,$G25,$BO:$BO,"●",$A:$A,EB$5)/EB$3,0)/3600/$E25</f>
        <v>0.0233709085648148</v>
      </c>
      <c r="EC25" s="0" t="n">
        <f aca="false">IF($BP25="●",SUMIFS(ST_SUM!EQ:EQ,ST_SUM!$L:$L,$G25)/COUNTIFS($G:$G,$G25,$BP:$BP,"●",$A:$A,EC$5)/EC$3,0)/3600/$E25</f>
        <v>0.0310114872685185</v>
      </c>
      <c r="ED25" s="0" t="n">
        <f aca="false">IF($BQ25="●",SUMIFS(ST_SUM!ER:ER,ST_SUM!$L:$L,$G25)/COUNTIFS($G:$G,$G25,$BQ:$BQ,"●",$A:$A,ED$5)/ED$3,0)/3600/$E25</f>
        <v>0.017277734375</v>
      </c>
      <c r="EE25" s="0" t="n">
        <f aca="false">IF($BR25="●",SUMIFS(ST_SUM!ES:ES,ST_SUM!$L:$L,$G25)/COUNTIFS($G:$G,$G25,$BR:$BR,"●",$A:$A,EE$5)/EE$3,0)/3600/$E25</f>
        <v>0</v>
      </c>
      <c r="EF25" s="0" t="n">
        <f aca="false">IF($BS25="●",SUMIFS(ST_SUM!ET:ET,ST_SUM!$L:$L,$G25)/COUNTIFS($G:$G,$G25,$BS:$BS,"●",$A:$A,EF$5)/EF$3,0)/3600/$E25</f>
        <v>0</v>
      </c>
      <c r="EG25" s="0" t="n">
        <f aca="false">IF($BT25="●",SUMIFS(ST_SUM!EU:EU,ST_SUM!$L:$L,$G25)/COUNTIFS($G:$G,$G25,$BT:$BT,"●",$A:$A,EG$5)/EG$3,0)/3600/$E25</f>
        <v>0.0231196397569444</v>
      </c>
      <c r="EH25" s="0" t="n">
        <f aca="false">SUM(BU25:EG25)</f>
        <v>1.18125317693866</v>
      </c>
      <c r="EI25" s="0" t="n">
        <f aca="false">IF($H25="●",SUMIFS(ST_SUM!EW:EW,ST_SUM!$L:$L,$G25)/COUNTIFS($G:$G,$G25,$H:$H,"●",$A:$A,EI$5)/EI$3,0)/3600/$E25</f>
        <v>0</v>
      </c>
      <c r="EJ25" s="0" t="n">
        <f aca="false">IF($I25="●",SUMIFS(ST_SUM!EX:EX,ST_SUM!$L:$L,$G25)/COUNTIFS($G:$G,$G25,$I:$I,"●",$A:$A,EJ$5)/EJ$3,0)/3600/$E25</f>
        <v>0.00880642361111111</v>
      </c>
      <c r="EK25" s="0" t="n">
        <f aca="false">IF($J25="●",SUMIFS(ST_SUM!EY:EY,ST_SUM!$L:$L,$G25)/COUNTIFS($G:$G,$G25,$J:$J,"●",$A:$A,EK$5)/EK$3,0)/3600/$E25</f>
        <v>0.0588785052910053</v>
      </c>
      <c r="EL25" s="0" t="n">
        <f aca="false">IF($K25="●",SUMIFS(ST_SUM!EZ:EZ,ST_SUM!$L:$L,$G25)/COUNTIFS($G:$G,$G25,$K:$K,"●",$A:$A,EL$5)/EL$3,0)/3600/$E25</f>
        <v>0.0258602513227513</v>
      </c>
      <c r="EM25" s="0" t="n">
        <f aca="false">IF($L25="●",SUMIFS(ST_SUM!FA:FA,ST_SUM!$L:$L,$G25)/COUNTIFS($G:$G,$G25,$L:$L,"●",$A:$A,EM$5)/EM$3,0)/3600/$E25</f>
        <v>0.0237636098710317</v>
      </c>
      <c r="EN25" s="0" t="n">
        <f aca="false">IF($M25="●",SUMIFS(ST_SUM!FB:FB,ST_SUM!$L:$L,$G25)/COUNTIFS($G:$G,$G25,$M:$M,"●",$A:$A,EN$5)/EN$3,0)/3600/$E25</f>
        <v>0</v>
      </c>
      <c r="EO25" s="0" t="n">
        <f aca="false">IF($N25="●",SUMIFS(ST_SUM!FC:FC,ST_SUM!$L:$L,$G25)/COUNTIFS($G:$G,$G25,$N:$N,"●",$A:$A,EO$5)/EO$3,0)/3600/$E25</f>
        <v>0.0108257936507937</v>
      </c>
      <c r="EP25" s="0" t="n">
        <f aca="false">IF($O25="●",SUMIFS(ST_SUM!FD:FD,ST_SUM!$L:$L,$G25,ST_SUM!$M:$M,IF($B25='PART METHOD'!$D$4,"FMCNC1",IF($B25='PART METHOD'!$D$6,"FMCNC2","STD")))/IF($B25='PART METHOD'!$D$4,COUNTIFS($G:$G,$G25,$O:$O,"●",$A:$A,EP$5,$B:$B,'PART METHOD'!$D$4),IF($B25='PART METHOD'!$D$6,COUNTIFS($G:$G,$G25,$O:$O,"●",$A:$A,EP$5,$B:$B,'PART METHOD'!$D$6),COUNTIFS($G:$G,$G25,$O:$O,"●",$A:$A,EP$5,$B:$B,"&lt;&gt;"&amp;'PART METHOD'!$D$4,$B:$B,"&lt;&gt;"&amp;'PART METHOD'!$D$6)))/EP$3,0)/3600/$E25</f>
        <v>0.0198909556878307</v>
      </c>
      <c r="EQ25" s="0" t="n">
        <f aca="false">IF($P25="●",SUMIFS(ST_SUM!FE:FE,ST_SUM!$L:$L,$G25,ST_SUM!$M:$M,IF($B25='PART METHOD'!$D$4,"FMCNC1",IF($B25='PART METHOD'!$D$6,"FMCNC2","STD")))/IF($B25='PART METHOD'!$D$4,COUNTIFS($G:$G,$G25,$P:$P,"●",$A:$A,EQ$5,$B:$B,'PART METHOD'!$D$4),IF($B25='PART METHOD'!$D$6,COUNTIFS($G:$G,$G25,$P:$P,"●",$A:$A,EQ$5,$B:$B,'PART METHOD'!$D$6),COUNTIFS($G:$G,$G25,$P:$P,"●",$A:$A,EQ$5,$B:$B,"&lt;&gt;"&amp;'PART METHOD'!$D$4,$B:$B,"&lt;&gt;"&amp;'PART METHOD'!$D$6)))/EQ$3,0)/3600/$E25</f>
        <v>0.0142413938492063</v>
      </c>
      <c r="ER25" s="0" t="n">
        <f aca="false">IF($Q25="●",SUMIFS(ST_SUM!FF:FF,ST_SUM!$L:$L,$G25,ST_SUM!$M:$M,IF($B25='PART METHOD'!$D$4,"FMCNC1",IF($B25='PART METHOD'!$D$6,"FMCNC2","STD")))/IF($B25='PART METHOD'!$D$4,COUNTIFS($G:$G,$G25,$Q:$Q,"●",$A:$A,ER$5,$B:$B,'PART METHOD'!$D$4),IF($B25='PART METHOD'!$D$6,COUNTIFS($G:$G,$G25,$Q:$Q,"●",$A:$A,ER$5,$B:$B,'PART METHOD'!$D$6),COUNTIFS($G:$G,$G25,$Q:$Q,"●",$A:$A,ER$5,$B:$B,"&lt;&gt;"&amp;'PART METHOD'!$D$4,$B:$B,"&lt;&gt;"&amp;'PART METHOD'!$D$6)))/ER$3,0)/3600/$E25</f>
        <v>0</v>
      </c>
      <c r="ES25" s="0" t="n">
        <f aca="false">IF($R25="●",SUMIFS(ST_SUM!FG:FG,ST_SUM!$L:$L,$G25,ST_SUM!$M:$M,IF($B25='PART METHOD'!$D$4,"FMCNC1",IF($B25='PART METHOD'!$D$6,"FMCNC2","STD")))/IF($B25='PART METHOD'!$D$4,COUNTIFS($G:$G,$G25,$R:$R,"●",$A:$A,ES$5,$B:$B,'PART METHOD'!$D$4),IF($B25='PART METHOD'!$D$6,COUNTIFS($G:$G,$G25,$R:$R,"●",$A:$A,ES$5,$B:$B,'PART METHOD'!$D$6),COUNTIFS($G:$G,$G25,$R:$R,"●",$A:$A,ES$5,$B:$B,"&lt;&gt;"&amp;'PART METHOD'!$D$4,$B:$B,"&lt;&gt;"&amp;'PART METHOD'!$D$6)))/ES$3,0)/3600/$E25</f>
        <v>0</v>
      </c>
      <c r="ET25" s="0" t="n">
        <f aca="false">IF($S25="●",SUMIFS(ST_SUM!FH:FH,ST_SUM!$L:$L,$G25,ST_SUM!$M:$M,IF($B25='PART METHOD'!$D$4,"FMCNC1",IF($B25='PART METHOD'!$D$6,"FMCNC2","STD")))/IF($B25='PART METHOD'!$D$4,COUNTIFS($G:$G,$G25,$S:$S,"●",$A:$A,ET$5,$B:$B,'PART METHOD'!$D$4),IF($B25='PART METHOD'!$D$6,COUNTIFS($G:$G,$G25,$S:$S,"●",$A:$A,ET$5,$B:$B,'PART METHOD'!$D$6),COUNTIFS($G:$G,$G25,$S:$S,"●",$A:$A,ET$5,$B:$B,"&lt;&gt;"&amp;'PART METHOD'!$D$4,$B:$B,"&lt;&gt;"&amp;'PART METHOD'!$D$6)))/ET$3,0)/3600/$E25</f>
        <v>0.0193028218694885</v>
      </c>
      <c r="EU25" s="0" t="n">
        <f aca="false">IF($T25="●",SUMIFS(ST_SUM!FI:FI,ST_SUM!$L:$L,$G25,ST_SUM!$M:$M,IF($B25='PART METHOD'!$D$4,"FMCNC1",IF($B25='PART METHOD'!$D$6,"FMCNC2","STD")))/IF($B25='PART METHOD'!$D$4,COUNTIFS($G:$G,$G25,$T:$T,"●",$A:$A,EU$5,$B:$B,'PART METHOD'!$D$4),IF($B25='PART METHOD'!$D$6,COUNTIFS($G:$G,$G25,$T:$T,"●",$A:$A,EU$5,$B:$B,'PART METHOD'!$D$6),COUNTIFS($G:$G,$G25,$T:$T,"●",$A:$A,EU$5,$B:$B,"&lt;&gt;"&amp;'PART METHOD'!$D$4,$B:$B,"&lt;&gt;"&amp;'PART METHOD'!$D$6)))/EU$3,0)/3600/$E25</f>
        <v>0.00577558972663139</v>
      </c>
      <c r="EV25" s="0" t="n">
        <f aca="false">IF($U25="●",SUMIFS(ST_SUM!FJ:FJ,ST_SUM!$L:$L,$G25,ST_SUM!$M:$M,IF($B25='PART METHOD'!$D$4,"FMCNC1",IF($B25='PART METHOD'!$D$6,"FMCNC2","STD")))/IF($B25='PART METHOD'!$D$4,COUNTIFS($G:$G,$G25,$U:$U,"●",$A:$A,EV$5,$B:$B,'PART METHOD'!$D$4),IF($B25='PART METHOD'!$D$6,COUNTIFS($G:$G,$G25,$U:$U,"●",$A:$A,EV$5,$B:$B,'PART METHOD'!$D$6),COUNTIFS($G:$G,$G25,$U:$U,"●",$A:$A,EV$5,$B:$B,"&lt;&gt;"&amp;'PART METHOD'!$D$4,$B:$B,"&lt;&gt;"&amp;'PART METHOD'!$D$6)))/EV$3,0)/3600/$E25</f>
        <v>0.0204446235670194</v>
      </c>
      <c r="EW25" s="0" t="n">
        <f aca="false">IF($V25="●",SUMIFS(ST_SUM!FK:FK,ST_SUM!$L:$L,$G25,ST_SUM!$M:$M,IF($B25='PART METHOD'!$D$4,"FMCNC1",IF($B25='PART METHOD'!$D$6,"FMCNC2","STD")))/IF($B25='PART METHOD'!$D$4,COUNTIFS($G:$G,$G25,$V:$V,"●",$A:$A,EW$5,$B:$B,'PART METHOD'!$D$4),IF($B25='PART METHOD'!$D$6,COUNTIFS($G:$G,$G25,$V:$V,"●",$A:$A,EW$5,$B:$B,'PART METHOD'!$D$6),COUNTIFS($G:$G,$G25,$V:$V,"●",$A:$A,EW$5,$B:$B,"&lt;&gt;"&amp;'PART METHOD'!$D$4,$B:$B,"&lt;&gt;"&amp;'PART METHOD'!$D$6)))/EW$3,0)/3600/$E25</f>
        <v>0</v>
      </c>
      <c r="EX25" s="0" t="n">
        <f aca="false">IF($W25="●",SUMIFS(ST_SUM!FL:FL,ST_SUM!$L:$L,$G25,ST_SUM!$N:$N,IF($B25='PART METHOD'!$D$5,"HAND","STD"))/COUNTIFS($G:$G,$G25,$W:$W,"●",$A:$A,EX$5,$B:$B,IF($B25='PART METHOD'!$D$5,'PART METHOD'!$D$5,"&lt;&gt;"&amp;'PART METHOD'!$D$5))/EX$3,0)/3600/$E25</f>
        <v>0.0219092537477954</v>
      </c>
      <c r="EY25" s="0" t="n">
        <f aca="false">IF($X25="●",SUMIFS(ST_SUM!FM:FM,ST_SUM!$L:$L,$G25)/COUNTIFS($G:$G,$G25,$X:$X,"●",$A:$A,EY$5)/EY$3,0)/3600/$E25</f>
        <v>0.000149768518518519</v>
      </c>
      <c r="EZ25" s="0" t="n">
        <f aca="false">IF($Y25="●",SUMIFS(ST_SUM!FN:FN,ST_SUM!$L:$L,$G25)/COUNTIFS($G:$G,$G25,$Y:$Y,"●",$A:$A,EZ$5)/EZ$3,0)/3600/$E25</f>
        <v>0</v>
      </c>
      <c r="FA25" s="0" t="n">
        <f aca="false">IF($Z25="●",SUMIFS(ST_SUM!FO:FO,ST_SUM!$L:$L,$G25)/COUNTIFS($G:$G,$G25,$Z:$Z,"●",$A:$A,FA$5)/FA$3,0)/3600/$E25</f>
        <v>0.00708537202380952</v>
      </c>
      <c r="FB25" s="0" t="n">
        <f aca="false">IF($AA25="●",SUMIFS(ST_SUM!FP:FP,ST_SUM!$L:$L,$G25)/COUNTIFS($G:$G,$G25,$AA:$AA,"●",$A:$A,FB$5)/FB$3,0)/3600/$E25</f>
        <v>0.0216420535714286</v>
      </c>
      <c r="FC25" s="0" t="n">
        <f aca="false">IF($AB25="●",SUMIFS(ST_SUM!FQ:FQ,ST_SUM!$L:$L,$G25)/COUNTIFS($G:$G,$G25,$AB:$AB,"●",$A:$A,FC$5)/FC$3,0)/3600/$E25</f>
        <v>0</v>
      </c>
      <c r="FD25" s="0" t="n">
        <f aca="false">IF($AC25="●",SUMIFS(ST_SUM!FR:FR,ST_SUM!$L:$L,$G25)/COUNTIFS($G:$G,$G25,$AC:$AC,"●",$A:$A,FD$5)/FD$3,0)/3600/$E25</f>
        <v>0.00724205798059965</v>
      </c>
      <c r="FE25" s="0" t="n">
        <f aca="false">IF($AD25="●",SUMIFS(ST_SUM!FS:FS,ST_SUM!$L:$L,$G25)/COUNTIFS($G:$G,$G25,$AD:$AD,"●",$A:$A,FE$5)/FE$3,0)/3600/$E25</f>
        <v>0.0148582933752205</v>
      </c>
      <c r="FF25" s="0" t="n">
        <f aca="false">IF($AE25="●",SUMIFS(ST_SUM!FT:FT,ST_SUM!$L:$L,$G25)/COUNTIFS($G:$G,$G25,$AE:$AE,"●",$A:$A,FF$5)/FF$3,0)/3600/$E25</f>
        <v>0</v>
      </c>
      <c r="FG25" s="0" t="n">
        <f aca="false">IF($AF25="●",SUMIFS(ST_SUM!FU:FU,ST_SUM!$L:$L,$G25)/COUNTIFS($G:$G,$G25,$AF:$AF,"●",$A:$A,FG$5)/FG$3,0)/3600/$E25</f>
        <v>0.0206478571428571</v>
      </c>
      <c r="FH25" s="0" t="n">
        <f aca="false">IF($AG25="●",SUMIFS(ST_SUM!FV:FV,ST_SUM!$L:$L,$G25)/COUNTIFS($G:$G,$G25,$AG:$AG,"●",$A:$A,FH$5)/FH$3,0)/3600/$E25</f>
        <v>0</v>
      </c>
      <c r="FI25" s="0" t="n">
        <f aca="false">IF($AH25="●",SUMIFS(ST_SUM!FW:FW,ST_SUM!$L:$L,$G25)/COUNTIFS($G:$G,$G25,$AH:$AH,"●",$A:$A,FI$5)/FI$3,0)/3600/$E25</f>
        <v>0.0204369791666667</v>
      </c>
      <c r="FJ25" s="0" t="n">
        <f aca="false">IF($AI25="●",SUMIFS(ST_SUM!FX:FX,ST_SUM!$L:$L,$G25)/COUNTIFS($G:$G,$G25,$AI:$AI,"●",$A:$A,FJ$5)/FJ$3,0)/3600/$E25</f>
        <v>0</v>
      </c>
      <c r="FK25" s="0" t="n">
        <f aca="false">IF($AJ25="●",SUMIFS(ST_SUM!FY:FY,ST_SUM!$L:$L,$G25)/COUNTIFS($G:$G,$G25,$AJ:$AJ,"●",$A:$A,FK$5)/FK$3,0)/3600/$E25</f>
        <v>0.048957671957672</v>
      </c>
      <c r="FL25" s="0" t="n">
        <f aca="false">IF($AK25="●",SUMIFS(ST_SUM!FZ:FZ,ST_SUM!$L:$L,$G25)/COUNTIFS($G:$G,$G25,$AK:$AK,"●",$A:$A,FL$5)/FL$3,0)/3600/$E25</f>
        <v>0</v>
      </c>
      <c r="FM25" s="0" t="n">
        <f aca="false">IF($AL25="●",SUMIFS(ST_SUM!GA:GA,ST_SUM!$L:$L,$G25)/COUNTIFS($G:$G,$G25,$AL:$AL,"●",$A:$A,FM$5)/FM$3,0)/3600/$E25</f>
        <v>0.0223872916666667</v>
      </c>
      <c r="FN25" s="0" t="n">
        <f aca="false">IF($AM25="●",SUMIFS(ST_SUM!GB:GB,ST_SUM!$L:$L,$G25)/COUNTIFS($G:$G,$G25,$AM:$AM,"●",$A:$A,FN$5)/FN$3,0)/3600/$E25</f>
        <v>0</v>
      </c>
      <c r="FO25" s="0" t="n">
        <f aca="false">IF($AN25="●",SUMIFS(ST_SUM!GC:GC,ST_SUM!$L:$L,$G25)/COUNTIFS($G:$G,$G25,$AN:$AN,"●",$A:$A,FO$5)/FO$3,0)/3600/$E25</f>
        <v>0.0184209325396825</v>
      </c>
      <c r="FP25" s="0" t="n">
        <f aca="false">IF($AO25="●",SUMIFS(ST_SUM!GD:GD,ST_SUM!$L:$L,$G25)/COUNTIFS($G:$G,$G25,$AO:$AO,"●",$A:$A,FP$5)/FP$3,0)/3600/$E25</f>
        <v>0.0340334490740741</v>
      </c>
      <c r="FQ25" s="0" t="n">
        <f aca="false">IF($AP25="●",SUMIFS(ST_SUM!GE:GE,ST_SUM!$L:$L,$G25)/COUNTIFS($G:$G,$G25,$AP:$AP,"●",$A:$A,FQ$5)/FQ$3,0)/3600/$E25</f>
        <v>0.00914201388888889</v>
      </c>
      <c r="FR25" s="0" t="n">
        <f aca="false">IF($AQ25="●",SUMIFS(ST_SUM!GF:GF,ST_SUM!$L:$L,$G25)/COUNTIFS($G:$G,$G25,$AQ:$AQ,"●",$A:$A,FR$5)/FR$3,0)/3600/$E25</f>
        <v>0.035832208994709</v>
      </c>
      <c r="FS25" s="0" t="n">
        <f aca="false">IF($AR25="●",SUMIFS(ST_SUM!GG:GG,ST_SUM!$L:$L,$G25)/COUNTIFS($G:$G,$G25,$AR:$AR,"●",$A:$A,FS$5)/FS$3,0)/3600/$E25</f>
        <v>0.0150680555555556</v>
      </c>
      <c r="FT25" s="0" t="n">
        <f aca="false">IF($AS25="●",SUMIFS(ST_SUM!GH:GH,ST_SUM!$L:$L,$G25)/COUNTIFS($G:$G,$G25,$AS:$AS,"●",$A:$A,FT$5)/FT$3,0)/3600/$E25</f>
        <v>0</v>
      </c>
      <c r="FU25" s="0" t="n">
        <f aca="false">IF($AT25="●",SUMIFS(ST_SUM!GI:GI,ST_SUM!$L:$L,$G25)/COUNTIFS($G:$G,$G25,$AT:$AT,"●",$A:$A,FU$5)/FU$3,0)/3600/$E25</f>
        <v>0.0185558035714286</v>
      </c>
      <c r="FV25" s="0" t="n">
        <f aca="false">IF($AU25="●",SUMIFS(ST_SUM!GJ:GJ,ST_SUM!$L:$L,$G25)/COUNTIFS($G:$G,$G25,$AU:$AU,"●",$A:$A,FV$5)/FV$3,0)/3600/$E25</f>
        <v>0.00451814925044092</v>
      </c>
      <c r="FW25" s="0" t="n">
        <f aca="false">IF($AV25="●",SUMIFS(ST_SUM!GK:GK,ST_SUM!$L:$L,$G25)/COUNTIFS($G:$G,$G25,$AV:$AV,"●",$A:$A,FW$5)/FW$3,0)/3600/$E25</f>
        <v>0</v>
      </c>
      <c r="FX25" s="0" t="n">
        <f aca="false">IF($AW25="●",SUMIFS(ST_SUM!GL:GL,ST_SUM!$L:$L,$G25)/COUNTIFS($G:$G,$G25,$AW:$AW,"●",$A:$A,FX$5)/FX$3,0)/3600/$E25</f>
        <v>0.00866089065255732</v>
      </c>
      <c r="FY25" s="0" t="n">
        <f aca="false">IF($AX25="●",SUMIFS(ST_SUM!GM:GM,ST_SUM!$L:$L,$G25)/COUNTIFS($G:$G,$G25,$AX:$AX,"●",$A:$A,FY$5)/FY$3,0)/3600/$E25</f>
        <v>0.0184109209656085</v>
      </c>
      <c r="FZ25" s="0" t="n">
        <f aca="false">IF($AY25="●",SUMIFS(ST_SUM!GN:GN,ST_SUM!$L:$L,$G25)/COUNTIFS($G:$G,$G25,$AY:$AY,"●",$A:$A,FZ$5)/FZ$3,0)/3600/$E25</f>
        <v>0</v>
      </c>
      <c r="GA25" s="0" t="n">
        <f aca="false">IF($AZ25="●",SUMIFS(ST_SUM!GO:GO,ST_SUM!$L:$L,$G25)/COUNTIFS($G:$G,$G25,$AZ:$AZ,"●",$A:$A,GA$5)/GA$3,0)/3600/$E25</f>
        <v>0.0117523660714286</v>
      </c>
      <c r="GB25" s="0" t="n">
        <f aca="false">IF($BA25="●",SUMIFS(ST_SUM!GP:GP,ST_SUM!$L:$L,$G25)/COUNTIFS($G:$G,$G25,$BA:$BA,"●",$A:$A,GB$5)/GB$3,0)/3600/$E25</f>
        <v>0</v>
      </c>
      <c r="GC25" s="0" t="n">
        <f aca="false">IF($BB25="●",SUMIFS(ST_SUM!GQ:GQ,ST_SUM!$L:$L,$G25)/COUNTIFS($G:$G,$G25,$BB:$BB,"●",$A:$A,GC$5)/GC$3,0)/3600/$E25</f>
        <v>0.0125185295414462</v>
      </c>
      <c r="GD25" s="0" t="n">
        <f aca="false">IF($BC25="●",SUMIFS(ST_SUM!GR:GR,ST_SUM!$L:$L,$G25)/COUNTIFS($G:$G,$G25,$BC:$BC,"●",$A:$A,GD$5)/GD$3,0)/3600/$E25</f>
        <v>0</v>
      </c>
      <c r="GE25" s="0" t="n">
        <f aca="false">IF($BD25="●",SUMIFS(ST_SUM!GS:GS,ST_SUM!$L:$L,$G25)/COUNTIFS($G:$G,$G25,$BD:$BD,"●",$A:$A,GE$5)/GE$3,0)/3600/$E25</f>
        <v>0</v>
      </c>
      <c r="GF25" s="0" t="n">
        <f aca="false">IF($BE25="●",SUMIFS(ST_SUM!GT:GT,ST_SUM!$L:$L,$G25)/COUNTIFS($G:$G,$G25,$BE:$BE,"●",$A:$A,GF$5)/GF$3,0)/3600/$E25</f>
        <v>0.0148200507054674</v>
      </c>
      <c r="GG25" s="0" t="n">
        <f aca="false">IF($BF25="●",SUMIFS(ST_SUM!GU:GU,ST_SUM!$L:$L,$G25)/COUNTIFS($G:$G,$G25,$BF:$BF,"●",$A:$A,GG$5)/GG$3,0)/3600/$E25</f>
        <v>0.0380441550925926</v>
      </c>
      <c r="GH25" s="0" t="n">
        <f aca="false">IF($BG25="●",SUMIFS(ST_SUM!GV:GV,ST_SUM!$L:$L,$G25)/COUNTIFS($G:$G,$G25,$BG:$BG,"●",$A:$A,GH$5)/GH$3,0)/3600/$E25</f>
        <v>0.0399375826719577</v>
      </c>
      <c r="GI25" s="0" t="n">
        <f aca="false">IF($BH25="●",SUMIFS(ST_SUM!GW:GW,ST_SUM!$L:$L,$G25)/COUNTIFS($G:$G,$G25,$BH:$BH,"●",$A:$A,GI$5)/GI$3,0)/3600/$E25</f>
        <v>0</v>
      </c>
      <c r="GJ25" s="0" t="n">
        <f aca="false">IF($BI25="●",SUMIFS(ST_SUM!GX:GX,ST_SUM!$L:$L,$G25)/COUNTIFS($G:$G,$G25,$BI:$BI,"●",$A:$A,GJ$5)/GJ$3,0)/3600/$E25</f>
        <v>0.00611025628306878</v>
      </c>
      <c r="GK25" s="0" t="n">
        <f aca="false">IF($BJ25="●",SUMIFS(ST_SUM!GY:GY,ST_SUM!$L:$L,$G25)/COUNTIFS($G:$G,$G25,$BJ:$BJ,"●",$A:$A,GK$5)/GK$3,0)/3600/$E25</f>
        <v>0</v>
      </c>
      <c r="GL25" s="0" t="n">
        <f aca="false">IF($BK25="●",SUMIFS(ST_SUM!GZ:GZ,ST_SUM!$L:$L,$G25)/COUNTIFS($G:$G,$G25,$BK:$BK,"●",$A:$A,GL$5)/GL$3,0)/3600/$E25</f>
        <v>0</v>
      </c>
      <c r="GM25" s="0" t="n">
        <f aca="false">IF($BL25="●",SUMIFS(ST_SUM!HA:HA,ST_SUM!$L:$L,$G25)/COUNTIFS($G:$G,$G25,$BL:$BL,"●",$A:$A,GM$5)/GM$3,0)/3600/$E25</f>
        <v>0</v>
      </c>
      <c r="GN25" s="0" t="n">
        <f aca="false">IF($BM25="●",SUMIFS(ST_SUM!HB:HB,ST_SUM!$L:$L,$G25)/COUNTIFS($G:$G,$G25,$BM:$BM,"●",$A:$A,GN$5)/GN$3,0)/3600/$E25</f>
        <v>0.044880611359127</v>
      </c>
      <c r="GO25" s="0" t="n">
        <f aca="false">IF($BN25="●",SUMIFS(ST_SUM!HC:HC,ST_SUM!$L:$L,$G25)/COUNTIFS($G:$G,$G25,$BN:$BN,"●",$A:$A,GO$5)/GO$3,0)/3600/$E25</f>
        <v>0</v>
      </c>
      <c r="GP25" s="0" t="n">
        <f aca="false">IF($BO25="●",SUMIFS(ST_SUM!HD:HD,ST_SUM!$L:$L,$G25)/COUNTIFS($G:$G,$G25,$BO:$BO,"●",$A:$A,GP$5)/GP$3,0)/3600/$E25</f>
        <v>0.0107340388007055</v>
      </c>
      <c r="GQ25" s="0" t="n">
        <f aca="false">IF($BP25="●",SUMIFS(ST_SUM!HE:HE,ST_SUM!$L:$L,$G25)/COUNTIFS($G:$G,$G25,$BP:$BP,"●",$A:$A,GQ$5)/GQ$3,0)/3600/$E25</f>
        <v>0.017002948633157</v>
      </c>
      <c r="GR25" s="0" t="n">
        <f aca="false">IF($BQ25="●",SUMIFS(ST_SUM!HF:HF,ST_SUM!$L:$L,$G25)/COUNTIFS($G:$G,$G25,$BQ:$BQ,"●",$A:$A,GR$5)/GR$3,0)/3600/$E25</f>
        <v>0.0167697069279101</v>
      </c>
      <c r="GS25" s="0" t="n">
        <f aca="false">IF($BR25="●",SUMIFS(ST_SUM!HG:HG,ST_SUM!$L:$L,$G25)/COUNTIFS($G:$G,$G25,$BR:$BR,"●",$A:$A,GS$5)/GS$3,0)/3600/$E25</f>
        <v>0</v>
      </c>
      <c r="GT25" s="0" t="n">
        <f aca="false">IF($BS25="●",SUMIFS(ST_SUM!HH:HH,ST_SUM!$L:$L,$G25)/COUNTIFS($G:$G,$G25,$BS:$BS,"●",$A:$A,GT$5)/GT$3,0)/3600/$E25</f>
        <v>0</v>
      </c>
      <c r="GU25" s="0" t="n">
        <f aca="false">IF($BT25="●",SUMIFS(ST_SUM!HI:HI,ST_SUM!$L:$L,$G25)/COUNTIFS($G:$G,$G25,$BT:$BT,"●",$A:$A,GU$5)/GU$3,0)/3600/$E25</f>
        <v>0.00863605048500882</v>
      </c>
      <c r="GV25" s="0" t="n">
        <f aca="false">SUM(EI25:GU25)</f>
        <v>0.776955288662919</v>
      </c>
      <c r="GW25" s="0" t="n">
        <f aca="false">IF($H25="●",SUMIFS(ST_SUM!HK:HK,ST_SUM!$L:$L,$G25)/COUNTIFS($G:$G,$G25,$H:$H,"●",$A:$A,GW$5)/GW$3,0)/3600/$E25</f>
        <v>0</v>
      </c>
      <c r="GX25" s="0" t="n">
        <f aca="false">IF($I25="●",SUMIFS(ST_SUM!HL:HL,ST_SUM!$L:$L,$G25)/COUNTIFS($G:$G,$G25,$I:$I,"●",$A:$A,GX$5)/GX$3,0)/3600/$E25</f>
        <v>0.0154504892676768</v>
      </c>
      <c r="GY25" s="0" t="n">
        <f aca="false">IF($J25="●",SUMIFS(ST_SUM!HM:HM,ST_SUM!$L:$L,$G25)/COUNTIFS($G:$G,$G25,$J:$J,"●",$A:$A,GY$5)/GY$3,0)/3600/$E25</f>
        <v>0.0384337152777778</v>
      </c>
      <c r="GZ25" s="0" t="n">
        <f aca="false">IF($K25="●",SUMIFS(ST_SUM!HN:HN,ST_SUM!$L:$L,$G25)/COUNTIFS($G:$G,$G25,$K:$K,"●",$A:$A,GZ$5)/GZ$3,0)/3600/$E25</f>
        <v>0.018120202020202</v>
      </c>
      <c r="HA25" s="0" t="n">
        <f aca="false">IF($L25="●",SUMIFS(ST_SUM!HO:HO,ST_SUM!$L:$L,$G25)/COUNTIFS($G:$G,$G25,$L:$L,"●",$A:$A,HA$5)/HA$3,0)/3600/$E25</f>
        <v>0.0224800268308081</v>
      </c>
      <c r="HB25" s="0" t="n">
        <f aca="false">IF($M25="●",SUMIFS(ST_SUM!HP:HP,ST_SUM!$L:$L,$G25)/COUNTIFS($G:$G,$G25,$M:$M,"●",$A:$A,HB$5)/HB$3,0)/3600/$E25</f>
        <v>0</v>
      </c>
      <c r="HC25" s="0" t="n">
        <f aca="false">IF($N25="●",SUMIFS(ST_SUM!HQ:HQ,ST_SUM!$L:$L,$G25)/COUNTIFS($G:$G,$G25,$N:$N,"●",$A:$A,HC$5)/HC$3,0)/3600/$E25</f>
        <v>0.0129390151515152</v>
      </c>
      <c r="HD25" s="0" t="n">
        <f aca="false">IF($O25="●",SUMIFS(ST_SUM!HR:HR,ST_SUM!$L:$L,$G25,ST_SUM!$M:$M,IF($B25='PART METHOD'!$D$4,"FMCNC1",IF($B25='PART METHOD'!$D$6,"FMCNC2","STD")))/IF($B25='PART METHOD'!$D$4,COUNTIFS($G:$G,$G25,$O:$O,"●",$A:$A,HD$5,$B:$B,'PART METHOD'!$D$4),IF($B25='PART METHOD'!$D$6,COUNTIFS($G:$G,$G25,$O:$O,"●",$A:$A,HD$5,$B:$B,'PART METHOD'!$D$6),COUNTIFS($G:$G,$G25,$O:$O,"●",$A:$A,HD$5,$B:$B,"&lt;&gt;"&amp;'PART METHOD'!$D$4,$B:$B,"&lt;&gt;"&amp;'PART METHOD'!$D$6)))/HD$3,0)/3600/$E25</f>
        <v>0.0241079803240741</v>
      </c>
      <c r="HE25" s="0" t="n">
        <f aca="false">IF($P25="●",SUMIFS(ST_SUM!HS:HS,ST_SUM!$L:$L,$G25,ST_SUM!$M:$M,IF($B25='PART METHOD'!$D$4,"FMCNC1",IF($B25='PART METHOD'!$D$6,"FMCNC2","STD")))/IF($B25='PART METHOD'!$D$4,COUNTIFS($G:$G,$G25,$P:$P,"●",$A:$A,HE$5,$B:$B,'PART METHOD'!$D$4),IF($B25='PART METHOD'!$D$6,COUNTIFS($G:$G,$G25,$P:$P,"●",$A:$A,HE$5,$B:$B,'PART METHOD'!$D$6),COUNTIFS($G:$G,$G25,$P:$P,"●",$A:$A,HE$5,$B:$B,"&lt;&gt;"&amp;'PART METHOD'!$D$4,$B:$B,"&lt;&gt;"&amp;'PART METHOD'!$D$6)))/HE$3,0)/3600/$E25</f>
        <v>0.0150555660774411</v>
      </c>
      <c r="HF25" s="0" t="n">
        <f aca="false">IF($Q25="●",SUMIFS(ST_SUM!HT:HT,ST_SUM!$L:$L,$G25,ST_SUM!$M:$M,IF($B25='PART METHOD'!$D$4,"FMCNC1",IF($B25='PART METHOD'!$D$6,"FMCNC2","STD")))/IF($B25='PART METHOD'!$D$4,COUNTIFS($G:$G,$G25,$Q:$Q,"●",$A:$A,HF$5,$B:$B,'PART METHOD'!$D$4),IF($B25='PART METHOD'!$D$6,COUNTIFS($G:$G,$G25,$Q:$Q,"●",$A:$A,HF$5,$B:$B,'PART METHOD'!$D$6),COUNTIFS($G:$G,$G25,$Q:$Q,"●",$A:$A,HF$5,$B:$B,"&lt;&gt;"&amp;'PART METHOD'!$D$4,$B:$B,"&lt;&gt;"&amp;'PART METHOD'!$D$6)))/HF$3,0)/3600/$E25</f>
        <v>0</v>
      </c>
      <c r="HG25" s="0" t="n">
        <f aca="false">IF($R25="●",SUMIFS(ST_SUM!HU:HU,ST_SUM!$L:$L,$G25,ST_SUM!$M:$M,IF($B25='PART METHOD'!$D$4,"FMCNC1",IF($B25='PART METHOD'!$D$6,"FMCNC2","STD")))/IF($B25='PART METHOD'!$D$4,COUNTIFS($G:$G,$G25,$R:$R,"●",$A:$A,HG$5,$B:$B,'PART METHOD'!$D$4),IF($B25='PART METHOD'!$D$6,COUNTIFS($G:$G,$G25,$R:$R,"●",$A:$A,HG$5,$B:$B,'PART METHOD'!$D$6),COUNTIFS($G:$G,$G25,$R:$R,"●",$A:$A,HG$5,$B:$B,"&lt;&gt;"&amp;'PART METHOD'!$D$4,$B:$B,"&lt;&gt;"&amp;'PART METHOD'!$D$6)))/HG$3,0)/3600/$E25</f>
        <v>0</v>
      </c>
      <c r="HH25" s="0" t="n">
        <f aca="false">IF($S25="●",SUMIFS(ST_SUM!HV:HV,ST_SUM!$L:$L,$G25,ST_SUM!$M:$M,IF($B25='PART METHOD'!$D$4,"FMCNC1",IF($B25='PART METHOD'!$D$6,"FMCNC2","STD")))/IF($B25='PART METHOD'!$D$4,COUNTIFS($G:$G,$G25,$S:$S,"●",$A:$A,HH$5,$B:$B,'PART METHOD'!$D$4),IF($B25='PART METHOD'!$D$6,COUNTIFS($G:$G,$G25,$S:$S,"●",$A:$A,HH$5,$B:$B,'PART METHOD'!$D$6),COUNTIFS($G:$G,$G25,$S:$S,"●",$A:$A,HH$5,$B:$B,"&lt;&gt;"&amp;'PART METHOD'!$D$4,$B:$B,"&lt;&gt;"&amp;'PART METHOD'!$D$6)))/HH$3,0)/3600/$E25</f>
        <v>0.0180306976010101</v>
      </c>
      <c r="HI25" s="0" t="n">
        <f aca="false">IF($T25="●",SUMIFS(ST_SUM!HW:HW,ST_SUM!$L:$L,$G25,ST_SUM!$M:$M,IF($B25='PART METHOD'!$D$4,"FMCNC1",IF($B25='PART METHOD'!$D$6,"FMCNC2","STD")))/IF($B25='PART METHOD'!$D$4,COUNTIFS($G:$G,$G25,$T:$T,"●",$A:$A,HI$5,$B:$B,'PART METHOD'!$D$4),IF($B25='PART METHOD'!$D$6,COUNTIFS($G:$G,$G25,$T:$T,"●",$A:$A,HI$5,$B:$B,'PART METHOD'!$D$6),COUNTIFS($G:$G,$G25,$T:$T,"●",$A:$A,HI$5,$B:$B,"&lt;&gt;"&amp;'PART METHOD'!$D$4,$B:$B,"&lt;&gt;"&amp;'PART METHOD'!$D$6)))/HI$3,0)/3600/$E25</f>
        <v>0.0120563578493266</v>
      </c>
      <c r="HJ25" s="0" t="n">
        <f aca="false">IF($U25="●",SUMIFS(ST_SUM!HX:HX,ST_SUM!$L:$L,$G25,ST_SUM!$M:$M,IF($B25='PART METHOD'!$D$4,"FMCNC1",IF($B25='PART METHOD'!$D$6,"FMCNC2","STD")))/IF($B25='PART METHOD'!$D$4,COUNTIFS($G:$G,$G25,$U:$U,"●",$A:$A,HJ$5,$B:$B,'PART METHOD'!$D$4),IF($B25='PART METHOD'!$D$6,COUNTIFS($G:$G,$G25,$U:$U,"●",$A:$A,HJ$5,$B:$B,'PART METHOD'!$D$6),COUNTIFS($G:$G,$G25,$U:$U,"●",$A:$A,HJ$5,$B:$B,"&lt;&gt;"&amp;'PART METHOD'!$D$4,$B:$B,"&lt;&gt;"&amp;'PART METHOD'!$D$6)))/HJ$3,0)/3600/$E25</f>
        <v>0.0199687731481482</v>
      </c>
      <c r="HK25" s="0" t="n">
        <f aca="false">IF($V25="●",SUMIFS(ST_SUM!HY:HY,ST_SUM!$L:$L,$G25,ST_SUM!$M:$M,IF($B25='PART METHOD'!$D$4,"FMCNC1",IF($B25='PART METHOD'!$D$6,"FMCNC2","STD")))/IF($B25='PART METHOD'!$D$4,COUNTIFS($G:$G,$G25,$V:$V,"●",$A:$A,HK$5,$B:$B,'PART METHOD'!$D$4),IF($B25='PART METHOD'!$D$6,COUNTIFS($G:$G,$G25,$V:$V,"●",$A:$A,HK$5,$B:$B,'PART METHOD'!$D$6),COUNTIFS($G:$G,$G25,$V:$V,"●",$A:$A,HK$5,$B:$B,"&lt;&gt;"&amp;'PART METHOD'!$D$4,$B:$B,"&lt;&gt;"&amp;'PART METHOD'!$D$6)))/HK$3,0)/3600/$E25</f>
        <v>0</v>
      </c>
      <c r="HL25" s="0" t="n">
        <f aca="false">IF($W25="●",SUMIFS(ST_SUM!HZ:HZ,ST_SUM!$L:$L,$G25,ST_SUM!$N:$N,IF($B25='PART METHOD'!$D$5,"HAND","STD"))/COUNTIFS($G:$G,$G25,$W:$W,"●",$A:$A,HL$5,$B:$B,IF($B25='PART METHOD'!$D$5,'PART METHOD'!$D$5,"&lt;&gt;"&amp;'PART METHOD'!$D$5))/HL$3,0)/3600/$E25</f>
        <v>0.0201894728535354</v>
      </c>
      <c r="HM25" s="0" t="n">
        <f aca="false">IF($X25="●",SUMIFS(ST_SUM!IA:IA,ST_SUM!$L:$L,$G25)/COUNTIFS($G:$G,$G25,$X:$X,"●",$A:$A,HM$5)/HM$3,0)/3600/$E25</f>
        <v>0.00147428385416667</v>
      </c>
      <c r="HN25" s="0" t="n">
        <f aca="false">IF($Y25="●",SUMIFS(ST_SUM!IB:IB,ST_SUM!$L:$L,$G25)/COUNTIFS($G:$G,$G25,$Y:$Y,"●",$A:$A,HN$5)/HN$3,0)/3600/$E25</f>
        <v>0</v>
      </c>
      <c r="HO25" s="0" t="n">
        <f aca="false">IF($Z25="●",SUMIFS(ST_SUM!IC:IC,ST_SUM!$L:$L,$G25)/COUNTIFS($G:$G,$G25,$Z:$Z,"●",$A:$A,HO$5)/HO$3,0)/3600/$E25</f>
        <v>0.013204224537037</v>
      </c>
      <c r="HP25" s="0" t="n">
        <f aca="false">IF($AA25="●",SUMIFS(ST_SUM!ID:ID,ST_SUM!$L:$L,$G25)/COUNTIFS($G:$G,$G25,$AA:$AA,"●",$A:$A,HP$5)/HP$3,0)/3600/$E25</f>
        <v>0.0326213502209596</v>
      </c>
      <c r="HQ25" s="0" t="n">
        <f aca="false">IF($AB25="●",SUMIFS(ST_SUM!IE:IE,ST_SUM!$L:$L,$G25)/COUNTIFS($G:$G,$G25,$AB:$AB,"●",$A:$A,HQ$5)/HQ$3,0)/3600/$E25</f>
        <v>0</v>
      </c>
      <c r="HR25" s="0" t="n">
        <f aca="false">IF($AC25="●",SUMIFS(ST_SUM!IF:IF,ST_SUM!$L:$L,$G25)/COUNTIFS($G:$G,$G25,$AC:$AC,"●",$A:$A,HR$5)/HR$3,0)/3600/$E25</f>
        <v>0.00331241056397306</v>
      </c>
      <c r="HS25" s="0" t="n">
        <f aca="false">IF($AD25="●",SUMIFS(ST_SUM!IG:IG,ST_SUM!$L:$L,$G25)/COUNTIFS($G:$G,$G25,$AD:$AD,"●",$A:$A,HS$5)/HS$3,0)/3600/$E25</f>
        <v>0.0167433646359428</v>
      </c>
      <c r="HT25" s="0" t="n">
        <f aca="false">IF($AE25="●",SUMIFS(ST_SUM!IH:IH,ST_SUM!$L:$L,$G25)/COUNTIFS($G:$G,$G25,$AE:$AE,"●",$A:$A,HT$5)/HT$3,0)/3600/$E25</f>
        <v>0</v>
      </c>
      <c r="HU25" s="0" t="n">
        <f aca="false">IF($AF25="●",SUMIFS(ST_SUM!II:II,ST_SUM!$L:$L,$G25)/COUNTIFS($G:$G,$G25,$AF:$AF,"●",$A:$A,HU$5)/HU$3,0)/3600/$E25</f>
        <v>0.0347101957070707</v>
      </c>
      <c r="HV25" s="0" t="n">
        <f aca="false">IF($AG25="●",SUMIFS(ST_SUM!IJ:IJ,ST_SUM!$L:$L,$G25)/COUNTIFS($G:$G,$G25,$AG:$AG,"●",$A:$A,HV$5)/HV$3,0)/3600/$E25</f>
        <v>0</v>
      </c>
      <c r="HW25" s="0" t="n">
        <f aca="false">IF($AH25="●",SUMIFS(ST_SUM!IK:IK,ST_SUM!$L:$L,$G25)/COUNTIFS($G:$G,$G25,$AH:$AH,"●",$A:$A,HW$5)/HW$3,0)/3600/$E25</f>
        <v>0.0211043087121212</v>
      </c>
      <c r="HX25" s="0" t="n">
        <f aca="false">IF($AI25="●",SUMIFS(ST_SUM!IL:IL,ST_SUM!$L:$L,$G25)/COUNTIFS($G:$G,$G25,$AI:$AI,"●",$A:$A,HX$5)/HX$3,0)/3600/$E25</f>
        <v>0</v>
      </c>
      <c r="HY25" s="0" t="n">
        <f aca="false">IF($AJ25="●",SUMIFS(ST_SUM!IM:IM,ST_SUM!$L:$L,$G25)/COUNTIFS($G:$G,$G25,$AJ:$AJ,"●",$A:$A,HY$5)/HY$3,0)/3600/$E25</f>
        <v>0.0332625394570707</v>
      </c>
      <c r="HZ25" s="0" t="n">
        <f aca="false">IF($AK25="●",SUMIFS(ST_SUM!IN:IN,ST_SUM!$L:$L,$G25)/COUNTIFS($G:$G,$G25,$AK:$AK,"●",$A:$A,HZ$5)/HZ$3,0)/3600/$E25</f>
        <v>0</v>
      </c>
      <c r="IA25" s="0" t="n">
        <f aca="false">IF($AL25="●",SUMIFS(ST_SUM!IO:IO,ST_SUM!$L:$L,$G25)/COUNTIFS($G:$G,$G25,$AL:$AL,"●",$A:$A,IA$5)/IA$3,0)/3600/$E25</f>
        <v>0.0143337068602694</v>
      </c>
      <c r="IB25" s="0" t="n">
        <f aca="false">IF($AM25="●",SUMIFS(ST_SUM!IP:IP,ST_SUM!$L:$L,$G25)/COUNTIFS($G:$G,$G25,$AM:$AM,"●",$A:$A,IB$5)/IB$3,0)/3600/$E25</f>
        <v>0</v>
      </c>
      <c r="IC25" s="0" t="n">
        <f aca="false">IF($AN25="●",SUMIFS(ST_SUM!IQ:IQ,ST_SUM!$L:$L,$G25)/COUNTIFS($G:$G,$G25,$AN:$AN,"●",$A:$A,IC$5)/IC$3,0)/3600/$E25</f>
        <v>0.0155364109848485</v>
      </c>
      <c r="ID25" s="0" t="n">
        <f aca="false">IF($AO25="●",SUMIFS(ST_SUM!IR:IR,ST_SUM!$L:$L,$G25)/COUNTIFS($G:$G,$G25,$AO:$AO,"●",$A:$A,ID$5)/ID$3,0)/3600/$E25</f>
        <v>0.0442407571811869</v>
      </c>
      <c r="IE25" s="0" t="n">
        <f aca="false">IF($AP25="●",SUMIFS(ST_SUM!IS:IS,ST_SUM!$L:$L,$G25)/COUNTIFS($G:$G,$G25,$AP:$AP,"●",$A:$A,IE$5)/IE$3,0)/3600/$E25</f>
        <v>0.00823704545454546</v>
      </c>
      <c r="IF25" s="0" t="n">
        <f aca="false">IF($AQ25="●",SUMIFS(ST_SUM!IT:IT,ST_SUM!$L:$L,$G25)/COUNTIFS($G:$G,$G25,$AQ:$AQ,"●",$A:$A,IF$5)/IF$3,0)/3600/$E25</f>
        <v>0.0188860298295455</v>
      </c>
      <c r="IG25" s="0" t="n">
        <f aca="false">IF($AR25="●",SUMIFS(ST_SUM!IU:IU,ST_SUM!$L:$L,$G25)/COUNTIFS($G:$G,$G25,$AR:$AR,"●",$A:$A,IG$5)/IG$3,0)/3600/$E25</f>
        <v>0.0113833246527778</v>
      </c>
      <c r="IH25" s="0" t="n">
        <f aca="false">IF($AS25="●",SUMIFS(ST_SUM!IV:IV,ST_SUM!$L:$L,$G25)/COUNTIFS($G:$G,$G25,$AS:$AS,"●",$A:$A,IH$5)/IH$3,0)/3600/$E25</f>
        <v>0</v>
      </c>
      <c r="II25" s="0" t="n">
        <f aca="false">IF($AT25="●",SUMIFS(ST_SUM!IW:IW,ST_SUM!$L:$L,$G25)/COUNTIFS($G:$G,$G25,$AT:$AT,"●",$A:$A,II$5)/II$3,0)/3600/$E25</f>
        <v>0.0198267676767677</v>
      </c>
      <c r="IJ25" s="0" t="n">
        <f aca="false">IF($AU25="●",SUMIFS(ST_SUM!IX:IX,ST_SUM!$L:$L,$G25)/COUNTIFS($G:$G,$G25,$AU:$AU,"●",$A:$A,IJ$5)/IJ$3,0)/3600/$E25</f>
        <v>0.00498727904040404</v>
      </c>
      <c r="IK25" s="0" t="n">
        <f aca="false">IF($AV25="●",SUMIFS(ST_SUM!IY:IY,ST_SUM!$L:$L,$G25)/COUNTIFS($G:$G,$G25,$AV:$AV,"●",$A:$A,IK$5)/IK$3,0)/3600/$E25</f>
        <v>0</v>
      </c>
      <c r="IL25" s="0" t="n">
        <f aca="false">IF($AW25="●",SUMIFS(ST_SUM!IZ:IZ,ST_SUM!$L:$L,$G25)/COUNTIFS($G:$G,$G25,$AW:$AW,"●",$A:$A,IL$5)/IL$3,0)/3600/$E25</f>
        <v>0.00981114793771044</v>
      </c>
      <c r="IM25" s="0" t="n">
        <f aca="false">IF($AX25="●",SUMIFS(ST_SUM!JA:JA,ST_SUM!$L:$L,$G25)/COUNTIFS($G:$G,$G25,$AX:$AX,"●",$A:$A,IM$5)/IM$3,0)/3600/$E25</f>
        <v>0.012412279040404</v>
      </c>
      <c r="IN25" s="0" t="n">
        <f aca="false">IF($AY25="●",SUMIFS(ST_SUM!JB:JB,ST_SUM!$L:$L,$G25)/COUNTIFS($G:$G,$G25,$AY:$AY,"●",$A:$A,IN$5)/IN$3,0)/3600/$E25</f>
        <v>0</v>
      </c>
      <c r="IO25" s="0" t="n">
        <f aca="false">IF($AZ25="●",SUMIFS(ST_SUM!JC:JC,ST_SUM!$L:$L,$G25)/COUNTIFS($G:$G,$G25,$AZ:$AZ,"●",$A:$A,IO$5)/IO$3,0)/3600/$E25</f>
        <v>0.00294406565656566</v>
      </c>
      <c r="IP25" s="0" t="n">
        <f aca="false">IF($BA25="●",SUMIFS(ST_SUM!JD:JD,ST_SUM!$L:$L,$G25)/COUNTIFS($G:$G,$G25,$BA:$BA,"●",$A:$A,IP$5)/IP$3,0)/3600/$E25</f>
        <v>0</v>
      </c>
      <c r="IQ25" s="0" t="n">
        <f aca="false">IF($BB25="●",SUMIFS(ST_SUM!JE:JE,ST_SUM!$L:$L,$G25)/COUNTIFS($G:$G,$G25,$BB:$BB,"●",$A:$A,IQ$5)/IQ$3,0)/3600/$E25</f>
        <v>0.0151556186868687</v>
      </c>
      <c r="IR25" s="0" t="n">
        <f aca="false">IF($BC25="●",SUMIFS(ST_SUM!JF:JF,ST_SUM!$L:$L,$G25)/COUNTIFS($G:$G,$G25,$BC:$BC,"●",$A:$A,IR$5)/IR$3,0)/3600/$E25</f>
        <v>0</v>
      </c>
      <c r="IS25" s="0" t="n">
        <f aca="false">IF($BD25="●",SUMIFS(ST_SUM!JG:JG,ST_SUM!$L:$L,$G25)/COUNTIFS($G:$G,$G25,$BD:$BD,"●",$A:$A,IS$5)/IS$3,0)/3600/$E25</f>
        <v>0</v>
      </c>
      <c r="IT25" s="0" t="n">
        <f aca="false">IF($BE25="●",SUMIFS(ST_SUM!JH:JH,ST_SUM!$L:$L,$G25)/COUNTIFS($G:$G,$G25,$BE:$BE,"●",$A:$A,IT$5)/IT$3,0)/3600/$E25</f>
        <v>0.0052417518939394</v>
      </c>
      <c r="IU25" s="0" t="n">
        <f aca="false">IF($BF25="●",SUMIFS(ST_SUM!JI:JI,ST_SUM!$L:$L,$G25)/COUNTIFS($G:$G,$G25,$BF:$BF,"●",$A:$A,IU$5)/IU$3,0)/3600/$E25</f>
        <v>0.041906084280303</v>
      </c>
      <c r="IV25" s="0" t="n">
        <f aca="false">IF($BG25="●",SUMIFS(ST_SUM!JJ:JJ,ST_SUM!$L:$L,$G25)/COUNTIFS($G:$G,$G25,$BG:$BG,"●",$A:$A,IV$5)/IV$3,0)/3600/$E25</f>
        <v>0.0486926688762626</v>
      </c>
      <c r="IW25" s="0" t="n">
        <f aca="false">IF($BH25="●",SUMIFS(ST_SUM!JK:JK,ST_SUM!$L:$L,$G25)/COUNTIFS($G:$G,$G25,$BH:$BH,"●",$A:$A,IW$5)/IW$3,0)/3600/$E25</f>
        <v>0</v>
      </c>
      <c r="IX25" s="0" t="n">
        <f aca="false">IF($BI25="●",SUMIFS(ST_SUM!JL:JL,ST_SUM!$L:$L,$G25)/COUNTIFS($G:$G,$G25,$BI:$BI,"●",$A:$A,IX$5)/IX$3,0)/3600/$E25</f>
        <v>0.0118117055976431</v>
      </c>
      <c r="IY25" s="0" t="n">
        <f aca="false">IF($BJ25="●",SUMIFS(ST_SUM!JM:JM,ST_SUM!$L:$L,$G25)/COUNTIFS($G:$G,$G25,$BJ:$BJ,"●",$A:$A,IY$5)/IY$3,0)/3600/$E25</f>
        <v>0</v>
      </c>
      <c r="IZ25" s="0" t="n">
        <f aca="false">IF($BK25="●",SUMIFS(ST_SUM!JN:JN,ST_SUM!$L:$L,$G25)/COUNTIFS($G:$G,$G25,$BK:$BK,"●",$A:$A,IZ$5)/IZ$3,0)/3600/$E25</f>
        <v>0</v>
      </c>
      <c r="JA25" s="0" t="n">
        <f aca="false">IF($BL25="●",SUMIFS(ST_SUM!JO:JO,ST_SUM!$L:$L,$G25)/COUNTIFS($G:$G,$G25,$BL:$BL,"●",$A:$A,JA$5)/JA$3,0)/3600/$E25</f>
        <v>0</v>
      </c>
      <c r="JB25" s="0" t="n">
        <f aca="false">IF($BM25="●",SUMIFS(ST_SUM!JP:JP,ST_SUM!$L:$L,$G25)/COUNTIFS($G:$G,$G25,$BM:$BM,"●",$A:$A,JB$5)/JB$3,0)/3600/$E25</f>
        <v>0.0503898161300505</v>
      </c>
      <c r="JC25" s="0" t="n">
        <f aca="false">IF($BN25="●",SUMIFS(ST_SUM!JQ:JQ,ST_SUM!$L:$L,$G25)/COUNTIFS($G:$G,$G25,$BN:$BN,"●",$A:$A,JC$5)/JC$3,0)/3600/$E25</f>
        <v>0</v>
      </c>
      <c r="JD25" s="0" t="n">
        <f aca="false">IF($BO25="●",SUMIFS(ST_SUM!JR:JR,ST_SUM!$L:$L,$G25)/COUNTIFS($G:$G,$G25,$BO:$BO,"●",$A:$A,JD$5)/JD$3,0)/3600/$E25</f>
        <v>0.0147279882154882</v>
      </c>
      <c r="JE25" s="0" t="n">
        <f aca="false">IF($BP25="●",SUMIFS(ST_SUM!JS:JS,ST_SUM!$L:$L,$G25)/COUNTIFS($G:$G,$G25,$BP:$BP,"●",$A:$A,JE$5)/JE$3,0)/3600/$E25</f>
        <v>0.0154363057659933</v>
      </c>
      <c r="JF25" s="0" t="n">
        <f aca="false">IF($BQ25="●",SUMIFS(ST_SUM!JT:JT,ST_SUM!$L:$L,$G25)/COUNTIFS($G:$G,$G25,$BQ:$BQ,"●",$A:$A,JF$5)/JF$3,0)/3600/$E25</f>
        <v>0.0166850852272727</v>
      </c>
      <c r="JG25" s="0" t="n">
        <f aca="false">IF($BR25="●",SUMIFS(ST_SUM!JU:JU,ST_SUM!$L:$L,$G25)/COUNTIFS($G:$G,$G25,$BR:$BR,"●",$A:$A,JG$5)/JG$3,0)/3600/$E25</f>
        <v>0</v>
      </c>
      <c r="JH25" s="0" t="n">
        <f aca="false">IF($BS25="●",SUMIFS(ST_SUM!JV:JV,ST_SUM!$L:$L,$G25)/COUNTIFS($G:$G,$G25,$BS:$BS,"●",$A:$A,JH$5)/JH$3,0)/3600/$E25</f>
        <v>0</v>
      </c>
      <c r="JI25" s="0" t="n">
        <f aca="false">IF($BT25="●",SUMIFS(ST_SUM!JW:JW,ST_SUM!$L:$L,$G25)/COUNTIFS($G:$G,$G25,$BT:$BT,"●",$A:$A,JI$5)/JI$3,0)/3600/$E25</f>
        <v>0.010770422979798</v>
      </c>
      <c r="JJ25" s="0" t="n">
        <f aca="false">SUM(GW25:JI25)</f>
        <v>0.766681236058502</v>
      </c>
      <c r="JK25" s="0" t="n">
        <f aca="false">IF($H25="●",SUMIFS(ST_SUM!JY:JY,ST_SUM!$L:$L,$G25)/COUNTIFS($G:$G,$G25,$H:$H,"●",$A:$A,JK$5)/JK$3,0)/3600/$E25</f>
        <v>0</v>
      </c>
      <c r="JL25" s="0" t="n">
        <f aca="false">IF($I25="●",SUMIFS(ST_SUM!JZ:JZ,ST_SUM!$L:$L,$G25)/COUNTIFS($G:$G,$G25,$I:$I,"●",$A:$A,JL$5)/JL$3,0)/3600/$E25</f>
        <v>0.0191619097222222</v>
      </c>
      <c r="JM25" s="0" t="n">
        <f aca="false">IF($J25="●",SUMIFS(ST_SUM!KA:KA,ST_SUM!$L:$L,$G25)/COUNTIFS($G:$G,$G25,$J:$J,"●",$A:$A,JM$5)/JM$3,0)/3600/$E25</f>
        <v>0.0698418836805556</v>
      </c>
      <c r="JN25" s="0" t="n">
        <f aca="false">IF($K25="●",SUMIFS(ST_SUM!KB:KB,ST_SUM!$L:$L,$G25)/COUNTIFS($G:$G,$G25,$K:$K,"●",$A:$A,JN$5)/JN$3,0)/3600/$E25</f>
        <v>0.0283776909722222</v>
      </c>
      <c r="JO25" s="0" t="n">
        <f aca="false">IF($L25="●",SUMIFS(ST_SUM!KC:KC,ST_SUM!$L:$L,$G25)/COUNTIFS($G:$G,$G25,$L:$L,"●",$A:$A,JO$5)/JO$3,0)/3600/$E25</f>
        <v>0.0433415104166667</v>
      </c>
      <c r="JP25" s="0" t="n">
        <f aca="false">IF($M25="●",SUMIFS(ST_SUM!KD:KD,ST_SUM!$L:$L,$G25)/COUNTIFS($G:$G,$G25,$M:$M,"●",$A:$A,JP$5)/JP$3,0)/3600/$E25</f>
        <v>0</v>
      </c>
      <c r="JQ25" s="0" t="n">
        <f aca="false">IF($N25="●",SUMIFS(ST_SUM!KE:KE,ST_SUM!$L:$L,$G25)/COUNTIFS($G:$G,$G25,$N:$N,"●",$A:$A,JQ$5)/JQ$3,0)/3600/$E25</f>
        <v>0.0218216145833333</v>
      </c>
      <c r="JR25" s="0" t="n">
        <f aca="false">IF($O25="●",SUMIFS(ST_SUM!KF:KF,ST_SUM!$L:$L,$G25,ST_SUM!$M:$M,IF($B25='PART METHOD'!$D$4,"FMCNC1",IF($B25='PART METHOD'!$D$6,"FMCNC2","STD")))/IF($B25='PART METHOD'!$D$4,COUNTIFS($G:$G,$G25,$O:$O,"●",$A:$A,JR$5,$B:$B,'PART METHOD'!$D$4),IF($B25='PART METHOD'!$D$6,COUNTIFS($G:$G,$G25,$O:$O,"●",$A:$A,JR$5,$B:$B,'PART METHOD'!$D$6),COUNTIFS($G:$G,$G25,$O:$O,"●",$A:$A,JR$5,$B:$B,"&lt;&gt;"&amp;'PART METHOD'!$D$4,$B:$B,"&lt;&gt;"&amp;'PART METHOD'!$D$6)))/JR$3,0)/3600/$E25</f>
        <v>0.0363525868055556</v>
      </c>
      <c r="JS25" s="0" t="n">
        <f aca="false">IF($P25="●",SUMIFS(ST_SUM!KG:KG,ST_SUM!$L:$L,$G25,ST_SUM!$M:$M,IF($B25='PART METHOD'!$D$4,"FMCNC1",IF($B25='PART METHOD'!$D$6,"FMCNC2","STD")))/IF($B25='PART METHOD'!$D$4,COUNTIFS($G:$G,$G25,$P:$P,"●",$A:$A,JS$5,$B:$B,'PART METHOD'!$D$4),IF($B25='PART METHOD'!$D$6,COUNTIFS($G:$G,$G25,$P:$P,"●",$A:$A,JS$5,$B:$B,'PART METHOD'!$D$6),COUNTIFS($G:$G,$G25,$P:$P,"●",$A:$A,JS$5,$B:$B,"&lt;&gt;"&amp;'PART METHOD'!$D$4,$B:$B,"&lt;&gt;"&amp;'PART METHOD'!$D$6)))/JS$3,0)/3600/$E25</f>
        <v>0.0197223541666667</v>
      </c>
      <c r="JT25" s="0" t="n">
        <f aca="false">IF($Q25="●",SUMIFS(ST_SUM!KH:KH,ST_SUM!$L:$L,$G25,ST_SUM!$M:$M,IF($B25='PART METHOD'!$D$4,"FMCNC1",IF($B25='PART METHOD'!$D$6,"FMCNC2","STD")))/IF($B25='PART METHOD'!$D$4,COUNTIFS($G:$G,$G25,$Q:$Q,"●",$A:$A,JT$5,$B:$B,'PART METHOD'!$D$4),IF($B25='PART METHOD'!$D$6,COUNTIFS($G:$G,$G25,$Q:$Q,"●",$A:$A,JT$5,$B:$B,'PART METHOD'!$D$6),COUNTIFS($G:$G,$G25,$Q:$Q,"●",$A:$A,JT$5,$B:$B,"&lt;&gt;"&amp;'PART METHOD'!$D$4,$B:$B,"&lt;&gt;"&amp;'PART METHOD'!$D$6)))/JT$3,0)/3600/$E25</f>
        <v>0</v>
      </c>
      <c r="JU25" s="0" t="n">
        <f aca="false">IF($R25="●",SUMIFS(ST_SUM!KI:KI,ST_SUM!$L:$L,$G25,ST_SUM!$M:$M,IF($B25='PART METHOD'!$D$4,"FMCNC1",IF($B25='PART METHOD'!$D$6,"FMCNC2","STD")))/IF($B25='PART METHOD'!$D$4,COUNTIFS($G:$G,$G25,$R:$R,"●",$A:$A,JU$5,$B:$B,'PART METHOD'!$D$4),IF($B25='PART METHOD'!$D$6,COUNTIFS($G:$G,$G25,$R:$R,"●",$A:$A,JU$5,$B:$B,'PART METHOD'!$D$6),COUNTIFS($G:$G,$G25,$R:$R,"●",$A:$A,JU$5,$B:$B,"&lt;&gt;"&amp;'PART METHOD'!$D$4,$B:$B,"&lt;&gt;"&amp;'PART METHOD'!$D$6)))/JU$3,0)/3600/$E25</f>
        <v>0</v>
      </c>
      <c r="JV25" s="0" t="n">
        <f aca="false">IF($S25="●",SUMIFS(ST_SUM!KJ:KJ,ST_SUM!$L:$L,$G25,ST_SUM!$M:$M,IF($B25='PART METHOD'!$D$4,"FMCNC1",IF($B25='PART METHOD'!$D$6,"FMCNC2","STD")))/IF($B25='PART METHOD'!$D$4,COUNTIFS($G:$G,$G25,$S:$S,"●",$A:$A,JV$5,$B:$B,'PART METHOD'!$D$4),IF($B25='PART METHOD'!$D$6,COUNTIFS($G:$G,$G25,$S:$S,"●",$A:$A,JV$5,$B:$B,'PART METHOD'!$D$6),COUNTIFS($G:$G,$G25,$S:$S,"●",$A:$A,JV$5,$B:$B,"&lt;&gt;"&amp;'PART METHOD'!$D$4,$B:$B,"&lt;&gt;"&amp;'PART METHOD'!$D$6)))/JV$3,0)/3600/$E25</f>
        <v>0.0297389988425926</v>
      </c>
      <c r="JW25" s="0" t="n">
        <f aca="false">IF($T25="●",SUMIFS(ST_SUM!KK:KK,ST_SUM!$L:$L,$G25,ST_SUM!$M:$M,IF($B25='PART METHOD'!$D$4,"FMCNC1",IF($B25='PART METHOD'!$D$6,"FMCNC2","STD")))/IF($B25='PART METHOD'!$D$4,COUNTIFS($G:$G,$G25,$T:$T,"●",$A:$A,JW$5,$B:$B,'PART METHOD'!$D$4),IF($B25='PART METHOD'!$D$6,COUNTIFS($G:$G,$G25,$T:$T,"●",$A:$A,JW$5,$B:$B,'PART METHOD'!$D$6),COUNTIFS($G:$G,$G25,$T:$T,"●",$A:$A,JW$5,$B:$B,"&lt;&gt;"&amp;'PART METHOD'!$D$4,$B:$B,"&lt;&gt;"&amp;'PART METHOD'!$D$6)))/JW$3,0)/3600/$E25</f>
        <v>0.01423234375</v>
      </c>
      <c r="JX25" s="0" t="n">
        <f aca="false">IF($U25="●",SUMIFS(ST_SUM!KL:KL,ST_SUM!$L:$L,$G25,ST_SUM!$M:$M,IF($B25='PART METHOD'!$D$4,"FMCNC1",IF($B25='PART METHOD'!$D$6,"FMCNC2","STD")))/IF($B25='PART METHOD'!$D$4,COUNTIFS($G:$G,$G25,$U:$U,"●",$A:$A,JX$5,$B:$B,'PART METHOD'!$D$4),IF($B25='PART METHOD'!$D$6,COUNTIFS($G:$G,$G25,$U:$U,"●",$A:$A,JX$5,$B:$B,'PART METHOD'!$D$6),COUNTIFS($G:$G,$G25,$U:$U,"●",$A:$A,JX$5,$B:$B,"&lt;&gt;"&amp;'PART METHOD'!$D$4,$B:$B,"&lt;&gt;"&amp;'PART METHOD'!$D$6)))/JX$3,0)/3600/$E25</f>
        <v>0.0303315335648148</v>
      </c>
      <c r="JY25" s="0" t="n">
        <f aca="false">IF($V25="●",SUMIFS(ST_SUM!KM:KM,ST_SUM!$L:$L,$G25,ST_SUM!$M:$M,IF($B25='PART METHOD'!$D$4,"FMCNC1",IF($B25='PART METHOD'!$D$6,"FMCNC2","STD")))/IF($B25='PART METHOD'!$D$4,COUNTIFS($G:$G,$G25,$V:$V,"●",$A:$A,JY$5,$B:$B,'PART METHOD'!$D$4),IF($B25='PART METHOD'!$D$6,COUNTIFS($G:$G,$G25,$V:$V,"●",$A:$A,JY$5,$B:$B,'PART METHOD'!$D$6),COUNTIFS($G:$G,$G25,$V:$V,"●",$A:$A,JY$5,$B:$B,"&lt;&gt;"&amp;'PART METHOD'!$D$4,$B:$B,"&lt;&gt;"&amp;'PART METHOD'!$D$6)))/JY$3,0)/3600/$E25</f>
        <v>0</v>
      </c>
      <c r="JZ25" s="0" t="n">
        <f aca="false">IF($W25="●",SUMIFS(ST_SUM!KN:KN,ST_SUM!$L:$L,$G25,ST_SUM!$N:$N,IF($B25='PART METHOD'!$D$5,"HAND","STD"))/COUNTIFS($G:$G,$G25,$W:$W,"●",$A:$A,JZ$5,$B:$B,IF($B25='PART METHOD'!$D$5,'PART METHOD'!$D$5,"&lt;&gt;"&amp;'PART METHOD'!$D$5))/JZ$3,0)/3600/$E25</f>
        <v>0.044777734375</v>
      </c>
      <c r="KA25" s="0" t="n">
        <f aca="false">IF($X25="●",SUMIFS(ST_SUM!KO:KO,ST_SUM!$L:$L,$G25)/COUNTIFS($G:$G,$G25,$X:$X,"●",$A:$A,KA$5)/KA$3,0)/3600/$E25</f>
        <v>0.00137599826388889</v>
      </c>
      <c r="KB25" s="0" t="n">
        <f aca="false">IF($Y25="●",SUMIFS(ST_SUM!KP:KP,ST_SUM!$L:$L,$G25)/COUNTIFS($G:$G,$G25,$Y:$Y,"●",$A:$A,KB$5)/KB$3,0)/3600/$E25</f>
        <v>0</v>
      </c>
      <c r="KC25" s="0" t="n">
        <f aca="false">IF($Z25="●",SUMIFS(ST_SUM!KQ:KQ,ST_SUM!$L:$L,$G25)/COUNTIFS($G:$G,$G25,$Z:$Z,"●",$A:$A,KC$5)/KC$3,0)/3600/$E25</f>
        <v>0.0270998263888889</v>
      </c>
      <c r="KD25" s="0" t="n">
        <f aca="false">IF($AA25="●",SUMIFS(ST_SUM!KR:KR,ST_SUM!$L:$L,$G25)/COUNTIFS($G:$G,$G25,$AA:$AA,"●",$A:$A,KD$5)/KD$3,0)/3600/$E25</f>
        <v>0.0607839409722222</v>
      </c>
      <c r="KE25" s="0" t="n">
        <f aca="false">IF($AB25="●",SUMIFS(ST_SUM!KS:KS,ST_SUM!$L:$L,$G25)/COUNTIFS($G:$G,$G25,$AB:$AB,"●",$A:$A,KE$5)/KE$3,0)/3600/$E25</f>
        <v>0</v>
      </c>
      <c r="KF25" s="0" t="n">
        <f aca="false">IF($AC25="●",SUMIFS(ST_SUM!KT:KT,ST_SUM!$L:$L,$G25)/COUNTIFS($G:$G,$G25,$AC:$AC,"●",$A:$A,KF$5)/KF$3,0)/3600/$E25</f>
        <v>0.0104085532407407</v>
      </c>
      <c r="KG25" s="0" t="n">
        <f aca="false">IF($AD25="●",SUMIFS(ST_SUM!KU:KU,ST_SUM!$L:$L,$G25)/COUNTIFS($G:$G,$G25,$AD:$AD,"●",$A:$A,KG$5)/KG$3,0)/3600/$E25</f>
        <v>0.0279285474537037</v>
      </c>
      <c r="KH25" s="0" t="n">
        <f aca="false">IF($AE25="●",SUMIFS(ST_SUM!KV:KV,ST_SUM!$L:$L,$G25)/COUNTIFS($G:$G,$G25,$AE:$AE,"●",$A:$A,KH$5)/KH$3,0)/3600/$E25</f>
        <v>0</v>
      </c>
      <c r="KI25" s="0" t="n">
        <f aca="false">IF($AF25="●",SUMIFS(ST_SUM!KW:KW,ST_SUM!$L:$L,$G25)/COUNTIFS($G:$G,$G25,$AF:$AF,"●",$A:$A,KI$5)/KI$3,0)/3600/$E25</f>
        <v>0.0509051388888889</v>
      </c>
      <c r="KJ25" s="0" t="n">
        <f aca="false">IF($AG25="●",SUMIFS(ST_SUM!KX:KX,ST_SUM!$L:$L,$G25)/COUNTIFS($G:$G,$G25,$AG:$AG,"●",$A:$A,KJ$5)/KJ$3,0)/3600/$E25</f>
        <v>0</v>
      </c>
      <c r="KK25" s="0" t="n">
        <f aca="false">IF($AH25="●",SUMIFS(ST_SUM!KY:KY,ST_SUM!$L:$L,$G25)/COUNTIFS($G:$G,$G25,$AH:$AH,"●",$A:$A,KK$5)/KK$3,0)/3600/$E25</f>
        <v>0.0302944270833333</v>
      </c>
      <c r="KL25" s="0" t="n">
        <f aca="false">IF($AI25="●",SUMIFS(ST_SUM!KZ:KZ,ST_SUM!$L:$L,$G25)/COUNTIFS($G:$G,$G25,$AI:$AI,"●",$A:$A,KL$5)/KL$3,0)/3600/$E25</f>
        <v>0</v>
      </c>
      <c r="KM25" s="0" t="n">
        <f aca="false">IF($AJ25="●",SUMIFS(ST_SUM!LA:LA,ST_SUM!$L:$L,$G25)/COUNTIFS($G:$G,$G25,$AJ:$AJ,"●",$A:$A,KM$5)/KM$3,0)/3600/$E25</f>
        <v>0.0557023003472222</v>
      </c>
      <c r="KN25" s="0" t="n">
        <f aca="false">IF($AK25="●",SUMIFS(ST_SUM!LB:LB,ST_SUM!$L:$L,$G25)/COUNTIFS($G:$G,$G25,$AK:$AK,"●",$A:$A,KN$5)/KN$3,0)/3600/$E25</f>
        <v>0</v>
      </c>
      <c r="KO25" s="0" t="n">
        <f aca="false">IF($AL25="●",SUMIFS(ST_SUM!LC:LC,ST_SUM!$L:$L,$G25)/COUNTIFS($G:$G,$G25,$AL:$AL,"●",$A:$A,KO$5)/KO$3,0)/3600/$E25</f>
        <v>0.0186986342592593</v>
      </c>
      <c r="KP25" s="0" t="n">
        <f aca="false">IF($AM25="●",SUMIFS(ST_SUM!LD:LD,ST_SUM!$L:$L,$G25)/COUNTIFS($G:$G,$G25,$AM:$AM,"●",$A:$A,KP$5)/KP$3,0)/3600/$E25</f>
        <v>0</v>
      </c>
      <c r="KQ25" s="0" t="n">
        <f aca="false">IF($AN25="●",SUMIFS(ST_SUM!LE:LE,ST_SUM!$L:$L,$G25)/COUNTIFS($G:$G,$G25,$AN:$AN,"●",$A:$A,KQ$5)/KQ$3,0)/3600/$E25</f>
        <v>0.0256408472222222</v>
      </c>
      <c r="KR25" s="0" t="n">
        <f aca="false">IF($AO25="●",SUMIFS(ST_SUM!LF:LF,ST_SUM!$L:$L,$G25)/COUNTIFS($G:$G,$G25,$AO:$AO,"●",$A:$A,KR$5)/KR$3,0)/3600/$E25</f>
        <v>0.049383828125</v>
      </c>
      <c r="KS25" s="0" t="n">
        <f aca="false">IF($AP25="●",SUMIFS(ST_SUM!LG:LG,ST_SUM!$L:$L,$G25)/COUNTIFS($G:$G,$G25,$AP:$AP,"●",$A:$A,KS$5)/KS$3,0)/3600/$E25</f>
        <v>0.0151816435185185</v>
      </c>
      <c r="KT25" s="0" t="n">
        <f aca="false">IF($AQ25="●",SUMIFS(ST_SUM!LH:LH,ST_SUM!$L:$L,$G25)/COUNTIFS($G:$G,$G25,$AQ:$AQ,"●",$A:$A,KT$5)/KT$3,0)/3600/$E25</f>
        <v>0.0345195225694445</v>
      </c>
      <c r="KU25" s="0" t="n">
        <f aca="false">IF($AR25="●",SUMIFS(ST_SUM!LI:LI,ST_SUM!$L:$L,$G25)/COUNTIFS($G:$G,$G25,$AR:$AR,"●",$A:$A,KU$5)/KU$3,0)/3600/$E25</f>
        <v>0.014497109375</v>
      </c>
      <c r="KV25" s="0" t="n">
        <f aca="false">IF($AS25="●",SUMIFS(ST_SUM!LJ:LJ,ST_SUM!$L:$L,$G25)/COUNTIFS($G:$G,$G25,$AS:$AS,"●",$A:$A,KV$5)/KV$3,0)/3600/$E25</f>
        <v>0</v>
      </c>
      <c r="KW25" s="0" t="n">
        <f aca="false">IF($AT25="●",SUMIFS(ST_SUM!LK:LK,ST_SUM!$L:$L,$G25)/COUNTIFS($G:$G,$G25,$AT:$AT,"●",$A:$A,KW$5)/KW$3,0)/3600/$E25</f>
        <v>0.0235068229166667</v>
      </c>
      <c r="KX25" s="0" t="n">
        <f aca="false">IF($AU25="●",SUMIFS(ST_SUM!LL:LL,ST_SUM!$L:$L,$G25)/COUNTIFS($G:$G,$G25,$AU:$AU,"●",$A:$A,KX$5)/KX$3,0)/3600/$E25</f>
        <v>0.00815107638888889</v>
      </c>
      <c r="KY25" s="0" t="n">
        <f aca="false">IF($AV25="●",SUMIFS(ST_SUM!LM:LM,ST_SUM!$L:$L,$G25)/COUNTIFS($G:$G,$G25,$AV:$AV,"●",$A:$A,KY$5)/KY$3,0)/3600/$E25</f>
        <v>0</v>
      </c>
      <c r="KZ25" s="0" t="n">
        <f aca="false">IF($AW25="●",SUMIFS(ST_SUM!LN:LN,ST_SUM!$L:$L,$G25)/COUNTIFS($G:$G,$G25,$AW:$AW,"●",$A:$A,KZ$5)/KZ$3,0)/3600/$E25</f>
        <v>0.019300474537037</v>
      </c>
      <c r="LA25" s="0" t="n">
        <f aca="false">IF($AX25="●",SUMIFS(ST_SUM!LO:LO,ST_SUM!$L:$L,$G25)/COUNTIFS($G:$G,$G25,$AX:$AX,"●",$A:$A,LA$5)/LA$3,0)/3600/$E25</f>
        <v>0.0162161805555556</v>
      </c>
      <c r="LB25" s="0" t="n">
        <f aca="false">IF($AY25="●",SUMIFS(ST_SUM!LP:LP,ST_SUM!$L:$L,$G25)/COUNTIFS($G:$G,$G25,$AY:$AY,"●",$A:$A,LB$5)/LB$3,0)/3600/$E25</f>
        <v>0</v>
      </c>
      <c r="LC25" s="0" t="n">
        <f aca="false">IF($AZ25="●",SUMIFS(ST_SUM!LQ:LQ,ST_SUM!$L:$L,$G25)/COUNTIFS($G:$G,$G25,$AZ:$AZ,"●",$A:$A,LC$5)/LC$3,0)/3600/$E25</f>
        <v>0.0147471423611111</v>
      </c>
      <c r="LD25" s="0" t="n">
        <f aca="false">IF($BA25="●",SUMIFS(ST_SUM!LR:LR,ST_SUM!$L:$L,$G25)/COUNTIFS($G:$G,$G25,$BA:$BA,"●",$A:$A,LD$5)/LD$3,0)/3600/$E25</f>
        <v>0</v>
      </c>
      <c r="LE25" s="0" t="n">
        <f aca="false">IF($BB25="●",SUMIFS(ST_SUM!LS:LS,ST_SUM!$L:$L,$G25)/COUNTIFS($G:$G,$G25,$BB:$BB,"●",$A:$A,LE$5)/LE$3,0)/3600/$E25</f>
        <v>0.0284799363425926</v>
      </c>
      <c r="LF25" s="0" t="n">
        <f aca="false">IF($BC25="●",SUMIFS(ST_SUM!LT:LT,ST_SUM!$L:$L,$G25)/COUNTIFS($G:$G,$G25,$BC:$BC,"●",$A:$A,LF$5)/LF$3,0)/3600/$E25</f>
        <v>0</v>
      </c>
      <c r="LG25" s="0" t="n">
        <f aca="false">IF($BD25="●",SUMIFS(ST_SUM!LU:LU,ST_SUM!$L:$L,$G25)/COUNTIFS($G:$G,$G25,$BD:$BD,"●",$A:$A,LG$5)/LG$3,0)/3600/$E25</f>
        <v>0</v>
      </c>
      <c r="LH25" s="0" t="n">
        <f aca="false">IF($BE25="●",SUMIFS(ST_SUM!LV:LV,ST_SUM!$L:$L,$G25)/COUNTIFS($G:$G,$G25,$BE:$BE,"●",$A:$A,LH$5)/LH$3,0)/3600/$E25</f>
        <v>0.0186560300925926</v>
      </c>
      <c r="LI25" s="0" t="n">
        <f aca="false">IF($BF25="●",SUMIFS(ST_SUM!LW:LW,ST_SUM!$L:$L,$G25)/COUNTIFS($G:$G,$G25,$BF:$BF,"●",$A:$A,LI$5)/LI$3,0)/3600/$E25</f>
        <v>0.0585390017361111</v>
      </c>
      <c r="LJ25" s="0" t="n">
        <f aca="false">IF($BG25="●",SUMIFS(ST_SUM!LX:LX,ST_SUM!$L:$L,$G25)/COUNTIFS($G:$G,$G25,$BG:$BG,"●",$A:$A,LJ$5)/LJ$3,0)/3600/$E25</f>
        <v>0.0576134114583333</v>
      </c>
      <c r="LK25" s="0" t="n">
        <f aca="false">IF($BH25="●",SUMIFS(ST_SUM!LY:LY,ST_SUM!$L:$L,$G25)/COUNTIFS($G:$G,$G25,$BH:$BH,"●",$A:$A,LK$5)/LK$3,0)/3600/$E25</f>
        <v>0</v>
      </c>
      <c r="LL25" s="0" t="n">
        <f aca="false">IF($BI25="●",SUMIFS(ST_SUM!LZ:LZ,ST_SUM!$L:$L,$G25)/COUNTIFS($G:$G,$G25,$BI:$BI,"●",$A:$A,LL$5)/LL$3,0)/3600/$E25</f>
        <v>0.0215446927083333</v>
      </c>
      <c r="LM25" s="0" t="n">
        <f aca="false">IF($BJ25="●",SUMIFS(ST_SUM!MA:MA,ST_SUM!$L:$L,$G25)/COUNTIFS($G:$G,$G25,$BJ:$BJ,"●",$A:$A,LM$5)/LM$3,0)/3600/$E25</f>
        <v>0</v>
      </c>
      <c r="LN25" s="0" t="n">
        <f aca="false">IF($BK25="●",SUMIFS(ST_SUM!MB:MB,ST_SUM!$L:$L,$G25)/COUNTIFS($G:$G,$G25,$BK:$BK,"●",$A:$A,LN$5)/LN$3,0)/3600/$E25</f>
        <v>0</v>
      </c>
      <c r="LO25" s="0" t="n">
        <f aca="false">IF($BL25="●",SUMIFS(ST_SUM!MC:MC,ST_SUM!$L:$L,$G25)/COUNTIFS($G:$G,$G25,$BL:$BL,"●",$A:$A,LO$5)/LO$3,0)/3600/$E25</f>
        <v>0</v>
      </c>
      <c r="LP25" s="0" t="n">
        <f aca="false">IF($BM25="●",SUMIFS(ST_SUM!MD:MD,ST_SUM!$L:$L,$G25)/COUNTIFS($G:$G,$G25,$BM:$BM,"●",$A:$A,LP$5)/LP$3,0)/3600/$E25</f>
        <v>0.0510045746527778</v>
      </c>
      <c r="LQ25" s="0" t="n">
        <f aca="false">IF($BN25="●",SUMIFS(ST_SUM!ME:ME,ST_SUM!$L:$L,$G25)/COUNTIFS($G:$G,$G25,$BN:$BN,"●",$A:$A,LQ$5)/LQ$3,0)/3600/$E25</f>
        <v>0</v>
      </c>
      <c r="LR25" s="0" t="n">
        <f aca="false">IF($BO25="●",SUMIFS(ST_SUM!MF:MF,ST_SUM!$L:$L,$G25)/COUNTIFS($G:$G,$G25,$BO:$BO,"●",$A:$A,LR$5)/LR$3,0)/3600/$E25</f>
        <v>0.0316407986111111</v>
      </c>
      <c r="LS25" s="0" t="n">
        <f aca="false">IF($BP25="●",SUMIFS(ST_SUM!MG:MG,ST_SUM!$L:$L,$G25)/COUNTIFS($G:$G,$G25,$BP:$BP,"●",$A:$A,LS$5)/LS$3,0)/3600/$E25</f>
        <v>0.0321390162037037</v>
      </c>
      <c r="LT25" s="0" t="n">
        <f aca="false">IF($BQ25="●",SUMIFS(ST_SUM!MH:MH,ST_SUM!$L:$L,$G25)/COUNTIFS($G:$G,$G25,$BQ:$BQ,"●",$A:$A,LT$5)/LT$3,0)/3600/$E25</f>
        <v>0.0254807291666667</v>
      </c>
      <c r="LU25" s="0" t="n">
        <f aca="false">IF($BR25="●",SUMIFS(ST_SUM!MI:MI,ST_SUM!$L:$L,$G25)/COUNTIFS($G:$G,$G25,$BR:$BR,"●",$A:$A,LU$5)/LU$3,0)/3600/$E25</f>
        <v>0</v>
      </c>
      <c r="LV25" s="0" t="n">
        <f aca="false">IF($BS25="●",SUMIFS(ST_SUM!MJ:MJ,ST_SUM!$L:$L,$G25)/COUNTIFS($G:$G,$G25,$BS:$BS,"●",$A:$A,LV$5)/LV$3,0)/3600/$E25</f>
        <v>0</v>
      </c>
      <c r="LW25" s="0" t="n">
        <f aca="false">IF($BT25="●",SUMIFS(ST_SUM!MK:MK,ST_SUM!$L:$L,$G25)/COUNTIFS($G:$G,$G25,$BT:$BT,"●",$A:$A,LW$5)/LW$3,0)/3600/$E25</f>
        <v>0.0159422291666667</v>
      </c>
      <c r="LX25" s="0" t="n">
        <f aca="false">SUM(JK25:LW25)</f>
        <v>1.20308259548611</v>
      </c>
      <c r="LY25" s="0" t="n">
        <f aca="false">IF($H25="●",SUMIFS(ST_SUM!MM:MM,ST_SUM!$L:$L,$G25)/COUNTIFS($G:$G,$G25,$H:$H,"●",$A:$A,LY$5)/LY$3,0)/3600/$E25</f>
        <v>0</v>
      </c>
      <c r="LZ25" s="0" t="n">
        <f aca="false">IF($I25="●",SUMIFS(ST_SUM!MN:MN,ST_SUM!$L:$L,$G25)/COUNTIFS($G:$G,$G25,$I:$I,"●",$A:$A,LZ$5)/LZ$3,0)/3600/$E25</f>
        <v>0.0191736772486773</v>
      </c>
      <c r="MA25" s="0" t="n">
        <f aca="false">IF($J25="●",SUMIFS(ST_SUM!MO:MO,ST_SUM!$L:$L,$G25)/COUNTIFS($G:$G,$G25,$J:$J,"●",$A:$A,MA$5)/MA$3,0)/3600/$E25</f>
        <v>0.0652363293650794</v>
      </c>
      <c r="MB25" s="0" t="n">
        <f aca="false">IF($K25="●",SUMIFS(ST_SUM!MP:MP,ST_SUM!$L:$L,$G25)/COUNTIFS($G:$G,$G25,$K:$K,"●",$A:$A,MB$5)/MB$3,0)/3600/$E25</f>
        <v>0.0348408316798942</v>
      </c>
      <c r="MC25" s="0" t="n">
        <f aca="false">IF($L25="●",SUMIFS(ST_SUM!MQ:MQ,ST_SUM!$L:$L,$G25)/COUNTIFS($G:$G,$G25,$L:$L,"●",$A:$A,MC$5)/MC$3,0)/3600/$E25</f>
        <v>0.0189564897486773</v>
      </c>
      <c r="MD25" s="0" t="n">
        <f aca="false">IF($M25="●",SUMIFS(ST_SUM!MR:MR,ST_SUM!$L:$L,$G25)/COUNTIFS($G:$G,$G25,$M:$M,"●",$A:$A,MD$5)/MD$3,0)/3600/$E25</f>
        <v>0</v>
      </c>
      <c r="ME25" s="0" t="n">
        <f aca="false">IF($N25="●",SUMIFS(ST_SUM!MS:MS,ST_SUM!$L:$L,$G25)/COUNTIFS($G:$G,$G25,$N:$N,"●",$A:$A,ME$5)/ME$3,0)/3600/$E25</f>
        <v>0.013428373015873</v>
      </c>
      <c r="MF25" s="0" t="n">
        <f aca="false">IF($O25="●",SUMIFS(ST_SUM!MT:MT,ST_SUM!$L:$L,$G25,ST_SUM!$M:$M,IF($B25='PART METHOD'!$D$4,"FMCNC1",IF($B25='PART METHOD'!$D$6,"FMCNC2","STD")))/IF($B25='PART METHOD'!$D$4,COUNTIFS($G:$G,$G25,$O:$O,"●",$A:$A,MF$5,$B:$B,'PART METHOD'!$D$4),IF($B25='PART METHOD'!$D$6,COUNTIFS($G:$G,$G25,$O:$O,"●",$A:$A,MF$5,$B:$B,'PART METHOD'!$D$6),COUNTIFS($G:$G,$G25,$O:$O,"●",$A:$A,MF$5,$B:$B,"&lt;&gt;"&amp;'PART METHOD'!$D$4,$B:$B,"&lt;&gt;"&amp;'PART METHOD'!$D$6)))/MF$3,0)/3600/$E25</f>
        <v>0.0326353395061728</v>
      </c>
      <c r="MG25" s="0" t="n">
        <f aca="false">IF($P25="●",SUMIFS(ST_SUM!MU:MU,ST_SUM!$L:$L,$G25,ST_SUM!$M:$M,IF($B25='PART METHOD'!$D$4,"FMCNC1",IF($B25='PART METHOD'!$D$6,"FMCNC2","STD")))/IF($B25='PART METHOD'!$D$4,COUNTIFS($G:$G,$G25,$P:$P,"●",$A:$A,MG$5,$B:$B,'PART METHOD'!$D$4),IF($B25='PART METHOD'!$D$6,COUNTIFS($G:$G,$G25,$P:$P,"●",$A:$A,MG$5,$B:$B,'PART METHOD'!$D$6),COUNTIFS($G:$G,$G25,$P:$P,"●",$A:$A,MG$5,$B:$B,"&lt;&gt;"&amp;'PART METHOD'!$D$4,$B:$B,"&lt;&gt;"&amp;'PART METHOD'!$D$6)))/MG$3,0)/3600/$E25</f>
        <v>0.0268031635802469</v>
      </c>
      <c r="MH25" s="0" t="n">
        <f aca="false">IF($Q25="●",SUMIFS(ST_SUM!MV:MV,ST_SUM!$L:$L,$G25,ST_SUM!$M:$M,IF($B25='PART METHOD'!$D$4,"FMCNC1",IF($B25='PART METHOD'!$D$6,"FMCNC2","STD")))/IF($B25='PART METHOD'!$D$4,COUNTIFS($G:$G,$G25,$Q:$Q,"●",$A:$A,MH$5,$B:$B,'PART METHOD'!$D$4),IF($B25='PART METHOD'!$D$6,COUNTIFS($G:$G,$G25,$Q:$Q,"●",$A:$A,MH$5,$B:$B,'PART METHOD'!$D$6),COUNTIFS($G:$G,$G25,$Q:$Q,"●",$A:$A,MH$5,$B:$B,"&lt;&gt;"&amp;'PART METHOD'!$D$4,$B:$B,"&lt;&gt;"&amp;'PART METHOD'!$D$6)))/MH$3,0)/3600/$E25</f>
        <v>0</v>
      </c>
      <c r="MI25" s="0" t="n">
        <f aca="false">IF($R25="●",SUMIFS(ST_SUM!MW:MW,ST_SUM!$L:$L,$G25,ST_SUM!$M:$M,IF($B25='PART METHOD'!$D$4,"FMCNC1",IF($B25='PART METHOD'!$D$6,"FMCNC2","STD")))/IF($B25='PART METHOD'!$D$4,COUNTIFS($G:$G,$G25,$R:$R,"●",$A:$A,MI$5,$B:$B,'PART METHOD'!$D$4),IF($B25='PART METHOD'!$D$6,COUNTIFS($G:$G,$G25,$R:$R,"●",$A:$A,MI$5,$B:$B,'PART METHOD'!$D$6),COUNTIFS($G:$G,$G25,$R:$R,"●",$A:$A,MI$5,$B:$B,"&lt;&gt;"&amp;'PART METHOD'!$D$4,$B:$B,"&lt;&gt;"&amp;'PART METHOD'!$D$6)))/MI$3,0)/3600/$E25</f>
        <v>0</v>
      </c>
      <c r="MJ25" s="0" t="n">
        <f aca="false">IF($S25="●",SUMIFS(ST_SUM!MX:MX,ST_SUM!$L:$L,$G25,ST_SUM!$M:$M,IF($B25='PART METHOD'!$D$4,"FMCNC1",IF($B25='PART METHOD'!$D$6,"FMCNC2","STD")))/IF($B25='PART METHOD'!$D$4,COUNTIFS($G:$G,$G25,$S:$S,"●",$A:$A,MJ$5,$B:$B,'PART METHOD'!$D$4),IF($B25='PART METHOD'!$D$6,COUNTIFS($G:$G,$G25,$S:$S,"●",$A:$A,MJ$5,$B:$B,'PART METHOD'!$D$6),COUNTIFS($G:$G,$G25,$S:$S,"●",$A:$A,MJ$5,$B:$B,"&lt;&gt;"&amp;'PART METHOD'!$D$4,$B:$B,"&lt;&gt;"&amp;'PART METHOD'!$D$6)))/MJ$3,0)/3600/$E25</f>
        <v>0.0301893408289242</v>
      </c>
      <c r="MK25" s="0" t="n">
        <f aca="false">IF($T25="●",SUMIFS(ST_SUM!MY:MY,ST_SUM!$L:$L,$G25,ST_SUM!$M:$M,IF($B25='PART METHOD'!$D$4,"FMCNC1",IF($B25='PART METHOD'!$D$6,"FMCNC2","STD")))/IF($B25='PART METHOD'!$D$4,COUNTIFS($G:$G,$G25,$T:$T,"●",$A:$A,MK$5,$B:$B,'PART METHOD'!$D$4),IF($B25='PART METHOD'!$D$6,COUNTIFS($G:$G,$G25,$T:$T,"●",$A:$A,MK$5,$B:$B,'PART METHOD'!$D$6),COUNTIFS($G:$G,$G25,$T:$T,"●",$A:$A,MK$5,$B:$B,"&lt;&gt;"&amp;'PART METHOD'!$D$4,$B:$B,"&lt;&gt;"&amp;'PART METHOD'!$D$6)))/MK$3,0)/3600/$E25</f>
        <v>0.0138150639329806</v>
      </c>
      <c r="ML25" s="0" t="n">
        <f aca="false">IF($U25="●",SUMIFS(ST_SUM!MZ:MZ,ST_SUM!$L:$L,$G25,ST_SUM!$M:$M,IF($B25='PART METHOD'!$D$4,"FMCNC1",IF($B25='PART METHOD'!$D$6,"FMCNC2","STD")))/IF($B25='PART METHOD'!$D$4,COUNTIFS($G:$G,$G25,$U:$U,"●",$A:$A,ML$5,$B:$B,'PART METHOD'!$D$4),IF($B25='PART METHOD'!$D$6,COUNTIFS($G:$G,$G25,$U:$U,"●",$A:$A,ML$5,$B:$B,'PART METHOD'!$D$6),COUNTIFS($G:$G,$G25,$U:$U,"●",$A:$A,ML$5,$B:$B,"&lt;&gt;"&amp;'PART METHOD'!$D$4,$B:$B,"&lt;&gt;"&amp;'PART METHOD'!$D$6)))/ML$3,0)/3600/$E25</f>
        <v>0.0267159176587302</v>
      </c>
      <c r="MM25" s="0" t="n">
        <f aca="false">IF($V25="●",SUMIFS(ST_SUM!NA:NA,ST_SUM!$L:$L,$G25,ST_SUM!$M:$M,IF($B25='PART METHOD'!$D$4,"FMCNC1",IF($B25='PART METHOD'!$D$6,"FMCNC2","STD")))/IF($B25='PART METHOD'!$D$4,COUNTIFS($G:$G,$G25,$V:$V,"●",$A:$A,MM$5,$B:$B,'PART METHOD'!$D$4),IF($B25='PART METHOD'!$D$6,COUNTIFS($G:$G,$G25,$V:$V,"●",$A:$A,MM$5,$B:$B,'PART METHOD'!$D$6),COUNTIFS($G:$G,$G25,$V:$V,"●",$A:$A,MM$5,$B:$B,"&lt;&gt;"&amp;'PART METHOD'!$D$4,$B:$B,"&lt;&gt;"&amp;'PART METHOD'!$D$6)))/MM$3,0)/3600/$E25</f>
        <v>0</v>
      </c>
      <c r="MN25" s="0" t="n">
        <f aca="false">IF($W25="●",SUMIFS(ST_SUM!NB:NB,ST_SUM!$L:$L,$G25,ST_SUM!$N:$N,IF($B25='PART METHOD'!$D$5,"HAND","STD"))/COUNTIFS($G:$G,$G25,$W:$W,"●",$A:$A,MN$5,$B:$B,IF($B25='PART METHOD'!$D$5,'PART METHOD'!$D$5,"&lt;&gt;"&amp;'PART METHOD'!$D$5))/MN$3,0)/3600/$E25</f>
        <v>0.0192564539241623</v>
      </c>
      <c r="MO25" s="0" t="n">
        <f aca="false">IF($X25="●",SUMIFS(ST_SUM!NC:NC,ST_SUM!$L:$L,$G25)/COUNTIFS($G:$G,$G25,$X:$X,"●",$A:$A,MO$5)/MO$3,0)/3600/$E25</f>
        <v>0.00177850115740741</v>
      </c>
      <c r="MP25" s="0" t="n">
        <f aca="false">IF($Y25="●",SUMIFS(ST_SUM!ND:ND,ST_SUM!$L:$L,$G25)/COUNTIFS($G:$G,$G25,$Y:$Y,"●",$A:$A,MP$5)/MP$3,0)/3600/$E25</f>
        <v>0</v>
      </c>
      <c r="MQ25" s="0" t="n">
        <f aca="false">IF($Z25="●",SUMIFS(ST_SUM!NE:NE,ST_SUM!$L:$L,$G25)/COUNTIFS($G:$G,$G25,$Z:$Z,"●",$A:$A,MQ$5)/MQ$3,0)/3600/$E25</f>
        <v>0.0206295634920635</v>
      </c>
      <c r="MR25" s="0" t="n">
        <f aca="false">IF($AA25="●",SUMIFS(ST_SUM!NF:NF,ST_SUM!$L:$L,$G25)/COUNTIFS($G:$G,$G25,$AA:$AA,"●",$A:$A,MR$5)/MR$3,0)/3600/$E25</f>
        <v>0.0295996362433862</v>
      </c>
      <c r="MS25" s="0" t="n">
        <f aca="false">IF($AB25="●",SUMIFS(ST_SUM!NG:NG,ST_SUM!$L:$L,$G25)/COUNTIFS($G:$G,$G25,$AB:$AB,"●",$A:$A,MS$5)/MS$3,0)/3600/$E25</f>
        <v>0</v>
      </c>
      <c r="MT25" s="0" t="n">
        <f aca="false">IF($AC25="●",SUMIFS(ST_SUM!NH:NH,ST_SUM!$L:$L,$G25)/COUNTIFS($G:$G,$G25,$AC:$AC,"●",$A:$A,MT$5)/MT$3,0)/3600/$E25</f>
        <v>0.00592709986772487</v>
      </c>
      <c r="MU25" s="0" t="n">
        <f aca="false">IF($AD25="●",SUMIFS(ST_SUM!NI:NI,ST_SUM!$L:$L,$G25)/COUNTIFS($G:$G,$G25,$AD:$AD,"●",$A:$A,MU$5)/MU$3,0)/3600/$E25</f>
        <v>0.0181776895943563</v>
      </c>
      <c r="MV25" s="0" t="n">
        <f aca="false">IF($AE25="●",SUMIFS(ST_SUM!NJ:NJ,ST_SUM!$L:$L,$G25)/COUNTIFS($G:$G,$G25,$AE:$AE,"●",$A:$A,MV$5)/MV$3,0)/3600/$E25</f>
        <v>0</v>
      </c>
      <c r="MW25" s="0" t="n">
        <f aca="false">IF($AF25="●",SUMIFS(ST_SUM!NK:NK,ST_SUM!$L:$L,$G25)/COUNTIFS($G:$G,$G25,$AF:$AF,"●",$A:$A,MW$5)/MW$3,0)/3600/$E25</f>
        <v>0.0455959523809524</v>
      </c>
      <c r="MX25" s="0" t="n">
        <f aca="false">IF($AG25="●",SUMIFS(ST_SUM!NL:NL,ST_SUM!$L:$L,$G25)/COUNTIFS($G:$G,$G25,$AG:$AG,"●",$A:$A,MX$5)/MX$3,0)/3600/$E25</f>
        <v>0</v>
      </c>
      <c r="MY25" s="0" t="n">
        <f aca="false">IF($AH25="●",SUMIFS(ST_SUM!NM:NM,ST_SUM!$L:$L,$G25)/COUNTIFS($G:$G,$G25,$AH:$AH,"●",$A:$A,MY$5)/MY$3,0)/3600/$E25</f>
        <v>0.0130751322751323</v>
      </c>
      <c r="MZ25" s="0" t="n">
        <f aca="false">IF($AI25="●",SUMIFS(ST_SUM!NN:NN,ST_SUM!$L:$L,$G25)/COUNTIFS($G:$G,$G25,$AI:$AI,"●",$A:$A,MZ$5)/MZ$3,0)/3600/$E25</f>
        <v>0</v>
      </c>
      <c r="NA25" s="0" t="n">
        <f aca="false">IF($AJ25="●",SUMIFS(ST_SUM!NO:NO,ST_SUM!$L:$L,$G25)/COUNTIFS($G:$G,$G25,$AJ:$AJ,"●",$A:$A,NA$5)/NA$3,0)/3600/$E25</f>
        <v>0.0258366443452381</v>
      </c>
      <c r="NB25" s="0" t="n">
        <f aca="false">IF($AK25="●",SUMIFS(ST_SUM!NP:NP,ST_SUM!$L:$L,$G25)/COUNTIFS($G:$G,$G25,$AK:$AK,"●",$A:$A,NB$5)/NB$3,0)/3600/$E25</f>
        <v>0</v>
      </c>
      <c r="NC25" s="0" t="n">
        <f aca="false">IF($AL25="●",SUMIFS(ST_SUM!NQ:NQ,ST_SUM!$L:$L,$G25)/COUNTIFS($G:$G,$G25,$AL:$AL,"●",$A:$A,NC$5)/NC$3,0)/3600/$E25</f>
        <v>0.0266290399029982</v>
      </c>
      <c r="ND25" s="0" t="n">
        <f aca="false">IF($AM25="●",SUMIFS(ST_SUM!NR:NR,ST_SUM!$L:$L,$G25)/COUNTIFS($G:$G,$G25,$AM:$AM,"●",$A:$A,ND$5)/ND$3,0)/3600/$E25</f>
        <v>0</v>
      </c>
      <c r="NE25" s="0" t="n">
        <f aca="false">IF($AN25="●",SUMIFS(ST_SUM!NS:NS,ST_SUM!$L:$L,$G25)/COUNTIFS($G:$G,$G25,$AN:$AN,"●",$A:$A,NE$5)/NE$3,0)/3600/$E25</f>
        <v>0.0199595734126984</v>
      </c>
      <c r="NF25" s="0" t="n">
        <f aca="false">IF($AO25="●",SUMIFS(ST_SUM!NT:NT,ST_SUM!$L:$L,$G25)/COUNTIFS($G:$G,$G25,$AO:$AO,"●",$A:$A,NF$5)/NF$3,0)/3600/$E25</f>
        <v>0.0319879985119048</v>
      </c>
      <c r="NG25" s="0" t="n">
        <f aca="false">IF($AP25="●",SUMIFS(ST_SUM!NU:NU,ST_SUM!$L:$L,$G25)/COUNTIFS($G:$G,$G25,$AP:$AP,"●",$A:$A,NG$5)/NG$3,0)/3600/$E25</f>
        <v>0.0131414462081129</v>
      </c>
      <c r="NH25" s="0" t="n">
        <f aca="false">IF($AQ25="●",SUMIFS(ST_SUM!NV:NV,ST_SUM!$L:$L,$G25)/COUNTIFS($G:$G,$G25,$AQ:$AQ,"●",$A:$A,NH$5)/NH$3,0)/3600/$E25</f>
        <v>0.0413639839616402</v>
      </c>
      <c r="NI25" s="0" t="n">
        <f aca="false">IF($AR25="●",SUMIFS(ST_SUM!NW:NW,ST_SUM!$L:$L,$G25)/COUNTIFS($G:$G,$G25,$AR:$AR,"●",$A:$A,NI$5)/NI$3,0)/3600/$E25</f>
        <v>0.0281228298611111</v>
      </c>
      <c r="NJ25" s="0" t="n">
        <f aca="false">IF($AS25="●",SUMIFS(ST_SUM!NX:NX,ST_SUM!$L:$L,$G25)/COUNTIFS($G:$G,$G25,$AS:$AS,"●",$A:$A,NJ$5)/NJ$3,0)/3600/$E25</f>
        <v>0</v>
      </c>
      <c r="NK25" s="0" t="n">
        <f aca="false">IF($AT25="●",SUMIFS(ST_SUM!NY:NY,ST_SUM!$L:$L,$G25)/COUNTIFS($G:$G,$G25,$AT:$AT,"●",$A:$A,NK$5)/NK$3,0)/3600/$E25</f>
        <v>0.0128107142857143</v>
      </c>
      <c r="NL25" s="0" t="n">
        <f aca="false">IF($AU25="●",SUMIFS(ST_SUM!NZ:NZ,ST_SUM!$L:$L,$G25)/COUNTIFS($G:$G,$G25,$AU:$AU,"●",$A:$A,NL$5)/NL$3,0)/3600/$E25</f>
        <v>0.00656716820987654</v>
      </c>
      <c r="NM25" s="0" t="n">
        <f aca="false">IF($AV25="●",SUMIFS(ST_SUM!OA:OA,ST_SUM!$L:$L,$G25)/COUNTIFS($G:$G,$G25,$AV:$AV,"●",$A:$A,NM$5)/NM$3,0)/3600/$E25</f>
        <v>0</v>
      </c>
      <c r="NN25" s="0" t="n">
        <f aca="false">IF($AW25="●",SUMIFS(ST_SUM!OB:OB,ST_SUM!$L:$L,$G25)/COUNTIFS($G:$G,$G25,$AW:$AW,"●",$A:$A,NN$5)/NN$3,0)/3600/$E25</f>
        <v>0.00966924492945326</v>
      </c>
      <c r="NO25" s="0" t="n">
        <f aca="false">IF($AX25="●",SUMIFS(ST_SUM!OC:OC,ST_SUM!$L:$L,$G25)/COUNTIFS($G:$G,$G25,$AX:$AX,"●",$A:$A,NO$5)/NO$3,0)/3600/$E25</f>
        <v>0.0208857638888889</v>
      </c>
      <c r="NP25" s="0" t="n">
        <f aca="false">IF($AY25="●",SUMIFS(ST_SUM!OD:OD,ST_SUM!$L:$L,$G25)/COUNTIFS($G:$G,$G25,$AY:$AY,"●",$A:$A,NP$5)/NP$3,0)/3600/$E25</f>
        <v>0</v>
      </c>
      <c r="NQ25" s="0" t="n">
        <f aca="false">IF($AZ25="●",SUMIFS(ST_SUM!OE:OE,ST_SUM!$L:$L,$G25)/COUNTIFS($G:$G,$G25,$AZ:$AZ,"●",$A:$A,NQ$5)/NQ$3,0)/3600/$E25</f>
        <v>0.0106849041005291</v>
      </c>
      <c r="NR25" s="0" t="n">
        <f aca="false">IF($BA25="●",SUMIFS(ST_SUM!OF:OF,ST_SUM!$L:$L,$G25)/COUNTIFS($G:$G,$G25,$BA:$BA,"●",$A:$A,NR$5)/NR$3,0)/3600/$E25</f>
        <v>0</v>
      </c>
      <c r="NS25" s="0" t="n">
        <f aca="false">IF($BB25="●",SUMIFS(ST_SUM!OG:OG,ST_SUM!$L:$L,$G25)/COUNTIFS($G:$G,$G25,$BB:$BB,"●",$A:$A,NS$5)/NS$3,0)/3600/$E25</f>
        <v>0.0261751818783069</v>
      </c>
      <c r="NT25" s="0" t="n">
        <f aca="false">IF($BC25="●",SUMIFS(ST_SUM!OH:OH,ST_SUM!$L:$L,$G25)/COUNTIFS($G:$G,$G25,$BC:$BC,"●",$A:$A,NT$5)/NT$3,0)/3600/$E25</f>
        <v>0</v>
      </c>
      <c r="NU25" s="0" t="n">
        <f aca="false">IF($BD25="●",SUMIFS(ST_SUM!OI:OI,ST_SUM!$L:$L,$G25)/COUNTIFS($G:$G,$G25,$BD:$BD,"●",$A:$A,NU$5)/NU$3,0)/3600/$E25</f>
        <v>0</v>
      </c>
      <c r="NV25" s="0" t="n">
        <f aca="false">IF($BE25="●",SUMIFS(ST_SUM!OJ:OJ,ST_SUM!$L:$L,$G25)/COUNTIFS($G:$G,$G25,$BE:$BE,"●",$A:$A,NV$5)/NV$3,0)/3600/$E25</f>
        <v>0.0139989914021164</v>
      </c>
      <c r="NW25" s="0" t="n">
        <f aca="false">IF($BF25="●",SUMIFS(ST_SUM!OK:OK,ST_SUM!$L:$L,$G25)/COUNTIFS($G:$G,$G25,$BF:$BF,"●",$A:$A,NW$5)/NW$3,0)/3600/$E25</f>
        <v>0.0316510251322751</v>
      </c>
      <c r="NX25" s="0" t="n">
        <f aca="false">IF($BG25="●",SUMIFS(ST_SUM!OL:OL,ST_SUM!$L:$L,$G25)/COUNTIFS($G:$G,$G25,$BG:$BG,"●",$A:$A,NX$5)/NX$3,0)/3600/$E25</f>
        <v>0.0385530671296296</v>
      </c>
      <c r="NY25" s="0" t="n">
        <f aca="false">IF($BH25="●",SUMIFS(ST_SUM!OM:OM,ST_SUM!$L:$L,$G25)/COUNTIFS($G:$G,$G25,$BH:$BH,"●",$A:$A,NY$5)/NY$3,0)/3600/$E25</f>
        <v>0</v>
      </c>
      <c r="NZ25" s="0" t="n">
        <f aca="false">IF($BI25="●",SUMIFS(ST_SUM!ON:ON,ST_SUM!$L:$L,$G25)/COUNTIFS($G:$G,$G25,$BI:$BI,"●",$A:$A,NZ$5)/NZ$3,0)/3600/$E25</f>
        <v>0.0117190806878307</v>
      </c>
      <c r="OA25" s="0" t="n">
        <f aca="false">IF($BJ25="●",SUMIFS(ST_SUM!OO:OO,ST_SUM!$L:$L,$G25)/COUNTIFS($G:$G,$G25,$BJ:$BJ,"●",$A:$A,OA$5)/OA$3,0)/3600/$E25</f>
        <v>0</v>
      </c>
      <c r="OB25" s="0" t="n">
        <f aca="false">IF($BK25="●",SUMIFS(ST_SUM!OP:OP,ST_SUM!$L:$L,$G25)/COUNTIFS($G:$G,$G25,$BK:$BK,"●",$A:$A,OB$5)/OB$3,0)/3600/$E25</f>
        <v>0</v>
      </c>
      <c r="OC25" s="0" t="n">
        <f aca="false">IF($BL25="●",SUMIFS(ST_SUM!OQ:OQ,ST_SUM!$L:$L,$G25)/COUNTIFS($G:$G,$G25,$BL:$BL,"●",$A:$A,OC$5)/OC$3,0)/3600/$E25</f>
        <v>0</v>
      </c>
      <c r="OD25" s="0" t="n">
        <f aca="false">IF($BM25="●",SUMIFS(ST_SUM!OR:OR,ST_SUM!$L:$L,$G25)/COUNTIFS($G:$G,$G25,$BM:$BM,"●",$A:$A,OD$5)/OD$3,0)/3600/$E25</f>
        <v>0.0440658234126984</v>
      </c>
      <c r="OE25" s="0" t="n">
        <f aca="false">IF($BN25="●",SUMIFS(ST_SUM!OS:OS,ST_SUM!$L:$L,$G25)/COUNTIFS($G:$G,$G25,$BN:$BN,"●",$A:$A,OE$5)/OE$3,0)/3600/$E25</f>
        <v>0</v>
      </c>
      <c r="OF25" s="0" t="n">
        <f aca="false">IF($BO25="●",SUMIFS(ST_SUM!OT:OT,ST_SUM!$L:$L,$G25)/COUNTIFS($G:$G,$G25,$BO:$BO,"●",$A:$A,OF$5)/OF$3,0)/3600/$E25</f>
        <v>0.00941957120811287</v>
      </c>
      <c r="OG25" s="0" t="n">
        <f aca="false">IF($BP25="●",SUMIFS(ST_SUM!OU:OU,ST_SUM!$L:$L,$G25)/COUNTIFS($G:$G,$G25,$BP:$BP,"●",$A:$A,OG$5)/OG$3,0)/3600/$E25</f>
        <v>0.0248184523809524</v>
      </c>
      <c r="OH25" s="0" t="n">
        <f aca="false">IF($BQ25="●",SUMIFS(ST_SUM!OV:OV,ST_SUM!$L:$L,$G25)/COUNTIFS($G:$G,$G25,$BQ:$BQ,"●",$A:$A,OH$5)/OH$3,0)/3600/$E25</f>
        <v>0.0150689814814815</v>
      </c>
      <c r="OI25" s="0" t="n">
        <f aca="false">IF($BR25="●",SUMIFS(ST_SUM!OW:OW,ST_SUM!$L:$L,$G25)/COUNTIFS($G:$G,$G25,$BR:$BR,"●",$A:$A,OI$5)/OI$3,0)/3600/$E25</f>
        <v>0</v>
      </c>
      <c r="OJ25" s="0" t="n">
        <f aca="false">IF($BS25="●",SUMIFS(ST_SUM!OX:OX,ST_SUM!$L:$L,$G25)/COUNTIFS($G:$G,$G25,$BS:$BS,"●",$A:$A,OJ$5)/OJ$3,0)/3600/$E25</f>
        <v>0</v>
      </c>
      <c r="OK25" s="0" t="n">
        <f aca="false">IF($BT25="●",SUMIFS(ST_SUM!OY:OY,ST_SUM!$L:$L,$G25)/COUNTIFS($G:$G,$G25,$BT:$BT,"●",$A:$A,OK$5)/OK$3,0)/3600/$E25</f>
        <v>0.0167883818342152</v>
      </c>
      <c r="OL25" s="0" t="n">
        <f aca="false">SUM(LY25:OK25)</f>
        <v>0.915752423666226</v>
      </c>
      <c r="OM25" s="0" t="n">
        <f aca="false">IF($H25="●",SUMIFS(ST_SUM!PA:PA,ST_SUM!$L:$L,$G25)/COUNTIFS($G:$G,$G25,$H:$H,"●",$A:$A,OM$5)/OM$3,0)/3600/$E25</f>
        <v>0</v>
      </c>
      <c r="ON25" s="0" t="n">
        <f aca="false">IF($I25="●",SUMIFS(ST_SUM!PB:PB,ST_SUM!$L:$L,$G25)/COUNTIFS($G:$G,$G25,$I:$I,"●",$A:$A,ON$5)/ON$3,0)/3600/$E25</f>
        <v>0.00686838699494949</v>
      </c>
      <c r="OO25" s="0" t="n">
        <f aca="false">IF($J25="●",SUMIFS(ST_SUM!PC:PC,ST_SUM!$L:$L,$G25)/COUNTIFS($G:$G,$G25,$J:$J,"●",$A:$A,OO$5)/OO$3,0)/3600/$E25</f>
        <v>0.0402263573232323</v>
      </c>
      <c r="OP25" s="0" t="n">
        <f aca="false">IF($K25="●",SUMIFS(ST_SUM!PD:PD,ST_SUM!$L:$L,$G25)/COUNTIFS($G:$G,$G25,$K:$K,"●",$A:$A,OP$5)/OP$3,0)/3600/$E25</f>
        <v>0.014168584280303</v>
      </c>
      <c r="OQ25" s="0" t="n">
        <f aca="false">IF($L25="●",SUMIFS(ST_SUM!PE:PE,ST_SUM!$L:$L,$G25)/COUNTIFS($G:$G,$G25,$L:$L,"●",$A:$A,OQ$5)/OQ$3,0)/3600/$E25</f>
        <v>0.01483890625</v>
      </c>
      <c r="OR25" s="0" t="n">
        <f aca="false">IF($M25="●",SUMIFS(ST_SUM!PF:PF,ST_SUM!$L:$L,$G25)/COUNTIFS($G:$G,$G25,$M:$M,"●",$A:$A,OR$5)/OR$3,0)/3600/$E25</f>
        <v>0</v>
      </c>
      <c r="OS25" s="0" t="n">
        <f aca="false">IF($N25="●",SUMIFS(ST_SUM!PG:PG,ST_SUM!$L:$L,$G25)/COUNTIFS($G:$G,$G25,$N:$N,"●",$A:$A,OS$5)/OS$3,0)/3600/$E25</f>
        <v>0.00610125</v>
      </c>
      <c r="OT25" s="0" t="n">
        <f aca="false">IF($O25="●",SUMIFS(ST_SUM!PH:PH,ST_SUM!$L:$L,$G25,ST_SUM!$M:$M,IF($B25='PART METHOD'!$D$4,"FMCNC1",IF($B25='PART METHOD'!$D$6,"FMCNC2","STD")))/IF($B25='PART METHOD'!$D$4,COUNTIFS($G:$G,$G25,$O:$O,"●",$A:$A,OT$5,$B:$B,'PART METHOD'!$D$4),IF($B25='PART METHOD'!$D$6,COUNTIFS($G:$G,$G25,$O:$O,"●",$A:$A,OT$5,$B:$B,'PART METHOD'!$D$6),COUNTIFS($G:$G,$G25,$O:$O,"●",$A:$A,OT$5,$B:$B,"&lt;&gt;"&amp;'PART METHOD'!$D$4,$B:$B,"&lt;&gt;"&amp;'PART METHOD'!$D$6)))/OT$3,0)/3600/$E25</f>
        <v>0.014759111952862</v>
      </c>
      <c r="OU25" s="0" t="n">
        <f aca="false">IF($P25="●",SUMIFS(ST_SUM!PI:PI,ST_SUM!$L:$L,$G25,ST_SUM!$M:$M,IF($B25='PART METHOD'!$D$4,"FMCNC1",IF($B25='PART METHOD'!$D$6,"FMCNC2","STD")))/IF($B25='PART METHOD'!$D$4,COUNTIFS($G:$G,$G25,$P:$P,"●",$A:$A,OU$5,$B:$B,'PART METHOD'!$D$4),IF($B25='PART METHOD'!$D$6,COUNTIFS($G:$G,$G25,$P:$P,"●",$A:$A,OU$5,$B:$B,'PART METHOD'!$D$6),COUNTIFS($G:$G,$G25,$P:$P,"●",$A:$A,OU$5,$B:$B,"&lt;&gt;"&amp;'PART METHOD'!$D$4,$B:$B,"&lt;&gt;"&amp;'PART METHOD'!$D$6)))/OU$3,0)/3600/$E25</f>
        <v>0.0124010258838384</v>
      </c>
      <c r="OV25" s="0" t="n">
        <f aca="false">IF($Q25="●",SUMIFS(ST_SUM!PJ:PJ,ST_SUM!$L:$L,$G25,ST_SUM!$M:$M,IF($B25='PART METHOD'!$D$4,"FMCNC1",IF($B25='PART METHOD'!$D$6,"FMCNC2","STD")))/IF($B25='PART METHOD'!$D$4,COUNTIFS($G:$G,$G25,$Q:$Q,"●",$A:$A,OV$5,$B:$B,'PART METHOD'!$D$4),IF($B25='PART METHOD'!$D$6,COUNTIFS($G:$G,$G25,$Q:$Q,"●",$A:$A,OV$5,$B:$B,'PART METHOD'!$D$6),COUNTIFS($G:$G,$G25,$Q:$Q,"●",$A:$A,OV$5,$B:$B,"&lt;&gt;"&amp;'PART METHOD'!$D$4,$B:$B,"&lt;&gt;"&amp;'PART METHOD'!$D$6)))/OV$3,0)/3600/$E25</f>
        <v>0</v>
      </c>
      <c r="OW25" s="0" t="n">
        <f aca="false">IF($R25="●",SUMIFS(ST_SUM!PK:PK,ST_SUM!$L:$L,$G25,ST_SUM!$M:$M,IF($B25='PART METHOD'!$D$4,"FMCNC1",IF($B25='PART METHOD'!$D$6,"FMCNC2","STD")))/IF($B25='PART METHOD'!$D$4,COUNTIFS($G:$G,$G25,$R:$R,"●",$A:$A,OW$5,$B:$B,'PART METHOD'!$D$4),IF($B25='PART METHOD'!$D$6,COUNTIFS($G:$G,$G25,$R:$R,"●",$A:$A,OW$5,$B:$B,'PART METHOD'!$D$6),COUNTIFS($G:$G,$G25,$R:$R,"●",$A:$A,OW$5,$B:$B,"&lt;&gt;"&amp;'PART METHOD'!$D$4,$B:$B,"&lt;&gt;"&amp;'PART METHOD'!$D$6)))/OW$3,0)/3600/$E25</f>
        <v>0</v>
      </c>
      <c r="OX25" s="0" t="n">
        <f aca="false">IF($S25="●",SUMIFS(ST_SUM!PL:PL,ST_SUM!$L:$L,$G25,ST_SUM!$M:$M,IF($B25='PART METHOD'!$D$4,"FMCNC1",IF($B25='PART METHOD'!$D$6,"FMCNC2","STD")))/IF($B25='PART METHOD'!$D$4,COUNTIFS($G:$G,$G25,$S:$S,"●",$A:$A,OX$5,$B:$B,'PART METHOD'!$D$4),IF($B25='PART METHOD'!$D$6,COUNTIFS($G:$G,$G25,$S:$S,"●",$A:$A,OX$5,$B:$B,'PART METHOD'!$D$6),COUNTIFS($G:$G,$G25,$S:$S,"●",$A:$A,OX$5,$B:$B,"&lt;&gt;"&amp;'PART METHOD'!$D$4,$B:$B,"&lt;&gt;"&amp;'PART METHOD'!$D$6)))/OX$3,0)/3600/$E25</f>
        <v>0.0127837910353535</v>
      </c>
      <c r="OY25" s="0" t="n">
        <f aca="false">IF($T25="●",SUMIFS(ST_SUM!PM:PM,ST_SUM!$L:$L,$G25,ST_SUM!$M:$M,IF($B25='PART METHOD'!$D$4,"FMCNC1",IF($B25='PART METHOD'!$D$6,"FMCNC2","STD")))/IF($B25='PART METHOD'!$D$4,COUNTIFS($G:$G,$G25,$T:$T,"●",$A:$A,OY$5,$B:$B,'PART METHOD'!$D$4),IF($B25='PART METHOD'!$D$6,COUNTIFS($G:$G,$G25,$T:$T,"●",$A:$A,OY$5,$B:$B,'PART METHOD'!$D$6),COUNTIFS($G:$G,$G25,$T:$T,"●",$A:$A,OY$5,$B:$B,"&lt;&gt;"&amp;'PART METHOD'!$D$4,$B:$B,"&lt;&gt;"&amp;'PART METHOD'!$D$6)))/OY$3,0)/3600/$E25</f>
        <v>0.00272278514309764</v>
      </c>
      <c r="OZ25" s="0" t="n">
        <f aca="false">IF($U25="●",SUMIFS(ST_SUM!PN:PN,ST_SUM!$L:$L,$G25,ST_SUM!$M:$M,IF($B25='PART METHOD'!$D$4,"FMCNC1",IF($B25='PART METHOD'!$D$6,"FMCNC2","STD")))/IF($B25='PART METHOD'!$D$4,COUNTIFS($G:$G,$G25,$U:$U,"●",$A:$A,OZ$5,$B:$B,'PART METHOD'!$D$4),IF($B25='PART METHOD'!$D$6,COUNTIFS($G:$G,$G25,$U:$U,"●",$A:$A,OZ$5,$B:$B,'PART METHOD'!$D$6),COUNTIFS($G:$G,$G25,$U:$U,"●",$A:$A,OZ$5,$B:$B,"&lt;&gt;"&amp;'PART METHOD'!$D$4,$B:$B,"&lt;&gt;"&amp;'PART METHOD'!$D$6)))/OZ$3,0)/3600/$E25</f>
        <v>0.0126885227272727</v>
      </c>
      <c r="PA25" s="0" t="n">
        <f aca="false">IF($V25="●",SUMIFS(ST_SUM!PO:PO,ST_SUM!$L:$L,$G25,ST_SUM!$M:$M,IF($B25='PART METHOD'!$D$4,"FMCNC1",IF($B25='PART METHOD'!$D$6,"FMCNC2","STD")))/IF($B25='PART METHOD'!$D$4,COUNTIFS($G:$G,$G25,$V:$V,"●",$A:$A,PA$5,$B:$B,'PART METHOD'!$D$4),IF($B25='PART METHOD'!$D$6,COUNTIFS($G:$G,$G25,$V:$V,"●",$A:$A,PA$5,$B:$B,'PART METHOD'!$D$6),COUNTIFS($G:$G,$G25,$V:$V,"●",$A:$A,PA$5,$B:$B,"&lt;&gt;"&amp;'PART METHOD'!$D$4,$B:$B,"&lt;&gt;"&amp;'PART METHOD'!$D$6)))/PA$3,0)/3600/$E25</f>
        <v>0</v>
      </c>
      <c r="PB25" s="0" t="n">
        <f aca="false">IF($W25="●",SUMIFS(ST_SUM!PP:PP,ST_SUM!$L:$L,$G25,ST_SUM!$N:$N,IF($B25='PART METHOD'!$D$5,"HAND","STD"))/COUNTIFS($G:$G,$G25,$W:$W,"●",$A:$A,PB$5,$B:$B,IF($B25='PART METHOD'!$D$5,'PART METHOD'!$D$5,"&lt;&gt;"&amp;'PART METHOD'!$D$5))/PB$3,0)/3600/$E25</f>
        <v>0.0221101746632997</v>
      </c>
      <c r="PC25" s="0" t="n">
        <f aca="false">IF($X25="●",SUMIFS(ST_SUM!PQ:PQ,ST_SUM!$L:$L,$G25)/COUNTIFS($G:$G,$G25,$X:$X,"●",$A:$A,PC$5)/PC$3,0)/3600/$E25</f>
        <v>0.0023231139520202</v>
      </c>
      <c r="PD25" s="0" t="n">
        <f aca="false">IF($Y25="●",SUMIFS(ST_SUM!PR:PR,ST_SUM!$L:$L,$G25)/COUNTIFS($G:$G,$G25,$Y:$Y,"●",$A:$A,PD$5)/PD$3,0)/3600/$E25</f>
        <v>0</v>
      </c>
      <c r="PE25" s="0" t="n">
        <f aca="false">IF($Z25="●",SUMIFS(ST_SUM!PS:PS,ST_SUM!$L:$L,$G25)/COUNTIFS($G:$G,$G25,$Z:$Z,"●",$A:$A,PE$5)/PE$3,0)/3600/$E25</f>
        <v>0.0113628314393939</v>
      </c>
      <c r="PF25" s="0" t="n">
        <f aca="false">IF($AA25="●",SUMIFS(ST_SUM!PT:PT,ST_SUM!$L:$L,$G25)/COUNTIFS($G:$G,$G25,$AA:$AA,"●",$A:$A,PF$5)/PF$3,0)/3600/$E25</f>
        <v>0.0256161284722222</v>
      </c>
      <c r="PG25" s="0" t="n">
        <f aca="false">IF($AB25="●",SUMIFS(ST_SUM!PU:PU,ST_SUM!$L:$L,$G25)/COUNTIFS($G:$G,$G25,$AB:$AB,"●",$A:$A,PG$5)/PG$3,0)/3600/$E25</f>
        <v>0</v>
      </c>
      <c r="PH25" s="0" t="n">
        <f aca="false">IF($AC25="●",SUMIFS(ST_SUM!PV:PV,ST_SUM!$L:$L,$G25)/COUNTIFS($G:$G,$G25,$AC:$AC,"●",$A:$A,PH$5)/PH$3,0)/3600/$E25</f>
        <v>0.0116137284301347</v>
      </c>
      <c r="PI25" s="0" t="n">
        <f aca="false">IF($AD25="●",SUMIFS(ST_SUM!PW:PW,ST_SUM!$L:$L,$G25)/COUNTIFS($G:$G,$G25,$AD:$AD,"●",$A:$A,PI$5)/PI$3,0)/3600/$E25</f>
        <v>0.0105791245791246</v>
      </c>
      <c r="PJ25" s="0" t="n">
        <f aca="false">IF($AE25="●",SUMIFS(ST_SUM!PX:PX,ST_SUM!$L:$L,$G25)/COUNTIFS($G:$G,$G25,$AE:$AE,"●",$A:$A,PJ$5)/PJ$3,0)/3600/$E25</f>
        <v>0</v>
      </c>
      <c r="PK25" s="0" t="n">
        <f aca="false">IF($AF25="●",SUMIFS(ST_SUM!PY:PY,ST_SUM!$L:$L,$G25)/COUNTIFS($G:$G,$G25,$AF:$AF,"●",$A:$A,PK$5)/PK$3,0)/3600/$E25</f>
        <v>0.0202945470328283</v>
      </c>
      <c r="PL25" s="0" t="n">
        <f aca="false">IF($AG25="●",SUMIFS(ST_SUM!PZ:PZ,ST_SUM!$L:$L,$G25)/COUNTIFS($G:$G,$G25,$AG:$AG,"●",$A:$A,PL$5)/PL$3,0)/3600/$E25</f>
        <v>0</v>
      </c>
      <c r="PM25" s="0" t="n">
        <f aca="false">IF($AH25="●",SUMIFS(ST_SUM!QA:QA,ST_SUM!$L:$L,$G25)/COUNTIFS($G:$G,$G25,$AH:$AH,"●",$A:$A,PM$5)/PM$3,0)/3600/$E25</f>
        <v>0.0116292613636364</v>
      </c>
      <c r="PN25" s="0" t="n">
        <f aca="false">IF($AI25="●",SUMIFS(ST_SUM!QB:QB,ST_SUM!$L:$L,$G25)/COUNTIFS($G:$G,$G25,$AI:$AI,"●",$A:$A,PN$5)/PN$3,0)/3600/$E25</f>
        <v>0</v>
      </c>
      <c r="PO25" s="0" t="n">
        <f aca="false">IF($AJ25="●",SUMIFS(ST_SUM!QC:QC,ST_SUM!$L:$L,$G25)/COUNTIFS($G:$G,$G25,$AJ:$AJ,"●",$A:$A,PO$5)/PO$3,0)/3600/$E25</f>
        <v>0.023676787405303</v>
      </c>
      <c r="PP25" s="0" t="n">
        <f aca="false">IF($AK25="●",SUMIFS(ST_SUM!QD:QD,ST_SUM!$L:$L,$G25)/COUNTIFS($G:$G,$G25,$AK:$AK,"●",$A:$A,PP$5)/PP$3,0)/3600/$E25</f>
        <v>0</v>
      </c>
      <c r="PQ25" s="0" t="n">
        <f aca="false">IF($AL25="●",SUMIFS(ST_SUM!QE:QE,ST_SUM!$L:$L,$G25)/COUNTIFS($G:$G,$G25,$AL:$AL,"●",$A:$A,PQ$5)/PQ$3,0)/3600/$E25</f>
        <v>0.00826969696969697</v>
      </c>
      <c r="PR25" s="0" t="n">
        <f aca="false">IF($AM25="●",SUMIFS(ST_SUM!QF:QF,ST_SUM!$L:$L,$G25)/COUNTIFS($G:$G,$G25,$AM:$AM,"●",$A:$A,PR$5)/PR$3,0)/3600/$E25</f>
        <v>0</v>
      </c>
      <c r="PS25" s="0" t="n">
        <f aca="false">IF($AN25="●",SUMIFS(ST_SUM!QG:QG,ST_SUM!$L:$L,$G25)/COUNTIFS($G:$G,$G25,$AN:$AN,"●",$A:$A,PS$5)/PS$3,0)/3600/$E25</f>
        <v>0.0143824810606061</v>
      </c>
      <c r="PT25" s="0" t="n">
        <f aca="false">IF($AO25="●",SUMIFS(ST_SUM!QH:QH,ST_SUM!$L:$L,$G25)/COUNTIFS($G:$G,$G25,$AO:$AO,"●",$A:$A,PT$5)/PT$3,0)/3600/$E25</f>
        <v>0.0129574179292929</v>
      </c>
      <c r="PU25" s="0" t="n">
        <f aca="false">IF($AP25="●",SUMIFS(ST_SUM!QI:QI,ST_SUM!$L:$L,$G25)/COUNTIFS($G:$G,$G25,$AP:$AP,"●",$A:$A,PU$5)/PU$3,0)/3600/$E25</f>
        <v>0.010646099537037</v>
      </c>
      <c r="PV25" s="0" t="n">
        <f aca="false">IF($AQ25="●",SUMIFS(ST_SUM!QJ:QJ,ST_SUM!$L:$L,$G25)/COUNTIFS($G:$G,$G25,$AQ:$AQ,"●",$A:$A,PV$5)/PV$3,0)/3600/$E25</f>
        <v>0.0206031321022727</v>
      </c>
      <c r="PW25" s="0" t="n">
        <f aca="false">IF($AR25="●",SUMIFS(ST_SUM!QK:QK,ST_SUM!$L:$L,$G25)/COUNTIFS($G:$G,$G25,$AR:$AR,"●",$A:$A,PW$5)/PW$3,0)/3600/$E25</f>
        <v>0.0109281644570707</v>
      </c>
      <c r="PX25" s="0" t="n">
        <f aca="false">IF($AS25="●",SUMIFS(ST_SUM!QL:QL,ST_SUM!$L:$L,$G25)/COUNTIFS($G:$G,$G25,$AS:$AS,"●",$A:$A,PX$5)/PX$3,0)/3600/$E25</f>
        <v>0</v>
      </c>
      <c r="PY25" s="0" t="n">
        <f aca="false">IF($AT25="●",SUMIFS(ST_SUM!QM:QM,ST_SUM!$L:$L,$G25)/COUNTIFS($G:$G,$G25,$AT:$AT,"●",$A:$A,PY$5)/PY$3,0)/3600/$E25</f>
        <v>0.0111357986111111</v>
      </c>
      <c r="PZ25" s="0" t="n">
        <f aca="false">IF($AU25="●",SUMIFS(ST_SUM!QN:QN,ST_SUM!$L:$L,$G25)/COUNTIFS($G:$G,$G25,$AU:$AU,"●",$A:$A,PZ$5)/PZ$3,0)/3600/$E25</f>
        <v>0.00564913194444445</v>
      </c>
      <c r="QA25" s="0" t="n">
        <f aca="false">IF($AV25="●",SUMIFS(ST_SUM!QO:QO,ST_SUM!$L:$L,$G25)/COUNTIFS($G:$G,$G25,$AV:$AV,"●",$A:$A,QA$5)/QA$3,0)/3600/$E25</f>
        <v>0</v>
      </c>
      <c r="QB25" s="0" t="n">
        <f aca="false">IF($AW25="●",SUMIFS(ST_SUM!QP:QP,ST_SUM!$L:$L,$G25)/COUNTIFS($G:$G,$G25,$AW:$AW,"●",$A:$A,QB$5)/QB$3,0)/3600/$E25</f>
        <v>0.00870948547979798</v>
      </c>
      <c r="QC25" s="0" t="n">
        <f aca="false">IF($AX25="●",SUMIFS(ST_SUM!QQ:QQ,ST_SUM!$L:$L,$G25)/COUNTIFS($G:$G,$G25,$AX:$AX,"●",$A:$A,QC$5)/QC$3,0)/3600/$E25</f>
        <v>0.00612601799242424</v>
      </c>
      <c r="QD25" s="0" t="n">
        <f aca="false">IF($AY25="●",SUMIFS(ST_SUM!QR:QR,ST_SUM!$L:$L,$G25)/COUNTIFS($G:$G,$G25,$AY:$AY,"●",$A:$A,QD$5)/QD$3,0)/3600/$E25</f>
        <v>0</v>
      </c>
      <c r="QE25" s="0" t="n">
        <f aca="false">IF($AZ25="●",SUMIFS(ST_SUM!QS:QS,ST_SUM!$L:$L,$G25)/COUNTIFS($G:$G,$G25,$AZ:$AZ,"●",$A:$A,QE$5)/QE$3,0)/3600/$E25</f>
        <v>0.0147789409722222</v>
      </c>
      <c r="QF25" s="0" t="n">
        <f aca="false">IF($BA25="●",SUMIFS(ST_SUM!QT:QT,ST_SUM!$L:$L,$G25)/COUNTIFS($G:$G,$G25,$BA:$BA,"●",$A:$A,QF$5)/QF$3,0)/3600/$E25</f>
        <v>0</v>
      </c>
      <c r="QG25" s="0" t="n">
        <f aca="false">IF($BB25="●",SUMIFS(ST_SUM!QU:QU,ST_SUM!$L:$L,$G25)/COUNTIFS($G:$G,$G25,$BB:$BB,"●",$A:$A,QG$5)/QG$3,0)/3600/$E25</f>
        <v>0.0129281092171717</v>
      </c>
      <c r="QH25" s="0" t="n">
        <f aca="false">IF($BC25="●",SUMIFS(ST_SUM!QV:QV,ST_SUM!$L:$L,$G25)/COUNTIFS($G:$G,$G25,$BC:$BC,"●",$A:$A,QH$5)/QH$3,0)/3600/$E25</f>
        <v>0</v>
      </c>
      <c r="QI25" s="0" t="n">
        <f aca="false">IF($BD25="●",SUMIFS(ST_SUM!QW:QW,ST_SUM!$L:$L,$G25)/COUNTIFS($G:$G,$G25,$BD:$BD,"●",$A:$A,QI$5)/QI$3,0)/3600/$E25</f>
        <v>0</v>
      </c>
      <c r="QJ25" s="0" t="n">
        <f aca="false">IF($BE25="●",SUMIFS(ST_SUM!QX:QX,ST_SUM!$L:$L,$G25)/COUNTIFS($G:$G,$G25,$BE:$BE,"●",$A:$A,QJ$5)/QJ$3,0)/3600/$E25</f>
        <v>0.0173515756523569</v>
      </c>
      <c r="QK25" s="0" t="n">
        <f aca="false">IF($BF25="●",SUMIFS(ST_SUM!QY:QY,ST_SUM!$L:$L,$G25)/COUNTIFS($G:$G,$G25,$BF:$BF,"●",$A:$A,QK$5)/QK$3,0)/3600/$E25</f>
        <v>0.0163270596590909</v>
      </c>
      <c r="QL25" s="0" t="n">
        <f aca="false">IF($BG25="●",SUMIFS(ST_SUM!QZ:QZ,ST_SUM!$L:$L,$G25)/COUNTIFS($G:$G,$G25,$BG:$BG,"●",$A:$A,QL$5)/QL$3,0)/3600/$E25</f>
        <v>0.0269801294191919</v>
      </c>
      <c r="QM25" s="0" t="n">
        <f aca="false">IF($BH25="●",SUMIFS(ST_SUM!RA:RA,ST_SUM!$L:$L,$G25)/COUNTIFS($G:$G,$G25,$BH:$BH,"●",$A:$A,QM$5)/QM$3,0)/3600/$E25</f>
        <v>0</v>
      </c>
      <c r="QN25" s="0" t="n">
        <f aca="false">IF($BI25="●",SUMIFS(ST_SUM!RB:RB,ST_SUM!$L:$L,$G25)/COUNTIFS($G:$G,$G25,$BI:$BI,"●",$A:$A,QN$5)/QN$3,0)/3600/$E25</f>
        <v>0.00499946022727273</v>
      </c>
      <c r="QO25" s="0" t="n">
        <f aca="false">IF($BJ25="●",SUMIFS(ST_SUM!RC:RC,ST_SUM!$L:$L,$G25)/COUNTIFS($G:$G,$G25,$BJ:$BJ,"●",$A:$A,QO$5)/QO$3,0)/3600/$E25</f>
        <v>0</v>
      </c>
      <c r="QP25" s="0" t="n">
        <f aca="false">IF($BK25="●",SUMIFS(ST_SUM!RD:RD,ST_SUM!$L:$L,$G25)/COUNTIFS($G:$G,$G25,$BK:$BK,"●",$A:$A,QP$5)/QP$3,0)/3600/$E25</f>
        <v>0</v>
      </c>
      <c r="QQ25" s="0" t="n">
        <f aca="false">IF($BL25="●",SUMIFS(ST_SUM!RE:RE,ST_SUM!$L:$L,$G25)/COUNTIFS($G:$G,$G25,$BL:$BL,"●",$A:$A,QQ$5)/QQ$3,0)/3600/$E25</f>
        <v>0</v>
      </c>
      <c r="QR25" s="0" t="n">
        <f aca="false">IF($BM25="●",SUMIFS(ST_SUM!RF:RF,ST_SUM!$L:$L,$G25)/COUNTIFS($G:$G,$G25,$BM:$BM,"●",$A:$A,QR$5)/QR$3,0)/3600/$E25</f>
        <v>0.0169652777777778</v>
      </c>
      <c r="QS25" s="0" t="n">
        <f aca="false">IF($BN25="●",SUMIFS(ST_SUM!RG:RG,ST_SUM!$L:$L,$G25)/COUNTIFS($G:$G,$G25,$BN:$BN,"●",$A:$A,QS$5)/QS$3,0)/3600/$E25</f>
        <v>0</v>
      </c>
      <c r="QT25" s="0" t="n">
        <f aca="false">IF($BO25="●",SUMIFS(ST_SUM!RH:RH,ST_SUM!$L:$L,$G25)/COUNTIFS($G:$G,$G25,$BO:$BO,"●",$A:$A,QT$5)/QT$3,0)/3600/$E25</f>
        <v>0.00624207702020202</v>
      </c>
      <c r="QU25" s="0" t="n">
        <f aca="false">IF($BP25="●",SUMIFS(ST_SUM!RI:RI,ST_SUM!$L:$L,$G25)/COUNTIFS($G:$G,$G25,$BP:$BP,"●",$A:$A,QU$5)/QU$3,0)/3600/$E25</f>
        <v>0.0178657617845118</v>
      </c>
      <c r="QV25" s="0" t="n">
        <f aca="false">IF($BQ25="●",SUMIFS(ST_SUM!RJ:RJ,ST_SUM!$L:$L,$G25)/COUNTIFS($G:$G,$G25,$BQ:$BQ,"●",$A:$A,QV$5)/QV$3,0)/3600/$E25</f>
        <v>0.0116957859848485</v>
      </c>
      <c r="QW25" s="0" t="n">
        <f aca="false">IF($BR25="●",SUMIFS(ST_SUM!RK:RK,ST_SUM!$L:$L,$G25)/COUNTIFS($G:$G,$G25,$BR:$BR,"●",$A:$A,QW$5)/QW$3,0)/3600/$E25</f>
        <v>0</v>
      </c>
      <c r="QX25" s="0" t="n">
        <f aca="false">IF($BS25="●",SUMIFS(ST_SUM!RL:RL,ST_SUM!$L:$L,$G25)/COUNTIFS($G:$G,$G25,$BS:$BS,"●",$A:$A,QX$5)/QX$3,0)/3600/$E25</f>
        <v>0</v>
      </c>
      <c r="QY25" s="0" t="n">
        <f aca="false">IF($BT25="●",SUMIFS(ST_SUM!RM:RM,ST_SUM!$L:$L,$G25)/COUNTIFS($G:$G,$G25,$BT:$BT,"●",$A:$A,QY$5)/QY$3,0)/3600/$E25</f>
        <v>0.0092279224537037</v>
      </c>
      <c r="QZ25" s="0" t="n">
        <f aca="false">SUM(OM25:QY25)</f>
        <v>0.541533945180976</v>
      </c>
      <c r="RA25" s="0" t="n">
        <f aca="false">IF($H25="●",SUMIFS(ST_SUM!RO:RO,ST_SUM!$L:$L,$G25)/COUNTIFS($G:$G,$G25,$H:$H,"●",$A:$A,RA$5)/RA$3,0)/3600/$E25</f>
        <v>0</v>
      </c>
      <c r="RB25" s="0" t="n">
        <f aca="false">IF($I25="●",SUMIFS(ST_SUM!RP:RP,ST_SUM!$L:$L,$G25)/COUNTIFS($G:$G,$G25,$I:$I,"●",$A:$A,RB$5)/RB$3,0)/3600/$E25</f>
        <v>0.0143042795138889</v>
      </c>
      <c r="RC25" s="0" t="n">
        <f aca="false">IF($J25="●",SUMIFS(ST_SUM!RQ:RQ,ST_SUM!$L:$L,$G25)/COUNTIFS($G:$G,$G25,$J:$J,"●",$A:$A,RC$5)/RC$3,0)/3600/$E25</f>
        <v>0.0334319097222222</v>
      </c>
      <c r="RD25" s="0" t="n">
        <f aca="false">IF($K25="●",SUMIFS(ST_SUM!RR:RR,ST_SUM!$L:$L,$G25)/COUNTIFS($G:$G,$G25,$K:$K,"●",$A:$A,RD$5)/RD$3,0)/3600/$E25</f>
        <v>0.014177265625</v>
      </c>
      <c r="RE25" s="0" t="n">
        <f aca="false">IF($L25="●",SUMIFS(ST_SUM!RS:RS,ST_SUM!$L:$L,$G25)/COUNTIFS($G:$G,$G25,$L:$L,"●",$A:$A,RE$5)/RE$3,0)/3600/$E25</f>
        <v>0.0281496527777778</v>
      </c>
      <c r="RF25" s="0" t="n">
        <f aca="false">IF($M25="●",SUMIFS(ST_SUM!RT:RT,ST_SUM!$L:$L,$G25)/COUNTIFS($G:$G,$G25,$M:$M,"●",$A:$A,RF$5)/RF$3,0)/3600/$E25</f>
        <v>0</v>
      </c>
      <c r="RG25" s="0" t="n">
        <f aca="false">IF($N25="●",SUMIFS(ST_SUM!RU:RU,ST_SUM!$L:$L,$G25)/COUNTIFS($G:$G,$G25,$N:$N,"●",$A:$A,RG$5)/RG$3,0)/3600/$E25</f>
        <v>0.00617722222222222</v>
      </c>
      <c r="RH25" s="0" t="n">
        <f aca="false">IF($O25="●",SUMIFS(ST_SUM!RV:RV,ST_SUM!$L:$L,$G25,ST_SUM!$M:$M,IF($B25='PART METHOD'!$D$4,"FMCNC1",IF($B25='PART METHOD'!$D$6,"FMCNC2","STD")))/IF($B25='PART METHOD'!$D$4,COUNTIFS($G:$G,$G25,$O:$O,"●",$A:$A,RH$5,$B:$B,'PART METHOD'!$D$4),IF($B25='PART METHOD'!$D$6,COUNTIFS($G:$G,$G25,$O:$O,"●",$A:$A,RH$5,$B:$B,'PART METHOD'!$D$6),COUNTIFS($G:$G,$G25,$O:$O,"●",$A:$A,RH$5,$B:$B,"&lt;&gt;"&amp;'PART METHOD'!$D$4,$B:$B,"&lt;&gt;"&amp;'PART METHOD'!$D$6)))/RH$3,0)/3600/$E25</f>
        <v>0.0296741666666667</v>
      </c>
      <c r="RI25" s="0" t="n">
        <f aca="false">IF($P25="●",SUMIFS(ST_SUM!RW:RW,ST_SUM!$L:$L,$G25,ST_SUM!$M:$M,IF($B25='PART METHOD'!$D$4,"FMCNC1",IF($B25='PART METHOD'!$D$6,"FMCNC2","STD")))/IF($B25='PART METHOD'!$D$4,COUNTIFS($G:$G,$G25,$P:$P,"●",$A:$A,RI$5,$B:$B,'PART METHOD'!$D$4),IF($B25='PART METHOD'!$D$6,COUNTIFS($G:$G,$G25,$P:$P,"●",$A:$A,RI$5,$B:$B,'PART METHOD'!$D$6),COUNTIFS($G:$G,$G25,$P:$P,"●",$A:$A,RI$5,$B:$B,"&lt;&gt;"&amp;'PART METHOD'!$D$4,$B:$B,"&lt;&gt;"&amp;'PART METHOD'!$D$6)))/RI$3,0)/3600/$E25</f>
        <v>0.0136138072916667</v>
      </c>
      <c r="RJ25" s="0" t="n">
        <f aca="false">IF($Q25="●",SUMIFS(ST_SUM!RX:RX,ST_SUM!$L:$L,$G25,ST_SUM!$M:$M,IF($B25='PART METHOD'!$D$4,"FMCNC1",IF($B25='PART METHOD'!$D$6,"FMCNC2","STD")))/IF($B25='PART METHOD'!$D$4,COUNTIFS($G:$G,$G25,$Q:$Q,"●",$A:$A,RJ$5,$B:$B,'PART METHOD'!$D$4),IF($B25='PART METHOD'!$D$6,COUNTIFS($G:$G,$G25,$Q:$Q,"●",$A:$A,RJ$5,$B:$B,'PART METHOD'!$D$6),COUNTIFS($G:$G,$G25,$Q:$Q,"●",$A:$A,RJ$5,$B:$B,"&lt;&gt;"&amp;'PART METHOD'!$D$4,$B:$B,"&lt;&gt;"&amp;'PART METHOD'!$D$6)))/RJ$3,0)/3600/$E25</f>
        <v>0</v>
      </c>
      <c r="RK25" s="0" t="n">
        <f aca="false">IF($R25="●",SUMIFS(ST_SUM!RY:RY,ST_SUM!$L:$L,$G25,ST_SUM!$M:$M,IF($B25='PART METHOD'!$D$4,"FMCNC1",IF($B25='PART METHOD'!$D$6,"FMCNC2","STD")))/IF($B25='PART METHOD'!$D$4,COUNTIFS($G:$G,$G25,$R:$R,"●",$A:$A,RK$5,$B:$B,'PART METHOD'!$D$4),IF($B25='PART METHOD'!$D$6,COUNTIFS($G:$G,$G25,$R:$R,"●",$A:$A,RK$5,$B:$B,'PART METHOD'!$D$6),COUNTIFS($G:$G,$G25,$R:$R,"●",$A:$A,RK$5,$B:$B,"&lt;&gt;"&amp;'PART METHOD'!$D$4,$B:$B,"&lt;&gt;"&amp;'PART METHOD'!$D$6)))/RK$3,0)/3600/$E25</f>
        <v>0</v>
      </c>
      <c r="RL25" s="0" t="n">
        <f aca="false">IF($S25="●",SUMIFS(ST_SUM!RZ:RZ,ST_SUM!$L:$L,$G25,ST_SUM!$M:$M,IF($B25='PART METHOD'!$D$4,"FMCNC1",IF($B25='PART METHOD'!$D$6,"FMCNC2","STD")))/IF($B25='PART METHOD'!$D$4,COUNTIFS($G:$G,$G25,$S:$S,"●",$A:$A,RL$5,$B:$B,'PART METHOD'!$D$4),IF($B25='PART METHOD'!$D$6,COUNTIFS($G:$G,$G25,$S:$S,"●",$A:$A,RL$5,$B:$B,'PART METHOD'!$D$6),COUNTIFS($G:$G,$G25,$S:$S,"●",$A:$A,RL$5,$B:$B,"&lt;&gt;"&amp;'PART METHOD'!$D$4,$B:$B,"&lt;&gt;"&amp;'PART METHOD'!$D$6)))/RL$3,0)/3600/$E25</f>
        <v>0.0226067997685185</v>
      </c>
      <c r="RM25" s="0" t="n">
        <f aca="false">IF($T25="●",SUMIFS(ST_SUM!SA:SA,ST_SUM!$L:$L,$G25,ST_SUM!$M:$M,IF($B25='PART METHOD'!$D$4,"FMCNC1",IF($B25='PART METHOD'!$D$6,"FMCNC2","STD")))/IF($B25='PART METHOD'!$D$4,COUNTIFS($G:$G,$G25,$T:$T,"●",$A:$A,RM$5,$B:$B,'PART METHOD'!$D$4),IF($B25='PART METHOD'!$D$6,COUNTIFS($G:$G,$G25,$T:$T,"●",$A:$A,RM$5,$B:$B,'PART METHOD'!$D$6),COUNTIFS($G:$G,$G25,$T:$T,"●",$A:$A,RM$5,$B:$B,"&lt;&gt;"&amp;'PART METHOD'!$D$4,$B:$B,"&lt;&gt;"&amp;'PART METHOD'!$D$6)))/RM$3,0)/3600/$E25</f>
        <v>0.0080517650462963</v>
      </c>
      <c r="RN25" s="0" t="n">
        <f aca="false">IF($U25="●",SUMIFS(ST_SUM!SB:SB,ST_SUM!$L:$L,$G25,ST_SUM!$M:$M,IF($B25='PART METHOD'!$D$4,"FMCNC1",IF($B25='PART METHOD'!$D$6,"FMCNC2","STD")))/IF($B25='PART METHOD'!$D$4,COUNTIFS($G:$G,$G25,$U:$U,"●",$A:$A,RN$5,$B:$B,'PART METHOD'!$D$4),IF($B25='PART METHOD'!$D$6,COUNTIFS($G:$G,$G25,$U:$U,"●",$A:$A,RN$5,$B:$B,'PART METHOD'!$D$6),COUNTIFS($G:$G,$G25,$U:$U,"●",$A:$A,RN$5,$B:$B,"&lt;&gt;"&amp;'PART METHOD'!$D$4,$B:$B,"&lt;&gt;"&amp;'PART METHOD'!$D$6)))/RN$3,0)/3600/$E25</f>
        <v>0.024634375</v>
      </c>
      <c r="RO25" s="0" t="n">
        <f aca="false">IF($V25="●",SUMIFS(ST_SUM!SC:SC,ST_SUM!$L:$L,$G25,ST_SUM!$M:$M,IF($B25='PART METHOD'!$D$4,"FMCNC1",IF($B25='PART METHOD'!$D$6,"FMCNC2","STD")))/IF($B25='PART METHOD'!$D$4,COUNTIFS($G:$G,$G25,$V:$V,"●",$A:$A,RO$5,$B:$B,'PART METHOD'!$D$4),IF($B25='PART METHOD'!$D$6,COUNTIFS($G:$G,$G25,$V:$V,"●",$A:$A,RO$5,$B:$B,'PART METHOD'!$D$6),COUNTIFS($G:$G,$G25,$V:$V,"●",$A:$A,RO$5,$B:$B,"&lt;&gt;"&amp;'PART METHOD'!$D$4,$B:$B,"&lt;&gt;"&amp;'PART METHOD'!$D$6)))/RO$3,0)/3600/$E25</f>
        <v>0</v>
      </c>
      <c r="RP25" s="0" t="n">
        <f aca="false">IF($W25="●",SUMIFS(ST_SUM!SD:SD,ST_SUM!$L:$L,$G25,ST_SUM!$N:$N,IF($B25='PART METHOD'!$D$5,"HAND","STD"))/COUNTIFS($G:$G,$G25,$W:$W,"●",$A:$A,RP$5,$B:$B,IF($B25='PART METHOD'!$D$5,'PART METHOD'!$D$5,"&lt;&gt;"&amp;'PART METHOD'!$D$5))/RP$3,0)/3600/$E25</f>
        <v>0.0228164930555556</v>
      </c>
      <c r="RQ25" s="0" t="n">
        <f aca="false">IF($X25="●",SUMIFS(ST_SUM!SE:SE,ST_SUM!$L:$L,$G25)/COUNTIFS($G:$G,$G25,$X:$X,"●",$A:$A,RQ$5)/RQ$3,0)/3600/$E25</f>
        <v>0.00152342664930556</v>
      </c>
      <c r="RR25" s="0" t="n">
        <f aca="false">IF($Y25="●",SUMIFS(ST_SUM!SF:SF,ST_SUM!$L:$L,$G25)/COUNTIFS($G:$G,$G25,$Y:$Y,"●",$A:$A,RR$5)/RR$3,0)/3600/$E25</f>
        <v>0</v>
      </c>
      <c r="RS25" s="0" t="n">
        <f aca="false">IF($Z25="●",SUMIFS(ST_SUM!SG:SG,ST_SUM!$L:$L,$G25)/COUNTIFS($G:$G,$G25,$Z:$Z,"●",$A:$A,RS$5)/RS$3,0)/3600/$E25</f>
        <v>0.0226677083333333</v>
      </c>
      <c r="RT25" s="0" t="n">
        <f aca="false">IF($AA25="●",SUMIFS(ST_SUM!SH:SH,ST_SUM!$L:$L,$G25)/COUNTIFS($G:$G,$G25,$AA:$AA,"●",$A:$A,RT$5)/RT$3,0)/3600/$E25</f>
        <v>0.0443241493055556</v>
      </c>
      <c r="RU25" s="0" t="n">
        <f aca="false">IF($AB25="●",SUMIFS(ST_SUM!SI:SI,ST_SUM!$L:$L,$G25)/COUNTIFS($G:$G,$G25,$AB:$AB,"●",$A:$A,RU$5)/RU$3,0)/3600/$E25</f>
        <v>0</v>
      </c>
      <c r="RV25" s="0" t="n">
        <f aca="false">IF($AC25="●",SUMIFS(ST_SUM!SJ:SJ,ST_SUM!$L:$L,$G25)/COUNTIFS($G:$G,$G25,$AC:$AC,"●",$A:$A,RV$5)/RV$3,0)/3600/$E25</f>
        <v>0.00872734953703704</v>
      </c>
      <c r="RW25" s="0" t="n">
        <f aca="false">IF($AD25="●",SUMIFS(ST_SUM!SK:SK,ST_SUM!$L:$L,$G25)/COUNTIFS($G:$G,$G25,$AD:$AD,"●",$A:$A,RW$5)/RW$3,0)/3600/$E25</f>
        <v>0.0198009027777778</v>
      </c>
      <c r="RX25" s="0" t="n">
        <f aca="false">IF($AE25="●",SUMIFS(ST_SUM!SL:SL,ST_SUM!$L:$L,$G25)/COUNTIFS($G:$G,$G25,$AE:$AE,"●",$A:$A,RX$5)/RX$3,0)/3600/$E25</f>
        <v>0</v>
      </c>
      <c r="RY25" s="0" t="n">
        <f aca="false">IF($AF25="●",SUMIFS(ST_SUM!SM:SM,ST_SUM!$L:$L,$G25)/COUNTIFS($G:$G,$G25,$AF:$AF,"●",$A:$A,RY$5)/RY$3,0)/3600/$E25</f>
        <v>0.0247273611111111</v>
      </c>
      <c r="RZ25" s="0" t="n">
        <f aca="false">IF($AG25="●",SUMIFS(ST_SUM!SN:SN,ST_SUM!$L:$L,$G25)/COUNTIFS($G:$G,$G25,$AG:$AG,"●",$A:$A,RZ$5)/RZ$3,0)/3600/$E25</f>
        <v>0</v>
      </c>
      <c r="SA25" s="0" t="n">
        <f aca="false">IF($AH25="●",SUMIFS(ST_SUM!SO:SO,ST_SUM!$L:$L,$G25)/COUNTIFS($G:$G,$G25,$AH:$AH,"●",$A:$A,SA$5)/SA$3,0)/3600/$E25</f>
        <v>0.0154119184027778</v>
      </c>
      <c r="SB25" s="0" t="n">
        <f aca="false">IF($AI25="●",SUMIFS(ST_SUM!SP:SP,ST_SUM!$L:$L,$G25)/COUNTIFS($G:$G,$G25,$AI:$AI,"●",$A:$A,SB$5)/SB$3,0)/3600/$E25</f>
        <v>0</v>
      </c>
      <c r="SC25" s="0" t="n">
        <f aca="false">IF($AJ25="●",SUMIFS(ST_SUM!SQ:SQ,ST_SUM!$L:$L,$G25)/COUNTIFS($G:$G,$G25,$AJ:$AJ,"●",$A:$A,SC$5)/SC$3,0)/3600/$E25</f>
        <v>0.0387695746527778</v>
      </c>
      <c r="SD25" s="0" t="n">
        <f aca="false">IF($AK25="●",SUMIFS(ST_SUM!SR:SR,ST_SUM!$L:$L,$G25)/COUNTIFS($G:$G,$G25,$AK:$AK,"●",$A:$A,SD$5)/SD$3,0)/3600/$E25</f>
        <v>0</v>
      </c>
      <c r="SE25" s="0" t="n">
        <f aca="false">IF($AL25="●",SUMIFS(ST_SUM!SS:SS,ST_SUM!$L:$L,$G25)/COUNTIFS($G:$G,$G25,$AL:$AL,"●",$A:$A,SE$5)/SE$3,0)/3600/$E25</f>
        <v>0.0204055193865741</v>
      </c>
      <c r="SF25" s="0" t="n">
        <f aca="false">IF($AM25="●",SUMIFS(ST_SUM!ST:ST,ST_SUM!$L:$L,$G25)/COUNTIFS($G:$G,$G25,$AM:$AM,"●",$A:$A,SF$5)/SF$3,0)/3600/$E25</f>
        <v>0</v>
      </c>
      <c r="SG25" s="0" t="n">
        <f aca="false">IF($AN25="●",SUMIFS(ST_SUM!SU:SU,ST_SUM!$L:$L,$G25)/COUNTIFS($G:$G,$G25,$AN:$AN,"●",$A:$A,SG$5)/SG$3,0)/3600/$E25</f>
        <v>0.0226396354166667</v>
      </c>
      <c r="SH25" s="0" t="n">
        <f aca="false">IF($AO25="●",SUMIFS(ST_SUM!SV:SV,ST_SUM!$L:$L,$G25)/COUNTIFS($G:$G,$G25,$AO:$AO,"●",$A:$A,SH$5)/SH$3,0)/3600/$E25</f>
        <v>0.0440175086805556</v>
      </c>
      <c r="SI25" s="0" t="n">
        <f aca="false">IF($AP25="●",SUMIFS(ST_SUM!SW:SW,ST_SUM!$L:$L,$G25)/COUNTIFS($G:$G,$G25,$AP:$AP,"●",$A:$A,SI$5)/SI$3,0)/3600/$E25</f>
        <v>0.0148105729166667</v>
      </c>
      <c r="SJ25" s="0" t="n">
        <f aca="false">IF($AQ25="●",SUMIFS(ST_SUM!SX:SX,ST_SUM!$L:$L,$G25)/COUNTIFS($G:$G,$G25,$AQ:$AQ,"●",$A:$A,SJ$5)/SJ$3,0)/3600/$E25</f>
        <v>0.0215839609375</v>
      </c>
      <c r="SK25" s="0" t="n">
        <f aca="false">IF($AR25="●",SUMIFS(ST_SUM!SY:SY,ST_SUM!$L:$L,$G25)/COUNTIFS($G:$G,$G25,$AR:$AR,"●",$A:$A,SK$5)/SK$3,0)/3600/$E25</f>
        <v>0.00824669270833333</v>
      </c>
      <c r="SL25" s="0" t="n">
        <f aca="false">IF($AS25="●",SUMIFS(ST_SUM!SZ:SZ,ST_SUM!$L:$L,$G25)/COUNTIFS($G:$G,$G25,$AS:$AS,"●",$A:$A,SL$5)/SL$3,0)/3600/$E25</f>
        <v>0</v>
      </c>
      <c r="SM25" s="0" t="n">
        <f aca="false">IF($AT25="●",SUMIFS(ST_SUM!TA:TA,ST_SUM!$L:$L,$G25)/COUNTIFS($G:$G,$G25,$AT:$AT,"●",$A:$A,SM$5)/SM$3,0)/3600/$E25</f>
        <v>0.00536824652777778</v>
      </c>
      <c r="SN25" s="0" t="n">
        <f aca="false">IF($AU25="●",SUMIFS(ST_SUM!TB:TB,ST_SUM!$L:$L,$G25)/COUNTIFS($G:$G,$G25,$AU:$AU,"●",$A:$A,SN$5)/SN$3,0)/3600/$E25</f>
        <v>0.00525152199074074</v>
      </c>
      <c r="SO25" s="0" t="n">
        <f aca="false">IF($AV25="●",SUMIFS(ST_SUM!TC:TC,ST_SUM!$L:$L,$G25)/COUNTIFS($G:$G,$G25,$AV:$AV,"●",$A:$A,SO$5)/SO$3,0)/3600/$E25</f>
        <v>0</v>
      </c>
      <c r="SP25" s="0" t="n">
        <f aca="false">IF($AW25="●",SUMIFS(ST_SUM!TD:TD,ST_SUM!$L:$L,$G25)/COUNTIFS($G:$G,$G25,$AW:$AW,"●",$A:$A,SP$5)/SP$3,0)/3600/$E25</f>
        <v>0.0139393229166667</v>
      </c>
      <c r="SQ25" s="0" t="n">
        <f aca="false">IF($AX25="●",SUMIFS(ST_SUM!TE:TE,ST_SUM!$L:$L,$G25)/COUNTIFS($G:$G,$G25,$AX:$AX,"●",$A:$A,SQ$5)/SQ$3,0)/3600/$E25</f>
        <v>0.0191537065972222</v>
      </c>
      <c r="SR25" s="0" t="n">
        <f aca="false">IF($AY25="●",SUMIFS(ST_SUM!TF:TF,ST_SUM!$L:$L,$G25)/COUNTIFS($G:$G,$G25,$AY:$AY,"●",$A:$A,SR$5)/SR$3,0)/3600/$E25</f>
        <v>0</v>
      </c>
      <c r="SS25" s="0" t="n">
        <f aca="false">IF($AZ25="●",SUMIFS(ST_SUM!TG:TG,ST_SUM!$L:$L,$G25)/COUNTIFS($G:$G,$G25,$AZ:$AZ,"●",$A:$A,SS$5)/SS$3,0)/3600/$E25</f>
        <v>0.0123078342013889</v>
      </c>
      <c r="ST25" s="0" t="n">
        <f aca="false">IF($BA25="●",SUMIFS(ST_SUM!TH:TH,ST_SUM!$L:$L,$G25)/COUNTIFS($G:$G,$G25,$BA:$BA,"●",$A:$A,ST$5)/ST$3,0)/3600/$E25</f>
        <v>0</v>
      </c>
      <c r="SU25" s="0" t="n">
        <f aca="false">IF($BB25="●",SUMIFS(ST_SUM!TI:TI,ST_SUM!$L:$L,$G25)/COUNTIFS($G:$G,$G25,$BB:$BB,"●",$A:$A,SU$5)/SU$3,0)/3600/$E25</f>
        <v>0.0181284143518519</v>
      </c>
      <c r="SV25" s="0" t="n">
        <f aca="false">IF($BC25="●",SUMIFS(ST_SUM!TJ:TJ,ST_SUM!$L:$L,$G25)/COUNTIFS($G:$G,$G25,$BC:$BC,"●",$A:$A,SV$5)/SV$3,0)/3600/$E25</f>
        <v>0</v>
      </c>
      <c r="SW25" s="0" t="n">
        <f aca="false">IF($BD25="●",SUMIFS(ST_SUM!TK:TK,ST_SUM!$L:$L,$G25)/COUNTIFS($G:$G,$G25,$BD:$BD,"●",$A:$A,SW$5)/SW$3,0)/3600/$E25</f>
        <v>0</v>
      </c>
      <c r="SX25" s="0" t="n">
        <f aca="false">IF($BE25="●",SUMIFS(ST_SUM!TL:TL,ST_SUM!$L:$L,$G25)/COUNTIFS($G:$G,$G25,$BE:$BE,"●",$A:$A,SX$5)/SX$3,0)/3600/$E25</f>
        <v>0.01404625</v>
      </c>
      <c r="SY25" s="0" t="n">
        <f aca="false">IF($BF25="●",SUMIFS(ST_SUM!TM:TM,ST_SUM!$L:$L,$G25)/COUNTIFS($G:$G,$G25,$BF:$BF,"●",$A:$A,SY$5)/SY$3,0)/3600/$E25</f>
        <v>0.0301371180555556</v>
      </c>
      <c r="SZ25" s="0" t="n">
        <f aca="false">IF($BG25="●",SUMIFS(ST_SUM!TN:TN,ST_SUM!$L:$L,$G25)/COUNTIFS($G:$G,$G25,$BG:$BG,"●",$A:$A,SZ$5)/SZ$3,0)/3600/$E25</f>
        <v>0.0553811284722222</v>
      </c>
      <c r="TA25" s="0" t="n">
        <f aca="false">IF($BH25="●",SUMIFS(ST_SUM!TO:TO,ST_SUM!$L:$L,$G25)/COUNTIFS($G:$G,$G25,$BH:$BH,"●",$A:$A,TA$5)/TA$3,0)/3600/$E25</f>
        <v>0</v>
      </c>
      <c r="TB25" s="0" t="n">
        <f aca="false">IF($BI25="●",SUMIFS(ST_SUM!TP:TP,ST_SUM!$L:$L,$G25)/COUNTIFS($G:$G,$G25,$BI:$BI,"●",$A:$A,TB$5)/TB$3,0)/3600/$E25</f>
        <v>0.017748275462963</v>
      </c>
      <c r="TC25" s="0" t="n">
        <f aca="false">IF($BJ25="●",SUMIFS(ST_SUM!TQ:TQ,ST_SUM!$L:$L,$G25)/COUNTIFS($G:$G,$G25,$BJ:$BJ,"●",$A:$A,TC$5)/TC$3,0)/3600/$E25</f>
        <v>0</v>
      </c>
      <c r="TD25" s="0" t="n">
        <f aca="false">IF($BK25="●",SUMIFS(ST_SUM!TR:TR,ST_SUM!$L:$L,$G25)/COUNTIFS($G:$G,$G25,$BK:$BK,"●",$A:$A,TD$5)/TD$3,0)/3600/$E25</f>
        <v>0</v>
      </c>
      <c r="TE25" s="0" t="n">
        <f aca="false">IF($BL25="●",SUMIFS(ST_SUM!TS:TS,ST_SUM!$L:$L,$G25)/COUNTIFS($G:$G,$G25,$BL:$BL,"●",$A:$A,TE$5)/TE$3,0)/3600/$E25</f>
        <v>0</v>
      </c>
      <c r="TF25" s="0" t="n">
        <f aca="false">IF($BM25="●",SUMIFS(ST_SUM!TT:TT,ST_SUM!$L:$L,$G25)/COUNTIFS($G:$G,$G25,$BM:$BM,"●",$A:$A,TF$5)/TF$3,0)/3600/$E25</f>
        <v>0.0317088515625</v>
      </c>
      <c r="TG25" s="0" t="n">
        <f aca="false">IF($BN25="●",SUMIFS(ST_SUM!TU:TU,ST_SUM!$L:$L,$G25)/COUNTIFS($G:$G,$G25,$BN:$BN,"●",$A:$A,TG$5)/TG$3,0)/3600/$E25</f>
        <v>0</v>
      </c>
      <c r="TH25" s="0" t="n">
        <f aca="false">IF($BO25="●",SUMIFS(ST_SUM!TV:TV,ST_SUM!$L:$L,$G25)/COUNTIFS($G:$G,$G25,$BO:$BO,"●",$A:$A,TH$5)/TH$3,0)/3600/$E25</f>
        <v>0.0252096180555556</v>
      </c>
      <c r="TI25" s="0" t="n">
        <f aca="false">IF($BP25="●",SUMIFS(ST_SUM!TW:TW,ST_SUM!$L:$L,$G25)/COUNTIFS($G:$G,$G25,$BP:$BP,"●",$A:$A,TI$5)/TI$3,0)/3600/$E25</f>
        <v>0.0278312152777778</v>
      </c>
      <c r="TJ25" s="0" t="n">
        <f aca="false">IF($BQ25="●",SUMIFS(ST_SUM!TX:TX,ST_SUM!$L:$L,$G25)/COUNTIFS($G:$G,$G25,$BQ:$BQ,"●",$A:$A,TJ$5)/TJ$3,0)/3600/$E25</f>
        <v>0.0142454427083333</v>
      </c>
      <c r="TK25" s="0" t="n">
        <f aca="false">IF($BR25="●",SUMIFS(ST_SUM!TY:TY,ST_SUM!$L:$L,$G25)/COUNTIFS($G:$G,$G25,$BR:$BR,"●",$A:$A,TK$5)/TK$3,0)/3600/$E25</f>
        <v>0</v>
      </c>
      <c r="TL25" s="0" t="n">
        <f aca="false">IF($BS25="●",SUMIFS(ST_SUM!TZ:TZ,ST_SUM!$L:$L,$G25)/COUNTIFS($G:$G,$G25,$BS:$BS,"●",$A:$A,TL$5)/TL$3,0)/3600/$E25</f>
        <v>0</v>
      </c>
      <c r="TM25" s="0" t="n">
        <f aca="false">IF($BT25="●",SUMIFS(ST_SUM!UA:UA,ST_SUM!$L:$L,$G25)/COUNTIFS($G:$G,$G25,$BT:$BT,"●",$A:$A,TM$5)/TM$3,0)/3600/$E25</f>
        <v>0.0149940798611111</v>
      </c>
      <c r="TN25" s="0" t="n">
        <f aca="false">SUM(RA25:TM25)</f>
        <v>0.830745043547454</v>
      </c>
      <c r="TO25" s="0" t="n">
        <f aca="false">IF($H25="●",SUMIFS(ST_SUM!UC:UC,ST_SUM!$L:$L,$G25)/COUNTIFS($G:$G,$G25,$H:$H,"●",$A:$A,TO$5)/TO$3,0)/3600/$E25</f>
        <v>0</v>
      </c>
      <c r="TP25" s="0" t="n">
        <f aca="false">IF($I25="●",SUMIFS(ST_SUM!UD:UD,ST_SUM!$L:$L,$G25)/COUNTIFS($G:$G,$G25,$I:$I,"●",$A:$A,TP$5)/TP$3,0)/3600/$E25</f>
        <v>0.0152791005291005</v>
      </c>
      <c r="TQ25" s="0" t="n">
        <f aca="false">IF($J25="●",SUMIFS(ST_SUM!UE:UE,ST_SUM!$L:$L,$G25)/COUNTIFS($G:$G,$G25,$J:$J,"●",$A:$A,TQ$5)/TQ$3,0)/3600/$E25</f>
        <v>0.0882657605820106</v>
      </c>
      <c r="TR25" s="0" t="n">
        <f aca="false">IF($K25="●",SUMIFS(ST_SUM!UF:UF,ST_SUM!$L:$L,$G25)/COUNTIFS($G:$G,$G25,$K:$K,"●",$A:$A,TR$5)/TR$3,0)/3600/$E25</f>
        <v>0.0387483713624339</v>
      </c>
      <c r="TS25" s="0" t="n">
        <f aca="false">IF($L25="●",SUMIFS(ST_SUM!UG:UG,ST_SUM!$L:$L,$G25)/COUNTIFS($G:$G,$G25,$L:$L,"●",$A:$A,TS$5)/TS$3,0)/3600/$E25</f>
        <v>0.0227863177910053</v>
      </c>
      <c r="TT25" s="0" t="n">
        <f aca="false">IF($M25="●",SUMIFS(ST_SUM!UH:UH,ST_SUM!$L:$L,$G25)/COUNTIFS($G:$G,$G25,$M:$M,"●",$A:$A,TT$5)/TT$3,0)/3600/$E25</f>
        <v>0</v>
      </c>
      <c r="TU25" s="0" t="n">
        <f aca="false">IF($N25="●",SUMIFS(ST_SUM!UI:UI,ST_SUM!$L:$L,$G25)/COUNTIFS($G:$G,$G25,$N:$N,"●",$A:$A,TU$5)/TU$3,0)/3600/$E25</f>
        <v>0.0143089285714286</v>
      </c>
      <c r="TV25" s="0" t="n">
        <f aca="false">IF($O25="●",SUMIFS(ST_SUM!UJ:UJ,ST_SUM!$L:$L,$G25,ST_SUM!$M:$M,IF($B25='PART METHOD'!$D$4,"FMCNC1",IF($B25='PART METHOD'!$D$6,"FMCNC2","STD")))/IF($B25='PART METHOD'!$D$4,COUNTIFS($G:$G,$G25,$O:$O,"●",$A:$A,TV$5,$B:$B,'PART METHOD'!$D$4),IF($B25='PART METHOD'!$D$6,COUNTIFS($G:$G,$G25,$O:$O,"●",$A:$A,TV$5,$B:$B,'PART METHOD'!$D$6),COUNTIFS($G:$G,$G25,$O:$O,"●",$A:$A,TV$5,$B:$B,"&lt;&gt;"&amp;'PART METHOD'!$D$4,$B:$B,"&lt;&gt;"&amp;'PART METHOD'!$D$6)))/TV$3,0)/3600/$E25</f>
        <v>0.0303332093253968</v>
      </c>
      <c r="TW25" s="0" t="n">
        <f aca="false">IF($P25="●",SUMIFS(ST_SUM!UK:UK,ST_SUM!$L:$L,$G25,ST_SUM!$M:$M,IF($B25='PART METHOD'!$D$4,"FMCNC1",IF($B25='PART METHOD'!$D$6,"FMCNC2","STD")))/IF($B25='PART METHOD'!$D$4,COUNTIFS($G:$G,$G25,$P:$P,"●",$A:$A,TW$5,$B:$B,'PART METHOD'!$D$4),IF($B25='PART METHOD'!$D$6,COUNTIFS($G:$G,$G25,$P:$P,"●",$A:$A,TW$5,$B:$B,'PART METHOD'!$D$6),COUNTIFS($G:$G,$G25,$P:$P,"●",$A:$A,TW$5,$B:$B,"&lt;&gt;"&amp;'PART METHOD'!$D$4,$B:$B,"&lt;&gt;"&amp;'PART METHOD'!$D$6)))/TW$3,0)/3600/$E25</f>
        <v>0.0259773919753086</v>
      </c>
      <c r="TX25" s="0" t="n">
        <f aca="false">IF($Q25="●",SUMIFS(ST_SUM!UL:UL,ST_SUM!$L:$L,$G25,ST_SUM!$M:$M,IF($B25='PART METHOD'!$D$4,"FMCNC1",IF($B25='PART METHOD'!$D$6,"FMCNC2","STD")))/IF($B25='PART METHOD'!$D$4,COUNTIFS($G:$G,$G25,$Q:$Q,"●",$A:$A,TX$5,$B:$B,'PART METHOD'!$D$4),IF($B25='PART METHOD'!$D$6,COUNTIFS($G:$G,$G25,$Q:$Q,"●",$A:$A,TX$5,$B:$B,'PART METHOD'!$D$6),COUNTIFS($G:$G,$G25,$Q:$Q,"●",$A:$A,TX$5,$B:$B,"&lt;&gt;"&amp;'PART METHOD'!$D$4,$B:$B,"&lt;&gt;"&amp;'PART METHOD'!$D$6)))/TX$3,0)/3600/$E25</f>
        <v>0</v>
      </c>
      <c r="TY25" s="0" t="n">
        <f aca="false">IF($R25="●",SUMIFS(ST_SUM!UM:UM,ST_SUM!$L:$L,$G25,ST_SUM!$M:$M,IF($B25='PART METHOD'!$D$4,"FMCNC1",IF($B25='PART METHOD'!$D$6,"FMCNC2","STD")))/IF($B25='PART METHOD'!$D$4,COUNTIFS($G:$G,$G25,$R:$R,"●",$A:$A,TY$5,$B:$B,'PART METHOD'!$D$4),IF($B25='PART METHOD'!$D$6,COUNTIFS($G:$G,$G25,$R:$R,"●",$A:$A,TY$5,$B:$B,'PART METHOD'!$D$6),COUNTIFS($G:$G,$G25,$R:$R,"●",$A:$A,TY$5,$B:$B,"&lt;&gt;"&amp;'PART METHOD'!$D$4,$B:$B,"&lt;&gt;"&amp;'PART METHOD'!$D$6)))/TY$3,0)/3600/$E25</f>
        <v>0</v>
      </c>
      <c r="TZ25" s="0" t="n">
        <f aca="false">IF($S25="●",SUMIFS(ST_SUM!UN:UN,ST_SUM!$L:$L,$G25,ST_SUM!$M:$M,IF($B25='PART METHOD'!$D$4,"FMCNC1",IF($B25='PART METHOD'!$D$6,"FMCNC2","STD")))/IF($B25='PART METHOD'!$D$4,COUNTIFS($G:$G,$G25,$S:$S,"●",$A:$A,TZ$5,$B:$B,'PART METHOD'!$D$4),IF($B25='PART METHOD'!$D$6,COUNTIFS($G:$G,$G25,$S:$S,"●",$A:$A,TZ$5,$B:$B,'PART METHOD'!$D$6),COUNTIFS($G:$G,$G25,$S:$S,"●",$A:$A,TZ$5,$B:$B,"&lt;&gt;"&amp;'PART METHOD'!$D$4,$B:$B,"&lt;&gt;"&amp;'PART METHOD'!$D$6)))/TZ$3,0)/3600/$E25</f>
        <v>0.0280958994708995</v>
      </c>
      <c r="UA25" s="0" t="n">
        <f aca="false">IF($T25="●",SUMIFS(ST_SUM!UO:UO,ST_SUM!$L:$L,$G25,ST_SUM!$M:$M,IF($B25='PART METHOD'!$D$4,"FMCNC1",IF($B25='PART METHOD'!$D$6,"FMCNC2","STD")))/IF($B25='PART METHOD'!$D$4,COUNTIFS($G:$G,$G25,$T:$T,"●",$A:$A,UA$5,$B:$B,'PART METHOD'!$D$4),IF($B25='PART METHOD'!$D$6,COUNTIFS($G:$G,$G25,$T:$T,"●",$A:$A,UA$5,$B:$B,'PART METHOD'!$D$6),COUNTIFS($G:$G,$G25,$T:$T,"●",$A:$A,UA$5,$B:$B,"&lt;&gt;"&amp;'PART METHOD'!$D$4,$B:$B,"&lt;&gt;"&amp;'PART METHOD'!$D$6)))/UA$3,0)/3600/$E25</f>
        <v>0.0097458664021164</v>
      </c>
      <c r="UB25" s="0" t="n">
        <f aca="false">IF($U25="●",SUMIFS(ST_SUM!UP:UP,ST_SUM!$L:$L,$G25,ST_SUM!$M:$M,IF($B25='PART METHOD'!$D$4,"FMCNC1",IF($B25='PART METHOD'!$D$6,"FMCNC2","STD")))/IF($B25='PART METHOD'!$D$4,COUNTIFS($G:$G,$G25,$U:$U,"●",$A:$A,UB$5,$B:$B,'PART METHOD'!$D$4),IF($B25='PART METHOD'!$D$6,COUNTIFS($G:$G,$G25,$U:$U,"●",$A:$A,UB$5,$B:$B,'PART METHOD'!$D$6),COUNTIFS($G:$G,$G25,$U:$U,"●",$A:$A,UB$5,$B:$B,"&lt;&gt;"&amp;'PART METHOD'!$D$4,$B:$B,"&lt;&gt;"&amp;'PART METHOD'!$D$6)))/UB$3,0)/3600/$E25</f>
        <v>0.0249616291887125</v>
      </c>
      <c r="UC25" s="0" t="n">
        <f aca="false">IF($V25="●",SUMIFS(ST_SUM!UQ:UQ,ST_SUM!$L:$L,$G25,ST_SUM!$M:$M,IF($B25='PART METHOD'!$D$4,"FMCNC1",IF($B25='PART METHOD'!$D$6,"FMCNC2","STD")))/IF($B25='PART METHOD'!$D$4,COUNTIFS($G:$G,$G25,$V:$V,"●",$A:$A,UC$5,$B:$B,'PART METHOD'!$D$4),IF($B25='PART METHOD'!$D$6,COUNTIFS($G:$G,$G25,$V:$V,"●",$A:$A,UC$5,$B:$B,'PART METHOD'!$D$6),COUNTIFS($G:$G,$G25,$V:$V,"●",$A:$A,UC$5,$B:$B,"&lt;&gt;"&amp;'PART METHOD'!$D$4,$B:$B,"&lt;&gt;"&amp;'PART METHOD'!$D$6)))/UC$3,0)/3600/$E25</f>
        <v>0</v>
      </c>
      <c r="UD25" s="0" t="n">
        <f aca="false">IF($W25="●",SUMIFS(ST_SUM!UR:UR,ST_SUM!$L:$L,$G25,ST_SUM!$N:$N,IF($B25='PART METHOD'!$D$5,"HAND","STD"))/COUNTIFS($G:$G,$G25,$W:$W,"●",$A:$A,UD$5,$B:$B,IF($B25='PART METHOD'!$D$5,'PART METHOD'!$D$5,"&lt;&gt;"&amp;'PART METHOD'!$D$5))/UD$3,0)/3600/$E25</f>
        <v>0.0261135119047619</v>
      </c>
      <c r="UE25" s="0" t="n">
        <f aca="false">IF($X25="●",SUMIFS(ST_SUM!US:US,ST_SUM!$L:$L,$G25)/COUNTIFS($G:$G,$G25,$X:$X,"●",$A:$A,UE$5)/UE$3,0)/3600/$E25</f>
        <v>0.00284560185185185</v>
      </c>
      <c r="UF25" s="0" t="n">
        <f aca="false">IF($Y25="●",SUMIFS(ST_SUM!UT:UT,ST_SUM!$L:$L,$G25)/COUNTIFS($G:$G,$G25,$Y:$Y,"●",$A:$A,UF$5)/UF$3,0)/3600/$E25</f>
        <v>0</v>
      </c>
      <c r="UG25" s="0" t="n">
        <f aca="false">IF($Z25="●",SUMIFS(ST_SUM!UU:UU,ST_SUM!$L:$L,$G25)/COUNTIFS($G:$G,$G25,$Z:$Z,"●",$A:$A,UG$5)/UG$3,0)/3600/$E25</f>
        <v>0.0124649085097002</v>
      </c>
      <c r="UH25" s="0" t="n">
        <f aca="false">IF($AA25="●",SUMIFS(ST_SUM!UV:UV,ST_SUM!$L:$L,$G25)/COUNTIFS($G:$G,$G25,$AA:$AA,"●",$A:$A,UH$5)/UH$3,0)/3600/$E25</f>
        <v>0.0308923941798942</v>
      </c>
      <c r="UI25" s="0" t="n">
        <f aca="false">IF($AB25="●",SUMIFS(ST_SUM!UW:UW,ST_SUM!$L:$L,$G25)/COUNTIFS($G:$G,$G25,$AB:$AB,"●",$A:$A,UI$5)/UI$3,0)/3600/$E25</f>
        <v>0</v>
      </c>
      <c r="UJ25" s="0" t="n">
        <f aca="false">IF($AC25="●",SUMIFS(ST_SUM!UX:UX,ST_SUM!$L:$L,$G25)/COUNTIFS($G:$G,$G25,$AC:$AC,"●",$A:$A,UJ$5)/UJ$3,0)/3600/$E25</f>
        <v>0.0100734176587302</v>
      </c>
      <c r="UK25" s="0" t="n">
        <f aca="false">IF($AD25="●",SUMIFS(ST_SUM!UY:UY,ST_SUM!$L:$L,$G25)/COUNTIFS($G:$G,$G25,$AD:$AD,"●",$A:$A,UK$5)/UK$3,0)/3600/$E25</f>
        <v>0.0170613095238095</v>
      </c>
      <c r="UL25" s="0" t="n">
        <f aca="false">IF($AE25="●",SUMIFS(ST_SUM!UZ:UZ,ST_SUM!$L:$L,$G25)/COUNTIFS($G:$G,$G25,$AE:$AE,"●",$A:$A,UL$5)/UL$3,0)/3600/$E25</f>
        <v>0</v>
      </c>
      <c r="UM25" s="0" t="n">
        <f aca="false">IF($AF25="●",SUMIFS(ST_SUM!VA:VA,ST_SUM!$L:$L,$G25)/COUNTIFS($G:$G,$G25,$AF:$AF,"●",$A:$A,UM$5)/UM$3,0)/3600/$E25</f>
        <v>0.042331994047619</v>
      </c>
      <c r="UN25" s="0" t="n">
        <f aca="false">IF($AG25="●",SUMIFS(ST_SUM!VB:VB,ST_SUM!$L:$L,$G25)/COUNTIFS($G:$G,$G25,$AG:$AG,"●",$A:$A,UN$5)/UN$3,0)/3600/$E25</f>
        <v>0</v>
      </c>
      <c r="UO25" s="0" t="n">
        <f aca="false">IF($AH25="●",SUMIFS(ST_SUM!VC:VC,ST_SUM!$L:$L,$G25)/COUNTIFS($G:$G,$G25,$AH:$AH,"●",$A:$A,UO$5)/UO$3,0)/3600/$E25</f>
        <v>0.0208278199404762</v>
      </c>
      <c r="UP25" s="0" t="n">
        <f aca="false">IF($AI25="●",SUMIFS(ST_SUM!VD:VD,ST_SUM!$L:$L,$G25)/COUNTIFS($G:$G,$G25,$AI:$AI,"●",$A:$A,UP$5)/UP$3,0)/3600/$E25</f>
        <v>0</v>
      </c>
      <c r="UQ25" s="0" t="n">
        <f aca="false">IF($AJ25="●",SUMIFS(ST_SUM!VE:VE,ST_SUM!$L:$L,$G25)/COUNTIFS($G:$G,$G25,$AJ:$AJ,"●",$A:$A,UQ$5)/UQ$3,0)/3600/$E25</f>
        <v>0.0410353009259259</v>
      </c>
      <c r="UR25" s="0" t="n">
        <f aca="false">IF($AK25="●",SUMIFS(ST_SUM!VF:VF,ST_SUM!$L:$L,$G25)/COUNTIFS($G:$G,$G25,$AK:$AK,"●",$A:$A,UR$5)/UR$3,0)/3600/$E25</f>
        <v>0</v>
      </c>
      <c r="US25" s="0" t="n">
        <f aca="false">IF($AL25="●",SUMIFS(ST_SUM!VG:VG,ST_SUM!$L:$L,$G25)/COUNTIFS($G:$G,$G25,$AL:$AL,"●",$A:$A,US$5)/US$3,0)/3600/$E25</f>
        <v>0.0229567162698413</v>
      </c>
      <c r="UT25" s="0" t="n">
        <f aca="false">IF($AM25="●",SUMIFS(ST_SUM!VH:VH,ST_SUM!$L:$L,$G25)/COUNTIFS($G:$G,$G25,$AM:$AM,"●",$A:$A,UT$5)/UT$3,0)/3600/$E25</f>
        <v>0</v>
      </c>
      <c r="UU25" s="0" t="n">
        <f aca="false">IF($AN25="●",SUMIFS(ST_SUM!VI:VI,ST_SUM!$L:$L,$G25)/COUNTIFS($G:$G,$G25,$AN:$AN,"●",$A:$A,UU$5)/UU$3,0)/3600/$E25</f>
        <v>0.0237607142857143</v>
      </c>
      <c r="UV25" s="0" t="n">
        <f aca="false">IF($AO25="●",SUMIFS(ST_SUM!VJ:VJ,ST_SUM!$L:$L,$G25)/COUNTIFS($G:$G,$G25,$AO:$AO,"●",$A:$A,UV$5)/UV$3,0)/3600/$E25</f>
        <v>0.0386146990740741</v>
      </c>
      <c r="UW25" s="0" t="n">
        <f aca="false">IF($AP25="●",SUMIFS(ST_SUM!VK:VK,ST_SUM!$L:$L,$G25)/COUNTIFS($G:$G,$G25,$AP:$AP,"●",$A:$A,UW$5)/UW$3,0)/3600/$E25</f>
        <v>0.0139498181216931</v>
      </c>
      <c r="UX25" s="0" t="n">
        <f aca="false">IF($AQ25="●",SUMIFS(ST_SUM!VL:VL,ST_SUM!$L:$L,$G25)/COUNTIFS($G:$G,$G25,$AQ:$AQ,"●",$A:$A,UX$5)/UX$3,0)/3600/$E25</f>
        <v>0.044541939484127</v>
      </c>
      <c r="UY25" s="0" t="n">
        <f aca="false">IF($AR25="●",SUMIFS(ST_SUM!VM:VM,ST_SUM!$L:$L,$G25)/COUNTIFS($G:$G,$G25,$AR:$AR,"●",$A:$A,UY$5)/UY$3,0)/3600/$E25</f>
        <v>0.0261565393518519</v>
      </c>
      <c r="UZ25" s="0" t="n">
        <f aca="false">IF($AS25="●",SUMIFS(ST_SUM!VN:VN,ST_SUM!$L:$L,$G25)/COUNTIFS($G:$G,$G25,$AS:$AS,"●",$A:$A,UZ$5)/UZ$3,0)/3600/$E25</f>
        <v>0</v>
      </c>
      <c r="VA25" s="0" t="n">
        <f aca="false">IF($AT25="●",SUMIFS(ST_SUM!VO:VO,ST_SUM!$L:$L,$G25)/COUNTIFS($G:$G,$G25,$AT:$AT,"●",$A:$A,VA$5)/VA$3,0)/3600/$E25</f>
        <v>0.0189129166666667</v>
      </c>
      <c r="VB25" s="0" t="n">
        <f aca="false">IF($AU25="●",SUMIFS(ST_SUM!VP:VP,ST_SUM!$L:$L,$G25)/COUNTIFS($G:$G,$G25,$AU:$AU,"●",$A:$A,VB$5)/VB$3,0)/3600/$E25</f>
        <v>0.00923859126984127</v>
      </c>
      <c r="VC25" s="0" t="n">
        <f aca="false">IF($AV25="●",SUMIFS(ST_SUM!VQ:VQ,ST_SUM!$L:$L,$G25)/COUNTIFS($G:$G,$G25,$AV:$AV,"●",$A:$A,VC$5)/VC$3,0)/3600/$E25</f>
        <v>0</v>
      </c>
      <c r="VD25" s="0" t="n">
        <f aca="false">IF($AW25="●",SUMIFS(ST_SUM!VR:VR,ST_SUM!$L:$L,$G25)/COUNTIFS($G:$G,$G25,$AW:$AW,"●",$A:$A,VD$5)/VD$3,0)/3600/$E25</f>
        <v>0.0124636078042328</v>
      </c>
      <c r="VE25" s="0" t="n">
        <f aca="false">IF($AX25="●",SUMIFS(ST_SUM!VS:VS,ST_SUM!$L:$L,$G25)/COUNTIFS($G:$G,$G25,$AX:$AX,"●",$A:$A,VE$5)/VE$3,0)/3600/$E25</f>
        <v>0.0234955357142857</v>
      </c>
      <c r="VF25" s="0" t="n">
        <f aca="false">IF($AY25="●",SUMIFS(ST_SUM!VT:VT,ST_SUM!$L:$L,$G25)/COUNTIFS($G:$G,$G25,$AY:$AY,"●",$A:$A,VF$5)/VF$3,0)/3600/$E25</f>
        <v>0</v>
      </c>
      <c r="VG25" s="0" t="n">
        <f aca="false">IF($AZ25="●",SUMIFS(ST_SUM!VU:VU,ST_SUM!$L:$L,$G25)/COUNTIFS($G:$G,$G25,$AZ:$AZ,"●",$A:$A,VG$5)/VG$3,0)/3600/$E25</f>
        <v>0.0182865244708995</v>
      </c>
      <c r="VH25" s="0" t="n">
        <f aca="false">IF($BA25="●",SUMIFS(ST_SUM!VV:VV,ST_SUM!$L:$L,$G25)/COUNTIFS($G:$G,$G25,$BA:$BA,"●",$A:$A,VH$5)/VH$3,0)/3600/$E25</f>
        <v>0</v>
      </c>
      <c r="VI25" s="0" t="n">
        <f aca="false">IF($BB25="●",SUMIFS(ST_SUM!VW:VW,ST_SUM!$L:$L,$G25)/COUNTIFS($G:$G,$G25,$BB:$BB,"●",$A:$A,VI$5)/VI$3,0)/3600/$E25</f>
        <v>0.0185603670634921</v>
      </c>
      <c r="VJ25" s="0" t="n">
        <f aca="false">IF($BC25="●",SUMIFS(ST_SUM!VX:VX,ST_SUM!$L:$L,$G25)/COUNTIFS($G:$G,$G25,$BC:$BC,"●",$A:$A,VJ$5)/VJ$3,0)/3600/$E25</f>
        <v>0</v>
      </c>
      <c r="VK25" s="0" t="n">
        <f aca="false">IF($BD25="●",SUMIFS(ST_SUM!VY:VY,ST_SUM!$L:$L,$G25)/COUNTIFS($G:$G,$G25,$BD:$BD,"●",$A:$A,VK$5)/VK$3,0)/3600/$E25</f>
        <v>0</v>
      </c>
      <c r="VL25" s="0" t="n">
        <f aca="false">IF($BE25="●",SUMIFS(ST_SUM!VZ:VZ,ST_SUM!$L:$L,$G25)/COUNTIFS($G:$G,$G25,$BE:$BE,"●",$A:$A,VL$5)/VL$3,0)/3600/$E25</f>
        <v>0.020013067680776</v>
      </c>
      <c r="VM25" s="0" t="n">
        <f aca="false">IF($BF25="●",SUMIFS(ST_SUM!WA:WA,ST_SUM!$L:$L,$G25)/COUNTIFS($G:$G,$G25,$BF:$BF,"●",$A:$A,VM$5)/VM$3,0)/3600/$E25</f>
        <v>0.0461985697751323</v>
      </c>
      <c r="VN25" s="0" t="n">
        <f aca="false">IF($BG25="●",SUMIFS(ST_SUM!WB:WB,ST_SUM!$L:$L,$G25)/COUNTIFS($G:$G,$G25,$BG:$BG,"●",$A:$A,VN$5)/VN$3,0)/3600/$E25</f>
        <v>0.0475217179232804</v>
      </c>
      <c r="VO25" s="0" t="n">
        <f aca="false">IF($BH25="●",SUMIFS(ST_SUM!WC:WC,ST_SUM!$L:$L,$G25)/COUNTIFS($G:$G,$G25,$BH:$BH,"●",$A:$A,VO$5)/VO$3,0)/3600/$E25</f>
        <v>0</v>
      </c>
      <c r="VP25" s="0" t="n">
        <f aca="false">IF($BI25="●",SUMIFS(ST_SUM!WD:WD,ST_SUM!$L:$L,$G25)/COUNTIFS($G:$G,$G25,$BI:$BI,"●",$A:$A,VP$5)/VP$3,0)/3600/$E25</f>
        <v>0.00791151895943563</v>
      </c>
      <c r="VQ25" s="0" t="n">
        <f aca="false">IF($BJ25="●",SUMIFS(ST_SUM!WE:WE,ST_SUM!$L:$L,$G25)/COUNTIFS($G:$G,$G25,$BJ:$BJ,"●",$A:$A,VQ$5)/VQ$3,0)/3600/$E25</f>
        <v>0</v>
      </c>
      <c r="VR25" s="0" t="n">
        <f aca="false">IF($BK25="●",SUMIFS(ST_SUM!WF:WF,ST_SUM!$L:$L,$G25)/COUNTIFS($G:$G,$G25,$BK:$BK,"●",$A:$A,VR$5)/VR$3,0)/3600/$E25</f>
        <v>0</v>
      </c>
      <c r="VS25" s="0" t="n">
        <f aca="false">IF($BL25="●",SUMIFS(ST_SUM!WG:WG,ST_SUM!$L:$L,$G25)/COUNTIFS($G:$G,$G25,$BL:$BL,"●",$A:$A,VS$5)/VS$3,0)/3600/$E25</f>
        <v>0</v>
      </c>
      <c r="VT25" s="0" t="n">
        <f aca="false">IF($BM25="●",SUMIFS(ST_SUM!WH:WH,ST_SUM!$L:$L,$G25)/COUNTIFS($G:$G,$G25,$BM:$BM,"●",$A:$A,VT$5)/VT$3,0)/3600/$E25</f>
        <v>0.0559308449074074</v>
      </c>
      <c r="VU25" s="0" t="n">
        <f aca="false">IF($BN25="●",SUMIFS(ST_SUM!WI:WI,ST_SUM!$L:$L,$G25)/COUNTIFS($G:$G,$G25,$BN:$BN,"●",$A:$A,VU$5)/VU$3,0)/3600/$E25</f>
        <v>0</v>
      </c>
      <c r="VV25" s="0" t="n">
        <f aca="false">IF($BO25="●",SUMIFS(ST_SUM!WJ:WJ,ST_SUM!$L:$L,$G25)/COUNTIFS($G:$G,$G25,$BO:$BO,"●",$A:$A,VV$5)/VV$3,0)/3600/$E25</f>
        <v>0.0107374173280423</v>
      </c>
      <c r="VW25" s="0" t="n">
        <f aca="false">IF($BP25="●",SUMIFS(ST_SUM!WK:WK,ST_SUM!$L:$L,$G25)/COUNTIFS($G:$G,$G25,$BP:$BP,"●",$A:$A,VW$5)/VW$3,0)/3600/$E25</f>
        <v>0.0258412152777778</v>
      </c>
      <c r="VX25" s="0" t="n">
        <f aca="false">IF($BQ25="●",SUMIFS(ST_SUM!WL:WL,ST_SUM!$L:$L,$G25)/COUNTIFS($G:$G,$G25,$BQ:$BQ,"●",$A:$A,VX$5)/VX$3,0)/3600/$E25</f>
        <v>0.0151716600529101</v>
      </c>
      <c r="VY25" s="0" t="n">
        <f aca="false">IF($BR25="●",SUMIFS(ST_SUM!WM:WM,ST_SUM!$L:$L,$G25)/COUNTIFS($G:$G,$G25,$BR:$BR,"●",$A:$A,VY$5)/VY$3,0)/3600/$E25</f>
        <v>0</v>
      </c>
      <c r="VZ25" s="0" t="n">
        <f aca="false">IF($BS25="●",SUMIFS(ST_SUM!WN:WN,ST_SUM!$L:$L,$G25)/COUNTIFS($G:$G,$G25,$BS:$BS,"●",$A:$A,VZ$5)/VZ$3,0)/3600/$E25</f>
        <v>0</v>
      </c>
      <c r="WA25" s="0" t="n">
        <f aca="false">IF($BT25="●",SUMIFS(ST_SUM!WO:WO,ST_SUM!$L:$L,$G25)/COUNTIFS($G:$G,$G25,$BT:$BT,"●",$A:$A,WA$5)/WA$3,0)/3600/$E25</f>
        <v>0.0131409611992945</v>
      </c>
      <c r="WB25" s="0" t="n">
        <f aca="false">SUM(TO25:WA25)</f>
        <v>1.01555367642196</v>
      </c>
      <c r="WC25" s="0" t="n">
        <f aca="false">IF($H25="●",SUMIFS(ST_SUM!WQ:WQ,ST_SUM!$L:$L,$G25)/COUNTIFS($G:$G,$G25,$H:$H,"●",$A:$A,WC$5)/WC$3,0)/3600/$E25</f>
        <v>0</v>
      </c>
      <c r="WD25" s="0" t="n">
        <f aca="false">IF($I25="●",SUMIFS(ST_SUM!WR:WR,ST_SUM!$L:$L,$G25)/COUNTIFS($G:$G,$G25,$I:$I,"●",$A:$A,WD$5)/WD$3,0)/3600/$E25</f>
        <v>0.0136680539772727</v>
      </c>
      <c r="WE25" s="0" t="n">
        <f aca="false">IF($J25="●",SUMIFS(ST_SUM!WS:WS,ST_SUM!$L:$L,$G25)/COUNTIFS($G:$G,$G25,$J:$J,"●",$A:$A,WE$5)/WE$3,0)/3600/$E25</f>
        <v>0.0605858901515152</v>
      </c>
      <c r="WF25" s="0" t="n">
        <f aca="false">IF($K25="●",SUMIFS(ST_SUM!WT:WT,ST_SUM!$L:$L,$G25)/COUNTIFS($G:$G,$G25,$K:$K,"●",$A:$A,WF$5)/WF$3,0)/3600/$E25</f>
        <v>0.0274843276515152</v>
      </c>
      <c r="WG25" s="0" t="n">
        <f aca="false">IF($L25="●",SUMIFS(ST_SUM!WU:WU,ST_SUM!$L:$L,$G25)/COUNTIFS($G:$G,$G25,$L:$L,"●",$A:$A,WG$5)/WG$3,0)/3600/$E25</f>
        <v>0.0325976641414141</v>
      </c>
      <c r="WH25" s="0" t="n">
        <f aca="false">IF($M25="●",SUMIFS(ST_SUM!WV:WV,ST_SUM!$L:$L,$G25)/COUNTIFS($G:$G,$G25,$M:$M,"●",$A:$A,WH$5)/WH$3,0)/3600/$E25</f>
        <v>0</v>
      </c>
      <c r="WI25" s="0" t="n">
        <f aca="false">IF($N25="●",SUMIFS(ST_SUM!WW:WW,ST_SUM!$L:$L,$G25)/COUNTIFS($G:$G,$G25,$N:$N,"●",$A:$A,WI$5)/WI$3,0)/3600/$E25</f>
        <v>0.0171917297979798</v>
      </c>
      <c r="WJ25" s="0" t="n">
        <f aca="false">IF($O25="●",SUMIFS(ST_SUM!WX:WX,ST_SUM!$L:$L,$G25,ST_SUM!$M:$M,IF($B25='PART METHOD'!$D$4,"FMCNC1",IF($B25='PART METHOD'!$D$6,"FMCNC2","STD")))/IF($B25='PART METHOD'!$D$4,COUNTIFS($G:$G,$G25,$O:$O,"●",$A:$A,WJ$5,$B:$B,'PART METHOD'!$D$4),IF($B25='PART METHOD'!$D$6,COUNTIFS($G:$G,$G25,$O:$O,"●",$A:$A,WJ$5,$B:$B,'PART METHOD'!$D$6),COUNTIFS($G:$G,$G25,$O:$O,"●",$A:$A,WJ$5,$B:$B,"&lt;&gt;"&amp;'PART METHOD'!$D$4,$B:$B,"&lt;&gt;"&amp;'PART METHOD'!$D$6)))/WJ$3,0)/3600/$E25</f>
        <v>0.0328618581649832</v>
      </c>
      <c r="WK25" s="0" t="n">
        <f aca="false">IF($P25="●",SUMIFS(ST_SUM!WY:WY,ST_SUM!$L:$L,$G25,ST_SUM!$M:$M,IF($B25='PART METHOD'!$D$4,"FMCNC1",IF($B25='PART METHOD'!$D$6,"FMCNC2","STD")))/IF($B25='PART METHOD'!$D$4,COUNTIFS($G:$G,$G25,$P:$P,"●",$A:$A,WK$5,$B:$B,'PART METHOD'!$D$4),IF($B25='PART METHOD'!$D$6,COUNTIFS($G:$G,$G25,$P:$P,"●",$A:$A,WK$5,$B:$B,'PART METHOD'!$D$6),COUNTIFS($G:$G,$G25,$P:$P,"●",$A:$A,WK$5,$B:$B,"&lt;&gt;"&amp;'PART METHOD'!$D$4,$B:$B,"&lt;&gt;"&amp;'PART METHOD'!$D$6)))/WK$3,0)/3600/$E25</f>
        <v>0.0214649726430976</v>
      </c>
      <c r="WL25" s="0" t="n">
        <f aca="false">IF($Q25="●",SUMIFS(ST_SUM!WZ:WZ,ST_SUM!$L:$L,$G25,ST_SUM!$M:$M,IF($B25='PART METHOD'!$D$4,"FMCNC1",IF($B25='PART METHOD'!$D$6,"FMCNC2","STD")))/IF($B25='PART METHOD'!$D$4,COUNTIFS($G:$G,$G25,$Q:$Q,"●",$A:$A,WL$5,$B:$B,'PART METHOD'!$D$4),IF($B25='PART METHOD'!$D$6,COUNTIFS($G:$G,$G25,$Q:$Q,"●",$A:$A,WL$5,$B:$B,'PART METHOD'!$D$6),COUNTIFS($G:$G,$G25,$Q:$Q,"●",$A:$A,WL$5,$B:$B,"&lt;&gt;"&amp;'PART METHOD'!$D$4,$B:$B,"&lt;&gt;"&amp;'PART METHOD'!$D$6)))/WL$3,0)/3600/$E25</f>
        <v>0</v>
      </c>
      <c r="WM25" s="0" t="n">
        <f aca="false">IF($R25="●",SUMIFS(ST_SUM!XA:XA,ST_SUM!$L:$L,$G25,ST_SUM!$M:$M,IF($B25='PART METHOD'!$D$4,"FMCNC1",IF($B25='PART METHOD'!$D$6,"FMCNC2","STD")))/IF($B25='PART METHOD'!$D$4,COUNTIFS($G:$G,$G25,$R:$R,"●",$A:$A,WM$5,$B:$B,'PART METHOD'!$D$4),IF($B25='PART METHOD'!$D$6,COUNTIFS($G:$G,$G25,$R:$R,"●",$A:$A,WM$5,$B:$B,'PART METHOD'!$D$6),COUNTIFS($G:$G,$G25,$R:$R,"●",$A:$A,WM$5,$B:$B,"&lt;&gt;"&amp;'PART METHOD'!$D$4,$B:$B,"&lt;&gt;"&amp;'PART METHOD'!$D$6)))/WM$3,0)/3600/$E25</f>
        <v>0</v>
      </c>
      <c r="WN25" s="0" t="n">
        <f aca="false">IF($S25="●",SUMIFS(ST_SUM!XB:XB,ST_SUM!$L:$L,$G25,ST_SUM!$M:$M,IF($B25='PART METHOD'!$D$4,"FMCNC1",IF($B25='PART METHOD'!$D$6,"FMCNC2","STD")))/IF($B25='PART METHOD'!$D$4,COUNTIFS($G:$G,$G25,$S:$S,"●",$A:$A,WN$5,$B:$B,'PART METHOD'!$D$4),IF($B25='PART METHOD'!$D$6,COUNTIFS($G:$G,$G25,$S:$S,"●",$A:$A,WN$5,$B:$B,'PART METHOD'!$D$6),COUNTIFS($G:$G,$G25,$S:$S,"●",$A:$A,WN$5,$B:$B,"&lt;&gt;"&amp;'PART METHOD'!$D$4,$B:$B,"&lt;&gt;"&amp;'PART METHOD'!$D$6)))/WN$3,0)/3600/$E25</f>
        <v>0.0279321601430976</v>
      </c>
      <c r="WO25" s="0" t="n">
        <f aca="false">IF($T25="●",SUMIFS(ST_SUM!XC:XC,ST_SUM!$L:$L,$G25,ST_SUM!$M:$M,IF($B25='PART METHOD'!$D$4,"FMCNC1",IF($B25='PART METHOD'!$D$6,"FMCNC2","STD")))/IF($B25='PART METHOD'!$D$4,COUNTIFS($G:$G,$G25,$T:$T,"●",$A:$A,WO$5,$B:$B,'PART METHOD'!$D$4),IF($B25='PART METHOD'!$D$6,COUNTIFS($G:$G,$G25,$T:$T,"●",$A:$A,WO$5,$B:$B,'PART METHOD'!$D$6),COUNTIFS($G:$G,$G25,$T:$T,"●",$A:$A,WO$5,$B:$B,"&lt;&gt;"&amp;'PART METHOD'!$D$4,$B:$B,"&lt;&gt;"&amp;'PART METHOD'!$D$6)))/WO$3,0)/3600/$E25</f>
        <v>0.0127865477693603</v>
      </c>
      <c r="WP25" s="0" t="n">
        <f aca="false">IF($U25="●",SUMIFS(ST_SUM!XD:XD,ST_SUM!$L:$L,$G25,ST_SUM!$M:$M,IF($B25='PART METHOD'!$D$4,"FMCNC1",IF($B25='PART METHOD'!$D$6,"FMCNC2","STD")))/IF($B25='PART METHOD'!$D$4,COUNTIFS($G:$G,$G25,$U:$U,"●",$A:$A,WP$5,$B:$B,'PART METHOD'!$D$4),IF($B25='PART METHOD'!$D$6,COUNTIFS($G:$G,$G25,$U:$U,"●",$A:$A,WP$5,$B:$B,'PART METHOD'!$D$6),COUNTIFS($G:$G,$G25,$U:$U,"●",$A:$A,WP$5,$B:$B,"&lt;&gt;"&amp;'PART METHOD'!$D$4,$B:$B,"&lt;&gt;"&amp;'PART METHOD'!$D$6)))/WP$3,0)/3600/$E25</f>
        <v>0.0288353745791246</v>
      </c>
      <c r="WQ25" s="0" t="n">
        <f aca="false">IF($V25="●",SUMIFS(ST_SUM!XE:XE,ST_SUM!$L:$L,$G25,ST_SUM!$M:$M,IF($B25='PART METHOD'!$D$4,"FMCNC1",IF($B25='PART METHOD'!$D$6,"FMCNC2","STD")))/IF($B25='PART METHOD'!$D$4,COUNTIFS($G:$G,$G25,$V:$V,"●",$A:$A,WQ$5,$B:$B,'PART METHOD'!$D$4),IF($B25='PART METHOD'!$D$6,COUNTIFS($G:$G,$G25,$V:$V,"●",$A:$A,WQ$5,$B:$B,'PART METHOD'!$D$6),COUNTIFS($G:$G,$G25,$V:$V,"●",$A:$A,WQ$5,$B:$B,"&lt;&gt;"&amp;'PART METHOD'!$D$4,$B:$B,"&lt;&gt;"&amp;'PART METHOD'!$D$6)))/WQ$3,0)/3600/$E25</f>
        <v>0</v>
      </c>
      <c r="WR25" s="0" t="n">
        <f aca="false">IF($W25="●",SUMIFS(ST_SUM!XF:XF,ST_SUM!$L:$L,$G25,ST_SUM!$N:$N,IF($B25='PART METHOD'!$D$5,"HAND","STD"))/COUNTIFS($G:$G,$G25,$W:$W,"●",$A:$A,WR$5,$B:$B,IF($B25='PART METHOD'!$D$5,'PART METHOD'!$D$5,"&lt;&gt;"&amp;'PART METHOD'!$D$5))/WR$3,0)/3600/$E25</f>
        <v>0.0328168665824916</v>
      </c>
      <c r="WS25" s="0" t="n">
        <f aca="false">IF($X25="●",SUMIFS(ST_SUM!XG:XG,ST_SUM!$L:$L,$G25)/COUNTIFS($G:$G,$G25,$X:$X,"●",$A:$A,WS$5)/WS$3,0)/3600/$E25</f>
        <v>0.00150108901515152</v>
      </c>
      <c r="WT25" s="0" t="n">
        <f aca="false">IF($Y25="●",SUMIFS(ST_SUM!XH:XH,ST_SUM!$L:$L,$G25)/COUNTIFS($G:$G,$G25,$Y:$Y,"●",$A:$A,WT$5)/WT$3,0)/3600/$E25</f>
        <v>0</v>
      </c>
      <c r="WU25" s="0" t="n">
        <f aca="false">IF($Z25="●",SUMIFS(ST_SUM!XI:XI,ST_SUM!$L:$L,$G25)/COUNTIFS($G:$G,$G25,$Z:$Z,"●",$A:$A,WU$5)/WU$3,0)/3600/$E25</f>
        <v>0.0273374302925084</v>
      </c>
      <c r="WV25" s="0" t="n">
        <f aca="false">IF($AA25="●",SUMIFS(ST_SUM!XJ:XJ,ST_SUM!$L:$L,$G25)/COUNTIFS($G:$G,$G25,$AA:$AA,"●",$A:$A,WV$5)/WV$3,0)/3600/$E25</f>
        <v>0.0406503472222222</v>
      </c>
      <c r="WW25" s="0" t="n">
        <f aca="false">IF($AB25="●",SUMIFS(ST_SUM!XK:XK,ST_SUM!$L:$L,$G25)/COUNTIFS($G:$G,$G25,$AB:$AB,"●",$A:$A,WW$5)/WW$3,0)/3600/$E25</f>
        <v>0</v>
      </c>
      <c r="WX25" s="0" t="n">
        <f aca="false">IF($AC25="●",SUMIFS(ST_SUM!XL:XL,ST_SUM!$L:$L,$G25)/COUNTIFS($G:$G,$G25,$AC:$AC,"●",$A:$A,WX$5)/WX$3,0)/3600/$E25</f>
        <v>0.00896413089225589</v>
      </c>
      <c r="WY25" s="0" t="n">
        <f aca="false">IF($AD25="●",SUMIFS(ST_SUM!XM:XM,ST_SUM!$L:$L,$G25)/COUNTIFS($G:$G,$G25,$AD:$AD,"●",$A:$A,WY$5)/WY$3,0)/3600/$E25</f>
        <v>0.0221100641835017</v>
      </c>
      <c r="WZ25" s="0" t="n">
        <f aca="false">IF($AE25="●",SUMIFS(ST_SUM!XN:XN,ST_SUM!$L:$L,$G25)/COUNTIFS($G:$G,$G25,$AE:$AE,"●",$A:$A,WZ$5)/WZ$3,0)/3600/$E25</f>
        <v>0</v>
      </c>
      <c r="XA25" s="0" t="n">
        <f aca="false">IF($AF25="●",SUMIFS(ST_SUM!XO:XO,ST_SUM!$L:$L,$G25)/COUNTIFS($G:$G,$G25,$AF:$AF,"●",$A:$A,XA$5)/XA$3,0)/3600/$E25</f>
        <v>0.0519894728535354</v>
      </c>
      <c r="XB25" s="0" t="n">
        <f aca="false">IF($AG25="●",SUMIFS(ST_SUM!XP:XP,ST_SUM!$L:$L,$G25)/COUNTIFS($G:$G,$G25,$AG:$AG,"●",$A:$A,XB$5)/XB$3,0)/3600/$E25</f>
        <v>0</v>
      </c>
      <c r="XC25" s="0" t="n">
        <f aca="false">IF($AH25="●",SUMIFS(ST_SUM!XQ:XQ,ST_SUM!$L:$L,$G25)/COUNTIFS($G:$G,$G25,$AH:$AH,"●",$A:$A,XC$5)/XC$3,0)/3600/$E25</f>
        <v>0.0236234217171717</v>
      </c>
      <c r="XD25" s="0" t="n">
        <f aca="false">IF($AI25="●",SUMIFS(ST_SUM!XR:XR,ST_SUM!$L:$L,$G25)/COUNTIFS($G:$G,$G25,$AI:$AI,"●",$A:$A,XD$5)/XD$3,0)/3600/$E25</f>
        <v>0</v>
      </c>
      <c r="XE25" s="0" t="n">
        <f aca="false">IF($AJ25="●",SUMIFS(ST_SUM!XS:XS,ST_SUM!$L:$L,$G25)/COUNTIFS($G:$G,$G25,$AJ:$AJ,"●",$A:$A,XE$5)/XE$3,0)/3600/$E25</f>
        <v>0.0455063920454546</v>
      </c>
      <c r="XF25" s="0" t="n">
        <f aca="false">IF($AK25="●",SUMIFS(ST_SUM!XT:XT,ST_SUM!$L:$L,$G25)/COUNTIFS($G:$G,$G25,$AK:$AK,"●",$A:$A,XF$5)/XF$3,0)/3600/$E25</f>
        <v>0</v>
      </c>
      <c r="XG25" s="0" t="n">
        <f aca="false">IF($AL25="●",SUMIFS(ST_SUM!XU:XU,ST_SUM!$L:$L,$G25)/COUNTIFS($G:$G,$G25,$AL:$AL,"●",$A:$A,XG$5)/XG$3,0)/3600/$E25</f>
        <v>0.0193973537457912</v>
      </c>
      <c r="XH25" s="0" t="n">
        <f aca="false">IF($AM25="●",SUMIFS(ST_SUM!XV:XV,ST_SUM!$L:$L,$G25)/COUNTIFS($G:$G,$G25,$AM:$AM,"●",$A:$A,XH$5)/XH$3,0)/3600/$E25</f>
        <v>0</v>
      </c>
      <c r="XI25" s="0" t="n">
        <f aca="false">IF($AN25="●",SUMIFS(ST_SUM!XW:XW,ST_SUM!$L:$L,$G25)/COUNTIFS($G:$G,$G25,$AN:$AN,"●",$A:$A,XI$5)/XI$3,0)/3600/$E25</f>
        <v>0.0147236268939394</v>
      </c>
      <c r="XJ25" s="0" t="n">
        <f aca="false">IF($AO25="●",SUMIFS(ST_SUM!XX:XX,ST_SUM!$L:$L,$G25)/COUNTIFS($G:$G,$G25,$AO:$AO,"●",$A:$A,XJ$5)/XJ$3,0)/3600/$E25</f>
        <v>0.0298428409090909</v>
      </c>
      <c r="XK25" s="0" t="n">
        <f aca="false">IF($AP25="●",SUMIFS(ST_SUM!XY:XY,ST_SUM!$L:$L,$G25)/COUNTIFS($G:$G,$G25,$AP:$AP,"●",$A:$A,XK$5)/XK$3,0)/3600/$E25</f>
        <v>0.0120656092171717</v>
      </c>
      <c r="XL25" s="0" t="n">
        <f aca="false">IF($AQ25="●",SUMIFS(ST_SUM!XZ:XZ,ST_SUM!$L:$L,$G25)/COUNTIFS($G:$G,$G25,$AQ:$AQ,"●",$A:$A,XL$5)/XL$3,0)/3600/$E25</f>
        <v>0.0346628630050505</v>
      </c>
      <c r="XM25" s="0" t="n">
        <f aca="false">IF($AR25="●",SUMIFS(ST_SUM!YA:YA,ST_SUM!$L:$L,$G25)/COUNTIFS($G:$G,$G25,$AR:$AR,"●",$A:$A,XM$5)/XM$3,0)/3600/$E25</f>
        <v>0.0248522924558081</v>
      </c>
      <c r="XN25" s="0" t="n">
        <f aca="false">IF($AS25="●",SUMIFS(ST_SUM!YB:YB,ST_SUM!$L:$L,$G25)/COUNTIFS($G:$G,$G25,$AS:$AS,"●",$A:$A,XN$5)/XN$3,0)/3600/$E25</f>
        <v>0</v>
      </c>
      <c r="XO25" s="0" t="n">
        <f aca="false">IF($AT25="●",SUMIFS(ST_SUM!YC:YC,ST_SUM!$L:$L,$G25)/COUNTIFS($G:$G,$G25,$AT:$AT,"●",$A:$A,XO$5)/XO$3,0)/3600/$E25</f>
        <v>0.0290628156565657</v>
      </c>
      <c r="XP25" s="0" t="n">
        <f aca="false">IF($AU25="●",SUMIFS(ST_SUM!YD:YD,ST_SUM!$L:$L,$G25)/COUNTIFS($G:$G,$G25,$AU:$AU,"●",$A:$A,XP$5)/XP$3,0)/3600/$E25</f>
        <v>0.00639357638888889</v>
      </c>
      <c r="XQ25" s="0" t="n">
        <f aca="false">IF($AV25="●",SUMIFS(ST_SUM!YE:YE,ST_SUM!$L:$L,$G25)/COUNTIFS($G:$G,$G25,$AV:$AV,"●",$A:$A,XQ$5)/XQ$3,0)/3600/$E25</f>
        <v>0</v>
      </c>
      <c r="XR25" s="0" t="n">
        <f aca="false">IF($AW25="●",SUMIFS(ST_SUM!YF:YF,ST_SUM!$L:$L,$G25)/COUNTIFS($G:$G,$G25,$AW:$AW,"●",$A:$A,XR$5)/XR$3,0)/3600/$E25</f>
        <v>0.0114180445075758</v>
      </c>
      <c r="XS25" s="0" t="n">
        <f aca="false">IF($AX25="●",SUMIFS(ST_SUM!YG:YG,ST_SUM!$L:$L,$G25)/COUNTIFS($G:$G,$G25,$AX:$AX,"●",$A:$A,XS$5)/XS$3,0)/3600/$E25</f>
        <v>0.0130709438131313</v>
      </c>
      <c r="XT25" s="0" t="n">
        <f aca="false">IF($AY25="●",SUMIFS(ST_SUM!YH:YH,ST_SUM!$L:$L,$G25)/COUNTIFS($G:$G,$G25,$AY:$AY,"●",$A:$A,XT$5)/XT$3,0)/3600/$E25</f>
        <v>0</v>
      </c>
      <c r="XU25" s="0" t="n">
        <f aca="false">IF($AZ25="●",SUMIFS(ST_SUM!YI:YI,ST_SUM!$L:$L,$G25)/COUNTIFS($G:$G,$G25,$AZ:$AZ,"●",$A:$A,XU$5)/XU$3,0)/3600/$E25</f>
        <v>0.0124815025252525</v>
      </c>
      <c r="XV25" s="0" t="n">
        <f aca="false">IF($BA25="●",SUMIFS(ST_SUM!YJ:YJ,ST_SUM!$L:$L,$G25)/COUNTIFS($G:$G,$G25,$BA:$BA,"●",$A:$A,XV$5)/XV$3,0)/3600/$E25</f>
        <v>0</v>
      </c>
      <c r="XW25" s="0" t="n">
        <f aca="false">IF($BB25="●",SUMIFS(ST_SUM!YK:YK,ST_SUM!$L:$L,$G25)/COUNTIFS($G:$G,$G25,$BB:$BB,"●",$A:$A,XW$5)/XW$3,0)/3600/$E25</f>
        <v>0.0247263836279461</v>
      </c>
      <c r="XX25" s="0" t="n">
        <f aca="false">IF($BC25="●",SUMIFS(ST_SUM!YL:YL,ST_SUM!$L:$L,$G25)/COUNTIFS($G:$G,$G25,$BC:$BC,"●",$A:$A,XX$5)/XX$3,0)/3600/$E25</f>
        <v>0</v>
      </c>
      <c r="XY25" s="0" t="n">
        <f aca="false">IF($BD25="●",SUMIFS(ST_SUM!YM:YM,ST_SUM!$L:$L,$G25)/COUNTIFS($G:$G,$G25,$BD:$BD,"●",$A:$A,XY$5)/XY$3,0)/3600/$E25</f>
        <v>0</v>
      </c>
      <c r="XZ25" s="0" t="n">
        <f aca="false">IF($BE25="●",SUMIFS(ST_SUM!YN:YN,ST_SUM!$L:$L,$G25)/COUNTIFS($G:$G,$G25,$BE:$BE,"●",$A:$A,XZ$5)/XZ$3,0)/3600/$E25</f>
        <v>0.0181027146464646</v>
      </c>
      <c r="YA25" s="0" t="n">
        <f aca="false">IF($BF25="●",SUMIFS(ST_SUM!YO:YO,ST_SUM!$L:$L,$G25)/COUNTIFS($G:$G,$G25,$BF:$BF,"●",$A:$A,YA$5)/YA$3,0)/3600/$E25</f>
        <v>0.0430980350378788</v>
      </c>
      <c r="YB25" s="0" t="n">
        <f aca="false">IF($BG25="●",SUMIFS(ST_SUM!YP:YP,ST_SUM!$L:$L,$G25)/COUNTIFS($G:$G,$G25,$BG:$BG,"●",$A:$A,YB$5)/YB$3,0)/3600/$E25</f>
        <v>0.0319046661931818</v>
      </c>
      <c r="YC25" s="0" t="n">
        <f aca="false">IF($BH25="●",SUMIFS(ST_SUM!YQ:YQ,ST_SUM!$L:$L,$G25)/COUNTIFS($G:$G,$G25,$BH:$BH,"●",$A:$A,YC$5)/YC$3,0)/3600/$E25</f>
        <v>0</v>
      </c>
      <c r="YD25" s="0" t="n">
        <f aca="false">IF($BI25="●",SUMIFS(ST_SUM!YR:YR,ST_SUM!$L:$L,$G25)/COUNTIFS($G:$G,$G25,$BI:$BI,"●",$A:$A,YD$5)/YD$3,0)/3600/$E25</f>
        <v>0.0194383890993266</v>
      </c>
      <c r="YE25" s="0" t="n">
        <f aca="false">IF($BJ25="●",SUMIFS(ST_SUM!YS:YS,ST_SUM!$L:$L,$G25)/COUNTIFS($G:$G,$G25,$BJ:$BJ,"●",$A:$A,YE$5)/YE$3,0)/3600/$E25</f>
        <v>0</v>
      </c>
      <c r="YF25" s="0" t="n">
        <f aca="false">IF($BK25="●",SUMIFS(ST_SUM!YT:YT,ST_SUM!$L:$L,$G25)/COUNTIFS($G:$G,$G25,$BK:$BK,"●",$A:$A,YF$5)/YF$3,0)/3600/$E25</f>
        <v>0</v>
      </c>
      <c r="YG25" s="0" t="n">
        <f aca="false">IF($BL25="●",SUMIFS(ST_SUM!YU:YU,ST_SUM!$L:$L,$G25)/COUNTIFS($G:$G,$G25,$BL:$BL,"●",$A:$A,YG$5)/YG$3,0)/3600/$E25</f>
        <v>0</v>
      </c>
      <c r="YH25" s="0" t="n">
        <f aca="false">IF($BM25="●",SUMIFS(ST_SUM!YV:YV,ST_SUM!$L:$L,$G25)/COUNTIFS($G:$G,$G25,$BM:$BM,"●",$A:$A,YH$5)/YH$3,0)/3600/$E25</f>
        <v>0.0426046006944444</v>
      </c>
      <c r="YI25" s="0" t="n">
        <f aca="false">IF($BN25="●",SUMIFS(ST_SUM!YW:YW,ST_SUM!$L:$L,$G25)/COUNTIFS($G:$G,$G25,$BN:$BN,"●",$A:$A,YI$5)/YI$3,0)/3600/$E25</f>
        <v>0</v>
      </c>
      <c r="YJ25" s="0" t="n">
        <f aca="false">IF($BO25="●",SUMIFS(ST_SUM!YX:YX,ST_SUM!$L:$L,$G25)/COUNTIFS($G:$G,$G25,$BO:$BO,"●",$A:$A,YJ$5)/YJ$3,0)/3600/$E25</f>
        <v>0.0177308049242424</v>
      </c>
      <c r="YK25" s="0" t="n">
        <f aca="false">IF($BP25="●",SUMIFS(ST_SUM!YY:YY,ST_SUM!$L:$L,$G25)/COUNTIFS($G:$G,$G25,$BP:$BP,"●",$A:$A,YK$5)/YK$3,0)/3600/$E25</f>
        <v>0.0298508456965488</v>
      </c>
      <c r="YL25" s="0" t="n">
        <f aca="false">IF($BQ25="●",SUMIFS(ST_SUM!YZ:YZ,ST_SUM!$L:$L,$G25)/COUNTIFS($G:$G,$G25,$BQ:$BQ,"●",$A:$A,YL$5)/YL$3,0)/3600/$E25</f>
        <v>0.0254825520833333</v>
      </c>
      <c r="YM25" s="0" t="n">
        <f aca="false">IF($BR25="●",SUMIFS(ST_SUM!ZA:ZA,ST_SUM!$L:$L,$G25)/COUNTIFS($G:$G,$G25,$BR:$BR,"●",$A:$A,YM$5)/YM$3,0)/3600/$E25</f>
        <v>0</v>
      </c>
      <c r="YN25" s="0" t="n">
        <f aca="false">IF($BS25="●",SUMIFS(ST_SUM!ZB:ZB,ST_SUM!$L:$L,$G25)/COUNTIFS($G:$G,$G25,$BS:$BS,"●",$A:$A,YN$5)/YN$3,0)/3600/$E25</f>
        <v>0</v>
      </c>
      <c r="YO25" s="0" t="n">
        <f aca="false">IF($BT25="●",SUMIFS(ST_SUM!ZC:ZC,ST_SUM!$L:$L,$G25)/COUNTIFS($G:$G,$G25,$BT:$BT,"●",$A:$A,YO$5)/YO$3,0)/3600/$E25</f>
        <v>0.0157473274410774</v>
      </c>
      <c r="YP25" s="0" t="n">
        <f aca="false">SUM(WC25:YO25)</f>
        <v>1.00656558238636</v>
      </c>
      <c r="YQ25" s="0" t="n">
        <f aca="false">IF($H25="●",SUMIFS(ST_SUM!ZE:ZE,ST_SUM!$L:$L,$G25)/COUNTIFS($G:$G,$G25,$H:$H,"●",$A:$A,YQ$5)/YQ$3,0)/3600/$E25</f>
        <v>0</v>
      </c>
      <c r="YR25" s="0" t="n">
        <f aca="false">IF($I25="●",SUMIFS(ST_SUM!ZF:ZF,ST_SUM!$L:$L,$G25)/COUNTIFS($G:$G,$G25,$I:$I,"●",$A:$A,YR$5)/YR$3,0)/3600/$E25</f>
        <v>0.0222250954861111</v>
      </c>
      <c r="YS25" s="0" t="n">
        <f aca="false">IF($J25="●",SUMIFS(ST_SUM!ZG:ZG,ST_SUM!$L:$L,$G25)/COUNTIFS($G:$G,$G25,$J:$J,"●",$A:$A,YS$5)/YS$3,0)/3600/$E25</f>
        <v>0.0393701388888889</v>
      </c>
      <c r="YT25" s="0" t="n">
        <f aca="false">IF($K25="●",SUMIFS(ST_SUM!ZH:ZH,ST_SUM!$L:$L,$G25)/COUNTIFS($G:$G,$G25,$K:$K,"●",$A:$A,YT$5)/YT$3,0)/3600/$E25</f>
        <v>0.0234860503472222</v>
      </c>
      <c r="YU25" s="0" t="n">
        <f aca="false">IF($L25="●",SUMIFS(ST_SUM!ZI:ZI,ST_SUM!$L:$L,$G25)/COUNTIFS($G:$G,$G25,$L:$L,"●",$A:$A,YU$5)/YU$3,0)/3600/$E25</f>
        <v>0.034537828125</v>
      </c>
      <c r="YV25" s="0" t="n">
        <f aca="false">IF($M25="●",SUMIFS(ST_SUM!ZJ:ZJ,ST_SUM!$L:$L,$G25)/COUNTIFS($G:$G,$G25,$M:$M,"●",$A:$A,YV$5)/YV$3,0)/3600/$E25</f>
        <v>0</v>
      </c>
      <c r="YW25" s="0" t="n">
        <f aca="false">IF($N25="●",SUMIFS(ST_SUM!ZK:ZK,ST_SUM!$L:$L,$G25)/COUNTIFS($G:$G,$G25,$N:$N,"●",$A:$A,YW$5)/YW$3,0)/3600/$E25</f>
        <v>0.0142303472222222</v>
      </c>
      <c r="YX25" s="0" t="n">
        <f aca="false">IF($O25="●",SUMIFS(ST_SUM!ZL:ZL,ST_SUM!$L:$L,$G25,ST_SUM!$M:$M,IF($B25='PART METHOD'!$D$4,"FMCNC1",IF($B25='PART METHOD'!$D$6,"FMCNC2","STD")))/IF($B25='PART METHOD'!$D$4,COUNTIFS($G:$G,$G25,$O:$O,"●",$A:$A,YX$5,$B:$B,'PART METHOD'!$D$4),IF($B25='PART METHOD'!$D$6,COUNTIFS($G:$G,$G25,$O:$O,"●",$A:$A,YX$5,$B:$B,'PART METHOD'!$D$6),COUNTIFS($G:$G,$G25,$O:$O,"●",$A:$A,YX$5,$B:$B,"&lt;&gt;"&amp;'PART METHOD'!$D$4,$B:$B,"&lt;&gt;"&amp;'PART METHOD'!$D$6)))/YX$3,0)/3600/$E25</f>
        <v>0.0380244155092593</v>
      </c>
      <c r="YY25" s="0" t="n">
        <f aca="false">IF($P25="●",SUMIFS(ST_SUM!ZM:ZM,ST_SUM!$L:$L,$G25,ST_SUM!$M:$M,IF($B25='PART METHOD'!$D$4,"FMCNC1",IF($B25='PART METHOD'!$D$6,"FMCNC2","STD")))/IF($B25='PART METHOD'!$D$4,COUNTIFS($G:$G,$G25,$P:$P,"●",$A:$A,YY$5,$B:$B,'PART METHOD'!$D$4),IF($B25='PART METHOD'!$D$6,COUNTIFS($G:$G,$G25,$P:$P,"●",$A:$A,YY$5,$B:$B,'PART METHOD'!$D$6),COUNTIFS($G:$G,$G25,$P:$P,"●",$A:$A,YY$5,$B:$B,"&lt;&gt;"&amp;'PART METHOD'!$D$4,$B:$B,"&lt;&gt;"&amp;'PART METHOD'!$D$6)))/YY$3,0)/3600/$E25</f>
        <v>0.02266703125</v>
      </c>
      <c r="YZ25" s="0" t="n">
        <f aca="false">IF($Q25="●",SUMIFS(ST_SUM!ZN:ZN,ST_SUM!$L:$L,$G25,ST_SUM!$M:$M,IF($B25='PART METHOD'!$D$4,"FMCNC1",IF($B25='PART METHOD'!$D$6,"FMCNC2","STD")))/IF($B25='PART METHOD'!$D$4,COUNTIFS($G:$G,$G25,$Q:$Q,"●",$A:$A,YZ$5,$B:$B,'PART METHOD'!$D$4),IF($B25='PART METHOD'!$D$6,COUNTIFS($G:$G,$G25,$Q:$Q,"●",$A:$A,YZ$5,$B:$B,'PART METHOD'!$D$6),COUNTIFS($G:$G,$G25,$Q:$Q,"●",$A:$A,YZ$5,$B:$B,"&lt;&gt;"&amp;'PART METHOD'!$D$4,$B:$B,"&lt;&gt;"&amp;'PART METHOD'!$D$6)))/YZ$3,0)/3600/$E25</f>
        <v>0</v>
      </c>
      <c r="ZA25" s="0" t="n">
        <f aca="false">IF($R25="●",SUMIFS(ST_SUM!ZO:ZO,ST_SUM!$L:$L,$G25,ST_SUM!$M:$M,IF($B25='PART METHOD'!$D$4,"FMCNC1",IF($B25='PART METHOD'!$D$6,"FMCNC2","STD")))/IF($B25='PART METHOD'!$D$4,COUNTIFS($G:$G,$G25,$R:$R,"●",$A:$A,ZA$5,$B:$B,'PART METHOD'!$D$4),IF($B25='PART METHOD'!$D$6,COUNTIFS($G:$G,$G25,$R:$R,"●",$A:$A,ZA$5,$B:$B,'PART METHOD'!$D$6),COUNTIFS($G:$G,$G25,$R:$R,"●",$A:$A,ZA$5,$B:$B,"&lt;&gt;"&amp;'PART METHOD'!$D$4,$B:$B,"&lt;&gt;"&amp;'PART METHOD'!$D$6)))/ZA$3,0)/3600/$E25</f>
        <v>0</v>
      </c>
      <c r="ZB25" s="0" t="n">
        <f aca="false">IF($S25="●",SUMIFS(ST_SUM!ZP:ZP,ST_SUM!$L:$L,$G25,ST_SUM!$M:$M,IF($B25='PART METHOD'!$D$4,"FMCNC1",IF($B25='PART METHOD'!$D$6,"FMCNC2","STD")))/IF($B25='PART METHOD'!$D$4,COUNTIFS($G:$G,$G25,$S:$S,"●",$A:$A,ZB$5,$B:$B,'PART METHOD'!$D$4),IF($B25='PART METHOD'!$D$6,COUNTIFS($G:$G,$G25,$S:$S,"●",$A:$A,ZB$5,$B:$B,'PART METHOD'!$D$6),COUNTIFS($G:$G,$G25,$S:$S,"●",$A:$A,ZB$5,$B:$B,"&lt;&gt;"&amp;'PART METHOD'!$D$4,$B:$B,"&lt;&gt;"&amp;'PART METHOD'!$D$6)))/ZB$3,0)/3600/$E25</f>
        <v>0.0296286458333333</v>
      </c>
      <c r="ZC25" s="0" t="n">
        <f aca="false">IF($T25="●",SUMIFS(ST_SUM!ZQ:ZQ,ST_SUM!$L:$L,$G25,ST_SUM!$M:$M,IF($B25='PART METHOD'!$D$4,"FMCNC1",IF($B25='PART METHOD'!$D$6,"FMCNC2","STD")))/IF($B25='PART METHOD'!$D$4,COUNTIFS($G:$G,$G25,$T:$T,"●",$A:$A,ZC$5,$B:$B,'PART METHOD'!$D$4),IF($B25='PART METHOD'!$D$6,COUNTIFS($G:$G,$G25,$T:$T,"●",$A:$A,ZC$5,$B:$B,'PART METHOD'!$D$6),COUNTIFS($G:$G,$G25,$T:$T,"●",$A:$A,ZC$5,$B:$B,"&lt;&gt;"&amp;'PART METHOD'!$D$4,$B:$B,"&lt;&gt;"&amp;'PART METHOD'!$D$6)))/ZC$3,0)/3600/$E25</f>
        <v>0.0211339048032407</v>
      </c>
      <c r="ZD25" s="0" t="n">
        <f aca="false">IF($U25="●",SUMIFS(ST_SUM!ZR:ZR,ST_SUM!$L:$L,$G25,ST_SUM!$M:$M,IF($B25='PART METHOD'!$D$4,"FMCNC1",IF($B25='PART METHOD'!$D$6,"FMCNC2","STD")))/IF($B25='PART METHOD'!$D$4,COUNTIFS($G:$G,$G25,$U:$U,"●",$A:$A,ZD$5,$B:$B,'PART METHOD'!$D$4),IF($B25='PART METHOD'!$D$6,COUNTIFS($G:$G,$G25,$U:$U,"●",$A:$A,ZD$5,$B:$B,'PART METHOD'!$D$6),COUNTIFS($G:$G,$G25,$U:$U,"●",$A:$A,ZD$5,$B:$B,"&lt;&gt;"&amp;'PART METHOD'!$D$4,$B:$B,"&lt;&gt;"&amp;'PART METHOD'!$D$6)))/ZD$3,0)/3600/$E25</f>
        <v>0.0290421412037037</v>
      </c>
      <c r="ZE25" s="0" t="n">
        <f aca="false">IF($V25="●",SUMIFS(ST_SUM!ZS:ZS,ST_SUM!$L:$L,$G25,ST_SUM!$M:$M,IF($B25='PART METHOD'!$D$4,"FMCNC1",IF($B25='PART METHOD'!$D$6,"FMCNC2","STD")))/IF($B25='PART METHOD'!$D$4,COUNTIFS($G:$G,$G25,$V:$V,"●",$A:$A,ZE$5,$B:$B,'PART METHOD'!$D$4),IF($B25='PART METHOD'!$D$6,COUNTIFS($G:$G,$G25,$V:$V,"●",$A:$A,ZE$5,$B:$B,'PART METHOD'!$D$6),COUNTIFS($G:$G,$G25,$V:$V,"●",$A:$A,ZE$5,$B:$B,"&lt;&gt;"&amp;'PART METHOD'!$D$4,$B:$B,"&lt;&gt;"&amp;'PART METHOD'!$D$6)))/ZE$3,0)/3600/$E25</f>
        <v>0</v>
      </c>
      <c r="ZF25" s="0" t="n">
        <f aca="false">IF($W25="●",SUMIFS(ST_SUM!ZT:ZT,ST_SUM!$L:$L,$G25,ST_SUM!$N:$N,IF($B25='PART METHOD'!$D$5,"HAND","STD"))/COUNTIFS($G:$G,$G25,$W:$W,"●",$A:$A,ZF$5,$B:$B,IF($B25='PART METHOD'!$D$5,'PART METHOD'!$D$5,"&lt;&gt;"&amp;'PART METHOD'!$D$5))/ZF$3,0)/3600/$E25</f>
        <v>0.024941015625</v>
      </c>
      <c r="ZG25" s="0" t="n">
        <f aca="false">IF($X25="●",SUMIFS(ST_SUM!ZU:ZU,ST_SUM!$L:$L,$G25)/COUNTIFS($G:$G,$G25,$X:$X,"●",$A:$A,ZG$5)/ZG$3,0)/3600/$E25</f>
        <v>0.00133668402777778</v>
      </c>
      <c r="ZH25" s="0" t="n">
        <f aca="false">IF($Y25="●",SUMIFS(ST_SUM!ZV:ZV,ST_SUM!$L:$L,$G25)/COUNTIFS($G:$G,$G25,$Y:$Y,"●",$A:$A,ZH$5)/ZH$3,0)/3600/$E25</f>
        <v>0</v>
      </c>
      <c r="ZI25" s="0" t="n">
        <f aca="false">IF($Z25="●",SUMIFS(ST_SUM!ZW:ZW,ST_SUM!$L:$L,$G25)/COUNTIFS($G:$G,$G25,$Z:$Z,"●",$A:$A,ZI$5)/ZI$3,0)/3600/$E25</f>
        <v>0.0252018055555556</v>
      </c>
      <c r="ZJ25" s="0" t="n">
        <f aca="false">IF($AA25="●",SUMIFS(ST_SUM!ZX:ZX,ST_SUM!$L:$L,$G25)/COUNTIFS($G:$G,$G25,$AA:$AA,"●",$A:$A,ZJ$5)/ZJ$3,0)/3600/$E25</f>
        <v>0.0356975625</v>
      </c>
      <c r="ZK25" s="0" t="n">
        <f aca="false">IF($AB25="●",SUMIFS(ST_SUM!ZY:ZY,ST_SUM!$L:$L,$G25)/COUNTIFS($G:$G,$G25,$AB:$AB,"●",$A:$A,ZK$5)/ZK$3,0)/3600/$E25</f>
        <v>0</v>
      </c>
      <c r="ZL25" s="0" t="n">
        <f aca="false">IF($AC25="●",SUMIFS(ST_SUM!ZZ:ZZ,ST_SUM!$L:$L,$G25)/COUNTIFS($G:$G,$G25,$AC:$AC,"●",$A:$A,ZL$5)/ZL$3,0)/3600/$E25</f>
        <v>0.006138875</v>
      </c>
      <c r="ZM25" s="0" t="n">
        <f aca="false">IF($AD25="●",SUMIFS(ST_SUM!AAA:AAA,ST_SUM!$L:$L,$G25)/COUNTIFS($G:$G,$G25,$AD:$AD,"●",$A:$A,ZM$5)/ZM$3,0)/3600/$E25</f>
        <v>0.0267817534722222</v>
      </c>
      <c r="ZN25" s="0" t="n">
        <f aca="false">IF($AE25="●",SUMIFS(ST_SUM!AAB:AAB,ST_SUM!$L:$L,$G25)/COUNTIFS($G:$G,$G25,$AE:$AE,"●",$A:$A,ZN$5)/ZN$3,0)/3600/$E25</f>
        <v>0</v>
      </c>
      <c r="ZO25" s="0" t="n">
        <f aca="false">IF($AF25="●",SUMIFS(ST_SUM!AAC:AAC,ST_SUM!$L:$L,$G25)/COUNTIFS($G:$G,$G25,$AF:$AF,"●",$A:$A,ZO$5)/ZO$3,0)/3600/$E25</f>
        <v>0.0691505859375</v>
      </c>
      <c r="ZP25" s="0" t="n">
        <f aca="false">IF($AG25="●",SUMIFS(ST_SUM!AAD:AAD,ST_SUM!$L:$L,$G25)/COUNTIFS($G:$G,$G25,$AG:$AG,"●",$A:$A,ZP$5)/ZP$3,0)/3600/$E25</f>
        <v>0</v>
      </c>
      <c r="ZQ25" s="0" t="n">
        <f aca="false">IF($AH25="●",SUMIFS(ST_SUM!AAE:AAE,ST_SUM!$L:$L,$G25)/COUNTIFS($G:$G,$G25,$AH:$AH,"●",$A:$A,ZQ$5)/ZQ$3,0)/3600/$E25</f>
        <v>0.0196207890625</v>
      </c>
      <c r="ZR25" s="0" t="n">
        <f aca="false">IF($AI25="●",SUMIFS(ST_SUM!AAF:AAF,ST_SUM!$L:$L,$G25)/COUNTIFS($G:$G,$G25,$AI:$AI,"●",$A:$A,ZR$5)/ZR$3,0)/3600/$E25</f>
        <v>0</v>
      </c>
      <c r="ZS25" s="0" t="n">
        <f aca="false">IF($AJ25="●",SUMIFS(ST_SUM!AAG:AAG,ST_SUM!$L:$L,$G25)/COUNTIFS($G:$G,$G25,$AJ:$AJ,"●",$A:$A,ZS$5)/ZS$3,0)/3600/$E25</f>
        <v>0.0396080989583333</v>
      </c>
      <c r="ZT25" s="0" t="n">
        <f aca="false">IF($AK25="●",SUMIFS(ST_SUM!AAH:AAH,ST_SUM!$L:$L,$G25)/COUNTIFS($G:$G,$G25,$AK:$AK,"●",$A:$A,ZT$5)/ZT$3,0)/3600/$E25</f>
        <v>0</v>
      </c>
      <c r="ZU25" s="0" t="n">
        <f aca="false">IF($AL25="●",SUMIFS(ST_SUM!AAI:AAI,ST_SUM!$L:$L,$G25)/COUNTIFS($G:$G,$G25,$AL:$AL,"●",$A:$A,ZU$5)/ZU$3,0)/3600/$E25</f>
        <v>0.0201271990740741</v>
      </c>
      <c r="ZV25" s="0" t="n">
        <f aca="false">IF($AM25="●",SUMIFS(ST_SUM!AAJ:AAJ,ST_SUM!$L:$L,$G25)/COUNTIFS($G:$G,$G25,$AM:$AM,"●",$A:$A,ZV$5)/ZV$3,0)/3600/$E25</f>
        <v>0</v>
      </c>
      <c r="ZW25" s="0" t="n">
        <f aca="false">IF($AN25="●",SUMIFS(ST_SUM!AAK:AAK,ST_SUM!$L:$L,$G25)/COUNTIFS($G:$G,$G25,$AN:$AN,"●",$A:$A,ZW$5)/ZW$3,0)/3600/$E25</f>
        <v>0.0204715625</v>
      </c>
      <c r="ZX25" s="0" t="n">
        <f aca="false">IF($AO25="●",SUMIFS(ST_SUM!AAL:AAL,ST_SUM!$L:$L,$G25)/COUNTIFS($G:$G,$G25,$AO:$AO,"●",$A:$A,ZX$5)/ZX$3,0)/3600/$E25</f>
        <v>0.0514748263888889</v>
      </c>
      <c r="ZY25" s="0" t="n">
        <f aca="false">IF($AP25="●",SUMIFS(ST_SUM!AAM:AAM,ST_SUM!$L:$L,$G25)/COUNTIFS($G:$G,$G25,$AP:$AP,"●",$A:$A,ZY$5)/ZY$3,0)/3600/$E25</f>
        <v>0.0139945601851852</v>
      </c>
      <c r="ZZ25" s="0" t="n">
        <f aca="false">IF($AQ25="●",SUMIFS(ST_SUM!AAN:AAN,ST_SUM!$L:$L,$G25)/COUNTIFS($G:$G,$G25,$AQ:$AQ,"●",$A:$A,ZZ$5)/ZZ$3,0)/3600/$E25</f>
        <v>0.0226579079861111</v>
      </c>
      <c r="AAA25" s="0" t="n">
        <f aca="false">IF($AR25="●",SUMIFS(ST_SUM!AAO:AAO,ST_SUM!$L:$L,$G25)/COUNTIFS($G:$G,$G25,$AR:$AR,"●",$A:$A,AAA$5)/AAA$3,0)/3600/$E25</f>
        <v>0.0150908940972222</v>
      </c>
      <c r="AAB25" s="0" t="n">
        <f aca="false">IF($AS25="●",SUMIFS(ST_SUM!AAP:AAP,ST_SUM!$L:$L,$G25)/COUNTIFS($G:$G,$G25,$AS:$AS,"●",$A:$A,AAB$5)/AAB$3,0)/3600/$E25</f>
        <v>0</v>
      </c>
      <c r="AAC25" s="0" t="n">
        <f aca="false">IF($AT25="●",SUMIFS(ST_SUM!AAQ:AAQ,ST_SUM!$L:$L,$G25)/COUNTIFS($G:$G,$G25,$AT:$AT,"●",$A:$A,AAC$5)/AAC$3,0)/3600/$E25</f>
        <v>0.0110690972222222</v>
      </c>
      <c r="AAD25" s="0" t="n">
        <f aca="false">IF($AU25="●",SUMIFS(ST_SUM!AAR:AAR,ST_SUM!$L:$L,$G25)/COUNTIFS($G:$G,$G25,$AU:$AU,"●",$A:$A,AAD$5)/AAD$3,0)/3600/$E25</f>
        <v>0.00856734375</v>
      </c>
      <c r="AAE25" s="0" t="n">
        <f aca="false">IF($AV25="●",SUMIFS(ST_SUM!AAS:AAS,ST_SUM!$L:$L,$G25)/COUNTIFS($G:$G,$G25,$AV:$AV,"●",$A:$A,AAE$5)/AAE$3,0)/3600/$E25</f>
        <v>0</v>
      </c>
      <c r="AAF25" s="0" t="n">
        <f aca="false">IF($AW25="●",SUMIFS(ST_SUM!AAT:AAT,ST_SUM!$L:$L,$G25)/COUNTIFS($G:$G,$G25,$AW:$AW,"●",$A:$A,AAF$5)/AAF$3,0)/3600/$E25</f>
        <v>0.0225089048032407</v>
      </c>
      <c r="AAG25" s="0" t="n">
        <f aca="false">IF($AX25="●",SUMIFS(ST_SUM!AAU:AAU,ST_SUM!$L:$L,$G25)/COUNTIFS($G:$G,$G25,$AX:$AX,"●",$A:$A,AAG$5)/AAG$3,0)/3600/$E25</f>
        <v>0.0142828385416667</v>
      </c>
      <c r="AAH25" s="0" t="n">
        <f aca="false">IF($AY25="●",SUMIFS(ST_SUM!AAV:AAV,ST_SUM!$L:$L,$G25)/COUNTIFS($G:$G,$G25,$AY:$AY,"●",$A:$A,AAH$5)/AAH$3,0)/3600/$E25</f>
        <v>0</v>
      </c>
      <c r="AAI25" s="0" t="n">
        <f aca="false">IF($AZ25="●",SUMIFS(ST_SUM!AAW:AAW,ST_SUM!$L:$L,$G25)/COUNTIFS($G:$G,$G25,$AZ:$AZ,"●",$A:$A,AAI$5)/AAI$3,0)/3600/$E25</f>
        <v>0.00792128472222222</v>
      </c>
      <c r="AAJ25" s="0" t="n">
        <f aca="false">IF($BA25="●",SUMIFS(ST_SUM!AAX:AAX,ST_SUM!$L:$L,$G25)/COUNTIFS($G:$G,$G25,$BA:$BA,"●",$A:$A,AAJ$5)/AAJ$3,0)/3600/$E25</f>
        <v>0</v>
      </c>
      <c r="AAK25" s="0" t="n">
        <f aca="false">IF($BB25="●",SUMIFS(ST_SUM!AAY:AAY,ST_SUM!$L:$L,$G25)/COUNTIFS($G:$G,$G25,$BB:$BB,"●",$A:$A,AAK$5)/AAK$3,0)/3600/$E25</f>
        <v>0.024144849537037</v>
      </c>
      <c r="AAL25" s="0" t="n">
        <f aca="false">IF($BC25="●",SUMIFS(ST_SUM!AAZ:AAZ,ST_SUM!$L:$L,$G25)/COUNTIFS($G:$G,$G25,$BC:$BC,"●",$A:$A,AAL$5)/AAL$3,0)/3600/$E25</f>
        <v>0</v>
      </c>
      <c r="AAM25" s="0" t="n">
        <f aca="false">IF($BD25="●",SUMIFS(ST_SUM!ABA:ABA,ST_SUM!$L:$L,$G25)/COUNTIFS($G:$G,$G25,$BD:$BD,"●",$A:$A,AAM$5)/AAM$3,0)/3600/$E25</f>
        <v>0</v>
      </c>
      <c r="AAN25" s="0" t="n">
        <f aca="false">IF($BE25="●",SUMIFS(ST_SUM!ABB:ABB,ST_SUM!$L:$L,$G25)/COUNTIFS($G:$G,$G25,$BE:$BE,"●",$A:$A,AAN$5)/AAN$3,0)/3600/$E25</f>
        <v>0.0140641429398148</v>
      </c>
      <c r="AAO25" s="0" t="n">
        <f aca="false">IF($BF25="●",SUMIFS(ST_SUM!ABC:ABC,ST_SUM!$L:$L,$G25)/COUNTIFS($G:$G,$G25,$BF:$BF,"●",$A:$A,AAO$5)/AAO$3,0)/3600/$E25</f>
        <v>0.055454765625</v>
      </c>
      <c r="AAP25" s="0" t="n">
        <f aca="false">IF($BG25="●",SUMIFS(ST_SUM!ABD:ABD,ST_SUM!$L:$L,$G25)/COUNTIFS($G:$G,$G25,$BG:$BG,"●",$A:$A,AAP$5)/AAP$3,0)/3600/$E25</f>
        <v>0.0519017274305556</v>
      </c>
      <c r="AAQ25" s="0" t="n">
        <f aca="false">IF($BH25="●",SUMIFS(ST_SUM!ABE:ABE,ST_SUM!$L:$L,$G25)/COUNTIFS($G:$G,$G25,$BH:$BH,"●",$A:$A,AAQ$5)/AAQ$3,0)/3600/$E25</f>
        <v>0</v>
      </c>
      <c r="AAR25" s="0" t="n">
        <f aca="false">IF($BI25="●",SUMIFS(ST_SUM!ABF:ABF,ST_SUM!$L:$L,$G25)/COUNTIFS($G:$G,$G25,$BI:$BI,"●",$A:$A,AAR$5)/AAR$3,0)/3600/$E25</f>
        <v>0.0291651403356482</v>
      </c>
      <c r="AAS25" s="0" t="n">
        <f aca="false">IF($BJ25="●",SUMIFS(ST_SUM!ABG:ABG,ST_SUM!$L:$L,$G25)/COUNTIFS($G:$G,$G25,$BJ:$BJ,"●",$A:$A,AAS$5)/AAS$3,0)/3600/$E25</f>
        <v>0</v>
      </c>
      <c r="AAT25" s="0" t="n">
        <f aca="false">IF($BK25="●",SUMIFS(ST_SUM!ABH:ABH,ST_SUM!$L:$L,$G25)/COUNTIFS($G:$G,$G25,$BK:$BK,"●",$A:$A,AAT$5)/AAT$3,0)/3600/$E25</f>
        <v>0</v>
      </c>
      <c r="AAU25" s="0" t="n">
        <f aca="false">IF($BL25="●",SUMIFS(ST_SUM!ABI:ABI,ST_SUM!$L:$L,$G25)/COUNTIFS($G:$G,$G25,$BL:$BL,"●",$A:$A,AAU$5)/AAU$3,0)/3600/$E25</f>
        <v>0</v>
      </c>
      <c r="AAV25" s="0" t="n">
        <f aca="false">IF($BM25="●",SUMIFS(ST_SUM!ABJ:ABJ,ST_SUM!$L:$L,$G25)/COUNTIFS($G:$G,$G25,$BM:$BM,"●",$A:$A,AAV$5)/AAV$3,0)/3600/$E25</f>
        <v>0.0424338515625</v>
      </c>
      <c r="AAW25" s="0" t="n">
        <f aca="false">IF($BN25="●",SUMIFS(ST_SUM!ABK:ABK,ST_SUM!$L:$L,$G25)/COUNTIFS($G:$G,$G25,$BN:$BN,"●",$A:$A,AAW$5)/AAW$3,0)/3600/$E25</f>
        <v>0</v>
      </c>
      <c r="AAX25" s="0" t="n">
        <f aca="false">IF($BO25="●",SUMIFS(ST_SUM!ABL:ABL,ST_SUM!$L:$L,$G25)/COUNTIFS($G:$G,$G25,$BO:$BO,"●",$A:$A,AAX$5)/AAX$3,0)/3600/$E25</f>
        <v>0.0352146730324074</v>
      </c>
      <c r="AAY25" s="0" t="n">
        <f aca="false">IF($BP25="●",SUMIFS(ST_SUM!ABM:ABM,ST_SUM!$L:$L,$G25)/COUNTIFS($G:$G,$G25,$BP:$BP,"●",$A:$A,AAY$5)/AAY$3,0)/3600/$E25</f>
        <v>0.0277153125</v>
      </c>
      <c r="AAZ25" s="0" t="n">
        <f aca="false">IF($BQ25="●",SUMIFS(ST_SUM!ABN:ABN,ST_SUM!$L:$L,$G25)/COUNTIFS($G:$G,$G25,$BQ:$BQ,"●",$A:$A,AAZ$5)/AAZ$3,0)/3600/$E25</f>
        <v>0.014446640625</v>
      </c>
      <c r="ABA25" s="0" t="n">
        <f aca="false">IF($BR25="●",SUMIFS(ST_SUM!ABO:ABO,ST_SUM!$L:$L,$G25)/COUNTIFS($G:$G,$G25,$BR:$BR,"●",$A:$A,ABA$5)/ABA$3,0)/3600/$E25</f>
        <v>0</v>
      </c>
      <c r="ABB25" s="0" t="n">
        <f aca="false">IF($BS25="●",SUMIFS(ST_SUM!ABP:ABP,ST_SUM!$L:$L,$G25)/COUNTIFS($G:$G,$G25,$BS:$BS,"●",$A:$A,ABB$5)/ABB$3,0)/3600/$E25</f>
        <v>0</v>
      </c>
      <c r="ABC25" s="0" t="n">
        <f aca="false">IF($BT25="●",SUMIFS(ST_SUM!ABQ:ABQ,ST_SUM!$L:$L,$G25)/COUNTIFS($G:$G,$G25,$BT:$BT,"●",$A:$A,ABC$5)/ABC$3,0)/3600/$E25</f>
        <v>0.0168787210648148</v>
      </c>
      <c r="ABD25" s="0" t="n">
        <f aca="false">SUM(YQ25:ABC25)</f>
        <v>1.04240901273148</v>
      </c>
      <c r="ABE25" s="0" t="n">
        <f aca="false">IF($H25="●",SUMIFS(ST_SUM!ABS:ABS,ST_SUM!$L:$L,$G25)/COUNTIFS($G:$G,$G25,$H:$H,"●",$A:$A,ABE$5)/ABE$3,0)/3600/$E25</f>
        <v>0</v>
      </c>
      <c r="ABF25" s="0" t="n">
        <f aca="false">IF($I25="●",SUMIFS(ST_SUM!ABT:ABT,ST_SUM!$L:$L,$G25)/COUNTIFS($G:$G,$G25,$I:$I,"●",$A:$A,ABF$5)/ABF$3,0)/3600/$E25</f>
        <v>0.012601917989418</v>
      </c>
      <c r="ABG25" s="0" t="n">
        <f aca="false">IF($J25="●",SUMIFS(ST_SUM!ABU:ABU,ST_SUM!$L:$L,$G25)/COUNTIFS($G:$G,$G25,$J:$J,"●",$A:$A,ABG$5)/ABG$3,0)/3600/$E25</f>
        <v>0.0659696428571429</v>
      </c>
      <c r="ABH25" s="0" t="n">
        <f aca="false">IF($K25="●",SUMIFS(ST_SUM!ABV:ABV,ST_SUM!$L:$L,$G25)/COUNTIFS($G:$G,$G25,$K:$K,"●",$A:$A,ABH$5)/ABH$3,0)/3600/$E25</f>
        <v>0.0318611359126984</v>
      </c>
      <c r="ABI25" s="0" t="n">
        <f aca="false">IF($L25="●",SUMIFS(ST_SUM!ABW:ABW,ST_SUM!$L:$L,$G25)/COUNTIFS($G:$G,$G25,$L:$L,"●",$A:$A,ABI$5)/ABI$3,0)/3600/$E25</f>
        <v>0.0210797776124339</v>
      </c>
      <c r="ABJ25" s="0" t="n">
        <f aca="false">IF($M25="●",SUMIFS(ST_SUM!ABX:ABX,ST_SUM!$L:$L,$G25)/COUNTIFS($G:$G,$G25,$M:$M,"●",$A:$A,ABJ$5)/ABJ$3,0)/3600/$E25</f>
        <v>0</v>
      </c>
      <c r="ABK25" s="0" t="n">
        <f aca="false">IF($N25="●",SUMIFS(ST_SUM!ABY:ABY,ST_SUM!$L:$L,$G25)/COUNTIFS($G:$G,$G25,$N:$N,"●",$A:$A,ABK$5)/ABK$3,0)/3600/$E25</f>
        <v>0.0112626322751323</v>
      </c>
      <c r="ABL25" s="0" t="n">
        <f aca="false">IF($O25="●",SUMIFS(ST_SUM!ABZ:ABZ,ST_SUM!$L:$L,$G25,ST_SUM!$M:$M,IF($B25='PART METHOD'!$D$4,"FMCNC1",IF($B25='PART METHOD'!$D$6,"FMCNC2","STD")))/IF($B25='PART METHOD'!$D$4,COUNTIFS($G:$G,$G25,$O:$O,"●",$A:$A,ABL$5,$B:$B,'PART METHOD'!$D$4),IF($B25='PART METHOD'!$D$6,COUNTIFS($G:$G,$G25,$O:$O,"●",$A:$A,ABL$5,$B:$B,'PART METHOD'!$D$6),COUNTIFS($G:$G,$G25,$O:$O,"●",$A:$A,ABL$5,$B:$B,"&lt;&gt;"&amp;'PART METHOD'!$D$4,$B:$B,"&lt;&gt;"&amp;'PART METHOD'!$D$6)))/ABL$3,0)/3600/$E25</f>
        <v>0.024352061287478</v>
      </c>
      <c r="ABM25" s="0" t="n">
        <f aca="false">IF($P25="●",SUMIFS(ST_SUM!ACA:ACA,ST_SUM!$L:$L,$G25,ST_SUM!$M:$M,IF($B25='PART METHOD'!$D$4,"FMCNC1",IF($B25='PART METHOD'!$D$6,"FMCNC2","STD")))/IF($B25='PART METHOD'!$D$4,COUNTIFS($G:$G,$G25,$P:$P,"●",$A:$A,ABM$5,$B:$B,'PART METHOD'!$D$4),IF($B25='PART METHOD'!$D$6,COUNTIFS($G:$G,$G25,$P:$P,"●",$A:$A,ABM$5,$B:$B,'PART METHOD'!$D$6),COUNTIFS($G:$G,$G25,$P:$P,"●",$A:$A,ABM$5,$B:$B,"&lt;&gt;"&amp;'PART METHOD'!$D$4,$B:$B,"&lt;&gt;"&amp;'PART METHOD'!$D$6)))/ABM$3,0)/3600/$E25</f>
        <v>0.0229435626102293</v>
      </c>
      <c r="ABN25" s="0" t="n">
        <f aca="false">IF($Q25="●",SUMIFS(ST_SUM!ACB:ACB,ST_SUM!$L:$L,$G25,ST_SUM!$M:$M,IF($B25='PART METHOD'!$D$4,"FMCNC1",IF($B25='PART METHOD'!$D$6,"FMCNC2","STD")))/IF($B25='PART METHOD'!$D$4,COUNTIFS($G:$G,$G25,$Q:$Q,"●",$A:$A,ABN$5,$B:$B,'PART METHOD'!$D$4),IF($B25='PART METHOD'!$D$6,COUNTIFS($G:$G,$G25,$Q:$Q,"●",$A:$A,ABN$5,$B:$B,'PART METHOD'!$D$6),COUNTIFS($G:$G,$G25,$Q:$Q,"●",$A:$A,ABN$5,$B:$B,"&lt;&gt;"&amp;'PART METHOD'!$D$4,$B:$B,"&lt;&gt;"&amp;'PART METHOD'!$D$6)))/ABN$3,0)/3600/$E25</f>
        <v>0</v>
      </c>
      <c r="ABO25" s="0" t="n">
        <f aca="false">IF($R25="●",SUMIFS(ST_SUM!ACC:ACC,ST_SUM!$L:$L,$G25,ST_SUM!$M:$M,IF($B25='PART METHOD'!$D$4,"FMCNC1",IF($B25='PART METHOD'!$D$6,"FMCNC2","STD")))/IF($B25='PART METHOD'!$D$4,COUNTIFS($G:$G,$G25,$R:$R,"●",$A:$A,ABO$5,$B:$B,'PART METHOD'!$D$4),IF($B25='PART METHOD'!$D$6,COUNTIFS($G:$G,$G25,$R:$R,"●",$A:$A,ABO$5,$B:$B,'PART METHOD'!$D$6),COUNTIFS($G:$G,$G25,$R:$R,"●",$A:$A,ABO$5,$B:$B,"&lt;&gt;"&amp;'PART METHOD'!$D$4,$B:$B,"&lt;&gt;"&amp;'PART METHOD'!$D$6)))/ABO$3,0)/3600/$E25</f>
        <v>0</v>
      </c>
      <c r="ABP25" s="0" t="n">
        <f aca="false">IF($S25="●",SUMIFS(ST_SUM!ACD:ACD,ST_SUM!$L:$L,$G25,ST_SUM!$M:$M,IF($B25='PART METHOD'!$D$4,"FMCNC1",IF($B25='PART METHOD'!$D$6,"FMCNC2","STD")))/IF($B25='PART METHOD'!$D$4,COUNTIFS($G:$G,$G25,$S:$S,"●",$A:$A,ABP$5,$B:$B,'PART METHOD'!$D$4),IF($B25='PART METHOD'!$D$6,COUNTIFS($G:$G,$G25,$S:$S,"●",$A:$A,ABP$5,$B:$B,'PART METHOD'!$D$6),COUNTIFS($G:$G,$G25,$S:$S,"●",$A:$A,ABP$5,$B:$B,"&lt;&gt;"&amp;'PART METHOD'!$D$4,$B:$B,"&lt;&gt;"&amp;'PART METHOD'!$D$6)))/ABP$3,0)/3600/$E25</f>
        <v>0.02096569664903</v>
      </c>
      <c r="ABQ25" s="0" t="n">
        <f aca="false">IF($T25="●",SUMIFS(ST_SUM!ACE:ACE,ST_SUM!$L:$L,$G25,ST_SUM!$M:$M,IF($B25='PART METHOD'!$D$4,"FMCNC1",IF($B25='PART METHOD'!$D$6,"FMCNC2","STD")))/IF($B25='PART METHOD'!$D$4,COUNTIFS($G:$G,$G25,$T:$T,"●",$A:$A,ABQ$5,$B:$B,'PART METHOD'!$D$4),IF($B25='PART METHOD'!$D$6,COUNTIFS($G:$G,$G25,$T:$T,"●",$A:$A,ABQ$5,$B:$B,'PART METHOD'!$D$6),COUNTIFS($G:$G,$G25,$T:$T,"●",$A:$A,ABQ$5,$B:$B,"&lt;&gt;"&amp;'PART METHOD'!$D$4,$B:$B,"&lt;&gt;"&amp;'PART METHOD'!$D$6)))/ABQ$3,0)/3600/$E25</f>
        <v>0.006169389329806</v>
      </c>
      <c r="ABR25" s="0" t="n">
        <f aca="false">IF($U25="●",SUMIFS(ST_SUM!ACF:ACF,ST_SUM!$L:$L,$G25,ST_SUM!$M:$M,IF($B25='PART METHOD'!$D$4,"FMCNC1",IF($B25='PART METHOD'!$D$6,"FMCNC2","STD")))/IF($B25='PART METHOD'!$D$4,COUNTIFS($G:$G,$G25,$U:$U,"●",$A:$A,ABR$5,$B:$B,'PART METHOD'!$D$4),IF($B25='PART METHOD'!$D$6,COUNTIFS($G:$G,$G25,$U:$U,"●",$A:$A,ABR$5,$B:$B,'PART METHOD'!$D$6),COUNTIFS($G:$G,$G25,$U:$U,"●",$A:$A,ABR$5,$B:$B,"&lt;&gt;"&amp;'PART METHOD'!$D$4,$B:$B,"&lt;&gt;"&amp;'PART METHOD'!$D$6)))/ABR$3,0)/3600/$E25</f>
        <v>0.0285514426256614</v>
      </c>
      <c r="ABS25" s="0" t="n">
        <f aca="false">IF($V25="●",SUMIFS(ST_SUM!ACG:ACG,ST_SUM!$L:$L,$G25,ST_SUM!$M:$M,IF($B25='PART METHOD'!$D$4,"FMCNC1",IF($B25='PART METHOD'!$D$6,"FMCNC2","STD")))/IF($B25='PART METHOD'!$D$4,COUNTIFS($G:$G,$G25,$V:$V,"●",$A:$A,ABS$5,$B:$B,'PART METHOD'!$D$4),IF($B25='PART METHOD'!$D$6,COUNTIFS($G:$G,$G25,$V:$V,"●",$A:$A,ABS$5,$B:$B,'PART METHOD'!$D$6),COUNTIFS($G:$G,$G25,$V:$V,"●",$A:$A,ABS$5,$B:$B,"&lt;&gt;"&amp;'PART METHOD'!$D$4,$B:$B,"&lt;&gt;"&amp;'PART METHOD'!$D$6)))/ABS$3,0)/3600/$E25</f>
        <v>0</v>
      </c>
      <c r="ABT25" s="0" t="n">
        <f aca="false">IF($W25="●",SUMIFS(ST_SUM!ACH:ACH,ST_SUM!$L:$L,$G25,ST_SUM!$N:$N,IF($B25='PART METHOD'!$D$5,"HAND","STD"))/COUNTIFS($G:$G,$G25,$W:$W,"●",$A:$A,ABT$5,$B:$B,IF($B25='PART METHOD'!$D$5,'PART METHOD'!$D$5,"&lt;&gt;"&amp;'PART METHOD'!$D$5))/ABT$3,0)/3600/$E25</f>
        <v>0.0276635416666667</v>
      </c>
      <c r="ABU25" s="0" t="n">
        <f aca="false">IF($X25="●",SUMIFS(ST_SUM!ACI:ACI,ST_SUM!$L:$L,$G25)/COUNTIFS($G:$G,$G25,$X:$X,"●",$A:$A,ABU$5)/ABU$3,0)/3600/$E25</f>
        <v>0.00235885416666667</v>
      </c>
      <c r="ABV25" s="0" t="n">
        <f aca="false">IF($Y25="●",SUMIFS(ST_SUM!ACJ:ACJ,ST_SUM!$L:$L,$G25)/COUNTIFS($G:$G,$G25,$Y:$Y,"●",$A:$A,ABV$5)/ABV$3,0)/3600/$E25</f>
        <v>0</v>
      </c>
      <c r="ABW25" s="0" t="n">
        <f aca="false">IF($Z25="●",SUMIFS(ST_SUM!ACK:ACK,ST_SUM!$L:$L,$G25)/COUNTIFS($G:$G,$G25,$Z:$Z,"●",$A:$A,ABW$5)/ABW$3,0)/3600/$E25</f>
        <v>0.0145412918871252</v>
      </c>
      <c r="ABX25" s="0" t="n">
        <f aca="false">IF($AA25="●",SUMIFS(ST_SUM!ACL:ACL,ST_SUM!$L:$L,$G25)/COUNTIFS($G:$G,$G25,$AA:$AA,"●",$A:$A,ABX$5)/ABX$3,0)/3600/$E25</f>
        <v>0.0413710730820106</v>
      </c>
      <c r="ABY25" s="0" t="n">
        <f aca="false">IF($AB25="●",SUMIFS(ST_SUM!ACM:ACM,ST_SUM!$L:$L,$G25)/COUNTIFS($G:$G,$G25,$AB:$AB,"●",$A:$A,ABY$5)/ABY$3,0)/3600/$E25</f>
        <v>0</v>
      </c>
      <c r="ABZ25" s="0" t="n">
        <f aca="false">IF($AC25="●",SUMIFS(ST_SUM!ACN:ACN,ST_SUM!$L:$L,$G25)/COUNTIFS($G:$G,$G25,$AC:$AC,"●",$A:$A,ABZ$5)/ABZ$3,0)/3600/$E25</f>
        <v>0.0149825355489418</v>
      </c>
      <c r="ACA25" s="0" t="n">
        <f aca="false">IF($AD25="●",SUMIFS(ST_SUM!ACO:ACO,ST_SUM!$L:$L,$G25)/COUNTIFS($G:$G,$G25,$AD:$AD,"●",$A:$A,ACA$5)/ACA$3,0)/3600/$E25</f>
        <v>0.0134115189594356</v>
      </c>
      <c r="ACB25" s="0" t="n">
        <f aca="false">IF($AE25="●",SUMIFS(ST_SUM!ACP:ACP,ST_SUM!$L:$L,$G25)/COUNTIFS($G:$G,$G25,$AE:$AE,"●",$A:$A,ACB$5)/ACB$3,0)/3600/$E25</f>
        <v>0</v>
      </c>
      <c r="ACC25" s="0" t="n">
        <f aca="false">IF($AF25="●",SUMIFS(ST_SUM!ACQ:ACQ,ST_SUM!$L:$L,$G25)/COUNTIFS($G:$G,$G25,$AF:$AF,"●",$A:$A,ACC$5)/ACC$3,0)/3600/$E25</f>
        <v>0.0308664021164021</v>
      </c>
      <c r="ACD25" s="0" t="n">
        <f aca="false">IF($AG25="●",SUMIFS(ST_SUM!ACR:ACR,ST_SUM!$L:$L,$G25)/COUNTIFS($G:$G,$G25,$AG:$AG,"●",$A:$A,ACD$5)/ACD$3,0)/3600/$E25</f>
        <v>0</v>
      </c>
      <c r="ACE25" s="0" t="n">
        <f aca="false">IF($AH25="●",SUMIFS(ST_SUM!ACS:ACS,ST_SUM!$L:$L,$G25)/COUNTIFS($G:$G,$G25,$AH:$AH,"●",$A:$A,ACE$5)/ACE$3,0)/3600/$E25</f>
        <v>0.0206725694444444</v>
      </c>
      <c r="ACF25" s="0" t="n">
        <f aca="false">IF($AI25="●",SUMIFS(ST_SUM!ACT:ACT,ST_SUM!$L:$L,$G25)/COUNTIFS($G:$G,$G25,$AI:$AI,"●",$A:$A,ACF$5)/ACF$3,0)/3600/$E25</f>
        <v>0</v>
      </c>
      <c r="ACG25" s="0" t="n">
        <f aca="false">IF($AJ25="●",SUMIFS(ST_SUM!ACU:ACU,ST_SUM!$L:$L,$G25)/COUNTIFS($G:$G,$G25,$AJ:$AJ,"●",$A:$A,ACG$5)/ACG$3,0)/3600/$E25</f>
        <v>0.0312142113095238</v>
      </c>
      <c r="ACH25" s="0" t="n">
        <f aca="false">IF($AK25="●",SUMIFS(ST_SUM!ACV:ACV,ST_SUM!$L:$L,$G25)/COUNTIFS($G:$G,$G25,$AK:$AK,"●",$A:$A,ACH$5)/ACH$3,0)/3600/$E25</f>
        <v>0</v>
      </c>
      <c r="ACI25" s="0" t="n">
        <f aca="false">IF($AL25="●",SUMIFS(ST_SUM!ACW:ACW,ST_SUM!$L:$L,$G25)/COUNTIFS($G:$G,$G25,$AL:$AL,"●",$A:$A,ACI$5)/ACI$3,0)/3600/$E25</f>
        <v>0.0160965327380952</v>
      </c>
      <c r="ACJ25" s="0" t="n">
        <f aca="false">IF($AM25="●",SUMIFS(ST_SUM!ACX:ACX,ST_SUM!$L:$L,$G25)/COUNTIFS($G:$G,$G25,$AM:$AM,"●",$A:$A,ACJ$5)/ACJ$3,0)/3600/$E25</f>
        <v>0</v>
      </c>
      <c r="ACK25" s="0" t="n">
        <f aca="false">IF($AN25="●",SUMIFS(ST_SUM!ACY:ACY,ST_SUM!$L:$L,$G25)/COUNTIFS($G:$G,$G25,$AN:$AN,"●",$A:$A,ACK$5)/ACK$3,0)/3600/$E25</f>
        <v>0.0176368303571429</v>
      </c>
      <c r="ACL25" s="0" t="n">
        <f aca="false">IF($AO25="●",SUMIFS(ST_SUM!ACZ:ACZ,ST_SUM!$L:$L,$G25)/COUNTIFS($G:$G,$G25,$AO:$AO,"●",$A:$A,ACL$5)/ACL$3,0)/3600/$E25</f>
        <v>0.0237070519179894</v>
      </c>
      <c r="ACM25" s="0" t="n">
        <f aca="false">IF($AP25="●",SUMIFS(ST_SUM!ADA:ADA,ST_SUM!$L:$L,$G25)/COUNTIFS($G:$G,$G25,$AP:$AP,"●",$A:$A,ACM$5)/ACM$3,0)/3600/$E25</f>
        <v>0.015112962962963</v>
      </c>
      <c r="ACN25" s="0" t="n">
        <f aca="false">IF($AQ25="●",SUMIFS(ST_SUM!ADB:ADB,ST_SUM!$L:$L,$G25)/COUNTIFS($G:$G,$G25,$AQ:$AQ,"●",$A:$A,ACN$5)/ACN$3,0)/3600/$E25</f>
        <v>0.0399102513227513</v>
      </c>
      <c r="ACO25" s="0" t="n">
        <f aca="false">IF($AR25="●",SUMIFS(ST_SUM!ADC:ADC,ST_SUM!$L:$L,$G25)/COUNTIFS($G:$G,$G25,$AR:$AR,"●",$A:$A,ACO$5)/ACO$3,0)/3600/$E25</f>
        <v>0.0233064814814815</v>
      </c>
      <c r="ACP25" s="0" t="n">
        <f aca="false">IF($AS25="●",SUMIFS(ST_SUM!ADD:ADD,ST_SUM!$L:$L,$G25)/COUNTIFS($G:$G,$G25,$AS:$AS,"●",$A:$A,ACP$5)/ACP$3,0)/3600/$E25</f>
        <v>0</v>
      </c>
      <c r="ACQ25" s="0" t="n">
        <f aca="false">IF($AT25="●",SUMIFS(ST_SUM!ADE:ADE,ST_SUM!$L:$L,$G25)/COUNTIFS($G:$G,$G25,$AT:$AT,"●",$A:$A,ACQ$5)/ACQ$3,0)/3600/$E25</f>
        <v>0.0232832341269841</v>
      </c>
      <c r="ACR25" s="0" t="n">
        <f aca="false">IF($AU25="●",SUMIFS(ST_SUM!ADF:ADF,ST_SUM!$L:$L,$G25)/COUNTIFS($G:$G,$G25,$AU:$AU,"●",$A:$A,ACR$5)/ACR$3,0)/3600/$E25</f>
        <v>0.00860070381393298</v>
      </c>
      <c r="ACS25" s="0" t="n">
        <f aca="false">IF($AV25="●",SUMIFS(ST_SUM!ADG:ADG,ST_SUM!$L:$L,$G25)/COUNTIFS($G:$G,$G25,$AV:$AV,"●",$A:$A,ACS$5)/ACS$3,0)/3600/$E25</f>
        <v>0</v>
      </c>
      <c r="ACT25" s="0" t="n">
        <f aca="false">IF($AW25="●",SUMIFS(ST_SUM!ADH:ADH,ST_SUM!$L:$L,$G25)/COUNTIFS($G:$G,$G25,$AW:$AW,"●",$A:$A,ACT$5)/ACT$3,0)/3600/$E25</f>
        <v>0.0106333664021164</v>
      </c>
      <c r="ACU25" s="0" t="n">
        <f aca="false">IF($AX25="●",SUMIFS(ST_SUM!ADI:ADI,ST_SUM!$L:$L,$G25)/COUNTIFS($G:$G,$G25,$AX:$AX,"●",$A:$A,ACU$5)/ACU$3,0)/3600/$E25</f>
        <v>0.0104658564814815</v>
      </c>
      <c r="ACV25" s="0" t="n">
        <f aca="false">IF($AY25="●",SUMIFS(ST_SUM!ADJ:ADJ,ST_SUM!$L:$L,$G25)/COUNTIFS($G:$G,$G25,$AY:$AY,"●",$A:$A,ACV$5)/ACV$3,0)/3600/$E25</f>
        <v>0</v>
      </c>
      <c r="ACW25" s="0" t="n">
        <f aca="false">IF($AZ25="●",SUMIFS(ST_SUM!ADK:ADK,ST_SUM!$L:$L,$G25)/COUNTIFS($G:$G,$G25,$AZ:$AZ,"●",$A:$A,ACW$5)/ACW$3,0)/3600/$E25</f>
        <v>0.0195800760582011</v>
      </c>
      <c r="ACX25" s="0" t="n">
        <f aca="false">IF($BA25="●",SUMIFS(ST_SUM!ADL:ADL,ST_SUM!$L:$L,$G25)/COUNTIFS($G:$G,$G25,$BA:$BA,"●",$A:$A,ACX$5)/ACX$3,0)/3600/$E25</f>
        <v>0</v>
      </c>
      <c r="ACY25" s="0" t="n">
        <f aca="false">IF($BB25="●",SUMIFS(ST_SUM!ADM:ADM,ST_SUM!$L:$L,$G25)/COUNTIFS($G:$G,$G25,$BB:$BB,"●",$A:$A,ACY$5)/ACY$3,0)/3600/$E25</f>
        <v>0.0174130291005291</v>
      </c>
      <c r="ACZ25" s="0" t="n">
        <f aca="false">IF($BC25="●",SUMIFS(ST_SUM!ADN:ADN,ST_SUM!$L:$L,$G25)/COUNTIFS($G:$G,$G25,$BC:$BC,"●",$A:$A,ACZ$5)/ACZ$3,0)/3600/$E25</f>
        <v>0</v>
      </c>
      <c r="ADA25" s="0" t="n">
        <f aca="false">IF($BD25="●",SUMIFS(ST_SUM!ADO:ADO,ST_SUM!$L:$L,$G25)/COUNTIFS($G:$G,$G25,$BD:$BD,"●",$A:$A,ADA$5)/ADA$3,0)/3600/$E25</f>
        <v>0</v>
      </c>
      <c r="ADB25" s="0" t="n">
        <f aca="false">IF($BE25="●",SUMIFS(ST_SUM!ADP:ADP,ST_SUM!$L:$L,$G25)/COUNTIFS($G:$G,$G25,$BE:$BE,"●",$A:$A,ADB$5)/ADB$3,0)/3600/$E25</f>
        <v>0.0209343309082892</v>
      </c>
      <c r="ADC25" s="0" t="n">
        <f aca="false">IF($BF25="●",SUMIFS(ST_SUM!ADQ:ADQ,ST_SUM!$L:$L,$G25)/COUNTIFS($G:$G,$G25,$BF:$BF,"●",$A:$A,ADC$5)/ADC$3,0)/3600/$E25</f>
        <v>0.0395811574074074</v>
      </c>
      <c r="ADD25" s="0" t="n">
        <f aca="false">IF($BG25="●",SUMIFS(ST_SUM!ADR:ADR,ST_SUM!$L:$L,$G25)/COUNTIFS($G:$G,$G25,$BG:$BG,"●",$A:$A,ADD$5)/ADD$3,0)/3600/$E25</f>
        <v>0.037474181547619</v>
      </c>
      <c r="ADE25" s="0" t="n">
        <f aca="false">IF($BH25="●",SUMIFS(ST_SUM!ADS:ADS,ST_SUM!$L:$L,$G25)/COUNTIFS($G:$G,$G25,$BH:$BH,"●",$A:$A,ADE$5)/ADE$3,0)/3600/$E25</f>
        <v>0</v>
      </c>
      <c r="ADF25" s="0" t="n">
        <f aca="false">IF($BI25="●",SUMIFS(ST_SUM!ADT:ADT,ST_SUM!$L:$L,$G25)/COUNTIFS($G:$G,$G25,$BI:$BI,"●",$A:$A,ADF$5)/ADF$3,0)/3600/$E25</f>
        <v>0.00560687830687831</v>
      </c>
      <c r="ADG25" s="0" t="n">
        <f aca="false">IF($BJ25="●",SUMIFS(ST_SUM!ADU:ADU,ST_SUM!$L:$L,$G25)/COUNTIFS($G:$G,$G25,$BJ:$BJ,"●",$A:$A,ADG$5)/ADG$3,0)/3600/$E25</f>
        <v>0</v>
      </c>
      <c r="ADH25" s="0" t="n">
        <f aca="false">IF($BK25="●",SUMIFS(ST_SUM!ADV:ADV,ST_SUM!$L:$L,$G25)/COUNTIFS($G:$G,$G25,$BK:$BK,"●",$A:$A,ADH$5)/ADH$3,0)/3600/$E25</f>
        <v>0</v>
      </c>
      <c r="ADI25" s="0" t="n">
        <f aca="false">IF($BL25="●",SUMIFS(ST_SUM!ADW:ADW,ST_SUM!$L:$L,$G25)/COUNTIFS($G:$G,$G25,$BL:$BL,"●",$A:$A,ADI$5)/ADI$3,0)/3600/$E25</f>
        <v>0</v>
      </c>
      <c r="ADJ25" s="0" t="n">
        <f aca="false">IF($BM25="●",SUMIFS(ST_SUM!ADX:ADX,ST_SUM!$L:$L,$G25)/COUNTIFS($G:$G,$G25,$BM:$BM,"●",$A:$A,ADJ$5)/ADJ$3,0)/3600/$E25</f>
        <v>0.0316542989417989</v>
      </c>
      <c r="ADK25" s="0" t="n">
        <f aca="false">IF($BN25="●",SUMIFS(ST_SUM!ADY:ADY,ST_SUM!$L:$L,$G25)/COUNTIFS($G:$G,$G25,$BN:$BN,"●",$A:$A,ADK$5)/ADK$3,0)/3600/$E25</f>
        <v>0</v>
      </c>
      <c r="ADL25" s="0" t="n">
        <f aca="false">IF($BO25="●",SUMIFS(ST_SUM!ADZ:ADZ,ST_SUM!$L:$L,$G25)/COUNTIFS($G:$G,$G25,$BO:$BO,"●",$A:$A,ADL$5)/ADL$3,0)/3600/$E25</f>
        <v>0.00811917438271605</v>
      </c>
      <c r="ADM25" s="0" t="n">
        <f aca="false">IF($BP25="●",SUMIFS(ST_SUM!AEA:AEA,ST_SUM!$L:$L,$G25)/COUNTIFS($G:$G,$G25,$BP:$BP,"●",$A:$A,ADM$5)/ADM$3,0)/3600/$E25</f>
        <v>0.0217784832451499</v>
      </c>
      <c r="ADN25" s="0" t="n">
        <f aca="false">IF($BQ25="●",SUMIFS(ST_SUM!AEB:AEB,ST_SUM!$L:$L,$G25)/COUNTIFS($G:$G,$G25,$BQ:$BQ,"●",$A:$A,ADN$5)/ADN$3,0)/3600/$E25</f>
        <v>0.0162494708994709</v>
      </c>
      <c r="ADO25" s="0" t="n">
        <f aca="false">IF($BR25="●",SUMIFS(ST_SUM!AEC:AEC,ST_SUM!$L:$L,$G25)/COUNTIFS($G:$G,$G25,$BR:$BR,"●",$A:$A,ADO$5)/ADO$3,0)/3600/$E25</f>
        <v>0</v>
      </c>
      <c r="ADP25" s="0" t="n">
        <f aca="false">IF($BS25="●",SUMIFS(ST_SUM!AED:AED,ST_SUM!$L:$L,$G25)/COUNTIFS($G:$G,$G25,$BS:$BS,"●",$A:$A,ADP$5)/ADP$3,0)/3600/$E25</f>
        <v>0</v>
      </c>
      <c r="ADQ25" s="0" t="n">
        <f aca="false">IF($BT25="●",SUMIFS(ST_SUM!AEE:AEE,ST_SUM!$L:$L,$G25)/COUNTIFS($G:$G,$G25,$BT:$BT,"●",$A:$A,ADQ$5)/ADQ$3,0)/3600/$E25</f>
        <v>0.0133083994708995</v>
      </c>
      <c r="ADR25" s="0" t="n">
        <f aca="false">SUM(ABE25:ADQ25)</f>
        <v>0.863292009204145</v>
      </c>
      <c r="ADS25" s="0" t="n">
        <f aca="false">IF($H25="●",SUMIFS(ST_SUM!AEG:AEG,ST_SUM!$L:$L,$G25)/COUNTIFS($G:$G,$G25,$H:$H,"●",$A:$A,ADS$5)/ADS$3,0)/3600/$E25</f>
        <v>0</v>
      </c>
      <c r="ADT25" s="0" t="e">
        <f aca="false">IF($I25="●",SUMIFS(ST_SUM!AEH:AEH,ST_SUM!$L:$L,$G25)/COUNTIFS($G:$G,$G25,$I:$I,"●",$A:$A,ADT$5)/ADT$3,0)/3600/$E25</f>
        <v>#N/A</v>
      </c>
      <c r="ADU25" s="0" t="e">
        <f aca="false">IF($J25="●",SUMIFS(ST_SUM!AEI:AEI,ST_SUM!$L:$L,$G25)/COUNTIFS($G:$G,$G25,$J:$J,"●",$A:$A,ADU$5)/ADU$3,0)/3600/$E25</f>
        <v>#N/A</v>
      </c>
      <c r="ADV25" s="0" t="e">
        <f aca="false">IF($K25="●",SUMIFS(ST_SUM!AEJ:AEJ,ST_SUM!$L:$L,$G25)/COUNTIFS($G:$G,$G25,$K:$K,"●",$A:$A,ADV$5)/ADV$3,0)/3600/$E25</f>
        <v>#N/A</v>
      </c>
      <c r="ADW25" s="0" t="e">
        <f aca="false">IF($L25="●",SUMIFS(ST_SUM!AEK:AEK,ST_SUM!$L:$L,$G25)/COUNTIFS($G:$G,$G25,$L:$L,"●",$A:$A,ADW$5)/ADW$3,0)/3600/$E25</f>
        <v>#N/A</v>
      </c>
      <c r="ADX25" s="0" t="n">
        <f aca="false">IF($M25="●",SUMIFS(ST_SUM!AEL:AEL,ST_SUM!$L:$L,$G25)/COUNTIFS($G:$G,$G25,$M:$M,"●",$A:$A,ADX$5)/ADX$3,0)/3600/$E25</f>
        <v>0</v>
      </c>
      <c r="ADY25" s="0" t="e">
        <f aca="false">IF($N25="●",SUMIFS(ST_SUM!AEM:AEM,ST_SUM!$L:$L,$G25)/COUNTIFS($G:$G,$G25,$N:$N,"●",$A:$A,ADY$5)/ADY$3,0)/3600/$E25</f>
        <v>#N/A</v>
      </c>
      <c r="ADZ25" s="0" t="n">
        <f aca="false">IF($O25="●",SUMIFS(ST_SUM!AEN:AEN,ST_SUM!$L:$L,$G25,ST_SUM!$M:$M,IF($B25='PART METHOD'!$D$4,"FMCNC1",IF($B25='PART METHOD'!$D$6,"FMCNC2","STD")))/IF($B25='PART METHOD'!$D$4,COUNTIFS($G:$G,$G25,$O:$O,"●",$A:$A,ADZ$5,$B:$B,'PART METHOD'!$D$4),IF($B25='PART METHOD'!$D$6,COUNTIFS($G:$G,$G25,$O:$O,"●",$A:$A,ADZ$5,$B:$B,'PART METHOD'!$D$6),COUNTIFS($G:$G,$G25,$O:$O,"●",$A:$A,ADZ$5,$B:$B,"&lt;&gt;"&amp;'PART METHOD'!$D$4,$B:$B,"&lt;&gt;"&amp;'PART METHOD'!$D$6)))/ADZ$3,0)/3600/$E25</f>
        <v>0.0301856007996633</v>
      </c>
      <c r="AEA25" s="0" t="n">
        <f aca="false">IF($P25="●",SUMIFS(ST_SUM!AEO:AEO,ST_SUM!$L:$L,$G25,ST_SUM!$M:$M,IF($B25='PART METHOD'!$D$4,"FMCNC1",IF($B25='PART METHOD'!$D$6,"FMCNC2","STD")))/IF($B25='PART METHOD'!$D$4,COUNTIFS($G:$G,$G25,$P:$P,"●",$A:$A,AEA$5,$B:$B,'PART METHOD'!$D$4),IF($B25='PART METHOD'!$D$6,COUNTIFS($G:$G,$G25,$P:$P,"●",$A:$A,AEA$5,$B:$B,'PART METHOD'!$D$6),COUNTIFS($G:$G,$G25,$P:$P,"●",$A:$A,AEA$5,$B:$B,"&lt;&gt;"&amp;'PART METHOD'!$D$4,$B:$B,"&lt;&gt;"&amp;'PART METHOD'!$D$6)))/AEA$3,0)/3600/$E25</f>
        <v>0.014542450547138</v>
      </c>
      <c r="AEB25" s="0" t="n">
        <f aca="false">IF($Q25="●",SUMIFS(ST_SUM!AEP:AEP,ST_SUM!$L:$L,$G25,ST_SUM!$M:$M,IF($B25='PART METHOD'!$D$4,"FMCNC1",IF($B25='PART METHOD'!$D$6,"FMCNC2","STD")))/IF($B25='PART METHOD'!$D$4,COUNTIFS($G:$G,$G25,$Q:$Q,"●",$A:$A,AEB$5,$B:$B,'PART METHOD'!$D$4),IF($B25='PART METHOD'!$D$6,COUNTIFS($G:$G,$G25,$Q:$Q,"●",$A:$A,AEB$5,$B:$B,'PART METHOD'!$D$6),COUNTIFS($G:$G,$G25,$Q:$Q,"●",$A:$A,AEB$5,$B:$B,"&lt;&gt;"&amp;'PART METHOD'!$D$4,$B:$B,"&lt;&gt;"&amp;'PART METHOD'!$D$6)))/AEB$3,0)/3600/$E25</f>
        <v>0</v>
      </c>
      <c r="AEC25" s="0" t="n">
        <f aca="false">IF($R25="●",SUMIFS(ST_SUM!AEQ:AEQ,ST_SUM!$L:$L,$G25,ST_SUM!$M:$M,IF($B25='PART METHOD'!$D$4,"FMCNC1",IF($B25='PART METHOD'!$D$6,"FMCNC2","STD")))/IF($B25='PART METHOD'!$D$4,COUNTIFS($G:$G,$G25,$R:$R,"●",$A:$A,AEC$5,$B:$B,'PART METHOD'!$D$4),IF($B25='PART METHOD'!$D$6,COUNTIFS($G:$G,$G25,$R:$R,"●",$A:$A,AEC$5,$B:$B,'PART METHOD'!$D$6),COUNTIFS($G:$G,$G25,$R:$R,"●",$A:$A,AEC$5,$B:$B,"&lt;&gt;"&amp;'PART METHOD'!$D$4,$B:$B,"&lt;&gt;"&amp;'PART METHOD'!$D$6)))/AEC$3,0)/3600/$E25</f>
        <v>0</v>
      </c>
      <c r="AED25" s="0" t="n">
        <f aca="false">IF($S25="●",SUMIFS(ST_SUM!AER:AER,ST_SUM!$L:$L,$G25,ST_SUM!$M:$M,IF($B25='PART METHOD'!$D$4,"FMCNC1",IF($B25='PART METHOD'!$D$6,"FMCNC2","STD")))/IF($B25='PART METHOD'!$D$4,COUNTIFS($G:$G,$G25,$S:$S,"●",$A:$A,AED$5,$B:$B,'PART METHOD'!$D$4),IF($B25='PART METHOD'!$D$6,COUNTIFS($G:$G,$G25,$S:$S,"●",$A:$A,AED$5,$B:$B,'PART METHOD'!$D$6),COUNTIFS($G:$G,$G25,$S:$S,"●",$A:$A,AED$5,$B:$B,"&lt;&gt;"&amp;'PART METHOD'!$D$4,$B:$B,"&lt;&gt;"&amp;'PART METHOD'!$D$6)))/AED$3,0)/3600/$E25</f>
        <v>0.0357617976641414</v>
      </c>
      <c r="AEE25" s="0" t="n">
        <f aca="false">IF($T25="●",SUMIFS(ST_SUM!AES:AES,ST_SUM!$L:$L,$G25,ST_SUM!$M:$M,IF($B25='PART METHOD'!$D$4,"FMCNC1",IF($B25='PART METHOD'!$D$6,"FMCNC2","STD")))/IF($B25='PART METHOD'!$D$4,COUNTIFS($G:$G,$G25,$T:$T,"●",$A:$A,AEE$5,$B:$B,'PART METHOD'!$D$4),IF($B25='PART METHOD'!$D$6,COUNTIFS($G:$G,$G25,$T:$T,"●",$A:$A,AEE$5,$B:$B,'PART METHOD'!$D$6),COUNTIFS($G:$G,$G25,$T:$T,"●",$A:$A,AEE$5,$B:$B,"&lt;&gt;"&amp;'PART METHOD'!$D$4,$B:$B,"&lt;&gt;"&amp;'PART METHOD'!$D$6)))/AEE$3,0)/3600/$E25</f>
        <v>0.00863622159090909</v>
      </c>
      <c r="AEF25" s="0" t="n">
        <f aca="false">IF($U25="●",SUMIFS(ST_SUM!AET:AET,ST_SUM!$L:$L,$G25,ST_SUM!$M:$M,IF($B25='PART METHOD'!$D$4,"FMCNC1",IF($B25='PART METHOD'!$D$6,"FMCNC2","STD")))/IF($B25='PART METHOD'!$D$4,COUNTIFS($G:$G,$G25,$U:$U,"●",$A:$A,AEF$5,$B:$B,'PART METHOD'!$D$4),IF($B25='PART METHOD'!$D$6,COUNTIFS($G:$G,$G25,$U:$U,"●",$A:$A,AEF$5,$B:$B,'PART METHOD'!$D$6),COUNTIFS($G:$G,$G25,$U:$U,"●",$A:$A,AEF$5,$B:$B,"&lt;&gt;"&amp;'PART METHOD'!$D$4,$B:$B,"&lt;&gt;"&amp;'PART METHOD'!$D$6)))/AEF$3,0)/3600/$E25</f>
        <v>0.0257416140572391</v>
      </c>
      <c r="AEG25" s="0" t="n">
        <f aca="false">IF($V25="●",SUMIFS(ST_SUM!AEU:AEU,ST_SUM!$L:$L,$G25,ST_SUM!$M:$M,IF($B25='PART METHOD'!$D$4,"FMCNC1",IF($B25='PART METHOD'!$D$6,"FMCNC2","STD")))/IF($B25='PART METHOD'!$D$4,COUNTIFS($G:$G,$G25,$V:$V,"●",$A:$A,AEG$5,$B:$B,'PART METHOD'!$D$4),IF($B25='PART METHOD'!$D$6,COUNTIFS($G:$G,$G25,$V:$V,"●",$A:$A,AEG$5,$B:$B,'PART METHOD'!$D$6),COUNTIFS($G:$G,$G25,$V:$V,"●",$A:$A,AEG$5,$B:$B,"&lt;&gt;"&amp;'PART METHOD'!$D$4,$B:$B,"&lt;&gt;"&amp;'PART METHOD'!$D$6)))/AEG$3,0)/3600/$E25</f>
        <v>0</v>
      </c>
      <c r="AEH25" s="0" t="e">
        <f aca="false">IF($W25="●",SUMIFS(ST_SUM!AEV:AEV,ST_SUM!$L:$L,$G25,ST_SUM!$N:$N,IF($B25='PART METHOD'!$D$5,"HAND","STD"))/COUNTIFS($G:$G,$G25,$W:$W,"●",$A:$A,AEH$5,$B:$B,IF($B25='PART METHOD'!$D$5,'PART METHOD'!$D$5,"&lt;&gt;"&amp;'PART METHOD'!$D$5))/AEH$3,0)/3600/$E25</f>
        <v>#N/A</v>
      </c>
      <c r="AEI25" s="0" t="e">
        <f aca="false">IF($X25="●",SUMIFS(ST_SUM!AEW:AEW,ST_SUM!$L:$L,$G25)/COUNTIFS($G:$G,$G25,$X:$X,"●",$A:$A,AEI$5)/AEI$3,0)/3600/$E25</f>
        <v>#N/A</v>
      </c>
      <c r="AEJ25" s="0" t="n">
        <f aca="false">IF($Y25="●",SUMIFS(ST_SUM!AEX:AEX,ST_SUM!$L:$L,$G25)/COUNTIFS($G:$G,$G25,$Y:$Y,"●",$A:$A,AEJ$5)/AEJ$3,0)/3600/$E25</f>
        <v>0</v>
      </c>
      <c r="AEK25" s="0" t="e">
        <f aca="false">IF($Z25="●",SUMIFS(ST_SUM!AEY:AEY,ST_SUM!$L:$L,$G25)/COUNTIFS($G:$G,$G25,$Z:$Z,"●",$A:$A,AEK$5)/AEK$3,0)/3600/$E25</f>
        <v>#N/A</v>
      </c>
      <c r="AEL25" s="0" t="e">
        <f aca="false">IF($AA25="●",SUMIFS(ST_SUM!AEZ:AEZ,ST_SUM!$L:$L,$G25)/COUNTIFS($G:$G,$G25,$AA:$AA,"●",$A:$A,AEL$5)/AEL$3,0)/3600/$E25</f>
        <v>#N/A</v>
      </c>
      <c r="AEM25" s="0" t="n">
        <f aca="false">IF($AB25="●",SUMIFS(ST_SUM!AFA:AFA,ST_SUM!$L:$L,$G25)/COUNTIFS($G:$G,$G25,$AB:$AB,"●",$A:$A,AEM$5)/AEM$3,0)/3600/$E25</f>
        <v>0</v>
      </c>
      <c r="AEN25" s="0" t="e">
        <f aca="false">IF($AC25="●",SUMIFS(ST_SUM!AFB:AFB,ST_SUM!$L:$L,$G25)/COUNTIFS($G:$G,$G25,$AC:$AC,"●",$A:$A,AEN$5)/AEN$3,0)/3600/$E25</f>
        <v>#N/A</v>
      </c>
      <c r="AEO25" s="0" t="e">
        <f aca="false">IF($AD25="●",SUMIFS(ST_SUM!AFC:AFC,ST_SUM!$L:$L,$G25)/COUNTIFS($G:$G,$G25,$AD:$AD,"●",$A:$A,AEO$5)/AEO$3,0)/3600/$E25</f>
        <v>#N/A</v>
      </c>
      <c r="AEP25" s="0" t="n">
        <f aca="false">IF($AE25="●",SUMIFS(ST_SUM!AFD:AFD,ST_SUM!$L:$L,$G25)/COUNTIFS($G:$G,$G25,$AE:$AE,"●",$A:$A,AEP$5)/AEP$3,0)/3600/$E25</f>
        <v>0</v>
      </c>
      <c r="AEQ25" s="0" t="e">
        <f aca="false">IF($AF25="●",SUMIFS(ST_SUM!AFE:AFE,ST_SUM!$L:$L,$G25)/COUNTIFS($G:$G,$G25,$AF:$AF,"●",$A:$A,AEQ$5)/AEQ$3,0)/3600/$E25</f>
        <v>#N/A</v>
      </c>
      <c r="AER25" s="0" t="n">
        <f aca="false">IF($AG25="●",SUMIFS(ST_SUM!AFF:AFF,ST_SUM!$L:$L,$G25)/COUNTIFS($G:$G,$G25,$AG:$AG,"●",$A:$A,AER$5)/AER$3,0)/3600/$E25</f>
        <v>0</v>
      </c>
      <c r="AES25" s="0" t="e">
        <f aca="false">IF($AH25="●",SUMIFS(ST_SUM!AFG:AFG,ST_SUM!$L:$L,$G25)/COUNTIFS($G:$G,$G25,$AH:$AH,"●",$A:$A,AES$5)/AES$3,0)/3600/$E25</f>
        <v>#N/A</v>
      </c>
      <c r="AET25" s="0" t="n">
        <f aca="false">IF($AI25="●",SUMIFS(ST_SUM!AFH:AFH,ST_SUM!$L:$L,$G25)/COUNTIFS($G:$G,$G25,$AI:$AI,"●",$A:$A,AET$5)/AET$3,0)/3600/$E25</f>
        <v>0</v>
      </c>
      <c r="AEU25" s="0" t="e">
        <f aca="false">IF($AJ25="●",SUMIFS(ST_SUM!AFI:AFI,ST_SUM!$L:$L,$G25)/COUNTIFS($G:$G,$G25,$AJ:$AJ,"●",$A:$A,AEU$5)/AEU$3,0)/3600/$E25</f>
        <v>#N/A</v>
      </c>
      <c r="AEV25" s="0" t="n">
        <f aca="false">IF($AK25="●",SUMIFS(ST_SUM!AFJ:AFJ,ST_SUM!$L:$L,$G25)/COUNTIFS($G:$G,$G25,$AK:$AK,"●",$A:$A,AEV$5)/AEV$3,0)/3600/$E25</f>
        <v>0</v>
      </c>
      <c r="AEW25" s="0" t="e">
        <f aca="false">IF($AL25="●",SUMIFS(ST_SUM!AFK:AFK,ST_SUM!$L:$L,$G25)/COUNTIFS($G:$G,$G25,$AL:$AL,"●",$A:$A,AEW$5)/AEW$3,0)/3600/$E25</f>
        <v>#N/A</v>
      </c>
      <c r="AEX25" s="0" t="n">
        <f aca="false">IF($AM25="●",SUMIFS(ST_SUM!AFL:AFL,ST_SUM!$L:$L,$G25)/COUNTIFS($G:$G,$G25,$AM:$AM,"●",$A:$A,AEX$5)/AEX$3,0)/3600/$E25</f>
        <v>0</v>
      </c>
      <c r="AEY25" s="0" t="e">
        <f aca="false">IF($AN25="●",SUMIFS(ST_SUM!AFM:AFM,ST_SUM!$L:$L,$G25)/COUNTIFS($G:$G,$G25,$AN:$AN,"●",$A:$A,AEY$5)/AEY$3,0)/3600/$E25</f>
        <v>#N/A</v>
      </c>
      <c r="AEZ25" s="0" t="e">
        <f aca="false">IF($AO25="●",SUMIFS(ST_SUM!AFN:AFN,ST_SUM!$L:$L,$G25)/COUNTIFS($G:$G,$G25,$AO:$AO,"●",$A:$A,AEZ$5)/AEZ$3,0)/3600/$E25</f>
        <v>#N/A</v>
      </c>
      <c r="AFA25" s="0" t="e">
        <f aca="false">IF($AP25="●",SUMIFS(ST_SUM!AFO:AFO,ST_SUM!$L:$L,$G25)/COUNTIFS($G:$G,$G25,$AP:$AP,"●",$A:$A,AFA$5)/AFA$3,0)/3600/$E25</f>
        <v>#N/A</v>
      </c>
      <c r="AFB25" s="0" t="e">
        <f aca="false">IF($AQ25="●",SUMIFS(ST_SUM!AFP:AFP,ST_SUM!$L:$L,$G25)/COUNTIFS($G:$G,$G25,$AQ:$AQ,"●",$A:$A,AFB$5)/AFB$3,0)/3600/$E25</f>
        <v>#N/A</v>
      </c>
      <c r="AFC25" s="0" t="e">
        <f aca="false">IF($AR25="●",SUMIFS(ST_SUM!AFQ:AFQ,ST_SUM!$L:$L,$G25)/COUNTIFS($G:$G,$G25,$AR:$AR,"●",$A:$A,AFC$5)/AFC$3,0)/3600/$E25</f>
        <v>#N/A</v>
      </c>
      <c r="AFD25" s="0" t="n">
        <f aca="false">IF($AS25="●",SUMIFS(ST_SUM!AFR:AFR,ST_SUM!$L:$L,$G25)/COUNTIFS($G:$G,$G25,$AS:$AS,"●",$A:$A,AFD$5)/AFD$3,0)/3600/$E25</f>
        <v>0</v>
      </c>
      <c r="AFE25" s="0" t="e">
        <f aca="false">IF($AT25="●",SUMIFS(ST_SUM!AFS:AFS,ST_SUM!$L:$L,$G25)/COUNTIFS($G:$G,$G25,$AT:$AT,"●",$A:$A,AFE$5)/AFE$3,0)/3600/$E25</f>
        <v>#N/A</v>
      </c>
      <c r="AFF25" s="0" t="e">
        <f aca="false">IF($AU25="●",SUMIFS(ST_SUM!AFT:AFT,ST_SUM!$L:$L,$G25)/COUNTIFS($G:$G,$G25,$AU:$AU,"●",$A:$A,AFF$5)/AFF$3,0)/3600/$E25</f>
        <v>#N/A</v>
      </c>
      <c r="AFG25" s="0" t="n">
        <f aca="false">IF($AV25="●",SUMIFS(ST_SUM!AFU:AFU,ST_SUM!$L:$L,$G25)/COUNTIFS($G:$G,$G25,$AV:$AV,"●",$A:$A,AFG$5)/AFG$3,0)/3600/$E25</f>
        <v>0</v>
      </c>
      <c r="AFH25" s="0" t="e">
        <f aca="false">IF($AW25="●",SUMIFS(ST_SUM!AFV:AFV,ST_SUM!$L:$L,$G25)/COUNTIFS($G:$G,$G25,$AW:$AW,"●",$A:$A,AFH$5)/AFH$3,0)/3600/$E25</f>
        <v>#N/A</v>
      </c>
      <c r="AFI25" s="0" t="e">
        <f aca="false">IF($AX25="●",SUMIFS(ST_SUM!AFW:AFW,ST_SUM!$L:$L,$G25)/COUNTIFS($G:$G,$G25,$AX:$AX,"●",$A:$A,AFI$5)/AFI$3,0)/3600/$E25</f>
        <v>#N/A</v>
      </c>
      <c r="AFJ25" s="0" t="n">
        <f aca="false">IF($AY25="●",SUMIFS(ST_SUM!AFX:AFX,ST_SUM!$L:$L,$G25)/COUNTIFS($G:$G,$G25,$AY:$AY,"●",$A:$A,AFJ$5)/AFJ$3,0)/3600/$E25</f>
        <v>0</v>
      </c>
      <c r="AFK25" s="0" t="e">
        <f aca="false">IF($AZ25="●",SUMIFS(ST_SUM!AFY:AFY,ST_SUM!$L:$L,$G25)/COUNTIFS($G:$G,$G25,$AZ:$AZ,"●",$A:$A,AFK$5)/AFK$3,0)/3600/$E25</f>
        <v>#N/A</v>
      </c>
      <c r="AFL25" s="0" t="n">
        <f aca="false">IF($BA25="●",SUMIFS(ST_SUM!AFZ:AFZ,ST_SUM!$L:$L,$G25)/COUNTIFS($G:$G,$G25,$BA:$BA,"●",$A:$A,AFL$5)/AFL$3,0)/3600/$E25</f>
        <v>0</v>
      </c>
      <c r="AFM25" s="0" t="e">
        <f aca="false">IF($BB25="●",SUMIFS(ST_SUM!AGA:AGA,ST_SUM!$L:$L,$G25)/COUNTIFS($G:$G,$G25,$BB:$BB,"●",$A:$A,AFM$5)/AFM$3,0)/3600/$E25</f>
        <v>#N/A</v>
      </c>
      <c r="AFN25" s="0" t="n">
        <f aca="false">IF($BC25="●",SUMIFS(ST_SUM!AGB:AGB,ST_SUM!$L:$L,$G25)/COUNTIFS($G:$G,$G25,$BC:$BC,"●",$A:$A,AFN$5)/AFN$3,0)/3600/$E25</f>
        <v>0</v>
      </c>
      <c r="AFO25" s="0" t="n">
        <f aca="false">IF($BD25="●",SUMIFS(ST_SUM!AGC:AGC,ST_SUM!$L:$L,$G25)/COUNTIFS($G:$G,$G25,$BD:$BD,"●",$A:$A,AFO$5)/AFO$3,0)/3600/$E25</f>
        <v>0</v>
      </c>
      <c r="AFP25" s="0" t="e">
        <f aca="false">IF($BE25="●",SUMIFS(ST_SUM!AGD:AGD,ST_SUM!$L:$L,$G25)/COUNTIFS($G:$G,$G25,$BE:$BE,"●",$A:$A,AFP$5)/AFP$3,0)/3600/$E25</f>
        <v>#N/A</v>
      </c>
      <c r="AFQ25" s="0" t="e">
        <f aca="false">IF($BF25="●",SUMIFS(ST_SUM!AGE:AGE,ST_SUM!$L:$L,$G25)/COUNTIFS($G:$G,$G25,$BF:$BF,"●",$A:$A,AFQ$5)/AFQ$3,0)/3600/$E25</f>
        <v>#N/A</v>
      </c>
      <c r="AFR25" s="0" t="e">
        <f aca="false">IF($BG25="●",SUMIFS(ST_SUM!AGF:AGF,ST_SUM!$L:$L,$G25)/COUNTIFS($G:$G,$G25,$BG:$BG,"●",$A:$A,AFR$5)/AFR$3,0)/3600/$E25</f>
        <v>#N/A</v>
      </c>
      <c r="AFS25" s="0" t="n">
        <f aca="false">IF($BH25="●",SUMIFS(ST_SUM!AGG:AGG,ST_SUM!$L:$L,$G25)/COUNTIFS($G:$G,$G25,$BH:$BH,"●",$A:$A,AFS$5)/AFS$3,0)/3600/$E25</f>
        <v>0</v>
      </c>
      <c r="AFT25" s="0" t="e">
        <f aca="false">IF($BI25="●",SUMIFS(ST_SUM!AGH:AGH,ST_SUM!$L:$L,$G25)/COUNTIFS($G:$G,$G25,$BI:$BI,"●",$A:$A,AFT$5)/AFT$3,0)/3600/$E25</f>
        <v>#N/A</v>
      </c>
      <c r="AFU25" s="0" t="n">
        <f aca="false">IF($BJ25="●",SUMIFS(ST_SUM!AGI:AGI,ST_SUM!$L:$L,$G25)/COUNTIFS($G:$G,$G25,$BJ:$BJ,"●",$A:$A,AFU$5)/AFU$3,0)/3600/$E25</f>
        <v>0</v>
      </c>
      <c r="AFV25" s="0" t="n">
        <f aca="false">IF($BK25="●",SUMIFS(ST_SUM!AGJ:AGJ,ST_SUM!$L:$L,$G25)/COUNTIFS($G:$G,$G25,$BK:$BK,"●",$A:$A,AFV$5)/AFV$3,0)/3600/$E25</f>
        <v>0</v>
      </c>
      <c r="AFW25" s="0" t="n">
        <f aca="false">IF($BL25="●",SUMIFS(ST_SUM!AGK:AGK,ST_SUM!$L:$L,$G25)/COUNTIFS($G:$G,$G25,$BL:$BL,"●",$A:$A,AFW$5)/AFW$3,0)/3600/$E25</f>
        <v>0</v>
      </c>
      <c r="AFX25" s="0" t="e">
        <f aca="false">IF($BM25="●",SUMIFS(ST_SUM!AGL:AGL,ST_SUM!$L:$L,$G25)/COUNTIFS($G:$G,$G25,$BM:$BM,"●",$A:$A,AFX$5)/AFX$3,0)/3600/$E25</f>
        <v>#N/A</v>
      </c>
      <c r="AFY25" s="0" t="n">
        <f aca="false">IF($BN25="●",SUMIFS(ST_SUM!AGM:AGM,ST_SUM!$L:$L,$G25)/COUNTIFS($G:$G,$G25,$BN:$BN,"●",$A:$A,AFY$5)/AFY$3,0)/3600/$E25</f>
        <v>0</v>
      </c>
      <c r="AFZ25" s="0" t="e">
        <f aca="false">IF($BO25="●",SUMIFS(ST_SUM!AGN:AGN,ST_SUM!$L:$L,$G25)/COUNTIFS($G:$G,$G25,$BO:$BO,"●",$A:$A,AFZ$5)/AFZ$3,0)/3600/$E25</f>
        <v>#N/A</v>
      </c>
      <c r="AGA25" s="0" t="e">
        <f aca="false">IF($BP25="●",SUMIFS(ST_SUM!AGO:AGO,ST_SUM!$L:$L,$G25)/COUNTIFS($G:$G,$G25,$BP:$BP,"●",$A:$A,AGA$5)/AGA$3,0)/3600/$E25</f>
        <v>#N/A</v>
      </c>
      <c r="AGB25" s="0" t="e">
        <f aca="false">IF($BQ25="●",SUMIFS(ST_SUM!AGP:AGP,ST_SUM!$L:$L,$G25)/COUNTIFS($G:$G,$G25,$BQ:$BQ,"●",$A:$A,AGB$5)/AGB$3,0)/3600/$E25</f>
        <v>#N/A</v>
      </c>
      <c r="AGC25" s="0" t="n">
        <f aca="false">IF($BR25="●",SUMIFS(ST_SUM!AGQ:AGQ,ST_SUM!$L:$L,$G25)/COUNTIFS($G:$G,$G25,$BR:$BR,"●",$A:$A,AGC$5)/AGC$3,0)/3600/$E25</f>
        <v>0</v>
      </c>
      <c r="AGD25" s="0" t="n">
        <f aca="false">IF($BS25="●",SUMIFS(ST_SUM!AGR:AGR,ST_SUM!$L:$L,$G25)/COUNTIFS($G:$G,$G25,$BS:$BS,"●",$A:$A,AGD$5)/AGD$3,0)/3600/$E25</f>
        <v>0</v>
      </c>
      <c r="AGE25" s="0" t="e">
        <f aca="false">IF($BT25="●",SUMIFS(ST_SUM!AGS:AGS,ST_SUM!$L:$L,$G25)/COUNTIFS($G:$G,$G25,$BT:$BT,"●",$A:$A,AGE$5)/AGE$3,0)/3600/$E25</f>
        <v>#N/A</v>
      </c>
      <c r="AGF25" s="0" t="e">
        <f aca="false">SUM(ADS25:AGE25)</f>
        <v>#N/A</v>
      </c>
    </row>
    <row r="26" customFormat="false" ht="15" hidden="false" customHeight="false" outlineLevel="0" collapsed="false">
      <c r="A26" s="0" t="s">
        <v>310</v>
      </c>
      <c r="B26" s="0" t="s">
        <v>311</v>
      </c>
      <c r="C26" s="0" t="s">
        <v>334</v>
      </c>
      <c r="E26" s="0" t="n">
        <v>16</v>
      </c>
      <c r="G26" s="0" t="s">
        <v>167</v>
      </c>
      <c r="L26" s="0" t="s">
        <v>313</v>
      </c>
      <c r="O26" s="0" t="s">
        <v>313</v>
      </c>
      <c r="P26" s="0" t="s">
        <v>313</v>
      </c>
      <c r="R26" s="0" t="s">
        <v>313</v>
      </c>
      <c r="S26" s="0" t="s">
        <v>313</v>
      </c>
      <c r="T26" s="0" t="s">
        <v>313</v>
      </c>
      <c r="U26" s="0" t="s">
        <v>313</v>
      </c>
      <c r="W26" s="0" t="s">
        <v>313</v>
      </c>
      <c r="X26" s="0" t="s">
        <v>313</v>
      </c>
      <c r="Y26" s="0" t="s">
        <v>313</v>
      </c>
      <c r="Z26" s="0" t="s">
        <v>313</v>
      </c>
      <c r="AB26" s="0" t="s">
        <v>313</v>
      </c>
      <c r="AC26" s="0" t="s">
        <v>313</v>
      </c>
      <c r="AD26" s="0" t="s">
        <v>313</v>
      </c>
      <c r="AG26" s="0" t="s">
        <v>313</v>
      </c>
      <c r="AH26" s="0" t="s">
        <v>313</v>
      </c>
      <c r="AI26" s="0" t="s">
        <v>313</v>
      </c>
      <c r="AJ26" s="0" t="s">
        <v>313</v>
      </c>
      <c r="AL26" s="0" t="s">
        <v>313</v>
      </c>
      <c r="AM26" s="0" t="s">
        <v>313</v>
      </c>
      <c r="AN26" s="0" t="s">
        <v>313</v>
      </c>
      <c r="AO26" s="0" t="s">
        <v>313</v>
      </c>
      <c r="AP26" s="0" t="s">
        <v>313</v>
      </c>
      <c r="AQ26" s="0" t="s">
        <v>313</v>
      </c>
      <c r="AR26" s="0" t="s">
        <v>313</v>
      </c>
      <c r="AS26" s="0" t="s">
        <v>313</v>
      </c>
      <c r="AU26" s="0" t="s">
        <v>313</v>
      </c>
      <c r="AW26" s="0" t="s">
        <v>313</v>
      </c>
      <c r="BA26" s="0" t="s">
        <v>313</v>
      </c>
      <c r="BB26" s="0" t="s">
        <v>313</v>
      </c>
      <c r="BC26" s="0" t="s">
        <v>313</v>
      </c>
      <c r="BD26" s="0" t="s">
        <v>313</v>
      </c>
      <c r="BE26" s="0" t="s">
        <v>313</v>
      </c>
      <c r="BF26" s="0" t="s">
        <v>313</v>
      </c>
      <c r="BG26" s="0" t="s">
        <v>313</v>
      </c>
      <c r="BH26" s="0" t="s">
        <v>313</v>
      </c>
      <c r="BI26" s="0" t="s">
        <v>313</v>
      </c>
      <c r="BJ26" s="0" t="s">
        <v>313</v>
      </c>
      <c r="BL26" s="0" t="s">
        <v>313</v>
      </c>
      <c r="BM26" s="0" t="s">
        <v>313</v>
      </c>
      <c r="BO26" s="0" t="s">
        <v>313</v>
      </c>
      <c r="BP26" s="0" t="s">
        <v>313</v>
      </c>
      <c r="BQ26" s="0" t="s">
        <v>313</v>
      </c>
      <c r="BR26" s="0" t="s">
        <v>313</v>
      </c>
      <c r="BS26" s="0" t="s">
        <v>313</v>
      </c>
      <c r="BT26" s="0" t="s">
        <v>313</v>
      </c>
      <c r="BU26" s="0" t="n">
        <f aca="false">IF($H26="●",SUMIFS(ST_SUM!CI:CI,ST_SUM!$L:$L,$G26)/COUNTIFS($G:$G,$G26,$H:$H,"●",$A:$A,BU$5)/BU$3,0)/3600/$E26</f>
        <v>0</v>
      </c>
      <c r="BV26" s="0" t="n">
        <f aca="false">IF($I26="●",SUMIFS(ST_SUM!CJ:CJ,ST_SUM!$L:$L,$G26)/COUNTIFS($G:$G,$G26,$I:$I,"●",$A:$A,BV$5)/BV$3,0)/3600/$E26</f>
        <v>0</v>
      </c>
      <c r="BW26" s="0" t="n">
        <f aca="false">IF($J26="●",SUMIFS(ST_SUM!CK:CK,ST_SUM!$L:$L,$G26)/COUNTIFS($G:$G,$G26,$J:$J,"●",$A:$A,BW$5)/BW$3,0)/3600/$E26</f>
        <v>0</v>
      </c>
      <c r="BX26" s="0" t="n">
        <f aca="false">IF($K26="●",SUMIFS(ST_SUM!CL:CL,ST_SUM!$L:$L,$G26)/COUNTIFS($G:$G,$G26,$K:$K,"●",$A:$A,BX$5)/BX$3,0)/3600/$E26</f>
        <v>0</v>
      </c>
      <c r="BY26" s="0" t="n">
        <f aca="false">IF($L26="●",SUMIFS(ST_SUM!CM:CM,ST_SUM!$L:$L,$G26)/COUNTIFS($G:$G,$G26,$L:$L,"●",$A:$A,BY$5)/BY$3,0)/3600/$E26</f>
        <v>0.014532515625</v>
      </c>
      <c r="BZ26" s="0" t="n">
        <f aca="false">IF($M26="●",SUMIFS(ST_SUM!CN:CN,ST_SUM!$L:$L,$G26)/COUNTIFS($G:$G,$G26,$M:$M,"●",$A:$A,BZ$5)/BZ$3,0)/3600/$E26</f>
        <v>0</v>
      </c>
      <c r="CA26" s="0" t="n">
        <f aca="false">IF($N26="●",SUMIFS(ST_SUM!CO:CO,ST_SUM!$L:$L,$G26)/COUNTIFS($G:$G,$G26,$N:$N,"●",$A:$A,CA$5)/CA$3,0)/3600/$E26</f>
        <v>0</v>
      </c>
      <c r="CB26" s="0" t="n">
        <f aca="false">IF($O26="●",SUMIFS(ST_SUM!CP:CP,ST_SUM!$L:$L,$G26,ST_SUM!$M:$M,IF($B26='PART METHOD'!$D$4,"FMCNC1",IF($B26='PART METHOD'!$D$6,"FMCNC2","STD")))/IF($B26='PART METHOD'!$D$4,COUNTIFS($G:$G,$G26,$O:$O,"●",$A:$A,CB$5,$B:$B,'PART METHOD'!$D$4),IF($B26='PART METHOD'!$D$6,COUNTIFS($G:$G,$G26,$O:$O,"●",$A:$A,CB$5,$B:$B,'PART METHOD'!$D$6),COUNTIFS($G:$G,$G26,$O:$O,"●",$A:$A,CB$5,$B:$B,"&lt;&gt;"&amp;'PART METHOD'!$D$4,$B:$B,"&lt;&gt;"&amp;'PART METHOD'!$D$6)))/CB$3,0)/3600/$E26</f>
        <v>0.0179781568287037</v>
      </c>
      <c r="CC26" s="0" t="n">
        <f aca="false">IF($P26="●",SUMIFS(ST_SUM!CQ:CQ,ST_SUM!$L:$L,$G26,ST_SUM!$M:$M,IF($B26='PART METHOD'!$D$4,"FMCNC1",IF($B26='PART METHOD'!$D$6,"FMCNC2","STD")))/IF($B26='PART METHOD'!$D$4,COUNTIFS($G:$G,$G26,$P:$P,"●",$A:$A,CC$5,$B:$B,'PART METHOD'!$D$4),IF($B26='PART METHOD'!$D$6,COUNTIFS($G:$G,$G26,$P:$P,"●",$A:$A,CC$5,$B:$B,'PART METHOD'!$D$6),COUNTIFS($G:$G,$G26,$P:$P,"●",$A:$A,CC$5,$B:$B,"&lt;&gt;"&amp;'PART METHOD'!$D$4,$B:$B,"&lt;&gt;"&amp;'PART METHOD'!$D$6)))/CC$3,0)/3600/$E26</f>
        <v>0.0165929461805556</v>
      </c>
      <c r="CD26" s="0" t="n">
        <f aca="false">IF($Q26="●",SUMIFS(ST_SUM!CR:CR,ST_SUM!$L:$L,$G26,ST_SUM!$M:$M,IF($B26='PART METHOD'!$D$4,"FMCNC1",IF($B26='PART METHOD'!$D$6,"FMCNC2","STD")))/IF($B26='PART METHOD'!$D$4,COUNTIFS($G:$G,$G26,$Q:$Q,"●",$A:$A,CD$5,$B:$B,'PART METHOD'!$D$4),IF($B26='PART METHOD'!$D$6,COUNTIFS($G:$G,$G26,$Q:$Q,"●",$A:$A,CD$5,$B:$B,'PART METHOD'!$D$6),COUNTIFS($G:$G,$G26,$Q:$Q,"●",$A:$A,CD$5,$B:$B,"&lt;&gt;"&amp;'PART METHOD'!$D$4,$B:$B,"&lt;&gt;"&amp;'PART METHOD'!$D$6)))/CD$3,0)/3600/$E26</f>
        <v>0</v>
      </c>
      <c r="CE26" s="0" t="n">
        <f aca="false">IF($R26="●",SUMIFS(ST_SUM!CS:CS,ST_SUM!$L:$L,$G26,ST_SUM!$M:$M,IF($B26='PART METHOD'!$D$4,"FMCNC1",IF($B26='PART METHOD'!$D$6,"FMCNC2","STD")))/IF($B26='PART METHOD'!$D$4,COUNTIFS($G:$G,$G26,$R:$R,"●",$A:$A,CE$5,$B:$B,'PART METHOD'!$D$4),IF($B26='PART METHOD'!$D$6,COUNTIFS($G:$G,$G26,$R:$R,"●",$A:$A,CE$5,$B:$B,'PART METHOD'!$D$6),COUNTIFS($G:$G,$G26,$R:$R,"●",$A:$A,CE$5,$B:$B,"&lt;&gt;"&amp;'PART METHOD'!$D$4,$B:$B,"&lt;&gt;"&amp;'PART METHOD'!$D$6)))/CE$3,0)/3600/$E26</f>
        <v>0.0567177517361111</v>
      </c>
      <c r="CF26" s="0" t="n">
        <f aca="false">IF($S26="●",SUMIFS(ST_SUM!CT:CT,ST_SUM!$L:$L,$G26,ST_SUM!$M:$M,IF($B26='PART METHOD'!$D$4,"FMCNC1",IF($B26='PART METHOD'!$D$6,"FMCNC2","STD")))/IF($B26='PART METHOD'!$D$4,COUNTIFS($G:$G,$G26,$S:$S,"●",$A:$A,CF$5,$B:$B,'PART METHOD'!$D$4),IF($B26='PART METHOD'!$D$6,COUNTIFS($G:$G,$G26,$S:$S,"●",$A:$A,CF$5,$B:$B,'PART METHOD'!$D$6),COUNTIFS($G:$G,$G26,$S:$S,"●",$A:$A,CF$5,$B:$B,"&lt;&gt;"&amp;'PART METHOD'!$D$4,$B:$B,"&lt;&gt;"&amp;'PART METHOD'!$D$6)))/CF$3,0)/3600/$E26</f>
        <v>0.0204303493923611</v>
      </c>
      <c r="CG26" s="0" t="n">
        <f aca="false">IF($T26="●",SUMIFS(ST_SUM!CU:CU,ST_SUM!$L:$L,$G26,ST_SUM!$M:$M,IF($B26='PART METHOD'!$D$4,"FMCNC1",IF($B26='PART METHOD'!$D$6,"FMCNC2","STD")))/IF($B26='PART METHOD'!$D$4,COUNTIFS($G:$G,$G26,$T:$T,"●",$A:$A,CG$5,$B:$B,'PART METHOD'!$D$4),IF($B26='PART METHOD'!$D$6,COUNTIFS($G:$G,$G26,$T:$T,"●",$A:$A,CG$5,$B:$B,'PART METHOD'!$D$6),COUNTIFS($G:$G,$G26,$T:$T,"●",$A:$A,CG$5,$B:$B,"&lt;&gt;"&amp;'PART METHOD'!$D$4,$B:$B,"&lt;&gt;"&amp;'PART METHOD'!$D$6)))/CG$3,0)/3600/$E26</f>
        <v>0.00809050520833333</v>
      </c>
      <c r="CH26" s="0" t="n">
        <f aca="false">IF($U26="●",SUMIFS(ST_SUM!CV:CV,ST_SUM!$L:$L,$G26,ST_SUM!$M:$M,IF($B26='PART METHOD'!$D$4,"FMCNC1",IF($B26='PART METHOD'!$D$6,"FMCNC2","STD")))/IF($B26='PART METHOD'!$D$4,COUNTIFS($G:$G,$G26,$U:$U,"●",$A:$A,CH$5,$B:$B,'PART METHOD'!$D$4),IF($B26='PART METHOD'!$D$6,COUNTIFS($G:$G,$G26,$U:$U,"●",$A:$A,CH$5,$B:$B,'PART METHOD'!$D$6),COUNTIFS($G:$G,$G26,$U:$U,"●",$A:$A,CH$5,$B:$B,"&lt;&gt;"&amp;'PART METHOD'!$D$4,$B:$B,"&lt;&gt;"&amp;'PART METHOD'!$D$6)))/CH$3,0)/3600/$E26</f>
        <v>0.0153249971064815</v>
      </c>
      <c r="CI26" s="0" t="n">
        <f aca="false">IF($V26="●",SUMIFS(ST_SUM!CW:CW,ST_SUM!$L:$L,$G26,ST_SUM!$M:$M,IF($B26='PART METHOD'!$D$4,"FMCNC1",IF($B26='PART METHOD'!$D$6,"FMCNC2","STD")))/IF($B26='PART METHOD'!$D$4,COUNTIFS($G:$G,$G26,$V:$V,"●",$A:$A,CI$5,$B:$B,'PART METHOD'!$D$4),IF($B26='PART METHOD'!$D$6,COUNTIFS($G:$G,$G26,$V:$V,"●",$A:$A,CI$5,$B:$B,'PART METHOD'!$D$6),COUNTIFS($G:$G,$G26,$V:$V,"●",$A:$A,CI$5,$B:$B,"&lt;&gt;"&amp;'PART METHOD'!$D$4,$B:$B,"&lt;&gt;"&amp;'PART METHOD'!$D$6)))/CI$3,0)/3600/$E26</f>
        <v>0</v>
      </c>
      <c r="CJ26" s="0" t="n">
        <f aca="false">IF($W26="●",SUMIFS(ST_SUM!CX:CX,ST_SUM!$L:$L,$G26,ST_SUM!$N:$N,IF($B26='PART METHOD'!$D$5,"HAND","STD"))/COUNTIFS($G:$G,$G26,$W:$W,"●",$A:$A,CJ$5,$B:$B,IF($B26='PART METHOD'!$D$5,'PART METHOD'!$D$5,"&lt;&gt;"&amp;'PART METHOD'!$D$5))/CJ$3,0)/3600/$E26</f>
        <v>0.0145536834490741</v>
      </c>
      <c r="CK26" s="0" t="n">
        <f aca="false">IF($X26="●",SUMIFS(ST_SUM!CY:CY,ST_SUM!$L:$L,$G26)/COUNTIFS($G:$G,$G26,$X:$X,"●",$A:$A,CK$5)/CK$3,0)/3600/$E26</f>
        <v>0.000550399305555556</v>
      </c>
      <c r="CL26" s="0" t="n">
        <f aca="false">IF($Y26="●",SUMIFS(ST_SUM!CZ:CZ,ST_SUM!$L:$L,$G26)/COUNTIFS($G:$G,$G26,$Y:$Y,"●",$A:$A,CL$5)/CL$3,0)/3600/$E26</f>
        <v>0.0073214453125</v>
      </c>
      <c r="CM26" s="0" t="n">
        <f aca="false">IF($Z26="●",SUMIFS(ST_SUM!DA:DA,ST_SUM!$L:$L,$G26)/COUNTIFS($G:$G,$G26,$Z:$Z,"●",$A:$A,CM$5)/CM$3,0)/3600/$E26</f>
        <v>0.0115388078703704</v>
      </c>
      <c r="CN26" s="0" t="n">
        <f aca="false">IF($AA26="●",SUMIFS(ST_SUM!DB:DB,ST_SUM!$L:$L,$G26)/COUNTIFS($G:$G,$G26,$AA:$AA,"●",$A:$A,CN$5)/CN$3,0)/3600/$E26</f>
        <v>0</v>
      </c>
      <c r="CO26" s="0" t="n">
        <f aca="false">IF($AB26="●",SUMIFS(ST_SUM!DC:DC,ST_SUM!$L:$L,$G26)/COUNTIFS($G:$G,$G26,$AB:$AB,"●",$A:$A,CO$5)/CO$3,0)/3600/$E26</f>
        <v>0.00728095920138889</v>
      </c>
      <c r="CP26" s="0" t="n">
        <f aca="false">IF($AC26="●",SUMIFS(ST_SUM!DD:DD,ST_SUM!$L:$L,$G26)/COUNTIFS($G:$G,$G26,$AC:$AC,"●",$A:$A,CP$5)/CP$3,0)/3600/$E26</f>
        <v>0.00369189236111111</v>
      </c>
      <c r="CQ26" s="0" t="n">
        <f aca="false">IF($AD26="●",SUMIFS(ST_SUM!DE:DE,ST_SUM!$L:$L,$G26)/COUNTIFS($G:$G,$G26,$AD:$AD,"●",$A:$A,CQ$5)/CQ$3,0)/3600/$E26</f>
        <v>0.0130130092592593</v>
      </c>
      <c r="CR26" s="0" t="n">
        <f aca="false">IF($AE26="●",SUMIFS(ST_SUM!DF:DF,ST_SUM!$L:$L,$G26)/COUNTIFS($G:$G,$G26,$AE:$AE,"●",$A:$A,CR$5)/CR$3,0)/3600/$E26</f>
        <v>0</v>
      </c>
      <c r="CS26" s="0" t="n">
        <f aca="false">IF($AF26="●",SUMIFS(ST_SUM!DG:DG,ST_SUM!$L:$L,$G26)/COUNTIFS($G:$G,$G26,$AF:$AF,"●",$A:$A,CS$5)/CS$3,0)/3600/$E26</f>
        <v>0</v>
      </c>
      <c r="CT26" s="0" t="n">
        <f aca="false">IF($AG26="●",SUMIFS(ST_SUM!DH:DH,ST_SUM!$L:$L,$G26)/COUNTIFS($G:$G,$G26,$AG:$AG,"●",$A:$A,CT$5)/CT$3,0)/3600/$E26</f>
        <v>0.009522109375</v>
      </c>
      <c r="CU26" s="0" t="n">
        <f aca="false">IF($AH26="●",SUMIFS(ST_SUM!DI:DI,ST_SUM!$L:$L,$G26)/COUNTIFS($G:$G,$G26,$AH:$AH,"●",$A:$A,CU$5)/CU$3,0)/3600/$E26</f>
        <v>0.0116262239583333</v>
      </c>
      <c r="CV26" s="0" t="n">
        <f aca="false">IF($AI26="●",SUMIFS(ST_SUM!DJ:DJ,ST_SUM!$L:$L,$G26)/COUNTIFS($G:$G,$G26,$AI:$AI,"●",$A:$A,CV$5)/CV$3,0)/3600/$E26</f>
        <v>0.0599889539930556</v>
      </c>
      <c r="CW26" s="0" t="n">
        <f aca="false">IF($AJ26="●",SUMIFS(ST_SUM!DK:DK,ST_SUM!$L:$L,$G26)/COUNTIFS($G:$G,$G26,$AJ:$AJ,"●",$A:$A,CW$5)/CW$3,0)/3600/$E26</f>
        <v>0.0197308463541667</v>
      </c>
      <c r="CX26" s="0" t="n">
        <f aca="false">IF($AK26="●",SUMIFS(ST_SUM!DL:DL,ST_SUM!$L:$L,$G26)/COUNTIFS($G:$G,$G26,$AK:$AK,"●",$A:$A,CX$5)/CX$3,0)/3600/$E26</f>
        <v>0</v>
      </c>
      <c r="CY26" s="0" t="n">
        <f aca="false">IF($AL26="●",SUMIFS(ST_SUM!DM:DM,ST_SUM!$L:$L,$G26)/COUNTIFS($G:$G,$G26,$AL:$AL,"●",$A:$A,CY$5)/CY$3,0)/3600/$E26</f>
        <v>0.0124988570601852</v>
      </c>
      <c r="CZ26" s="0" t="n">
        <f aca="false">IF($AM26="●",SUMIFS(ST_SUM!DN:DN,ST_SUM!$L:$L,$G26)/COUNTIFS($G:$G,$G26,$AM:$AM,"●",$A:$A,CZ$5)/CZ$3,0)/3600/$E26</f>
        <v>0.0178726866319444</v>
      </c>
      <c r="DA26" s="0" t="n">
        <f aca="false">IF($AN26="●",SUMIFS(ST_SUM!DO:DO,ST_SUM!$L:$L,$G26)/COUNTIFS($G:$G,$G26,$AN:$AN,"●",$A:$A,DA$5)/DA$3,0)/3600/$E26</f>
        <v>0.0159185564236111</v>
      </c>
      <c r="DB26" s="0" t="n">
        <f aca="false">IF($AO26="●",SUMIFS(ST_SUM!DP:DP,ST_SUM!$L:$L,$G26)/COUNTIFS($G:$G,$G26,$AO:$AO,"●",$A:$A,DB$5)/DB$3,0)/3600/$E26</f>
        <v>0.0275245833333333</v>
      </c>
      <c r="DC26" s="0" t="n">
        <f aca="false">IF($AP26="●",SUMIFS(ST_SUM!DQ:DQ,ST_SUM!$L:$L,$G26)/COUNTIFS($G:$G,$G26,$AP:$AP,"●",$A:$A,DC$5)/DC$3,0)/3600/$E26</f>
        <v>0.00790666087962963</v>
      </c>
      <c r="DD26" s="0" t="n">
        <f aca="false">IF($AQ26="●",SUMIFS(ST_SUM!DR:DR,ST_SUM!$L:$L,$G26)/COUNTIFS($G:$G,$G26,$AQ:$AQ,"●",$A:$A,DD$5)/DD$3,0)/3600/$E26</f>
        <v>0.0165830685763889</v>
      </c>
      <c r="DE26" s="0" t="n">
        <f aca="false">IF($AR26="●",SUMIFS(ST_SUM!DS:DS,ST_SUM!$L:$L,$G26)/COUNTIFS($G:$G,$G26,$AR:$AR,"●",$A:$A,DE$5)/DE$3,0)/3600/$E26</f>
        <v>0.0109086371527778</v>
      </c>
      <c r="DF26" s="0" t="n">
        <f aca="false">IF($AS26="●",SUMIFS(ST_SUM!DT:DT,ST_SUM!$L:$L,$G26)/COUNTIFS($G:$G,$G26,$AS:$AS,"●",$A:$A,DF$5)/DF$3,0)/3600/$E26</f>
        <v>0.0444377604166667</v>
      </c>
      <c r="DG26" s="0" t="n">
        <f aca="false">IF($AT26="●",SUMIFS(ST_SUM!DU:DU,ST_SUM!$L:$L,$G26)/COUNTIFS($G:$G,$G26,$AT:$AT,"●",$A:$A,DG$5)/DG$3,0)/3600/$E26</f>
        <v>0</v>
      </c>
      <c r="DH26" s="0" t="n">
        <f aca="false">IF($AU26="●",SUMIFS(ST_SUM!DV:DV,ST_SUM!$L:$L,$G26)/COUNTIFS($G:$G,$G26,$AU:$AU,"●",$A:$A,DH$5)/DH$3,0)/3600/$E26</f>
        <v>0.00558180555555556</v>
      </c>
      <c r="DI26" s="0" t="n">
        <f aca="false">IF($AV26="●",SUMIFS(ST_SUM!DW:DW,ST_SUM!$L:$L,$G26)/COUNTIFS($G:$G,$G26,$AV:$AV,"●",$A:$A,DI$5)/DI$3,0)/3600/$E26</f>
        <v>0</v>
      </c>
      <c r="DJ26" s="0" t="n">
        <f aca="false">IF($AW26="●",SUMIFS(ST_SUM!DX:DX,ST_SUM!$L:$L,$G26)/COUNTIFS($G:$G,$G26,$AW:$AW,"●",$A:$A,DJ$5)/DJ$3,0)/3600/$E26</f>
        <v>0.00965256365740741</v>
      </c>
      <c r="DK26" s="0" t="n">
        <f aca="false">IF($AX26="●",SUMIFS(ST_SUM!DY:DY,ST_SUM!$L:$L,$G26)/COUNTIFS($G:$G,$G26,$AX:$AX,"●",$A:$A,DK$5)/DK$3,0)/3600/$E26</f>
        <v>0</v>
      </c>
      <c r="DL26" s="0" t="n">
        <f aca="false">IF($AY26="●",SUMIFS(ST_SUM!DZ:DZ,ST_SUM!$L:$L,$G26)/COUNTIFS($G:$G,$G26,$AY:$AY,"●",$A:$A,DL$5)/DL$3,0)/3600/$E26</f>
        <v>0</v>
      </c>
      <c r="DM26" s="0" t="n">
        <f aca="false">IF($AZ26="●",SUMIFS(ST_SUM!EA:EA,ST_SUM!$L:$L,$G26)/COUNTIFS($G:$G,$G26,$AZ:$AZ,"●",$A:$A,DM$5)/DM$3,0)/3600/$E26</f>
        <v>0</v>
      </c>
      <c r="DN26" s="0" t="n">
        <f aca="false">IF($BA26="●",SUMIFS(ST_SUM!EB:EB,ST_SUM!$L:$L,$G26)/COUNTIFS($G:$G,$G26,$BA:$BA,"●",$A:$A,DN$5)/DN$3,0)/3600/$E26</f>
        <v>0.0113552039930556</v>
      </c>
      <c r="DO26" s="0" t="n">
        <f aca="false">IF($BB26="●",SUMIFS(ST_SUM!EC:EC,ST_SUM!$L:$L,$G26)/COUNTIFS($G:$G,$G26,$BB:$BB,"●",$A:$A,DO$5)/DO$3,0)/3600/$E26</f>
        <v>0.012457421875</v>
      </c>
      <c r="DP26" s="0" t="n">
        <f aca="false">IF($BC26="●",SUMIFS(ST_SUM!ED:ED,ST_SUM!$L:$L,$G26)/COUNTIFS($G:$G,$G26,$BC:$BC,"●",$A:$A,DP$5)/DP$3,0)/3600/$E26</f>
        <v>0.0224522081163194</v>
      </c>
      <c r="DQ26" s="0" t="n">
        <f aca="false">IF($BD26="●",SUMIFS(ST_SUM!EE:EE,ST_SUM!$L:$L,$G26)/COUNTIFS($G:$G,$G26,$BD:$BD,"●",$A:$A,DQ$5)/DQ$3,0)/3600/$E26</f>
        <v>0.0397866493055556</v>
      </c>
      <c r="DR26" s="0" t="n">
        <f aca="false">IF($BE26="●",SUMIFS(ST_SUM!EF:EF,ST_SUM!$L:$L,$G26)/COUNTIFS($G:$G,$G26,$BE:$BE,"●",$A:$A,DR$5)/DR$3,0)/3600/$E26</f>
        <v>0.00820127980324074</v>
      </c>
      <c r="DS26" s="0" t="n">
        <f aca="false">IF($BF26="●",SUMIFS(ST_SUM!EG:EG,ST_SUM!$L:$L,$G26)/COUNTIFS($G:$G,$G26,$BF:$BF,"●",$A:$A,DS$5)/DS$3,0)/3600/$E26</f>
        <v>0.0314301215277778</v>
      </c>
      <c r="DT26" s="0" t="n">
        <f aca="false">IF($BG26="●",SUMIFS(ST_SUM!EH:EH,ST_SUM!$L:$L,$G26)/COUNTIFS($G:$G,$G26,$BG:$BG,"●",$A:$A,DT$5)/DT$3,0)/3600/$E26</f>
        <v>0.0379349446614583</v>
      </c>
      <c r="DU26" s="0" t="n">
        <f aca="false">IF($BH26="●",SUMIFS(ST_SUM!EI:EI,ST_SUM!$L:$L,$G26)/COUNTIFS($G:$G,$G26,$BH:$BH,"●",$A:$A,DU$5)/DU$3,0)/3600/$E26</f>
        <v>0.0127656032986111</v>
      </c>
      <c r="DV26" s="0" t="n">
        <f aca="false">IF($BI26="●",SUMIFS(ST_SUM!EJ:EJ,ST_SUM!$L:$L,$G26)/COUNTIFS($G:$G,$G26,$BI:$BI,"●",$A:$A,DV$5)/DV$3,0)/3600/$E26</f>
        <v>0.00806554976851852</v>
      </c>
      <c r="DW26" s="0" t="n">
        <f aca="false">IF($BJ26="●",SUMIFS(ST_SUM!EK:EK,ST_SUM!$L:$L,$G26)/COUNTIFS($G:$G,$G26,$BJ:$BJ,"●",$A:$A,DW$5)/DW$3,0)/3600/$E26</f>
        <v>0.00804776475694444</v>
      </c>
      <c r="DX26" s="0" t="n">
        <f aca="false">IF($BK26="●",SUMIFS(ST_SUM!EL:EL,ST_SUM!$L:$L,$G26)/COUNTIFS($G:$G,$G26,$BK:$BK,"●",$A:$A,DX$5)/DX$3,0)/3600/$E26</f>
        <v>0</v>
      </c>
      <c r="DY26" s="0" t="n">
        <f aca="false">IF($BL26="●",SUMIFS(ST_SUM!EM:EM,ST_SUM!$L:$L,$G26)/COUNTIFS($G:$G,$G26,$BL:$BL,"●",$A:$A,DY$5)/DY$3,0)/3600/$E26</f>
        <v>0.0105919097222222</v>
      </c>
      <c r="DZ26" s="0" t="n">
        <f aca="false">IF($BM26="●",SUMIFS(ST_SUM!EN:EN,ST_SUM!$L:$L,$G26)/COUNTIFS($G:$G,$G26,$BM:$BM,"●",$A:$A,DZ$5)/DZ$3,0)/3600/$E26</f>
        <v>0.0283039800347222</v>
      </c>
      <c r="EA26" s="0" t="n">
        <f aca="false">IF($BN26="●",SUMIFS(ST_SUM!EO:EO,ST_SUM!$L:$L,$G26)/COUNTIFS($G:$G,$G26,$BN:$BN,"●",$A:$A,EA$5)/EA$3,0)/3600/$E26</f>
        <v>0</v>
      </c>
      <c r="EB26" s="0" t="n">
        <f aca="false">IF($BO26="●",SUMIFS(ST_SUM!EP:EP,ST_SUM!$L:$L,$G26)/COUNTIFS($G:$G,$G26,$BO:$BO,"●",$A:$A,EB$5)/EB$3,0)/3600/$E26</f>
        <v>0.0116854542824074</v>
      </c>
      <c r="EC26" s="0" t="n">
        <f aca="false">IF($BP26="●",SUMIFS(ST_SUM!EQ:EQ,ST_SUM!$L:$L,$G26)/COUNTIFS($G:$G,$G26,$BP:$BP,"●",$A:$A,EC$5)/EC$3,0)/3600/$E26</f>
        <v>0.0155057436342593</v>
      </c>
      <c r="ED26" s="0" t="n">
        <f aca="false">IF($BQ26="●",SUMIFS(ST_SUM!ER:ER,ST_SUM!$L:$L,$G26)/COUNTIFS($G:$G,$G26,$BQ:$BQ,"●",$A:$A,ED$5)/ED$3,0)/3600/$E26</f>
        <v>0.0086388671875</v>
      </c>
      <c r="EE26" s="0" t="n">
        <f aca="false">IF($BR26="●",SUMIFS(ST_SUM!ES:ES,ST_SUM!$L:$L,$G26)/COUNTIFS($G:$G,$G26,$BR:$BR,"●",$A:$A,EE$5)/EE$3,0)/3600/$E26</f>
        <v>0.0273485416666667</v>
      </c>
      <c r="EF26" s="0" t="n">
        <f aca="false">IF($BS26="●",SUMIFS(ST_SUM!ET:ET,ST_SUM!$L:$L,$G26)/COUNTIFS($G:$G,$G26,$BS:$BS,"●",$A:$A,EF$5)/EF$3,0)/3600/$E26</f>
        <v>0.0107374913194444</v>
      </c>
      <c r="EG26" s="0" t="n">
        <f aca="false">IF($BT26="●",SUMIFS(ST_SUM!EU:EU,ST_SUM!$L:$L,$G26)/COUNTIFS($G:$G,$G26,$BT:$BT,"●",$A:$A,EG$5)/EG$3,0)/3600/$E26</f>
        <v>0.0115598198784722</v>
      </c>
      <c r="EH26" s="0" t="n">
        <f aca="false">SUM(BU26:EG26)</f>
        <v>0.794239287037037</v>
      </c>
      <c r="EI26" s="0" t="n">
        <f aca="false">IF($H26="●",SUMIFS(ST_SUM!EW:EW,ST_SUM!$L:$L,$G26)/COUNTIFS($G:$G,$G26,$H:$H,"●",$A:$A,EI$5)/EI$3,0)/3600/$E26</f>
        <v>0</v>
      </c>
      <c r="EJ26" s="0" t="n">
        <f aca="false">IF($I26="●",SUMIFS(ST_SUM!EX:EX,ST_SUM!$L:$L,$G26)/COUNTIFS($G:$G,$G26,$I:$I,"●",$A:$A,EJ$5)/EJ$3,0)/3600/$E26</f>
        <v>0</v>
      </c>
      <c r="EK26" s="0" t="n">
        <f aca="false">IF($J26="●",SUMIFS(ST_SUM!EY:EY,ST_SUM!$L:$L,$G26)/COUNTIFS($G:$G,$G26,$J:$J,"●",$A:$A,EK$5)/EK$3,0)/3600/$E26</f>
        <v>0</v>
      </c>
      <c r="EL26" s="0" t="n">
        <f aca="false">IF($K26="●",SUMIFS(ST_SUM!EZ:EZ,ST_SUM!$L:$L,$G26)/COUNTIFS($G:$G,$G26,$K:$K,"●",$A:$A,EL$5)/EL$3,0)/3600/$E26</f>
        <v>0</v>
      </c>
      <c r="EM26" s="0" t="n">
        <f aca="false">IF($L26="●",SUMIFS(ST_SUM!FA:FA,ST_SUM!$L:$L,$G26)/COUNTIFS($G:$G,$G26,$L:$L,"●",$A:$A,EM$5)/EM$3,0)/3600/$E26</f>
        <v>0.0118818049355159</v>
      </c>
      <c r="EN26" s="0" t="n">
        <f aca="false">IF($M26="●",SUMIFS(ST_SUM!FB:FB,ST_SUM!$L:$L,$G26)/COUNTIFS($G:$G,$G26,$M:$M,"●",$A:$A,EN$5)/EN$3,0)/3600/$E26</f>
        <v>0</v>
      </c>
      <c r="EO26" s="0" t="n">
        <f aca="false">IF($N26="●",SUMIFS(ST_SUM!FC:FC,ST_SUM!$L:$L,$G26)/COUNTIFS($G:$G,$G26,$N:$N,"●",$A:$A,EO$5)/EO$3,0)/3600/$E26</f>
        <v>0</v>
      </c>
      <c r="EP26" s="0" t="n">
        <f aca="false">IF($O26="●",SUMIFS(ST_SUM!FD:FD,ST_SUM!$L:$L,$G26,ST_SUM!$M:$M,IF($B26='PART METHOD'!$D$4,"FMCNC1",IF($B26='PART METHOD'!$D$6,"FMCNC2","STD")))/IF($B26='PART METHOD'!$D$4,COUNTIFS($G:$G,$G26,$O:$O,"●",$A:$A,EP$5,$B:$B,'PART METHOD'!$D$4),IF($B26='PART METHOD'!$D$6,COUNTIFS($G:$G,$G26,$O:$O,"●",$A:$A,EP$5,$B:$B,'PART METHOD'!$D$6),COUNTIFS($G:$G,$G26,$O:$O,"●",$A:$A,EP$5,$B:$B,"&lt;&gt;"&amp;'PART METHOD'!$D$4,$B:$B,"&lt;&gt;"&amp;'PART METHOD'!$D$6)))/EP$3,0)/3600/$E26</f>
        <v>0.00994547784391534</v>
      </c>
      <c r="EQ26" s="0" t="n">
        <f aca="false">IF($P26="●",SUMIFS(ST_SUM!FE:FE,ST_SUM!$L:$L,$G26,ST_SUM!$M:$M,IF($B26='PART METHOD'!$D$4,"FMCNC1",IF($B26='PART METHOD'!$D$6,"FMCNC2","STD")))/IF($B26='PART METHOD'!$D$4,COUNTIFS($G:$G,$G26,$P:$P,"●",$A:$A,EQ$5,$B:$B,'PART METHOD'!$D$4),IF($B26='PART METHOD'!$D$6,COUNTIFS($G:$G,$G26,$P:$P,"●",$A:$A,EQ$5,$B:$B,'PART METHOD'!$D$6),COUNTIFS($G:$G,$G26,$P:$P,"●",$A:$A,EQ$5,$B:$B,"&lt;&gt;"&amp;'PART METHOD'!$D$4,$B:$B,"&lt;&gt;"&amp;'PART METHOD'!$D$6)))/EQ$3,0)/3600/$E26</f>
        <v>0.00712069692460317</v>
      </c>
      <c r="ER26" s="0" t="n">
        <f aca="false">IF($Q26="●",SUMIFS(ST_SUM!FF:FF,ST_SUM!$L:$L,$G26,ST_SUM!$M:$M,IF($B26='PART METHOD'!$D$4,"FMCNC1",IF($B26='PART METHOD'!$D$6,"FMCNC2","STD")))/IF($B26='PART METHOD'!$D$4,COUNTIFS($G:$G,$G26,$Q:$Q,"●",$A:$A,ER$5,$B:$B,'PART METHOD'!$D$4),IF($B26='PART METHOD'!$D$6,COUNTIFS($G:$G,$G26,$Q:$Q,"●",$A:$A,ER$5,$B:$B,'PART METHOD'!$D$6),COUNTIFS($G:$G,$G26,$Q:$Q,"●",$A:$A,ER$5,$B:$B,"&lt;&gt;"&amp;'PART METHOD'!$D$4,$B:$B,"&lt;&gt;"&amp;'PART METHOD'!$D$6)))/ER$3,0)/3600/$E26</f>
        <v>0</v>
      </c>
      <c r="ES26" s="0" t="n">
        <f aca="false">IF($R26="●",SUMIFS(ST_SUM!FG:FG,ST_SUM!$L:$L,$G26,ST_SUM!$M:$M,IF($B26='PART METHOD'!$D$4,"FMCNC1",IF($B26='PART METHOD'!$D$6,"FMCNC2","STD")))/IF($B26='PART METHOD'!$D$4,COUNTIFS($G:$G,$G26,$R:$R,"●",$A:$A,ES$5,$B:$B,'PART METHOD'!$D$4),IF($B26='PART METHOD'!$D$6,COUNTIFS($G:$G,$G26,$R:$R,"●",$A:$A,ES$5,$B:$B,'PART METHOD'!$D$6),COUNTIFS($G:$G,$G26,$R:$R,"●",$A:$A,ES$5,$B:$B,"&lt;&gt;"&amp;'PART METHOD'!$D$4,$B:$B,"&lt;&gt;"&amp;'PART METHOD'!$D$6)))/ES$3,0)/3600/$E26</f>
        <v>0.0298790757275132</v>
      </c>
      <c r="ET26" s="0" t="n">
        <f aca="false">IF($S26="●",SUMIFS(ST_SUM!FH:FH,ST_SUM!$L:$L,$G26,ST_SUM!$M:$M,IF($B26='PART METHOD'!$D$4,"FMCNC1",IF($B26='PART METHOD'!$D$6,"FMCNC2","STD")))/IF($B26='PART METHOD'!$D$4,COUNTIFS($G:$G,$G26,$S:$S,"●",$A:$A,ET$5,$B:$B,'PART METHOD'!$D$4),IF($B26='PART METHOD'!$D$6,COUNTIFS($G:$G,$G26,$S:$S,"●",$A:$A,ET$5,$B:$B,'PART METHOD'!$D$6),COUNTIFS($G:$G,$G26,$S:$S,"●",$A:$A,ET$5,$B:$B,"&lt;&gt;"&amp;'PART METHOD'!$D$4,$B:$B,"&lt;&gt;"&amp;'PART METHOD'!$D$6)))/ET$3,0)/3600/$E26</f>
        <v>0.00965141093474427</v>
      </c>
      <c r="EU26" s="0" t="n">
        <f aca="false">IF($T26="●",SUMIFS(ST_SUM!FI:FI,ST_SUM!$L:$L,$G26,ST_SUM!$M:$M,IF($B26='PART METHOD'!$D$4,"FMCNC1",IF($B26='PART METHOD'!$D$6,"FMCNC2","STD")))/IF($B26='PART METHOD'!$D$4,COUNTIFS($G:$G,$G26,$T:$T,"●",$A:$A,EU$5,$B:$B,'PART METHOD'!$D$4),IF($B26='PART METHOD'!$D$6,COUNTIFS($G:$G,$G26,$T:$T,"●",$A:$A,EU$5,$B:$B,'PART METHOD'!$D$6),COUNTIFS($G:$G,$G26,$T:$T,"●",$A:$A,EU$5,$B:$B,"&lt;&gt;"&amp;'PART METHOD'!$D$4,$B:$B,"&lt;&gt;"&amp;'PART METHOD'!$D$6)))/EU$3,0)/3600/$E26</f>
        <v>0.0028877948633157</v>
      </c>
      <c r="EV26" s="0" t="n">
        <f aca="false">IF($U26="●",SUMIFS(ST_SUM!FJ:FJ,ST_SUM!$L:$L,$G26,ST_SUM!$M:$M,IF($B26='PART METHOD'!$D$4,"FMCNC1",IF($B26='PART METHOD'!$D$6,"FMCNC2","STD")))/IF($B26='PART METHOD'!$D$4,COUNTIFS($G:$G,$G26,$U:$U,"●",$A:$A,EV$5,$B:$B,'PART METHOD'!$D$4),IF($B26='PART METHOD'!$D$6,COUNTIFS($G:$G,$G26,$U:$U,"●",$A:$A,EV$5,$B:$B,'PART METHOD'!$D$6),COUNTIFS($G:$G,$G26,$U:$U,"●",$A:$A,EV$5,$B:$B,"&lt;&gt;"&amp;'PART METHOD'!$D$4,$B:$B,"&lt;&gt;"&amp;'PART METHOD'!$D$6)))/EV$3,0)/3600/$E26</f>
        <v>0.0102223117835097</v>
      </c>
      <c r="EW26" s="0" t="n">
        <f aca="false">IF($V26="●",SUMIFS(ST_SUM!FK:FK,ST_SUM!$L:$L,$G26,ST_SUM!$M:$M,IF($B26='PART METHOD'!$D$4,"FMCNC1",IF($B26='PART METHOD'!$D$6,"FMCNC2","STD")))/IF($B26='PART METHOD'!$D$4,COUNTIFS($G:$G,$G26,$V:$V,"●",$A:$A,EW$5,$B:$B,'PART METHOD'!$D$4),IF($B26='PART METHOD'!$D$6,COUNTIFS($G:$G,$G26,$V:$V,"●",$A:$A,EW$5,$B:$B,'PART METHOD'!$D$6),COUNTIFS($G:$G,$G26,$V:$V,"●",$A:$A,EW$5,$B:$B,"&lt;&gt;"&amp;'PART METHOD'!$D$4,$B:$B,"&lt;&gt;"&amp;'PART METHOD'!$D$6)))/EW$3,0)/3600/$E26</f>
        <v>0</v>
      </c>
      <c r="EX26" s="0" t="n">
        <f aca="false">IF($W26="●",SUMIFS(ST_SUM!FL:FL,ST_SUM!$L:$L,$G26,ST_SUM!$N:$N,IF($B26='PART METHOD'!$D$5,"HAND","STD"))/COUNTIFS($G:$G,$G26,$W:$W,"●",$A:$A,EX$5,$B:$B,IF($B26='PART METHOD'!$D$5,'PART METHOD'!$D$5,"&lt;&gt;"&amp;'PART METHOD'!$D$5))/EX$3,0)/3600/$E26</f>
        <v>0.0109546268738977</v>
      </c>
      <c r="EY26" s="0" t="n">
        <f aca="false">IF($X26="●",SUMIFS(ST_SUM!FM:FM,ST_SUM!$L:$L,$G26)/COUNTIFS($G:$G,$G26,$X:$X,"●",$A:$A,EY$5)/EY$3,0)/3600/$E26</f>
        <v>7.48842592592593E-005</v>
      </c>
      <c r="EZ26" s="0" t="n">
        <f aca="false">IF($Y26="●",SUMIFS(ST_SUM!FN:FN,ST_SUM!$L:$L,$G26)/COUNTIFS($G:$G,$G26,$Y:$Y,"●",$A:$A,EZ$5)/EZ$3,0)/3600/$E26</f>
        <v>0.00327879464285714</v>
      </c>
      <c r="FA26" s="0" t="n">
        <f aca="false">IF($Z26="●",SUMIFS(ST_SUM!FO:FO,ST_SUM!$L:$L,$G26)/COUNTIFS($G:$G,$G26,$Z:$Z,"●",$A:$A,FA$5)/FA$3,0)/3600/$E26</f>
        <v>0.00354268601190476</v>
      </c>
      <c r="FB26" s="0" t="n">
        <f aca="false">IF($AA26="●",SUMIFS(ST_SUM!FP:FP,ST_SUM!$L:$L,$G26)/COUNTIFS($G:$G,$G26,$AA:$AA,"●",$A:$A,FB$5)/FB$3,0)/3600/$E26</f>
        <v>0</v>
      </c>
      <c r="FC26" s="0" t="n">
        <f aca="false">IF($AB26="●",SUMIFS(ST_SUM!FQ:FQ,ST_SUM!$L:$L,$G26)/COUNTIFS($G:$G,$G26,$AB:$AB,"●",$A:$A,FC$5)/FC$3,0)/3600/$E26</f>
        <v>0.00651200396825397</v>
      </c>
      <c r="FD26" s="0" t="n">
        <f aca="false">IF($AC26="●",SUMIFS(ST_SUM!FR:FR,ST_SUM!$L:$L,$G26)/COUNTIFS($G:$G,$G26,$AC:$AC,"●",$A:$A,FD$5)/FD$3,0)/3600/$E26</f>
        <v>0.00362102899029982</v>
      </c>
      <c r="FE26" s="0" t="n">
        <f aca="false">IF($AD26="●",SUMIFS(ST_SUM!FS:FS,ST_SUM!$L:$L,$G26)/COUNTIFS($G:$G,$G26,$AD:$AD,"●",$A:$A,FE$5)/FE$3,0)/3600/$E26</f>
        <v>0.00742914668761023</v>
      </c>
      <c r="FF26" s="0" t="n">
        <f aca="false">IF($AE26="●",SUMIFS(ST_SUM!FT:FT,ST_SUM!$L:$L,$G26)/COUNTIFS($G:$G,$G26,$AE:$AE,"●",$A:$A,FF$5)/FF$3,0)/3600/$E26</f>
        <v>0</v>
      </c>
      <c r="FG26" s="0" t="n">
        <f aca="false">IF($AF26="●",SUMIFS(ST_SUM!FU:FU,ST_SUM!$L:$L,$G26)/COUNTIFS($G:$G,$G26,$AF:$AF,"●",$A:$A,FG$5)/FG$3,0)/3600/$E26</f>
        <v>0</v>
      </c>
      <c r="FH26" s="0" t="n">
        <f aca="false">IF($AG26="●",SUMIFS(ST_SUM!FV:FV,ST_SUM!$L:$L,$G26)/COUNTIFS($G:$G,$G26,$AG:$AG,"●",$A:$A,FH$5)/FH$3,0)/3600/$E26</f>
        <v>0.00473658234126984</v>
      </c>
      <c r="FI26" s="0" t="n">
        <f aca="false">IF($AH26="●",SUMIFS(ST_SUM!FW:FW,ST_SUM!$L:$L,$G26)/COUNTIFS($G:$G,$G26,$AH:$AH,"●",$A:$A,FI$5)/FI$3,0)/3600/$E26</f>
        <v>0.0102184895833333</v>
      </c>
      <c r="FJ26" s="0" t="n">
        <f aca="false">IF($AI26="●",SUMIFS(ST_SUM!FX:FX,ST_SUM!$L:$L,$G26)/COUNTIFS($G:$G,$G26,$AI:$AI,"●",$A:$A,FJ$5)/FJ$3,0)/3600/$E26</f>
        <v>0.0278792857142857</v>
      </c>
      <c r="FK26" s="0" t="n">
        <f aca="false">IF($AJ26="●",SUMIFS(ST_SUM!FY:FY,ST_SUM!$L:$L,$G26)/COUNTIFS($G:$G,$G26,$AJ:$AJ,"●",$A:$A,FK$5)/FK$3,0)/3600/$E26</f>
        <v>0.024478835978836</v>
      </c>
      <c r="FL26" s="0" t="n">
        <f aca="false">IF($AK26="●",SUMIFS(ST_SUM!FZ:FZ,ST_SUM!$L:$L,$G26)/COUNTIFS($G:$G,$G26,$AK:$AK,"●",$A:$A,FL$5)/FL$3,0)/3600/$E26</f>
        <v>0</v>
      </c>
      <c r="FM26" s="0" t="n">
        <f aca="false">IF($AL26="●",SUMIFS(ST_SUM!GA:GA,ST_SUM!$L:$L,$G26)/COUNTIFS($G:$G,$G26,$AL:$AL,"●",$A:$A,FM$5)/FM$3,0)/3600/$E26</f>
        <v>0.0111936458333333</v>
      </c>
      <c r="FN26" s="0" t="n">
        <f aca="false">IF($AM26="●",SUMIFS(ST_SUM!GB:GB,ST_SUM!$L:$L,$G26)/COUNTIFS($G:$G,$G26,$AM:$AM,"●",$A:$A,FN$5)/FN$3,0)/3600/$E26</f>
        <v>0.0100238136574074</v>
      </c>
      <c r="FO26" s="0" t="n">
        <f aca="false">IF($AN26="●",SUMIFS(ST_SUM!GC:GC,ST_SUM!$L:$L,$G26)/COUNTIFS($G:$G,$G26,$AN:$AN,"●",$A:$A,FO$5)/FO$3,0)/3600/$E26</f>
        <v>0.00921046626984127</v>
      </c>
      <c r="FP26" s="0" t="n">
        <f aca="false">IF($AO26="●",SUMIFS(ST_SUM!GD:GD,ST_SUM!$L:$L,$G26)/COUNTIFS($G:$G,$G26,$AO:$AO,"●",$A:$A,FP$5)/FP$3,0)/3600/$E26</f>
        <v>0.017016724537037</v>
      </c>
      <c r="FQ26" s="0" t="n">
        <f aca="false">IF($AP26="●",SUMIFS(ST_SUM!GE:GE,ST_SUM!$L:$L,$G26)/COUNTIFS($G:$G,$G26,$AP:$AP,"●",$A:$A,FQ$5)/FQ$3,0)/3600/$E26</f>
        <v>0.00457100694444444</v>
      </c>
      <c r="FR26" s="0" t="n">
        <f aca="false">IF($AQ26="●",SUMIFS(ST_SUM!GF:GF,ST_SUM!$L:$L,$G26)/COUNTIFS($G:$G,$G26,$AQ:$AQ,"●",$A:$A,FR$5)/FR$3,0)/3600/$E26</f>
        <v>0.0179161044973545</v>
      </c>
      <c r="FS26" s="0" t="n">
        <f aca="false">IF($AR26="●",SUMIFS(ST_SUM!GG:GG,ST_SUM!$L:$L,$G26)/COUNTIFS($G:$G,$G26,$AR:$AR,"●",$A:$A,FS$5)/FS$3,0)/3600/$E26</f>
        <v>0.00753402777777778</v>
      </c>
      <c r="FT26" s="0" t="n">
        <f aca="false">IF($AS26="●",SUMIFS(ST_SUM!GH:GH,ST_SUM!$L:$L,$G26)/COUNTIFS($G:$G,$G26,$AS:$AS,"●",$A:$A,FT$5)/FT$3,0)/3600/$E26</f>
        <v>0.0125498346560847</v>
      </c>
      <c r="FU26" s="0" t="n">
        <f aca="false">IF($AT26="●",SUMIFS(ST_SUM!GI:GI,ST_SUM!$L:$L,$G26)/COUNTIFS($G:$G,$G26,$AT:$AT,"●",$A:$A,FU$5)/FU$3,0)/3600/$E26</f>
        <v>0</v>
      </c>
      <c r="FV26" s="0" t="n">
        <f aca="false">IF($AU26="●",SUMIFS(ST_SUM!GJ:GJ,ST_SUM!$L:$L,$G26)/COUNTIFS($G:$G,$G26,$AU:$AU,"●",$A:$A,FV$5)/FV$3,0)/3600/$E26</f>
        <v>0.00225907462522046</v>
      </c>
      <c r="FW26" s="0" t="n">
        <f aca="false">IF($AV26="●",SUMIFS(ST_SUM!GK:GK,ST_SUM!$L:$L,$G26)/COUNTIFS($G:$G,$G26,$AV:$AV,"●",$A:$A,FW$5)/FW$3,0)/3600/$E26</f>
        <v>0</v>
      </c>
      <c r="FX26" s="0" t="n">
        <f aca="false">IF($AW26="●",SUMIFS(ST_SUM!GL:GL,ST_SUM!$L:$L,$G26)/COUNTIFS($G:$G,$G26,$AW:$AW,"●",$A:$A,FX$5)/FX$3,0)/3600/$E26</f>
        <v>0.00433044532627866</v>
      </c>
      <c r="FY26" s="0" t="n">
        <f aca="false">IF($AX26="●",SUMIFS(ST_SUM!GM:GM,ST_SUM!$L:$L,$G26)/COUNTIFS($G:$G,$G26,$AX:$AX,"●",$A:$A,FY$5)/FY$3,0)/3600/$E26</f>
        <v>0</v>
      </c>
      <c r="FZ26" s="0" t="n">
        <f aca="false">IF($AY26="●",SUMIFS(ST_SUM!GN:GN,ST_SUM!$L:$L,$G26)/COUNTIFS($G:$G,$G26,$AY:$AY,"●",$A:$A,FZ$5)/FZ$3,0)/3600/$E26</f>
        <v>0</v>
      </c>
      <c r="GA26" s="0" t="n">
        <f aca="false">IF($AZ26="●",SUMIFS(ST_SUM!GO:GO,ST_SUM!$L:$L,$G26)/COUNTIFS($G:$G,$G26,$AZ:$AZ,"●",$A:$A,GA$5)/GA$3,0)/3600/$E26</f>
        <v>0</v>
      </c>
      <c r="GB26" s="0" t="n">
        <f aca="false">IF($BA26="●",SUMIFS(ST_SUM!GP:GP,ST_SUM!$L:$L,$G26)/COUNTIFS($G:$G,$G26,$BA:$BA,"●",$A:$A,GB$5)/GB$3,0)/3600/$E26</f>
        <v>0.00685925843253968</v>
      </c>
      <c r="GC26" s="0" t="n">
        <f aca="false">IF($BB26="●",SUMIFS(ST_SUM!GQ:GQ,ST_SUM!$L:$L,$G26)/COUNTIFS($G:$G,$G26,$BB:$BB,"●",$A:$A,GC$5)/GC$3,0)/3600/$E26</f>
        <v>0.00625926477072311</v>
      </c>
      <c r="GD26" s="0" t="n">
        <f aca="false">IF($BC26="●",SUMIFS(ST_SUM!GR:GR,ST_SUM!$L:$L,$G26)/COUNTIFS($G:$G,$G26,$BC:$BC,"●",$A:$A,GD$5)/GD$3,0)/3600/$E26</f>
        <v>0.0109978174603175</v>
      </c>
      <c r="GE26" s="0" t="n">
        <f aca="false">IF($BD26="●",SUMIFS(ST_SUM!GS:GS,ST_SUM!$L:$L,$G26)/COUNTIFS($G:$G,$G26,$BD:$BD,"●",$A:$A,GE$5)/GE$3,0)/3600/$E26</f>
        <v>0.0200227657903439</v>
      </c>
      <c r="GF26" s="0" t="n">
        <f aca="false">IF($BE26="●",SUMIFS(ST_SUM!GT:GT,ST_SUM!$L:$L,$G26)/COUNTIFS($G:$G,$G26,$BE:$BE,"●",$A:$A,GF$5)/GF$3,0)/3600/$E26</f>
        <v>0.00741002535273369</v>
      </c>
      <c r="GG26" s="0" t="n">
        <f aca="false">IF($BF26="●",SUMIFS(ST_SUM!GU:GU,ST_SUM!$L:$L,$G26)/COUNTIFS($G:$G,$G26,$BF:$BF,"●",$A:$A,GG$5)/GG$3,0)/3600/$E26</f>
        <v>0.0190220775462963</v>
      </c>
      <c r="GH26" s="0" t="n">
        <f aca="false">IF($BG26="●",SUMIFS(ST_SUM!GV:GV,ST_SUM!$L:$L,$G26)/COUNTIFS($G:$G,$G26,$BG:$BG,"●",$A:$A,GH$5)/GH$3,0)/3600/$E26</f>
        <v>0.0199687913359788</v>
      </c>
      <c r="GI26" s="0" t="n">
        <f aca="false">IF($BH26="●",SUMIFS(ST_SUM!GW:GW,ST_SUM!$L:$L,$G26)/COUNTIFS($G:$G,$G26,$BH:$BH,"●",$A:$A,GI$5)/GI$3,0)/3600/$E26</f>
        <v>0.0204530681630291</v>
      </c>
      <c r="GJ26" s="0" t="n">
        <f aca="false">IF($BI26="●",SUMIFS(ST_SUM!GX:GX,ST_SUM!$L:$L,$G26)/COUNTIFS($G:$G,$G26,$BI:$BI,"●",$A:$A,GJ$5)/GJ$3,0)/3600/$E26</f>
        <v>0.00305512814153439</v>
      </c>
      <c r="GK26" s="0" t="n">
        <f aca="false">IF($BJ26="●",SUMIFS(ST_SUM!GY:GY,ST_SUM!$L:$L,$G26)/COUNTIFS($G:$G,$G26,$BJ:$BJ,"●",$A:$A,GK$5)/GK$3,0)/3600/$E26</f>
        <v>0.00968553240740741</v>
      </c>
      <c r="GL26" s="0" t="n">
        <f aca="false">IF($BK26="●",SUMIFS(ST_SUM!GZ:GZ,ST_SUM!$L:$L,$G26)/COUNTIFS($G:$G,$G26,$BK:$BK,"●",$A:$A,GL$5)/GL$3,0)/3600/$E26</f>
        <v>0</v>
      </c>
      <c r="GM26" s="0" t="n">
        <f aca="false">IF($BL26="●",SUMIFS(ST_SUM!HA:HA,ST_SUM!$L:$L,$G26)/COUNTIFS($G:$G,$G26,$BL:$BL,"●",$A:$A,GM$5)/GM$3,0)/3600/$E26</f>
        <v>0.00781548817791005</v>
      </c>
      <c r="GN26" s="0" t="n">
        <f aca="false">IF($BM26="●",SUMIFS(ST_SUM!HB:HB,ST_SUM!$L:$L,$G26)/COUNTIFS($G:$G,$G26,$BM:$BM,"●",$A:$A,GN$5)/GN$3,0)/3600/$E26</f>
        <v>0.0224403056795635</v>
      </c>
      <c r="GO26" s="0" t="n">
        <f aca="false">IF($BN26="●",SUMIFS(ST_SUM!HC:HC,ST_SUM!$L:$L,$G26)/COUNTIFS($G:$G,$G26,$BN:$BN,"●",$A:$A,GO$5)/GO$3,0)/3600/$E26</f>
        <v>0</v>
      </c>
      <c r="GP26" s="0" t="n">
        <f aca="false">IF($BO26="●",SUMIFS(ST_SUM!HD:HD,ST_SUM!$L:$L,$G26)/COUNTIFS($G:$G,$G26,$BO:$BO,"●",$A:$A,GP$5)/GP$3,0)/3600/$E26</f>
        <v>0.00536701940035273</v>
      </c>
      <c r="GQ26" s="0" t="n">
        <f aca="false">IF($BP26="●",SUMIFS(ST_SUM!HE:HE,ST_SUM!$L:$L,$G26)/COUNTIFS($G:$G,$G26,$BP:$BP,"●",$A:$A,GQ$5)/GQ$3,0)/3600/$E26</f>
        <v>0.00850147431657848</v>
      </c>
      <c r="GR26" s="0" t="n">
        <f aca="false">IF($BQ26="●",SUMIFS(ST_SUM!HF:HF,ST_SUM!$L:$L,$G26)/COUNTIFS($G:$G,$G26,$BQ:$BQ,"●",$A:$A,GR$5)/GR$3,0)/3600/$E26</f>
        <v>0.00838485346395503</v>
      </c>
      <c r="GS26" s="0" t="n">
        <f aca="false">IF($BR26="●",SUMIFS(ST_SUM!HG:HG,ST_SUM!$L:$L,$G26)/COUNTIFS($G:$G,$G26,$BR:$BR,"●",$A:$A,GS$5)/GS$3,0)/3600/$E26</f>
        <v>0.0188217757936508</v>
      </c>
      <c r="GT26" s="0" t="n">
        <f aca="false">IF($BS26="●",SUMIFS(ST_SUM!HH:HH,ST_SUM!$L:$L,$G26)/COUNTIFS($G:$G,$G26,$BS:$BS,"●",$A:$A,GT$5)/GT$3,0)/3600/$E26</f>
        <v>0.00808838045634921</v>
      </c>
      <c r="GU26" s="0" t="n">
        <f aca="false">IF($BT26="●",SUMIFS(ST_SUM!HI:HI,ST_SUM!$L:$L,$G26)/COUNTIFS($G:$G,$G26,$BT:$BT,"●",$A:$A,GU$5)/GU$3,0)/3600/$E26</f>
        <v>0.00431802524250441</v>
      </c>
      <c r="GV26" s="0" t="n">
        <f aca="false">SUM(EI26:GU26)</f>
        <v>0.488391134121473</v>
      </c>
      <c r="GW26" s="0" t="n">
        <f aca="false">IF($H26="●",SUMIFS(ST_SUM!HK:HK,ST_SUM!$L:$L,$G26)/COUNTIFS($G:$G,$G26,$H:$H,"●",$A:$A,GW$5)/GW$3,0)/3600/$E26</f>
        <v>0</v>
      </c>
      <c r="GX26" s="0" t="n">
        <f aca="false">IF($I26="●",SUMIFS(ST_SUM!HL:HL,ST_SUM!$L:$L,$G26)/COUNTIFS($G:$G,$G26,$I:$I,"●",$A:$A,GX$5)/GX$3,0)/3600/$E26</f>
        <v>0</v>
      </c>
      <c r="GY26" s="0" t="n">
        <f aca="false">IF($J26="●",SUMIFS(ST_SUM!HM:HM,ST_SUM!$L:$L,$G26)/COUNTIFS($G:$G,$G26,$J:$J,"●",$A:$A,GY$5)/GY$3,0)/3600/$E26</f>
        <v>0</v>
      </c>
      <c r="GZ26" s="0" t="n">
        <f aca="false">IF($K26="●",SUMIFS(ST_SUM!HN:HN,ST_SUM!$L:$L,$G26)/COUNTIFS($G:$G,$G26,$K:$K,"●",$A:$A,GZ$5)/GZ$3,0)/3600/$E26</f>
        <v>0</v>
      </c>
      <c r="HA26" s="0" t="n">
        <f aca="false">IF($L26="●",SUMIFS(ST_SUM!HO:HO,ST_SUM!$L:$L,$G26)/COUNTIFS($G:$G,$G26,$L:$L,"●",$A:$A,HA$5)/HA$3,0)/3600/$E26</f>
        <v>0.011240013415404</v>
      </c>
      <c r="HB26" s="0" t="n">
        <f aca="false">IF($M26="●",SUMIFS(ST_SUM!HP:HP,ST_SUM!$L:$L,$G26)/COUNTIFS($G:$G,$G26,$M:$M,"●",$A:$A,HB$5)/HB$3,0)/3600/$E26</f>
        <v>0</v>
      </c>
      <c r="HC26" s="0" t="n">
        <f aca="false">IF($N26="●",SUMIFS(ST_SUM!HQ:HQ,ST_SUM!$L:$L,$G26)/COUNTIFS($G:$G,$G26,$N:$N,"●",$A:$A,HC$5)/HC$3,0)/3600/$E26</f>
        <v>0</v>
      </c>
      <c r="HD26" s="0" t="n">
        <f aca="false">IF($O26="●",SUMIFS(ST_SUM!HR:HR,ST_SUM!$L:$L,$G26,ST_SUM!$M:$M,IF($B26='PART METHOD'!$D$4,"FMCNC1",IF($B26='PART METHOD'!$D$6,"FMCNC2","STD")))/IF($B26='PART METHOD'!$D$4,COUNTIFS($G:$G,$G26,$O:$O,"●",$A:$A,HD$5,$B:$B,'PART METHOD'!$D$4),IF($B26='PART METHOD'!$D$6,COUNTIFS($G:$G,$G26,$O:$O,"●",$A:$A,HD$5,$B:$B,'PART METHOD'!$D$6),COUNTIFS($G:$G,$G26,$O:$O,"●",$A:$A,HD$5,$B:$B,"&lt;&gt;"&amp;'PART METHOD'!$D$4,$B:$B,"&lt;&gt;"&amp;'PART METHOD'!$D$6)))/HD$3,0)/3600/$E26</f>
        <v>0.012053990162037</v>
      </c>
      <c r="HE26" s="0" t="n">
        <f aca="false">IF($P26="●",SUMIFS(ST_SUM!HS:HS,ST_SUM!$L:$L,$G26,ST_SUM!$M:$M,IF($B26='PART METHOD'!$D$4,"FMCNC1",IF($B26='PART METHOD'!$D$6,"FMCNC2","STD")))/IF($B26='PART METHOD'!$D$4,COUNTIFS($G:$G,$G26,$P:$P,"●",$A:$A,HE$5,$B:$B,'PART METHOD'!$D$4),IF($B26='PART METHOD'!$D$6,COUNTIFS($G:$G,$G26,$P:$P,"●",$A:$A,HE$5,$B:$B,'PART METHOD'!$D$6),COUNTIFS($G:$G,$G26,$P:$P,"●",$A:$A,HE$5,$B:$B,"&lt;&gt;"&amp;'PART METHOD'!$D$4,$B:$B,"&lt;&gt;"&amp;'PART METHOD'!$D$6)))/HE$3,0)/3600/$E26</f>
        <v>0.00752778303872054</v>
      </c>
      <c r="HF26" s="0" t="n">
        <f aca="false">IF($Q26="●",SUMIFS(ST_SUM!HT:HT,ST_SUM!$L:$L,$G26,ST_SUM!$M:$M,IF($B26='PART METHOD'!$D$4,"FMCNC1",IF($B26='PART METHOD'!$D$6,"FMCNC2","STD")))/IF($B26='PART METHOD'!$D$4,COUNTIFS($G:$G,$G26,$Q:$Q,"●",$A:$A,HF$5,$B:$B,'PART METHOD'!$D$4),IF($B26='PART METHOD'!$D$6,COUNTIFS($G:$G,$G26,$Q:$Q,"●",$A:$A,HF$5,$B:$B,'PART METHOD'!$D$6),COUNTIFS($G:$G,$G26,$Q:$Q,"●",$A:$A,HF$5,$B:$B,"&lt;&gt;"&amp;'PART METHOD'!$D$4,$B:$B,"&lt;&gt;"&amp;'PART METHOD'!$D$6)))/HF$3,0)/3600/$E26</f>
        <v>0</v>
      </c>
      <c r="HG26" s="0" t="n">
        <f aca="false">IF($R26="●",SUMIFS(ST_SUM!HU:HU,ST_SUM!$L:$L,$G26,ST_SUM!$M:$M,IF($B26='PART METHOD'!$D$4,"FMCNC1",IF($B26='PART METHOD'!$D$6,"FMCNC2","STD")))/IF($B26='PART METHOD'!$D$4,COUNTIFS($G:$G,$G26,$R:$R,"●",$A:$A,HG$5,$B:$B,'PART METHOD'!$D$4),IF($B26='PART METHOD'!$D$6,COUNTIFS($G:$G,$G26,$R:$R,"●",$A:$A,HG$5,$B:$B,'PART METHOD'!$D$6),COUNTIFS($G:$G,$G26,$R:$R,"●",$A:$A,HG$5,$B:$B,"&lt;&gt;"&amp;'PART METHOD'!$D$4,$B:$B,"&lt;&gt;"&amp;'PART METHOD'!$D$6)))/HG$3,0)/3600/$E26</f>
        <v>0.0341543836805556</v>
      </c>
      <c r="HH26" s="0" t="n">
        <f aca="false">IF($S26="●",SUMIFS(ST_SUM!HV:HV,ST_SUM!$L:$L,$G26,ST_SUM!$M:$M,IF($B26='PART METHOD'!$D$4,"FMCNC1",IF($B26='PART METHOD'!$D$6,"FMCNC2","STD")))/IF($B26='PART METHOD'!$D$4,COUNTIFS($G:$G,$G26,$S:$S,"●",$A:$A,HH$5,$B:$B,'PART METHOD'!$D$4),IF($B26='PART METHOD'!$D$6,COUNTIFS($G:$G,$G26,$S:$S,"●",$A:$A,HH$5,$B:$B,'PART METHOD'!$D$6),COUNTIFS($G:$G,$G26,$S:$S,"●",$A:$A,HH$5,$B:$B,"&lt;&gt;"&amp;'PART METHOD'!$D$4,$B:$B,"&lt;&gt;"&amp;'PART METHOD'!$D$6)))/HH$3,0)/3600/$E26</f>
        <v>0.00901534880050505</v>
      </c>
      <c r="HI26" s="0" t="n">
        <f aca="false">IF($T26="●",SUMIFS(ST_SUM!HW:HW,ST_SUM!$L:$L,$G26,ST_SUM!$M:$M,IF($B26='PART METHOD'!$D$4,"FMCNC1",IF($B26='PART METHOD'!$D$6,"FMCNC2","STD")))/IF($B26='PART METHOD'!$D$4,COUNTIFS($G:$G,$G26,$T:$T,"●",$A:$A,HI$5,$B:$B,'PART METHOD'!$D$4),IF($B26='PART METHOD'!$D$6,COUNTIFS($G:$G,$G26,$T:$T,"●",$A:$A,HI$5,$B:$B,'PART METHOD'!$D$6),COUNTIFS($G:$G,$G26,$T:$T,"●",$A:$A,HI$5,$B:$B,"&lt;&gt;"&amp;'PART METHOD'!$D$4,$B:$B,"&lt;&gt;"&amp;'PART METHOD'!$D$6)))/HI$3,0)/3600/$E26</f>
        <v>0.0060281789246633</v>
      </c>
      <c r="HJ26" s="0" t="n">
        <f aca="false">IF($U26="●",SUMIFS(ST_SUM!HX:HX,ST_SUM!$L:$L,$G26,ST_SUM!$M:$M,IF($B26='PART METHOD'!$D$4,"FMCNC1",IF($B26='PART METHOD'!$D$6,"FMCNC2","STD")))/IF($B26='PART METHOD'!$D$4,COUNTIFS($G:$G,$G26,$U:$U,"●",$A:$A,HJ$5,$B:$B,'PART METHOD'!$D$4),IF($B26='PART METHOD'!$D$6,COUNTIFS($G:$G,$G26,$U:$U,"●",$A:$A,HJ$5,$B:$B,'PART METHOD'!$D$6),COUNTIFS($G:$G,$G26,$U:$U,"●",$A:$A,HJ$5,$B:$B,"&lt;&gt;"&amp;'PART METHOD'!$D$4,$B:$B,"&lt;&gt;"&amp;'PART METHOD'!$D$6)))/HJ$3,0)/3600/$E26</f>
        <v>0.00998438657407407</v>
      </c>
      <c r="HK26" s="0" t="n">
        <f aca="false">IF($V26="●",SUMIFS(ST_SUM!HY:HY,ST_SUM!$L:$L,$G26,ST_SUM!$M:$M,IF($B26='PART METHOD'!$D$4,"FMCNC1",IF($B26='PART METHOD'!$D$6,"FMCNC2","STD")))/IF($B26='PART METHOD'!$D$4,COUNTIFS($G:$G,$G26,$V:$V,"●",$A:$A,HK$5,$B:$B,'PART METHOD'!$D$4),IF($B26='PART METHOD'!$D$6,COUNTIFS($G:$G,$G26,$V:$V,"●",$A:$A,HK$5,$B:$B,'PART METHOD'!$D$6),COUNTIFS($G:$G,$G26,$V:$V,"●",$A:$A,HK$5,$B:$B,"&lt;&gt;"&amp;'PART METHOD'!$D$4,$B:$B,"&lt;&gt;"&amp;'PART METHOD'!$D$6)))/HK$3,0)/3600/$E26</f>
        <v>0</v>
      </c>
      <c r="HL26" s="0" t="n">
        <f aca="false">IF($W26="●",SUMIFS(ST_SUM!HZ:HZ,ST_SUM!$L:$L,$G26,ST_SUM!$N:$N,IF($B26='PART METHOD'!$D$5,"HAND","STD"))/COUNTIFS($G:$G,$G26,$W:$W,"●",$A:$A,HL$5,$B:$B,IF($B26='PART METHOD'!$D$5,'PART METHOD'!$D$5,"&lt;&gt;"&amp;'PART METHOD'!$D$5))/HL$3,0)/3600/$E26</f>
        <v>0.0100947364267677</v>
      </c>
      <c r="HM26" s="0" t="n">
        <f aca="false">IF($X26="●",SUMIFS(ST_SUM!IA:IA,ST_SUM!$L:$L,$G26)/COUNTIFS($G:$G,$G26,$X:$X,"●",$A:$A,HM$5)/HM$3,0)/3600/$E26</f>
        <v>0.000737141927083333</v>
      </c>
      <c r="HN26" s="0" t="n">
        <f aca="false">IF($Y26="●",SUMIFS(ST_SUM!IB:IB,ST_SUM!$L:$L,$G26)/COUNTIFS($G:$G,$G26,$Y:$Y,"●",$A:$A,HN$5)/HN$3,0)/3600/$E26</f>
        <v>0.00418084201388889</v>
      </c>
      <c r="HO26" s="0" t="n">
        <f aca="false">IF($Z26="●",SUMIFS(ST_SUM!IC:IC,ST_SUM!$L:$L,$G26)/COUNTIFS($G:$G,$G26,$Z:$Z,"●",$A:$A,HO$5)/HO$3,0)/3600/$E26</f>
        <v>0.00660211226851852</v>
      </c>
      <c r="HP26" s="0" t="n">
        <f aca="false">IF($AA26="●",SUMIFS(ST_SUM!ID:ID,ST_SUM!$L:$L,$G26)/COUNTIFS($G:$G,$G26,$AA:$AA,"●",$A:$A,HP$5)/HP$3,0)/3600/$E26</f>
        <v>0</v>
      </c>
      <c r="HQ26" s="0" t="n">
        <f aca="false">IF($AB26="●",SUMIFS(ST_SUM!IE:IE,ST_SUM!$L:$L,$G26)/COUNTIFS($G:$G,$G26,$AB:$AB,"●",$A:$A,HQ$5)/HQ$3,0)/3600/$E26</f>
        <v>0.00760650252525253</v>
      </c>
      <c r="HR26" s="0" t="n">
        <f aca="false">IF($AC26="●",SUMIFS(ST_SUM!IF:IF,ST_SUM!$L:$L,$G26)/COUNTIFS($G:$G,$G26,$AC:$AC,"●",$A:$A,HR$5)/HR$3,0)/3600/$E26</f>
        <v>0.00165620528198653</v>
      </c>
      <c r="HS26" s="0" t="n">
        <f aca="false">IF($AD26="●",SUMIFS(ST_SUM!IG:IG,ST_SUM!$L:$L,$G26)/COUNTIFS($G:$G,$G26,$AD:$AD,"●",$A:$A,HS$5)/HS$3,0)/3600/$E26</f>
        <v>0.00837168231797138</v>
      </c>
      <c r="HT26" s="0" t="n">
        <f aca="false">IF($AE26="●",SUMIFS(ST_SUM!IH:IH,ST_SUM!$L:$L,$G26)/COUNTIFS($G:$G,$G26,$AE:$AE,"●",$A:$A,HT$5)/HT$3,0)/3600/$E26</f>
        <v>0</v>
      </c>
      <c r="HU26" s="0" t="n">
        <f aca="false">IF($AF26="●",SUMIFS(ST_SUM!II:II,ST_SUM!$L:$L,$G26)/COUNTIFS($G:$G,$G26,$AF:$AF,"●",$A:$A,HU$5)/HU$3,0)/3600/$E26</f>
        <v>0</v>
      </c>
      <c r="HV26" s="0" t="n">
        <f aca="false">IF($AG26="●",SUMIFS(ST_SUM!IJ:IJ,ST_SUM!$L:$L,$G26)/COUNTIFS($G:$G,$G26,$AG:$AG,"●",$A:$A,HV$5)/HV$3,0)/3600/$E26</f>
        <v>0.0053797151199495</v>
      </c>
      <c r="HW26" s="0" t="n">
        <f aca="false">IF($AH26="●",SUMIFS(ST_SUM!IK:IK,ST_SUM!$L:$L,$G26)/COUNTIFS($G:$G,$G26,$AH:$AH,"●",$A:$A,HW$5)/HW$3,0)/3600/$E26</f>
        <v>0.0105521543560606</v>
      </c>
      <c r="HX26" s="0" t="n">
        <f aca="false">IF($AI26="●",SUMIFS(ST_SUM!IL:IL,ST_SUM!$L:$L,$G26)/COUNTIFS($G:$G,$G26,$AI:$AI,"●",$A:$A,HX$5)/HX$3,0)/3600/$E26</f>
        <v>0.030460432449495</v>
      </c>
      <c r="HY26" s="0" t="n">
        <f aca="false">IF($AJ26="●",SUMIFS(ST_SUM!IM:IM,ST_SUM!$L:$L,$G26)/COUNTIFS($G:$G,$G26,$AJ:$AJ,"●",$A:$A,HY$5)/HY$3,0)/3600/$E26</f>
        <v>0.0166312697285354</v>
      </c>
      <c r="HZ26" s="0" t="n">
        <f aca="false">IF($AK26="●",SUMIFS(ST_SUM!IN:IN,ST_SUM!$L:$L,$G26)/COUNTIFS($G:$G,$G26,$AK:$AK,"●",$A:$A,HZ$5)/HZ$3,0)/3600/$E26</f>
        <v>0</v>
      </c>
      <c r="IA26" s="0" t="n">
        <f aca="false">IF($AL26="●",SUMIFS(ST_SUM!IO:IO,ST_SUM!$L:$L,$G26)/COUNTIFS($G:$G,$G26,$AL:$AL,"●",$A:$A,IA$5)/IA$3,0)/3600/$E26</f>
        <v>0.00716685343013468</v>
      </c>
      <c r="IB26" s="0" t="n">
        <f aca="false">IF($AM26="●",SUMIFS(ST_SUM!IP:IP,ST_SUM!$L:$L,$G26)/COUNTIFS($G:$G,$G26,$AM:$AM,"●",$A:$A,IB$5)/IB$3,0)/3600/$E26</f>
        <v>0.0114909524936869</v>
      </c>
      <c r="IC26" s="0" t="n">
        <f aca="false">IF($AN26="●",SUMIFS(ST_SUM!IQ:IQ,ST_SUM!$L:$L,$G26)/COUNTIFS($G:$G,$G26,$AN:$AN,"●",$A:$A,IC$5)/IC$3,0)/3600/$E26</f>
        <v>0.00776820549242424</v>
      </c>
      <c r="ID26" s="0" t="n">
        <f aca="false">IF($AO26="●",SUMIFS(ST_SUM!IR:IR,ST_SUM!$L:$L,$G26)/COUNTIFS($G:$G,$G26,$AO:$AO,"●",$A:$A,ID$5)/ID$3,0)/3600/$E26</f>
        <v>0.0221203785905934</v>
      </c>
      <c r="IE26" s="0" t="n">
        <f aca="false">IF($AP26="●",SUMIFS(ST_SUM!IS:IS,ST_SUM!$L:$L,$G26)/COUNTIFS($G:$G,$G26,$AP:$AP,"●",$A:$A,IE$5)/IE$3,0)/3600/$E26</f>
        <v>0.00411852272727273</v>
      </c>
      <c r="IF26" s="0" t="n">
        <f aca="false">IF($AQ26="●",SUMIFS(ST_SUM!IT:IT,ST_SUM!$L:$L,$G26)/COUNTIFS($G:$G,$G26,$AQ:$AQ,"●",$A:$A,IF$5)/IF$3,0)/3600/$E26</f>
        <v>0.00944301491477273</v>
      </c>
      <c r="IG26" s="0" t="n">
        <f aca="false">IF($AR26="●",SUMIFS(ST_SUM!IU:IU,ST_SUM!$L:$L,$G26)/COUNTIFS($G:$G,$G26,$AR:$AR,"●",$A:$A,IG$5)/IG$3,0)/3600/$E26</f>
        <v>0.00569166232638889</v>
      </c>
      <c r="IH26" s="0" t="n">
        <f aca="false">IF($AS26="●",SUMIFS(ST_SUM!IV:IV,ST_SUM!$L:$L,$G26)/COUNTIFS($G:$G,$G26,$AS:$AS,"●",$A:$A,IH$5)/IH$3,0)/3600/$E26</f>
        <v>0.0195476957070707</v>
      </c>
      <c r="II26" s="0" t="n">
        <f aca="false">IF($AT26="●",SUMIFS(ST_SUM!IW:IW,ST_SUM!$L:$L,$G26)/COUNTIFS($G:$G,$G26,$AT:$AT,"●",$A:$A,II$5)/II$3,0)/3600/$E26</f>
        <v>0</v>
      </c>
      <c r="IJ26" s="0" t="n">
        <f aca="false">IF($AU26="●",SUMIFS(ST_SUM!IX:IX,ST_SUM!$L:$L,$G26)/COUNTIFS($G:$G,$G26,$AU:$AU,"●",$A:$A,IJ$5)/IJ$3,0)/3600/$E26</f>
        <v>0.00249363952020202</v>
      </c>
      <c r="IK26" s="0" t="n">
        <f aca="false">IF($AV26="●",SUMIFS(ST_SUM!IY:IY,ST_SUM!$L:$L,$G26)/COUNTIFS($G:$G,$G26,$AV:$AV,"●",$A:$A,IK$5)/IK$3,0)/3600/$E26</f>
        <v>0</v>
      </c>
      <c r="IL26" s="0" t="n">
        <f aca="false">IF($AW26="●",SUMIFS(ST_SUM!IZ:IZ,ST_SUM!$L:$L,$G26)/COUNTIFS($G:$G,$G26,$AW:$AW,"●",$A:$A,IL$5)/IL$3,0)/3600/$E26</f>
        <v>0.00490557396885522</v>
      </c>
      <c r="IM26" s="0" t="n">
        <f aca="false">IF($AX26="●",SUMIFS(ST_SUM!JA:JA,ST_SUM!$L:$L,$G26)/COUNTIFS($G:$G,$G26,$AX:$AX,"●",$A:$A,IM$5)/IM$3,0)/3600/$E26</f>
        <v>0</v>
      </c>
      <c r="IN26" s="0" t="n">
        <f aca="false">IF($AY26="●",SUMIFS(ST_SUM!JB:JB,ST_SUM!$L:$L,$G26)/COUNTIFS($G:$G,$G26,$AY:$AY,"●",$A:$A,IN$5)/IN$3,0)/3600/$E26</f>
        <v>0</v>
      </c>
      <c r="IO26" s="0" t="n">
        <f aca="false">IF($AZ26="●",SUMIFS(ST_SUM!JC:JC,ST_SUM!$L:$L,$G26)/COUNTIFS($G:$G,$G26,$AZ:$AZ,"●",$A:$A,IO$5)/IO$3,0)/3600/$E26</f>
        <v>0</v>
      </c>
      <c r="IP26" s="0" t="n">
        <f aca="false">IF($BA26="●",SUMIFS(ST_SUM!JD:JD,ST_SUM!$L:$L,$G26)/COUNTIFS($G:$G,$G26,$BA:$BA,"●",$A:$A,IP$5)/IP$3,0)/3600/$E26</f>
        <v>0.00818602864583333</v>
      </c>
      <c r="IQ26" s="0" t="n">
        <f aca="false">IF($BB26="●",SUMIFS(ST_SUM!JE:JE,ST_SUM!$L:$L,$G26)/COUNTIFS($G:$G,$G26,$BB:$BB,"●",$A:$A,IQ$5)/IQ$3,0)/3600/$E26</f>
        <v>0.00757780934343434</v>
      </c>
      <c r="IR26" s="0" t="n">
        <f aca="false">IF($BC26="●",SUMIFS(ST_SUM!JF:JF,ST_SUM!$L:$L,$G26)/COUNTIFS($G:$G,$G26,$BC:$BC,"●",$A:$A,IR$5)/IR$3,0)/3600/$E26</f>
        <v>0.0140926057449495</v>
      </c>
      <c r="IS26" s="0" t="n">
        <f aca="false">IF($BD26="●",SUMIFS(ST_SUM!JG:JG,ST_SUM!$L:$L,$G26)/COUNTIFS($G:$G,$G26,$BD:$BD,"●",$A:$A,IS$5)/IS$3,0)/3600/$E26</f>
        <v>0.0205158538510101</v>
      </c>
      <c r="IT26" s="0" t="n">
        <f aca="false">IF($BE26="●",SUMIFS(ST_SUM!JH:JH,ST_SUM!$L:$L,$G26)/COUNTIFS($G:$G,$G26,$BE:$BE,"●",$A:$A,IT$5)/IT$3,0)/3600/$E26</f>
        <v>0.0026208759469697</v>
      </c>
      <c r="IU26" s="0" t="n">
        <f aca="false">IF($BF26="●",SUMIFS(ST_SUM!JI:JI,ST_SUM!$L:$L,$G26)/COUNTIFS($G:$G,$G26,$BF:$BF,"●",$A:$A,IU$5)/IU$3,0)/3600/$E26</f>
        <v>0.0209530421401515</v>
      </c>
      <c r="IV26" s="0" t="n">
        <f aca="false">IF($BG26="●",SUMIFS(ST_SUM!JJ:JJ,ST_SUM!$L:$L,$G26)/COUNTIFS($G:$G,$G26,$BG:$BG,"●",$A:$A,IV$5)/IV$3,0)/3600/$E26</f>
        <v>0.0243463344381313</v>
      </c>
      <c r="IW26" s="0" t="n">
        <f aca="false">IF($BH26="●",SUMIFS(ST_SUM!JK:JK,ST_SUM!$L:$L,$G26)/COUNTIFS($G:$G,$G26,$BH:$BH,"●",$A:$A,IW$5)/IW$3,0)/3600/$E26</f>
        <v>0.00902734375</v>
      </c>
      <c r="IX26" s="0" t="n">
        <f aca="false">IF($BI26="●",SUMIFS(ST_SUM!JL:JL,ST_SUM!$L:$L,$G26)/COUNTIFS($G:$G,$G26,$BI:$BI,"●",$A:$A,IX$5)/IX$3,0)/3600/$E26</f>
        <v>0.00590585279882155</v>
      </c>
      <c r="IY26" s="0" t="n">
        <f aca="false">IF($BJ26="●",SUMIFS(ST_SUM!JM:JM,ST_SUM!$L:$L,$G26)/COUNTIFS($G:$G,$G26,$BJ:$BJ,"●",$A:$A,IY$5)/IY$3,0)/3600/$E26</f>
        <v>0.00759707899305556</v>
      </c>
      <c r="IZ26" s="0" t="n">
        <f aca="false">IF($BK26="●",SUMIFS(ST_SUM!JN:JN,ST_SUM!$L:$L,$G26)/COUNTIFS($G:$G,$G26,$BK:$BK,"●",$A:$A,IZ$5)/IZ$3,0)/3600/$E26</f>
        <v>0</v>
      </c>
      <c r="JA26" s="0" t="n">
        <f aca="false">IF($BL26="●",SUMIFS(ST_SUM!JO:JO,ST_SUM!$L:$L,$G26)/COUNTIFS($G:$G,$G26,$BL:$BL,"●",$A:$A,JA$5)/JA$3,0)/3600/$E26</f>
        <v>0.00360421006944444</v>
      </c>
      <c r="JB26" s="0" t="n">
        <f aca="false">IF($BM26="●",SUMIFS(ST_SUM!JP:JP,ST_SUM!$L:$L,$G26)/COUNTIFS($G:$G,$G26,$BM:$BM,"●",$A:$A,JB$5)/JB$3,0)/3600/$E26</f>
        <v>0.0251949080650253</v>
      </c>
      <c r="JC26" s="0" t="n">
        <f aca="false">IF($BN26="●",SUMIFS(ST_SUM!JQ:JQ,ST_SUM!$L:$L,$G26)/COUNTIFS($G:$G,$G26,$BN:$BN,"●",$A:$A,JC$5)/JC$3,0)/3600/$E26</f>
        <v>0</v>
      </c>
      <c r="JD26" s="0" t="n">
        <f aca="false">IF($BO26="●",SUMIFS(ST_SUM!JR:JR,ST_SUM!$L:$L,$G26)/COUNTIFS($G:$G,$G26,$BO:$BO,"●",$A:$A,JD$5)/JD$3,0)/3600/$E26</f>
        <v>0.00736399410774411</v>
      </c>
      <c r="JE26" s="0" t="n">
        <f aca="false">IF($BP26="●",SUMIFS(ST_SUM!JS:JS,ST_SUM!$L:$L,$G26)/COUNTIFS($G:$G,$G26,$BP:$BP,"●",$A:$A,JE$5)/JE$3,0)/3600/$E26</f>
        <v>0.00771815288299663</v>
      </c>
      <c r="JF26" s="0" t="n">
        <f aca="false">IF($BQ26="●",SUMIFS(ST_SUM!JT:JT,ST_SUM!$L:$L,$G26)/COUNTIFS($G:$G,$G26,$BQ:$BQ,"●",$A:$A,JF$5)/JF$3,0)/3600/$E26</f>
        <v>0.00834254261363636</v>
      </c>
      <c r="JG26" s="0" t="n">
        <f aca="false">IF($BR26="●",SUMIFS(ST_SUM!JU:JU,ST_SUM!$L:$L,$G26)/COUNTIFS($G:$G,$G26,$BR:$BR,"●",$A:$A,JG$5)/JG$3,0)/3600/$E26</f>
        <v>0.0151463802083333</v>
      </c>
      <c r="JH26" s="0" t="n">
        <f aca="false">IF($BS26="●",SUMIFS(ST_SUM!JV:JV,ST_SUM!$L:$L,$G26)/COUNTIFS($G:$G,$G26,$BS:$BS,"●",$A:$A,JH$5)/JH$3,0)/3600/$E26</f>
        <v>0.00653785905934343</v>
      </c>
      <c r="JI26" s="0" t="n">
        <f aca="false">IF($BT26="●",SUMIFS(ST_SUM!JW:JW,ST_SUM!$L:$L,$G26)/COUNTIFS($G:$G,$G26,$BT:$BT,"●",$A:$A,JI$5)/JI$3,0)/3600/$E26</f>
        <v>0.00538521148989899</v>
      </c>
      <c r="JJ26" s="0" t="n">
        <f aca="false">SUM(GW26:JI26)</f>
        <v>0.48713946233165</v>
      </c>
      <c r="JK26" s="0" t="n">
        <f aca="false">IF($H26="●",SUMIFS(ST_SUM!JY:JY,ST_SUM!$L:$L,$G26)/COUNTIFS($G:$G,$G26,$H:$H,"●",$A:$A,JK$5)/JK$3,0)/3600/$E26</f>
        <v>0</v>
      </c>
      <c r="JL26" s="0" t="n">
        <f aca="false">IF($I26="●",SUMIFS(ST_SUM!JZ:JZ,ST_SUM!$L:$L,$G26)/COUNTIFS($G:$G,$G26,$I:$I,"●",$A:$A,JL$5)/JL$3,0)/3600/$E26</f>
        <v>0</v>
      </c>
      <c r="JM26" s="0" t="n">
        <f aca="false">IF($J26="●",SUMIFS(ST_SUM!KA:KA,ST_SUM!$L:$L,$G26)/COUNTIFS($G:$G,$G26,$J:$J,"●",$A:$A,JM$5)/JM$3,0)/3600/$E26</f>
        <v>0</v>
      </c>
      <c r="JN26" s="0" t="n">
        <f aca="false">IF($K26="●",SUMIFS(ST_SUM!KB:KB,ST_SUM!$L:$L,$G26)/COUNTIFS($G:$G,$G26,$K:$K,"●",$A:$A,JN$5)/JN$3,0)/3600/$E26</f>
        <v>0</v>
      </c>
      <c r="JO26" s="0" t="n">
        <f aca="false">IF($L26="●",SUMIFS(ST_SUM!KC:KC,ST_SUM!$L:$L,$G26)/COUNTIFS($G:$G,$G26,$L:$L,"●",$A:$A,JO$5)/JO$3,0)/3600/$E26</f>
        <v>0.0216707552083333</v>
      </c>
      <c r="JP26" s="0" t="n">
        <f aca="false">IF($M26="●",SUMIFS(ST_SUM!KD:KD,ST_SUM!$L:$L,$G26)/COUNTIFS($G:$G,$G26,$M:$M,"●",$A:$A,JP$5)/JP$3,0)/3600/$E26</f>
        <v>0</v>
      </c>
      <c r="JQ26" s="0" t="n">
        <f aca="false">IF($N26="●",SUMIFS(ST_SUM!KE:KE,ST_SUM!$L:$L,$G26)/COUNTIFS($G:$G,$G26,$N:$N,"●",$A:$A,JQ$5)/JQ$3,0)/3600/$E26</f>
        <v>0</v>
      </c>
      <c r="JR26" s="0" t="n">
        <f aca="false">IF($O26="●",SUMIFS(ST_SUM!KF:KF,ST_SUM!$L:$L,$G26,ST_SUM!$M:$M,IF($B26='PART METHOD'!$D$4,"FMCNC1",IF($B26='PART METHOD'!$D$6,"FMCNC2","STD")))/IF($B26='PART METHOD'!$D$4,COUNTIFS($G:$G,$G26,$O:$O,"●",$A:$A,JR$5,$B:$B,'PART METHOD'!$D$4),IF($B26='PART METHOD'!$D$6,COUNTIFS($G:$G,$G26,$O:$O,"●",$A:$A,JR$5,$B:$B,'PART METHOD'!$D$6),COUNTIFS($G:$G,$G26,$O:$O,"●",$A:$A,JR$5,$B:$B,"&lt;&gt;"&amp;'PART METHOD'!$D$4,$B:$B,"&lt;&gt;"&amp;'PART METHOD'!$D$6)))/JR$3,0)/3600/$E26</f>
        <v>0.0181762934027778</v>
      </c>
      <c r="JS26" s="0" t="n">
        <f aca="false">IF($P26="●",SUMIFS(ST_SUM!KG:KG,ST_SUM!$L:$L,$G26,ST_SUM!$M:$M,IF($B26='PART METHOD'!$D$4,"FMCNC1",IF($B26='PART METHOD'!$D$6,"FMCNC2","STD")))/IF($B26='PART METHOD'!$D$4,COUNTIFS($G:$G,$G26,$P:$P,"●",$A:$A,JS$5,$B:$B,'PART METHOD'!$D$4),IF($B26='PART METHOD'!$D$6,COUNTIFS($G:$G,$G26,$P:$P,"●",$A:$A,JS$5,$B:$B,'PART METHOD'!$D$6),COUNTIFS($G:$G,$G26,$P:$P,"●",$A:$A,JS$5,$B:$B,"&lt;&gt;"&amp;'PART METHOD'!$D$4,$B:$B,"&lt;&gt;"&amp;'PART METHOD'!$D$6)))/JS$3,0)/3600/$E26</f>
        <v>0.00986117708333333</v>
      </c>
      <c r="JT26" s="0" t="n">
        <f aca="false">IF($Q26="●",SUMIFS(ST_SUM!KH:KH,ST_SUM!$L:$L,$G26,ST_SUM!$M:$M,IF($B26='PART METHOD'!$D$4,"FMCNC1",IF($B26='PART METHOD'!$D$6,"FMCNC2","STD")))/IF($B26='PART METHOD'!$D$4,COUNTIFS($G:$G,$G26,$Q:$Q,"●",$A:$A,JT$5,$B:$B,'PART METHOD'!$D$4),IF($B26='PART METHOD'!$D$6,COUNTIFS($G:$G,$G26,$Q:$Q,"●",$A:$A,JT$5,$B:$B,'PART METHOD'!$D$6),COUNTIFS($G:$G,$G26,$Q:$Q,"●",$A:$A,JT$5,$B:$B,"&lt;&gt;"&amp;'PART METHOD'!$D$4,$B:$B,"&lt;&gt;"&amp;'PART METHOD'!$D$6)))/JT$3,0)/3600/$E26</f>
        <v>0</v>
      </c>
      <c r="JU26" s="0" t="n">
        <f aca="false">IF($R26="●",SUMIFS(ST_SUM!KI:KI,ST_SUM!$L:$L,$G26,ST_SUM!$M:$M,IF($B26='PART METHOD'!$D$4,"FMCNC1",IF($B26='PART METHOD'!$D$6,"FMCNC2","STD")))/IF($B26='PART METHOD'!$D$4,COUNTIFS($G:$G,$G26,$R:$R,"●",$A:$A,JU$5,$B:$B,'PART METHOD'!$D$4),IF($B26='PART METHOD'!$D$6,COUNTIFS($G:$G,$G26,$R:$R,"●",$A:$A,JU$5,$B:$B,'PART METHOD'!$D$6),COUNTIFS($G:$G,$G26,$R:$R,"●",$A:$A,JU$5,$B:$B,"&lt;&gt;"&amp;'PART METHOD'!$D$4,$B:$B,"&lt;&gt;"&amp;'PART METHOD'!$D$6)))/JU$3,0)/3600/$E26</f>
        <v>0.0548038359375</v>
      </c>
      <c r="JV26" s="0" t="n">
        <f aca="false">IF($S26="●",SUMIFS(ST_SUM!KJ:KJ,ST_SUM!$L:$L,$G26,ST_SUM!$M:$M,IF($B26='PART METHOD'!$D$4,"FMCNC1",IF($B26='PART METHOD'!$D$6,"FMCNC2","STD")))/IF($B26='PART METHOD'!$D$4,COUNTIFS($G:$G,$G26,$S:$S,"●",$A:$A,JV$5,$B:$B,'PART METHOD'!$D$4),IF($B26='PART METHOD'!$D$6,COUNTIFS($G:$G,$G26,$S:$S,"●",$A:$A,JV$5,$B:$B,'PART METHOD'!$D$6),COUNTIFS($G:$G,$G26,$S:$S,"●",$A:$A,JV$5,$B:$B,"&lt;&gt;"&amp;'PART METHOD'!$D$4,$B:$B,"&lt;&gt;"&amp;'PART METHOD'!$D$6)))/JV$3,0)/3600/$E26</f>
        <v>0.0148694994212963</v>
      </c>
      <c r="JW26" s="0" t="n">
        <f aca="false">IF($T26="●",SUMIFS(ST_SUM!KK:KK,ST_SUM!$L:$L,$G26,ST_SUM!$M:$M,IF($B26='PART METHOD'!$D$4,"FMCNC1",IF($B26='PART METHOD'!$D$6,"FMCNC2","STD")))/IF($B26='PART METHOD'!$D$4,COUNTIFS($G:$G,$G26,$T:$T,"●",$A:$A,JW$5,$B:$B,'PART METHOD'!$D$4),IF($B26='PART METHOD'!$D$6,COUNTIFS($G:$G,$G26,$T:$T,"●",$A:$A,JW$5,$B:$B,'PART METHOD'!$D$6),COUNTIFS($G:$G,$G26,$T:$T,"●",$A:$A,JW$5,$B:$B,"&lt;&gt;"&amp;'PART METHOD'!$D$4,$B:$B,"&lt;&gt;"&amp;'PART METHOD'!$D$6)))/JW$3,0)/3600/$E26</f>
        <v>0.007116171875</v>
      </c>
      <c r="JX26" s="0" t="n">
        <f aca="false">IF($U26="●",SUMIFS(ST_SUM!KL:KL,ST_SUM!$L:$L,$G26,ST_SUM!$M:$M,IF($B26='PART METHOD'!$D$4,"FMCNC1",IF($B26='PART METHOD'!$D$6,"FMCNC2","STD")))/IF($B26='PART METHOD'!$D$4,COUNTIFS($G:$G,$G26,$U:$U,"●",$A:$A,JX$5,$B:$B,'PART METHOD'!$D$4),IF($B26='PART METHOD'!$D$6,COUNTIFS($G:$G,$G26,$U:$U,"●",$A:$A,JX$5,$B:$B,'PART METHOD'!$D$6),COUNTIFS($G:$G,$G26,$U:$U,"●",$A:$A,JX$5,$B:$B,"&lt;&gt;"&amp;'PART METHOD'!$D$4,$B:$B,"&lt;&gt;"&amp;'PART METHOD'!$D$6)))/JX$3,0)/3600/$E26</f>
        <v>0.0151657667824074</v>
      </c>
      <c r="JY26" s="0" t="n">
        <f aca="false">IF($V26="●",SUMIFS(ST_SUM!KM:KM,ST_SUM!$L:$L,$G26,ST_SUM!$M:$M,IF($B26='PART METHOD'!$D$4,"FMCNC1",IF($B26='PART METHOD'!$D$6,"FMCNC2","STD")))/IF($B26='PART METHOD'!$D$4,COUNTIFS($G:$G,$G26,$V:$V,"●",$A:$A,JY$5,$B:$B,'PART METHOD'!$D$4),IF($B26='PART METHOD'!$D$6,COUNTIFS($G:$G,$G26,$V:$V,"●",$A:$A,JY$5,$B:$B,'PART METHOD'!$D$6),COUNTIFS($G:$G,$G26,$V:$V,"●",$A:$A,JY$5,$B:$B,"&lt;&gt;"&amp;'PART METHOD'!$D$4,$B:$B,"&lt;&gt;"&amp;'PART METHOD'!$D$6)))/JY$3,0)/3600/$E26</f>
        <v>0</v>
      </c>
      <c r="JZ26" s="0" t="n">
        <f aca="false">IF($W26="●",SUMIFS(ST_SUM!KN:KN,ST_SUM!$L:$L,$G26,ST_SUM!$N:$N,IF($B26='PART METHOD'!$D$5,"HAND","STD"))/COUNTIFS($G:$G,$G26,$W:$W,"●",$A:$A,JZ$5,$B:$B,IF($B26='PART METHOD'!$D$5,'PART METHOD'!$D$5,"&lt;&gt;"&amp;'PART METHOD'!$D$5))/JZ$3,0)/3600/$E26</f>
        <v>0.0223888671875</v>
      </c>
      <c r="KA26" s="0" t="n">
        <f aca="false">IF($X26="●",SUMIFS(ST_SUM!KO:KO,ST_SUM!$L:$L,$G26)/COUNTIFS($G:$G,$G26,$X:$X,"●",$A:$A,KA$5)/KA$3,0)/3600/$E26</f>
        <v>0.000687999131944445</v>
      </c>
      <c r="KB26" s="0" t="n">
        <f aca="false">IF($Y26="●",SUMIFS(ST_SUM!KP:KP,ST_SUM!$L:$L,$G26)/COUNTIFS($G:$G,$G26,$Y:$Y,"●",$A:$A,KB$5)/KB$3,0)/3600/$E26</f>
        <v>0.0136327526041667</v>
      </c>
      <c r="KC26" s="0" t="n">
        <f aca="false">IF($Z26="●",SUMIFS(ST_SUM!KQ:KQ,ST_SUM!$L:$L,$G26)/COUNTIFS($G:$G,$G26,$Z:$Z,"●",$A:$A,KC$5)/KC$3,0)/3600/$E26</f>
        <v>0.0135499131944444</v>
      </c>
      <c r="KD26" s="0" t="n">
        <f aca="false">IF($AA26="●",SUMIFS(ST_SUM!KR:KR,ST_SUM!$L:$L,$G26)/COUNTIFS($G:$G,$G26,$AA:$AA,"●",$A:$A,KD$5)/KD$3,0)/3600/$E26</f>
        <v>0</v>
      </c>
      <c r="KE26" s="0" t="n">
        <f aca="false">IF($AB26="●",SUMIFS(ST_SUM!KS:KS,ST_SUM!$L:$L,$G26)/COUNTIFS($G:$G,$G26,$AB:$AB,"●",$A:$A,KE$5)/KE$3,0)/3600/$E26</f>
        <v>0.0112126128472222</v>
      </c>
      <c r="KF26" s="0" t="n">
        <f aca="false">IF($AC26="●",SUMIFS(ST_SUM!KT:KT,ST_SUM!$L:$L,$G26)/COUNTIFS($G:$G,$G26,$AC:$AC,"●",$A:$A,KF$5)/KF$3,0)/3600/$E26</f>
        <v>0.00520427662037037</v>
      </c>
      <c r="KG26" s="0" t="n">
        <f aca="false">IF($AD26="●",SUMIFS(ST_SUM!KU:KU,ST_SUM!$L:$L,$G26)/COUNTIFS($G:$G,$G26,$AD:$AD,"●",$A:$A,KG$5)/KG$3,0)/3600/$E26</f>
        <v>0.0139642737268519</v>
      </c>
      <c r="KH26" s="0" t="n">
        <f aca="false">IF($AE26="●",SUMIFS(ST_SUM!KV:KV,ST_SUM!$L:$L,$G26)/COUNTIFS($G:$G,$G26,$AE:$AE,"●",$A:$A,KH$5)/KH$3,0)/3600/$E26</f>
        <v>0</v>
      </c>
      <c r="KI26" s="0" t="n">
        <f aca="false">IF($AF26="●",SUMIFS(ST_SUM!KW:KW,ST_SUM!$L:$L,$G26)/COUNTIFS($G:$G,$G26,$AF:$AF,"●",$A:$A,KI$5)/KI$3,0)/3600/$E26</f>
        <v>0</v>
      </c>
      <c r="KJ26" s="0" t="n">
        <f aca="false">IF($AG26="●",SUMIFS(ST_SUM!KX:KX,ST_SUM!$L:$L,$G26)/COUNTIFS($G:$G,$G26,$AG:$AG,"●",$A:$A,KJ$5)/KJ$3,0)/3600/$E26</f>
        <v>0.0154518663194444</v>
      </c>
      <c r="KK26" s="0" t="n">
        <f aca="false">IF($AH26="●",SUMIFS(ST_SUM!KY:KY,ST_SUM!$L:$L,$G26)/COUNTIFS($G:$G,$G26,$AH:$AH,"●",$A:$A,KK$5)/KK$3,0)/3600/$E26</f>
        <v>0.0151472135416667</v>
      </c>
      <c r="KL26" s="0" t="n">
        <f aca="false">IF($AI26="●",SUMIFS(ST_SUM!KZ:KZ,ST_SUM!$L:$L,$G26)/COUNTIFS($G:$G,$G26,$AI:$AI,"●",$A:$A,KL$5)/KL$3,0)/3600/$E26</f>
        <v>0.0343266145833333</v>
      </c>
      <c r="KM26" s="0" t="n">
        <f aca="false">IF($AJ26="●",SUMIFS(ST_SUM!LA:LA,ST_SUM!$L:$L,$G26)/COUNTIFS($G:$G,$G26,$AJ:$AJ,"●",$A:$A,KM$5)/KM$3,0)/3600/$E26</f>
        <v>0.0278511501736111</v>
      </c>
      <c r="KN26" s="0" t="n">
        <f aca="false">IF($AK26="●",SUMIFS(ST_SUM!LB:LB,ST_SUM!$L:$L,$G26)/COUNTIFS($G:$G,$G26,$AK:$AK,"●",$A:$A,KN$5)/KN$3,0)/3600/$E26</f>
        <v>0</v>
      </c>
      <c r="KO26" s="0" t="n">
        <f aca="false">IF($AL26="●",SUMIFS(ST_SUM!LC:LC,ST_SUM!$L:$L,$G26)/COUNTIFS($G:$G,$G26,$AL:$AL,"●",$A:$A,KO$5)/KO$3,0)/3600/$E26</f>
        <v>0.00934931712962963</v>
      </c>
      <c r="KP26" s="0" t="n">
        <f aca="false">IF($AM26="●",SUMIFS(ST_SUM!LD:LD,ST_SUM!$L:$L,$G26)/COUNTIFS($G:$G,$G26,$AM:$AM,"●",$A:$A,KP$5)/KP$3,0)/3600/$E26</f>
        <v>0.0134788020833333</v>
      </c>
      <c r="KQ26" s="0" t="n">
        <f aca="false">IF($AN26="●",SUMIFS(ST_SUM!LE:LE,ST_SUM!$L:$L,$G26)/COUNTIFS($G:$G,$G26,$AN:$AN,"●",$A:$A,KQ$5)/KQ$3,0)/3600/$E26</f>
        <v>0.0128204236111111</v>
      </c>
      <c r="KR26" s="0" t="n">
        <f aca="false">IF($AO26="●",SUMIFS(ST_SUM!LF:LF,ST_SUM!$L:$L,$G26)/COUNTIFS($G:$G,$G26,$AO:$AO,"●",$A:$A,KR$5)/KR$3,0)/3600/$E26</f>
        <v>0.0246919140625</v>
      </c>
      <c r="KS26" s="0" t="n">
        <f aca="false">IF($AP26="●",SUMIFS(ST_SUM!LG:LG,ST_SUM!$L:$L,$G26)/COUNTIFS($G:$G,$G26,$AP:$AP,"●",$A:$A,KS$5)/KS$3,0)/3600/$E26</f>
        <v>0.00759082175925926</v>
      </c>
      <c r="KT26" s="0" t="n">
        <f aca="false">IF($AQ26="●",SUMIFS(ST_SUM!LH:LH,ST_SUM!$L:$L,$G26)/COUNTIFS($G:$G,$G26,$AQ:$AQ,"●",$A:$A,KT$5)/KT$3,0)/3600/$E26</f>
        <v>0.0172597612847222</v>
      </c>
      <c r="KU26" s="0" t="n">
        <f aca="false">IF($AR26="●",SUMIFS(ST_SUM!LI:LI,ST_SUM!$L:$L,$G26)/COUNTIFS($G:$G,$G26,$AR:$AR,"●",$A:$A,KU$5)/KU$3,0)/3600/$E26</f>
        <v>0.0072485546875</v>
      </c>
      <c r="KV26" s="0" t="n">
        <f aca="false">IF($AS26="●",SUMIFS(ST_SUM!LJ:LJ,ST_SUM!$L:$L,$G26)/COUNTIFS($G:$G,$G26,$AS:$AS,"●",$A:$A,KV$5)/KV$3,0)/3600/$E26</f>
        <v>0.0243012152777778</v>
      </c>
      <c r="KW26" s="0" t="n">
        <f aca="false">IF($AT26="●",SUMIFS(ST_SUM!LK:LK,ST_SUM!$L:$L,$G26)/COUNTIFS($G:$G,$G26,$AT:$AT,"●",$A:$A,KW$5)/KW$3,0)/3600/$E26</f>
        <v>0</v>
      </c>
      <c r="KX26" s="0" t="n">
        <f aca="false">IF($AU26="●",SUMIFS(ST_SUM!LL:LL,ST_SUM!$L:$L,$G26)/COUNTIFS($G:$G,$G26,$AU:$AU,"●",$A:$A,KX$5)/KX$3,0)/3600/$E26</f>
        <v>0.00407553819444444</v>
      </c>
      <c r="KY26" s="0" t="n">
        <f aca="false">IF($AV26="●",SUMIFS(ST_SUM!LM:LM,ST_SUM!$L:$L,$G26)/COUNTIFS($G:$G,$G26,$AV:$AV,"●",$A:$A,KY$5)/KY$3,0)/3600/$E26</f>
        <v>0</v>
      </c>
      <c r="KZ26" s="0" t="n">
        <f aca="false">IF($AW26="●",SUMIFS(ST_SUM!LN:LN,ST_SUM!$L:$L,$G26)/COUNTIFS($G:$G,$G26,$AW:$AW,"●",$A:$A,KZ$5)/KZ$3,0)/3600/$E26</f>
        <v>0.00965023726851852</v>
      </c>
      <c r="LA26" s="0" t="n">
        <f aca="false">IF($AX26="●",SUMIFS(ST_SUM!LO:LO,ST_SUM!$L:$L,$G26)/COUNTIFS($G:$G,$G26,$AX:$AX,"●",$A:$A,LA$5)/LA$3,0)/3600/$E26</f>
        <v>0</v>
      </c>
      <c r="LB26" s="0" t="n">
        <f aca="false">IF($AY26="●",SUMIFS(ST_SUM!LP:LP,ST_SUM!$L:$L,$G26)/COUNTIFS($G:$G,$G26,$AY:$AY,"●",$A:$A,LB$5)/LB$3,0)/3600/$E26</f>
        <v>0</v>
      </c>
      <c r="LC26" s="0" t="n">
        <f aca="false">IF($AZ26="●",SUMIFS(ST_SUM!LQ:LQ,ST_SUM!$L:$L,$G26)/COUNTIFS($G:$G,$G26,$AZ:$AZ,"●",$A:$A,LC$5)/LC$3,0)/3600/$E26</f>
        <v>0</v>
      </c>
      <c r="LD26" s="0" t="n">
        <f aca="false">IF($BA26="●",SUMIFS(ST_SUM!LR:LR,ST_SUM!$L:$L,$G26)/COUNTIFS($G:$G,$G26,$BA:$BA,"●",$A:$A,LD$5)/LD$3,0)/3600/$E26</f>
        <v>0.0176406987847222</v>
      </c>
      <c r="LE26" s="0" t="n">
        <f aca="false">IF($BB26="●",SUMIFS(ST_SUM!LS:LS,ST_SUM!$L:$L,$G26)/COUNTIFS($G:$G,$G26,$BB:$BB,"●",$A:$A,LE$5)/LE$3,0)/3600/$E26</f>
        <v>0.0142399681712963</v>
      </c>
      <c r="LF26" s="0" t="n">
        <f aca="false">IF($BC26="●",SUMIFS(ST_SUM!LT:LT,ST_SUM!$L:$L,$G26)/COUNTIFS($G:$G,$G26,$BC:$BC,"●",$A:$A,LF$5)/LF$3,0)/3600/$E26</f>
        <v>0.0195939626736111</v>
      </c>
      <c r="LG26" s="0" t="n">
        <f aca="false">IF($BD26="●",SUMIFS(ST_SUM!LU:LU,ST_SUM!$L:$L,$G26)/COUNTIFS($G:$G,$G26,$BD:$BD,"●",$A:$A,LG$5)/LG$3,0)/3600/$E26</f>
        <v>0.0314002430555556</v>
      </c>
      <c r="LH26" s="0" t="n">
        <f aca="false">IF($BE26="●",SUMIFS(ST_SUM!LV:LV,ST_SUM!$L:$L,$G26)/COUNTIFS($G:$G,$G26,$BE:$BE,"●",$A:$A,LH$5)/LH$3,0)/3600/$E26</f>
        <v>0.0093280150462963</v>
      </c>
      <c r="LI26" s="0" t="n">
        <f aca="false">IF($BF26="●",SUMIFS(ST_SUM!LW:LW,ST_SUM!$L:$L,$G26)/COUNTIFS($G:$G,$G26,$BF:$BF,"●",$A:$A,LI$5)/LI$3,0)/3600/$E26</f>
        <v>0.0292695008680556</v>
      </c>
      <c r="LJ26" s="0" t="n">
        <f aca="false">IF($BG26="●",SUMIFS(ST_SUM!LX:LX,ST_SUM!$L:$L,$G26)/COUNTIFS($G:$G,$G26,$BG:$BG,"●",$A:$A,LJ$5)/LJ$3,0)/3600/$E26</f>
        <v>0.0288067057291667</v>
      </c>
      <c r="LK26" s="0" t="n">
        <f aca="false">IF($BH26="●",SUMIFS(ST_SUM!LY:LY,ST_SUM!$L:$L,$G26)/COUNTIFS($G:$G,$G26,$BH:$BH,"●",$A:$A,LK$5)/LK$3,0)/3600/$E26</f>
        <v>0.0127354123263889</v>
      </c>
      <c r="LL26" s="0" t="n">
        <f aca="false">IF($BI26="●",SUMIFS(ST_SUM!LZ:LZ,ST_SUM!$L:$L,$G26)/COUNTIFS($G:$G,$G26,$BI:$BI,"●",$A:$A,LL$5)/LL$3,0)/3600/$E26</f>
        <v>0.0107723463541667</v>
      </c>
      <c r="LM26" s="0" t="n">
        <f aca="false">IF($BJ26="●",SUMIFS(ST_SUM!MA:MA,ST_SUM!$L:$L,$G26)/COUNTIFS($G:$G,$G26,$BJ:$BJ,"●",$A:$A,LM$5)/LM$3,0)/3600/$E26</f>
        <v>0.0125436306423611</v>
      </c>
      <c r="LN26" s="0" t="n">
        <f aca="false">IF($BK26="●",SUMIFS(ST_SUM!MB:MB,ST_SUM!$L:$L,$G26)/COUNTIFS($G:$G,$G26,$BK:$BK,"●",$A:$A,LN$5)/LN$3,0)/3600/$E26</f>
        <v>0</v>
      </c>
      <c r="LO26" s="0" t="n">
        <f aca="false">IF($BL26="●",SUMIFS(ST_SUM!MC:MC,ST_SUM!$L:$L,$G26)/COUNTIFS($G:$G,$G26,$BL:$BL,"●",$A:$A,LO$5)/LO$3,0)/3600/$E26</f>
        <v>0.0111319140625</v>
      </c>
      <c r="LP26" s="0" t="n">
        <f aca="false">IF($BM26="●",SUMIFS(ST_SUM!MD:MD,ST_SUM!$L:$L,$G26)/COUNTIFS($G:$G,$G26,$BM:$BM,"●",$A:$A,LP$5)/LP$3,0)/3600/$E26</f>
        <v>0.0255022873263889</v>
      </c>
      <c r="LQ26" s="0" t="n">
        <f aca="false">IF($BN26="●",SUMIFS(ST_SUM!ME:ME,ST_SUM!$L:$L,$G26)/COUNTIFS($G:$G,$G26,$BN:$BN,"●",$A:$A,LQ$5)/LQ$3,0)/3600/$E26</f>
        <v>0</v>
      </c>
      <c r="LR26" s="0" t="n">
        <f aca="false">IF($BO26="●",SUMIFS(ST_SUM!MF:MF,ST_SUM!$L:$L,$G26)/COUNTIFS($G:$G,$G26,$BO:$BO,"●",$A:$A,LR$5)/LR$3,0)/3600/$E26</f>
        <v>0.0158203993055556</v>
      </c>
      <c r="LS26" s="0" t="n">
        <f aca="false">IF($BP26="●",SUMIFS(ST_SUM!MG:MG,ST_SUM!$L:$L,$G26)/COUNTIFS($G:$G,$G26,$BP:$BP,"●",$A:$A,LS$5)/LS$3,0)/3600/$E26</f>
        <v>0.0160695081018519</v>
      </c>
      <c r="LT26" s="0" t="n">
        <f aca="false">IF($BQ26="●",SUMIFS(ST_SUM!MH:MH,ST_SUM!$L:$L,$G26)/COUNTIFS($G:$G,$G26,$BQ:$BQ,"●",$A:$A,LT$5)/LT$3,0)/3600/$E26</f>
        <v>0.0127403645833333</v>
      </c>
      <c r="LU26" s="0" t="n">
        <f aca="false">IF($BR26="●",SUMIFS(ST_SUM!MI:MI,ST_SUM!$L:$L,$G26)/COUNTIFS($G:$G,$G26,$BR:$BR,"●",$A:$A,LU$5)/LU$3,0)/3600/$E26</f>
        <v>0.0281157421875</v>
      </c>
      <c r="LV26" s="0" t="n">
        <f aca="false">IF($BS26="●",SUMIFS(ST_SUM!MJ:MJ,ST_SUM!$L:$L,$G26)/COUNTIFS($G:$G,$G26,$BS:$BS,"●",$A:$A,LV$5)/LV$3,0)/3600/$E26</f>
        <v>0.0200636284722222</v>
      </c>
      <c r="LW26" s="0" t="n">
        <f aca="false">IF($BT26="●",SUMIFS(ST_SUM!MK:MK,ST_SUM!$L:$L,$G26)/COUNTIFS($G:$G,$G26,$BT:$BT,"●",$A:$A,LW$5)/LW$3,0)/3600/$E26</f>
        <v>0.00797111458333333</v>
      </c>
      <c r="LX26" s="0" t="n">
        <f aca="false">SUM(JK26:LW26)</f>
        <v>0.769293067274306</v>
      </c>
      <c r="LY26" s="0" t="n">
        <f aca="false">IF($H26="●",SUMIFS(ST_SUM!MM:MM,ST_SUM!$L:$L,$G26)/COUNTIFS($G:$G,$G26,$H:$H,"●",$A:$A,LY$5)/LY$3,0)/3600/$E26</f>
        <v>0</v>
      </c>
      <c r="LZ26" s="0" t="n">
        <f aca="false">IF($I26="●",SUMIFS(ST_SUM!MN:MN,ST_SUM!$L:$L,$G26)/COUNTIFS($G:$G,$G26,$I:$I,"●",$A:$A,LZ$5)/LZ$3,0)/3600/$E26</f>
        <v>0</v>
      </c>
      <c r="MA26" s="0" t="n">
        <f aca="false">IF($J26="●",SUMIFS(ST_SUM!MO:MO,ST_SUM!$L:$L,$G26)/COUNTIFS($G:$G,$G26,$J:$J,"●",$A:$A,MA$5)/MA$3,0)/3600/$E26</f>
        <v>0</v>
      </c>
      <c r="MB26" s="0" t="n">
        <f aca="false">IF($K26="●",SUMIFS(ST_SUM!MP:MP,ST_SUM!$L:$L,$G26)/COUNTIFS($G:$G,$G26,$K:$K,"●",$A:$A,MB$5)/MB$3,0)/3600/$E26</f>
        <v>0</v>
      </c>
      <c r="MC26" s="0" t="n">
        <f aca="false">IF($L26="●",SUMIFS(ST_SUM!MQ:MQ,ST_SUM!$L:$L,$G26)/COUNTIFS($G:$G,$G26,$L:$L,"●",$A:$A,MC$5)/MC$3,0)/3600/$E26</f>
        <v>0.00947824487433862</v>
      </c>
      <c r="MD26" s="0" t="n">
        <f aca="false">IF($M26="●",SUMIFS(ST_SUM!MR:MR,ST_SUM!$L:$L,$G26)/COUNTIFS($G:$G,$G26,$M:$M,"●",$A:$A,MD$5)/MD$3,0)/3600/$E26</f>
        <v>0</v>
      </c>
      <c r="ME26" s="0" t="n">
        <f aca="false">IF($N26="●",SUMIFS(ST_SUM!MS:MS,ST_SUM!$L:$L,$G26)/COUNTIFS($G:$G,$G26,$N:$N,"●",$A:$A,ME$5)/ME$3,0)/3600/$E26</f>
        <v>0</v>
      </c>
      <c r="MF26" s="0" t="n">
        <f aca="false">IF($O26="●",SUMIFS(ST_SUM!MT:MT,ST_SUM!$L:$L,$G26,ST_SUM!$M:$M,IF($B26='PART METHOD'!$D$4,"FMCNC1",IF($B26='PART METHOD'!$D$6,"FMCNC2","STD")))/IF($B26='PART METHOD'!$D$4,COUNTIFS($G:$G,$G26,$O:$O,"●",$A:$A,MF$5,$B:$B,'PART METHOD'!$D$4),IF($B26='PART METHOD'!$D$6,COUNTIFS($G:$G,$G26,$O:$O,"●",$A:$A,MF$5,$B:$B,'PART METHOD'!$D$6),COUNTIFS($G:$G,$G26,$O:$O,"●",$A:$A,MF$5,$B:$B,"&lt;&gt;"&amp;'PART METHOD'!$D$4,$B:$B,"&lt;&gt;"&amp;'PART METHOD'!$D$6)))/MF$3,0)/3600/$E26</f>
        <v>0.0163176697530864</v>
      </c>
      <c r="MG26" s="0" t="n">
        <f aca="false">IF($P26="●",SUMIFS(ST_SUM!MU:MU,ST_SUM!$L:$L,$G26,ST_SUM!$M:$M,IF($B26='PART METHOD'!$D$4,"FMCNC1",IF($B26='PART METHOD'!$D$6,"FMCNC2","STD")))/IF($B26='PART METHOD'!$D$4,COUNTIFS($G:$G,$G26,$P:$P,"●",$A:$A,MG$5,$B:$B,'PART METHOD'!$D$4),IF($B26='PART METHOD'!$D$6,COUNTIFS($G:$G,$G26,$P:$P,"●",$A:$A,MG$5,$B:$B,'PART METHOD'!$D$6),COUNTIFS($G:$G,$G26,$P:$P,"●",$A:$A,MG$5,$B:$B,"&lt;&gt;"&amp;'PART METHOD'!$D$4,$B:$B,"&lt;&gt;"&amp;'PART METHOD'!$D$6)))/MG$3,0)/3600/$E26</f>
        <v>0.0134015817901235</v>
      </c>
      <c r="MH26" s="0" t="n">
        <f aca="false">IF($Q26="●",SUMIFS(ST_SUM!MV:MV,ST_SUM!$L:$L,$G26,ST_SUM!$M:$M,IF($B26='PART METHOD'!$D$4,"FMCNC1",IF($B26='PART METHOD'!$D$6,"FMCNC2","STD")))/IF($B26='PART METHOD'!$D$4,COUNTIFS($G:$G,$G26,$Q:$Q,"●",$A:$A,MH$5,$B:$B,'PART METHOD'!$D$4),IF($B26='PART METHOD'!$D$6,COUNTIFS($G:$G,$G26,$Q:$Q,"●",$A:$A,MH$5,$B:$B,'PART METHOD'!$D$6),COUNTIFS($G:$G,$G26,$Q:$Q,"●",$A:$A,MH$5,$B:$B,"&lt;&gt;"&amp;'PART METHOD'!$D$4,$B:$B,"&lt;&gt;"&amp;'PART METHOD'!$D$6)))/MH$3,0)/3600/$E26</f>
        <v>0</v>
      </c>
      <c r="MI26" s="0" t="n">
        <f aca="false">IF($R26="●",SUMIFS(ST_SUM!MW:MW,ST_SUM!$L:$L,$G26,ST_SUM!$M:$M,IF($B26='PART METHOD'!$D$4,"FMCNC1",IF($B26='PART METHOD'!$D$6,"FMCNC2","STD")))/IF($B26='PART METHOD'!$D$4,COUNTIFS($G:$G,$G26,$R:$R,"●",$A:$A,MI$5,$B:$B,'PART METHOD'!$D$4),IF($B26='PART METHOD'!$D$6,COUNTIFS($G:$G,$G26,$R:$R,"●",$A:$A,MI$5,$B:$B,'PART METHOD'!$D$6),COUNTIFS($G:$G,$G26,$R:$R,"●",$A:$A,MI$5,$B:$B,"&lt;&gt;"&amp;'PART METHOD'!$D$4,$B:$B,"&lt;&gt;"&amp;'PART METHOD'!$D$6)))/MI$3,0)/3600/$E26</f>
        <v>0.0416043816137566</v>
      </c>
      <c r="MJ26" s="0" t="n">
        <f aca="false">IF($S26="●",SUMIFS(ST_SUM!MX:MX,ST_SUM!$L:$L,$G26,ST_SUM!$M:$M,IF($B26='PART METHOD'!$D$4,"FMCNC1",IF($B26='PART METHOD'!$D$6,"FMCNC2","STD")))/IF($B26='PART METHOD'!$D$4,COUNTIFS($G:$G,$G26,$S:$S,"●",$A:$A,MJ$5,$B:$B,'PART METHOD'!$D$4),IF($B26='PART METHOD'!$D$6,COUNTIFS($G:$G,$G26,$S:$S,"●",$A:$A,MJ$5,$B:$B,'PART METHOD'!$D$6),COUNTIFS($G:$G,$G26,$S:$S,"●",$A:$A,MJ$5,$B:$B,"&lt;&gt;"&amp;'PART METHOD'!$D$4,$B:$B,"&lt;&gt;"&amp;'PART METHOD'!$D$6)))/MJ$3,0)/3600/$E26</f>
        <v>0.0150946704144621</v>
      </c>
      <c r="MK26" s="0" t="n">
        <f aca="false">IF($T26="●",SUMIFS(ST_SUM!MY:MY,ST_SUM!$L:$L,$G26,ST_SUM!$M:$M,IF($B26='PART METHOD'!$D$4,"FMCNC1",IF($B26='PART METHOD'!$D$6,"FMCNC2","STD")))/IF($B26='PART METHOD'!$D$4,COUNTIFS($G:$G,$G26,$T:$T,"●",$A:$A,MK$5,$B:$B,'PART METHOD'!$D$4),IF($B26='PART METHOD'!$D$6,COUNTIFS($G:$G,$G26,$T:$T,"●",$A:$A,MK$5,$B:$B,'PART METHOD'!$D$6),COUNTIFS($G:$G,$G26,$T:$T,"●",$A:$A,MK$5,$B:$B,"&lt;&gt;"&amp;'PART METHOD'!$D$4,$B:$B,"&lt;&gt;"&amp;'PART METHOD'!$D$6)))/MK$3,0)/3600/$E26</f>
        <v>0.0069075319664903</v>
      </c>
      <c r="ML26" s="0" t="n">
        <f aca="false">IF($U26="●",SUMIFS(ST_SUM!MZ:MZ,ST_SUM!$L:$L,$G26,ST_SUM!$M:$M,IF($B26='PART METHOD'!$D$4,"FMCNC1",IF($B26='PART METHOD'!$D$6,"FMCNC2","STD")))/IF($B26='PART METHOD'!$D$4,COUNTIFS($G:$G,$G26,$U:$U,"●",$A:$A,ML$5,$B:$B,'PART METHOD'!$D$4),IF($B26='PART METHOD'!$D$6,COUNTIFS($G:$G,$G26,$U:$U,"●",$A:$A,ML$5,$B:$B,'PART METHOD'!$D$6),COUNTIFS($G:$G,$G26,$U:$U,"●",$A:$A,ML$5,$B:$B,"&lt;&gt;"&amp;'PART METHOD'!$D$4,$B:$B,"&lt;&gt;"&amp;'PART METHOD'!$D$6)))/ML$3,0)/3600/$E26</f>
        <v>0.0133579588293651</v>
      </c>
      <c r="MM26" s="0" t="n">
        <f aca="false">IF($V26="●",SUMIFS(ST_SUM!NA:NA,ST_SUM!$L:$L,$G26,ST_SUM!$M:$M,IF($B26='PART METHOD'!$D$4,"FMCNC1",IF($B26='PART METHOD'!$D$6,"FMCNC2","STD")))/IF($B26='PART METHOD'!$D$4,COUNTIFS($G:$G,$G26,$V:$V,"●",$A:$A,MM$5,$B:$B,'PART METHOD'!$D$4),IF($B26='PART METHOD'!$D$6,COUNTIFS($G:$G,$G26,$V:$V,"●",$A:$A,MM$5,$B:$B,'PART METHOD'!$D$6),COUNTIFS($G:$G,$G26,$V:$V,"●",$A:$A,MM$5,$B:$B,"&lt;&gt;"&amp;'PART METHOD'!$D$4,$B:$B,"&lt;&gt;"&amp;'PART METHOD'!$D$6)))/MM$3,0)/3600/$E26</f>
        <v>0</v>
      </c>
      <c r="MN26" s="0" t="n">
        <f aca="false">IF($W26="●",SUMIFS(ST_SUM!NB:NB,ST_SUM!$L:$L,$G26,ST_SUM!$N:$N,IF($B26='PART METHOD'!$D$5,"HAND","STD"))/COUNTIFS($G:$G,$G26,$W:$W,"●",$A:$A,MN$5,$B:$B,IF($B26='PART METHOD'!$D$5,'PART METHOD'!$D$5,"&lt;&gt;"&amp;'PART METHOD'!$D$5))/MN$3,0)/3600/$E26</f>
        <v>0.00962822696208113</v>
      </c>
      <c r="MO26" s="0" t="n">
        <f aca="false">IF($X26="●",SUMIFS(ST_SUM!NC:NC,ST_SUM!$L:$L,$G26)/COUNTIFS($G:$G,$G26,$X:$X,"●",$A:$A,MO$5)/MO$3,0)/3600/$E26</f>
        <v>0.000889250578703704</v>
      </c>
      <c r="MP26" s="0" t="n">
        <f aca="false">IF($Y26="●",SUMIFS(ST_SUM!ND:ND,ST_SUM!$L:$L,$G26)/COUNTIFS($G:$G,$G26,$Y:$Y,"●",$A:$A,MP$5)/MP$3,0)/3600/$E26</f>
        <v>0.00599044725529101</v>
      </c>
      <c r="MQ26" s="0" t="n">
        <f aca="false">IF($Z26="●",SUMIFS(ST_SUM!NE:NE,ST_SUM!$L:$L,$G26)/COUNTIFS($G:$G,$G26,$Z:$Z,"●",$A:$A,MQ$5)/MQ$3,0)/3600/$E26</f>
        <v>0.0103147817460317</v>
      </c>
      <c r="MR26" s="0" t="n">
        <f aca="false">IF($AA26="●",SUMIFS(ST_SUM!NF:NF,ST_SUM!$L:$L,$G26)/COUNTIFS($G:$G,$G26,$AA:$AA,"●",$A:$A,MR$5)/MR$3,0)/3600/$E26</f>
        <v>0</v>
      </c>
      <c r="MS26" s="0" t="n">
        <f aca="false">IF($AB26="●",SUMIFS(ST_SUM!NG:NG,ST_SUM!$L:$L,$G26)/COUNTIFS($G:$G,$G26,$AB:$AB,"●",$A:$A,MS$5)/MS$3,0)/3600/$E26</f>
        <v>0.00416057787698413</v>
      </c>
      <c r="MT26" s="0" t="n">
        <f aca="false">IF($AC26="●",SUMIFS(ST_SUM!NH:NH,ST_SUM!$L:$L,$G26)/COUNTIFS($G:$G,$G26,$AC:$AC,"●",$A:$A,MT$5)/MT$3,0)/3600/$E26</f>
        <v>0.00296354993386243</v>
      </c>
      <c r="MU26" s="0" t="n">
        <f aca="false">IF($AD26="●",SUMIFS(ST_SUM!NI:NI,ST_SUM!$L:$L,$G26)/COUNTIFS($G:$G,$G26,$AD:$AD,"●",$A:$A,MU$5)/MU$3,0)/3600/$E26</f>
        <v>0.00908884479717813</v>
      </c>
      <c r="MV26" s="0" t="n">
        <f aca="false">IF($AE26="●",SUMIFS(ST_SUM!NJ:NJ,ST_SUM!$L:$L,$G26)/COUNTIFS($G:$G,$G26,$AE:$AE,"●",$A:$A,MV$5)/MV$3,0)/3600/$E26</f>
        <v>0</v>
      </c>
      <c r="MW26" s="0" t="n">
        <f aca="false">IF($AF26="●",SUMIFS(ST_SUM!NK:NK,ST_SUM!$L:$L,$G26)/COUNTIFS($G:$G,$G26,$AF:$AF,"●",$A:$A,MW$5)/MW$3,0)/3600/$E26</f>
        <v>0</v>
      </c>
      <c r="MX26" s="0" t="n">
        <f aca="false">IF($AG26="●",SUMIFS(ST_SUM!NL:NL,ST_SUM!$L:$L,$G26)/COUNTIFS($G:$G,$G26,$AG:$AG,"●",$A:$A,MX$5)/MX$3,0)/3600/$E26</f>
        <v>0.00377546130952381</v>
      </c>
      <c r="MY26" s="0" t="n">
        <f aca="false">IF($AH26="●",SUMIFS(ST_SUM!NM:NM,ST_SUM!$L:$L,$G26)/COUNTIFS($G:$G,$G26,$AH:$AH,"●",$A:$A,MY$5)/MY$3,0)/3600/$E26</f>
        <v>0.00653756613756614</v>
      </c>
      <c r="MZ26" s="0" t="n">
        <f aca="false">IF($AI26="●",SUMIFS(ST_SUM!NN:NN,ST_SUM!$L:$L,$G26)/COUNTIFS($G:$G,$G26,$AI:$AI,"●",$A:$A,MZ$5)/MZ$3,0)/3600/$E26</f>
        <v>0.0335418981481482</v>
      </c>
      <c r="NA26" s="0" t="n">
        <f aca="false">IF($AJ26="●",SUMIFS(ST_SUM!NO:NO,ST_SUM!$L:$L,$G26)/COUNTIFS($G:$G,$G26,$AJ:$AJ,"●",$A:$A,NA$5)/NA$3,0)/3600/$E26</f>
        <v>0.012918322172619</v>
      </c>
      <c r="NB26" s="0" t="n">
        <f aca="false">IF($AK26="●",SUMIFS(ST_SUM!NP:NP,ST_SUM!$L:$L,$G26)/COUNTIFS($G:$G,$G26,$AK:$AK,"●",$A:$A,NB$5)/NB$3,0)/3600/$E26</f>
        <v>0</v>
      </c>
      <c r="NC26" s="0" t="n">
        <f aca="false">IF($AL26="●",SUMIFS(ST_SUM!NQ:NQ,ST_SUM!$L:$L,$G26)/COUNTIFS($G:$G,$G26,$AL:$AL,"●",$A:$A,NC$5)/NC$3,0)/3600/$E26</f>
        <v>0.0133145199514991</v>
      </c>
      <c r="ND26" s="0" t="n">
        <f aca="false">IF($AM26="●",SUMIFS(ST_SUM!NR:NR,ST_SUM!$L:$L,$G26)/COUNTIFS($G:$G,$G26,$AM:$AM,"●",$A:$A,ND$5)/ND$3,0)/3600/$E26</f>
        <v>0.0133976149140212</v>
      </c>
      <c r="NE26" s="0" t="n">
        <f aca="false">IF($AN26="●",SUMIFS(ST_SUM!NS:NS,ST_SUM!$L:$L,$G26)/COUNTIFS($G:$G,$G26,$AN:$AN,"●",$A:$A,NE$5)/NE$3,0)/3600/$E26</f>
        <v>0.00997978670634921</v>
      </c>
      <c r="NF26" s="0" t="n">
        <f aca="false">IF($AO26="●",SUMIFS(ST_SUM!NT:NT,ST_SUM!$L:$L,$G26)/COUNTIFS($G:$G,$G26,$AO:$AO,"●",$A:$A,NF$5)/NF$3,0)/3600/$E26</f>
        <v>0.0159939992559524</v>
      </c>
      <c r="NG26" s="0" t="n">
        <f aca="false">IF($AP26="●",SUMIFS(ST_SUM!NU:NU,ST_SUM!$L:$L,$G26)/COUNTIFS($G:$G,$G26,$AP:$AP,"●",$A:$A,NG$5)/NG$3,0)/3600/$E26</f>
        <v>0.00657072310405644</v>
      </c>
      <c r="NH26" s="0" t="n">
        <f aca="false">IF($AQ26="●",SUMIFS(ST_SUM!NV:NV,ST_SUM!$L:$L,$G26)/COUNTIFS($G:$G,$G26,$AQ:$AQ,"●",$A:$A,NH$5)/NH$3,0)/3600/$E26</f>
        <v>0.0206819919808201</v>
      </c>
      <c r="NI26" s="0" t="n">
        <f aca="false">IF($AR26="●",SUMIFS(ST_SUM!NW:NW,ST_SUM!$L:$L,$G26)/COUNTIFS($G:$G,$G26,$AR:$AR,"●",$A:$A,NI$5)/NI$3,0)/3600/$E26</f>
        <v>0.0140614149305556</v>
      </c>
      <c r="NJ26" s="0" t="n">
        <f aca="false">IF($AS26="●",SUMIFS(ST_SUM!NX:NX,ST_SUM!$L:$L,$G26)/COUNTIFS($G:$G,$G26,$AS:$AS,"●",$A:$A,NJ$5)/NJ$3,0)/3600/$E26</f>
        <v>0.0232850595238095</v>
      </c>
      <c r="NK26" s="0" t="n">
        <f aca="false">IF($AT26="●",SUMIFS(ST_SUM!NY:NY,ST_SUM!$L:$L,$G26)/COUNTIFS($G:$G,$G26,$AT:$AT,"●",$A:$A,NK$5)/NK$3,0)/3600/$E26</f>
        <v>0</v>
      </c>
      <c r="NL26" s="0" t="n">
        <f aca="false">IF($AU26="●",SUMIFS(ST_SUM!NZ:NZ,ST_SUM!$L:$L,$G26)/COUNTIFS($G:$G,$G26,$AU:$AU,"●",$A:$A,NL$5)/NL$3,0)/3600/$E26</f>
        <v>0.00328358410493827</v>
      </c>
      <c r="NM26" s="0" t="n">
        <f aca="false">IF($AV26="●",SUMIFS(ST_SUM!OA:OA,ST_SUM!$L:$L,$G26)/COUNTIFS($G:$G,$G26,$AV:$AV,"●",$A:$A,NM$5)/NM$3,0)/3600/$E26</f>
        <v>0</v>
      </c>
      <c r="NN26" s="0" t="n">
        <f aca="false">IF($AW26="●",SUMIFS(ST_SUM!OB:OB,ST_SUM!$L:$L,$G26)/COUNTIFS($G:$G,$G26,$AW:$AW,"●",$A:$A,NN$5)/NN$3,0)/3600/$E26</f>
        <v>0.00483462246472663</v>
      </c>
      <c r="NO26" s="0" t="n">
        <f aca="false">IF($AX26="●",SUMIFS(ST_SUM!OC:OC,ST_SUM!$L:$L,$G26)/COUNTIFS($G:$G,$G26,$AX:$AX,"●",$A:$A,NO$5)/NO$3,0)/3600/$E26</f>
        <v>0</v>
      </c>
      <c r="NP26" s="0" t="n">
        <f aca="false">IF($AY26="●",SUMIFS(ST_SUM!OD:OD,ST_SUM!$L:$L,$G26)/COUNTIFS($G:$G,$G26,$AY:$AY,"●",$A:$A,NP$5)/NP$3,0)/3600/$E26</f>
        <v>0</v>
      </c>
      <c r="NQ26" s="0" t="n">
        <f aca="false">IF($AZ26="●",SUMIFS(ST_SUM!OE:OE,ST_SUM!$L:$L,$G26)/COUNTIFS($G:$G,$G26,$AZ:$AZ,"●",$A:$A,NQ$5)/NQ$3,0)/3600/$E26</f>
        <v>0</v>
      </c>
      <c r="NR26" s="0" t="n">
        <f aca="false">IF($BA26="●",SUMIFS(ST_SUM!OF:OF,ST_SUM!$L:$L,$G26)/COUNTIFS($G:$G,$G26,$BA:$BA,"●",$A:$A,NR$5)/NR$3,0)/3600/$E26</f>
        <v>0.0110292080026455</v>
      </c>
      <c r="NS26" s="0" t="n">
        <f aca="false">IF($BB26="●",SUMIFS(ST_SUM!OG:OG,ST_SUM!$L:$L,$G26)/COUNTIFS($G:$G,$G26,$BB:$BB,"●",$A:$A,NS$5)/NS$3,0)/3600/$E26</f>
        <v>0.0130875909391534</v>
      </c>
      <c r="NT26" s="0" t="n">
        <f aca="false">IF($BC26="●",SUMIFS(ST_SUM!OH:OH,ST_SUM!$L:$L,$G26)/COUNTIFS($G:$G,$G26,$BC:$BC,"●",$A:$A,NT$5)/NT$3,0)/3600/$E26</f>
        <v>0.0130459780092593</v>
      </c>
      <c r="NU26" s="0" t="n">
        <f aca="false">IF($BD26="●",SUMIFS(ST_SUM!OI:OI,ST_SUM!$L:$L,$G26)/COUNTIFS($G:$G,$G26,$BD:$BD,"●",$A:$A,NU$5)/NU$3,0)/3600/$E26</f>
        <v>0.0226146577380952</v>
      </c>
      <c r="NV26" s="0" t="n">
        <f aca="false">IF($BE26="●",SUMIFS(ST_SUM!OJ:OJ,ST_SUM!$L:$L,$G26)/COUNTIFS($G:$G,$G26,$BE:$BE,"●",$A:$A,NV$5)/NV$3,0)/3600/$E26</f>
        <v>0.0069994957010582</v>
      </c>
      <c r="NW26" s="0" t="n">
        <f aca="false">IF($BF26="●",SUMIFS(ST_SUM!OK:OK,ST_SUM!$L:$L,$G26)/COUNTIFS($G:$G,$G26,$BF:$BF,"●",$A:$A,NW$5)/NW$3,0)/3600/$E26</f>
        <v>0.0158255125661376</v>
      </c>
      <c r="NX26" s="0" t="n">
        <f aca="false">IF($BG26="●",SUMIFS(ST_SUM!OL:OL,ST_SUM!$L:$L,$G26)/COUNTIFS($G:$G,$G26,$BG:$BG,"●",$A:$A,NX$5)/NX$3,0)/3600/$E26</f>
        <v>0.0192765335648148</v>
      </c>
      <c r="NY26" s="0" t="n">
        <f aca="false">IF($BH26="●",SUMIFS(ST_SUM!OM:OM,ST_SUM!$L:$L,$G26)/COUNTIFS($G:$G,$G26,$BH:$BH,"●",$A:$A,NY$5)/NY$3,0)/3600/$E26</f>
        <v>0.010085427827381</v>
      </c>
      <c r="NZ26" s="0" t="n">
        <f aca="false">IF($BI26="●",SUMIFS(ST_SUM!ON:ON,ST_SUM!$L:$L,$G26)/COUNTIFS($G:$G,$G26,$BI:$BI,"●",$A:$A,NZ$5)/NZ$3,0)/3600/$E26</f>
        <v>0.00585954034391535</v>
      </c>
      <c r="OA26" s="0" t="n">
        <f aca="false">IF($BJ26="●",SUMIFS(ST_SUM!OO:OO,ST_SUM!$L:$L,$G26)/COUNTIFS($G:$G,$G26,$BJ:$BJ,"●",$A:$A,OA$5)/OA$3,0)/3600/$E26</f>
        <v>0.00605732142857143</v>
      </c>
      <c r="OB26" s="0" t="n">
        <f aca="false">IF($BK26="●",SUMIFS(ST_SUM!OP:OP,ST_SUM!$L:$L,$G26)/COUNTIFS($G:$G,$G26,$BK:$BK,"●",$A:$A,OB$5)/OB$3,0)/3600/$E26</f>
        <v>0</v>
      </c>
      <c r="OC26" s="0" t="n">
        <f aca="false">IF($BL26="●",SUMIFS(ST_SUM!OQ:OQ,ST_SUM!$L:$L,$G26)/COUNTIFS($G:$G,$G26,$BL:$BL,"●",$A:$A,OC$5)/OC$3,0)/3600/$E26</f>
        <v>0.00465619626322751</v>
      </c>
      <c r="OD26" s="0" t="n">
        <f aca="false">IF($BM26="●",SUMIFS(ST_SUM!OR:OR,ST_SUM!$L:$L,$G26)/COUNTIFS($G:$G,$G26,$BM:$BM,"●",$A:$A,OD$5)/OD$3,0)/3600/$E26</f>
        <v>0.0220329117063492</v>
      </c>
      <c r="OE26" s="0" t="n">
        <f aca="false">IF($BN26="●",SUMIFS(ST_SUM!OS:OS,ST_SUM!$L:$L,$G26)/COUNTIFS($G:$G,$G26,$BN:$BN,"●",$A:$A,OE$5)/OE$3,0)/3600/$E26</f>
        <v>0</v>
      </c>
      <c r="OF26" s="0" t="n">
        <f aca="false">IF($BO26="●",SUMIFS(ST_SUM!OT:OT,ST_SUM!$L:$L,$G26)/COUNTIFS($G:$G,$G26,$BO:$BO,"●",$A:$A,OF$5)/OF$3,0)/3600/$E26</f>
        <v>0.00470978560405644</v>
      </c>
      <c r="OG26" s="0" t="n">
        <f aca="false">IF($BP26="●",SUMIFS(ST_SUM!OU:OU,ST_SUM!$L:$L,$G26)/COUNTIFS($G:$G,$G26,$BP:$BP,"●",$A:$A,OG$5)/OG$3,0)/3600/$E26</f>
        <v>0.0124092261904762</v>
      </c>
      <c r="OH26" s="0" t="n">
        <f aca="false">IF($BQ26="●",SUMIFS(ST_SUM!OV:OV,ST_SUM!$L:$L,$G26)/COUNTIFS($G:$G,$G26,$BQ:$BQ,"●",$A:$A,OH$5)/OH$3,0)/3600/$E26</f>
        <v>0.00753449074074074</v>
      </c>
      <c r="OI26" s="0" t="n">
        <f aca="false">IF($BR26="●",SUMIFS(ST_SUM!OW:OW,ST_SUM!$L:$L,$G26)/COUNTIFS($G:$G,$G26,$BR:$BR,"●",$A:$A,OI$5)/OI$3,0)/3600/$E26</f>
        <v>0.0194195089285714</v>
      </c>
      <c r="OJ26" s="0" t="n">
        <f aca="false">IF($BS26="●",SUMIFS(ST_SUM!OX:OX,ST_SUM!$L:$L,$G26)/COUNTIFS($G:$G,$G26,$BS:$BS,"●",$A:$A,OJ$5)/OJ$3,0)/3600/$E26</f>
        <v>0.00746172991071429</v>
      </c>
      <c r="OK26" s="0" t="n">
        <f aca="false">IF($BT26="●",SUMIFS(ST_SUM!OY:OY,ST_SUM!$L:$L,$G26)/COUNTIFS($G:$G,$G26,$BT:$BT,"●",$A:$A,OK$5)/OK$3,0)/3600/$E26</f>
        <v>0.00839419091710758</v>
      </c>
      <c r="OL26" s="0" t="n">
        <f aca="false">SUM(LY26:OK26)</f>
        <v>0.551873589478616</v>
      </c>
      <c r="OM26" s="0" t="n">
        <f aca="false">IF($H26="●",SUMIFS(ST_SUM!PA:PA,ST_SUM!$L:$L,$G26)/COUNTIFS($G:$G,$G26,$H:$H,"●",$A:$A,OM$5)/OM$3,0)/3600/$E26</f>
        <v>0</v>
      </c>
      <c r="ON26" s="0" t="n">
        <f aca="false">IF($I26="●",SUMIFS(ST_SUM!PB:PB,ST_SUM!$L:$L,$G26)/COUNTIFS($G:$G,$G26,$I:$I,"●",$A:$A,ON$5)/ON$3,0)/3600/$E26</f>
        <v>0</v>
      </c>
      <c r="OO26" s="0" t="n">
        <f aca="false">IF($J26="●",SUMIFS(ST_SUM!PC:PC,ST_SUM!$L:$L,$G26)/COUNTIFS($G:$G,$G26,$J:$J,"●",$A:$A,OO$5)/OO$3,0)/3600/$E26</f>
        <v>0</v>
      </c>
      <c r="OP26" s="0" t="n">
        <f aca="false">IF($K26="●",SUMIFS(ST_SUM!PD:PD,ST_SUM!$L:$L,$G26)/COUNTIFS($G:$G,$G26,$K:$K,"●",$A:$A,OP$5)/OP$3,0)/3600/$E26</f>
        <v>0</v>
      </c>
      <c r="OQ26" s="0" t="n">
        <f aca="false">IF($L26="●",SUMIFS(ST_SUM!PE:PE,ST_SUM!$L:$L,$G26)/COUNTIFS($G:$G,$G26,$L:$L,"●",$A:$A,OQ$5)/OQ$3,0)/3600/$E26</f>
        <v>0.007419453125</v>
      </c>
      <c r="OR26" s="0" t="n">
        <f aca="false">IF($M26="●",SUMIFS(ST_SUM!PF:PF,ST_SUM!$L:$L,$G26)/COUNTIFS($G:$G,$G26,$M:$M,"●",$A:$A,OR$5)/OR$3,0)/3600/$E26</f>
        <v>0</v>
      </c>
      <c r="OS26" s="0" t="n">
        <f aca="false">IF($N26="●",SUMIFS(ST_SUM!PG:PG,ST_SUM!$L:$L,$G26)/COUNTIFS($G:$G,$G26,$N:$N,"●",$A:$A,OS$5)/OS$3,0)/3600/$E26</f>
        <v>0</v>
      </c>
      <c r="OT26" s="0" t="n">
        <f aca="false">IF($O26="●",SUMIFS(ST_SUM!PH:PH,ST_SUM!$L:$L,$G26,ST_SUM!$M:$M,IF($B26='PART METHOD'!$D$4,"FMCNC1",IF($B26='PART METHOD'!$D$6,"FMCNC2","STD")))/IF($B26='PART METHOD'!$D$4,COUNTIFS($G:$G,$G26,$O:$O,"●",$A:$A,OT$5,$B:$B,'PART METHOD'!$D$4),IF($B26='PART METHOD'!$D$6,COUNTIFS($G:$G,$G26,$O:$O,"●",$A:$A,OT$5,$B:$B,'PART METHOD'!$D$6),COUNTIFS($G:$G,$G26,$O:$O,"●",$A:$A,OT$5,$B:$B,"&lt;&gt;"&amp;'PART METHOD'!$D$4,$B:$B,"&lt;&gt;"&amp;'PART METHOD'!$D$6)))/OT$3,0)/3600/$E26</f>
        <v>0.00737955597643098</v>
      </c>
      <c r="OU26" s="0" t="n">
        <f aca="false">IF($P26="●",SUMIFS(ST_SUM!PI:PI,ST_SUM!$L:$L,$G26,ST_SUM!$M:$M,IF($B26='PART METHOD'!$D$4,"FMCNC1",IF($B26='PART METHOD'!$D$6,"FMCNC2","STD")))/IF($B26='PART METHOD'!$D$4,COUNTIFS($G:$G,$G26,$P:$P,"●",$A:$A,OU$5,$B:$B,'PART METHOD'!$D$4),IF($B26='PART METHOD'!$D$6,COUNTIFS($G:$G,$G26,$P:$P,"●",$A:$A,OU$5,$B:$B,'PART METHOD'!$D$6),COUNTIFS($G:$G,$G26,$P:$P,"●",$A:$A,OU$5,$B:$B,"&lt;&gt;"&amp;'PART METHOD'!$D$4,$B:$B,"&lt;&gt;"&amp;'PART METHOD'!$D$6)))/OU$3,0)/3600/$E26</f>
        <v>0.00620051294191919</v>
      </c>
      <c r="OV26" s="0" t="n">
        <f aca="false">IF($Q26="●",SUMIFS(ST_SUM!PJ:PJ,ST_SUM!$L:$L,$G26,ST_SUM!$M:$M,IF($B26='PART METHOD'!$D$4,"FMCNC1",IF($B26='PART METHOD'!$D$6,"FMCNC2","STD")))/IF($B26='PART METHOD'!$D$4,COUNTIFS($G:$G,$G26,$Q:$Q,"●",$A:$A,OV$5,$B:$B,'PART METHOD'!$D$4),IF($B26='PART METHOD'!$D$6,COUNTIFS($G:$G,$G26,$Q:$Q,"●",$A:$A,OV$5,$B:$B,'PART METHOD'!$D$6),COUNTIFS($G:$G,$G26,$Q:$Q,"●",$A:$A,OV$5,$B:$B,"&lt;&gt;"&amp;'PART METHOD'!$D$4,$B:$B,"&lt;&gt;"&amp;'PART METHOD'!$D$6)))/OV$3,0)/3600/$E26</f>
        <v>0</v>
      </c>
      <c r="OW26" s="0" t="n">
        <f aca="false">IF($R26="●",SUMIFS(ST_SUM!PK:PK,ST_SUM!$L:$L,$G26,ST_SUM!$M:$M,IF($B26='PART METHOD'!$D$4,"FMCNC1",IF($B26='PART METHOD'!$D$6,"FMCNC2","STD")))/IF($B26='PART METHOD'!$D$4,COUNTIFS($G:$G,$G26,$R:$R,"●",$A:$A,OW$5,$B:$B,'PART METHOD'!$D$4),IF($B26='PART METHOD'!$D$6,COUNTIFS($G:$G,$G26,$R:$R,"●",$A:$A,OW$5,$B:$B,'PART METHOD'!$D$6),COUNTIFS($G:$G,$G26,$R:$R,"●",$A:$A,OW$5,$B:$B,"&lt;&gt;"&amp;'PART METHOD'!$D$4,$B:$B,"&lt;&gt;"&amp;'PART METHOD'!$D$6)))/OW$3,0)/3600/$E26</f>
        <v>0.0250806976010101</v>
      </c>
      <c r="OX26" s="0" t="n">
        <f aca="false">IF($S26="●",SUMIFS(ST_SUM!PL:PL,ST_SUM!$L:$L,$G26,ST_SUM!$M:$M,IF($B26='PART METHOD'!$D$4,"FMCNC1",IF($B26='PART METHOD'!$D$6,"FMCNC2","STD")))/IF($B26='PART METHOD'!$D$4,COUNTIFS($G:$G,$G26,$S:$S,"●",$A:$A,OX$5,$B:$B,'PART METHOD'!$D$4),IF($B26='PART METHOD'!$D$6,COUNTIFS($G:$G,$G26,$S:$S,"●",$A:$A,OX$5,$B:$B,'PART METHOD'!$D$6),COUNTIFS($G:$G,$G26,$S:$S,"●",$A:$A,OX$5,$B:$B,"&lt;&gt;"&amp;'PART METHOD'!$D$4,$B:$B,"&lt;&gt;"&amp;'PART METHOD'!$D$6)))/OX$3,0)/3600/$E26</f>
        <v>0.00639189551767677</v>
      </c>
      <c r="OY26" s="0" t="n">
        <f aca="false">IF($T26="●",SUMIFS(ST_SUM!PM:PM,ST_SUM!$L:$L,$G26,ST_SUM!$M:$M,IF($B26='PART METHOD'!$D$4,"FMCNC1",IF($B26='PART METHOD'!$D$6,"FMCNC2","STD")))/IF($B26='PART METHOD'!$D$4,COUNTIFS($G:$G,$G26,$T:$T,"●",$A:$A,OY$5,$B:$B,'PART METHOD'!$D$4),IF($B26='PART METHOD'!$D$6,COUNTIFS($G:$G,$G26,$T:$T,"●",$A:$A,OY$5,$B:$B,'PART METHOD'!$D$6),COUNTIFS($G:$G,$G26,$T:$T,"●",$A:$A,OY$5,$B:$B,"&lt;&gt;"&amp;'PART METHOD'!$D$4,$B:$B,"&lt;&gt;"&amp;'PART METHOD'!$D$6)))/OY$3,0)/3600/$E26</f>
        <v>0.00136139257154882</v>
      </c>
      <c r="OZ26" s="0" t="n">
        <f aca="false">IF($U26="●",SUMIFS(ST_SUM!PN:PN,ST_SUM!$L:$L,$G26,ST_SUM!$M:$M,IF($B26='PART METHOD'!$D$4,"FMCNC1",IF($B26='PART METHOD'!$D$6,"FMCNC2","STD")))/IF($B26='PART METHOD'!$D$4,COUNTIFS($G:$G,$G26,$U:$U,"●",$A:$A,OZ$5,$B:$B,'PART METHOD'!$D$4),IF($B26='PART METHOD'!$D$6,COUNTIFS($G:$G,$G26,$U:$U,"●",$A:$A,OZ$5,$B:$B,'PART METHOD'!$D$6),COUNTIFS($G:$G,$G26,$U:$U,"●",$A:$A,OZ$5,$B:$B,"&lt;&gt;"&amp;'PART METHOD'!$D$4,$B:$B,"&lt;&gt;"&amp;'PART METHOD'!$D$6)))/OZ$3,0)/3600/$E26</f>
        <v>0.00634426136363636</v>
      </c>
      <c r="PA26" s="0" t="n">
        <f aca="false">IF($V26="●",SUMIFS(ST_SUM!PO:PO,ST_SUM!$L:$L,$G26,ST_SUM!$M:$M,IF($B26='PART METHOD'!$D$4,"FMCNC1",IF($B26='PART METHOD'!$D$6,"FMCNC2","STD")))/IF($B26='PART METHOD'!$D$4,COUNTIFS($G:$G,$G26,$V:$V,"●",$A:$A,PA$5,$B:$B,'PART METHOD'!$D$4),IF($B26='PART METHOD'!$D$6,COUNTIFS($G:$G,$G26,$V:$V,"●",$A:$A,PA$5,$B:$B,'PART METHOD'!$D$6),COUNTIFS($G:$G,$G26,$V:$V,"●",$A:$A,PA$5,$B:$B,"&lt;&gt;"&amp;'PART METHOD'!$D$4,$B:$B,"&lt;&gt;"&amp;'PART METHOD'!$D$6)))/PA$3,0)/3600/$E26</f>
        <v>0</v>
      </c>
      <c r="PB26" s="0" t="n">
        <f aca="false">IF($W26="●",SUMIFS(ST_SUM!PP:PP,ST_SUM!$L:$L,$G26,ST_SUM!$N:$N,IF($B26='PART METHOD'!$D$5,"HAND","STD"))/COUNTIFS($G:$G,$G26,$W:$W,"●",$A:$A,PB$5,$B:$B,IF($B26='PART METHOD'!$D$5,'PART METHOD'!$D$5,"&lt;&gt;"&amp;'PART METHOD'!$D$5))/PB$3,0)/3600/$E26</f>
        <v>0.0110550873316498</v>
      </c>
      <c r="PC26" s="0" t="n">
        <f aca="false">IF($X26="●",SUMIFS(ST_SUM!PQ:PQ,ST_SUM!$L:$L,$G26)/COUNTIFS($G:$G,$G26,$X:$X,"●",$A:$A,PC$5)/PC$3,0)/3600/$E26</f>
        <v>0.0011615569760101</v>
      </c>
      <c r="PD26" s="0" t="n">
        <f aca="false">IF($Y26="●",SUMIFS(ST_SUM!PR:PR,ST_SUM!$L:$L,$G26)/COUNTIFS($G:$G,$G26,$Y:$Y,"●",$A:$A,PD$5)/PD$3,0)/3600/$E26</f>
        <v>0.00456700599747475</v>
      </c>
      <c r="PE26" s="0" t="n">
        <f aca="false">IF($Z26="●",SUMIFS(ST_SUM!PS:PS,ST_SUM!$L:$L,$G26)/COUNTIFS($G:$G,$G26,$Z:$Z,"●",$A:$A,PE$5)/PE$3,0)/3600/$E26</f>
        <v>0.00568141571969697</v>
      </c>
      <c r="PF26" s="0" t="n">
        <f aca="false">IF($AA26="●",SUMIFS(ST_SUM!PT:PT,ST_SUM!$L:$L,$G26)/COUNTIFS($G:$G,$G26,$AA:$AA,"●",$A:$A,PF$5)/PF$3,0)/3600/$E26</f>
        <v>0</v>
      </c>
      <c r="PG26" s="0" t="n">
        <f aca="false">IF($AB26="●",SUMIFS(ST_SUM!PU:PU,ST_SUM!$L:$L,$G26)/COUNTIFS($G:$G,$G26,$AB:$AB,"●",$A:$A,PG$5)/PG$3,0)/3600/$E26</f>
        <v>0.00347928503787879</v>
      </c>
      <c r="PH26" s="0" t="n">
        <f aca="false">IF($AC26="●",SUMIFS(ST_SUM!PV:PV,ST_SUM!$L:$L,$G26)/COUNTIFS($G:$G,$G26,$AC:$AC,"●",$A:$A,PH$5)/PH$3,0)/3600/$E26</f>
        <v>0.00580686421506734</v>
      </c>
      <c r="PI26" s="0" t="n">
        <f aca="false">IF($AD26="●",SUMIFS(ST_SUM!PW:PW,ST_SUM!$L:$L,$G26)/COUNTIFS($G:$G,$G26,$AD:$AD,"●",$A:$A,PI$5)/PI$3,0)/3600/$E26</f>
        <v>0.00528956228956229</v>
      </c>
      <c r="PJ26" s="0" t="n">
        <f aca="false">IF($AE26="●",SUMIFS(ST_SUM!PX:PX,ST_SUM!$L:$L,$G26)/COUNTIFS($G:$G,$G26,$AE:$AE,"●",$A:$A,PJ$5)/PJ$3,0)/3600/$E26</f>
        <v>0</v>
      </c>
      <c r="PK26" s="0" t="n">
        <f aca="false">IF($AF26="●",SUMIFS(ST_SUM!PY:PY,ST_SUM!$L:$L,$G26)/COUNTIFS($G:$G,$G26,$AF:$AF,"●",$A:$A,PK$5)/PK$3,0)/3600/$E26</f>
        <v>0</v>
      </c>
      <c r="PL26" s="0" t="n">
        <f aca="false">IF($AG26="●",SUMIFS(ST_SUM!PZ:PZ,ST_SUM!$L:$L,$G26)/COUNTIFS($G:$G,$G26,$AG:$AG,"●",$A:$A,PL$5)/PL$3,0)/3600/$E26</f>
        <v>0.0068796204229798</v>
      </c>
      <c r="PM26" s="0" t="n">
        <f aca="false">IF($AH26="●",SUMIFS(ST_SUM!QA:QA,ST_SUM!$L:$L,$G26)/COUNTIFS($G:$G,$G26,$AH:$AH,"●",$A:$A,PM$5)/PM$3,0)/3600/$E26</f>
        <v>0.00581463068181818</v>
      </c>
      <c r="PN26" s="0" t="n">
        <f aca="false">IF($AI26="●",SUMIFS(ST_SUM!QB:QB,ST_SUM!$L:$L,$G26)/COUNTIFS($G:$G,$G26,$AI:$AI,"●",$A:$A,PN$5)/PN$3,0)/3600/$E26</f>
        <v>0.0101918639520202</v>
      </c>
      <c r="PO26" s="0" t="n">
        <f aca="false">IF($AJ26="●",SUMIFS(ST_SUM!QC:QC,ST_SUM!$L:$L,$G26)/COUNTIFS($G:$G,$G26,$AJ:$AJ,"●",$A:$A,PO$5)/PO$3,0)/3600/$E26</f>
        <v>0.0118383937026515</v>
      </c>
      <c r="PP26" s="0" t="n">
        <f aca="false">IF($AK26="●",SUMIFS(ST_SUM!QD:QD,ST_SUM!$L:$L,$G26)/COUNTIFS($G:$G,$G26,$AK:$AK,"●",$A:$A,PP$5)/PP$3,0)/3600/$E26</f>
        <v>0</v>
      </c>
      <c r="PQ26" s="0" t="n">
        <f aca="false">IF($AL26="●",SUMIFS(ST_SUM!QE:QE,ST_SUM!$L:$L,$G26)/COUNTIFS($G:$G,$G26,$AL:$AL,"●",$A:$A,PQ$5)/PQ$3,0)/3600/$E26</f>
        <v>0.00413484848484849</v>
      </c>
      <c r="PR26" s="0" t="n">
        <f aca="false">IF($AM26="●",SUMIFS(ST_SUM!QF:QF,ST_SUM!$L:$L,$G26)/COUNTIFS($G:$G,$G26,$AM:$AM,"●",$A:$A,PR$5)/PR$3,0)/3600/$E26</f>
        <v>0.004107734375</v>
      </c>
      <c r="PS26" s="0" t="n">
        <f aca="false">IF($AN26="●",SUMIFS(ST_SUM!QG:QG,ST_SUM!$L:$L,$G26)/COUNTIFS($G:$G,$G26,$AN:$AN,"●",$A:$A,PS$5)/PS$3,0)/3600/$E26</f>
        <v>0.00719124053030303</v>
      </c>
      <c r="PT26" s="0" t="n">
        <f aca="false">IF($AO26="●",SUMIFS(ST_SUM!QH:QH,ST_SUM!$L:$L,$G26)/COUNTIFS($G:$G,$G26,$AO:$AO,"●",$A:$A,PT$5)/PT$3,0)/3600/$E26</f>
        <v>0.00647870896464647</v>
      </c>
      <c r="PU26" s="0" t="n">
        <f aca="false">IF($AP26="●",SUMIFS(ST_SUM!QI:QI,ST_SUM!$L:$L,$G26)/COUNTIFS($G:$G,$G26,$AP:$AP,"●",$A:$A,PU$5)/PU$3,0)/3600/$E26</f>
        <v>0.00532304976851852</v>
      </c>
      <c r="PV26" s="0" t="n">
        <f aca="false">IF($AQ26="●",SUMIFS(ST_SUM!QJ:QJ,ST_SUM!$L:$L,$G26)/COUNTIFS($G:$G,$G26,$AQ:$AQ,"●",$A:$A,PV$5)/PV$3,0)/3600/$E26</f>
        <v>0.0103015660511364</v>
      </c>
      <c r="PW26" s="0" t="n">
        <f aca="false">IF($AR26="●",SUMIFS(ST_SUM!QK:QK,ST_SUM!$L:$L,$G26)/COUNTIFS($G:$G,$G26,$AR:$AR,"●",$A:$A,PW$5)/PW$3,0)/3600/$E26</f>
        <v>0.00546408222853535</v>
      </c>
      <c r="PX26" s="0" t="n">
        <f aca="false">IF($AS26="●",SUMIFS(ST_SUM!QL:QL,ST_SUM!$L:$L,$G26)/COUNTIFS($G:$G,$G26,$AS:$AS,"●",$A:$A,PX$5)/PX$3,0)/3600/$E26</f>
        <v>0.0110533680555556</v>
      </c>
      <c r="PY26" s="0" t="n">
        <f aca="false">IF($AT26="●",SUMIFS(ST_SUM!QM:QM,ST_SUM!$L:$L,$G26)/COUNTIFS($G:$G,$G26,$AT:$AT,"●",$A:$A,PY$5)/PY$3,0)/3600/$E26</f>
        <v>0</v>
      </c>
      <c r="PZ26" s="0" t="n">
        <f aca="false">IF($AU26="●",SUMIFS(ST_SUM!QN:QN,ST_SUM!$L:$L,$G26)/COUNTIFS($G:$G,$G26,$AU:$AU,"●",$A:$A,PZ$5)/PZ$3,0)/3600/$E26</f>
        <v>0.00282456597222222</v>
      </c>
      <c r="QA26" s="0" t="n">
        <f aca="false">IF($AV26="●",SUMIFS(ST_SUM!QO:QO,ST_SUM!$L:$L,$G26)/COUNTIFS($G:$G,$G26,$AV:$AV,"●",$A:$A,QA$5)/QA$3,0)/3600/$E26</f>
        <v>0</v>
      </c>
      <c r="QB26" s="0" t="n">
        <f aca="false">IF($AW26="●",SUMIFS(ST_SUM!QP:QP,ST_SUM!$L:$L,$G26)/COUNTIFS($G:$G,$G26,$AW:$AW,"●",$A:$A,QB$5)/QB$3,0)/3600/$E26</f>
        <v>0.00435474273989899</v>
      </c>
      <c r="QC26" s="0" t="n">
        <f aca="false">IF($AX26="●",SUMIFS(ST_SUM!QQ:QQ,ST_SUM!$L:$L,$G26)/COUNTIFS($G:$G,$G26,$AX:$AX,"●",$A:$A,QC$5)/QC$3,0)/3600/$E26</f>
        <v>0</v>
      </c>
      <c r="QD26" s="0" t="n">
        <f aca="false">IF($AY26="●",SUMIFS(ST_SUM!QR:QR,ST_SUM!$L:$L,$G26)/COUNTIFS($G:$G,$G26,$AY:$AY,"●",$A:$A,QD$5)/QD$3,0)/3600/$E26</f>
        <v>0</v>
      </c>
      <c r="QE26" s="0" t="n">
        <f aca="false">IF($AZ26="●",SUMIFS(ST_SUM!QS:QS,ST_SUM!$L:$L,$G26)/COUNTIFS($G:$G,$G26,$AZ:$AZ,"●",$A:$A,QE$5)/QE$3,0)/3600/$E26</f>
        <v>0</v>
      </c>
      <c r="QF26" s="0" t="n">
        <f aca="false">IF($BA26="●",SUMIFS(ST_SUM!QT:QT,ST_SUM!$L:$L,$G26)/COUNTIFS($G:$G,$G26,$BA:$BA,"●",$A:$A,QF$5)/QF$3,0)/3600/$E26</f>
        <v>0.00455775213068182</v>
      </c>
      <c r="QG26" s="0" t="n">
        <f aca="false">IF($BB26="●",SUMIFS(ST_SUM!QU:QU,ST_SUM!$L:$L,$G26)/COUNTIFS($G:$G,$G26,$BB:$BB,"●",$A:$A,QG$5)/QG$3,0)/3600/$E26</f>
        <v>0.00646405460858586</v>
      </c>
      <c r="QH26" s="0" t="n">
        <f aca="false">IF($BC26="●",SUMIFS(ST_SUM!QV:QV,ST_SUM!$L:$L,$G26)/COUNTIFS($G:$G,$G26,$BC:$BC,"●",$A:$A,QH$5)/QH$3,0)/3600/$E26</f>
        <v>0.00835918166035354</v>
      </c>
      <c r="QI26" s="0" t="n">
        <f aca="false">IF($BD26="●",SUMIFS(ST_SUM!QW:QW,ST_SUM!$L:$L,$G26)/COUNTIFS($G:$G,$G26,$BD:$BD,"●",$A:$A,QI$5)/QI$3,0)/3600/$E26</f>
        <v>0.0105095565025253</v>
      </c>
      <c r="QJ26" s="0" t="n">
        <f aca="false">IF($BE26="●",SUMIFS(ST_SUM!QX:QX,ST_SUM!$L:$L,$G26)/COUNTIFS($G:$G,$G26,$BE:$BE,"●",$A:$A,QJ$5)/QJ$3,0)/3600/$E26</f>
        <v>0.00867578782617845</v>
      </c>
      <c r="QK26" s="0" t="n">
        <f aca="false">IF($BF26="●",SUMIFS(ST_SUM!QY:QY,ST_SUM!$L:$L,$G26)/COUNTIFS($G:$G,$G26,$BF:$BF,"●",$A:$A,QK$5)/QK$3,0)/3600/$E26</f>
        <v>0.00816352982954546</v>
      </c>
      <c r="QL26" s="0" t="n">
        <f aca="false">IF($BG26="●",SUMIFS(ST_SUM!QZ:QZ,ST_SUM!$L:$L,$G26)/COUNTIFS($G:$G,$G26,$BG:$BG,"●",$A:$A,QL$5)/QL$3,0)/3600/$E26</f>
        <v>0.013490064709596</v>
      </c>
      <c r="QM26" s="0" t="n">
        <f aca="false">IF($BH26="●",SUMIFS(ST_SUM!RA:RA,ST_SUM!$L:$L,$G26)/COUNTIFS($G:$G,$G26,$BH:$BH,"●",$A:$A,QM$5)/QM$3,0)/3600/$E26</f>
        <v>0.00697655855429293</v>
      </c>
      <c r="QN26" s="0" t="n">
        <f aca="false">IF($BI26="●",SUMIFS(ST_SUM!RB:RB,ST_SUM!$L:$L,$G26)/COUNTIFS($G:$G,$G26,$BI:$BI,"●",$A:$A,QN$5)/QN$3,0)/3600/$E26</f>
        <v>0.00249973011363636</v>
      </c>
      <c r="QO26" s="0" t="n">
        <f aca="false">IF($BJ26="●",SUMIFS(ST_SUM!RC:RC,ST_SUM!$L:$L,$G26)/COUNTIFS($G:$G,$G26,$BJ:$BJ,"●",$A:$A,QO$5)/QO$3,0)/3600/$E26</f>
        <v>0.00557516966540404</v>
      </c>
      <c r="QP26" s="0" t="n">
        <f aca="false">IF($BK26="●",SUMIFS(ST_SUM!RD:RD,ST_SUM!$L:$L,$G26)/COUNTIFS($G:$G,$G26,$BK:$BK,"●",$A:$A,QP$5)/QP$3,0)/3600/$E26</f>
        <v>0</v>
      </c>
      <c r="QQ26" s="0" t="n">
        <f aca="false">IF($BL26="●",SUMIFS(ST_SUM!RE:RE,ST_SUM!$L:$L,$G26)/COUNTIFS($G:$G,$G26,$BL:$BL,"●",$A:$A,QQ$5)/QQ$3,0)/3600/$E26</f>
        <v>0.0107421480429293</v>
      </c>
      <c r="QR26" s="0" t="n">
        <f aca="false">IF($BM26="●",SUMIFS(ST_SUM!RF:RF,ST_SUM!$L:$L,$G26)/COUNTIFS($G:$G,$G26,$BM:$BM,"●",$A:$A,QR$5)/QR$3,0)/3600/$E26</f>
        <v>0.00848263888888889</v>
      </c>
      <c r="QS26" s="0" t="n">
        <f aca="false">IF($BN26="●",SUMIFS(ST_SUM!RG:RG,ST_SUM!$L:$L,$G26)/COUNTIFS($G:$G,$G26,$BN:$BN,"●",$A:$A,QS$5)/QS$3,0)/3600/$E26</f>
        <v>0</v>
      </c>
      <c r="QT26" s="0" t="n">
        <f aca="false">IF($BO26="●",SUMIFS(ST_SUM!RH:RH,ST_SUM!$L:$L,$G26)/COUNTIFS($G:$G,$G26,$BO:$BO,"●",$A:$A,QT$5)/QT$3,0)/3600/$E26</f>
        <v>0.00312103851010101</v>
      </c>
      <c r="QU26" s="0" t="n">
        <f aca="false">IF($BP26="●",SUMIFS(ST_SUM!RI:RI,ST_SUM!$L:$L,$G26)/COUNTIFS($G:$G,$G26,$BP:$BP,"●",$A:$A,QU$5)/QU$3,0)/3600/$E26</f>
        <v>0.00893288089225589</v>
      </c>
      <c r="QV26" s="0" t="n">
        <f aca="false">IF($BQ26="●",SUMIFS(ST_SUM!RJ:RJ,ST_SUM!$L:$L,$G26)/COUNTIFS($G:$G,$G26,$BQ:$BQ,"●",$A:$A,QV$5)/QV$3,0)/3600/$E26</f>
        <v>0.00584789299242424</v>
      </c>
      <c r="QW26" s="0" t="n">
        <f aca="false">IF($BR26="●",SUMIFS(ST_SUM!RK:RK,ST_SUM!$L:$L,$G26)/COUNTIFS($G:$G,$G26,$BR:$BR,"●",$A:$A,QW$5)/QW$3,0)/3600/$E26</f>
        <v>0.0136888316761364</v>
      </c>
      <c r="QX26" s="0" t="n">
        <f aca="false">IF($BS26="●",SUMIFS(ST_SUM!RL:RL,ST_SUM!$L:$L,$G26)/COUNTIFS($G:$G,$G26,$BS:$BS,"●",$A:$A,QX$5)/QX$3,0)/3600/$E26</f>
        <v>0.0103788865214646</v>
      </c>
      <c r="QY26" s="0" t="n">
        <f aca="false">IF($BT26="●",SUMIFS(ST_SUM!RM:RM,ST_SUM!$L:$L,$G26)/COUNTIFS($G:$G,$G26,$BT:$BT,"●",$A:$A,QY$5)/QY$3,0)/3600/$E26</f>
        <v>0.00461396122685185</v>
      </c>
      <c r="QZ26" s="0" t="n">
        <f aca="false">SUM(OM26:QY26)</f>
        <v>0.334256626946549</v>
      </c>
      <c r="RA26" s="0" t="n">
        <f aca="false">IF($H26="●",SUMIFS(ST_SUM!RO:RO,ST_SUM!$L:$L,$G26)/COUNTIFS($G:$G,$G26,$H:$H,"●",$A:$A,RA$5)/RA$3,0)/3600/$E26</f>
        <v>0</v>
      </c>
      <c r="RB26" s="0" t="n">
        <f aca="false">IF($I26="●",SUMIFS(ST_SUM!RP:RP,ST_SUM!$L:$L,$G26)/COUNTIFS($G:$G,$G26,$I:$I,"●",$A:$A,RB$5)/RB$3,0)/3600/$E26</f>
        <v>0</v>
      </c>
      <c r="RC26" s="0" t="n">
        <f aca="false">IF($J26="●",SUMIFS(ST_SUM!RQ:RQ,ST_SUM!$L:$L,$G26)/COUNTIFS($G:$G,$G26,$J:$J,"●",$A:$A,RC$5)/RC$3,0)/3600/$E26</f>
        <v>0</v>
      </c>
      <c r="RD26" s="0" t="n">
        <f aca="false">IF($K26="●",SUMIFS(ST_SUM!RR:RR,ST_SUM!$L:$L,$G26)/COUNTIFS($G:$G,$G26,$K:$K,"●",$A:$A,RD$5)/RD$3,0)/3600/$E26</f>
        <v>0</v>
      </c>
      <c r="RE26" s="0" t="n">
        <f aca="false">IF($L26="●",SUMIFS(ST_SUM!RS:RS,ST_SUM!$L:$L,$G26)/COUNTIFS($G:$G,$G26,$L:$L,"●",$A:$A,RE$5)/RE$3,0)/3600/$E26</f>
        <v>0.0140748263888889</v>
      </c>
      <c r="RF26" s="0" t="n">
        <f aca="false">IF($M26="●",SUMIFS(ST_SUM!RT:RT,ST_SUM!$L:$L,$G26)/COUNTIFS($G:$G,$G26,$M:$M,"●",$A:$A,RF$5)/RF$3,0)/3600/$E26</f>
        <v>0</v>
      </c>
      <c r="RG26" s="0" t="n">
        <f aca="false">IF($N26="●",SUMIFS(ST_SUM!RU:RU,ST_SUM!$L:$L,$G26)/COUNTIFS($G:$G,$G26,$N:$N,"●",$A:$A,RG$5)/RG$3,0)/3600/$E26</f>
        <v>0</v>
      </c>
      <c r="RH26" s="0" t="n">
        <f aca="false">IF($O26="●",SUMIFS(ST_SUM!RV:RV,ST_SUM!$L:$L,$G26,ST_SUM!$M:$M,IF($B26='PART METHOD'!$D$4,"FMCNC1",IF($B26='PART METHOD'!$D$6,"FMCNC2","STD")))/IF($B26='PART METHOD'!$D$4,COUNTIFS($G:$G,$G26,$O:$O,"●",$A:$A,RH$5,$B:$B,'PART METHOD'!$D$4),IF($B26='PART METHOD'!$D$6,COUNTIFS($G:$G,$G26,$O:$O,"●",$A:$A,RH$5,$B:$B,'PART METHOD'!$D$6),COUNTIFS($G:$G,$G26,$O:$O,"●",$A:$A,RH$5,$B:$B,"&lt;&gt;"&amp;'PART METHOD'!$D$4,$B:$B,"&lt;&gt;"&amp;'PART METHOD'!$D$6)))/RH$3,0)/3600/$E26</f>
        <v>0.0148370833333333</v>
      </c>
      <c r="RI26" s="0" t="n">
        <f aca="false">IF($P26="●",SUMIFS(ST_SUM!RW:RW,ST_SUM!$L:$L,$G26,ST_SUM!$M:$M,IF($B26='PART METHOD'!$D$4,"FMCNC1",IF($B26='PART METHOD'!$D$6,"FMCNC2","STD")))/IF($B26='PART METHOD'!$D$4,COUNTIFS($G:$G,$G26,$P:$P,"●",$A:$A,RI$5,$B:$B,'PART METHOD'!$D$4),IF($B26='PART METHOD'!$D$6,COUNTIFS($G:$G,$G26,$P:$P,"●",$A:$A,RI$5,$B:$B,'PART METHOD'!$D$6),COUNTIFS($G:$G,$G26,$P:$P,"●",$A:$A,RI$5,$B:$B,"&lt;&gt;"&amp;'PART METHOD'!$D$4,$B:$B,"&lt;&gt;"&amp;'PART METHOD'!$D$6)))/RI$3,0)/3600/$E26</f>
        <v>0.00680690364583333</v>
      </c>
      <c r="RJ26" s="0" t="n">
        <f aca="false">IF($Q26="●",SUMIFS(ST_SUM!RX:RX,ST_SUM!$L:$L,$G26,ST_SUM!$M:$M,IF($B26='PART METHOD'!$D$4,"FMCNC1",IF($B26='PART METHOD'!$D$6,"FMCNC2","STD")))/IF($B26='PART METHOD'!$D$4,COUNTIFS($G:$G,$G26,$Q:$Q,"●",$A:$A,RJ$5,$B:$B,'PART METHOD'!$D$4),IF($B26='PART METHOD'!$D$6,COUNTIFS($G:$G,$G26,$Q:$Q,"●",$A:$A,RJ$5,$B:$B,'PART METHOD'!$D$6),COUNTIFS($G:$G,$G26,$Q:$Q,"●",$A:$A,RJ$5,$B:$B,"&lt;&gt;"&amp;'PART METHOD'!$D$4,$B:$B,"&lt;&gt;"&amp;'PART METHOD'!$D$6)))/RJ$3,0)/3600/$E26</f>
        <v>0</v>
      </c>
      <c r="RK26" s="0" t="n">
        <f aca="false">IF($R26="●",SUMIFS(ST_SUM!RY:RY,ST_SUM!$L:$L,$G26,ST_SUM!$M:$M,IF($B26='PART METHOD'!$D$4,"FMCNC1",IF($B26='PART METHOD'!$D$6,"FMCNC2","STD")))/IF($B26='PART METHOD'!$D$4,COUNTIFS($G:$G,$G26,$R:$R,"●",$A:$A,RK$5,$B:$B,'PART METHOD'!$D$4),IF($B26='PART METHOD'!$D$6,COUNTIFS($G:$G,$G26,$R:$R,"●",$A:$A,RK$5,$B:$B,'PART METHOD'!$D$6),COUNTIFS($G:$G,$G26,$R:$R,"●",$A:$A,RK$5,$B:$B,"&lt;&gt;"&amp;'PART METHOD'!$D$4,$B:$B,"&lt;&gt;"&amp;'PART METHOD'!$D$6)))/RK$3,0)/3600/$E26</f>
        <v>0.0458547222222222</v>
      </c>
      <c r="RL26" s="0" t="n">
        <f aca="false">IF($S26="●",SUMIFS(ST_SUM!RZ:RZ,ST_SUM!$L:$L,$G26,ST_SUM!$M:$M,IF($B26='PART METHOD'!$D$4,"FMCNC1",IF($B26='PART METHOD'!$D$6,"FMCNC2","STD")))/IF($B26='PART METHOD'!$D$4,COUNTIFS($G:$G,$G26,$S:$S,"●",$A:$A,RL$5,$B:$B,'PART METHOD'!$D$4),IF($B26='PART METHOD'!$D$6,COUNTIFS($G:$G,$G26,$S:$S,"●",$A:$A,RL$5,$B:$B,'PART METHOD'!$D$6),COUNTIFS($G:$G,$G26,$S:$S,"●",$A:$A,RL$5,$B:$B,"&lt;&gt;"&amp;'PART METHOD'!$D$4,$B:$B,"&lt;&gt;"&amp;'PART METHOD'!$D$6)))/RL$3,0)/3600/$E26</f>
        <v>0.0113033998842593</v>
      </c>
      <c r="RM26" s="0" t="n">
        <f aca="false">IF($T26="●",SUMIFS(ST_SUM!SA:SA,ST_SUM!$L:$L,$G26,ST_SUM!$M:$M,IF($B26='PART METHOD'!$D$4,"FMCNC1",IF($B26='PART METHOD'!$D$6,"FMCNC2","STD")))/IF($B26='PART METHOD'!$D$4,COUNTIFS($G:$G,$G26,$T:$T,"●",$A:$A,RM$5,$B:$B,'PART METHOD'!$D$4),IF($B26='PART METHOD'!$D$6,COUNTIFS($G:$G,$G26,$T:$T,"●",$A:$A,RM$5,$B:$B,'PART METHOD'!$D$6),COUNTIFS($G:$G,$G26,$T:$T,"●",$A:$A,RM$5,$B:$B,"&lt;&gt;"&amp;'PART METHOD'!$D$4,$B:$B,"&lt;&gt;"&amp;'PART METHOD'!$D$6)))/RM$3,0)/3600/$E26</f>
        <v>0.00402588252314815</v>
      </c>
      <c r="RN26" s="0" t="n">
        <f aca="false">IF($U26="●",SUMIFS(ST_SUM!SB:SB,ST_SUM!$L:$L,$G26,ST_SUM!$M:$M,IF($B26='PART METHOD'!$D$4,"FMCNC1",IF($B26='PART METHOD'!$D$6,"FMCNC2","STD")))/IF($B26='PART METHOD'!$D$4,COUNTIFS($G:$G,$G26,$U:$U,"●",$A:$A,RN$5,$B:$B,'PART METHOD'!$D$4),IF($B26='PART METHOD'!$D$6,COUNTIFS($G:$G,$G26,$U:$U,"●",$A:$A,RN$5,$B:$B,'PART METHOD'!$D$6),COUNTIFS($G:$G,$G26,$U:$U,"●",$A:$A,RN$5,$B:$B,"&lt;&gt;"&amp;'PART METHOD'!$D$4,$B:$B,"&lt;&gt;"&amp;'PART METHOD'!$D$6)))/RN$3,0)/3600/$E26</f>
        <v>0.0123171875</v>
      </c>
      <c r="RO26" s="0" t="n">
        <f aca="false">IF($V26="●",SUMIFS(ST_SUM!SC:SC,ST_SUM!$L:$L,$G26,ST_SUM!$M:$M,IF($B26='PART METHOD'!$D$4,"FMCNC1",IF($B26='PART METHOD'!$D$6,"FMCNC2","STD")))/IF($B26='PART METHOD'!$D$4,COUNTIFS($G:$G,$G26,$V:$V,"●",$A:$A,RO$5,$B:$B,'PART METHOD'!$D$4),IF($B26='PART METHOD'!$D$6,COUNTIFS($G:$G,$G26,$V:$V,"●",$A:$A,RO$5,$B:$B,'PART METHOD'!$D$6),COUNTIFS($G:$G,$G26,$V:$V,"●",$A:$A,RO$5,$B:$B,"&lt;&gt;"&amp;'PART METHOD'!$D$4,$B:$B,"&lt;&gt;"&amp;'PART METHOD'!$D$6)))/RO$3,0)/3600/$E26</f>
        <v>0</v>
      </c>
      <c r="RP26" s="0" t="n">
        <f aca="false">IF($W26="●",SUMIFS(ST_SUM!SD:SD,ST_SUM!$L:$L,$G26,ST_SUM!$N:$N,IF($B26='PART METHOD'!$D$5,"HAND","STD"))/COUNTIFS($G:$G,$G26,$W:$W,"●",$A:$A,RP$5,$B:$B,IF($B26='PART METHOD'!$D$5,'PART METHOD'!$D$5,"&lt;&gt;"&amp;'PART METHOD'!$D$5))/RP$3,0)/3600/$E26</f>
        <v>0.0114082465277778</v>
      </c>
      <c r="RQ26" s="0" t="n">
        <f aca="false">IF($X26="●",SUMIFS(ST_SUM!SE:SE,ST_SUM!$L:$L,$G26)/COUNTIFS($G:$G,$G26,$X:$X,"●",$A:$A,RQ$5)/RQ$3,0)/3600/$E26</f>
        <v>0.000761713324652778</v>
      </c>
      <c r="RR26" s="0" t="n">
        <f aca="false">IF($Y26="●",SUMIFS(ST_SUM!SF:SF,ST_SUM!$L:$L,$G26)/COUNTIFS($G:$G,$G26,$Y:$Y,"●",$A:$A,RR$5)/RR$3,0)/3600/$E26</f>
        <v>0.00900899305555556</v>
      </c>
      <c r="RS26" s="0" t="n">
        <f aca="false">IF($Z26="●",SUMIFS(ST_SUM!SG:SG,ST_SUM!$L:$L,$G26)/COUNTIFS($G:$G,$G26,$Z:$Z,"●",$A:$A,RS$5)/RS$3,0)/3600/$E26</f>
        <v>0.0113338541666667</v>
      </c>
      <c r="RT26" s="0" t="n">
        <f aca="false">IF($AA26="●",SUMIFS(ST_SUM!SH:SH,ST_SUM!$L:$L,$G26)/COUNTIFS($G:$G,$G26,$AA:$AA,"●",$A:$A,RT$5)/RT$3,0)/3600/$E26</f>
        <v>0</v>
      </c>
      <c r="RU26" s="0" t="n">
        <f aca="false">IF($AB26="●",SUMIFS(ST_SUM!SI:SI,ST_SUM!$L:$L,$G26)/COUNTIFS($G:$G,$G26,$AB:$AB,"●",$A:$A,RU$5)/RU$3,0)/3600/$E26</f>
        <v>0.00907596354166667</v>
      </c>
      <c r="RV26" s="0" t="n">
        <f aca="false">IF($AC26="●",SUMIFS(ST_SUM!SJ:SJ,ST_SUM!$L:$L,$G26)/COUNTIFS($G:$G,$G26,$AC:$AC,"●",$A:$A,RV$5)/RV$3,0)/3600/$E26</f>
        <v>0.00436367476851852</v>
      </c>
      <c r="RW26" s="0" t="n">
        <f aca="false">IF($AD26="●",SUMIFS(ST_SUM!SK:SK,ST_SUM!$L:$L,$G26)/COUNTIFS($G:$G,$G26,$AD:$AD,"●",$A:$A,RW$5)/RW$3,0)/3600/$E26</f>
        <v>0.00990045138888889</v>
      </c>
      <c r="RX26" s="0" t="n">
        <f aca="false">IF($AE26="●",SUMIFS(ST_SUM!SL:SL,ST_SUM!$L:$L,$G26)/COUNTIFS($G:$G,$G26,$AE:$AE,"●",$A:$A,RX$5)/RX$3,0)/3600/$E26</f>
        <v>0</v>
      </c>
      <c r="RY26" s="0" t="n">
        <f aca="false">IF($AF26="●",SUMIFS(ST_SUM!SM:SM,ST_SUM!$L:$L,$G26)/COUNTIFS($G:$G,$G26,$AF:$AF,"●",$A:$A,RY$5)/RY$3,0)/3600/$E26</f>
        <v>0</v>
      </c>
      <c r="RZ26" s="0" t="n">
        <f aca="false">IF($AG26="●",SUMIFS(ST_SUM!SN:SN,ST_SUM!$L:$L,$G26)/COUNTIFS($G:$G,$G26,$AG:$AG,"●",$A:$A,RZ$5)/RZ$3,0)/3600/$E26</f>
        <v>0.0109646223958333</v>
      </c>
      <c r="SA26" s="0" t="n">
        <f aca="false">IF($AH26="●",SUMIFS(ST_SUM!SO:SO,ST_SUM!$L:$L,$G26)/COUNTIFS($G:$G,$G26,$AH:$AH,"●",$A:$A,SA$5)/SA$3,0)/3600/$E26</f>
        <v>0.00770595920138889</v>
      </c>
      <c r="SB26" s="0" t="n">
        <f aca="false">IF($AI26="●",SUMIFS(ST_SUM!SP:SP,ST_SUM!$L:$L,$G26)/COUNTIFS($G:$G,$G26,$AI:$AI,"●",$A:$A,SB$5)/SB$3,0)/3600/$E26</f>
        <v>0.0318198090277778</v>
      </c>
      <c r="SC26" s="0" t="n">
        <f aca="false">IF($AJ26="●",SUMIFS(ST_SUM!SQ:SQ,ST_SUM!$L:$L,$G26)/COUNTIFS($G:$G,$G26,$AJ:$AJ,"●",$A:$A,SC$5)/SC$3,0)/3600/$E26</f>
        <v>0.0193847873263889</v>
      </c>
      <c r="SD26" s="0" t="n">
        <f aca="false">IF($AK26="●",SUMIFS(ST_SUM!SR:SR,ST_SUM!$L:$L,$G26)/COUNTIFS($G:$G,$G26,$AK:$AK,"●",$A:$A,SD$5)/SD$3,0)/3600/$E26</f>
        <v>0</v>
      </c>
      <c r="SE26" s="0" t="n">
        <f aca="false">IF($AL26="●",SUMIFS(ST_SUM!SS:SS,ST_SUM!$L:$L,$G26)/COUNTIFS($G:$G,$G26,$AL:$AL,"●",$A:$A,SE$5)/SE$3,0)/3600/$E26</f>
        <v>0.010202759693287</v>
      </c>
      <c r="SF26" s="0" t="n">
        <f aca="false">IF($AM26="●",SUMIFS(ST_SUM!ST:ST,ST_SUM!$L:$L,$G26)/COUNTIFS($G:$G,$G26,$AM:$AM,"●",$A:$A,SF$5)/SF$3,0)/3600/$E26</f>
        <v>0.0123274826388889</v>
      </c>
      <c r="SG26" s="0" t="n">
        <f aca="false">IF($AN26="●",SUMIFS(ST_SUM!SU:SU,ST_SUM!$L:$L,$G26)/COUNTIFS($G:$G,$G26,$AN:$AN,"●",$A:$A,SG$5)/SG$3,0)/3600/$E26</f>
        <v>0.0113198177083333</v>
      </c>
      <c r="SH26" s="0" t="n">
        <f aca="false">IF($AO26="●",SUMIFS(ST_SUM!SV:SV,ST_SUM!$L:$L,$G26)/COUNTIFS($G:$G,$G26,$AO:$AO,"●",$A:$A,SH$5)/SH$3,0)/3600/$E26</f>
        <v>0.0220087543402778</v>
      </c>
      <c r="SI26" s="0" t="n">
        <f aca="false">IF($AP26="●",SUMIFS(ST_SUM!SW:SW,ST_SUM!$L:$L,$G26)/COUNTIFS($G:$G,$G26,$AP:$AP,"●",$A:$A,SI$5)/SI$3,0)/3600/$E26</f>
        <v>0.00740528645833333</v>
      </c>
      <c r="SJ26" s="0" t="n">
        <f aca="false">IF($AQ26="●",SUMIFS(ST_SUM!SX:SX,ST_SUM!$L:$L,$G26)/COUNTIFS($G:$G,$G26,$AQ:$AQ,"●",$A:$A,SJ$5)/SJ$3,0)/3600/$E26</f>
        <v>0.01079198046875</v>
      </c>
      <c r="SK26" s="0" t="n">
        <f aca="false">IF($AR26="●",SUMIFS(ST_SUM!SY:SY,ST_SUM!$L:$L,$G26)/COUNTIFS($G:$G,$G26,$AR:$AR,"●",$A:$A,SK$5)/SK$3,0)/3600/$E26</f>
        <v>0.00412334635416667</v>
      </c>
      <c r="SL26" s="0" t="n">
        <f aca="false">IF($AS26="●",SUMIFS(ST_SUM!SZ:SZ,ST_SUM!$L:$L,$G26)/COUNTIFS($G:$G,$G26,$AS:$AS,"●",$A:$A,SL$5)/SL$3,0)/3600/$E26</f>
        <v>0.0193386111111111</v>
      </c>
      <c r="SM26" s="0" t="n">
        <f aca="false">IF($AT26="●",SUMIFS(ST_SUM!TA:TA,ST_SUM!$L:$L,$G26)/COUNTIFS($G:$G,$G26,$AT:$AT,"●",$A:$A,SM$5)/SM$3,0)/3600/$E26</f>
        <v>0</v>
      </c>
      <c r="SN26" s="0" t="n">
        <f aca="false">IF($AU26="●",SUMIFS(ST_SUM!TB:TB,ST_SUM!$L:$L,$G26)/COUNTIFS($G:$G,$G26,$AU:$AU,"●",$A:$A,SN$5)/SN$3,0)/3600/$E26</f>
        <v>0.00262576099537037</v>
      </c>
      <c r="SO26" s="0" t="n">
        <f aca="false">IF($AV26="●",SUMIFS(ST_SUM!TC:TC,ST_SUM!$L:$L,$G26)/COUNTIFS($G:$G,$G26,$AV:$AV,"●",$A:$A,SO$5)/SO$3,0)/3600/$E26</f>
        <v>0</v>
      </c>
      <c r="SP26" s="0" t="n">
        <f aca="false">IF($AW26="●",SUMIFS(ST_SUM!TD:TD,ST_SUM!$L:$L,$G26)/COUNTIFS($G:$G,$G26,$AW:$AW,"●",$A:$A,SP$5)/SP$3,0)/3600/$E26</f>
        <v>0.00696966145833333</v>
      </c>
      <c r="SQ26" s="0" t="n">
        <f aca="false">IF($AX26="●",SUMIFS(ST_SUM!TE:TE,ST_SUM!$L:$L,$G26)/COUNTIFS($G:$G,$G26,$AX:$AX,"●",$A:$A,SQ$5)/SQ$3,0)/3600/$E26</f>
        <v>0</v>
      </c>
      <c r="SR26" s="0" t="n">
        <f aca="false">IF($AY26="●",SUMIFS(ST_SUM!TF:TF,ST_SUM!$L:$L,$G26)/COUNTIFS($G:$G,$G26,$AY:$AY,"●",$A:$A,SR$5)/SR$3,0)/3600/$E26</f>
        <v>0</v>
      </c>
      <c r="SS26" s="0" t="n">
        <f aca="false">IF($AZ26="●",SUMIFS(ST_SUM!TG:TG,ST_SUM!$L:$L,$G26)/COUNTIFS($G:$G,$G26,$AZ:$AZ,"●",$A:$A,SS$5)/SS$3,0)/3600/$E26</f>
        <v>0</v>
      </c>
      <c r="ST26" s="0" t="n">
        <f aca="false">IF($BA26="●",SUMIFS(ST_SUM!TH:TH,ST_SUM!$L:$L,$G26)/COUNTIFS($G:$G,$G26,$BA:$BA,"●",$A:$A,ST$5)/ST$3,0)/3600/$E26</f>
        <v>0.0153671957465278</v>
      </c>
      <c r="SU26" s="0" t="n">
        <f aca="false">IF($BB26="●",SUMIFS(ST_SUM!TI:TI,ST_SUM!$L:$L,$G26)/COUNTIFS($G:$G,$G26,$BB:$BB,"●",$A:$A,SU$5)/SU$3,0)/3600/$E26</f>
        <v>0.00906420717592593</v>
      </c>
      <c r="SV26" s="0" t="n">
        <f aca="false">IF($BC26="●",SUMIFS(ST_SUM!TJ:TJ,ST_SUM!$L:$L,$G26)/COUNTIFS($G:$G,$G26,$BC:$BC,"●",$A:$A,SV$5)/SV$3,0)/3600/$E26</f>
        <v>0.0214547309027778</v>
      </c>
      <c r="SW26" s="0" t="n">
        <f aca="false">IF($BD26="●",SUMIFS(ST_SUM!TK:TK,ST_SUM!$L:$L,$G26)/COUNTIFS($G:$G,$G26,$BD:$BD,"●",$A:$A,SW$5)/SW$3,0)/3600/$E26</f>
        <v>0.0333642144097222</v>
      </c>
      <c r="SX26" s="0" t="n">
        <f aca="false">IF($BE26="●",SUMIFS(ST_SUM!TL:TL,ST_SUM!$L:$L,$G26)/COUNTIFS($G:$G,$G26,$BE:$BE,"●",$A:$A,SX$5)/SX$3,0)/3600/$E26</f>
        <v>0.007023125</v>
      </c>
      <c r="SY26" s="0" t="n">
        <f aca="false">IF($BF26="●",SUMIFS(ST_SUM!TM:TM,ST_SUM!$L:$L,$G26)/COUNTIFS($G:$G,$G26,$BF:$BF,"●",$A:$A,SY$5)/SY$3,0)/3600/$E26</f>
        <v>0.0150685590277778</v>
      </c>
      <c r="SZ26" s="0" t="n">
        <f aca="false">IF($BG26="●",SUMIFS(ST_SUM!TN:TN,ST_SUM!$L:$L,$G26)/COUNTIFS($G:$G,$G26,$BG:$BG,"●",$A:$A,SZ$5)/SZ$3,0)/3600/$E26</f>
        <v>0.0276905642361111</v>
      </c>
      <c r="TA26" s="0" t="n">
        <f aca="false">IF($BH26="●",SUMIFS(ST_SUM!TO:TO,ST_SUM!$L:$L,$G26)/COUNTIFS($G:$G,$G26,$BH:$BH,"●",$A:$A,TA$5)/TA$3,0)/3600/$E26</f>
        <v>0.0106431293402778</v>
      </c>
      <c r="TB26" s="0" t="n">
        <f aca="false">IF($BI26="●",SUMIFS(ST_SUM!TP:TP,ST_SUM!$L:$L,$G26)/COUNTIFS($G:$G,$G26,$BI:$BI,"●",$A:$A,TB$5)/TB$3,0)/3600/$E26</f>
        <v>0.00887413773148148</v>
      </c>
      <c r="TC26" s="0" t="n">
        <f aca="false">IF($BJ26="●",SUMIFS(ST_SUM!TQ:TQ,ST_SUM!$L:$L,$G26)/COUNTIFS($G:$G,$G26,$BJ:$BJ,"●",$A:$A,TC$5)/TC$3,0)/3600/$E26</f>
        <v>0.00371049913194444</v>
      </c>
      <c r="TD26" s="0" t="n">
        <f aca="false">IF($BK26="●",SUMIFS(ST_SUM!TR:TR,ST_SUM!$L:$L,$G26)/COUNTIFS($G:$G,$G26,$BK:$BK,"●",$A:$A,TD$5)/TD$3,0)/3600/$E26</f>
        <v>0</v>
      </c>
      <c r="TE26" s="0" t="n">
        <f aca="false">IF($BL26="●",SUMIFS(ST_SUM!TS:TS,ST_SUM!$L:$L,$G26)/COUNTIFS($G:$G,$G26,$BL:$BL,"●",$A:$A,TE$5)/TE$3,0)/3600/$E26</f>
        <v>0.0114946354166667</v>
      </c>
      <c r="TF26" s="0" t="n">
        <f aca="false">IF($BM26="●",SUMIFS(ST_SUM!TT:TT,ST_SUM!$L:$L,$G26)/COUNTIFS($G:$G,$G26,$BM:$BM,"●",$A:$A,TF$5)/TF$3,0)/3600/$E26</f>
        <v>0.01585442578125</v>
      </c>
      <c r="TG26" s="0" t="n">
        <f aca="false">IF($BN26="●",SUMIFS(ST_SUM!TU:TU,ST_SUM!$L:$L,$G26)/COUNTIFS($G:$G,$G26,$BN:$BN,"●",$A:$A,TG$5)/TG$3,0)/3600/$E26</f>
        <v>0</v>
      </c>
      <c r="TH26" s="0" t="n">
        <f aca="false">IF($BO26="●",SUMIFS(ST_SUM!TV:TV,ST_SUM!$L:$L,$G26)/COUNTIFS($G:$G,$G26,$BO:$BO,"●",$A:$A,TH$5)/TH$3,0)/3600/$E26</f>
        <v>0.0126048090277778</v>
      </c>
      <c r="TI26" s="0" t="n">
        <f aca="false">IF($BP26="●",SUMIFS(ST_SUM!TW:TW,ST_SUM!$L:$L,$G26)/COUNTIFS($G:$G,$G26,$BP:$BP,"●",$A:$A,TI$5)/TI$3,0)/3600/$E26</f>
        <v>0.0139156076388889</v>
      </c>
      <c r="TJ26" s="0" t="n">
        <f aca="false">IF($BQ26="●",SUMIFS(ST_SUM!TX:TX,ST_SUM!$L:$L,$G26)/COUNTIFS($G:$G,$G26,$BQ:$BQ,"●",$A:$A,TJ$5)/TJ$3,0)/3600/$E26</f>
        <v>0.00712272135416667</v>
      </c>
      <c r="TK26" s="0" t="n">
        <f aca="false">IF($BR26="●",SUMIFS(ST_SUM!TY:TY,ST_SUM!$L:$L,$G26)/COUNTIFS($G:$G,$G26,$BR:$BR,"●",$A:$A,TK$5)/TK$3,0)/3600/$E26</f>
        <v>0.0227173350694445</v>
      </c>
      <c r="TL26" s="0" t="n">
        <f aca="false">IF($BS26="●",SUMIFS(ST_SUM!TZ:TZ,ST_SUM!$L:$L,$G26)/COUNTIFS($G:$G,$G26,$BS:$BS,"●",$A:$A,TL$5)/TL$3,0)/3600/$E26</f>
        <v>0.0125801388888889</v>
      </c>
      <c r="TM26" s="0" t="n">
        <f aca="false">IF($BT26="●",SUMIFS(ST_SUM!UA:UA,ST_SUM!$L:$L,$G26)/COUNTIFS($G:$G,$G26,$BT:$BT,"●",$A:$A,TM$5)/TM$3,0)/3600/$E26</f>
        <v>0.00749703993055556</v>
      </c>
      <c r="TN26" s="0" t="n">
        <f aca="false">SUM(RA26:TM26)</f>
        <v>0.598108617259838</v>
      </c>
      <c r="TO26" s="0" t="n">
        <f aca="false">IF($H26="●",SUMIFS(ST_SUM!UC:UC,ST_SUM!$L:$L,$G26)/COUNTIFS($G:$G,$G26,$H:$H,"●",$A:$A,TO$5)/TO$3,0)/3600/$E26</f>
        <v>0</v>
      </c>
      <c r="TP26" s="0" t="n">
        <f aca="false">IF($I26="●",SUMIFS(ST_SUM!UD:UD,ST_SUM!$L:$L,$G26)/COUNTIFS($G:$G,$G26,$I:$I,"●",$A:$A,TP$5)/TP$3,0)/3600/$E26</f>
        <v>0</v>
      </c>
      <c r="TQ26" s="0" t="n">
        <f aca="false">IF($J26="●",SUMIFS(ST_SUM!UE:UE,ST_SUM!$L:$L,$G26)/COUNTIFS($G:$G,$G26,$J:$J,"●",$A:$A,TQ$5)/TQ$3,0)/3600/$E26</f>
        <v>0</v>
      </c>
      <c r="TR26" s="0" t="n">
        <f aca="false">IF($K26="●",SUMIFS(ST_SUM!UF:UF,ST_SUM!$L:$L,$G26)/COUNTIFS($G:$G,$G26,$K:$K,"●",$A:$A,TR$5)/TR$3,0)/3600/$E26</f>
        <v>0</v>
      </c>
      <c r="TS26" s="0" t="n">
        <f aca="false">IF($L26="●",SUMIFS(ST_SUM!UG:UG,ST_SUM!$L:$L,$G26)/COUNTIFS($G:$G,$G26,$L:$L,"●",$A:$A,TS$5)/TS$3,0)/3600/$E26</f>
        <v>0.0113931588955026</v>
      </c>
      <c r="TT26" s="0" t="n">
        <f aca="false">IF($M26="●",SUMIFS(ST_SUM!UH:UH,ST_SUM!$L:$L,$G26)/COUNTIFS($G:$G,$G26,$M:$M,"●",$A:$A,TT$5)/TT$3,0)/3600/$E26</f>
        <v>0</v>
      </c>
      <c r="TU26" s="0" t="n">
        <f aca="false">IF($N26="●",SUMIFS(ST_SUM!UI:UI,ST_SUM!$L:$L,$G26)/COUNTIFS($G:$G,$G26,$N:$N,"●",$A:$A,TU$5)/TU$3,0)/3600/$E26</f>
        <v>0</v>
      </c>
      <c r="TV26" s="0" t="n">
        <f aca="false">IF($O26="●",SUMIFS(ST_SUM!UJ:UJ,ST_SUM!$L:$L,$G26,ST_SUM!$M:$M,IF($B26='PART METHOD'!$D$4,"FMCNC1",IF($B26='PART METHOD'!$D$6,"FMCNC2","STD")))/IF($B26='PART METHOD'!$D$4,COUNTIFS($G:$G,$G26,$O:$O,"●",$A:$A,TV$5,$B:$B,'PART METHOD'!$D$4),IF($B26='PART METHOD'!$D$6,COUNTIFS($G:$G,$G26,$O:$O,"●",$A:$A,TV$5,$B:$B,'PART METHOD'!$D$6),COUNTIFS($G:$G,$G26,$O:$O,"●",$A:$A,TV$5,$B:$B,"&lt;&gt;"&amp;'PART METHOD'!$D$4,$B:$B,"&lt;&gt;"&amp;'PART METHOD'!$D$6)))/TV$3,0)/3600/$E26</f>
        <v>0.0151666046626984</v>
      </c>
      <c r="TW26" s="0" t="n">
        <f aca="false">IF($P26="●",SUMIFS(ST_SUM!UK:UK,ST_SUM!$L:$L,$G26,ST_SUM!$M:$M,IF($B26='PART METHOD'!$D$4,"FMCNC1",IF($B26='PART METHOD'!$D$6,"FMCNC2","STD")))/IF($B26='PART METHOD'!$D$4,COUNTIFS($G:$G,$G26,$P:$P,"●",$A:$A,TW$5,$B:$B,'PART METHOD'!$D$4),IF($B26='PART METHOD'!$D$6,COUNTIFS($G:$G,$G26,$P:$P,"●",$A:$A,TW$5,$B:$B,'PART METHOD'!$D$6),COUNTIFS($G:$G,$G26,$P:$P,"●",$A:$A,TW$5,$B:$B,"&lt;&gt;"&amp;'PART METHOD'!$D$4,$B:$B,"&lt;&gt;"&amp;'PART METHOD'!$D$6)))/TW$3,0)/3600/$E26</f>
        <v>0.0129886959876543</v>
      </c>
      <c r="TX26" s="0" t="n">
        <f aca="false">IF($Q26="●",SUMIFS(ST_SUM!UL:UL,ST_SUM!$L:$L,$G26,ST_SUM!$M:$M,IF($B26='PART METHOD'!$D$4,"FMCNC1",IF($B26='PART METHOD'!$D$6,"FMCNC2","STD")))/IF($B26='PART METHOD'!$D$4,COUNTIFS($G:$G,$G26,$Q:$Q,"●",$A:$A,TX$5,$B:$B,'PART METHOD'!$D$4),IF($B26='PART METHOD'!$D$6,COUNTIFS($G:$G,$G26,$Q:$Q,"●",$A:$A,TX$5,$B:$B,'PART METHOD'!$D$6),COUNTIFS($G:$G,$G26,$Q:$Q,"●",$A:$A,TX$5,$B:$B,"&lt;&gt;"&amp;'PART METHOD'!$D$4,$B:$B,"&lt;&gt;"&amp;'PART METHOD'!$D$6)))/TX$3,0)/3600/$E26</f>
        <v>0</v>
      </c>
      <c r="TY26" s="0" t="n">
        <f aca="false">IF($R26="●",SUMIFS(ST_SUM!UM:UM,ST_SUM!$L:$L,$G26,ST_SUM!$M:$M,IF($B26='PART METHOD'!$D$4,"FMCNC1",IF($B26='PART METHOD'!$D$6,"FMCNC2","STD")))/IF($B26='PART METHOD'!$D$4,COUNTIFS($G:$G,$G26,$R:$R,"●",$A:$A,TY$5,$B:$B,'PART METHOD'!$D$4),IF($B26='PART METHOD'!$D$6,COUNTIFS($G:$G,$G26,$R:$R,"●",$A:$A,TY$5,$B:$B,'PART METHOD'!$D$6),COUNTIFS($G:$G,$G26,$R:$R,"●",$A:$A,TY$5,$B:$B,"&lt;&gt;"&amp;'PART METHOD'!$D$4,$B:$B,"&lt;&gt;"&amp;'PART METHOD'!$D$6)))/TY$3,0)/3600/$E26</f>
        <v>0.0425718998015873</v>
      </c>
      <c r="TZ26" s="0" t="n">
        <f aca="false">IF($S26="●",SUMIFS(ST_SUM!UN:UN,ST_SUM!$L:$L,$G26,ST_SUM!$M:$M,IF($B26='PART METHOD'!$D$4,"FMCNC1",IF($B26='PART METHOD'!$D$6,"FMCNC2","STD")))/IF($B26='PART METHOD'!$D$4,COUNTIFS($G:$G,$G26,$S:$S,"●",$A:$A,TZ$5,$B:$B,'PART METHOD'!$D$4),IF($B26='PART METHOD'!$D$6,COUNTIFS($G:$G,$G26,$S:$S,"●",$A:$A,TZ$5,$B:$B,'PART METHOD'!$D$6),COUNTIFS($G:$G,$G26,$S:$S,"●",$A:$A,TZ$5,$B:$B,"&lt;&gt;"&amp;'PART METHOD'!$D$4,$B:$B,"&lt;&gt;"&amp;'PART METHOD'!$D$6)))/TZ$3,0)/3600/$E26</f>
        <v>0.0140479497354497</v>
      </c>
      <c r="UA26" s="0" t="n">
        <f aca="false">IF($T26="●",SUMIFS(ST_SUM!UO:UO,ST_SUM!$L:$L,$G26,ST_SUM!$M:$M,IF($B26='PART METHOD'!$D$4,"FMCNC1",IF($B26='PART METHOD'!$D$6,"FMCNC2","STD")))/IF($B26='PART METHOD'!$D$4,COUNTIFS($G:$G,$G26,$T:$T,"●",$A:$A,UA$5,$B:$B,'PART METHOD'!$D$4),IF($B26='PART METHOD'!$D$6,COUNTIFS($G:$G,$G26,$T:$T,"●",$A:$A,UA$5,$B:$B,'PART METHOD'!$D$6),COUNTIFS($G:$G,$G26,$T:$T,"●",$A:$A,UA$5,$B:$B,"&lt;&gt;"&amp;'PART METHOD'!$D$4,$B:$B,"&lt;&gt;"&amp;'PART METHOD'!$D$6)))/UA$3,0)/3600/$E26</f>
        <v>0.0048729332010582</v>
      </c>
      <c r="UB26" s="0" t="n">
        <f aca="false">IF($U26="●",SUMIFS(ST_SUM!UP:UP,ST_SUM!$L:$L,$G26,ST_SUM!$M:$M,IF($B26='PART METHOD'!$D$4,"FMCNC1",IF($B26='PART METHOD'!$D$6,"FMCNC2","STD")))/IF($B26='PART METHOD'!$D$4,COUNTIFS($G:$G,$G26,$U:$U,"●",$A:$A,UB$5,$B:$B,'PART METHOD'!$D$4),IF($B26='PART METHOD'!$D$6,COUNTIFS($G:$G,$G26,$U:$U,"●",$A:$A,UB$5,$B:$B,'PART METHOD'!$D$6),COUNTIFS($G:$G,$G26,$U:$U,"●",$A:$A,UB$5,$B:$B,"&lt;&gt;"&amp;'PART METHOD'!$D$4,$B:$B,"&lt;&gt;"&amp;'PART METHOD'!$D$6)))/UB$3,0)/3600/$E26</f>
        <v>0.0124808145943563</v>
      </c>
      <c r="UC26" s="0" t="n">
        <f aca="false">IF($V26="●",SUMIFS(ST_SUM!UQ:UQ,ST_SUM!$L:$L,$G26,ST_SUM!$M:$M,IF($B26='PART METHOD'!$D$4,"FMCNC1",IF($B26='PART METHOD'!$D$6,"FMCNC2","STD")))/IF($B26='PART METHOD'!$D$4,COUNTIFS($G:$G,$G26,$V:$V,"●",$A:$A,UC$5,$B:$B,'PART METHOD'!$D$4),IF($B26='PART METHOD'!$D$6,COUNTIFS($G:$G,$G26,$V:$V,"●",$A:$A,UC$5,$B:$B,'PART METHOD'!$D$6),COUNTIFS($G:$G,$G26,$V:$V,"●",$A:$A,UC$5,$B:$B,"&lt;&gt;"&amp;'PART METHOD'!$D$4,$B:$B,"&lt;&gt;"&amp;'PART METHOD'!$D$6)))/UC$3,0)/3600/$E26</f>
        <v>0</v>
      </c>
      <c r="UD26" s="0" t="n">
        <f aca="false">IF($W26="●",SUMIFS(ST_SUM!UR:UR,ST_SUM!$L:$L,$G26,ST_SUM!$N:$N,IF($B26='PART METHOD'!$D$5,"HAND","STD"))/COUNTIFS($G:$G,$G26,$W:$W,"●",$A:$A,UD$5,$B:$B,IF($B26='PART METHOD'!$D$5,'PART METHOD'!$D$5,"&lt;&gt;"&amp;'PART METHOD'!$D$5))/UD$3,0)/3600/$E26</f>
        <v>0.013056755952381</v>
      </c>
      <c r="UE26" s="0" t="n">
        <f aca="false">IF($X26="●",SUMIFS(ST_SUM!US:US,ST_SUM!$L:$L,$G26)/COUNTIFS($G:$G,$G26,$X:$X,"●",$A:$A,UE$5)/UE$3,0)/3600/$E26</f>
        <v>0.00142280092592593</v>
      </c>
      <c r="UF26" s="0" t="n">
        <f aca="false">IF($Y26="●",SUMIFS(ST_SUM!UT:UT,ST_SUM!$L:$L,$G26)/COUNTIFS($G:$G,$G26,$Y:$Y,"●",$A:$A,UF$5)/UF$3,0)/3600/$E26</f>
        <v>0.0043596023478836</v>
      </c>
      <c r="UG26" s="0" t="n">
        <f aca="false">IF($Z26="●",SUMIFS(ST_SUM!UU:UU,ST_SUM!$L:$L,$G26)/COUNTIFS($G:$G,$G26,$Z:$Z,"●",$A:$A,UG$5)/UG$3,0)/3600/$E26</f>
        <v>0.00623245425485009</v>
      </c>
      <c r="UH26" s="0" t="n">
        <f aca="false">IF($AA26="●",SUMIFS(ST_SUM!UV:UV,ST_SUM!$L:$L,$G26)/COUNTIFS($G:$G,$G26,$AA:$AA,"●",$A:$A,UH$5)/UH$3,0)/3600/$E26</f>
        <v>0</v>
      </c>
      <c r="UI26" s="0" t="n">
        <f aca="false">IF($AB26="●",SUMIFS(ST_SUM!UW:UW,ST_SUM!$L:$L,$G26)/COUNTIFS($G:$G,$G26,$AB:$AB,"●",$A:$A,UI$5)/UI$3,0)/3600/$E26</f>
        <v>0.00685694403108466</v>
      </c>
      <c r="UJ26" s="0" t="n">
        <f aca="false">IF($AC26="●",SUMIFS(ST_SUM!UX:UX,ST_SUM!$L:$L,$G26)/COUNTIFS($G:$G,$G26,$AC:$AC,"●",$A:$A,UJ$5)/UJ$3,0)/3600/$E26</f>
        <v>0.00503670882936508</v>
      </c>
      <c r="UK26" s="0" t="n">
        <f aca="false">IF($AD26="●",SUMIFS(ST_SUM!UY:UY,ST_SUM!$L:$L,$G26)/COUNTIFS($G:$G,$G26,$AD:$AD,"●",$A:$A,UK$5)/UK$3,0)/3600/$E26</f>
        <v>0.00853065476190476</v>
      </c>
      <c r="UL26" s="0" t="n">
        <f aca="false">IF($AE26="●",SUMIFS(ST_SUM!UZ:UZ,ST_SUM!$L:$L,$G26)/COUNTIFS($G:$G,$G26,$AE:$AE,"●",$A:$A,UL$5)/UL$3,0)/3600/$E26</f>
        <v>0</v>
      </c>
      <c r="UM26" s="0" t="n">
        <f aca="false">IF($AF26="●",SUMIFS(ST_SUM!VA:VA,ST_SUM!$L:$L,$G26)/COUNTIFS($G:$G,$G26,$AF:$AF,"●",$A:$A,UM$5)/UM$3,0)/3600/$E26</f>
        <v>0</v>
      </c>
      <c r="UN26" s="0" t="n">
        <f aca="false">IF($AG26="●",SUMIFS(ST_SUM!VB:VB,ST_SUM!$L:$L,$G26)/COUNTIFS($G:$G,$G26,$AG:$AG,"●",$A:$A,UN$5)/UN$3,0)/3600/$E26</f>
        <v>0.00623337880291005</v>
      </c>
      <c r="UO26" s="0" t="n">
        <f aca="false">IF($AH26="●",SUMIFS(ST_SUM!VC:VC,ST_SUM!$L:$L,$G26)/COUNTIFS($G:$G,$G26,$AH:$AH,"●",$A:$A,UO$5)/UO$3,0)/3600/$E26</f>
        <v>0.0104139099702381</v>
      </c>
      <c r="UP26" s="0" t="n">
        <f aca="false">IF($AI26="●",SUMIFS(ST_SUM!VD:VD,ST_SUM!$L:$L,$G26)/COUNTIFS($G:$G,$G26,$AI:$AI,"●",$A:$A,UP$5)/UP$3,0)/3600/$E26</f>
        <v>0.0367479662698413</v>
      </c>
      <c r="UQ26" s="0" t="n">
        <f aca="false">IF($AJ26="●",SUMIFS(ST_SUM!VE:VE,ST_SUM!$L:$L,$G26)/COUNTIFS($G:$G,$G26,$AJ:$AJ,"●",$A:$A,UQ$5)/UQ$3,0)/3600/$E26</f>
        <v>0.020517650462963</v>
      </c>
      <c r="UR26" s="0" t="n">
        <f aca="false">IF($AK26="●",SUMIFS(ST_SUM!VF:VF,ST_SUM!$L:$L,$G26)/COUNTIFS($G:$G,$G26,$AK:$AK,"●",$A:$A,UR$5)/UR$3,0)/3600/$E26</f>
        <v>0</v>
      </c>
      <c r="US26" s="0" t="n">
        <f aca="false">IF($AL26="●",SUMIFS(ST_SUM!VG:VG,ST_SUM!$L:$L,$G26)/COUNTIFS($G:$G,$G26,$AL:$AL,"●",$A:$A,US$5)/US$3,0)/3600/$E26</f>
        <v>0.0114783581349206</v>
      </c>
      <c r="UT26" s="0" t="n">
        <f aca="false">IF($AM26="●",SUMIFS(ST_SUM!VH:VH,ST_SUM!$L:$L,$G26)/COUNTIFS($G:$G,$G26,$AM:$AM,"●",$A:$A,UT$5)/UT$3,0)/3600/$E26</f>
        <v>0.0127413111772487</v>
      </c>
      <c r="UU26" s="0" t="n">
        <f aca="false">IF($AN26="●",SUMIFS(ST_SUM!VI:VI,ST_SUM!$L:$L,$G26)/COUNTIFS($G:$G,$G26,$AN:$AN,"●",$A:$A,UU$5)/UU$3,0)/3600/$E26</f>
        <v>0.0118803571428571</v>
      </c>
      <c r="UV26" s="0" t="n">
        <f aca="false">IF($AO26="●",SUMIFS(ST_SUM!VJ:VJ,ST_SUM!$L:$L,$G26)/COUNTIFS($G:$G,$G26,$AO:$AO,"●",$A:$A,UV$5)/UV$3,0)/3600/$E26</f>
        <v>0.019307349537037</v>
      </c>
      <c r="UW26" s="0" t="n">
        <f aca="false">IF($AP26="●",SUMIFS(ST_SUM!VK:VK,ST_SUM!$L:$L,$G26)/COUNTIFS($G:$G,$G26,$AP:$AP,"●",$A:$A,UW$5)/UW$3,0)/3600/$E26</f>
        <v>0.00697490906084656</v>
      </c>
      <c r="UX26" s="0" t="n">
        <f aca="false">IF($AQ26="●",SUMIFS(ST_SUM!VL:VL,ST_SUM!$L:$L,$G26)/COUNTIFS($G:$G,$G26,$AQ:$AQ,"●",$A:$A,UX$5)/UX$3,0)/3600/$E26</f>
        <v>0.0222709697420635</v>
      </c>
      <c r="UY26" s="0" t="n">
        <f aca="false">IF($AR26="●",SUMIFS(ST_SUM!VM:VM,ST_SUM!$L:$L,$G26)/COUNTIFS($G:$G,$G26,$AR:$AR,"●",$A:$A,UY$5)/UY$3,0)/3600/$E26</f>
        <v>0.0130782696759259</v>
      </c>
      <c r="UZ26" s="0" t="n">
        <f aca="false">IF($AS26="●",SUMIFS(ST_SUM!VN:VN,ST_SUM!$L:$L,$G26)/COUNTIFS($G:$G,$G26,$AS:$AS,"●",$A:$A,UZ$5)/UZ$3,0)/3600/$E26</f>
        <v>0.0225348214285714</v>
      </c>
      <c r="VA26" s="0" t="n">
        <f aca="false">IF($AT26="●",SUMIFS(ST_SUM!VO:VO,ST_SUM!$L:$L,$G26)/COUNTIFS($G:$G,$G26,$AT:$AT,"●",$A:$A,VA$5)/VA$3,0)/3600/$E26</f>
        <v>0</v>
      </c>
      <c r="VB26" s="0" t="n">
        <f aca="false">IF($AU26="●",SUMIFS(ST_SUM!VP:VP,ST_SUM!$L:$L,$G26)/COUNTIFS($G:$G,$G26,$AU:$AU,"●",$A:$A,VB$5)/VB$3,0)/3600/$E26</f>
        <v>0.00461929563492064</v>
      </c>
      <c r="VC26" s="0" t="n">
        <f aca="false">IF($AV26="●",SUMIFS(ST_SUM!VQ:VQ,ST_SUM!$L:$L,$G26)/COUNTIFS($G:$G,$G26,$AV:$AV,"●",$A:$A,VC$5)/VC$3,0)/3600/$E26</f>
        <v>0</v>
      </c>
      <c r="VD26" s="0" t="n">
        <f aca="false">IF($AW26="●",SUMIFS(ST_SUM!VR:VR,ST_SUM!$L:$L,$G26)/COUNTIFS($G:$G,$G26,$AW:$AW,"●",$A:$A,VD$5)/VD$3,0)/3600/$E26</f>
        <v>0.0062318039021164</v>
      </c>
      <c r="VE26" s="0" t="n">
        <f aca="false">IF($AX26="●",SUMIFS(ST_SUM!VS:VS,ST_SUM!$L:$L,$G26)/COUNTIFS($G:$G,$G26,$AX:$AX,"●",$A:$A,VE$5)/VE$3,0)/3600/$E26</f>
        <v>0</v>
      </c>
      <c r="VF26" s="0" t="n">
        <f aca="false">IF($AY26="●",SUMIFS(ST_SUM!VT:VT,ST_SUM!$L:$L,$G26)/COUNTIFS($G:$G,$G26,$AY:$AY,"●",$A:$A,VF$5)/VF$3,0)/3600/$E26</f>
        <v>0</v>
      </c>
      <c r="VG26" s="0" t="n">
        <f aca="false">IF($AZ26="●",SUMIFS(ST_SUM!VU:VU,ST_SUM!$L:$L,$G26)/COUNTIFS($G:$G,$G26,$AZ:$AZ,"●",$A:$A,VG$5)/VG$3,0)/3600/$E26</f>
        <v>0</v>
      </c>
      <c r="VH26" s="0" t="n">
        <f aca="false">IF($BA26="●",SUMIFS(ST_SUM!VV:VV,ST_SUM!$L:$L,$G26)/COUNTIFS($G:$G,$G26,$BA:$BA,"●",$A:$A,VH$5)/VH$3,0)/3600/$E26</f>
        <v>0.00724100942460317</v>
      </c>
      <c r="VI26" s="0" t="n">
        <f aca="false">IF($BB26="●",SUMIFS(ST_SUM!VW:VW,ST_SUM!$L:$L,$G26)/COUNTIFS($G:$G,$G26,$BB:$BB,"●",$A:$A,VI$5)/VI$3,0)/3600/$E26</f>
        <v>0.00928018353174603</v>
      </c>
      <c r="VJ26" s="0" t="n">
        <f aca="false">IF($BC26="●",SUMIFS(ST_SUM!VX:VX,ST_SUM!$L:$L,$G26)/COUNTIFS($G:$G,$G26,$BC:$BC,"●",$A:$A,VJ$5)/VJ$3,0)/3600/$E26</f>
        <v>0.0125520047949735</v>
      </c>
      <c r="VK26" s="0" t="n">
        <f aca="false">IF($BD26="●",SUMIFS(ST_SUM!VY:VY,ST_SUM!$L:$L,$G26)/COUNTIFS($G:$G,$G26,$BD:$BD,"●",$A:$A,VK$5)/VK$3,0)/3600/$E26</f>
        <v>0.0214948826058201</v>
      </c>
      <c r="VL26" s="0" t="n">
        <f aca="false">IF($BE26="●",SUMIFS(ST_SUM!VZ:VZ,ST_SUM!$L:$L,$G26)/COUNTIFS($G:$G,$G26,$BE:$BE,"●",$A:$A,VL$5)/VL$3,0)/3600/$E26</f>
        <v>0.010006533840388</v>
      </c>
      <c r="VM26" s="0" t="n">
        <f aca="false">IF($BF26="●",SUMIFS(ST_SUM!WA:WA,ST_SUM!$L:$L,$G26)/COUNTIFS($G:$G,$G26,$BF:$BF,"●",$A:$A,VM$5)/VM$3,0)/3600/$E26</f>
        <v>0.0230992848875661</v>
      </c>
      <c r="VN26" s="0" t="n">
        <f aca="false">IF($BG26="●",SUMIFS(ST_SUM!WB:WB,ST_SUM!$L:$L,$G26)/COUNTIFS($G:$G,$G26,$BG:$BG,"●",$A:$A,VN$5)/VN$3,0)/3600/$E26</f>
        <v>0.0237608589616402</v>
      </c>
      <c r="VO26" s="0" t="n">
        <f aca="false">IF($BH26="●",SUMIFS(ST_SUM!WC:WC,ST_SUM!$L:$L,$G26)/COUNTIFS($G:$G,$G26,$BH:$BH,"●",$A:$A,VO$5)/VO$3,0)/3600/$E26</f>
        <v>0.0175256076388889</v>
      </c>
      <c r="VP26" s="0" t="n">
        <f aca="false">IF($BI26="●",SUMIFS(ST_SUM!WD:WD,ST_SUM!$L:$L,$G26)/COUNTIFS($G:$G,$G26,$BI:$BI,"●",$A:$A,VP$5)/VP$3,0)/3600/$E26</f>
        <v>0.00395575947971781</v>
      </c>
      <c r="VQ26" s="0" t="n">
        <f aca="false">IF($BJ26="●",SUMIFS(ST_SUM!WE:WE,ST_SUM!$L:$L,$G26)/COUNTIFS($G:$G,$G26,$BJ:$BJ,"●",$A:$A,VQ$5)/VQ$3,0)/3600/$E26</f>
        <v>0.0139282975777116</v>
      </c>
      <c r="VR26" s="0" t="n">
        <f aca="false">IF($BK26="●",SUMIFS(ST_SUM!WF:WF,ST_SUM!$L:$L,$G26)/COUNTIFS($G:$G,$G26,$BK:$BK,"●",$A:$A,VR$5)/VR$3,0)/3600/$E26</f>
        <v>0</v>
      </c>
      <c r="VS26" s="0" t="n">
        <f aca="false">IF($BL26="●",SUMIFS(ST_SUM!WG:WG,ST_SUM!$L:$L,$G26)/COUNTIFS($G:$G,$G26,$BL:$BL,"●",$A:$A,VS$5)/VS$3,0)/3600/$E26</f>
        <v>0.00961015211640212</v>
      </c>
      <c r="VT26" s="0" t="n">
        <f aca="false">IF($BM26="●",SUMIFS(ST_SUM!WH:WH,ST_SUM!$L:$L,$G26)/COUNTIFS($G:$G,$G26,$BM:$BM,"●",$A:$A,VT$5)/VT$3,0)/3600/$E26</f>
        <v>0.0279654224537037</v>
      </c>
      <c r="VU26" s="0" t="n">
        <f aca="false">IF($BN26="●",SUMIFS(ST_SUM!WI:WI,ST_SUM!$L:$L,$G26)/COUNTIFS($G:$G,$G26,$BN:$BN,"●",$A:$A,VU$5)/VU$3,0)/3600/$E26</f>
        <v>0</v>
      </c>
      <c r="VV26" s="0" t="n">
        <f aca="false">IF($BO26="●",SUMIFS(ST_SUM!WJ:WJ,ST_SUM!$L:$L,$G26)/COUNTIFS($G:$G,$G26,$BO:$BO,"●",$A:$A,VV$5)/VV$3,0)/3600/$E26</f>
        <v>0.00536870866402117</v>
      </c>
      <c r="VW26" s="0" t="n">
        <f aca="false">IF($BP26="●",SUMIFS(ST_SUM!WK:WK,ST_SUM!$L:$L,$G26)/COUNTIFS($G:$G,$G26,$BP:$BP,"●",$A:$A,VW$5)/VW$3,0)/3600/$E26</f>
        <v>0.0129206076388889</v>
      </c>
      <c r="VX26" s="0" t="n">
        <f aca="false">IF($BQ26="●",SUMIFS(ST_SUM!WL:WL,ST_SUM!$L:$L,$G26)/COUNTIFS($G:$G,$G26,$BQ:$BQ,"●",$A:$A,VX$5)/VX$3,0)/3600/$E26</f>
        <v>0.00758583002645503</v>
      </c>
      <c r="VY26" s="0" t="n">
        <f aca="false">IF($BR26="●",SUMIFS(ST_SUM!WM:WM,ST_SUM!$L:$L,$G26)/COUNTIFS($G:$G,$G26,$BR:$BR,"●",$A:$A,VY$5)/VY$3,0)/3600/$E26</f>
        <v>0.0235498759920635</v>
      </c>
      <c r="VZ26" s="0" t="n">
        <f aca="false">IF($BS26="●",SUMIFS(ST_SUM!WN:WN,ST_SUM!$L:$L,$G26)/COUNTIFS($G:$G,$G26,$BS:$BS,"●",$A:$A,VZ$5)/VZ$3,0)/3600/$E26</f>
        <v>0.0101455687830688</v>
      </c>
      <c r="WA26" s="0" t="n">
        <f aca="false">IF($BT26="●",SUMIFS(ST_SUM!WO:WO,ST_SUM!$L:$L,$G26)/COUNTIFS($G:$G,$G26,$BT:$BT,"●",$A:$A,WA$5)/WA$3,0)/3600/$E26</f>
        <v>0.00657048059964727</v>
      </c>
      <c r="WB26" s="0" t="n">
        <f aca="false">SUM(TO26:WA26)</f>
        <v>0.610609397941468</v>
      </c>
      <c r="WC26" s="0" t="n">
        <f aca="false">IF($H26="●",SUMIFS(ST_SUM!WQ:WQ,ST_SUM!$L:$L,$G26)/COUNTIFS($G:$G,$G26,$H:$H,"●",$A:$A,WC$5)/WC$3,0)/3600/$E26</f>
        <v>0</v>
      </c>
      <c r="WD26" s="0" t="n">
        <f aca="false">IF($I26="●",SUMIFS(ST_SUM!WR:WR,ST_SUM!$L:$L,$G26)/COUNTIFS($G:$G,$G26,$I:$I,"●",$A:$A,WD$5)/WD$3,0)/3600/$E26</f>
        <v>0</v>
      </c>
      <c r="WE26" s="0" t="n">
        <f aca="false">IF($J26="●",SUMIFS(ST_SUM!WS:WS,ST_SUM!$L:$L,$G26)/COUNTIFS($G:$G,$G26,$J:$J,"●",$A:$A,WE$5)/WE$3,0)/3600/$E26</f>
        <v>0</v>
      </c>
      <c r="WF26" s="0" t="n">
        <f aca="false">IF($K26="●",SUMIFS(ST_SUM!WT:WT,ST_SUM!$L:$L,$G26)/COUNTIFS($G:$G,$G26,$K:$K,"●",$A:$A,WF$5)/WF$3,0)/3600/$E26</f>
        <v>0</v>
      </c>
      <c r="WG26" s="0" t="n">
        <f aca="false">IF($L26="●",SUMIFS(ST_SUM!WU:WU,ST_SUM!$L:$L,$G26)/COUNTIFS($G:$G,$G26,$L:$L,"●",$A:$A,WG$5)/WG$3,0)/3600/$E26</f>
        <v>0.0162988320707071</v>
      </c>
      <c r="WH26" s="0" t="n">
        <f aca="false">IF($M26="●",SUMIFS(ST_SUM!WV:WV,ST_SUM!$L:$L,$G26)/COUNTIFS($G:$G,$G26,$M:$M,"●",$A:$A,WH$5)/WH$3,0)/3600/$E26</f>
        <v>0</v>
      </c>
      <c r="WI26" s="0" t="n">
        <f aca="false">IF($N26="●",SUMIFS(ST_SUM!WW:WW,ST_SUM!$L:$L,$G26)/COUNTIFS($G:$G,$G26,$N:$N,"●",$A:$A,WI$5)/WI$3,0)/3600/$E26</f>
        <v>0</v>
      </c>
      <c r="WJ26" s="0" t="n">
        <f aca="false">IF($O26="●",SUMIFS(ST_SUM!WX:WX,ST_SUM!$L:$L,$G26,ST_SUM!$M:$M,IF($B26='PART METHOD'!$D$4,"FMCNC1",IF($B26='PART METHOD'!$D$6,"FMCNC2","STD")))/IF($B26='PART METHOD'!$D$4,COUNTIFS($G:$G,$G26,$O:$O,"●",$A:$A,WJ$5,$B:$B,'PART METHOD'!$D$4),IF($B26='PART METHOD'!$D$6,COUNTIFS($G:$G,$G26,$O:$O,"●",$A:$A,WJ$5,$B:$B,'PART METHOD'!$D$6),COUNTIFS($G:$G,$G26,$O:$O,"●",$A:$A,WJ$5,$B:$B,"&lt;&gt;"&amp;'PART METHOD'!$D$4,$B:$B,"&lt;&gt;"&amp;'PART METHOD'!$D$6)))/WJ$3,0)/3600/$E26</f>
        <v>0.0164309290824916</v>
      </c>
      <c r="WK26" s="0" t="n">
        <f aca="false">IF($P26="●",SUMIFS(ST_SUM!WY:WY,ST_SUM!$L:$L,$G26,ST_SUM!$M:$M,IF($B26='PART METHOD'!$D$4,"FMCNC1",IF($B26='PART METHOD'!$D$6,"FMCNC2","STD")))/IF($B26='PART METHOD'!$D$4,COUNTIFS($G:$G,$G26,$P:$P,"●",$A:$A,WK$5,$B:$B,'PART METHOD'!$D$4),IF($B26='PART METHOD'!$D$6,COUNTIFS($G:$G,$G26,$P:$P,"●",$A:$A,WK$5,$B:$B,'PART METHOD'!$D$6),COUNTIFS($G:$G,$G26,$P:$P,"●",$A:$A,WK$5,$B:$B,"&lt;&gt;"&amp;'PART METHOD'!$D$4,$B:$B,"&lt;&gt;"&amp;'PART METHOD'!$D$6)))/WK$3,0)/3600/$E26</f>
        <v>0.0107324863215488</v>
      </c>
      <c r="WL26" s="0" t="n">
        <f aca="false">IF($Q26="●",SUMIFS(ST_SUM!WZ:WZ,ST_SUM!$L:$L,$G26,ST_SUM!$M:$M,IF($B26='PART METHOD'!$D$4,"FMCNC1",IF($B26='PART METHOD'!$D$6,"FMCNC2","STD")))/IF($B26='PART METHOD'!$D$4,COUNTIFS($G:$G,$G26,$Q:$Q,"●",$A:$A,WL$5,$B:$B,'PART METHOD'!$D$4),IF($B26='PART METHOD'!$D$6,COUNTIFS($G:$G,$G26,$Q:$Q,"●",$A:$A,WL$5,$B:$B,'PART METHOD'!$D$6),COUNTIFS($G:$G,$G26,$Q:$Q,"●",$A:$A,WL$5,$B:$B,"&lt;&gt;"&amp;'PART METHOD'!$D$4,$B:$B,"&lt;&gt;"&amp;'PART METHOD'!$D$6)))/WL$3,0)/3600/$E26</f>
        <v>0</v>
      </c>
      <c r="WM26" s="0" t="n">
        <f aca="false">IF($R26="●",SUMIFS(ST_SUM!XA:XA,ST_SUM!$L:$L,$G26,ST_SUM!$M:$M,IF($B26='PART METHOD'!$D$4,"FMCNC1",IF($B26='PART METHOD'!$D$6,"FMCNC2","STD")))/IF($B26='PART METHOD'!$D$4,COUNTIFS($G:$G,$G26,$R:$R,"●",$A:$A,WM$5,$B:$B,'PART METHOD'!$D$4),IF($B26='PART METHOD'!$D$6,COUNTIFS($G:$G,$G26,$R:$R,"●",$A:$A,WM$5,$B:$B,'PART METHOD'!$D$6),COUNTIFS($G:$G,$G26,$R:$R,"●",$A:$A,WM$5,$B:$B,"&lt;&gt;"&amp;'PART METHOD'!$D$4,$B:$B,"&lt;&gt;"&amp;'PART METHOD'!$D$6)))/WM$3,0)/3600/$E26</f>
        <v>0.0505683080808081</v>
      </c>
      <c r="WN26" s="0" t="n">
        <f aca="false">IF($S26="●",SUMIFS(ST_SUM!XB:XB,ST_SUM!$L:$L,$G26,ST_SUM!$M:$M,IF($B26='PART METHOD'!$D$4,"FMCNC1",IF($B26='PART METHOD'!$D$6,"FMCNC2","STD")))/IF($B26='PART METHOD'!$D$4,COUNTIFS($G:$G,$G26,$S:$S,"●",$A:$A,WN$5,$B:$B,'PART METHOD'!$D$4),IF($B26='PART METHOD'!$D$6,COUNTIFS($G:$G,$G26,$S:$S,"●",$A:$A,WN$5,$B:$B,'PART METHOD'!$D$6),COUNTIFS($G:$G,$G26,$S:$S,"●",$A:$A,WN$5,$B:$B,"&lt;&gt;"&amp;'PART METHOD'!$D$4,$B:$B,"&lt;&gt;"&amp;'PART METHOD'!$D$6)))/WN$3,0)/3600/$E26</f>
        <v>0.0139660800715488</v>
      </c>
      <c r="WO26" s="0" t="n">
        <f aca="false">IF($T26="●",SUMIFS(ST_SUM!XC:XC,ST_SUM!$L:$L,$G26,ST_SUM!$M:$M,IF($B26='PART METHOD'!$D$4,"FMCNC1",IF($B26='PART METHOD'!$D$6,"FMCNC2","STD")))/IF($B26='PART METHOD'!$D$4,COUNTIFS($G:$G,$G26,$T:$T,"●",$A:$A,WO$5,$B:$B,'PART METHOD'!$D$4),IF($B26='PART METHOD'!$D$6,COUNTIFS($G:$G,$G26,$T:$T,"●",$A:$A,WO$5,$B:$B,'PART METHOD'!$D$6),COUNTIFS($G:$G,$G26,$T:$T,"●",$A:$A,WO$5,$B:$B,"&lt;&gt;"&amp;'PART METHOD'!$D$4,$B:$B,"&lt;&gt;"&amp;'PART METHOD'!$D$6)))/WO$3,0)/3600/$E26</f>
        <v>0.00639327388468013</v>
      </c>
      <c r="WP26" s="0" t="n">
        <f aca="false">IF($U26="●",SUMIFS(ST_SUM!XD:XD,ST_SUM!$L:$L,$G26,ST_SUM!$M:$M,IF($B26='PART METHOD'!$D$4,"FMCNC1",IF($B26='PART METHOD'!$D$6,"FMCNC2","STD")))/IF($B26='PART METHOD'!$D$4,COUNTIFS($G:$G,$G26,$U:$U,"●",$A:$A,WP$5,$B:$B,'PART METHOD'!$D$4),IF($B26='PART METHOD'!$D$6,COUNTIFS($G:$G,$G26,$U:$U,"●",$A:$A,WP$5,$B:$B,'PART METHOD'!$D$6),COUNTIFS($G:$G,$G26,$U:$U,"●",$A:$A,WP$5,$B:$B,"&lt;&gt;"&amp;'PART METHOD'!$D$4,$B:$B,"&lt;&gt;"&amp;'PART METHOD'!$D$6)))/WP$3,0)/3600/$E26</f>
        <v>0.0144176872895623</v>
      </c>
      <c r="WQ26" s="0" t="n">
        <f aca="false">IF($V26="●",SUMIFS(ST_SUM!XE:XE,ST_SUM!$L:$L,$G26,ST_SUM!$M:$M,IF($B26='PART METHOD'!$D$4,"FMCNC1",IF($B26='PART METHOD'!$D$6,"FMCNC2","STD")))/IF($B26='PART METHOD'!$D$4,COUNTIFS($G:$G,$G26,$V:$V,"●",$A:$A,WQ$5,$B:$B,'PART METHOD'!$D$4),IF($B26='PART METHOD'!$D$6,COUNTIFS($G:$G,$G26,$V:$V,"●",$A:$A,WQ$5,$B:$B,'PART METHOD'!$D$6),COUNTIFS($G:$G,$G26,$V:$V,"●",$A:$A,WQ$5,$B:$B,"&lt;&gt;"&amp;'PART METHOD'!$D$4,$B:$B,"&lt;&gt;"&amp;'PART METHOD'!$D$6)))/WQ$3,0)/3600/$E26</f>
        <v>0</v>
      </c>
      <c r="WR26" s="0" t="n">
        <f aca="false">IF($W26="●",SUMIFS(ST_SUM!XF:XF,ST_SUM!$L:$L,$G26,ST_SUM!$N:$N,IF($B26='PART METHOD'!$D$5,"HAND","STD"))/COUNTIFS($G:$G,$G26,$W:$W,"●",$A:$A,WR$5,$B:$B,IF($B26='PART METHOD'!$D$5,'PART METHOD'!$D$5,"&lt;&gt;"&amp;'PART METHOD'!$D$5))/WR$3,0)/3600/$E26</f>
        <v>0.0164084332912458</v>
      </c>
      <c r="WS26" s="0" t="n">
        <f aca="false">IF($X26="●",SUMIFS(ST_SUM!XG:XG,ST_SUM!$L:$L,$G26)/COUNTIFS($G:$G,$G26,$X:$X,"●",$A:$A,WS$5)/WS$3,0)/3600/$E26</f>
        <v>0.000750544507575758</v>
      </c>
      <c r="WT26" s="0" t="n">
        <f aca="false">IF($Y26="●",SUMIFS(ST_SUM!XH:XH,ST_SUM!$L:$L,$G26)/COUNTIFS($G:$G,$G26,$Y:$Y,"●",$A:$A,WT$5)/WT$3,0)/3600/$E26</f>
        <v>0.0100002683080808</v>
      </c>
      <c r="WU26" s="0" t="n">
        <f aca="false">IF($Z26="●",SUMIFS(ST_SUM!XI:XI,ST_SUM!$L:$L,$G26)/COUNTIFS($G:$G,$G26,$Z:$Z,"●",$A:$A,WU$5)/WU$3,0)/3600/$E26</f>
        <v>0.0136687151462542</v>
      </c>
      <c r="WV26" s="0" t="n">
        <f aca="false">IF($AA26="●",SUMIFS(ST_SUM!XJ:XJ,ST_SUM!$L:$L,$G26)/COUNTIFS($G:$G,$G26,$AA:$AA,"●",$A:$A,WV$5)/WV$3,0)/3600/$E26</f>
        <v>0</v>
      </c>
      <c r="WW26" s="0" t="n">
        <f aca="false">IF($AB26="●",SUMIFS(ST_SUM!XK:XK,ST_SUM!$L:$L,$G26)/COUNTIFS($G:$G,$G26,$AB:$AB,"●",$A:$A,WW$5)/WW$3,0)/3600/$E26</f>
        <v>0.008383046875</v>
      </c>
      <c r="WX26" s="0" t="n">
        <f aca="false">IF($AC26="●",SUMIFS(ST_SUM!XL:XL,ST_SUM!$L:$L,$G26)/COUNTIFS($G:$G,$G26,$AC:$AC,"●",$A:$A,WX$5)/WX$3,0)/3600/$E26</f>
        <v>0.00448206544612795</v>
      </c>
      <c r="WY26" s="0" t="n">
        <f aca="false">IF($AD26="●",SUMIFS(ST_SUM!XM:XM,ST_SUM!$L:$L,$G26)/COUNTIFS($G:$G,$G26,$AD:$AD,"●",$A:$A,WY$5)/WY$3,0)/3600/$E26</f>
        <v>0.0110550320917508</v>
      </c>
      <c r="WZ26" s="0" t="n">
        <f aca="false">IF($AE26="●",SUMIFS(ST_SUM!XN:XN,ST_SUM!$L:$L,$G26)/COUNTIFS($G:$G,$G26,$AE:$AE,"●",$A:$A,WZ$5)/WZ$3,0)/3600/$E26</f>
        <v>0</v>
      </c>
      <c r="XA26" s="0" t="n">
        <f aca="false">IF($AF26="●",SUMIFS(ST_SUM!XO:XO,ST_SUM!$L:$L,$G26)/COUNTIFS($G:$G,$G26,$AF:$AF,"●",$A:$A,XA$5)/XA$3,0)/3600/$E26</f>
        <v>0</v>
      </c>
      <c r="XB26" s="0" t="n">
        <f aca="false">IF($AG26="●",SUMIFS(ST_SUM!XP:XP,ST_SUM!$L:$L,$G26)/COUNTIFS($G:$G,$G26,$AG:$AG,"●",$A:$A,XB$5)/XB$3,0)/3600/$E26</f>
        <v>0.00716935369318182</v>
      </c>
      <c r="XC26" s="0" t="n">
        <f aca="false">IF($AH26="●",SUMIFS(ST_SUM!XQ:XQ,ST_SUM!$L:$L,$G26)/COUNTIFS($G:$G,$G26,$AH:$AH,"●",$A:$A,XC$5)/XC$3,0)/3600/$E26</f>
        <v>0.0118117108585859</v>
      </c>
      <c r="XD26" s="0" t="n">
        <f aca="false">IF($AI26="●",SUMIFS(ST_SUM!XR:XR,ST_SUM!$L:$L,$G26)/COUNTIFS($G:$G,$G26,$AI:$AI,"●",$A:$A,XD$5)/XD$3,0)/3600/$E26</f>
        <v>0.0238522411616162</v>
      </c>
      <c r="XE26" s="0" t="n">
        <f aca="false">IF($AJ26="●",SUMIFS(ST_SUM!XS:XS,ST_SUM!$L:$L,$G26)/COUNTIFS($G:$G,$G26,$AJ:$AJ,"●",$A:$A,XE$5)/XE$3,0)/3600/$E26</f>
        <v>0.0227531960227273</v>
      </c>
      <c r="XF26" s="0" t="n">
        <f aca="false">IF($AK26="●",SUMIFS(ST_SUM!XT:XT,ST_SUM!$L:$L,$G26)/COUNTIFS($G:$G,$G26,$AK:$AK,"●",$A:$A,XF$5)/XF$3,0)/3600/$E26</f>
        <v>0</v>
      </c>
      <c r="XG26" s="0" t="n">
        <f aca="false">IF($AL26="●",SUMIFS(ST_SUM!XU:XU,ST_SUM!$L:$L,$G26)/COUNTIFS($G:$G,$G26,$AL:$AL,"●",$A:$A,XG$5)/XG$3,0)/3600/$E26</f>
        <v>0.00969867687289562</v>
      </c>
      <c r="XH26" s="0" t="n">
        <f aca="false">IF($AM26="●",SUMIFS(ST_SUM!XV:XV,ST_SUM!$L:$L,$G26)/COUNTIFS($G:$G,$G26,$AM:$AM,"●",$A:$A,XH$5)/XH$3,0)/3600/$E26</f>
        <v>0.00900484730113636</v>
      </c>
      <c r="XI26" s="0" t="n">
        <f aca="false">IF($AN26="●",SUMIFS(ST_SUM!XW:XW,ST_SUM!$L:$L,$G26)/COUNTIFS($G:$G,$G26,$AN:$AN,"●",$A:$A,XI$5)/XI$3,0)/3600/$E26</f>
        <v>0.0073618134469697</v>
      </c>
      <c r="XJ26" s="0" t="n">
        <f aca="false">IF($AO26="●",SUMIFS(ST_SUM!XX:XX,ST_SUM!$L:$L,$G26)/COUNTIFS($G:$G,$G26,$AO:$AO,"●",$A:$A,XJ$5)/XJ$3,0)/3600/$E26</f>
        <v>0.0149214204545455</v>
      </c>
      <c r="XK26" s="0" t="n">
        <f aca="false">IF($AP26="●",SUMIFS(ST_SUM!XY:XY,ST_SUM!$L:$L,$G26)/COUNTIFS($G:$G,$G26,$AP:$AP,"●",$A:$A,XK$5)/XK$3,0)/3600/$E26</f>
        <v>0.00603280460858586</v>
      </c>
      <c r="XL26" s="0" t="n">
        <f aca="false">IF($AQ26="●",SUMIFS(ST_SUM!XZ:XZ,ST_SUM!$L:$L,$G26)/COUNTIFS($G:$G,$G26,$AQ:$AQ,"●",$A:$A,XL$5)/XL$3,0)/3600/$E26</f>
        <v>0.0173314315025253</v>
      </c>
      <c r="XM26" s="0" t="n">
        <f aca="false">IF($AR26="●",SUMIFS(ST_SUM!YA:YA,ST_SUM!$L:$L,$G26)/COUNTIFS($G:$G,$G26,$AR:$AR,"●",$A:$A,XM$5)/XM$3,0)/3600/$E26</f>
        <v>0.012426146227904</v>
      </c>
      <c r="XN26" s="0" t="n">
        <f aca="false">IF($AS26="●",SUMIFS(ST_SUM!YB:YB,ST_SUM!$L:$L,$G26)/COUNTIFS($G:$G,$G26,$AS:$AS,"●",$A:$A,XN$5)/XN$3,0)/3600/$E26</f>
        <v>0.0209125631313131</v>
      </c>
      <c r="XO26" s="0" t="n">
        <f aca="false">IF($AT26="●",SUMIFS(ST_SUM!YC:YC,ST_SUM!$L:$L,$G26)/COUNTIFS($G:$G,$G26,$AT:$AT,"●",$A:$A,XO$5)/XO$3,0)/3600/$E26</f>
        <v>0</v>
      </c>
      <c r="XP26" s="0" t="n">
        <f aca="false">IF($AU26="●",SUMIFS(ST_SUM!YD:YD,ST_SUM!$L:$L,$G26)/COUNTIFS($G:$G,$G26,$AU:$AU,"●",$A:$A,XP$5)/XP$3,0)/3600/$E26</f>
        <v>0.00319678819444444</v>
      </c>
      <c r="XQ26" s="0" t="n">
        <f aca="false">IF($AV26="●",SUMIFS(ST_SUM!YE:YE,ST_SUM!$L:$L,$G26)/COUNTIFS($G:$G,$G26,$AV:$AV,"●",$A:$A,XQ$5)/XQ$3,0)/3600/$E26</f>
        <v>0</v>
      </c>
      <c r="XR26" s="0" t="n">
        <f aca="false">IF($AW26="●",SUMIFS(ST_SUM!YF:YF,ST_SUM!$L:$L,$G26)/COUNTIFS($G:$G,$G26,$AW:$AW,"●",$A:$A,XR$5)/XR$3,0)/3600/$E26</f>
        <v>0.00570902225378788</v>
      </c>
      <c r="XS26" s="0" t="n">
        <f aca="false">IF($AX26="●",SUMIFS(ST_SUM!YG:YG,ST_SUM!$L:$L,$G26)/COUNTIFS($G:$G,$G26,$AX:$AX,"●",$A:$A,XS$5)/XS$3,0)/3600/$E26</f>
        <v>0</v>
      </c>
      <c r="XT26" s="0" t="n">
        <f aca="false">IF($AY26="●",SUMIFS(ST_SUM!YH:YH,ST_SUM!$L:$L,$G26)/COUNTIFS($G:$G,$G26,$AY:$AY,"●",$A:$A,XT$5)/XT$3,0)/3600/$E26</f>
        <v>0</v>
      </c>
      <c r="XU26" s="0" t="n">
        <f aca="false">IF($AZ26="●",SUMIFS(ST_SUM!YI:YI,ST_SUM!$L:$L,$G26)/COUNTIFS($G:$G,$G26,$AZ:$AZ,"●",$A:$A,XU$5)/XU$3,0)/3600/$E26</f>
        <v>0</v>
      </c>
      <c r="XV26" s="0" t="n">
        <f aca="false">IF($BA26="●",SUMIFS(ST_SUM!YJ:YJ,ST_SUM!$L:$L,$G26)/COUNTIFS($G:$G,$G26,$BA:$BA,"●",$A:$A,XV$5)/XV$3,0)/3600/$E26</f>
        <v>0.0133312144886364</v>
      </c>
      <c r="XW26" s="0" t="n">
        <f aca="false">IF($BB26="●",SUMIFS(ST_SUM!YK:YK,ST_SUM!$L:$L,$G26)/COUNTIFS($G:$G,$G26,$BB:$BB,"●",$A:$A,XW$5)/XW$3,0)/3600/$E26</f>
        <v>0.0123631918139731</v>
      </c>
      <c r="XX26" s="0" t="n">
        <f aca="false">IF($BC26="●",SUMIFS(ST_SUM!YL:YL,ST_SUM!$L:$L,$G26)/COUNTIFS($G:$G,$G26,$BC:$BC,"●",$A:$A,XX$5)/XX$3,0)/3600/$E26</f>
        <v>0.0120475339330808</v>
      </c>
      <c r="XY26" s="0" t="n">
        <f aca="false">IF($BD26="●",SUMIFS(ST_SUM!YM:YM,ST_SUM!$L:$L,$G26)/COUNTIFS($G:$G,$G26,$BD:$BD,"●",$A:$A,XY$5)/XY$3,0)/3600/$E26</f>
        <v>0.0163061576704545</v>
      </c>
      <c r="XZ26" s="0" t="n">
        <f aca="false">IF($BE26="●",SUMIFS(ST_SUM!YN:YN,ST_SUM!$L:$L,$G26)/COUNTIFS($G:$G,$G26,$BE:$BE,"●",$A:$A,XZ$5)/XZ$3,0)/3600/$E26</f>
        <v>0.00905135732323232</v>
      </c>
      <c r="YA26" s="0" t="n">
        <f aca="false">IF($BF26="●",SUMIFS(ST_SUM!YO:YO,ST_SUM!$L:$L,$G26)/COUNTIFS($G:$G,$G26,$BF:$BF,"●",$A:$A,YA$5)/YA$3,0)/3600/$E26</f>
        <v>0.0215490175189394</v>
      </c>
      <c r="YB26" s="0" t="n">
        <f aca="false">IF($BG26="●",SUMIFS(ST_SUM!YP:YP,ST_SUM!$L:$L,$G26)/COUNTIFS($G:$G,$G26,$BG:$BG,"●",$A:$A,YB$5)/YB$3,0)/3600/$E26</f>
        <v>0.0159523330965909</v>
      </c>
      <c r="YC26" s="0" t="n">
        <f aca="false">IF($BH26="●",SUMIFS(ST_SUM!YQ:YQ,ST_SUM!$L:$L,$G26)/COUNTIFS($G:$G,$G26,$BH:$BH,"●",$A:$A,YC$5)/YC$3,0)/3600/$E26</f>
        <v>0.0105176530934343</v>
      </c>
      <c r="YD26" s="0" t="n">
        <f aca="false">IF($BI26="●",SUMIFS(ST_SUM!YR:YR,ST_SUM!$L:$L,$G26)/COUNTIFS($G:$G,$G26,$BI:$BI,"●",$A:$A,YD$5)/YD$3,0)/3600/$E26</f>
        <v>0.0097191945496633</v>
      </c>
      <c r="YE26" s="0" t="n">
        <f aca="false">IF($BJ26="●",SUMIFS(ST_SUM!YS:YS,ST_SUM!$L:$L,$G26)/COUNTIFS($G:$G,$G26,$BJ:$BJ,"●",$A:$A,YE$5)/YE$3,0)/3600/$E26</f>
        <v>0.0118112109375</v>
      </c>
      <c r="YF26" s="0" t="n">
        <f aca="false">IF($BK26="●",SUMIFS(ST_SUM!YT:YT,ST_SUM!$L:$L,$G26)/COUNTIFS($G:$G,$G26,$BK:$BK,"●",$A:$A,YF$5)/YF$3,0)/3600/$E26</f>
        <v>0</v>
      </c>
      <c r="YG26" s="0" t="n">
        <f aca="false">IF($BL26="●",SUMIFS(ST_SUM!YU:YU,ST_SUM!$L:$L,$G26)/COUNTIFS($G:$G,$G26,$BL:$BL,"●",$A:$A,YG$5)/YG$3,0)/3600/$E26</f>
        <v>0.00619530066287879</v>
      </c>
      <c r="YH26" s="0" t="n">
        <f aca="false">IF($BM26="●",SUMIFS(ST_SUM!YV:YV,ST_SUM!$L:$L,$G26)/COUNTIFS($G:$G,$G26,$BM:$BM,"●",$A:$A,YH$5)/YH$3,0)/3600/$E26</f>
        <v>0.0213023003472222</v>
      </c>
      <c r="YI26" s="0" t="n">
        <f aca="false">IF($BN26="●",SUMIFS(ST_SUM!YW:YW,ST_SUM!$L:$L,$G26)/COUNTIFS($G:$G,$G26,$BN:$BN,"●",$A:$A,YI$5)/YI$3,0)/3600/$E26</f>
        <v>0</v>
      </c>
      <c r="YJ26" s="0" t="n">
        <f aca="false">IF($BO26="●",SUMIFS(ST_SUM!YX:YX,ST_SUM!$L:$L,$G26)/COUNTIFS($G:$G,$G26,$BO:$BO,"●",$A:$A,YJ$5)/YJ$3,0)/3600/$E26</f>
        <v>0.00886540246212121</v>
      </c>
      <c r="YK26" s="0" t="n">
        <f aca="false">IF($BP26="●",SUMIFS(ST_SUM!YY:YY,ST_SUM!$L:$L,$G26)/COUNTIFS($G:$G,$G26,$BP:$BP,"●",$A:$A,YK$5)/YK$3,0)/3600/$E26</f>
        <v>0.0149254228482744</v>
      </c>
      <c r="YL26" s="0" t="n">
        <f aca="false">IF($BQ26="●",SUMIFS(ST_SUM!YZ:YZ,ST_SUM!$L:$L,$G26)/COUNTIFS($G:$G,$G26,$BQ:$BQ,"●",$A:$A,YL$5)/YL$3,0)/3600/$E26</f>
        <v>0.0127412760416667</v>
      </c>
      <c r="YM26" s="0" t="n">
        <f aca="false">IF($BR26="●",SUMIFS(ST_SUM!ZA:ZA,ST_SUM!$L:$L,$G26)/COUNTIFS($G:$G,$G26,$BR:$BR,"●",$A:$A,YM$5)/YM$3,0)/3600/$E26</f>
        <v>0.0345471511994949</v>
      </c>
      <c r="YN26" s="0" t="n">
        <f aca="false">IF($BS26="●",SUMIFS(ST_SUM!ZB:ZB,ST_SUM!$L:$L,$G26)/COUNTIFS($G:$G,$G26,$BS:$BS,"●",$A:$A,YN$5)/YN$3,0)/3600/$E26</f>
        <v>0.0115316248421717</v>
      </c>
      <c r="YO26" s="0" t="n">
        <f aca="false">IF($BT26="●",SUMIFS(ST_SUM!ZC:ZC,ST_SUM!$L:$L,$G26)/COUNTIFS($G:$G,$G26,$BT:$BT,"●",$A:$A,YO$5)/YO$3,0)/3600/$E26</f>
        <v>0.00787366372053872</v>
      </c>
      <c r="YP26" s="0" t="n">
        <f aca="false">SUM(WC26:YO26)</f>
        <v>0.616368724747475</v>
      </c>
      <c r="YQ26" s="0" t="n">
        <f aca="false">IF($H26="●",SUMIFS(ST_SUM!ZE:ZE,ST_SUM!$L:$L,$G26)/COUNTIFS($G:$G,$G26,$H:$H,"●",$A:$A,YQ$5)/YQ$3,0)/3600/$E26</f>
        <v>0</v>
      </c>
      <c r="YR26" s="0" t="n">
        <f aca="false">IF($I26="●",SUMIFS(ST_SUM!ZF:ZF,ST_SUM!$L:$L,$G26)/COUNTIFS($G:$G,$G26,$I:$I,"●",$A:$A,YR$5)/YR$3,0)/3600/$E26</f>
        <v>0</v>
      </c>
      <c r="YS26" s="0" t="n">
        <f aca="false">IF($J26="●",SUMIFS(ST_SUM!ZG:ZG,ST_SUM!$L:$L,$G26)/COUNTIFS($G:$G,$G26,$J:$J,"●",$A:$A,YS$5)/YS$3,0)/3600/$E26</f>
        <v>0</v>
      </c>
      <c r="YT26" s="0" t="n">
        <f aca="false">IF($K26="●",SUMIFS(ST_SUM!ZH:ZH,ST_SUM!$L:$L,$G26)/COUNTIFS($G:$G,$G26,$K:$K,"●",$A:$A,YT$5)/YT$3,0)/3600/$E26</f>
        <v>0</v>
      </c>
      <c r="YU26" s="0" t="n">
        <f aca="false">IF($L26="●",SUMIFS(ST_SUM!ZI:ZI,ST_SUM!$L:$L,$G26)/COUNTIFS($G:$G,$G26,$L:$L,"●",$A:$A,YU$5)/YU$3,0)/3600/$E26</f>
        <v>0.0172689140625</v>
      </c>
      <c r="YV26" s="0" t="n">
        <f aca="false">IF($M26="●",SUMIFS(ST_SUM!ZJ:ZJ,ST_SUM!$L:$L,$G26)/COUNTIFS($G:$G,$G26,$M:$M,"●",$A:$A,YV$5)/YV$3,0)/3600/$E26</f>
        <v>0</v>
      </c>
      <c r="YW26" s="0" t="n">
        <f aca="false">IF($N26="●",SUMIFS(ST_SUM!ZK:ZK,ST_SUM!$L:$L,$G26)/COUNTIFS($G:$G,$G26,$N:$N,"●",$A:$A,YW$5)/YW$3,0)/3600/$E26</f>
        <v>0</v>
      </c>
      <c r="YX26" s="0" t="n">
        <f aca="false">IF($O26="●",SUMIFS(ST_SUM!ZL:ZL,ST_SUM!$L:$L,$G26,ST_SUM!$M:$M,IF($B26='PART METHOD'!$D$4,"FMCNC1",IF($B26='PART METHOD'!$D$6,"FMCNC2","STD")))/IF($B26='PART METHOD'!$D$4,COUNTIFS($G:$G,$G26,$O:$O,"●",$A:$A,YX$5,$B:$B,'PART METHOD'!$D$4),IF($B26='PART METHOD'!$D$6,COUNTIFS($G:$G,$G26,$O:$O,"●",$A:$A,YX$5,$B:$B,'PART METHOD'!$D$6),COUNTIFS($G:$G,$G26,$O:$O,"●",$A:$A,YX$5,$B:$B,"&lt;&gt;"&amp;'PART METHOD'!$D$4,$B:$B,"&lt;&gt;"&amp;'PART METHOD'!$D$6)))/YX$3,0)/3600/$E26</f>
        <v>0.0190122077546296</v>
      </c>
      <c r="YY26" s="0" t="n">
        <f aca="false">IF($P26="●",SUMIFS(ST_SUM!ZM:ZM,ST_SUM!$L:$L,$G26,ST_SUM!$M:$M,IF($B26='PART METHOD'!$D$4,"FMCNC1",IF($B26='PART METHOD'!$D$6,"FMCNC2","STD")))/IF($B26='PART METHOD'!$D$4,COUNTIFS($G:$G,$G26,$P:$P,"●",$A:$A,YY$5,$B:$B,'PART METHOD'!$D$4),IF($B26='PART METHOD'!$D$6,COUNTIFS($G:$G,$G26,$P:$P,"●",$A:$A,YY$5,$B:$B,'PART METHOD'!$D$6),COUNTIFS($G:$G,$G26,$P:$P,"●",$A:$A,YY$5,$B:$B,"&lt;&gt;"&amp;'PART METHOD'!$D$4,$B:$B,"&lt;&gt;"&amp;'PART METHOD'!$D$6)))/YY$3,0)/3600/$E26</f>
        <v>0.011333515625</v>
      </c>
      <c r="YZ26" s="0" t="n">
        <f aca="false">IF($Q26="●",SUMIFS(ST_SUM!ZN:ZN,ST_SUM!$L:$L,$G26,ST_SUM!$M:$M,IF($B26='PART METHOD'!$D$4,"FMCNC1",IF($B26='PART METHOD'!$D$6,"FMCNC2","STD")))/IF($B26='PART METHOD'!$D$4,COUNTIFS($G:$G,$G26,$Q:$Q,"●",$A:$A,YZ$5,$B:$B,'PART METHOD'!$D$4),IF($B26='PART METHOD'!$D$6,COUNTIFS($G:$G,$G26,$Q:$Q,"●",$A:$A,YZ$5,$B:$B,'PART METHOD'!$D$6),COUNTIFS($G:$G,$G26,$Q:$Q,"●",$A:$A,YZ$5,$B:$B,"&lt;&gt;"&amp;'PART METHOD'!$D$4,$B:$B,"&lt;&gt;"&amp;'PART METHOD'!$D$6)))/YZ$3,0)/3600/$E26</f>
        <v>0</v>
      </c>
      <c r="ZA26" s="0" t="n">
        <f aca="false">IF($R26="●",SUMIFS(ST_SUM!ZO:ZO,ST_SUM!$L:$L,$G26,ST_SUM!$M:$M,IF($B26='PART METHOD'!$D$4,"FMCNC1",IF($B26='PART METHOD'!$D$6,"FMCNC2","STD")))/IF($B26='PART METHOD'!$D$4,COUNTIFS($G:$G,$G26,$R:$R,"●",$A:$A,ZA$5,$B:$B,'PART METHOD'!$D$4),IF($B26='PART METHOD'!$D$6,COUNTIFS($G:$G,$G26,$R:$R,"●",$A:$A,ZA$5,$B:$B,'PART METHOD'!$D$6),COUNTIFS($G:$G,$G26,$R:$R,"●",$A:$A,ZA$5,$B:$B,"&lt;&gt;"&amp;'PART METHOD'!$D$4,$B:$B,"&lt;&gt;"&amp;'PART METHOD'!$D$6)))/ZA$3,0)/3600/$E26</f>
        <v>0.0582775347222222</v>
      </c>
      <c r="ZB26" s="0" t="n">
        <f aca="false">IF($S26="●",SUMIFS(ST_SUM!ZP:ZP,ST_SUM!$L:$L,$G26,ST_SUM!$M:$M,IF($B26='PART METHOD'!$D$4,"FMCNC1",IF($B26='PART METHOD'!$D$6,"FMCNC2","STD")))/IF($B26='PART METHOD'!$D$4,COUNTIFS($G:$G,$G26,$S:$S,"●",$A:$A,ZB$5,$B:$B,'PART METHOD'!$D$4),IF($B26='PART METHOD'!$D$6,COUNTIFS($G:$G,$G26,$S:$S,"●",$A:$A,ZB$5,$B:$B,'PART METHOD'!$D$6),COUNTIFS($G:$G,$G26,$S:$S,"●",$A:$A,ZB$5,$B:$B,"&lt;&gt;"&amp;'PART METHOD'!$D$4,$B:$B,"&lt;&gt;"&amp;'PART METHOD'!$D$6)))/ZB$3,0)/3600/$E26</f>
        <v>0.0148143229166667</v>
      </c>
      <c r="ZC26" s="0" t="n">
        <f aca="false">IF($T26="●",SUMIFS(ST_SUM!ZQ:ZQ,ST_SUM!$L:$L,$G26,ST_SUM!$M:$M,IF($B26='PART METHOD'!$D$4,"FMCNC1",IF($B26='PART METHOD'!$D$6,"FMCNC2","STD")))/IF($B26='PART METHOD'!$D$4,COUNTIFS($G:$G,$G26,$T:$T,"●",$A:$A,ZC$5,$B:$B,'PART METHOD'!$D$4),IF($B26='PART METHOD'!$D$6,COUNTIFS($G:$G,$G26,$T:$T,"●",$A:$A,ZC$5,$B:$B,'PART METHOD'!$D$6),COUNTIFS($G:$G,$G26,$T:$T,"●",$A:$A,ZC$5,$B:$B,"&lt;&gt;"&amp;'PART METHOD'!$D$4,$B:$B,"&lt;&gt;"&amp;'PART METHOD'!$D$6)))/ZC$3,0)/3600/$E26</f>
        <v>0.0105669524016204</v>
      </c>
      <c r="ZD26" s="0" t="n">
        <f aca="false">IF($U26="●",SUMIFS(ST_SUM!ZR:ZR,ST_SUM!$L:$L,$G26,ST_SUM!$M:$M,IF($B26='PART METHOD'!$D$4,"FMCNC1",IF($B26='PART METHOD'!$D$6,"FMCNC2","STD")))/IF($B26='PART METHOD'!$D$4,COUNTIFS($G:$G,$G26,$U:$U,"●",$A:$A,ZD$5,$B:$B,'PART METHOD'!$D$4),IF($B26='PART METHOD'!$D$6,COUNTIFS($G:$G,$G26,$U:$U,"●",$A:$A,ZD$5,$B:$B,'PART METHOD'!$D$6),COUNTIFS($G:$G,$G26,$U:$U,"●",$A:$A,ZD$5,$B:$B,"&lt;&gt;"&amp;'PART METHOD'!$D$4,$B:$B,"&lt;&gt;"&amp;'PART METHOD'!$D$6)))/ZD$3,0)/3600/$E26</f>
        <v>0.0145210706018519</v>
      </c>
      <c r="ZE26" s="0" t="n">
        <f aca="false">IF($V26="●",SUMIFS(ST_SUM!ZS:ZS,ST_SUM!$L:$L,$G26,ST_SUM!$M:$M,IF($B26='PART METHOD'!$D$4,"FMCNC1",IF($B26='PART METHOD'!$D$6,"FMCNC2","STD")))/IF($B26='PART METHOD'!$D$4,COUNTIFS($G:$G,$G26,$V:$V,"●",$A:$A,ZE$5,$B:$B,'PART METHOD'!$D$4),IF($B26='PART METHOD'!$D$6,COUNTIFS($G:$G,$G26,$V:$V,"●",$A:$A,ZE$5,$B:$B,'PART METHOD'!$D$6),COUNTIFS($G:$G,$G26,$V:$V,"●",$A:$A,ZE$5,$B:$B,"&lt;&gt;"&amp;'PART METHOD'!$D$4,$B:$B,"&lt;&gt;"&amp;'PART METHOD'!$D$6)))/ZE$3,0)/3600/$E26</f>
        <v>0</v>
      </c>
      <c r="ZF26" s="0" t="n">
        <f aca="false">IF($W26="●",SUMIFS(ST_SUM!ZT:ZT,ST_SUM!$L:$L,$G26,ST_SUM!$N:$N,IF($B26='PART METHOD'!$D$5,"HAND","STD"))/COUNTIFS($G:$G,$G26,$W:$W,"●",$A:$A,ZF$5,$B:$B,IF($B26='PART METHOD'!$D$5,'PART METHOD'!$D$5,"&lt;&gt;"&amp;'PART METHOD'!$D$5))/ZF$3,0)/3600/$E26</f>
        <v>0.0124705078125</v>
      </c>
      <c r="ZG26" s="0" t="n">
        <f aca="false">IF($X26="●",SUMIFS(ST_SUM!ZU:ZU,ST_SUM!$L:$L,$G26)/COUNTIFS($G:$G,$G26,$X:$X,"●",$A:$A,ZG$5)/ZG$3,0)/3600/$E26</f>
        <v>0.000668342013888889</v>
      </c>
      <c r="ZH26" s="0" t="n">
        <f aca="false">IF($Y26="●",SUMIFS(ST_SUM!ZV:ZV,ST_SUM!$L:$L,$G26)/COUNTIFS($G:$G,$G26,$Y:$Y,"●",$A:$A,ZH$5)/ZH$3,0)/3600/$E26</f>
        <v>0.0106469661458333</v>
      </c>
      <c r="ZI26" s="0" t="n">
        <f aca="false">IF($Z26="●",SUMIFS(ST_SUM!ZW:ZW,ST_SUM!$L:$L,$G26)/COUNTIFS($G:$G,$G26,$Z:$Z,"●",$A:$A,ZI$5)/ZI$3,0)/3600/$E26</f>
        <v>0.0126009027777778</v>
      </c>
      <c r="ZJ26" s="0" t="n">
        <f aca="false">IF($AA26="●",SUMIFS(ST_SUM!ZX:ZX,ST_SUM!$L:$L,$G26)/COUNTIFS($G:$G,$G26,$AA:$AA,"●",$A:$A,ZJ$5)/ZJ$3,0)/3600/$E26</f>
        <v>0</v>
      </c>
      <c r="ZK26" s="0" t="n">
        <f aca="false">IF($AB26="●",SUMIFS(ST_SUM!ZY:ZY,ST_SUM!$L:$L,$G26)/COUNTIFS($G:$G,$G26,$AB:$AB,"●",$A:$A,ZK$5)/ZK$3,0)/3600/$E26</f>
        <v>0.00852967447916667</v>
      </c>
      <c r="ZL26" s="0" t="n">
        <f aca="false">IF($AC26="●",SUMIFS(ST_SUM!ZZ:ZZ,ST_SUM!$L:$L,$G26)/COUNTIFS($G:$G,$G26,$AC:$AC,"●",$A:$A,ZL$5)/ZL$3,0)/3600/$E26</f>
        <v>0.0030694375</v>
      </c>
      <c r="ZM26" s="0" t="n">
        <f aca="false">IF($AD26="●",SUMIFS(ST_SUM!AAA:AAA,ST_SUM!$L:$L,$G26)/COUNTIFS($G:$G,$G26,$AD:$AD,"●",$A:$A,ZM$5)/ZM$3,0)/3600/$E26</f>
        <v>0.0133908767361111</v>
      </c>
      <c r="ZN26" s="0" t="n">
        <f aca="false">IF($AE26="●",SUMIFS(ST_SUM!AAB:AAB,ST_SUM!$L:$L,$G26)/COUNTIFS($G:$G,$G26,$AE:$AE,"●",$A:$A,ZN$5)/ZN$3,0)/3600/$E26</f>
        <v>0</v>
      </c>
      <c r="ZO26" s="0" t="n">
        <f aca="false">IF($AF26="●",SUMIFS(ST_SUM!AAC:AAC,ST_SUM!$L:$L,$G26)/COUNTIFS($G:$G,$G26,$AF:$AF,"●",$A:$A,ZO$5)/ZO$3,0)/3600/$E26</f>
        <v>0</v>
      </c>
      <c r="ZP26" s="0" t="n">
        <f aca="false">IF($AG26="●",SUMIFS(ST_SUM!AAD:AAD,ST_SUM!$L:$L,$G26)/COUNTIFS($G:$G,$G26,$AG:$AG,"●",$A:$A,ZP$5)/ZP$3,0)/3600/$E26</f>
        <v>0.00885941796875</v>
      </c>
      <c r="ZQ26" s="0" t="n">
        <f aca="false">IF($AH26="●",SUMIFS(ST_SUM!AAE:AAE,ST_SUM!$L:$L,$G26)/COUNTIFS($G:$G,$G26,$AH:$AH,"●",$A:$A,ZQ$5)/ZQ$3,0)/3600/$E26</f>
        <v>0.00981039453125</v>
      </c>
      <c r="ZR26" s="0" t="n">
        <f aca="false">IF($AI26="●",SUMIFS(ST_SUM!AAF:AAF,ST_SUM!$L:$L,$G26)/COUNTIFS($G:$G,$G26,$AI:$AI,"●",$A:$A,ZR$5)/ZR$3,0)/3600/$E26</f>
        <v>0.0466034288194445</v>
      </c>
      <c r="ZS26" s="0" t="n">
        <f aca="false">IF($AJ26="●",SUMIFS(ST_SUM!AAG:AAG,ST_SUM!$L:$L,$G26)/COUNTIFS($G:$G,$G26,$AJ:$AJ,"●",$A:$A,ZS$5)/ZS$3,0)/3600/$E26</f>
        <v>0.0198040494791667</v>
      </c>
      <c r="ZT26" s="0" t="n">
        <f aca="false">IF($AK26="●",SUMIFS(ST_SUM!AAH:AAH,ST_SUM!$L:$L,$G26)/COUNTIFS($G:$G,$G26,$AK:$AK,"●",$A:$A,ZT$5)/ZT$3,0)/3600/$E26</f>
        <v>0</v>
      </c>
      <c r="ZU26" s="0" t="n">
        <f aca="false">IF($AL26="●",SUMIFS(ST_SUM!AAI:AAI,ST_SUM!$L:$L,$G26)/COUNTIFS($G:$G,$G26,$AL:$AL,"●",$A:$A,ZU$5)/ZU$3,0)/3600/$E26</f>
        <v>0.010063599537037</v>
      </c>
      <c r="ZV26" s="0" t="n">
        <f aca="false">IF($AM26="●",SUMIFS(ST_SUM!AAJ:AAJ,ST_SUM!$L:$L,$G26)/COUNTIFS($G:$G,$G26,$AM:$AM,"●",$A:$A,ZV$5)/ZV$3,0)/3600/$E26</f>
        <v>0.017822119140625</v>
      </c>
      <c r="ZW26" s="0" t="n">
        <f aca="false">IF($AN26="●",SUMIFS(ST_SUM!AAK:AAK,ST_SUM!$L:$L,$G26)/COUNTIFS($G:$G,$G26,$AN:$AN,"●",$A:$A,ZW$5)/ZW$3,0)/3600/$E26</f>
        <v>0.01023578125</v>
      </c>
      <c r="ZX26" s="0" t="n">
        <f aca="false">IF($AO26="●",SUMIFS(ST_SUM!AAL:AAL,ST_SUM!$L:$L,$G26)/COUNTIFS($G:$G,$G26,$AO:$AO,"●",$A:$A,ZX$5)/ZX$3,0)/3600/$E26</f>
        <v>0.0257374131944444</v>
      </c>
      <c r="ZY26" s="0" t="n">
        <f aca="false">IF($AP26="●",SUMIFS(ST_SUM!AAM:AAM,ST_SUM!$L:$L,$G26)/COUNTIFS($G:$G,$G26,$AP:$AP,"●",$A:$A,ZY$5)/ZY$3,0)/3600/$E26</f>
        <v>0.00699728009259259</v>
      </c>
      <c r="ZZ26" s="0" t="n">
        <f aca="false">IF($AQ26="●",SUMIFS(ST_SUM!AAN:AAN,ST_SUM!$L:$L,$G26)/COUNTIFS($G:$G,$G26,$AQ:$AQ,"●",$A:$A,ZZ$5)/ZZ$3,0)/3600/$E26</f>
        <v>0.0113289539930556</v>
      </c>
      <c r="AAA26" s="0" t="n">
        <f aca="false">IF($AR26="●",SUMIFS(ST_SUM!AAO:AAO,ST_SUM!$L:$L,$G26)/COUNTIFS($G:$G,$G26,$AR:$AR,"●",$A:$A,AAA$5)/AAA$3,0)/3600/$E26</f>
        <v>0.00754544704861111</v>
      </c>
      <c r="AAB26" s="0" t="n">
        <f aca="false">IF($AS26="●",SUMIFS(ST_SUM!AAP:AAP,ST_SUM!$L:$L,$G26)/COUNTIFS($G:$G,$G26,$AS:$AS,"●",$A:$A,AAB$5)/AAB$3,0)/3600/$E26</f>
        <v>0.0281125694444444</v>
      </c>
      <c r="AAC26" s="0" t="n">
        <f aca="false">IF($AT26="●",SUMIFS(ST_SUM!AAQ:AAQ,ST_SUM!$L:$L,$G26)/COUNTIFS($G:$G,$G26,$AT:$AT,"●",$A:$A,AAC$5)/AAC$3,0)/3600/$E26</f>
        <v>0</v>
      </c>
      <c r="AAD26" s="0" t="n">
        <f aca="false">IF($AU26="●",SUMIFS(ST_SUM!AAR:AAR,ST_SUM!$L:$L,$G26)/COUNTIFS($G:$G,$G26,$AU:$AU,"●",$A:$A,AAD$5)/AAD$3,0)/3600/$E26</f>
        <v>0.004283671875</v>
      </c>
      <c r="AAE26" s="0" t="n">
        <f aca="false">IF($AV26="●",SUMIFS(ST_SUM!AAS:AAS,ST_SUM!$L:$L,$G26)/COUNTIFS($G:$G,$G26,$AV:$AV,"●",$A:$A,AAE$5)/AAE$3,0)/3600/$E26</f>
        <v>0</v>
      </c>
      <c r="AAF26" s="0" t="n">
        <f aca="false">IF($AW26="●",SUMIFS(ST_SUM!AAT:AAT,ST_SUM!$L:$L,$G26)/COUNTIFS($G:$G,$G26,$AW:$AW,"●",$A:$A,AAF$5)/AAF$3,0)/3600/$E26</f>
        <v>0.0112544524016204</v>
      </c>
      <c r="AAG26" s="0" t="n">
        <f aca="false">IF($AX26="●",SUMIFS(ST_SUM!AAU:AAU,ST_SUM!$L:$L,$G26)/COUNTIFS($G:$G,$G26,$AX:$AX,"●",$A:$A,AAG$5)/AAG$3,0)/3600/$E26</f>
        <v>0</v>
      </c>
      <c r="AAH26" s="0" t="n">
        <f aca="false">IF($AY26="●",SUMIFS(ST_SUM!AAV:AAV,ST_SUM!$L:$L,$G26)/COUNTIFS($G:$G,$G26,$AY:$AY,"●",$A:$A,AAH$5)/AAH$3,0)/3600/$E26</f>
        <v>0</v>
      </c>
      <c r="AAI26" s="0" t="n">
        <f aca="false">IF($AZ26="●",SUMIFS(ST_SUM!AAW:AAW,ST_SUM!$L:$L,$G26)/COUNTIFS($G:$G,$G26,$AZ:$AZ,"●",$A:$A,AAI$5)/AAI$3,0)/3600/$E26</f>
        <v>0</v>
      </c>
      <c r="AAJ26" s="0" t="n">
        <f aca="false">IF($BA26="●",SUMIFS(ST_SUM!AAX:AAX,ST_SUM!$L:$L,$G26)/COUNTIFS($G:$G,$G26,$BA:$BA,"●",$A:$A,AAJ$5)/AAJ$3,0)/3600/$E26</f>
        <v>0.0158942925347222</v>
      </c>
      <c r="AAK26" s="0" t="n">
        <f aca="false">IF($BB26="●",SUMIFS(ST_SUM!AAY:AAY,ST_SUM!$L:$L,$G26)/COUNTIFS($G:$G,$G26,$BB:$BB,"●",$A:$A,AAK$5)/AAK$3,0)/3600/$E26</f>
        <v>0.0120724247685185</v>
      </c>
      <c r="AAL26" s="0" t="n">
        <f aca="false">IF($BC26="●",SUMIFS(ST_SUM!AAZ:AAZ,ST_SUM!$L:$L,$G26)/COUNTIFS($G:$G,$G26,$BC:$BC,"●",$A:$A,AAL$5)/AAL$3,0)/3600/$E26</f>
        <v>0.0218890245225694</v>
      </c>
      <c r="AAM26" s="0" t="n">
        <f aca="false">IF($BD26="●",SUMIFS(ST_SUM!ABA:ABA,ST_SUM!$L:$L,$G26)/COUNTIFS($G:$G,$G26,$BD:$BD,"●",$A:$A,AAM$5)/AAM$3,0)/3600/$E26</f>
        <v>0.0356127777777778</v>
      </c>
      <c r="AAN26" s="0" t="n">
        <f aca="false">IF($BE26="●",SUMIFS(ST_SUM!ABB:ABB,ST_SUM!$L:$L,$G26)/COUNTIFS($G:$G,$G26,$BE:$BE,"●",$A:$A,AAN$5)/AAN$3,0)/3600/$E26</f>
        <v>0.00703207146990741</v>
      </c>
      <c r="AAO26" s="0" t="n">
        <f aca="false">IF($BF26="●",SUMIFS(ST_SUM!ABC:ABC,ST_SUM!$L:$L,$G26)/COUNTIFS($G:$G,$G26,$BF:$BF,"●",$A:$A,AAO$5)/AAO$3,0)/3600/$E26</f>
        <v>0.0277273828125</v>
      </c>
      <c r="AAP26" s="0" t="n">
        <f aca="false">IF($BG26="●",SUMIFS(ST_SUM!ABD:ABD,ST_SUM!$L:$L,$G26)/COUNTIFS($G:$G,$G26,$BG:$BG,"●",$A:$A,AAP$5)/AAP$3,0)/3600/$E26</f>
        <v>0.0259508637152778</v>
      </c>
      <c r="AAQ26" s="0" t="n">
        <f aca="false">IF($BH26="●",SUMIFS(ST_SUM!ABE:ABE,ST_SUM!$L:$L,$G26)/COUNTIFS($G:$G,$G26,$BH:$BH,"●",$A:$A,AAQ$5)/AAQ$3,0)/3600/$E26</f>
        <v>0.00890639322916667</v>
      </c>
      <c r="AAR26" s="0" t="n">
        <f aca="false">IF($BI26="●",SUMIFS(ST_SUM!ABF:ABF,ST_SUM!$L:$L,$G26)/COUNTIFS($G:$G,$G26,$BI:$BI,"●",$A:$A,AAR$5)/AAR$3,0)/3600/$E26</f>
        <v>0.0145825701678241</v>
      </c>
      <c r="AAS26" s="0" t="n">
        <f aca="false">IF($BJ26="●",SUMIFS(ST_SUM!ABG:ABG,ST_SUM!$L:$L,$G26)/COUNTIFS($G:$G,$G26,$BJ:$BJ,"●",$A:$A,AAS$5)/AAS$3,0)/3600/$E26</f>
        <v>0.00423947265625</v>
      </c>
      <c r="AAT26" s="0" t="n">
        <f aca="false">IF($BK26="●",SUMIFS(ST_SUM!ABH:ABH,ST_SUM!$L:$L,$G26)/COUNTIFS($G:$G,$G26,$BK:$BK,"●",$A:$A,AAT$5)/AAT$3,0)/3600/$E26</f>
        <v>0</v>
      </c>
      <c r="AAU26" s="0" t="n">
        <f aca="false">IF($BL26="●",SUMIFS(ST_SUM!ABI:ABI,ST_SUM!$L:$L,$G26)/COUNTIFS($G:$G,$G26,$BL:$BL,"●",$A:$A,AAU$5)/AAU$3,0)/3600/$E26</f>
        <v>0.0079651171875</v>
      </c>
      <c r="AAV26" s="0" t="n">
        <f aca="false">IF($BM26="●",SUMIFS(ST_SUM!ABJ:ABJ,ST_SUM!$L:$L,$G26)/COUNTIFS($G:$G,$G26,$BM:$BM,"●",$A:$A,AAV$5)/AAV$3,0)/3600/$E26</f>
        <v>0.02121692578125</v>
      </c>
      <c r="AAW26" s="0" t="n">
        <f aca="false">IF($BN26="●",SUMIFS(ST_SUM!ABK:ABK,ST_SUM!$L:$L,$G26)/COUNTIFS($G:$G,$G26,$BN:$BN,"●",$A:$A,AAW$5)/AAW$3,0)/3600/$E26</f>
        <v>0</v>
      </c>
      <c r="AAX26" s="0" t="n">
        <f aca="false">IF($BO26="●",SUMIFS(ST_SUM!ABL:ABL,ST_SUM!$L:$L,$G26)/COUNTIFS($G:$G,$G26,$BO:$BO,"●",$A:$A,AAX$5)/AAX$3,0)/3600/$E26</f>
        <v>0.0176073365162037</v>
      </c>
      <c r="AAY26" s="0" t="n">
        <f aca="false">IF($BP26="●",SUMIFS(ST_SUM!ABM:ABM,ST_SUM!$L:$L,$G26)/COUNTIFS($G:$G,$G26,$BP:$BP,"●",$A:$A,AAY$5)/AAY$3,0)/3600/$E26</f>
        <v>0.01385765625</v>
      </c>
      <c r="AAZ26" s="0" t="n">
        <f aca="false">IF($BQ26="●",SUMIFS(ST_SUM!ABN:ABN,ST_SUM!$L:$L,$G26)/COUNTIFS($G:$G,$G26,$BQ:$BQ,"●",$A:$A,AAZ$5)/AAZ$3,0)/3600/$E26</f>
        <v>0.0072233203125</v>
      </c>
      <c r="ABA26" s="0" t="n">
        <f aca="false">IF($BR26="●",SUMIFS(ST_SUM!ABO:ABO,ST_SUM!$L:$L,$G26)/COUNTIFS($G:$G,$G26,$BR:$BR,"●",$A:$A,ABA$5)/ABA$3,0)/3600/$E26</f>
        <v>0.0377781141493056</v>
      </c>
      <c r="ABB26" s="0" t="n">
        <f aca="false">IF($BS26="●",SUMIFS(ST_SUM!ABP:ABP,ST_SUM!$L:$L,$G26)/COUNTIFS($G:$G,$G26,$BS:$BS,"●",$A:$A,ABB$5)/ABB$3,0)/3600/$E26</f>
        <v>0.0102465928819444</v>
      </c>
      <c r="ABC26" s="0" t="n">
        <f aca="false">IF($BT26="●",SUMIFS(ST_SUM!ABQ:ABQ,ST_SUM!$L:$L,$G26)/COUNTIFS($G:$G,$G26,$BT:$BT,"●",$A:$A,ABC$5)/ABC$3,0)/3600/$E26</f>
        <v>0.00843936053240741</v>
      </c>
      <c r="ABD26" s="0" t="n">
        <f aca="false">SUM(YQ26:ABC26)</f>
        <v>0.723871501591435</v>
      </c>
      <c r="ABE26" s="0" t="n">
        <f aca="false">IF($H26="●",SUMIFS(ST_SUM!ABS:ABS,ST_SUM!$L:$L,$G26)/COUNTIFS($G:$G,$G26,$H:$H,"●",$A:$A,ABE$5)/ABE$3,0)/3600/$E26</f>
        <v>0</v>
      </c>
      <c r="ABF26" s="0" t="n">
        <f aca="false">IF($I26="●",SUMIFS(ST_SUM!ABT:ABT,ST_SUM!$L:$L,$G26)/COUNTIFS($G:$G,$G26,$I:$I,"●",$A:$A,ABF$5)/ABF$3,0)/3600/$E26</f>
        <v>0</v>
      </c>
      <c r="ABG26" s="0" t="n">
        <f aca="false">IF($J26="●",SUMIFS(ST_SUM!ABU:ABU,ST_SUM!$L:$L,$G26)/COUNTIFS($G:$G,$G26,$J:$J,"●",$A:$A,ABG$5)/ABG$3,0)/3600/$E26</f>
        <v>0</v>
      </c>
      <c r="ABH26" s="0" t="n">
        <f aca="false">IF($K26="●",SUMIFS(ST_SUM!ABV:ABV,ST_SUM!$L:$L,$G26)/COUNTIFS($G:$G,$G26,$K:$K,"●",$A:$A,ABH$5)/ABH$3,0)/3600/$E26</f>
        <v>0</v>
      </c>
      <c r="ABI26" s="0" t="n">
        <f aca="false">IF($L26="●",SUMIFS(ST_SUM!ABW:ABW,ST_SUM!$L:$L,$G26)/COUNTIFS($G:$G,$G26,$L:$L,"●",$A:$A,ABI$5)/ABI$3,0)/3600/$E26</f>
        <v>0.0105398888062169</v>
      </c>
      <c r="ABJ26" s="0" t="n">
        <f aca="false">IF($M26="●",SUMIFS(ST_SUM!ABX:ABX,ST_SUM!$L:$L,$G26)/COUNTIFS($G:$G,$G26,$M:$M,"●",$A:$A,ABJ$5)/ABJ$3,0)/3600/$E26</f>
        <v>0</v>
      </c>
      <c r="ABK26" s="0" t="n">
        <f aca="false">IF($N26="●",SUMIFS(ST_SUM!ABY:ABY,ST_SUM!$L:$L,$G26)/COUNTIFS($G:$G,$G26,$N:$N,"●",$A:$A,ABK$5)/ABK$3,0)/3600/$E26</f>
        <v>0</v>
      </c>
      <c r="ABL26" s="0" t="n">
        <f aca="false">IF($O26="●",SUMIFS(ST_SUM!ABZ:ABZ,ST_SUM!$L:$L,$G26,ST_SUM!$M:$M,IF($B26='PART METHOD'!$D$4,"FMCNC1",IF($B26='PART METHOD'!$D$6,"FMCNC2","STD")))/IF($B26='PART METHOD'!$D$4,COUNTIFS($G:$G,$G26,$O:$O,"●",$A:$A,ABL$5,$B:$B,'PART METHOD'!$D$4),IF($B26='PART METHOD'!$D$6,COUNTIFS($G:$G,$G26,$O:$O,"●",$A:$A,ABL$5,$B:$B,'PART METHOD'!$D$6),COUNTIFS($G:$G,$G26,$O:$O,"●",$A:$A,ABL$5,$B:$B,"&lt;&gt;"&amp;'PART METHOD'!$D$4,$B:$B,"&lt;&gt;"&amp;'PART METHOD'!$D$6)))/ABL$3,0)/3600/$E26</f>
        <v>0.012176030643739</v>
      </c>
      <c r="ABM26" s="0" t="n">
        <f aca="false">IF($P26="●",SUMIFS(ST_SUM!ACA:ACA,ST_SUM!$L:$L,$G26,ST_SUM!$M:$M,IF($B26='PART METHOD'!$D$4,"FMCNC1",IF($B26='PART METHOD'!$D$6,"FMCNC2","STD")))/IF($B26='PART METHOD'!$D$4,COUNTIFS($G:$G,$G26,$P:$P,"●",$A:$A,ABM$5,$B:$B,'PART METHOD'!$D$4),IF($B26='PART METHOD'!$D$6,COUNTIFS($G:$G,$G26,$P:$P,"●",$A:$A,ABM$5,$B:$B,'PART METHOD'!$D$6),COUNTIFS($G:$G,$G26,$P:$P,"●",$A:$A,ABM$5,$B:$B,"&lt;&gt;"&amp;'PART METHOD'!$D$4,$B:$B,"&lt;&gt;"&amp;'PART METHOD'!$D$6)))/ABM$3,0)/3600/$E26</f>
        <v>0.0114717813051146</v>
      </c>
      <c r="ABN26" s="0" t="n">
        <f aca="false">IF($Q26="●",SUMIFS(ST_SUM!ACB:ACB,ST_SUM!$L:$L,$G26,ST_SUM!$M:$M,IF($B26='PART METHOD'!$D$4,"FMCNC1",IF($B26='PART METHOD'!$D$6,"FMCNC2","STD")))/IF($B26='PART METHOD'!$D$4,COUNTIFS($G:$G,$G26,$Q:$Q,"●",$A:$A,ABN$5,$B:$B,'PART METHOD'!$D$4),IF($B26='PART METHOD'!$D$6,COUNTIFS($G:$G,$G26,$Q:$Q,"●",$A:$A,ABN$5,$B:$B,'PART METHOD'!$D$6),COUNTIFS($G:$G,$G26,$Q:$Q,"●",$A:$A,ABN$5,$B:$B,"&lt;&gt;"&amp;'PART METHOD'!$D$4,$B:$B,"&lt;&gt;"&amp;'PART METHOD'!$D$6)))/ABN$3,0)/3600/$E26</f>
        <v>0</v>
      </c>
      <c r="ABO26" s="0" t="n">
        <f aca="false">IF($R26="●",SUMIFS(ST_SUM!ACC:ACC,ST_SUM!$L:$L,$G26,ST_SUM!$M:$M,IF($B26='PART METHOD'!$D$4,"FMCNC1",IF($B26='PART METHOD'!$D$6,"FMCNC2","STD")))/IF($B26='PART METHOD'!$D$4,COUNTIFS($G:$G,$G26,$R:$R,"●",$A:$A,ABO$5,$B:$B,'PART METHOD'!$D$4),IF($B26='PART METHOD'!$D$6,COUNTIFS($G:$G,$G26,$R:$R,"●",$A:$A,ABO$5,$B:$B,'PART METHOD'!$D$6),COUNTIFS($G:$G,$G26,$R:$R,"●",$A:$A,ABO$5,$B:$B,"&lt;&gt;"&amp;'PART METHOD'!$D$4,$B:$B,"&lt;&gt;"&amp;'PART METHOD'!$D$6)))/ABO$3,0)/3600/$E26</f>
        <v>0.0424381382275132</v>
      </c>
      <c r="ABP26" s="0" t="n">
        <f aca="false">IF($S26="●",SUMIFS(ST_SUM!ACD:ACD,ST_SUM!$L:$L,$G26,ST_SUM!$M:$M,IF($B26='PART METHOD'!$D$4,"FMCNC1",IF($B26='PART METHOD'!$D$6,"FMCNC2","STD")))/IF($B26='PART METHOD'!$D$4,COUNTIFS($G:$G,$G26,$S:$S,"●",$A:$A,ABP$5,$B:$B,'PART METHOD'!$D$4),IF($B26='PART METHOD'!$D$6,COUNTIFS($G:$G,$G26,$S:$S,"●",$A:$A,ABP$5,$B:$B,'PART METHOD'!$D$6),COUNTIFS($G:$G,$G26,$S:$S,"●",$A:$A,ABP$5,$B:$B,"&lt;&gt;"&amp;'PART METHOD'!$D$4,$B:$B,"&lt;&gt;"&amp;'PART METHOD'!$D$6)))/ABP$3,0)/3600/$E26</f>
        <v>0.010482848324515</v>
      </c>
      <c r="ABQ26" s="0" t="n">
        <f aca="false">IF($T26="●",SUMIFS(ST_SUM!ACE:ACE,ST_SUM!$L:$L,$G26,ST_SUM!$M:$M,IF($B26='PART METHOD'!$D$4,"FMCNC1",IF($B26='PART METHOD'!$D$6,"FMCNC2","STD")))/IF($B26='PART METHOD'!$D$4,COUNTIFS($G:$G,$G26,$T:$T,"●",$A:$A,ABQ$5,$B:$B,'PART METHOD'!$D$4),IF($B26='PART METHOD'!$D$6,COUNTIFS($G:$G,$G26,$T:$T,"●",$A:$A,ABQ$5,$B:$B,'PART METHOD'!$D$6),COUNTIFS($G:$G,$G26,$T:$T,"●",$A:$A,ABQ$5,$B:$B,"&lt;&gt;"&amp;'PART METHOD'!$D$4,$B:$B,"&lt;&gt;"&amp;'PART METHOD'!$D$6)))/ABQ$3,0)/3600/$E26</f>
        <v>0.003084694664903</v>
      </c>
      <c r="ABR26" s="0" t="n">
        <f aca="false">IF($U26="●",SUMIFS(ST_SUM!ACF:ACF,ST_SUM!$L:$L,$G26,ST_SUM!$M:$M,IF($B26='PART METHOD'!$D$4,"FMCNC1",IF($B26='PART METHOD'!$D$6,"FMCNC2","STD")))/IF($B26='PART METHOD'!$D$4,COUNTIFS($G:$G,$G26,$U:$U,"●",$A:$A,ABR$5,$B:$B,'PART METHOD'!$D$4),IF($B26='PART METHOD'!$D$6,COUNTIFS($G:$G,$G26,$U:$U,"●",$A:$A,ABR$5,$B:$B,'PART METHOD'!$D$6),COUNTIFS($G:$G,$G26,$U:$U,"●",$A:$A,ABR$5,$B:$B,"&lt;&gt;"&amp;'PART METHOD'!$D$4,$B:$B,"&lt;&gt;"&amp;'PART METHOD'!$D$6)))/ABR$3,0)/3600/$E26</f>
        <v>0.0142757213128307</v>
      </c>
      <c r="ABS26" s="0" t="n">
        <f aca="false">IF($V26="●",SUMIFS(ST_SUM!ACG:ACG,ST_SUM!$L:$L,$G26,ST_SUM!$M:$M,IF($B26='PART METHOD'!$D$4,"FMCNC1",IF($B26='PART METHOD'!$D$6,"FMCNC2","STD")))/IF($B26='PART METHOD'!$D$4,COUNTIFS($G:$G,$G26,$V:$V,"●",$A:$A,ABS$5,$B:$B,'PART METHOD'!$D$4),IF($B26='PART METHOD'!$D$6,COUNTIFS($G:$G,$G26,$V:$V,"●",$A:$A,ABS$5,$B:$B,'PART METHOD'!$D$6),COUNTIFS($G:$G,$G26,$V:$V,"●",$A:$A,ABS$5,$B:$B,"&lt;&gt;"&amp;'PART METHOD'!$D$4,$B:$B,"&lt;&gt;"&amp;'PART METHOD'!$D$6)))/ABS$3,0)/3600/$E26</f>
        <v>0</v>
      </c>
      <c r="ABT26" s="0" t="n">
        <f aca="false">IF($W26="●",SUMIFS(ST_SUM!ACH:ACH,ST_SUM!$L:$L,$G26,ST_SUM!$N:$N,IF($B26='PART METHOD'!$D$5,"HAND","STD"))/COUNTIFS($G:$G,$G26,$W:$W,"●",$A:$A,ABT$5,$B:$B,IF($B26='PART METHOD'!$D$5,'PART METHOD'!$D$5,"&lt;&gt;"&amp;'PART METHOD'!$D$5))/ABT$3,0)/3600/$E26</f>
        <v>0.0138317708333333</v>
      </c>
      <c r="ABU26" s="0" t="n">
        <f aca="false">IF($X26="●",SUMIFS(ST_SUM!ACI:ACI,ST_SUM!$L:$L,$G26)/COUNTIFS($G:$G,$G26,$X:$X,"●",$A:$A,ABU$5)/ABU$3,0)/3600/$E26</f>
        <v>0.00117942708333333</v>
      </c>
      <c r="ABV26" s="0" t="n">
        <f aca="false">IF($Y26="●",SUMIFS(ST_SUM!ACJ:ACJ,ST_SUM!$L:$L,$G26)/COUNTIFS($G:$G,$G26,$Y:$Y,"●",$A:$A,ABV$5)/ABV$3,0)/3600/$E26</f>
        <v>0.00454261532738095</v>
      </c>
      <c r="ABW26" s="0" t="n">
        <f aca="false">IF($Z26="●",SUMIFS(ST_SUM!ACK:ACK,ST_SUM!$L:$L,$G26)/COUNTIFS($G:$G,$G26,$Z:$Z,"●",$A:$A,ABW$5)/ABW$3,0)/3600/$E26</f>
        <v>0.00727064594356261</v>
      </c>
      <c r="ABX26" s="0" t="n">
        <f aca="false">IF($AA26="●",SUMIFS(ST_SUM!ACL:ACL,ST_SUM!$L:$L,$G26)/COUNTIFS($G:$G,$G26,$AA:$AA,"●",$A:$A,ABX$5)/ABX$3,0)/3600/$E26</f>
        <v>0</v>
      </c>
      <c r="ABY26" s="0" t="n">
        <f aca="false">IF($AB26="●",SUMIFS(ST_SUM!ACM:ACM,ST_SUM!$L:$L,$G26)/COUNTIFS($G:$G,$G26,$AB:$AB,"●",$A:$A,ABY$5)/ABY$3,0)/3600/$E26</f>
        <v>0.00454999586640212</v>
      </c>
      <c r="ABZ26" s="0" t="n">
        <f aca="false">IF($AC26="●",SUMIFS(ST_SUM!ACN:ACN,ST_SUM!$L:$L,$G26)/COUNTIFS($G:$G,$G26,$AC:$AC,"●",$A:$A,ABZ$5)/ABZ$3,0)/3600/$E26</f>
        <v>0.0074912677744709</v>
      </c>
      <c r="ACA26" s="0" t="n">
        <f aca="false">IF($AD26="●",SUMIFS(ST_SUM!ACO:ACO,ST_SUM!$L:$L,$G26)/COUNTIFS($G:$G,$G26,$AD:$AD,"●",$A:$A,ACA$5)/ACA$3,0)/3600/$E26</f>
        <v>0.00670575947971781</v>
      </c>
      <c r="ACB26" s="0" t="n">
        <f aca="false">IF($AE26="●",SUMIFS(ST_SUM!ACP:ACP,ST_SUM!$L:$L,$G26)/COUNTIFS($G:$G,$G26,$AE:$AE,"●",$A:$A,ACB$5)/ACB$3,0)/3600/$E26</f>
        <v>0</v>
      </c>
      <c r="ACC26" s="0" t="n">
        <f aca="false">IF($AF26="●",SUMIFS(ST_SUM!ACQ:ACQ,ST_SUM!$L:$L,$G26)/COUNTIFS($G:$G,$G26,$AF:$AF,"●",$A:$A,ACC$5)/ACC$3,0)/3600/$E26</f>
        <v>0</v>
      </c>
      <c r="ACD26" s="0" t="n">
        <f aca="false">IF($AG26="●",SUMIFS(ST_SUM!ACR:ACR,ST_SUM!$L:$L,$G26)/COUNTIFS($G:$G,$G26,$AG:$AG,"●",$A:$A,ACD$5)/ACD$3,0)/3600/$E26</f>
        <v>0.0068697585978836</v>
      </c>
      <c r="ACE26" s="0" t="n">
        <f aca="false">IF($AH26="●",SUMIFS(ST_SUM!ACS:ACS,ST_SUM!$L:$L,$G26)/COUNTIFS($G:$G,$G26,$AH:$AH,"●",$A:$A,ACE$5)/ACE$3,0)/3600/$E26</f>
        <v>0.0103362847222222</v>
      </c>
      <c r="ACF26" s="0" t="n">
        <f aca="false">IF($AI26="●",SUMIFS(ST_SUM!ACT:ACT,ST_SUM!$L:$L,$G26)/COUNTIFS($G:$G,$G26,$AI:$AI,"●",$A:$A,ACF$5)/ACF$3,0)/3600/$E26</f>
        <v>0.0216466600529101</v>
      </c>
      <c r="ACG26" s="0" t="n">
        <f aca="false">IF($AJ26="●",SUMIFS(ST_SUM!ACU:ACU,ST_SUM!$L:$L,$G26)/COUNTIFS($G:$G,$G26,$AJ:$AJ,"●",$A:$A,ACG$5)/ACG$3,0)/3600/$E26</f>
        <v>0.0156071056547619</v>
      </c>
      <c r="ACH26" s="0" t="n">
        <f aca="false">IF($AK26="●",SUMIFS(ST_SUM!ACV:ACV,ST_SUM!$L:$L,$G26)/COUNTIFS($G:$G,$G26,$AK:$AK,"●",$A:$A,ACH$5)/ACH$3,0)/3600/$E26</f>
        <v>0</v>
      </c>
      <c r="ACI26" s="0" t="n">
        <f aca="false">IF($AL26="●",SUMIFS(ST_SUM!ACW:ACW,ST_SUM!$L:$L,$G26)/COUNTIFS($G:$G,$G26,$AL:$AL,"●",$A:$A,ACI$5)/ACI$3,0)/3600/$E26</f>
        <v>0.00804826636904762</v>
      </c>
      <c r="ACJ26" s="0" t="n">
        <f aca="false">IF($AM26="●",SUMIFS(ST_SUM!ACX:ACX,ST_SUM!$L:$L,$G26)/COUNTIFS($G:$G,$G26,$AM:$AM,"●",$A:$A,ACJ$5)/ACJ$3,0)/3600/$E26</f>
        <v>0.00918732349537037</v>
      </c>
      <c r="ACK26" s="0" t="n">
        <f aca="false">IF($AN26="●",SUMIFS(ST_SUM!ACY:ACY,ST_SUM!$L:$L,$G26)/COUNTIFS($G:$G,$G26,$AN:$AN,"●",$A:$A,ACK$5)/ACK$3,0)/3600/$E26</f>
        <v>0.00881841517857143</v>
      </c>
      <c r="ACL26" s="0" t="n">
        <f aca="false">IF($AO26="●",SUMIFS(ST_SUM!ACZ:ACZ,ST_SUM!$L:$L,$G26)/COUNTIFS($G:$G,$G26,$AO:$AO,"●",$A:$A,ACL$5)/ACL$3,0)/3600/$E26</f>
        <v>0.0118535259589947</v>
      </c>
      <c r="ACM26" s="0" t="n">
        <f aca="false">IF($AP26="●",SUMIFS(ST_SUM!ADA:ADA,ST_SUM!$L:$L,$G26)/COUNTIFS($G:$G,$G26,$AP:$AP,"●",$A:$A,ACM$5)/ACM$3,0)/3600/$E26</f>
        <v>0.00755648148148148</v>
      </c>
      <c r="ACN26" s="0" t="n">
        <f aca="false">IF($AQ26="●",SUMIFS(ST_SUM!ADB:ADB,ST_SUM!$L:$L,$G26)/COUNTIFS($G:$G,$G26,$AQ:$AQ,"●",$A:$A,ACN$5)/ACN$3,0)/3600/$E26</f>
        <v>0.0199551256613757</v>
      </c>
      <c r="ACO26" s="0" t="n">
        <f aca="false">IF($AR26="●",SUMIFS(ST_SUM!ADC:ADC,ST_SUM!$L:$L,$G26)/COUNTIFS($G:$G,$G26,$AR:$AR,"●",$A:$A,ACO$5)/ACO$3,0)/3600/$E26</f>
        <v>0.0116532407407407</v>
      </c>
      <c r="ACP26" s="0" t="n">
        <f aca="false">IF($AS26="●",SUMIFS(ST_SUM!ADD:ADD,ST_SUM!$L:$L,$G26)/COUNTIFS($G:$G,$G26,$AS:$AS,"●",$A:$A,ACP$5)/ACP$3,0)/3600/$E26</f>
        <v>0.0187712962962963</v>
      </c>
      <c r="ACQ26" s="0" t="n">
        <f aca="false">IF($AT26="●",SUMIFS(ST_SUM!ADE:ADE,ST_SUM!$L:$L,$G26)/COUNTIFS($G:$G,$G26,$AT:$AT,"●",$A:$A,ACQ$5)/ACQ$3,0)/3600/$E26</f>
        <v>0</v>
      </c>
      <c r="ACR26" s="0" t="n">
        <f aca="false">IF($AU26="●",SUMIFS(ST_SUM!ADF:ADF,ST_SUM!$L:$L,$G26)/COUNTIFS($G:$G,$G26,$AU:$AU,"●",$A:$A,ACR$5)/ACR$3,0)/3600/$E26</f>
        <v>0.00430035190696649</v>
      </c>
      <c r="ACS26" s="0" t="n">
        <f aca="false">IF($AV26="●",SUMIFS(ST_SUM!ADG:ADG,ST_SUM!$L:$L,$G26)/COUNTIFS($G:$G,$G26,$AV:$AV,"●",$A:$A,ACS$5)/ACS$3,0)/3600/$E26</f>
        <v>0</v>
      </c>
      <c r="ACT26" s="0" t="n">
        <f aca="false">IF($AW26="●",SUMIFS(ST_SUM!ADH:ADH,ST_SUM!$L:$L,$G26)/COUNTIFS($G:$G,$G26,$AW:$AW,"●",$A:$A,ACT$5)/ACT$3,0)/3600/$E26</f>
        <v>0.0053166832010582</v>
      </c>
      <c r="ACU26" s="0" t="n">
        <f aca="false">IF($AX26="●",SUMIFS(ST_SUM!ADI:ADI,ST_SUM!$L:$L,$G26)/COUNTIFS($G:$G,$G26,$AX:$AX,"●",$A:$A,ACU$5)/ACU$3,0)/3600/$E26</f>
        <v>0</v>
      </c>
      <c r="ACV26" s="0" t="n">
        <f aca="false">IF($AY26="●",SUMIFS(ST_SUM!ADJ:ADJ,ST_SUM!$L:$L,$G26)/COUNTIFS($G:$G,$G26,$AY:$AY,"●",$A:$A,ACV$5)/ACV$3,0)/3600/$E26</f>
        <v>0</v>
      </c>
      <c r="ACW26" s="0" t="n">
        <f aca="false">IF($AZ26="●",SUMIFS(ST_SUM!ADK:ADK,ST_SUM!$L:$L,$G26)/COUNTIFS($G:$G,$G26,$AZ:$AZ,"●",$A:$A,ACW$5)/ACW$3,0)/3600/$E26</f>
        <v>0</v>
      </c>
      <c r="ACX26" s="0" t="n">
        <f aca="false">IF($BA26="●",SUMIFS(ST_SUM!ADL:ADL,ST_SUM!$L:$L,$G26)/COUNTIFS($G:$G,$G26,$BA:$BA,"●",$A:$A,ACX$5)/ACX$3,0)/3600/$E26</f>
        <v>0.00517941468253968</v>
      </c>
      <c r="ACY26" s="0" t="n">
        <f aca="false">IF($BB26="●",SUMIFS(ST_SUM!ADM:ADM,ST_SUM!$L:$L,$G26)/COUNTIFS($G:$G,$G26,$BB:$BB,"●",$A:$A,ACY$5)/ACY$3,0)/3600/$E26</f>
        <v>0.00870651455026455</v>
      </c>
      <c r="ACZ26" s="0" t="n">
        <f aca="false">IF($BC26="●",SUMIFS(ST_SUM!ADN:ADN,ST_SUM!$L:$L,$G26)/COUNTIFS($G:$G,$G26,$BC:$BC,"●",$A:$A,ACZ$5)/ACZ$3,0)/3600/$E26</f>
        <v>0.0114711421130952</v>
      </c>
      <c r="ADA26" s="0" t="n">
        <f aca="false">IF($BD26="●",SUMIFS(ST_SUM!ADO:ADO,ST_SUM!$L:$L,$G26)/COUNTIFS($G:$G,$G26,$BD:$BD,"●",$A:$A,ADA$5)/ADA$3,0)/3600/$E26</f>
        <v>0.0192306712962963</v>
      </c>
      <c r="ADB26" s="0" t="n">
        <f aca="false">IF($BE26="●",SUMIFS(ST_SUM!ADP:ADP,ST_SUM!$L:$L,$G26)/COUNTIFS($G:$G,$G26,$BE:$BE,"●",$A:$A,ADB$5)/ADB$3,0)/3600/$E26</f>
        <v>0.0104671654541446</v>
      </c>
      <c r="ADC26" s="0" t="n">
        <f aca="false">IF($BF26="●",SUMIFS(ST_SUM!ADQ:ADQ,ST_SUM!$L:$L,$G26)/COUNTIFS($G:$G,$G26,$BF:$BF,"●",$A:$A,ADC$5)/ADC$3,0)/3600/$E26</f>
        <v>0.0197905787037037</v>
      </c>
      <c r="ADD26" s="0" t="n">
        <f aca="false">IF($BG26="●",SUMIFS(ST_SUM!ADR:ADR,ST_SUM!$L:$L,$G26)/COUNTIFS($G:$G,$G26,$BG:$BG,"●",$A:$A,ADD$5)/ADD$3,0)/3600/$E26</f>
        <v>0.0187370907738095</v>
      </c>
      <c r="ADE26" s="0" t="n">
        <f aca="false">IF($BH26="●",SUMIFS(ST_SUM!ADS:ADS,ST_SUM!$L:$L,$G26)/COUNTIFS($G:$G,$G26,$BH:$BH,"●",$A:$A,ADE$5)/ADE$3,0)/3600/$E26</f>
        <v>0.0145997809193122</v>
      </c>
      <c r="ADF26" s="0" t="n">
        <f aca="false">IF($BI26="●",SUMIFS(ST_SUM!ADT:ADT,ST_SUM!$L:$L,$G26)/COUNTIFS($G:$G,$G26,$BI:$BI,"●",$A:$A,ADF$5)/ADF$3,0)/3600/$E26</f>
        <v>0.00280343915343915</v>
      </c>
      <c r="ADG26" s="0" t="n">
        <f aca="false">IF($BJ26="●",SUMIFS(ST_SUM!ADU:ADU,ST_SUM!$L:$L,$G26)/COUNTIFS($G:$G,$G26,$BJ:$BJ,"●",$A:$A,ADG$5)/ADG$3,0)/3600/$E26</f>
        <v>0.0108482638888889</v>
      </c>
      <c r="ADH26" s="0" t="n">
        <f aca="false">IF($BK26="●",SUMIFS(ST_SUM!ADV:ADV,ST_SUM!$L:$L,$G26)/COUNTIFS($G:$G,$G26,$BK:$BK,"●",$A:$A,ADH$5)/ADH$3,0)/3600/$E26</f>
        <v>0</v>
      </c>
      <c r="ADI26" s="0" t="n">
        <f aca="false">IF($BL26="●",SUMIFS(ST_SUM!ADW:ADW,ST_SUM!$L:$L,$G26)/COUNTIFS($G:$G,$G26,$BL:$BL,"●",$A:$A,ADI$5)/ADI$3,0)/3600/$E26</f>
        <v>0.0110136202050265</v>
      </c>
      <c r="ADJ26" s="0" t="n">
        <f aca="false">IF($BM26="●",SUMIFS(ST_SUM!ADX:ADX,ST_SUM!$L:$L,$G26)/COUNTIFS($G:$G,$G26,$BM:$BM,"●",$A:$A,ADJ$5)/ADJ$3,0)/3600/$E26</f>
        <v>0.0158271494708995</v>
      </c>
      <c r="ADK26" s="0" t="n">
        <f aca="false">IF($BN26="●",SUMIFS(ST_SUM!ADY:ADY,ST_SUM!$L:$L,$G26)/COUNTIFS($G:$G,$G26,$BN:$BN,"●",$A:$A,ADK$5)/ADK$3,0)/3600/$E26</f>
        <v>0</v>
      </c>
      <c r="ADL26" s="0" t="n">
        <f aca="false">IF($BO26="●",SUMIFS(ST_SUM!ADZ:ADZ,ST_SUM!$L:$L,$G26)/COUNTIFS($G:$G,$G26,$BO:$BO,"●",$A:$A,ADL$5)/ADL$3,0)/3600/$E26</f>
        <v>0.00405958719135803</v>
      </c>
      <c r="ADM26" s="0" t="n">
        <f aca="false">IF($BP26="●",SUMIFS(ST_SUM!AEA:AEA,ST_SUM!$L:$L,$G26)/COUNTIFS($G:$G,$G26,$BP:$BP,"●",$A:$A,ADM$5)/ADM$3,0)/3600/$E26</f>
        <v>0.010889241622575</v>
      </c>
      <c r="ADN26" s="0" t="n">
        <f aca="false">IF($BQ26="●",SUMIFS(ST_SUM!AEB:AEB,ST_SUM!$L:$L,$G26)/COUNTIFS($G:$G,$G26,$BQ:$BQ,"●",$A:$A,ADN$5)/ADN$3,0)/3600/$E26</f>
        <v>0.00812473544973545</v>
      </c>
      <c r="ADO26" s="0" t="n">
        <f aca="false">IF($BR26="●",SUMIFS(ST_SUM!AEC:AEC,ST_SUM!$L:$L,$G26)/COUNTIFS($G:$G,$G26,$BR:$BR,"●",$A:$A,ADO$5)/ADO$3,0)/3600/$E26</f>
        <v>0.0212568121693122</v>
      </c>
      <c r="ADP26" s="0" t="n">
        <f aca="false">IF($BS26="●",SUMIFS(ST_SUM!AED:AED,ST_SUM!$L:$L,$G26)/COUNTIFS($G:$G,$G26,$BS:$BS,"●",$A:$A,ADP$5)/ADP$3,0)/3600/$E26</f>
        <v>0.0142139601934524</v>
      </c>
      <c r="ADQ26" s="0" t="n">
        <f aca="false">IF($BT26="●",SUMIFS(ST_SUM!AEE:AEE,ST_SUM!$L:$L,$G26)/COUNTIFS($G:$G,$G26,$BT:$BT,"●",$A:$A,ADQ$5)/ADQ$3,0)/3600/$E26</f>
        <v>0.00665419973544974</v>
      </c>
      <c r="ADR26" s="0" t="n">
        <f aca="false">SUM(ABE26:ADQ26)</f>
        <v>0.523834472484017</v>
      </c>
      <c r="ADS26" s="0" t="n">
        <f aca="false">IF($H26="●",SUMIFS(ST_SUM!AEG:AEG,ST_SUM!$L:$L,$G26)/COUNTIFS($G:$G,$G26,$H:$H,"●",$A:$A,ADS$5)/ADS$3,0)/3600/$E26</f>
        <v>0</v>
      </c>
      <c r="ADT26" s="0" t="n">
        <f aca="false">IF($I26="●",SUMIFS(ST_SUM!AEH:AEH,ST_SUM!$L:$L,$G26)/COUNTIFS($G:$G,$G26,$I:$I,"●",$A:$A,ADT$5)/ADT$3,0)/3600/$E26</f>
        <v>0</v>
      </c>
      <c r="ADU26" s="0" t="n">
        <f aca="false">IF($J26="●",SUMIFS(ST_SUM!AEI:AEI,ST_SUM!$L:$L,$G26)/COUNTIFS($G:$G,$G26,$J:$J,"●",$A:$A,ADU$5)/ADU$3,0)/3600/$E26</f>
        <v>0</v>
      </c>
      <c r="ADV26" s="0" t="n">
        <f aca="false">IF($K26="●",SUMIFS(ST_SUM!AEJ:AEJ,ST_SUM!$L:$L,$G26)/COUNTIFS($G:$G,$G26,$K:$K,"●",$A:$A,ADV$5)/ADV$3,0)/3600/$E26</f>
        <v>0</v>
      </c>
      <c r="ADW26" s="0" t="e">
        <f aca="false">IF($L26="●",SUMIFS(ST_SUM!AEK:AEK,ST_SUM!$L:$L,$G26)/COUNTIFS($G:$G,$G26,$L:$L,"●",$A:$A,ADW$5)/ADW$3,0)/3600/$E26</f>
        <v>#N/A</v>
      </c>
      <c r="ADX26" s="0" t="n">
        <f aca="false">IF($M26="●",SUMIFS(ST_SUM!AEL:AEL,ST_SUM!$L:$L,$G26)/COUNTIFS($G:$G,$G26,$M:$M,"●",$A:$A,ADX$5)/ADX$3,0)/3600/$E26</f>
        <v>0</v>
      </c>
      <c r="ADY26" s="0" t="n">
        <f aca="false">IF($N26="●",SUMIFS(ST_SUM!AEM:AEM,ST_SUM!$L:$L,$G26)/COUNTIFS($G:$G,$G26,$N:$N,"●",$A:$A,ADY$5)/ADY$3,0)/3600/$E26</f>
        <v>0</v>
      </c>
      <c r="ADZ26" s="0" t="n">
        <f aca="false">IF($O26="●",SUMIFS(ST_SUM!AEN:AEN,ST_SUM!$L:$L,$G26,ST_SUM!$M:$M,IF($B26='PART METHOD'!$D$4,"FMCNC1",IF($B26='PART METHOD'!$D$6,"FMCNC2","STD")))/IF($B26='PART METHOD'!$D$4,COUNTIFS($G:$G,$G26,$O:$O,"●",$A:$A,ADZ$5,$B:$B,'PART METHOD'!$D$4),IF($B26='PART METHOD'!$D$6,COUNTIFS($G:$G,$G26,$O:$O,"●",$A:$A,ADZ$5,$B:$B,'PART METHOD'!$D$6),COUNTIFS($G:$G,$G26,$O:$O,"●",$A:$A,ADZ$5,$B:$B,"&lt;&gt;"&amp;'PART METHOD'!$D$4,$B:$B,"&lt;&gt;"&amp;'PART METHOD'!$D$6)))/ADZ$3,0)/3600/$E26</f>
        <v>0.0150928003998317</v>
      </c>
      <c r="AEA26" s="0" t="n">
        <f aca="false">IF($P26="●",SUMIFS(ST_SUM!AEO:AEO,ST_SUM!$L:$L,$G26,ST_SUM!$M:$M,IF($B26='PART METHOD'!$D$4,"FMCNC1",IF($B26='PART METHOD'!$D$6,"FMCNC2","STD")))/IF($B26='PART METHOD'!$D$4,COUNTIFS($G:$G,$G26,$P:$P,"●",$A:$A,AEA$5,$B:$B,'PART METHOD'!$D$4),IF($B26='PART METHOD'!$D$6,COUNTIFS($G:$G,$G26,$P:$P,"●",$A:$A,AEA$5,$B:$B,'PART METHOD'!$D$6),COUNTIFS($G:$G,$G26,$P:$P,"●",$A:$A,AEA$5,$B:$B,"&lt;&gt;"&amp;'PART METHOD'!$D$4,$B:$B,"&lt;&gt;"&amp;'PART METHOD'!$D$6)))/AEA$3,0)/3600/$E26</f>
        <v>0.00727122527356902</v>
      </c>
      <c r="AEB26" s="0" t="n">
        <f aca="false">IF($Q26="●",SUMIFS(ST_SUM!AEP:AEP,ST_SUM!$L:$L,$G26,ST_SUM!$M:$M,IF($B26='PART METHOD'!$D$4,"FMCNC1",IF($B26='PART METHOD'!$D$6,"FMCNC2","STD")))/IF($B26='PART METHOD'!$D$4,COUNTIFS($G:$G,$G26,$Q:$Q,"●",$A:$A,AEB$5,$B:$B,'PART METHOD'!$D$4),IF($B26='PART METHOD'!$D$6,COUNTIFS($G:$G,$G26,$Q:$Q,"●",$A:$A,AEB$5,$B:$B,'PART METHOD'!$D$6),COUNTIFS($G:$G,$G26,$Q:$Q,"●",$A:$A,AEB$5,$B:$B,"&lt;&gt;"&amp;'PART METHOD'!$D$4,$B:$B,"&lt;&gt;"&amp;'PART METHOD'!$D$6)))/AEB$3,0)/3600/$E26</f>
        <v>0</v>
      </c>
      <c r="AEC26" s="0" t="n">
        <f aca="false">IF($R26="●",SUMIFS(ST_SUM!AEQ:AEQ,ST_SUM!$L:$L,$G26,ST_SUM!$M:$M,IF($B26='PART METHOD'!$D$4,"FMCNC1",IF($B26='PART METHOD'!$D$6,"FMCNC2","STD")))/IF($B26='PART METHOD'!$D$4,COUNTIFS($G:$G,$G26,$R:$R,"●",$A:$A,AEC$5,$B:$B,'PART METHOD'!$D$4),IF($B26='PART METHOD'!$D$6,COUNTIFS($G:$G,$G26,$R:$R,"●",$A:$A,AEC$5,$B:$B,'PART METHOD'!$D$6),COUNTIFS($G:$G,$G26,$R:$R,"●",$A:$A,AEC$5,$B:$B,"&lt;&gt;"&amp;'PART METHOD'!$D$4,$B:$B,"&lt;&gt;"&amp;'PART METHOD'!$D$6)))/AEC$3,0)/3600/$E26</f>
        <v>0.0497374739583334</v>
      </c>
      <c r="AED26" s="0" t="n">
        <f aca="false">IF($S26="●",SUMIFS(ST_SUM!AER:AER,ST_SUM!$L:$L,$G26,ST_SUM!$M:$M,IF($B26='PART METHOD'!$D$4,"FMCNC1",IF($B26='PART METHOD'!$D$6,"FMCNC2","STD")))/IF($B26='PART METHOD'!$D$4,COUNTIFS($G:$G,$G26,$S:$S,"●",$A:$A,AED$5,$B:$B,'PART METHOD'!$D$4),IF($B26='PART METHOD'!$D$6,COUNTIFS($G:$G,$G26,$S:$S,"●",$A:$A,AED$5,$B:$B,'PART METHOD'!$D$6),COUNTIFS($G:$G,$G26,$S:$S,"●",$A:$A,AED$5,$B:$B,"&lt;&gt;"&amp;'PART METHOD'!$D$4,$B:$B,"&lt;&gt;"&amp;'PART METHOD'!$D$6)))/AED$3,0)/3600/$E26</f>
        <v>0.0178808988320707</v>
      </c>
      <c r="AEE26" s="0" t="n">
        <f aca="false">IF($T26="●",SUMIFS(ST_SUM!AES:AES,ST_SUM!$L:$L,$G26,ST_SUM!$M:$M,IF($B26='PART METHOD'!$D$4,"FMCNC1",IF($B26='PART METHOD'!$D$6,"FMCNC2","STD")))/IF($B26='PART METHOD'!$D$4,COUNTIFS($G:$G,$G26,$T:$T,"●",$A:$A,AEE$5,$B:$B,'PART METHOD'!$D$4),IF($B26='PART METHOD'!$D$6,COUNTIFS($G:$G,$G26,$T:$T,"●",$A:$A,AEE$5,$B:$B,'PART METHOD'!$D$6),COUNTIFS($G:$G,$G26,$T:$T,"●",$A:$A,AEE$5,$B:$B,"&lt;&gt;"&amp;'PART METHOD'!$D$4,$B:$B,"&lt;&gt;"&amp;'PART METHOD'!$D$6)))/AEE$3,0)/3600/$E26</f>
        <v>0.00431811079545455</v>
      </c>
      <c r="AEF26" s="0" t="n">
        <f aca="false">IF($U26="●",SUMIFS(ST_SUM!AET:AET,ST_SUM!$L:$L,$G26,ST_SUM!$M:$M,IF($B26='PART METHOD'!$D$4,"FMCNC1",IF($B26='PART METHOD'!$D$6,"FMCNC2","STD")))/IF($B26='PART METHOD'!$D$4,COUNTIFS($G:$G,$G26,$U:$U,"●",$A:$A,AEF$5,$B:$B,'PART METHOD'!$D$4),IF($B26='PART METHOD'!$D$6,COUNTIFS($G:$G,$G26,$U:$U,"●",$A:$A,AEF$5,$B:$B,'PART METHOD'!$D$6),COUNTIFS($G:$G,$G26,$U:$U,"●",$A:$A,AEF$5,$B:$B,"&lt;&gt;"&amp;'PART METHOD'!$D$4,$B:$B,"&lt;&gt;"&amp;'PART METHOD'!$D$6)))/AEF$3,0)/3600/$E26</f>
        <v>0.0128708070286195</v>
      </c>
      <c r="AEG26" s="0" t="n">
        <f aca="false">IF($V26="●",SUMIFS(ST_SUM!AEU:AEU,ST_SUM!$L:$L,$G26,ST_SUM!$M:$M,IF($B26='PART METHOD'!$D$4,"FMCNC1",IF($B26='PART METHOD'!$D$6,"FMCNC2","STD")))/IF($B26='PART METHOD'!$D$4,COUNTIFS($G:$G,$G26,$V:$V,"●",$A:$A,AEG$5,$B:$B,'PART METHOD'!$D$4),IF($B26='PART METHOD'!$D$6,COUNTIFS($G:$G,$G26,$V:$V,"●",$A:$A,AEG$5,$B:$B,'PART METHOD'!$D$6),COUNTIFS($G:$G,$G26,$V:$V,"●",$A:$A,AEG$5,$B:$B,"&lt;&gt;"&amp;'PART METHOD'!$D$4,$B:$B,"&lt;&gt;"&amp;'PART METHOD'!$D$6)))/AEG$3,0)/3600/$E26</f>
        <v>0</v>
      </c>
      <c r="AEH26" s="0" t="e">
        <f aca="false">IF($W26="●",SUMIFS(ST_SUM!AEV:AEV,ST_SUM!$L:$L,$G26,ST_SUM!$N:$N,IF($B26='PART METHOD'!$D$5,"HAND","STD"))/COUNTIFS($G:$G,$G26,$W:$W,"●",$A:$A,AEH$5,$B:$B,IF($B26='PART METHOD'!$D$5,'PART METHOD'!$D$5,"&lt;&gt;"&amp;'PART METHOD'!$D$5))/AEH$3,0)/3600/$E26</f>
        <v>#N/A</v>
      </c>
      <c r="AEI26" s="0" t="e">
        <f aca="false">IF($X26="●",SUMIFS(ST_SUM!AEW:AEW,ST_SUM!$L:$L,$G26)/COUNTIFS($G:$G,$G26,$X:$X,"●",$A:$A,AEI$5)/AEI$3,0)/3600/$E26</f>
        <v>#N/A</v>
      </c>
      <c r="AEJ26" s="0" t="e">
        <f aca="false">IF($Y26="●",SUMIFS(ST_SUM!AEX:AEX,ST_SUM!$L:$L,$G26)/COUNTIFS($G:$G,$G26,$Y:$Y,"●",$A:$A,AEJ$5)/AEJ$3,0)/3600/$E26</f>
        <v>#N/A</v>
      </c>
      <c r="AEK26" s="0" t="e">
        <f aca="false">IF($Z26="●",SUMIFS(ST_SUM!AEY:AEY,ST_SUM!$L:$L,$G26)/COUNTIFS($G:$G,$G26,$Z:$Z,"●",$A:$A,AEK$5)/AEK$3,0)/3600/$E26</f>
        <v>#N/A</v>
      </c>
      <c r="AEL26" s="0" t="n">
        <f aca="false">IF($AA26="●",SUMIFS(ST_SUM!AEZ:AEZ,ST_SUM!$L:$L,$G26)/COUNTIFS($G:$G,$G26,$AA:$AA,"●",$A:$A,AEL$5)/AEL$3,0)/3600/$E26</f>
        <v>0</v>
      </c>
      <c r="AEM26" s="0" t="e">
        <f aca="false">IF($AB26="●",SUMIFS(ST_SUM!AFA:AFA,ST_SUM!$L:$L,$G26)/COUNTIFS($G:$G,$G26,$AB:$AB,"●",$A:$A,AEM$5)/AEM$3,0)/3600/$E26</f>
        <v>#N/A</v>
      </c>
      <c r="AEN26" s="0" t="e">
        <f aca="false">IF($AC26="●",SUMIFS(ST_SUM!AFB:AFB,ST_SUM!$L:$L,$G26)/COUNTIFS($G:$G,$G26,$AC:$AC,"●",$A:$A,AEN$5)/AEN$3,0)/3600/$E26</f>
        <v>#N/A</v>
      </c>
      <c r="AEO26" s="0" t="e">
        <f aca="false">IF($AD26="●",SUMIFS(ST_SUM!AFC:AFC,ST_SUM!$L:$L,$G26)/COUNTIFS($G:$G,$G26,$AD:$AD,"●",$A:$A,AEO$5)/AEO$3,0)/3600/$E26</f>
        <v>#N/A</v>
      </c>
      <c r="AEP26" s="0" t="n">
        <f aca="false">IF($AE26="●",SUMIFS(ST_SUM!AFD:AFD,ST_SUM!$L:$L,$G26)/COUNTIFS($G:$G,$G26,$AE:$AE,"●",$A:$A,AEP$5)/AEP$3,0)/3600/$E26</f>
        <v>0</v>
      </c>
      <c r="AEQ26" s="0" t="n">
        <f aca="false">IF($AF26="●",SUMIFS(ST_SUM!AFE:AFE,ST_SUM!$L:$L,$G26)/COUNTIFS($G:$G,$G26,$AF:$AF,"●",$A:$A,AEQ$5)/AEQ$3,0)/3600/$E26</f>
        <v>0</v>
      </c>
      <c r="AER26" s="0" t="e">
        <f aca="false">IF($AG26="●",SUMIFS(ST_SUM!AFF:AFF,ST_SUM!$L:$L,$G26)/COUNTIFS($G:$G,$G26,$AG:$AG,"●",$A:$A,AER$5)/AER$3,0)/3600/$E26</f>
        <v>#N/A</v>
      </c>
      <c r="AES26" s="0" t="e">
        <f aca="false">IF($AH26="●",SUMIFS(ST_SUM!AFG:AFG,ST_SUM!$L:$L,$G26)/COUNTIFS($G:$G,$G26,$AH:$AH,"●",$A:$A,AES$5)/AES$3,0)/3600/$E26</f>
        <v>#N/A</v>
      </c>
      <c r="AET26" s="0" t="e">
        <f aca="false">IF($AI26="●",SUMIFS(ST_SUM!AFH:AFH,ST_SUM!$L:$L,$G26)/COUNTIFS($G:$G,$G26,$AI:$AI,"●",$A:$A,AET$5)/AET$3,0)/3600/$E26</f>
        <v>#N/A</v>
      </c>
      <c r="AEU26" s="0" t="e">
        <f aca="false">IF($AJ26="●",SUMIFS(ST_SUM!AFI:AFI,ST_SUM!$L:$L,$G26)/COUNTIFS($G:$G,$G26,$AJ:$AJ,"●",$A:$A,AEU$5)/AEU$3,0)/3600/$E26</f>
        <v>#N/A</v>
      </c>
      <c r="AEV26" s="0" t="n">
        <f aca="false">IF($AK26="●",SUMIFS(ST_SUM!AFJ:AFJ,ST_SUM!$L:$L,$G26)/COUNTIFS($G:$G,$G26,$AK:$AK,"●",$A:$A,AEV$5)/AEV$3,0)/3600/$E26</f>
        <v>0</v>
      </c>
      <c r="AEW26" s="0" t="e">
        <f aca="false">IF($AL26="●",SUMIFS(ST_SUM!AFK:AFK,ST_SUM!$L:$L,$G26)/COUNTIFS($G:$G,$G26,$AL:$AL,"●",$A:$A,AEW$5)/AEW$3,0)/3600/$E26</f>
        <v>#N/A</v>
      </c>
      <c r="AEX26" s="0" t="e">
        <f aca="false">IF($AM26="●",SUMIFS(ST_SUM!AFL:AFL,ST_SUM!$L:$L,$G26)/COUNTIFS($G:$G,$G26,$AM:$AM,"●",$A:$A,AEX$5)/AEX$3,0)/3600/$E26</f>
        <v>#N/A</v>
      </c>
      <c r="AEY26" s="0" t="e">
        <f aca="false">IF($AN26="●",SUMIFS(ST_SUM!AFM:AFM,ST_SUM!$L:$L,$G26)/COUNTIFS($G:$G,$G26,$AN:$AN,"●",$A:$A,AEY$5)/AEY$3,0)/3600/$E26</f>
        <v>#N/A</v>
      </c>
      <c r="AEZ26" s="0" t="e">
        <f aca="false">IF($AO26="●",SUMIFS(ST_SUM!AFN:AFN,ST_SUM!$L:$L,$G26)/COUNTIFS($G:$G,$G26,$AO:$AO,"●",$A:$A,AEZ$5)/AEZ$3,0)/3600/$E26</f>
        <v>#N/A</v>
      </c>
      <c r="AFA26" s="0" t="e">
        <f aca="false">IF($AP26="●",SUMIFS(ST_SUM!AFO:AFO,ST_SUM!$L:$L,$G26)/COUNTIFS($G:$G,$G26,$AP:$AP,"●",$A:$A,AFA$5)/AFA$3,0)/3600/$E26</f>
        <v>#N/A</v>
      </c>
      <c r="AFB26" s="0" t="e">
        <f aca="false">IF($AQ26="●",SUMIFS(ST_SUM!AFP:AFP,ST_SUM!$L:$L,$G26)/COUNTIFS($G:$G,$G26,$AQ:$AQ,"●",$A:$A,AFB$5)/AFB$3,0)/3600/$E26</f>
        <v>#N/A</v>
      </c>
      <c r="AFC26" s="0" t="e">
        <f aca="false">IF($AR26="●",SUMIFS(ST_SUM!AFQ:AFQ,ST_SUM!$L:$L,$G26)/COUNTIFS($G:$G,$G26,$AR:$AR,"●",$A:$A,AFC$5)/AFC$3,0)/3600/$E26</f>
        <v>#N/A</v>
      </c>
      <c r="AFD26" s="0" t="e">
        <f aca="false">IF($AS26="●",SUMIFS(ST_SUM!AFR:AFR,ST_SUM!$L:$L,$G26)/COUNTIFS($G:$G,$G26,$AS:$AS,"●",$A:$A,AFD$5)/AFD$3,0)/3600/$E26</f>
        <v>#N/A</v>
      </c>
      <c r="AFE26" s="0" t="n">
        <f aca="false">IF($AT26="●",SUMIFS(ST_SUM!AFS:AFS,ST_SUM!$L:$L,$G26)/COUNTIFS($G:$G,$G26,$AT:$AT,"●",$A:$A,AFE$5)/AFE$3,0)/3600/$E26</f>
        <v>0</v>
      </c>
      <c r="AFF26" s="0" t="e">
        <f aca="false">IF($AU26="●",SUMIFS(ST_SUM!AFT:AFT,ST_SUM!$L:$L,$G26)/COUNTIFS($G:$G,$G26,$AU:$AU,"●",$A:$A,AFF$5)/AFF$3,0)/3600/$E26</f>
        <v>#N/A</v>
      </c>
      <c r="AFG26" s="0" t="n">
        <f aca="false">IF($AV26="●",SUMIFS(ST_SUM!AFU:AFU,ST_SUM!$L:$L,$G26)/COUNTIFS($G:$G,$G26,$AV:$AV,"●",$A:$A,AFG$5)/AFG$3,0)/3600/$E26</f>
        <v>0</v>
      </c>
      <c r="AFH26" s="0" t="e">
        <f aca="false">IF($AW26="●",SUMIFS(ST_SUM!AFV:AFV,ST_SUM!$L:$L,$G26)/COUNTIFS($G:$G,$G26,$AW:$AW,"●",$A:$A,AFH$5)/AFH$3,0)/3600/$E26</f>
        <v>#N/A</v>
      </c>
      <c r="AFI26" s="0" t="n">
        <f aca="false">IF($AX26="●",SUMIFS(ST_SUM!AFW:AFW,ST_SUM!$L:$L,$G26)/COUNTIFS($G:$G,$G26,$AX:$AX,"●",$A:$A,AFI$5)/AFI$3,0)/3600/$E26</f>
        <v>0</v>
      </c>
      <c r="AFJ26" s="0" t="n">
        <f aca="false">IF($AY26="●",SUMIFS(ST_SUM!AFX:AFX,ST_SUM!$L:$L,$G26)/COUNTIFS($G:$G,$G26,$AY:$AY,"●",$A:$A,AFJ$5)/AFJ$3,0)/3600/$E26</f>
        <v>0</v>
      </c>
      <c r="AFK26" s="0" t="n">
        <f aca="false">IF($AZ26="●",SUMIFS(ST_SUM!AFY:AFY,ST_SUM!$L:$L,$G26)/COUNTIFS($G:$G,$G26,$AZ:$AZ,"●",$A:$A,AFK$5)/AFK$3,0)/3600/$E26</f>
        <v>0</v>
      </c>
      <c r="AFL26" s="0" t="e">
        <f aca="false">IF($BA26="●",SUMIFS(ST_SUM!AFZ:AFZ,ST_SUM!$L:$L,$G26)/COUNTIFS($G:$G,$G26,$BA:$BA,"●",$A:$A,AFL$5)/AFL$3,0)/3600/$E26</f>
        <v>#N/A</v>
      </c>
      <c r="AFM26" s="0" t="e">
        <f aca="false">IF($BB26="●",SUMIFS(ST_SUM!AGA:AGA,ST_SUM!$L:$L,$G26)/COUNTIFS($G:$G,$G26,$BB:$BB,"●",$A:$A,AFM$5)/AFM$3,0)/3600/$E26</f>
        <v>#N/A</v>
      </c>
      <c r="AFN26" s="0" t="e">
        <f aca="false">IF($BC26="●",SUMIFS(ST_SUM!AGB:AGB,ST_SUM!$L:$L,$G26)/COUNTIFS($G:$G,$G26,$BC:$BC,"●",$A:$A,AFN$5)/AFN$3,0)/3600/$E26</f>
        <v>#N/A</v>
      </c>
      <c r="AFO26" s="0" t="e">
        <f aca="false">IF($BD26="●",SUMIFS(ST_SUM!AGC:AGC,ST_SUM!$L:$L,$G26)/COUNTIFS($G:$G,$G26,$BD:$BD,"●",$A:$A,AFO$5)/AFO$3,0)/3600/$E26</f>
        <v>#N/A</v>
      </c>
      <c r="AFP26" s="0" t="e">
        <f aca="false">IF($BE26="●",SUMIFS(ST_SUM!AGD:AGD,ST_SUM!$L:$L,$G26)/COUNTIFS($G:$G,$G26,$BE:$BE,"●",$A:$A,AFP$5)/AFP$3,0)/3600/$E26</f>
        <v>#N/A</v>
      </c>
      <c r="AFQ26" s="0" t="e">
        <f aca="false">IF($BF26="●",SUMIFS(ST_SUM!AGE:AGE,ST_SUM!$L:$L,$G26)/COUNTIFS($G:$G,$G26,$BF:$BF,"●",$A:$A,AFQ$5)/AFQ$3,0)/3600/$E26</f>
        <v>#N/A</v>
      </c>
      <c r="AFR26" s="0" t="e">
        <f aca="false">IF($BG26="●",SUMIFS(ST_SUM!AGF:AGF,ST_SUM!$L:$L,$G26)/COUNTIFS($G:$G,$G26,$BG:$BG,"●",$A:$A,AFR$5)/AFR$3,0)/3600/$E26</f>
        <v>#N/A</v>
      </c>
      <c r="AFS26" s="0" t="e">
        <f aca="false">IF($BH26="●",SUMIFS(ST_SUM!AGG:AGG,ST_SUM!$L:$L,$G26)/COUNTIFS($G:$G,$G26,$BH:$BH,"●",$A:$A,AFS$5)/AFS$3,0)/3600/$E26</f>
        <v>#N/A</v>
      </c>
      <c r="AFT26" s="0" t="e">
        <f aca="false">IF($BI26="●",SUMIFS(ST_SUM!AGH:AGH,ST_SUM!$L:$L,$G26)/COUNTIFS($G:$G,$G26,$BI:$BI,"●",$A:$A,AFT$5)/AFT$3,0)/3600/$E26</f>
        <v>#N/A</v>
      </c>
      <c r="AFU26" s="0" t="e">
        <f aca="false">IF($BJ26="●",SUMIFS(ST_SUM!AGI:AGI,ST_SUM!$L:$L,$G26)/COUNTIFS($G:$G,$G26,$BJ:$BJ,"●",$A:$A,AFU$5)/AFU$3,0)/3600/$E26</f>
        <v>#N/A</v>
      </c>
      <c r="AFV26" s="0" t="n">
        <f aca="false">IF($BK26="●",SUMIFS(ST_SUM!AGJ:AGJ,ST_SUM!$L:$L,$G26)/COUNTIFS($G:$G,$G26,$BK:$BK,"●",$A:$A,AFV$5)/AFV$3,0)/3600/$E26</f>
        <v>0</v>
      </c>
      <c r="AFW26" s="0" t="e">
        <f aca="false">IF($BL26="●",SUMIFS(ST_SUM!AGK:AGK,ST_SUM!$L:$L,$G26)/COUNTIFS($G:$G,$G26,$BL:$BL,"●",$A:$A,AFW$5)/AFW$3,0)/3600/$E26</f>
        <v>#N/A</v>
      </c>
      <c r="AFX26" s="0" t="e">
        <f aca="false">IF($BM26="●",SUMIFS(ST_SUM!AGL:AGL,ST_SUM!$L:$L,$G26)/COUNTIFS($G:$G,$G26,$BM:$BM,"●",$A:$A,AFX$5)/AFX$3,0)/3600/$E26</f>
        <v>#N/A</v>
      </c>
      <c r="AFY26" s="0" t="n">
        <f aca="false">IF($BN26="●",SUMIFS(ST_SUM!AGM:AGM,ST_SUM!$L:$L,$G26)/COUNTIFS($G:$G,$G26,$BN:$BN,"●",$A:$A,AFY$5)/AFY$3,0)/3600/$E26</f>
        <v>0</v>
      </c>
      <c r="AFZ26" s="0" t="e">
        <f aca="false">IF($BO26="●",SUMIFS(ST_SUM!AGN:AGN,ST_SUM!$L:$L,$G26)/COUNTIFS($G:$G,$G26,$BO:$BO,"●",$A:$A,AFZ$5)/AFZ$3,0)/3600/$E26</f>
        <v>#N/A</v>
      </c>
      <c r="AGA26" s="0" t="e">
        <f aca="false">IF($BP26="●",SUMIFS(ST_SUM!AGO:AGO,ST_SUM!$L:$L,$G26)/COUNTIFS($G:$G,$G26,$BP:$BP,"●",$A:$A,AGA$5)/AGA$3,0)/3600/$E26</f>
        <v>#N/A</v>
      </c>
      <c r="AGB26" s="0" t="e">
        <f aca="false">IF($BQ26="●",SUMIFS(ST_SUM!AGP:AGP,ST_SUM!$L:$L,$G26)/COUNTIFS($G:$G,$G26,$BQ:$BQ,"●",$A:$A,AGB$5)/AGB$3,0)/3600/$E26</f>
        <v>#N/A</v>
      </c>
      <c r="AGC26" s="0" t="e">
        <f aca="false">IF($BR26="●",SUMIFS(ST_SUM!AGQ:AGQ,ST_SUM!$L:$L,$G26)/COUNTIFS($G:$G,$G26,$BR:$BR,"●",$A:$A,AGC$5)/AGC$3,0)/3600/$E26</f>
        <v>#N/A</v>
      </c>
      <c r="AGD26" s="0" t="e">
        <f aca="false">IF($BS26="●",SUMIFS(ST_SUM!AGR:AGR,ST_SUM!$L:$L,$G26)/COUNTIFS($G:$G,$G26,$BS:$BS,"●",$A:$A,AGD$5)/AGD$3,0)/3600/$E26</f>
        <v>#N/A</v>
      </c>
      <c r="AGE26" s="0" t="e">
        <f aca="false">IF($BT26="●",SUMIFS(ST_SUM!AGS:AGS,ST_SUM!$L:$L,$G26)/COUNTIFS($G:$G,$G26,$BT:$BT,"●",$A:$A,AGE$5)/AGE$3,0)/3600/$E26</f>
        <v>#N/A</v>
      </c>
      <c r="AGF26" s="0" t="e">
        <f aca="false">SUM(ADS26:AGE26)</f>
        <v>#N/A</v>
      </c>
    </row>
    <row r="27" customFormat="false" ht="15" hidden="false" customHeight="false" outlineLevel="0" collapsed="false">
      <c r="A27" s="0" t="s">
        <v>310</v>
      </c>
      <c r="B27" s="0" t="s">
        <v>48</v>
      </c>
      <c r="C27" s="0" t="s">
        <v>335</v>
      </c>
      <c r="E27" s="0" t="n">
        <v>16</v>
      </c>
      <c r="G27" s="0" t="s">
        <v>167</v>
      </c>
      <c r="P27" s="0" t="s">
        <v>313</v>
      </c>
      <c r="Q27" s="0" t="s">
        <v>313</v>
      </c>
      <c r="R27" s="0" t="s">
        <v>313</v>
      </c>
      <c r="S27" s="0" t="s">
        <v>313</v>
      </c>
      <c r="U27" s="0" t="s">
        <v>313</v>
      </c>
      <c r="V27" s="0" t="s">
        <v>313</v>
      </c>
      <c r="BU27" s="0" t="n">
        <f aca="false">IF($H27="●",SUMIFS(ST_SUM!CI:CI,ST_SUM!$L:$L,$G27)/COUNTIFS($G:$G,$G27,$H:$H,"●",$A:$A,BU$5)/BU$3,0)/3600/$E27</f>
        <v>0</v>
      </c>
      <c r="BV27" s="0" t="n">
        <f aca="false">IF($I27="●",SUMIFS(ST_SUM!CJ:CJ,ST_SUM!$L:$L,$G27)/COUNTIFS($G:$G,$G27,$I:$I,"●",$A:$A,BV$5)/BV$3,0)/3600/$E27</f>
        <v>0</v>
      </c>
      <c r="BW27" s="0" t="n">
        <f aca="false">IF($J27="●",SUMIFS(ST_SUM!CK:CK,ST_SUM!$L:$L,$G27)/COUNTIFS($G:$G,$G27,$J:$J,"●",$A:$A,BW$5)/BW$3,0)/3600/$E27</f>
        <v>0</v>
      </c>
      <c r="BX27" s="0" t="n">
        <f aca="false">IF($K27="●",SUMIFS(ST_SUM!CL:CL,ST_SUM!$L:$L,$G27)/COUNTIFS($G:$G,$G27,$K:$K,"●",$A:$A,BX$5)/BX$3,0)/3600/$E27</f>
        <v>0</v>
      </c>
      <c r="BY27" s="0" t="n">
        <f aca="false">IF($L27="●",SUMIFS(ST_SUM!CM:CM,ST_SUM!$L:$L,$G27)/COUNTIFS($G:$G,$G27,$L:$L,"●",$A:$A,BY$5)/BY$3,0)/3600/$E27</f>
        <v>0</v>
      </c>
      <c r="BZ27" s="0" t="n">
        <f aca="false">IF($M27="●",SUMIFS(ST_SUM!CN:CN,ST_SUM!$L:$L,$G27)/COUNTIFS($G:$G,$G27,$M:$M,"●",$A:$A,BZ$5)/BZ$3,0)/3600/$E27</f>
        <v>0</v>
      </c>
      <c r="CA27" s="0" t="n">
        <f aca="false">IF($N27="●",SUMIFS(ST_SUM!CO:CO,ST_SUM!$L:$L,$G27)/COUNTIFS($G:$G,$G27,$N:$N,"●",$A:$A,CA$5)/CA$3,0)/3600/$E27</f>
        <v>0</v>
      </c>
      <c r="CB27" s="0" t="n">
        <f aca="false">IF($O27="●",SUMIFS(ST_SUM!CP:CP,ST_SUM!$L:$L,$G27,ST_SUM!$M:$M,IF($B27='PART METHOD'!$D$4,"FMCNC1",IF($B27='PART METHOD'!$D$6,"FMCNC2","STD")))/IF($B27='PART METHOD'!$D$4,COUNTIFS($G:$G,$G27,$O:$O,"●",$A:$A,CB$5,$B:$B,'PART METHOD'!$D$4),IF($B27='PART METHOD'!$D$6,COUNTIFS($G:$G,$G27,$O:$O,"●",$A:$A,CB$5,$B:$B,'PART METHOD'!$D$6),COUNTIFS($G:$G,$G27,$O:$O,"●",$A:$A,CB$5,$B:$B,"&lt;&gt;"&amp;'PART METHOD'!$D$4,$B:$B,"&lt;&gt;"&amp;'PART METHOD'!$D$6)))/CB$3,0)/3600/$E27</f>
        <v>0</v>
      </c>
      <c r="CC27" s="0" t="n">
        <f aca="false">IF($P27="●",SUMIFS(ST_SUM!CQ:CQ,ST_SUM!$L:$L,$G27,ST_SUM!$M:$M,IF($B27='PART METHOD'!$D$4,"FMCNC1",IF($B27='PART METHOD'!$D$6,"FMCNC2","STD")))/IF($B27='PART METHOD'!$D$4,COUNTIFS($G:$G,$G27,$P:$P,"●",$A:$A,CC$5,$B:$B,'PART METHOD'!$D$4),IF($B27='PART METHOD'!$D$6,COUNTIFS($G:$G,$G27,$P:$P,"●",$A:$A,CC$5,$B:$B,'PART METHOD'!$D$6),COUNTIFS($G:$G,$G27,$P:$P,"●",$A:$A,CC$5,$B:$B,"&lt;&gt;"&amp;'PART METHOD'!$D$4,$B:$B,"&lt;&gt;"&amp;'PART METHOD'!$D$6)))/CC$3,0)/3600/$E27</f>
        <v>0</v>
      </c>
      <c r="CD27" s="0" t="n">
        <f aca="false">IF($Q27="●",SUMIFS(ST_SUM!CR:CR,ST_SUM!$L:$L,$G27,ST_SUM!$M:$M,IF($B27='PART METHOD'!$D$4,"FMCNC1",IF($B27='PART METHOD'!$D$6,"FMCNC2","STD")))/IF($B27='PART METHOD'!$D$4,COUNTIFS($G:$G,$G27,$Q:$Q,"●",$A:$A,CD$5,$B:$B,'PART METHOD'!$D$4),IF($B27='PART METHOD'!$D$6,COUNTIFS($G:$G,$G27,$Q:$Q,"●",$A:$A,CD$5,$B:$B,'PART METHOD'!$D$6),COUNTIFS($G:$G,$G27,$Q:$Q,"●",$A:$A,CD$5,$B:$B,"&lt;&gt;"&amp;'PART METHOD'!$D$4,$B:$B,"&lt;&gt;"&amp;'PART METHOD'!$D$6)))/CD$3,0)/3600/$E27</f>
        <v>0</v>
      </c>
      <c r="CE27" s="0" t="n">
        <f aca="false">IF($R27="●",SUMIFS(ST_SUM!CS:CS,ST_SUM!$L:$L,$G27,ST_SUM!$M:$M,IF($B27='PART METHOD'!$D$4,"FMCNC1",IF($B27='PART METHOD'!$D$6,"FMCNC2","STD")))/IF($B27='PART METHOD'!$D$4,COUNTIFS($G:$G,$G27,$R:$R,"●",$A:$A,CE$5,$B:$B,'PART METHOD'!$D$4),IF($B27='PART METHOD'!$D$6,COUNTIFS($G:$G,$G27,$R:$R,"●",$A:$A,CE$5,$B:$B,'PART METHOD'!$D$6),COUNTIFS($G:$G,$G27,$R:$R,"●",$A:$A,CE$5,$B:$B,"&lt;&gt;"&amp;'PART METHOD'!$D$4,$B:$B,"&lt;&gt;"&amp;'PART METHOD'!$D$6)))/CE$3,0)/3600/$E27</f>
        <v>0</v>
      </c>
      <c r="CF27" s="0" t="n">
        <f aca="false">IF($S27="●",SUMIFS(ST_SUM!CT:CT,ST_SUM!$L:$L,$G27,ST_SUM!$M:$M,IF($B27='PART METHOD'!$D$4,"FMCNC1",IF($B27='PART METHOD'!$D$6,"FMCNC2","STD")))/IF($B27='PART METHOD'!$D$4,COUNTIFS($G:$G,$G27,$S:$S,"●",$A:$A,CF$5,$B:$B,'PART METHOD'!$D$4),IF($B27='PART METHOD'!$D$6,COUNTIFS($G:$G,$G27,$S:$S,"●",$A:$A,CF$5,$B:$B,'PART METHOD'!$D$6),COUNTIFS($G:$G,$G27,$S:$S,"●",$A:$A,CF$5,$B:$B,"&lt;&gt;"&amp;'PART METHOD'!$D$4,$B:$B,"&lt;&gt;"&amp;'PART METHOD'!$D$6)))/CF$3,0)/3600/$E27</f>
        <v>0</v>
      </c>
      <c r="CG27" s="0" t="n">
        <f aca="false">IF($T27="●",SUMIFS(ST_SUM!CU:CU,ST_SUM!$L:$L,$G27,ST_SUM!$M:$M,IF($B27='PART METHOD'!$D$4,"FMCNC1",IF($B27='PART METHOD'!$D$6,"FMCNC2","STD")))/IF($B27='PART METHOD'!$D$4,COUNTIFS($G:$G,$G27,$T:$T,"●",$A:$A,CG$5,$B:$B,'PART METHOD'!$D$4),IF($B27='PART METHOD'!$D$6,COUNTIFS($G:$G,$G27,$T:$T,"●",$A:$A,CG$5,$B:$B,'PART METHOD'!$D$6),COUNTIFS($G:$G,$G27,$T:$T,"●",$A:$A,CG$5,$B:$B,"&lt;&gt;"&amp;'PART METHOD'!$D$4,$B:$B,"&lt;&gt;"&amp;'PART METHOD'!$D$6)))/CG$3,0)/3600/$E27</f>
        <v>0</v>
      </c>
      <c r="CH27" s="0" t="n">
        <f aca="false">IF($U27="●",SUMIFS(ST_SUM!CV:CV,ST_SUM!$L:$L,$G27,ST_SUM!$M:$M,IF($B27='PART METHOD'!$D$4,"FMCNC1",IF($B27='PART METHOD'!$D$6,"FMCNC2","STD")))/IF($B27='PART METHOD'!$D$4,COUNTIFS($G:$G,$G27,$U:$U,"●",$A:$A,CH$5,$B:$B,'PART METHOD'!$D$4),IF($B27='PART METHOD'!$D$6,COUNTIFS($G:$G,$G27,$U:$U,"●",$A:$A,CH$5,$B:$B,'PART METHOD'!$D$6),COUNTIFS($G:$G,$G27,$U:$U,"●",$A:$A,CH$5,$B:$B,"&lt;&gt;"&amp;'PART METHOD'!$D$4,$B:$B,"&lt;&gt;"&amp;'PART METHOD'!$D$6)))/CH$3,0)/3600/$E27</f>
        <v>0</v>
      </c>
      <c r="CI27" s="0" t="n">
        <f aca="false">IF($V27="●",SUMIFS(ST_SUM!CW:CW,ST_SUM!$L:$L,$G27,ST_SUM!$M:$M,IF($B27='PART METHOD'!$D$4,"FMCNC1",IF($B27='PART METHOD'!$D$6,"FMCNC2","STD")))/IF($B27='PART METHOD'!$D$4,COUNTIFS($G:$G,$G27,$V:$V,"●",$A:$A,CI$5,$B:$B,'PART METHOD'!$D$4),IF($B27='PART METHOD'!$D$6,COUNTIFS($G:$G,$G27,$V:$V,"●",$A:$A,CI$5,$B:$B,'PART METHOD'!$D$6),COUNTIFS($G:$G,$G27,$V:$V,"●",$A:$A,CI$5,$B:$B,"&lt;&gt;"&amp;'PART METHOD'!$D$4,$B:$B,"&lt;&gt;"&amp;'PART METHOD'!$D$6)))/CI$3,0)/3600/$E27</f>
        <v>0</v>
      </c>
      <c r="CJ27" s="0" t="n">
        <f aca="false">IF($W27="●",SUMIFS(ST_SUM!CX:CX,ST_SUM!$L:$L,$G27,ST_SUM!$N:$N,IF($B27='PART METHOD'!$D$5,"HAND","STD"))/COUNTIFS($G:$G,$G27,$W:$W,"●",$A:$A,CJ$5,$B:$B,IF($B27='PART METHOD'!$D$5,'PART METHOD'!$D$5,"&lt;&gt;"&amp;'PART METHOD'!$D$5))/CJ$3,0)/3600/$E27</f>
        <v>0</v>
      </c>
      <c r="CK27" s="0" t="n">
        <f aca="false">IF($X27="●",SUMIFS(ST_SUM!CY:CY,ST_SUM!$L:$L,$G27)/COUNTIFS($G:$G,$G27,$X:$X,"●",$A:$A,CK$5)/CK$3,0)/3600/$E27</f>
        <v>0</v>
      </c>
      <c r="CL27" s="0" t="n">
        <f aca="false">IF($Y27="●",SUMIFS(ST_SUM!CZ:CZ,ST_SUM!$L:$L,$G27)/COUNTIFS($G:$G,$G27,$Y:$Y,"●",$A:$A,CL$5)/CL$3,0)/3600/$E27</f>
        <v>0</v>
      </c>
      <c r="CM27" s="0" t="n">
        <f aca="false">IF($Z27="●",SUMIFS(ST_SUM!DA:DA,ST_SUM!$L:$L,$G27)/COUNTIFS($G:$G,$G27,$Z:$Z,"●",$A:$A,CM$5)/CM$3,0)/3600/$E27</f>
        <v>0</v>
      </c>
      <c r="CN27" s="0" t="n">
        <f aca="false">IF($AA27="●",SUMIFS(ST_SUM!DB:DB,ST_SUM!$L:$L,$G27)/COUNTIFS($G:$G,$G27,$AA:$AA,"●",$A:$A,CN$5)/CN$3,0)/3600/$E27</f>
        <v>0</v>
      </c>
      <c r="CO27" s="0" t="n">
        <f aca="false">IF($AB27="●",SUMIFS(ST_SUM!DC:DC,ST_SUM!$L:$L,$G27)/COUNTIFS($G:$G,$G27,$AB:$AB,"●",$A:$A,CO$5)/CO$3,0)/3600/$E27</f>
        <v>0</v>
      </c>
      <c r="CP27" s="0" t="n">
        <f aca="false">IF($AC27="●",SUMIFS(ST_SUM!DD:DD,ST_SUM!$L:$L,$G27)/COUNTIFS($G:$G,$G27,$AC:$AC,"●",$A:$A,CP$5)/CP$3,0)/3600/$E27</f>
        <v>0</v>
      </c>
      <c r="CQ27" s="0" t="n">
        <f aca="false">IF($AD27="●",SUMIFS(ST_SUM!DE:DE,ST_SUM!$L:$L,$G27)/COUNTIFS($G:$G,$G27,$AD:$AD,"●",$A:$A,CQ$5)/CQ$3,0)/3600/$E27</f>
        <v>0</v>
      </c>
      <c r="CR27" s="0" t="n">
        <f aca="false">IF($AE27="●",SUMIFS(ST_SUM!DF:DF,ST_SUM!$L:$L,$G27)/COUNTIFS($G:$G,$G27,$AE:$AE,"●",$A:$A,CR$5)/CR$3,0)/3600/$E27</f>
        <v>0</v>
      </c>
      <c r="CS27" s="0" t="n">
        <f aca="false">IF($AF27="●",SUMIFS(ST_SUM!DG:DG,ST_SUM!$L:$L,$G27)/COUNTIFS($G:$G,$G27,$AF:$AF,"●",$A:$A,CS$5)/CS$3,0)/3600/$E27</f>
        <v>0</v>
      </c>
      <c r="CT27" s="0" t="n">
        <f aca="false">IF($AG27="●",SUMIFS(ST_SUM!DH:DH,ST_SUM!$L:$L,$G27)/COUNTIFS($G:$G,$G27,$AG:$AG,"●",$A:$A,CT$5)/CT$3,0)/3600/$E27</f>
        <v>0</v>
      </c>
      <c r="CU27" s="0" t="n">
        <f aca="false">IF($AH27="●",SUMIFS(ST_SUM!DI:DI,ST_SUM!$L:$L,$G27)/COUNTIFS($G:$G,$G27,$AH:$AH,"●",$A:$A,CU$5)/CU$3,0)/3600/$E27</f>
        <v>0</v>
      </c>
      <c r="CV27" s="0" t="n">
        <f aca="false">IF($AI27="●",SUMIFS(ST_SUM!DJ:DJ,ST_SUM!$L:$L,$G27)/COUNTIFS($G:$G,$G27,$AI:$AI,"●",$A:$A,CV$5)/CV$3,0)/3600/$E27</f>
        <v>0</v>
      </c>
      <c r="CW27" s="0" t="n">
        <f aca="false">IF($AJ27="●",SUMIFS(ST_SUM!DK:DK,ST_SUM!$L:$L,$G27)/COUNTIFS($G:$G,$G27,$AJ:$AJ,"●",$A:$A,CW$5)/CW$3,0)/3600/$E27</f>
        <v>0</v>
      </c>
      <c r="CX27" s="0" t="n">
        <f aca="false">IF($AK27="●",SUMIFS(ST_SUM!DL:DL,ST_SUM!$L:$L,$G27)/COUNTIFS($G:$G,$G27,$AK:$AK,"●",$A:$A,CX$5)/CX$3,0)/3600/$E27</f>
        <v>0</v>
      </c>
      <c r="CY27" s="0" t="n">
        <f aca="false">IF($AL27="●",SUMIFS(ST_SUM!DM:DM,ST_SUM!$L:$L,$G27)/COUNTIFS($G:$G,$G27,$AL:$AL,"●",$A:$A,CY$5)/CY$3,0)/3600/$E27</f>
        <v>0</v>
      </c>
      <c r="CZ27" s="0" t="n">
        <f aca="false">IF($AM27="●",SUMIFS(ST_SUM!DN:DN,ST_SUM!$L:$L,$G27)/COUNTIFS($G:$G,$G27,$AM:$AM,"●",$A:$A,CZ$5)/CZ$3,0)/3600/$E27</f>
        <v>0</v>
      </c>
      <c r="DA27" s="0" t="n">
        <f aca="false">IF($AN27="●",SUMIFS(ST_SUM!DO:DO,ST_SUM!$L:$L,$G27)/COUNTIFS($G:$G,$G27,$AN:$AN,"●",$A:$A,DA$5)/DA$3,0)/3600/$E27</f>
        <v>0</v>
      </c>
      <c r="DB27" s="0" t="n">
        <f aca="false">IF($AO27="●",SUMIFS(ST_SUM!DP:DP,ST_SUM!$L:$L,$G27)/COUNTIFS($G:$G,$G27,$AO:$AO,"●",$A:$A,DB$5)/DB$3,0)/3600/$E27</f>
        <v>0</v>
      </c>
      <c r="DC27" s="0" t="n">
        <f aca="false">IF($AP27="●",SUMIFS(ST_SUM!DQ:DQ,ST_SUM!$L:$L,$G27)/COUNTIFS($G:$G,$G27,$AP:$AP,"●",$A:$A,DC$5)/DC$3,0)/3600/$E27</f>
        <v>0</v>
      </c>
      <c r="DD27" s="0" t="n">
        <f aca="false">IF($AQ27="●",SUMIFS(ST_SUM!DR:DR,ST_SUM!$L:$L,$G27)/COUNTIFS($G:$G,$G27,$AQ:$AQ,"●",$A:$A,DD$5)/DD$3,0)/3600/$E27</f>
        <v>0</v>
      </c>
      <c r="DE27" s="0" t="n">
        <f aca="false">IF($AR27="●",SUMIFS(ST_SUM!DS:DS,ST_SUM!$L:$L,$G27)/COUNTIFS($G:$G,$G27,$AR:$AR,"●",$A:$A,DE$5)/DE$3,0)/3600/$E27</f>
        <v>0</v>
      </c>
      <c r="DF27" s="0" t="n">
        <f aca="false">IF($AS27="●",SUMIFS(ST_SUM!DT:DT,ST_SUM!$L:$L,$G27)/COUNTIFS($G:$G,$G27,$AS:$AS,"●",$A:$A,DF$5)/DF$3,0)/3600/$E27</f>
        <v>0</v>
      </c>
      <c r="DG27" s="0" t="n">
        <f aca="false">IF($AT27="●",SUMIFS(ST_SUM!DU:DU,ST_SUM!$L:$L,$G27)/COUNTIFS($G:$G,$G27,$AT:$AT,"●",$A:$A,DG$5)/DG$3,0)/3600/$E27</f>
        <v>0</v>
      </c>
      <c r="DH27" s="0" t="n">
        <f aca="false">IF($AU27="●",SUMIFS(ST_SUM!DV:DV,ST_SUM!$L:$L,$G27)/COUNTIFS($G:$G,$G27,$AU:$AU,"●",$A:$A,DH$5)/DH$3,0)/3600/$E27</f>
        <v>0</v>
      </c>
      <c r="DI27" s="0" t="n">
        <f aca="false">IF($AV27="●",SUMIFS(ST_SUM!DW:DW,ST_SUM!$L:$L,$G27)/COUNTIFS($G:$G,$G27,$AV:$AV,"●",$A:$A,DI$5)/DI$3,0)/3600/$E27</f>
        <v>0</v>
      </c>
      <c r="DJ27" s="0" t="n">
        <f aca="false">IF($AW27="●",SUMIFS(ST_SUM!DX:DX,ST_SUM!$L:$L,$G27)/COUNTIFS($G:$G,$G27,$AW:$AW,"●",$A:$A,DJ$5)/DJ$3,0)/3600/$E27</f>
        <v>0</v>
      </c>
      <c r="DK27" s="0" t="n">
        <f aca="false">IF($AX27="●",SUMIFS(ST_SUM!DY:DY,ST_SUM!$L:$L,$G27)/COUNTIFS($G:$G,$G27,$AX:$AX,"●",$A:$A,DK$5)/DK$3,0)/3600/$E27</f>
        <v>0</v>
      </c>
      <c r="DL27" s="0" t="n">
        <f aca="false">IF($AY27="●",SUMIFS(ST_SUM!DZ:DZ,ST_SUM!$L:$L,$G27)/COUNTIFS($G:$G,$G27,$AY:$AY,"●",$A:$A,DL$5)/DL$3,0)/3600/$E27</f>
        <v>0</v>
      </c>
      <c r="DM27" s="0" t="n">
        <f aca="false">IF($AZ27="●",SUMIFS(ST_SUM!EA:EA,ST_SUM!$L:$L,$G27)/COUNTIFS($G:$G,$G27,$AZ:$AZ,"●",$A:$A,DM$5)/DM$3,0)/3600/$E27</f>
        <v>0</v>
      </c>
      <c r="DN27" s="0" t="n">
        <f aca="false">IF($BA27="●",SUMIFS(ST_SUM!EB:EB,ST_SUM!$L:$L,$G27)/COUNTIFS($G:$G,$G27,$BA:$BA,"●",$A:$A,DN$5)/DN$3,0)/3600/$E27</f>
        <v>0</v>
      </c>
      <c r="DO27" s="0" t="n">
        <f aca="false">IF($BB27="●",SUMIFS(ST_SUM!EC:EC,ST_SUM!$L:$L,$G27)/COUNTIFS($G:$G,$G27,$BB:$BB,"●",$A:$A,DO$5)/DO$3,0)/3600/$E27</f>
        <v>0</v>
      </c>
      <c r="DP27" s="0" t="n">
        <f aca="false">IF($BC27="●",SUMIFS(ST_SUM!ED:ED,ST_SUM!$L:$L,$G27)/COUNTIFS($G:$G,$G27,$BC:$BC,"●",$A:$A,DP$5)/DP$3,0)/3600/$E27</f>
        <v>0</v>
      </c>
      <c r="DQ27" s="0" t="n">
        <f aca="false">IF($BD27="●",SUMIFS(ST_SUM!EE:EE,ST_SUM!$L:$L,$G27)/COUNTIFS($G:$G,$G27,$BD:$BD,"●",$A:$A,DQ$5)/DQ$3,0)/3600/$E27</f>
        <v>0</v>
      </c>
      <c r="DR27" s="0" t="n">
        <f aca="false">IF($BE27="●",SUMIFS(ST_SUM!EF:EF,ST_SUM!$L:$L,$G27)/COUNTIFS($G:$G,$G27,$BE:$BE,"●",$A:$A,DR$5)/DR$3,0)/3600/$E27</f>
        <v>0</v>
      </c>
      <c r="DS27" s="0" t="n">
        <f aca="false">IF($BF27="●",SUMIFS(ST_SUM!EG:EG,ST_SUM!$L:$L,$G27)/COUNTIFS($G:$G,$G27,$BF:$BF,"●",$A:$A,DS$5)/DS$3,0)/3600/$E27</f>
        <v>0</v>
      </c>
      <c r="DT27" s="0" t="n">
        <f aca="false">IF($BG27="●",SUMIFS(ST_SUM!EH:EH,ST_SUM!$L:$L,$G27)/COUNTIFS($G:$G,$G27,$BG:$BG,"●",$A:$A,DT$5)/DT$3,0)/3600/$E27</f>
        <v>0</v>
      </c>
      <c r="DU27" s="0" t="n">
        <f aca="false">IF($BH27="●",SUMIFS(ST_SUM!EI:EI,ST_SUM!$L:$L,$G27)/COUNTIFS($G:$G,$G27,$BH:$BH,"●",$A:$A,DU$5)/DU$3,0)/3600/$E27</f>
        <v>0</v>
      </c>
      <c r="DV27" s="0" t="n">
        <f aca="false">IF($BI27="●",SUMIFS(ST_SUM!EJ:EJ,ST_SUM!$L:$L,$G27)/COUNTIFS($G:$G,$G27,$BI:$BI,"●",$A:$A,DV$5)/DV$3,0)/3600/$E27</f>
        <v>0</v>
      </c>
      <c r="DW27" s="0" t="n">
        <f aca="false">IF($BJ27="●",SUMIFS(ST_SUM!EK:EK,ST_SUM!$L:$L,$G27)/COUNTIFS($G:$G,$G27,$BJ:$BJ,"●",$A:$A,DW$5)/DW$3,0)/3600/$E27</f>
        <v>0</v>
      </c>
      <c r="DX27" s="0" t="n">
        <f aca="false">IF($BK27="●",SUMIFS(ST_SUM!EL:EL,ST_SUM!$L:$L,$G27)/COUNTIFS($G:$G,$G27,$BK:$BK,"●",$A:$A,DX$5)/DX$3,0)/3600/$E27</f>
        <v>0</v>
      </c>
      <c r="DY27" s="0" t="n">
        <f aca="false">IF($BL27="●",SUMIFS(ST_SUM!EM:EM,ST_SUM!$L:$L,$G27)/COUNTIFS($G:$G,$G27,$BL:$BL,"●",$A:$A,DY$5)/DY$3,0)/3600/$E27</f>
        <v>0</v>
      </c>
      <c r="DZ27" s="0" t="n">
        <f aca="false">IF($BM27="●",SUMIFS(ST_SUM!EN:EN,ST_SUM!$L:$L,$G27)/COUNTIFS($G:$G,$G27,$BM:$BM,"●",$A:$A,DZ$5)/DZ$3,0)/3600/$E27</f>
        <v>0</v>
      </c>
      <c r="EA27" s="0" t="n">
        <f aca="false">IF($BN27="●",SUMIFS(ST_SUM!EO:EO,ST_SUM!$L:$L,$G27)/COUNTIFS($G:$G,$G27,$BN:$BN,"●",$A:$A,EA$5)/EA$3,0)/3600/$E27</f>
        <v>0</v>
      </c>
      <c r="EB27" s="0" t="n">
        <f aca="false">IF($BO27="●",SUMIFS(ST_SUM!EP:EP,ST_SUM!$L:$L,$G27)/COUNTIFS($G:$G,$G27,$BO:$BO,"●",$A:$A,EB$5)/EB$3,0)/3600/$E27</f>
        <v>0</v>
      </c>
      <c r="EC27" s="0" t="n">
        <f aca="false">IF($BP27="●",SUMIFS(ST_SUM!EQ:EQ,ST_SUM!$L:$L,$G27)/COUNTIFS($G:$G,$G27,$BP:$BP,"●",$A:$A,EC$5)/EC$3,0)/3600/$E27</f>
        <v>0</v>
      </c>
      <c r="ED27" s="0" t="n">
        <f aca="false">IF($BQ27="●",SUMIFS(ST_SUM!ER:ER,ST_SUM!$L:$L,$G27)/COUNTIFS($G:$G,$G27,$BQ:$BQ,"●",$A:$A,ED$5)/ED$3,0)/3600/$E27</f>
        <v>0</v>
      </c>
      <c r="EE27" s="0" t="n">
        <f aca="false">IF($BR27="●",SUMIFS(ST_SUM!ES:ES,ST_SUM!$L:$L,$G27)/COUNTIFS($G:$G,$G27,$BR:$BR,"●",$A:$A,EE$5)/EE$3,0)/3600/$E27</f>
        <v>0</v>
      </c>
      <c r="EF27" s="0" t="n">
        <f aca="false">IF($BS27="●",SUMIFS(ST_SUM!ET:ET,ST_SUM!$L:$L,$G27)/COUNTIFS($G:$G,$G27,$BS:$BS,"●",$A:$A,EF$5)/EF$3,0)/3600/$E27</f>
        <v>0</v>
      </c>
      <c r="EG27" s="0" t="n">
        <f aca="false">IF($BT27="●",SUMIFS(ST_SUM!EU:EU,ST_SUM!$L:$L,$G27)/COUNTIFS($G:$G,$G27,$BT:$BT,"●",$A:$A,EG$5)/EG$3,0)/3600/$E27</f>
        <v>0</v>
      </c>
      <c r="EH27" s="0" t="n">
        <f aca="false">SUM(BU27:EG27)</f>
        <v>0</v>
      </c>
      <c r="EI27" s="0" t="n">
        <f aca="false">IF($H27="●",SUMIFS(ST_SUM!EW:EW,ST_SUM!$L:$L,$G27)/COUNTIFS($G:$G,$G27,$H:$H,"●",$A:$A,EI$5)/EI$3,0)/3600/$E27</f>
        <v>0</v>
      </c>
      <c r="EJ27" s="0" t="n">
        <f aca="false">IF($I27="●",SUMIFS(ST_SUM!EX:EX,ST_SUM!$L:$L,$G27)/COUNTIFS($G:$G,$G27,$I:$I,"●",$A:$A,EJ$5)/EJ$3,0)/3600/$E27</f>
        <v>0</v>
      </c>
      <c r="EK27" s="0" t="n">
        <f aca="false">IF($J27="●",SUMIFS(ST_SUM!EY:EY,ST_SUM!$L:$L,$G27)/COUNTIFS($G:$G,$G27,$J:$J,"●",$A:$A,EK$5)/EK$3,0)/3600/$E27</f>
        <v>0</v>
      </c>
      <c r="EL27" s="0" t="n">
        <f aca="false">IF($K27="●",SUMIFS(ST_SUM!EZ:EZ,ST_SUM!$L:$L,$G27)/COUNTIFS($G:$G,$G27,$K:$K,"●",$A:$A,EL$5)/EL$3,0)/3600/$E27</f>
        <v>0</v>
      </c>
      <c r="EM27" s="0" t="n">
        <f aca="false">IF($L27="●",SUMIFS(ST_SUM!FA:FA,ST_SUM!$L:$L,$G27)/COUNTIFS($G:$G,$G27,$L:$L,"●",$A:$A,EM$5)/EM$3,0)/3600/$E27</f>
        <v>0</v>
      </c>
      <c r="EN27" s="0" t="n">
        <f aca="false">IF($M27="●",SUMIFS(ST_SUM!FB:FB,ST_SUM!$L:$L,$G27)/COUNTIFS($G:$G,$G27,$M:$M,"●",$A:$A,EN$5)/EN$3,0)/3600/$E27</f>
        <v>0</v>
      </c>
      <c r="EO27" s="0" t="n">
        <f aca="false">IF($N27="●",SUMIFS(ST_SUM!FC:FC,ST_SUM!$L:$L,$G27)/COUNTIFS($G:$G,$G27,$N:$N,"●",$A:$A,EO$5)/EO$3,0)/3600/$E27</f>
        <v>0</v>
      </c>
      <c r="EP27" s="0" t="n">
        <f aca="false">IF($O27="●",SUMIFS(ST_SUM!FD:FD,ST_SUM!$L:$L,$G27,ST_SUM!$M:$M,IF($B27='PART METHOD'!$D$4,"FMCNC1",IF($B27='PART METHOD'!$D$6,"FMCNC2","STD")))/IF($B27='PART METHOD'!$D$4,COUNTIFS($G:$G,$G27,$O:$O,"●",$A:$A,EP$5,$B:$B,'PART METHOD'!$D$4),IF($B27='PART METHOD'!$D$6,COUNTIFS($G:$G,$G27,$O:$O,"●",$A:$A,EP$5,$B:$B,'PART METHOD'!$D$6),COUNTIFS($G:$G,$G27,$O:$O,"●",$A:$A,EP$5,$B:$B,"&lt;&gt;"&amp;'PART METHOD'!$D$4,$B:$B,"&lt;&gt;"&amp;'PART METHOD'!$D$6)))/EP$3,0)/3600/$E27</f>
        <v>0</v>
      </c>
      <c r="EQ27" s="0" t="n">
        <f aca="false">IF($P27="●",SUMIFS(ST_SUM!FE:FE,ST_SUM!$L:$L,$G27,ST_SUM!$M:$M,IF($B27='PART METHOD'!$D$4,"FMCNC1",IF($B27='PART METHOD'!$D$6,"FMCNC2","STD")))/IF($B27='PART METHOD'!$D$4,COUNTIFS($G:$G,$G27,$P:$P,"●",$A:$A,EQ$5,$B:$B,'PART METHOD'!$D$4),IF($B27='PART METHOD'!$D$6,COUNTIFS($G:$G,$G27,$P:$P,"●",$A:$A,EQ$5,$B:$B,'PART METHOD'!$D$6),COUNTIFS($G:$G,$G27,$P:$P,"●",$A:$A,EQ$5,$B:$B,"&lt;&gt;"&amp;'PART METHOD'!$D$4,$B:$B,"&lt;&gt;"&amp;'PART METHOD'!$D$6)))/EQ$3,0)/3600/$E27</f>
        <v>0</v>
      </c>
      <c r="ER27" s="0" t="n">
        <f aca="false">IF($Q27="●",SUMIFS(ST_SUM!FF:FF,ST_SUM!$L:$L,$G27,ST_SUM!$M:$M,IF($B27='PART METHOD'!$D$4,"FMCNC1",IF($B27='PART METHOD'!$D$6,"FMCNC2","STD")))/IF($B27='PART METHOD'!$D$4,COUNTIFS($G:$G,$G27,$Q:$Q,"●",$A:$A,ER$5,$B:$B,'PART METHOD'!$D$4),IF($B27='PART METHOD'!$D$6,COUNTIFS($G:$G,$G27,$Q:$Q,"●",$A:$A,ER$5,$B:$B,'PART METHOD'!$D$6),COUNTIFS($G:$G,$G27,$Q:$Q,"●",$A:$A,ER$5,$B:$B,"&lt;&gt;"&amp;'PART METHOD'!$D$4,$B:$B,"&lt;&gt;"&amp;'PART METHOD'!$D$6)))/ER$3,0)/3600/$E27</f>
        <v>0</v>
      </c>
      <c r="ES27" s="0" t="n">
        <f aca="false">IF($R27="●",SUMIFS(ST_SUM!FG:FG,ST_SUM!$L:$L,$G27,ST_SUM!$M:$M,IF($B27='PART METHOD'!$D$4,"FMCNC1",IF($B27='PART METHOD'!$D$6,"FMCNC2","STD")))/IF($B27='PART METHOD'!$D$4,COUNTIFS($G:$G,$G27,$R:$R,"●",$A:$A,ES$5,$B:$B,'PART METHOD'!$D$4),IF($B27='PART METHOD'!$D$6,COUNTIFS($G:$G,$G27,$R:$R,"●",$A:$A,ES$5,$B:$B,'PART METHOD'!$D$6),COUNTIFS($G:$G,$G27,$R:$R,"●",$A:$A,ES$5,$B:$B,"&lt;&gt;"&amp;'PART METHOD'!$D$4,$B:$B,"&lt;&gt;"&amp;'PART METHOD'!$D$6)))/ES$3,0)/3600/$E27</f>
        <v>0</v>
      </c>
      <c r="ET27" s="0" t="n">
        <f aca="false">IF($S27="●",SUMIFS(ST_SUM!FH:FH,ST_SUM!$L:$L,$G27,ST_SUM!$M:$M,IF($B27='PART METHOD'!$D$4,"FMCNC1",IF($B27='PART METHOD'!$D$6,"FMCNC2","STD")))/IF($B27='PART METHOD'!$D$4,COUNTIFS($G:$G,$G27,$S:$S,"●",$A:$A,ET$5,$B:$B,'PART METHOD'!$D$4),IF($B27='PART METHOD'!$D$6,COUNTIFS($G:$G,$G27,$S:$S,"●",$A:$A,ET$5,$B:$B,'PART METHOD'!$D$6),COUNTIFS($G:$G,$G27,$S:$S,"●",$A:$A,ET$5,$B:$B,"&lt;&gt;"&amp;'PART METHOD'!$D$4,$B:$B,"&lt;&gt;"&amp;'PART METHOD'!$D$6)))/ET$3,0)/3600/$E27</f>
        <v>0</v>
      </c>
      <c r="EU27" s="0" t="n">
        <f aca="false">IF($T27="●",SUMIFS(ST_SUM!FI:FI,ST_SUM!$L:$L,$G27,ST_SUM!$M:$M,IF($B27='PART METHOD'!$D$4,"FMCNC1",IF($B27='PART METHOD'!$D$6,"FMCNC2","STD")))/IF($B27='PART METHOD'!$D$4,COUNTIFS($G:$G,$G27,$T:$T,"●",$A:$A,EU$5,$B:$B,'PART METHOD'!$D$4),IF($B27='PART METHOD'!$D$6,COUNTIFS($G:$G,$G27,$T:$T,"●",$A:$A,EU$5,$B:$B,'PART METHOD'!$D$6),COUNTIFS($G:$G,$G27,$T:$T,"●",$A:$A,EU$5,$B:$B,"&lt;&gt;"&amp;'PART METHOD'!$D$4,$B:$B,"&lt;&gt;"&amp;'PART METHOD'!$D$6)))/EU$3,0)/3600/$E27</f>
        <v>0</v>
      </c>
      <c r="EV27" s="0" t="n">
        <f aca="false">IF($U27="●",SUMIFS(ST_SUM!FJ:FJ,ST_SUM!$L:$L,$G27,ST_SUM!$M:$M,IF($B27='PART METHOD'!$D$4,"FMCNC1",IF($B27='PART METHOD'!$D$6,"FMCNC2","STD")))/IF($B27='PART METHOD'!$D$4,COUNTIFS($G:$G,$G27,$U:$U,"●",$A:$A,EV$5,$B:$B,'PART METHOD'!$D$4),IF($B27='PART METHOD'!$D$6,COUNTIFS($G:$G,$G27,$U:$U,"●",$A:$A,EV$5,$B:$B,'PART METHOD'!$D$6),COUNTIFS($G:$G,$G27,$U:$U,"●",$A:$A,EV$5,$B:$B,"&lt;&gt;"&amp;'PART METHOD'!$D$4,$B:$B,"&lt;&gt;"&amp;'PART METHOD'!$D$6)))/EV$3,0)/3600/$E27</f>
        <v>0</v>
      </c>
      <c r="EW27" s="0" t="n">
        <f aca="false">IF($V27="●",SUMIFS(ST_SUM!FK:FK,ST_SUM!$L:$L,$G27,ST_SUM!$M:$M,IF($B27='PART METHOD'!$D$4,"FMCNC1",IF($B27='PART METHOD'!$D$6,"FMCNC2","STD")))/IF($B27='PART METHOD'!$D$4,COUNTIFS($G:$G,$G27,$V:$V,"●",$A:$A,EW$5,$B:$B,'PART METHOD'!$D$4),IF($B27='PART METHOD'!$D$6,COUNTIFS($G:$G,$G27,$V:$V,"●",$A:$A,EW$5,$B:$B,'PART METHOD'!$D$6),COUNTIFS($G:$G,$G27,$V:$V,"●",$A:$A,EW$5,$B:$B,"&lt;&gt;"&amp;'PART METHOD'!$D$4,$B:$B,"&lt;&gt;"&amp;'PART METHOD'!$D$6)))/EW$3,0)/3600/$E27</f>
        <v>0</v>
      </c>
      <c r="EX27" s="0" t="n">
        <f aca="false">IF($W27="●",SUMIFS(ST_SUM!FL:FL,ST_SUM!$L:$L,$G27,ST_SUM!$N:$N,IF($B27='PART METHOD'!$D$5,"HAND","STD"))/COUNTIFS($G:$G,$G27,$W:$W,"●",$A:$A,EX$5,$B:$B,IF($B27='PART METHOD'!$D$5,'PART METHOD'!$D$5,"&lt;&gt;"&amp;'PART METHOD'!$D$5))/EX$3,0)/3600/$E27</f>
        <v>0</v>
      </c>
      <c r="EY27" s="0" t="n">
        <f aca="false">IF($X27="●",SUMIFS(ST_SUM!FM:FM,ST_SUM!$L:$L,$G27)/COUNTIFS($G:$G,$G27,$X:$X,"●",$A:$A,EY$5)/EY$3,0)/3600/$E27</f>
        <v>0</v>
      </c>
      <c r="EZ27" s="0" t="n">
        <f aca="false">IF($Y27="●",SUMIFS(ST_SUM!FN:FN,ST_SUM!$L:$L,$G27)/COUNTIFS($G:$G,$G27,$Y:$Y,"●",$A:$A,EZ$5)/EZ$3,0)/3600/$E27</f>
        <v>0</v>
      </c>
      <c r="FA27" s="0" t="n">
        <f aca="false">IF($Z27="●",SUMIFS(ST_SUM!FO:FO,ST_SUM!$L:$L,$G27)/COUNTIFS($G:$G,$G27,$Z:$Z,"●",$A:$A,FA$5)/FA$3,0)/3600/$E27</f>
        <v>0</v>
      </c>
      <c r="FB27" s="0" t="n">
        <f aca="false">IF($AA27="●",SUMIFS(ST_SUM!FP:FP,ST_SUM!$L:$L,$G27)/COUNTIFS($G:$G,$G27,$AA:$AA,"●",$A:$A,FB$5)/FB$3,0)/3600/$E27</f>
        <v>0</v>
      </c>
      <c r="FC27" s="0" t="n">
        <f aca="false">IF($AB27="●",SUMIFS(ST_SUM!FQ:FQ,ST_SUM!$L:$L,$G27)/COUNTIFS($G:$G,$G27,$AB:$AB,"●",$A:$A,FC$5)/FC$3,0)/3600/$E27</f>
        <v>0</v>
      </c>
      <c r="FD27" s="0" t="n">
        <f aca="false">IF($AC27="●",SUMIFS(ST_SUM!FR:FR,ST_SUM!$L:$L,$G27)/COUNTIFS($G:$G,$G27,$AC:$AC,"●",$A:$A,FD$5)/FD$3,0)/3600/$E27</f>
        <v>0</v>
      </c>
      <c r="FE27" s="0" t="n">
        <f aca="false">IF($AD27="●",SUMIFS(ST_SUM!FS:FS,ST_SUM!$L:$L,$G27)/COUNTIFS($G:$G,$G27,$AD:$AD,"●",$A:$A,FE$5)/FE$3,0)/3600/$E27</f>
        <v>0</v>
      </c>
      <c r="FF27" s="0" t="n">
        <f aca="false">IF($AE27="●",SUMIFS(ST_SUM!FT:FT,ST_SUM!$L:$L,$G27)/COUNTIFS($G:$G,$G27,$AE:$AE,"●",$A:$A,FF$5)/FF$3,0)/3600/$E27</f>
        <v>0</v>
      </c>
      <c r="FG27" s="0" t="n">
        <f aca="false">IF($AF27="●",SUMIFS(ST_SUM!FU:FU,ST_SUM!$L:$L,$G27)/COUNTIFS($G:$G,$G27,$AF:$AF,"●",$A:$A,FG$5)/FG$3,0)/3600/$E27</f>
        <v>0</v>
      </c>
      <c r="FH27" s="0" t="n">
        <f aca="false">IF($AG27="●",SUMIFS(ST_SUM!FV:FV,ST_SUM!$L:$L,$G27)/COUNTIFS($G:$G,$G27,$AG:$AG,"●",$A:$A,FH$5)/FH$3,0)/3600/$E27</f>
        <v>0</v>
      </c>
      <c r="FI27" s="0" t="n">
        <f aca="false">IF($AH27="●",SUMIFS(ST_SUM!FW:FW,ST_SUM!$L:$L,$G27)/COUNTIFS($G:$G,$G27,$AH:$AH,"●",$A:$A,FI$5)/FI$3,0)/3600/$E27</f>
        <v>0</v>
      </c>
      <c r="FJ27" s="0" t="n">
        <f aca="false">IF($AI27="●",SUMIFS(ST_SUM!FX:FX,ST_SUM!$L:$L,$G27)/COUNTIFS($G:$G,$G27,$AI:$AI,"●",$A:$A,FJ$5)/FJ$3,0)/3600/$E27</f>
        <v>0</v>
      </c>
      <c r="FK27" s="0" t="n">
        <f aca="false">IF($AJ27="●",SUMIFS(ST_SUM!FY:FY,ST_SUM!$L:$L,$G27)/COUNTIFS($G:$G,$G27,$AJ:$AJ,"●",$A:$A,FK$5)/FK$3,0)/3600/$E27</f>
        <v>0</v>
      </c>
      <c r="FL27" s="0" t="n">
        <f aca="false">IF($AK27="●",SUMIFS(ST_SUM!FZ:FZ,ST_SUM!$L:$L,$G27)/COUNTIFS($G:$G,$G27,$AK:$AK,"●",$A:$A,FL$5)/FL$3,0)/3600/$E27</f>
        <v>0</v>
      </c>
      <c r="FM27" s="0" t="n">
        <f aca="false">IF($AL27="●",SUMIFS(ST_SUM!GA:GA,ST_SUM!$L:$L,$G27)/COUNTIFS($G:$G,$G27,$AL:$AL,"●",$A:$A,FM$5)/FM$3,0)/3600/$E27</f>
        <v>0</v>
      </c>
      <c r="FN27" s="0" t="n">
        <f aca="false">IF($AM27="●",SUMIFS(ST_SUM!GB:GB,ST_SUM!$L:$L,$G27)/COUNTIFS($G:$G,$G27,$AM:$AM,"●",$A:$A,FN$5)/FN$3,0)/3600/$E27</f>
        <v>0</v>
      </c>
      <c r="FO27" s="0" t="n">
        <f aca="false">IF($AN27="●",SUMIFS(ST_SUM!GC:GC,ST_SUM!$L:$L,$G27)/COUNTIFS($G:$G,$G27,$AN:$AN,"●",$A:$A,FO$5)/FO$3,0)/3600/$E27</f>
        <v>0</v>
      </c>
      <c r="FP27" s="0" t="n">
        <f aca="false">IF($AO27="●",SUMIFS(ST_SUM!GD:GD,ST_SUM!$L:$L,$G27)/COUNTIFS($G:$G,$G27,$AO:$AO,"●",$A:$A,FP$5)/FP$3,0)/3600/$E27</f>
        <v>0</v>
      </c>
      <c r="FQ27" s="0" t="n">
        <f aca="false">IF($AP27="●",SUMIFS(ST_SUM!GE:GE,ST_SUM!$L:$L,$G27)/COUNTIFS($G:$G,$G27,$AP:$AP,"●",$A:$A,FQ$5)/FQ$3,0)/3600/$E27</f>
        <v>0</v>
      </c>
      <c r="FR27" s="0" t="n">
        <f aca="false">IF($AQ27="●",SUMIFS(ST_SUM!GF:GF,ST_SUM!$L:$L,$G27)/COUNTIFS($G:$G,$G27,$AQ:$AQ,"●",$A:$A,FR$5)/FR$3,0)/3600/$E27</f>
        <v>0</v>
      </c>
      <c r="FS27" s="0" t="n">
        <f aca="false">IF($AR27="●",SUMIFS(ST_SUM!GG:GG,ST_SUM!$L:$L,$G27)/COUNTIFS($G:$G,$G27,$AR:$AR,"●",$A:$A,FS$5)/FS$3,0)/3600/$E27</f>
        <v>0</v>
      </c>
      <c r="FT27" s="0" t="n">
        <f aca="false">IF($AS27="●",SUMIFS(ST_SUM!GH:GH,ST_SUM!$L:$L,$G27)/COUNTIFS($G:$G,$G27,$AS:$AS,"●",$A:$A,FT$5)/FT$3,0)/3600/$E27</f>
        <v>0</v>
      </c>
      <c r="FU27" s="0" t="n">
        <f aca="false">IF($AT27="●",SUMIFS(ST_SUM!GI:GI,ST_SUM!$L:$L,$G27)/COUNTIFS($G:$G,$G27,$AT:$AT,"●",$A:$A,FU$5)/FU$3,0)/3600/$E27</f>
        <v>0</v>
      </c>
      <c r="FV27" s="0" t="n">
        <f aca="false">IF($AU27="●",SUMIFS(ST_SUM!GJ:GJ,ST_SUM!$L:$L,$G27)/COUNTIFS($G:$G,$G27,$AU:$AU,"●",$A:$A,FV$5)/FV$3,0)/3600/$E27</f>
        <v>0</v>
      </c>
      <c r="FW27" s="0" t="n">
        <f aca="false">IF($AV27="●",SUMIFS(ST_SUM!GK:GK,ST_SUM!$L:$L,$G27)/COUNTIFS($G:$G,$G27,$AV:$AV,"●",$A:$A,FW$5)/FW$3,0)/3600/$E27</f>
        <v>0</v>
      </c>
      <c r="FX27" s="0" t="n">
        <f aca="false">IF($AW27="●",SUMIFS(ST_SUM!GL:GL,ST_SUM!$L:$L,$G27)/COUNTIFS($G:$G,$G27,$AW:$AW,"●",$A:$A,FX$5)/FX$3,0)/3600/$E27</f>
        <v>0</v>
      </c>
      <c r="FY27" s="0" t="n">
        <f aca="false">IF($AX27="●",SUMIFS(ST_SUM!GM:GM,ST_SUM!$L:$L,$G27)/COUNTIFS($G:$G,$G27,$AX:$AX,"●",$A:$A,FY$5)/FY$3,0)/3600/$E27</f>
        <v>0</v>
      </c>
      <c r="FZ27" s="0" t="n">
        <f aca="false">IF($AY27="●",SUMIFS(ST_SUM!GN:GN,ST_SUM!$L:$L,$G27)/COUNTIFS($G:$G,$G27,$AY:$AY,"●",$A:$A,FZ$5)/FZ$3,0)/3600/$E27</f>
        <v>0</v>
      </c>
      <c r="GA27" s="0" t="n">
        <f aca="false">IF($AZ27="●",SUMIFS(ST_SUM!GO:GO,ST_SUM!$L:$L,$G27)/COUNTIFS($G:$G,$G27,$AZ:$AZ,"●",$A:$A,GA$5)/GA$3,0)/3600/$E27</f>
        <v>0</v>
      </c>
      <c r="GB27" s="0" t="n">
        <f aca="false">IF($BA27="●",SUMIFS(ST_SUM!GP:GP,ST_SUM!$L:$L,$G27)/COUNTIFS($G:$G,$G27,$BA:$BA,"●",$A:$A,GB$5)/GB$3,0)/3600/$E27</f>
        <v>0</v>
      </c>
      <c r="GC27" s="0" t="n">
        <f aca="false">IF($BB27="●",SUMIFS(ST_SUM!GQ:GQ,ST_SUM!$L:$L,$G27)/COUNTIFS($G:$G,$G27,$BB:$BB,"●",$A:$A,GC$5)/GC$3,0)/3600/$E27</f>
        <v>0</v>
      </c>
      <c r="GD27" s="0" t="n">
        <f aca="false">IF($BC27="●",SUMIFS(ST_SUM!GR:GR,ST_SUM!$L:$L,$G27)/COUNTIFS($G:$G,$G27,$BC:$BC,"●",$A:$A,GD$5)/GD$3,0)/3600/$E27</f>
        <v>0</v>
      </c>
      <c r="GE27" s="0" t="n">
        <f aca="false">IF($BD27="●",SUMIFS(ST_SUM!GS:GS,ST_SUM!$L:$L,$G27)/COUNTIFS($G:$G,$G27,$BD:$BD,"●",$A:$A,GE$5)/GE$3,0)/3600/$E27</f>
        <v>0</v>
      </c>
      <c r="GF27" s="0" t="n">
        <f aca="false">IF($BE27="●",SUMIFS(ST_SUM!GT:GT,ST_SUM!$L:$L,$G27)/COUNTIFS($G:$G,$G27,$BE:$BE,"●",$A:$A,GF$5)/GF$3,0)/3600/$E27</f>
        <v>0</v>
      </c>
      <c r="GG27" s="0" t="n">
        <f aca="false">IF($BF27="●",SUMIFS(ST_SUM!GU:GU,ST_SUM!$L:$L,$G27)/COUNTIFS($G:$G,$G27,$BF:$BF,"●",$A:$A,GG$5)/GG$3,0)/3600/$E27</f>
        <v>0</v>
      </c>
      <c r="GH27" s="0" t="n">
        <f aca="false">IF($BG27="●",SUMIFS(ST_SUM!GV:GV,ST_SUM!$L:$L,$G27)/COUNTIFS($G:$G,$G27,$BG:$BG,"●",$A:$A,GH$5)/GH$3,0)/3600/$E27</f>
        <v>0</v>
      </c>
      <c r="GI27" s="0" t="n">
        <f aca="false">IF($BH27="●",SUMIFS(ST_SUM!GW:GW,ST_SUM!$L:$L,$G27)/COUNTIFS($G:$G,$G27,$BH:$BH,"●",$A:$A,GI$5)/GI$3,0)/3600/$E27</f>
        <v>0</v>
      </c>
      <c r="GJ27" s="0" t="n">
        <f aca="false">IF($BI27="●",SUMIFS(ST_SUM!GX:GX,ST_SUM!$L:$L,$G27)/COUNTIFS($G:$G,$G27,$BI:$BI,"●",$A:$A,GJ$5)/GJ$3,0)/3600/$E27</f>
        <v>0</v>
      </c>
      <c r="GK27" s="0" t="n">
        <f aca="false">IF($BJ27="●",SUMIFS(ST_SUM!GY:GY,ST_SUM!$L:$L,$G27)/COUNTIFS($G:$G,$G27,$BJ:$BJ,"●",$A:$A,GK$5)/GK$3,0)/3600/$E27</f>
        <v>0</v>
      </c>
      <c r="GL27" s="0" t="n">
        <f aca="false">IF($BK27="●",SUMIFS(ST_SUM!GZ:GZ,ST_SUM!$L:$L,$G27)/COUNTIFS($G:$G,$G27,$BK:$BK,"●",$A:$A,GL$5)/GL$3,0)/3600/$E27</f>
        <v>0</v>
      </c>
      <c r="GM27" s="0" t="n">
        <f aca="false">IF($BL27="●",SUMIFS(ST_SUM!HA:HA,ST_SUM!$L:$L,$G27)/COUNTIFS($G:$G,$G27,$BL:$BL,"●",$A:$A,GM$5)/GM$3,0)/3600/$E27</f>
        <v>0</v>
      </c>
      <c r="GN27" s="0" t="n">
        <f aca="false">IF($BM27="●",SUMIFS(ST_SUM!HB:HB,ST_SUM!$L:$L,$G27)/COUNTIFS($G:$G,$G27,$BM:$BM,"●",$A:$A,GN$5)/GN$3,0)/3600/$E27</f>
        <v>0</v>
      </c>
      <c r="GO27" s="0" t="n">
        <f aca="false">IF($BN27="●",SUMIFS(ST_SUM!HC:HC,ST_SUM!$L:$L,$G27)/COUNTIFS($G:$G,$G27,$BN:$BN,"●",$A:$A,GO$5)/GO$3,0)/3600/$E27</f>
        <v>0</v>
      </c>
      <c r="GP27" s="0" t="n">
        <f aca="false">IF($BO27="●",SUMIFS(ST_SUM!HD:HD,ST_SUM!$L:$L,$G27)/COUNTIFS($G:$G,$G27,$BO:$BO,"●",$A:$A,GP$5)/GP$3,0)/3600/$E27</f>
        <v>0</v>
      </c>
      <c r="GQ27" s="0" t="n">
        <f aca="false">IF($BP27="●",SUMIFS(ST_SUM!HE:HE,ST_SUM!$L:$L,$G27)/COUNTIFS($G:$G,$G27,$BP:$BP,"●",$A:$A,GQ$5)/GQ$3,0)/3600/$E27</f>
        <v>0</v>
      </c>
      <c r="GR27" s="0" t="n">
        <f aca="false">IF($BQ27="●",SUMIFS(ST_SUM!HF:HF,ST_SUM!$L:$L,$G27)/COUNTIFS($G:$G,$G27,$BQ:$BQ,"●",$A:$A,GR$5)/GR$3,0)/3600/$E27</f>
        <v>0</v>
      </c>
      <c r="GS27" s="0" t="n">
        <f aca="false">IF($BR27="●",SUMIFS(ST_SUM!HG:HG,ST_SUM!$L:$L,$G27)/COUNTIFS($G:$G,$G27,$BR:$BR,"●",$A:$A,GS$5)/GS$3,0)/3600/$E27</f>
        <v>0</v>
      </c>
      <c r="GT27" s="0" t="n">
        <f aca="false">IF($BS27="●",SUMIFS(ST_SUM!HH:HH,ST_SUM!$L:$L,$G27)/COUNTIFS($G:$G,$G27,$BS:$BS,"●",$A:$A,GT$5)/GT$3,0)/3600/$E27</f>
        <v>0</v>
      </c>
      <c r="GU27" s="0" t="n">
        <f aca="false">IF($BT27="●",SUMIFS(ST_SUM!HI:HI,ST_SUM!$L:$L,$G27)/COUNTIFS($G:$G,$G27,$BT:$BT,"●",$A:$A,GU$5)/GU$3,0)/3600/$E27</f>
        <v>0</v>
      </c>
      <c r="GV27" s="0" t="n">
        <f aca="false">SUM(EI27:GU27)</f>
        <v>0</v>
      </c>
      <c r="GW27" s="0" t="n">
        <f aca="false">IF($H27="●",SUMIFS(ST_SUM!HK:HK,ST_SUM!$L:$L,$G27)/COUNTIFS($G:$G,$G27,$H:$H,"●",$A:$A,GW$5)/GW$3,0)/3600/$E27</f>
        <v>0</v>
      </c>
      <c r="GX27" s="0" t="n">
        <f aca="false">IF($I27="●",SUMIFS(ST_SUM!HL:HL,ST_SUM!$L:$L,$G27)/COUNTIFS($G:$G,$G27,$I:$I,"●",$A:$A,GX$5)/GX$3,0)/3600/$E27</f>
        <v>0</v>
      </c>
      <c r="GY27" s="0" t="n">
        <f aca="false">IF($J27="●",SUMIFS(ST_SUM!HM:HM,ST_SUM!$L:$L,$G27)/COUNTIFS($G:$G,$G27,$J:$J,"●",$A:$A,GY$5)/GY$3,0)/3600/$E27</f>
        <v>0</v>
      </c>
      <c r="GZ27" s="0" t="n">
        <f aca="false">IF($K27="●",SUMIFS(ST_SUM!HN:HN,ST_SUM!$L:$L,$G27)/COUNTIFS($G:$G,$G27,$K:$K,"●",$A:$A,GZ$5)/GZ$3,0)/3600/$E27</f>
        <v>0</v>
      </c>
      <c r="HA27" s="0" t="n">
        <f aca="false">IF($L27="●",SUMIFS(ST_SUM!HO:HO,ST_SUM!$L:$L,$G27)/COUNTIFS($G:$G,$G27,$L:$L,"●",$A:$A,HA$5)/HA$3,0)/3600/$E27</f>
        <v>0</v>
      </c>
      <c r="HB27" s="0" t="n">
        <f aca="false">IF($M27="●",SUMIFS(ST_SUM!HP:HP,ST_SUM!$L:$L,$G27)/COUNTIFS($G:$G,$G27,$M:$M,"●",$A:$A,HB$5)/HB$3,0)/3600/$E27</f>
        <v>0</v>
      </c>
      <c r="HC27" s="0" t="n">
        <f aca="false">IF($N27="●",SUMIFS(ST_SUM!HQ:HQ,ST_SUM!$L:$L,$G27)/COUNTIFS($G:$G,$G27,$N:$N,"●",$A:$A,HC$5)/HC$3,0)/3600/$E27</f>
        <v>0</v>
      </c>
      <c r="HD27" s="0" t="n">
        <f aca="false">IF($O27="●",SUMIFS(ST_SUM!HR:HR,ST_SUM!$L:$L,$G27,ST_SUM!$M:$M,IF($B27='PART METHOD'!$D$4,"FMCNC1",IF($B27='PART METHOD'!$D$6,"FMCNC2","STD")))/IF($B27='PART METHOD'!$D$4,COUNTIFS($G:$G,$G27,$O:$O,"●",$A:$A,HD$5,$B:$B,'PART METHOD'!$D$4),IF($B27='PART METHOD'!$D$6,COUNTIFS($G:$G,$G27,$O:$O,"●",$A:$A,HD$5,$B:$B,'PART METHOD'!$D$6),COUNTIFS($G:$G,$G27,$O:$O,"●",$A:$A,HD$5,$B:$B,"&lt;&gt;"&amp;'PART METHOD'!$D$4,$B:$B,"&lt;&gt;"&amp;'PART METHOD'!$D$6)))/HD$3,0)/3600/$E27</f>
        <v>0</v>
      </c>
      <c r="HE27" s="0" t="n">
        <f aca="false">IF($P27="●",SUMIFS(ST_SUM!HS:HS,ST_SUM!$L:$L,$G27,ST_SUM!$M:$M,IF($B27='PART METHOD'!$D$4,"FMCNC1",IF($B27='PART METHOD'!$D$6,"FMCNC2","STD")))/IF($B27='PART METHOD'!$D$4,COUNTIFS($G:$G,$G27,$P:$P,"●",$A:$A,HE$5,$B:$B,'PART METHOD'!$D$4),IF($B27='PART METHOD'!$D$6,COUNTIFS($G:$G,$G27,$P:$P,"●",$A:$A,HE$5,$B:$B,'PART METHOD'!$D$6),COUNTIFS($G:$G,$G27,$P:$P,"●",$A:$A,HE$5,$B:$B,"&lt;&gt;"&amp;'PART METHOD'!$D$4,$B:$B,"&lt;&gt;"&amp;'PART METHOD'!$D$6)))/HE$3,0)/3600/$E27</f>
        <v>0</v>
      </c>
      <c r="HF27" s="0" t="n">
        <f aca="false">IF($Q27="●",SUMIFS(ST_SUM!HT:HT,ST_SUM!$L:$L,$G27,ST_SUM!$M:$M,IF($B27='PART METHOD'!$D$4,"FMCNC1",IF($B27='PART METHOD'!$D$6,"FMCNC2","STD")))/IF($B27='PART METHOD'!$D$4,COUNTIFS($G:$G,$G27,$Q:$Q,"●",$A:$A,HF$5,$B:$B,'PART METHOD'!$D$4),IF($B27='PART METHOD'!$D$6,COUNTIFS($G:$G,$G27,$Q:$Q,"●",$A:$A,HF$5,$B:$B,'PART METHOD'!$D$6),COUNTIFS($G:$G,$G27,$Q:$Q,"●",$A:$A,HF$5,$B:$B,"&lt;&gt;"&amp;'PART METHOD'!$D$4,$B:$B,"&lt;&gt;"&amp;'PART METHOD'!$D$6)))/HF$3,0)/3600/$E27</f>
        <v>0</v>
      </c>
      <c r="HG27" s="0" t="n">
        <f aca="false">IF($R27="●",SUMIFS(ST_SUM!HU:HU,ST_SUM!$L:$L,$G27,ST_SUM!$M:$M,IF($B27='PART METHOD'!$D$4,"FMCNC1",IF($B27='PART METHOD'!$D$6,"FMCNC2","STD")))/IF($B27='PART METHOD'!$D$4,COUNTIFS($G:$G,$G27,$R:$R,"●",$A:$A,HG$5,$B:$B,'PART METHOD'!$D$4),IF($B27='PART METHOD'!$D$6,COUNTIFS($G:$G,$G27,$R:$R,"●",$A:$A,HG$5,$B:$B,'PART METHOD'!$D$6),COUNTIFS($G:$G,$G27,$R:$R,"●",$A:$A,HG$5,$B:$B,"&lt;&gt;"&amp;'PART METHOD'!$D$4,$B:$B,"&lt;&gt;"&amp;'PART METHOD'!$D$6)))/HG$3,0)/3600/$E27</f>
        <v>0</v>
      </c>
      <c r="HH27" s="0" t="n">
        <f aca="false">IF($S27="●",SUMIFS(ST_SUM!HV:HV,ST_SUM!$L:$L,$G27,ST_SUM!$M:$M,IF($B27='PART METHOD'!$D$4,"FMCNC1",IF($B27='PART METHOD'!$D$6,"FMCNC2","STD")))/IF($B27='PART METHOD'!$D$4,COUNTIFS($G:$G,$G27,$S:$S,"●",$A:$A,HH$5,$B:$B,'PART METHOD'!$D$4),IF($B27='PART METHOD'!$D$6,COUNTIFS($G:$G,$G27,$S:$S,"●",$A:$A,HH$5,$B:$B,'PART METHOD'!$D$6),COUNTIFS($G:$G,$G27,$S:$S,"●",$A:$A,HH$5,$B:$B,"&lt;&gt;"&amp;'PART METHOD'!$D$4,$B:$B,"&lt;&gt;"&amp;'PART METHOD'!$D$6)))/HH$3,0)/3600/$E27</f>
        <v>0</v>
      </c>
      <c r="HI27" s="0" t="n">
        <f aca="false">IF($T27="●",SUMIFS(ST_SUM!HW:HW,ST_SUM!$L:$L,$G27,ST_SUM!$M:$M,IF($B27='PART METHOD'!$D$4,"FMCNC1",IF($B27='PART METHOD'!$D$6,"FMCNC2","STD")))/IF($B27='PART METHOD'!$D$4,COUNTIFS($G:$G,$G27,$T:$T,"●",$A:$A,HI$5,$B:$B,'PART METHOD'!$D$4),IF($B27='PART METHOD'!$D$6,COUNTIFS($G:$G,$G27,$T:$T,"●",$A:$A,HI$5,$B:$B,'PART METHOD'!$D$6),COUNTIFS($G:$G,$G27,$T:$T,"●",$A:$A,HI$5,$B:$B,"&lt;&gt;"&amp;'PART METHOD'!$D$4,$B:$B,"&lt;&gt;"&amp;'PART METHOD'!$D$6)))/HI$3,0)/3600/$E27</f>
        <v>0</v>
      </c>
      <c r="HJ27" s="0" t="n">
        <f aca="false">IF($U27="●",SUMIFS(ST_SUM!HX:HX,ST_SUM!$L:$L,$G27,ST_SUM!$M:$M,IF($B27='PART METHOD'!$D$4,"FMCNC1",IF($B27='PART METHOD'!$D$6,"FMCNC2","STD")))/IF($B27='PART METHOD'!$D$4,COUNTIFS($G:$G,$G27,$U:$U,"●",$A:$A,HJ$5,$B:$B,'PART METHOD'!$D$4),IF($B27='PART METHOD'!$D$6,COUNTIFS($G:$G,$G27,$U:$U,"●",$A:$A,HJ$5,$B:$B,'PART METHOD'!$D$6),COUNTIFS($G:$G,$G27,$U:$U,"●",$A:$A,HJ$5,$B:$B,"&lt;&gt;"&amp;'PART METHOD'!$D$4,$B:$B,"&lt;&gt;"&amp;'PART METHOD'!$D$6)))/HJ$3,0)/3600/$E27</f>
        <v>0</v>
      </c>
      <c r="HK27" s="0" t="n">
        <f aca="false">IF($V27="●",SUMIFS(ST_SUM!HY:HY,ST_SUM!$L:$L,$G27,ST_SUM!$M:$M,IF($B27='PART METHOD'!$D$4,"FMCNC1",IF($B27='PART METHOD'!$D$6,"FMCNC2","STD")))/IF($B27='PART METHOD'!$D$4,COUNTIFS($G:$G,$G27,$V:$V,"●",$A:$A,HK$5,$B:$B,'PART METHOD'!$D$4),IF($B27='PART METHOD'!$D$6,COUNTIFS($G:$G,$G27,$V:$V,"●",$A:$A,HK$5,$B:$B,'PART METHOD'!$D$6),COUNTIFS($G:$G,$G27,$V:$V,"●",$A:$A,HK$5,$B:$B,"&lt;&gt;"&amp;'PART METHOD'!$D$4,$B:$B,"&lt;&gt;"&amp;'PART METHOD'!$D$6)))/HK$3,0)/3600/$E27</f>
        <v>0</v>
      </c>
      <c r="HL27" s="0" t="n">
        <f aca="false">IF($W27="●",SUMIFS(ST_SUM!HZ:HZ,ST_SUM!$L:$L,$G27,ST_SUM!$N:$N,IF($B27='PART METHOD'!$D$5,"HAND","STD"))/COUNTIFS($G:$G,$G27,$W:$W,"●",$A:$A,HL$5,$B:$B,IF($B27='PART METHOD'!$D$5,'PART METHOD'!$D$5,"&lt;&gt;"&amp;'PART METHOD'!$D$5))/HL$3,0)/3600/$E27</f>
        <v>0</v>
      </c>
      <c r="HM27" s="0" t="n">
        <f aca="false">IF($X27="●",SUMIFS(ST_SUM!IA:IA,ST_SUM!$L:$L,$G27)/COUNTIFS($G:$G,$G27,$X:$X,"●",$A:$A,HM$5)/HM$3,0)/3600/$E27</f>
        <v>0</v>
      </c>
      <c r="HN27" s="0" t="n">
        <f aca="false">IF($Y27="●",SUMIFS(ST_SUM!IB:IB,ST_SUM!$L:$L,$G27)/COUNTIFS($G:$G,$G27,$Y:$Y,"●",$A:$A,HN$5)/HN$3,0)/3600/$E27</f>
        <v>0</v>
      </c>
      <c r="HO27" s="0" t="n">
        <f aca="false">IF($Z27="●",SUMIFS(ST_SUM!IC:IC,ST_SUM!$L:$L,$G27)/COUNTIFS($G:$G,$G27,$Z:$Z,"●",$A:$A,HO$5)/HO$3,0)/3600/$E27</f>
        <v>0</v>
      </c>
      <c r="HP27" s="0" t="n">
        <f aca="false">IF($AA27="●",SUMIFS(ST_SUM!ID:ID,ST_SUM!$L:$L,$G27)/COUNTIFS($G:$G,$G27,$AA:$AA,"●",$A:$A,HP$5)/HP$3,0)/3600/$E27</f>
        <v>0</v>
      </c>
      <c r="HQ27" s="0" t="n">
        <f aca="false">IF($AB27="●",SUMIFS(ST_SUM!IE:IE,ST_SUM!$L:$L,$G27)/COUNTIFS($G:$G,$G27,$AB:$AB,"●",$A:$A,HQ$5)/HQ$3,0)/3600/$E27</f>
        <v>0</v>
      </c>
      <c r="HR27" s="0" t="n">
        <f aca="false">IF($AC27="●",SUMIFS(ST_SUM!IF:IF,ST_SUM!$L:$L,$G27)/COUNTIFS($G:$G,$G27,$AC:$AC,"●",$A:$A,HR$5)/HR$3,0)/3600/$E27</f>
        <v>0</v>
      </c>
      <c r="HS27" s="0" t="n">
        <f aca="false">IF($AD27="●",SUMIFS(ST_SUM!IG:IG,ST_SUM!$L:$L,$G27)/COUNTIFS($G:$G,$G27,$AD:$AD,"●",$A:$A,HS$5)/HS$3,0)/3600/$E27</f>
        <v>0</v>
      </c>
      <c r="HT27" s="0" t="n">
        <f aca="false">IF($AE27="●",SUMIFS(ST_SUM!IH:IH,ST_SUM!$L:$L,$G27)/COUNTIFS($G:$G,$G27,$AE:$AE,"●",$A:$A,HT$5)/HT$3,0)/3600/$E27</f>
        <v>0</v>
      </c>
      <c r="HU27" s="0" t="n">
        <f aca="false">IF($AF27="●",SUMIFS(ST_SUM!II:II,ST_SUM!$L:$L,$G27)/COUNTIFS($G:$G,$G27,$AF:$AF,"●",$A:$A,HU$5)/HU$3,0)/3600/$E27</f>
        <v>0</v>
      </c>
      <c r="HV27" s="0" t="n">
        <f aca="false">IF($AG27="●",SUMIFS(ST_SUM!IJ:IJ,ST_SUM!$L:$L,$G27)/COUNTIFS($G:$G,$G27,$AG:$AG,"●",$A:$A,HV$5)/HV$3,0)/3600/$E27</f>
        <v>0</v>
      </c>
      <c r="HW27" s="0" t="n">
        <f aca="false">IF($AH27="●",SUMIFS(ST_SUM!IK:IK,ST_SUM!$L:$L,$G27)/COUNTIFS($G:$G,$G27,$AH:$AH,"●",$A:$A,HW$5)/HW$3,0)/3600/$E27</f>
        <v>0</v>
      </c>
      <c r="HX27" s="0" t="n">
        <f aca="false">IF($AI27="●",SUMIFS(ST_SUM!IL:IL,ST_SUM!$L:$L,$G27)/COUNTIFS($G:$G,$G27,$AI:$AI,"●",$A:$A,HX$5)/HX$3,0)/3600/$E27</f>
        <v>0</v>
      </c>
      <c r="HY27" s="0" t="n">
        <f aca="false">IF($AJ27="●",SUMIFS(ST_SUM!IM:IM,ST_SUM!$L:$L,$G27)/COUNTIFS($G:$G,$G27,$AJ:$AJ,"●",$A:$A,HY$5)/HY$3,0)/3600/$E27</f>
        <v>0</v>
      </c>
      <c r="HZ27" s="0" t="n">
        <f aca="false">IF($AK27="●",SUMIFS(ST_SUM!IN:IN,ST_SUM!$L:$L,$G27)/COUNTIFS($G:$G,$G27,$AK:$AK,"●",$A:$A,HZ$5)/HZ$3,0)/3600/$E27</f>
        <v>0</v>
      </c>
      <c r="IA27" s="0" t="n">
        <f aca="false">IF($AL27="●",SUMIFS(ST_SUM!IO:IO,ST_SUM!$L:$L,$G27)/COUNTIFS($G:$G,$G27,$AL:$AL,"●",$A:$A,IA$5)/IA$3,0)/3600/$E27</f>
        <v>0</v>
      </c>
      <c r="IB27" s="0" t="n">
        <f aca="false">IF($AM27="●",SUMIFS(ST_SUM!IP:IP,ST_SUM!$L:$L,$G27)/COUNTIFS($G:$G,$G27,$AM:$AM,"●",$A:$A,IB$5)/IB$3,0)/3600/$E27</f>
        <v>0</v>
      </c>
      <c r="IC27" s="0" t="n">
        <f aca="false">IF($AN27="●",SUMIFS(ST_SUM!IQ:IQ,ST_SUM!$L:$L,$G27)/COUNTIFS($G:$G,$G27,$AN:$AN,"●",$A:$A,IC$5)/IC$3,0)/3600/$E27</f>
        <v>0</v>
      </c>
      <c r="ID27" s="0" t="n">
        <f aca="false">IF($AO27="●",SUMIFS(ST_SUM!IR:IR,ST_SUM!$L:$L,$G27)/COUNTIFS($G:$G,$G27,$AO:$AO,"●",$A:$A,ID$5)/ID$3,0)/3600/$E27</f>
        <v>0</v>
      </c>
      <c r="IE27" s="0" t="n">
        <f aca="false">IF($AP27="●",SUMIFS(ST_SUM!IS:IS,ST_SUM!$L:$L,$G27)/COUNTIFS($G:$G,$G27,$AP:$AP,"●",$A:$A,IE$5)/IE$3,0)/3600/$E27</f>
        <v>0</v>
      </c>
      <c r="IF27" s="0" t="n">
        <f aca="false">IF($AQ27="●",SUMIFS(ST_SUM!IT:IT,ST_SUM!$L:$L,$G27)/COUNTIFS($G:$G,$G27,$AQ:$AQ,"●",$A:$A,IF$5)/IF$3,0)/3600/$E27</f>
        <v>0</v>
      </c>
      <c r="IG27" s="0" t="n">
        <f aca="false">IF($AR27="●",SUMIFS(ST_SUM!IU:IU,ST_SUM!$L:$L,$G27)/COUNTIFS($G:$G,$G27,$AR:$AR,"●",$A:$A,IG$5)/IG$3,0)/3600/$E27</f>
        <v>0</v>
      </c>
      <c r="IH27" s="0" t="n">
        <f aca="false">IF($AS27="●",SUMIFS(ST_SUM!IV:IV,ST_SUM!$L:$L,$G27)/COUNTIFS($G:$G,$G27,$AS:$AS,"●",$A:$A,IH$5)/IH$3,0)/3600/$E27</f>
        <v>0</v>
      </c>
      <c r="II27" s="0" t="n">
        <f aca="false">IF($AT27="●",SUMIFS(ST_SUM!IW:IW,ST_SUM!$L:$L,$G27)/COUNTIFS($G:$G,$G27,$AT:$AT,"●",$A:$A,II$5)/II$3,0)/3600/$E27</f>
        <v>0</v>
      </c>
      <c r="IJ27" s="0" t="n">
        <f aca="false">IF($AU27="●",SUMIFS(ST_SUM!IX:IX,ST_SUM!$L:$L,$G27)/COUNTIFS($G:$G,$G27,$AU:$AU,"●",$A:$A,IJ$5)/IJ$3,0)/3600/$E27</f>
        <v>0</v>
      </c>
      <c r="IK27" s="0" t="n">
        <f aca="false">IF($AV27="●",SUMIFS(ST_SUM!IY:IY,ST_SUM!$L:$L,$G27)/COUNTIFS($G:$G,$G27,$AV:$AV,"●",$A:$A,IK$5)/IK$3,0)/3600/$E27</f>
        <v>0</v>
      </c>
      <c r="IL27" s="0" t="n">
        <f aca="false">IF($AW27="●",SUMIFS(ST_SUM!IZ:IZ,ST_SUM!$L:$L,$G27)/COUNTIFS($G:$G,$G27,$AW:$AW,"●",$A:$A,IL$5)/IL$3,0)/3600/$E27</f>
        <v>0</v>
      </c>
      <c r="IM27" s="0" t="n">
        <f aca="false">IF($AX27="●",SUMIFS(ST_SUM!JA:JA,ST_SUM!$L:$L,$G27)/COUNTIFS($G:$G,$G27,$AX:$AX,"●",$A:$A,IM$5)/IM$3,0)/3600/$E27</f>
        <v>0</v>
      </c>
      <c r="IN27" s="0" t="n">
        <f aca="false">IF($AY27="●",SUMIFS(ST_SUM!JB:JB,ST_SUM!$L:$L,$G27)/COUNTIFS($G:$G,$G27,$AY:$AY,"●",$A:$A,IN$5)/IN$3,0)/3600/$E27</f>
        <v>0</v>
      </c>
      <c r="IO27" s="0" t="n">
        <f aca="false">IF($AZ27="●",SUMIFS(ST_SUM!JC:JC,ST_SUM!$L:$L,$G27)/COUNTIFS($G:$G,$G27,$AZ:$AZ,"●",$A:$A,IO$5)/IO$3,0)/3600/$E27</f>
        <v>0</v>
      </c>
      <c r="IP27" s="0" t="n">
        <f aca="false">IF($BA27="●",SUMIFS(ST_SUM!JD:JD,ST_SUM!$L:$L,$G27)/COUNTIFS($G:$G,$G27,$BA:$BA,"●",$A:$A,IP$5)/IP$3,0)/3600/$E27</f>
        <v>0</v>
      </c>
      <c r="IQ27" s="0" t="n">
        <f aca="false">IF($BB27="●",SUMIFS(ST_SUM!JE:JE,ST_SUM!$L:$L,$G27)/COUNTIFS($G:$G,$G27,$BB:$BB,"●",$A:$A,IQ$5)/IQ$3,0)/3600/$E27</f>
        <v>0</v>
      </c>
      <c r="IR27" s="0" t="n">
        <f aca="false">IF($BC27="●",SUMIFS(ST_SUM!JF:JF,ST_SUM!$L:$L,$G27)/COUNTIFS($G:$G,$G27,$BC:$BC,"●",$A:$A,IR$5)/IR$3,0)/3600/$E27</f>
        <v>0</v>
      </c>
      <c r="IS27" s="0" t="n">
        <f aca="false">IF($BD27="●",SUMIFS(ST_SUM!JG:JG,ST_SUM!$L:$L,$G27)/COUNTIFS($G:$G,$G27,$BD:$BD,"●",$A:$A,IS$5)/IS$3,0)/3600/$E27</f>
        <v>0</v>
      </c>
      <c r="IT27" s="0" t="n">
        <f aca="false">IF($BE27="●",SUMIFS(ST_SUM!JH:JH,ST_SUM!$L:$L,$G27)/COUNTIFS($G:$G,$G27,$BE:$BE,"●",$A:$A,IT$5)/IT$3,0)/3600/$E27</f>
        <v>0</v>
      </c>
      <c r="IU27" s="0" t="n">
        <f aca="false">IF($BF27="●",SUMIFS(ST_SUM!JI:JI,ST_SUM!$L:$L,$G27)/COUNTIFS($G:$G,$G27,$BF:$BF,"●",$A:$A,IU$5)/IU$3,0)/3600/$E27</f>
        <v>0</v>
      </c>
      <c r="IV27" s="0" t="n">
        <f aca="false">IF($BG27="●",SUMIFS(ST_SUM!JJ:JJ,ST_SUM!$L:$L,$G27)/COUNTIFS($G:$G,$G27,$BG:$BG,"●",$A:$A,IV$5)/IV$3,0)/3600/$E27</f>
        <v>0</v>
      </c>
      <c r="IW27" s="0" t="n">
        <f aca="false">IF($BH27="●",SUMIFS(ST_SUM!JK:JK,ST_SUM!$L:$L,$G27)/COUNTIFS($G:$G,$G27,$BH:$BH,"●",$A:$A,IW$5)/IW$3,0)/3600/$E27</f>
        <v>0</v>
      </c>
      <c r="IX27" s="0" t="n">
        <f aca="false">IF($BI27="●",SUMIFS(ST_SUM!JL:JL,ST_SUM!$L:$L,$G27)/COUNTIFS($G:$G,$G27,$BI:$BI,"●",$A:$A,IX$5)/IX$3,0)/3600/$E27</f>
        <v>0</v>
      </c>
      <c r="IY27" s="0" t="n">
        <f aca="false">IF($BJ27="●",SUMIFS(ST_SUM!JM:JM,ST_SUM!$L:$L,$G27)/COUNTIFS($G:$G,$G27,$BJ:$BJ,"●",$A:$A,IY$5)/IY$3,0)/3600/$E27</f>
        <v>0</v>
      </c>
      <c r="IZ27" s="0" t="n">
        <f aca="false">IF($BK27="●",SUMIFS(ST_SUM!JN:JN,ST_SUM!$L:$L,$G27)/COUNTIFS($G:$G,$G27,$BK:$BK,"●",$A:$A,IZ$5)/IZ$3,0)/3600/$E27</f>
        <v>0</v>
      </c>
      <c r="JA27" s="0" t="n">
        <f aca="false">IF($BL27="●",SUMIFS(ST_SUM!JO:JO,ST_SUM!$L:$L,$G27)/COUNTIFS($G:$G,$G27,$BL:$BL,"●",$A:$A,JA$5)/JA$3,0)/3600/$E27</f>
        <v>0</v>
      </c>
      <c r="JB27" s="0" t="n">
        <f aca="false">IF($BM27="●",SUMIFS(ST_SUM!JP:JP,ST_SUM!$L:$L,$G27)/COUNTIFS($G:$G,$G27,$BM:$BM,"●",$A:$A,JB$5)/JB$3,0)/3600/$E27</f>
        <v>0</v>
      </c>
      <c r="JC27" s="0" t="n">
        <f aca="false">IF($BN27="●",SUMIFS(ST_SUM!JQ:JQ,ST_SUM!$L:$L,$G27)/COUNTIFS($G:$G,$G27,$BN:$BN,"●",$A:$A,JC$5)/JC$3,0)/3600/$E27</f>
        <v>0</v>
      </c>
      <c r="JD27" s="0" t="n">
        <f aca="false">IF($BO27="●",SUMIFS(ST_SUM!JR:JR,ST_SUM!$L:$L,$G27)/COUNTIFS($G:$G,$G27,$BO:$BO,"●",$A:$A,JD$5)/JD$3,0)/3600/$E27</f>
        <v>0</v>
      </c>
      <c r="JE27" s="0" t="n">
        <f aca="false">IF($BP27="●",SUMIFS(ST_SUM!JS:JS,ST_SUM!$L:$L,$G27)/COUNTIFS($G:$G,$G27,$BP:$BP,"●",$A:$A,JE$5)/JE$3,0)/3600/$E27</f>
        <v>0</v>
      </c>
      <c r="JF27" s="0" t="n">
        <f aca="false">IF($BQ27="●",SUMIFS(ST_SUM!JT:JT,ST_SUM!$L:$L,$G27)/COUNTIFS($G:$G,$G27,$BQ:$BQ,"●",$A:$A,JF$5)/JF$3,0)/3600/$E27</f>
        <v>0</v>
      </c>
      <c r="JG27" s="0" t="n">
        <f aca="false">IF($BR27="●",SUMIFS(ST_SUM!JU:JU,ST_SUM!$L:$L,$G27)/COUNTIFS($G:$G,$G27,$BR:$BR,"●",$A:$A,JG$5)/JG$3,0)/3600/$E27</f>
        <v>0</v>
      </c>
      <c r="JH27" s="0" t="n">
        <f aca="false">IF($BS27="●",SUMIFS(ST_SUM!JV:JV,ST_SUM!$L:$L,$G27)/COUNTIFS($G:$G,$G27,$BS:$BS,"●",$A:$A,JH$5)/JH$3,0)/3600/$E27</f>
        <v>0</v>
      </c>
      <c r="JI27" s="0" t="n">
        <f aca="false">IF($BT27="●",SUMIFS(ST_SUM!JW:JW,ST_SUM!$L:$L,$G27)/COUNTIFS($G:$G,$G27,$BT:$BT,"●",$A:$A,JI$5)/JI$3,0)/3600/$E27</f>
        <v>0</v>
      </c>
      <c r="JJ27" s="0" t="n">
        <f aca="false">SUM(GW27:JI27)</f>
        <v>0</v>
      </c>
      <c r="JK27" s="0" t="n">
        <f aca="false">IF($H27="●",SUMIFS(ST_SUM!JY:JY,ST_SUM!$L:$L,$G27)/COUNTIFS($G:$G,$G27,$H:$H,"●",$A:$A,JK$5)/JK$3,0)/3600/$E27</f>
        <v>0</v>
      </c>
      <c r="JL27" s="0" t="n">
        <f aca="false">IF($I27="●",SUMIFS(ST_SUM!JZ:JZ,ST_SUM!$L:$L,$G27)/COUNTIFS($G:$G,$G27,$I:$I,"●",$A:$A,JL$5)/JL$3,0)/3600/$E27</f>
        <v>0</v>
      </c>
      <c r="JM27" s="0" t="n">
        <f aca="false">IF($J27="●",SUMIFS(ST_SUM!KA:KA,ST_SUM!$L:$L,$G27)/COUNTIFS($G:$G,$G27,$J:$J,"●",$A:$A,JM$5)/JM$3,0)/3600/$E27</f>
        <v>0</v>
      </c>
      <c r="JN27" s="0" t="n">
        <f aca="false">IF($K27="●",SUMIFS(ST_SUM!KB:KB,ST_SUM!$L:$L,$G27)/COUNTIFS($G:$G,$G27,$K:$K,"●",$A:$A,JN$5)/JN$3,0)/3600/$E27</f>
        <v>0</v>
      </c>
      <c r="JO27" s="0" t="n">
        <f aca="false">IF($L27="●",SUMIFS(ST_SUM!KC:KC,ST_SUM!$L:$L,$G27)/COUNTIFS($G:$G,$G27,$L:$L,"●",$A:$A,JO$5)/JO$3,0)/3600/$E27</f>
        <v>0</v>
      </c>
      <c r="JP27" s="0" t="n">
        <f aca="false">IF($M27="●",SUMIFS(ST_SUM!KD:KD,ST_SUM!$L:$L,$G27)/COUNTIFS($G:$G,$G27,$M:$M,"●",$A:$A,JP$5)/JP$3,0)/3600/$E27</f>
        <v>0</v>
      </c>
      <c r="JQ27" s="0" t="n">
        <f aca="false">IF($N27="●",SUMIFS(ST_SUM!KE:KE,ST_SUM!$L:$L,$G27)/COUNTIFS($G:$G,$G27,$N:$N,"●",$A:$A,JQ$5)/JQ$3,0)/3600/$E27</f>
        <v>0</v>
      </c>
      <c r="JR27" s="0" t="n">
        <f aca="false">IF($O27="●",SUMIFS(ST_SUM!KF:KF,ST_SUM!$L:$L,$G27,ST_SUM!$M:$M,IF($B27='PART METHOD'!$D$4,"FMCNC1",IF($B27='PART METHOD'!$D$6,"FMCNC2","STD")))/IF($B27='PART METHOD'!$D$4,COUNTIFS($G:$G,$G27,$O:$O,"●",$A:$A,JR$5,$B:$B,'PART METHOD'!$D$4),IF($B27='PART METHOD'!$D$6,COUNTIFS($G:$G,$G27,$O:$O,"●",$A:$A,JR$5,$B:$B,'PART METHOD'!$D$6),COUNTIFS($G:$G,$G27,$O:$O,"●",$A:$A,JR$5,$B:$B,"&lt;&gt;"&amp;'PART METHOD'!$D$4,$B:$B,"&lt;&gt;"&amp;'PART METHOD'!$D$6)))/JR$3,0)/3600/$E27</f>
        <v>0</v>
      </c>
      <c r="JS27" s="0" t="n">
        <f aca="false">IF($P27="●",SUMIFS(ST_SUM!KG:KG,ST_SUM!$L:$L,$G27,ST_SUM!$M:$M,IF($B27='PART METHOD'!$D$4,"FMCNC1",IF($B27='PART METHOD'!$D$6,"FMCNC2","STD")))/IF($B27='PART METHOD'!$D$4,COUNTIFS($G:$G,$G27,$P:$P,"●",$A:$A,JS$5,$B:$B,'PART METHOD'!$D$4),IF($B27='PART METHOD'!$D$6,COUNTIFS($G:$G,$G27,$P:$P,"●",$A:$A,JS$5,$B:$B,'PART METHOD'!$D$6),COUNTIFS($G:$G,$G27,$P:$P,"●",$A:$A,JS$5,$B:$B,"&lt;&gt;"&amp;'PART METHOD'!$D$4,$B:$B,"&lt;&gt;"&amp;'PART METHOD'!$D$6)))/JS$3,0)/3600/$E27</f>
        <v>0</v>
      </c>
      <c r="JT27" s="0" t="n">
        <f aca="false">IF($Q27="●",SUMIFS(ST_SUM!KH:KH,ST_SUM!$L:$L,$G27,ST_SUM!$M:$M,IF($B27='PART METHOD'!$D$4,"FMCNC1",IF($B27='PART METHOD'!$D$6,"FMCNC2","STD")))/IF($B27='PART METHOD'!$D$4,COUNTIFS($G:$G,$G27,$Q:$Q,"●",$A:$A,JT$5,$B:$B,'PART METHOD'!$D$4),IF($B27='PART METHOD'!$D$6,COUNTIFS($G:$G,$G27,$Q:$Q,"●",$A:$A,JT$5,$B:$B,'PART METHOD'!$D$6),COUNTIFS($G:$G,$G27,$Q:$Q,"●",$A:$A,JT$5,$B:$B,"&lt;&gt;"&amp;'PART METHOD'!$D$4,$B:$B,"&lt;&gt;"&amp;'PART METHOD'!$D$6)))/JT$3,0)/3600/$E27</f>
        <v>0</v>
      </c>
      <c r="JU27" s="0" t="n">
        <f aca="false">IF($R27="●",SUMIFS(ST_SUM!KI:KI,ST_SUM!$L:$L,$G27,ST_SUM!$M:$M,IF($B27='PART METHOD'!$D$4,"FMCNC1",IF($B27='PART METHOD'!$D$6,"FMCNC2","STD")))/IF($B27='PART METHOD'!$D$4,COUNTIFS($G:$G,$G27,$R:$R,"●",$A:$A,JU$5,$B:$B,'PART METHOD'!$D$4),IF($B27='PART METHOD'!$D$6,COUNTIFS($G:$G,$G27,$R:$R,"●",$A:$A,JU$5,$B:$B,'PART METHOD'!$D$6),COUNTIFS($G:$G,$G27,$R:$R,"●",$A:$A,JU$5,$B:$B,"&lt;&gt;"&amp;'PART METHOD'!$D$4,$B:$B,"&lt;&gt;"&amp;'PART METHOD'!$D$6)))/JU$3,0)/3600/$E27</f>
        <v>0</v>
      </c>
      <c r="JV27" s="0" t="n">
        <f aca="false">IF($S27="●",SUMIFS(ST_SUM!KJ:KJ,ST_SUM!$L:$L,$G27,ST_SUM!$M:$M,IF($B27='PART METHOD'!$D$4,"FMCNC1",IF($B27='PART METHOD'!$D$6,"FMCNC2","STD")))/IF($B27='PART METHOD'!$D$4,COUNTIFS($G:$G,$G27,$S:$S,"●",$A:$A,JV$5,$B:$B,'PART METHOD'!$D$4),IF($B27='PART METHOD'!$D$6,COUNTIFS($G:$G,$G27,$S:$S,"●",$A:$A,JV$5,$B:$B,'PART METHOD'!$D$6),COUNTIFS($G:$G,$G27,$S:$S,"●",$A:$A,JV$5,$B:$B,"&lt;&gt;"&amp;'PART METHOD'!$D$4,$B:$B,"&lt;&gt;"&amp;'PART METHOD'!$D$6)))/JV$3,0)/3600/$E27</f>
        <v>0</v>
      </c>
      <c r="JW27" s="0" t="n">
        <f aca="false">IF($T27="●",SUMIFS(ST_SUM!KK:KK,ST_SUM!$L:$L,$G27,ST_SUM!$M:$M,IF($B27='PART METHOD'!$D$4,"FMCNC1",IF($B27='PART METHOD'!$D$6,"FMCNC2","STD")))/IF($B27='PART METHOD'!$D$4,COUNTIFS($G:$G,$G27,$T:$T,"●",$A:$A,JW$5,$B:$B,'PART METHOD'!$D$4),IF($B27='PART METHOD'!$D$6,COUNTIFS($G:$G,$G27,$T:$T,"●",$A:$A,JW$5,$B:$B,'PART METHOD'!$D$6),COUNTIFS($G:$G,$G27,$T:$T,"●",$A:$A,JW$5,$B:$B,"&lt;&gt;"&amp;'PART METHOD'!$D$4,$B:$B,"&lt;&gt;"&amp;'PART METHOD'!$D$6)))/JW$3,0)/3600/$E27</f>
        <v>0</v>
      </c>
      <c r="JX27" s="0" t="n">
        <f aca="false">IF($U27="●",SUMIFS(ST_SUM!KL:KL,ST_SUM!$L:$L,$G27,ST_SUM!$M:$M,IF($B27='PART METHOD'!$D$4,"FMCNC1",IF($B27='PART METHOD'!$D$6,"FMCNC2","STD")))/IF($B27='PART METHOD'!$D$4,COUNTIFS($G:$G,$G27,$U:$U,"●",$A:$A,JX$5,$B:$B,'PART METHOD'!$D$4),IF($B27='PART METHOD'!$D$6,COUNTIFS($G:$G,$G27,$U:$U,"●",$A:$A,JX$5,$B:$B,'PART METHOD'!$D$6),COUNTIFS($G:$G,$G27,$U:$U,"●",$A:$A,JX$5,$B:$B,"&lt;&gt;"&amp;'PART METHOD'!$D$4,$B:$B,"&lt;&gt;"&amp;'PART METHOD'!$D$6)))/JX$3,0)/3600/$E27</f>
        <v>0</v>
      </c>
      <c r="JY27" s="0" t="n">
        <f aca="false">IF($V27="●",SUMIFS(ST_SUM!KM:KM,ST_SUM!$L:$L,$G27,ST_SUM!$M:$M,IF($B27='PART METHOD'!$D$4,"FMCNC1",IF($B27='PART METHOD'!$D$6,"FMCNC2","STD")))/IF($B27='PART METHOD'!$D$4,COUNTIFS($G:$G,$G27,$V:$V,"●",$A:$A,JY$5,$B:$B,'PART METHOD'!$D$4),IF($B27='PART METHOD'!$D$6,COUNTIFS($G:$G,$G27,$V:$V,"●",$A:$A,JY$5,$B:$B,'PART METHOD'!$D$6),COUNTIFS($G:$G,$G27,$V:$V,"●",$A:$A,JY$5,$B:$B,"&lt;&gt;"&amp;'PART METHOD'!$D$4,$B:$B,"&lt;&gt;"&amp;'PART METHOD'!$D$6)))/JY$3,0)/3600/$E27</f>
        <v>0</v>
      </c>
      <c r="JZ27" s="0" t="n">
        <f aca="false">IF($W27="●",SUMIFS(ST_SUM!KN:KN,ST_SUM!$L:$L,$G27,ST_SUM!$N:$N,IF($B27='PART METHOD'!$D$5,"HAND","STD"))/COUNTIFS($G:$G,$G27,$W:$W,"●",$A:$A,JZ$5,$B:$B,IF($B27='PART METHOD'!$D$5,'PART METHOD'!$D$5,"&lt;&gt;"&amp;'PART METHOD'!$D$5))/JZ$3,0)/3600/$E27</f>
        <v>0</v>
      </c>
      <c r="KA27" s="0" t="n">
        <f aca="false">IF($X27="●",SUMIFS(ST_SUM!KO:KO,ST_SUM!$L:$L,$G27)/COUNTIFS($G:$G,$G27,$X:$X,"●",$A:$A,KA$5)/KA$3,0)/3600/$E27</f>
        <v>0</v>
      </c>
      <c r="KB27" s="0" t="n">
        <f aca="false">IF($Y27="●",SUMIFS(ST_SUM!KP:KP,ST_SUM!$L:$L,$G27)/COUNTIFS($G:$G,$G27,$Y:$Y,"●",$A:$A,KB$5)/KB$3,0)/3600/$E27</f>
        <v>0</v>
      </c>
      <c r="KC27" s="0" t="n">
        <f aca="false">IF($Z27="●",SUMIFS(ST_SUM!KQ:KQ,ST_SUM!$L:$L,$G27)/COUNTIFS($G:$G,$G27,$Z:$Z,"●",$A:$A,KC$5)/KC$3,0)/3600/$E27</f>
        <v>0</v>
      </c>
      <c r="KD27" s="0" t="n">
        <f aca="false">IF($AA27="●",SUMIFS(ST_SUM!KR:KR,ST_SUM!$L:$L,$G27)/COUNTIFS($G:$G,$G27,$AA:$AA,"●",$A:$A,KD$5)/KD$3,0)/3600/$E27</f>
        <v>0</v>
      </c>
      <c r="KE27" s="0" t="n">
        <f aca="false">IF($AB27="●",SUMIFS(ST_SUM!KS:KS,ST_SUM!$L:$L,$G27)/COUNTIFS($G:$G,$G27,$AB:$AB,"●",$A:$A,KE$5)/KE$3,0)/3600/$E27</f>
        <v>0</v>
      </c>
      <c r="KF27" s="0" t="n">
        <f aca="false">IF($AC27="●",SUMIFS(ST_SUM!KT:KT,ST_SUM!$L:$L,$G27)/COUNTIFS($G:$G,$G27,$AC:$AC,"●",$A:$A,KF$5)/KF$3,0)/3600/$E27</f>
        <v>0</v>
      </c>
      <c r="KG27" s="0" t="n">
        <f aca="false">IF($AD27="●",SUMIFS(ST_SUM!KU:KU,ST_SUM!$L:$L,$G27)/COUNTIFS($G:$G,$G27,$AD:$AD,"●",$A:$A,KG$5)/KG$3,0)/3600/$E27</f>
        <v>0</v>
      </c>
      <c r="KH27" s="0" t="n">
        <f aca="false">IF($AE27="●",SUMIFS(ST_SUM!KV:KV,ST_SUM!$L:$L,$G27)/COUNTIFS($G:$G,$G27,$AE:$AE,"●",$A:$A,KH$5)/KH$3,0)/3600/$E27</f>
        <v>0</v>
      </c>
      <c r="KI27" s="0" t="n">
        <f aca="false">IF($AF27="●",SUMIFS(ST_SUM!KW:KW,ST_SUM!$L:$L,$G27)/COUNTIFS($G:$G,$G27,$AF:$AF,"●",$A:$A,KI$5)/KI$3,0)/3600/$E27</f>
        <v>0</v>
      </c>
      <c r="KJ27" s="0" t="n">
        <f aca="false">IF($AG27="●",SUMIFS(ST_SUM!KX:KX,ST_SUM!$L:$L,$G27)/COUNTIFS($G:$G,$G27,$AG:$AG,"●",$A:$A,KJ$5)/KJ$3,0)/3600/$E27</f>
        <v>0</v>
      </c>
      <c r="KK27" s="0" t="n">
        <f aca="false">IF($AH27="●",SUMIFS(ST_SUM!KY:KY,ST_SUM!$L:$L,$G27)/COUNTIFS($G:$G,$G27,$AH:$AH,"●",$A:$A,KK$5)/KK$3,0)/3600/$E27</f>
        <v>0</v>
      </c>
      <c r="KL27" s="0" t="n">
        <f aca="false">IF($AI27="●",SUMIFS(ST_SUM!KZ:KZ,ST_SUM!$L:$L,$G27)/COUNTIFS($G:$G,$G27,$AI:$AI,"●",$A:$A,KL$5)/KL$3,0)/3600/$E27</f>
        <v>0</v>
      </c>
      <c r="KM27" s="0" t="n">
        <f aca="false">IF($AJ27="●",SUMIFS(ST_SUM!LA:LA,ST_SUM!$L:$L,$G27)/COUNTIFS($G:$G,$G27,$AJ:$AJ,"●",$A:$A,KM$5)/KM$3,0)/3600/$E27</f>
        <v>0</v>
      </c>
      <c r="KN27" s="0" t="n">
        <f aca="false">IF($AK27="●",SUMIFS(ST_SUM!LB:LB,ST_SUM!$L:$L,$G27)/COUNTIFS($G:$G,$G27,$AK:$AK,"●",$A:$A,KN$5)/KN$3,0)/3600/$E27</f>
        <v>0</v>
      </c>
      <c r="KO27" s="0" t="n">
        <f aca="false">IF($AL27="●",SUMIFS(ST_SUM!LC:LC,ST_SUM!$L:$L,$G27)/COUNTIFS($G:$G,$G27,$AL:$AL,"●",$A:$A,KO$5)/KO$3,0)/3600/$E27</f>
        <v>0</v>
      </c>
      <c r="KP27" s="0" t="n">
        <f aca="false">IF($AM27="●",SUMIFS(ST_SUM!LD:LD,ST_SUM!$L:$L,$G27)/COUNTIFS($G:$G,$G27,$AM:$AM,"●",$A:$A,KP$5)/KP$3,0)/3600/$E27</f>
        <v>0</v>
      </c>
      <c r="KQ27" s="0" t="n">
        <f aca="false">IF($AN27="●",SUMIFS(ST_SUM!LE:LE,ST_SUM!$L:$L,$G27)/COUNTIFS($G:$G,$G27,$AN:$AN,"●",$A:$A,KQ$5)/KQ$3,0)/3600/$E27</f>
        <v>0</v>
      </c>
      <c r="KR27" s="0" t="n">
        <f aca="false">IF($AO27="●",SUMIFS(ST_SUM!LF:LF,ST_SUM!$L:$L,$G27)/COUNTIFS($G:$G,$G27,$AO:$AO,"●",$A:$A,KR$5)/KR$3,0)/3600/$E27</f>
        <v>0</v>
      </c>
      <c r="KS27" s="0" t="n">
        <f aca="false">IF($AP27="●",SUMIFS(ST_SUM!LG:LG,ST_SUM!$L:$L,$G27)/COUNTIFS($G:$G,$G27,$AP:$AP,"●",$A:$A,KS$5)/KS$3,0)/3600/$E27</f>
        <v>0</v>
      </c>
      <c r="KT27" s="0" t="n">
        <f aca="false">IF($AQ27="●",SUMIFS(ST_SUM!LH:LH,ST_SUM!$L:$L,$G27)/COUNTIFS($G:$G,$G27,$AQ:$AQ,"●",$A:$A,KT$5)/KT$3,0)/3600/$E27</f>
        <v>0</v>
      </c>
      <c r="KU27" s="0" t="n">
        <f aca="false">IF($AR27="●",SUMIFS(ST_SUM!LI:LI,ST_SUM!$L:$L,$G27)/COUNTIFS($G:$G,$G27,$AR:$AR,"●",$A:$A,KU$5)/KU$3,0)/3600/$E27</f>
        <v>0</v>
      </c>
      <c r="KV27" s="0" t="n">
        <f aca="false">IF($AS27="●",SUMIFS(ST_SUM!LJ:LJ,ST_SUM!$L:$L,$G27)/COUNTIFS($G:$G,$G27,$AS:$AS,"●",$A:$A,KV$5)/KV$3,0)/3600/$E27</f>
        <v>0</v>
      </c>
      <c r="KW27" s="0" t="n">
        <f aca="false">IF($AT27="●",SUMIFS(ST_SUM!LK:LK,ST_SUM!$L:$L,$G27)/COUNTIFS($G:$G,$G27,$AT:$AT,"●",$A:$A,KW$5)/KW$3,0)/3600/$E27</f>
        <v>0</v>
      </c>
      <c r="KX27" s="0" t="n">
        <f aca="false">IF($AU27="●",SUMIFS(ST_SUM!LL:LL,ST_SUM!$L:$L,$G27)/COUNTIFS($G:$G,$G27,$AU:$AU,"●",$A:$A,KX$5)/KX$3,0)/3600/$E27</f>
        <v>0</v>
      </c>
      <c r="KY27" s="0" t="n">
        <f aca="false">IF($AV27="●",SUMIFS(ST_SUM!LM:LM,ST_SUM!$L:$L,$G27)/COUNTIFS($G:$G,$G27,$AV:$AV,"●",$A:$A,KY$5)/KY$3,0)/3600/$E27</f>
        <v>0</v>
      </c>
      <c r="KZ27" s="0" t="n">
        <f aca="false">IF($AW27="●",SUMIFS(ST_SUM!LN:LN,ST_SUM!$L:$L,$G27)/COUNTIFS($G:$G,$G27,$AW:$AW,"●",$A:$A,KZ$5)/KZ$3,0)/3600/$E27</f>
        <v>0</v>
      </c>
      <c r="LA27" s="0" t="n">
        <f aca="false">IF($AX27="●",SUMIFS(ST_SUM!LO:LO,ST_SUM!$L:$L,$G27)/COUNTIFS($G:$G,$G27,$AX:$AX,"●",$A:$A,LA$5)/LA$3,0)/3600/$E27</f>
        <v>0</v>
      </c>
      <c r="LB27" s="0" t="n">
        <f aca="false">IF($AY27="●",SUMIFS(ST_SUM!LP:LP,ST_SUM!$L:$L,$G27)/COUNTIFS($G:$G,$G27,$AY:$AY,"●",$A:$A,LB$5)/LB$3,0)/3600/$E27</f>
        <v>0</v>
      </c>
      <c r="LC27" s="0" t="n">
        <f aca="false">IF($AZ27="●",SUMIFS(ST_SUM!LQ:LQ,ST_SUM!$L:$L,$G27)/COUNTIFS($G:$G,$G27,$AZ:$AZ,"●",$A:$A,LC$5)/LC$3,0)/3600/$E27</f>
        <v>0</v>
      </c>
      <c r="LD27" s="0" t="n">
        <f aca="false">IF($BA27="●",SUMIFS(ST_SUM!LR:LR,ST_SUM!$L:$L,$G27)/COUNTIFS($G:$G,$G27,$BA:$BA,"●",$A:$A,LD$5)/LD$3,0)/3600/$E27</f>
        <v>0</v>
      </c>
      <c r="LE27" s="0" t="n">
        <f aca="false">IF($BB27="●",SUMIFS(ST_SUM!LS:LS,ST_SUM!$L:$L,$G27)/COUNTIFS($G:$G,$G27,$BB:$BB,"●",$A:$A,LE$5)/LE$3,0)/3600/$E27</f>
        <v>0</v>
      </c>
      <c r="LF27" s="0" t="n">
        <f aca="false">IF($BC27="●",SUMIFS(ST_SUM!LT:LT,ST_SUM!$L:$L,$G27)/COUNTIFS($G:$G,$G27,$BC:$BC,"●",$A:$A,LF$5)/LF$3,0)/3600/$E27</f>
        <v>0</v>
      </c>
      <c r="LG27" s="0" t="n">
        <f aca="false">IF($BD27="●",SUMIFS(ST_SUM!LU:LU,ST_SUM!$L:$L,$G27)/COUNTIFS($G:$G,$G27,$BD:$BD,"●",$A:$A,LG$5)/LG$3,0)/3600/$E27</f>
        <v>0</v>
      </c>
      <c r="LH27" s="0" t="n">
        <f aca="false">IF($BE27="●",SUMIFS(ST_SUM!LV:LV,ST_SUM!$L:$L,$G27)/COUNTIFS($G:$G,$G27,$BE:$BE,"●",$A:$A,LH$5)/LH$3,0)/3600/$E27</f>
        <v>0</v>
      </c>
      <c r="LI27" s="0" t="n">
        <f aca="false">IF($BF27="●",SUMIFS(ST_SUM!LW:LW,ST_SUM!$L:$L,$G27)/COUNTIFS($G:$G,$G27,$BF:$BF,"●",$A:$A,LI$5)/LI$3,0)/3600/$E27</f>
        <v>0</v>
      </c>
      <c r="LJ27" s="0" t="n">
        <f aca="false">IF($BG27="●",SUMIFS(ST_SUM!LX:LX,ST_SUM!$L:$L,$G27)/COUNTIFS($G:$G,$G27,$BG:$BG,"●",$A:$A,LJ$5)/LJ$3,0)/3600/$E27</f>
        <v>0</v>
      </c>
      <c r="LK27" s="0" t="n">
        <f aca="false">IF($BH27="●",SUMIFS(ST_SUM!LY:LY,ST_SUM!$L:$L,$G27)/COUNTIFS($G:$G,$G27,$BH:$BH,"●",$A:$A,LK$5)/LK$3,0)/3600/$E27</f>
        <v>0</v>
      </c>
      <c r="LL27" s="0" t="n">
        <f aca="false">IF($BI27="●",SUMIFS(ST_SUM!LZ:LZ,ST_SUM!$L:$L,$G27)/COUNTIFS($G:$G,$G27,$BI:$BI,"●",$A:$A,LL$5)/LL$3,0)/3600/$E27</f>
        <v>0</v>
      </c>
      <c r="LM27" s="0" t="n">
        <f aca="false">IF($BJ27="●",SUMIFS(ST_SUM!MA:MA,ST_SUM!$L:$L,$G27)/COUNTIFS($G:$G,$G27,$BJ:$BJ,"●",$A:$A,LM$5)/LM$3,0)/3600/$E27</f>
        <v>0</v>
      </c>
      <c r="LN27" s="0" t="n">
        <f aca="false">IF($BK27="●",SUMIFS(ST_SUM!MB:MB,ST_SUM!$L:$L,$G27)/COUNTIFS($G:$G,$G27,$BK:$BK,"●",$A:$A,LN$5)/LN$3,0)/3600/$E27</f>
        <v>0</v>
      </c>
      <c r="LO27" s="0" t="n">
        <f aca="false">IF($BL27="●",SUMIFS(ST_SUM!MC:MC,ST_SUM!$L:$L,$G27)/COUNTIFS($G:$G,$G27,$BL:$BL,"●",$A:$A,LO$5)/LO$3,0)/3600/$E27</f>
        <v>0</v>
      </c>
      <c r="LP27" s="0" t="n">
        <f aca="false">IF($BM27="●",SUMIFS(ST_SUM!MD:MD,ST_SUM!$L:$L,$G27)/COUNTIFS($G:$G,$G27,$BM:$BM,"●",$A:$A,LP$5)/LP$3,0)/3600/$E27</f>
        <v>0</v>
      </c>
      <c r="LQ27" s="0" t="n">
        <f aca="false">IF($BN27="●",SUMIFS(ST_SUM!ME:ME,ST_SUM!$L:$L,$G27)/COUNTIFS($G:$G,$G27,$BN:$BN,"●",$A:$A,LQ$5)/LQ$3,0)/3600/$E27</f>
        <v>0</v>
      </c>
      <c r="LR27" s="0" t="n">
        <f aca="false">IF($BO27="●",SUMIFS(ST_SUM!MF:MF,ST_SUM!$L:$L,$G27)/COUNTIFS($G:$G,$G27,$BO:$BO,"●",$A:$A,LR$5)/LR$3,0)/3600/$E27</f>
        <v>0</v>
      </c>
      <c r="LS27" s="0" t="n">
        <f aca="false">IF($BP27="●",SUMIFS(ST_SUM!MG:MG,ST_SUM!$L:$L,$G27)/COUNTIFS($G:$G,$G27,$BP:$BP,"●",$A:$A,LS$5)/LS$3,0)/3600/$E27</f>
        <v>0</v>
      </c>
      <c r="LT27" s="0" t="n">
        <f aca="false">IF($BQ27="●",SUMIFS(ST_SUM!MH:MH,ST_SUM!$L:$L,$G27)/COUNTIFS($G:$G,$G27,$BQ:$BQ,"●",$A:$A,LT$5)/LT$3,0)/3600/$E27</f>
        <v>0</v>
      </c>
      <c r="LU27" s="0" t="n">
        <f aca="false">IF($BR27="●",SUMIFS(ST_SUM!MI:MI,ST_SUM!$L:$L,$G27)/COUNTIFS($G:$G,$G27,$BR:$BR,"●",$A:$A,LU$5)/LU$3,0)/3600/$E27</f>
        <v>0</v>
      </c>
      <c r="LV27" s="0" t="n">
        <f aca="false">IF($BS27="●",SUMIFS(ST_SUM!MJ:MJ,ST_SUM!$L:$L,$G27)/COUNTIFS($G:$G,$G27,$BS:$BS,"●",$A:$A,LV$5)/LV$3,0)/3600/$E27</f>
        <v>0</v>
      </c>
      <c r="LW27" s="0" t="n">
        <f aca="false">IF($BT27="●",SUMIFS(ST_SUM!MK:MK,ST_SUM!$L:$L,$G27)/COUNTIFS($G:$G,$G27,$BT:$BT,"●",$A:$A,LW$5)/LW$3,0)/3600/$E27</f>
        <v>0</v>
      </c>
      <c r="LX27" s="0" t="n">
        <f aca="false">SUM(JK27:LW27)</f>
        <v>0</v>
      </c>
      <c r="LY27" s="0" t="n">
        <f aca="false">IF($H27="●",SUMIFS(ST_SUM!MM:MM,ST_SUM!$L:$L,$G27)/COUNTIFS($G:$G,$G27,$H:$H,"●",$A:$A,LY$5)/LY$3,0)/3600/$E27</f>
        <v>0</v>
      </c>
      <c r="LZ27" s="0" t="n">
        <f aca="false">IF($I27="●",SUMIFS(ST_SUM!MN:MN,ST_SUM!$L:$L,$G27)/COUNTIFS($G:$G,$G27,$I:$I,"●",$A:$A,LZ$5)/LZ$3,0)/3600/$E27</f>
        <v>0</v>
      </c>
      <c r="MA27" s="0" t="n">
        <f aca="false">IF($J27="●",SUMIFS(ST_SUM!MO:MO,ST_SUM!$L:$L,$G27)/COUNTIFS($G:$G,$G27,$J:$J,"●",$A:$A,MA$5)/MA$3,0)/3600/$E27</f>
        <v>0</v>
      </c>
      <c r="MB27" s="0" t="n">
        <f aca="false">IF($K27="●",SUMIFS(ST_SUM!MP:MP,ST_SUM!$L:$L,$G27)/COUNTIFS($G:$G,$G27,$K:$K,"●",$A:$A,MB$5)/MB$3,0)/3600/$E27</f>
        <v>0</v>
      </c>
      <c r="MC27" s="0" t="n">
        <f aca="false">IF($L27="●",SUMIFS(ST_SUM!MQ:MQ,ST_SUM!$L:$L,$G27)/COUNTIFS($G:$G,$G27,$L:$L,"●",$A:$A,MC$5)/MC$3,0)/3600/$E27</f>
        <v>0</v>
      </c>
      <c r="MD27" s="0" t="n">
        <f aca="false">IF($M27="●",SUMIFS(ST_SUM!MR:MR,ST_SUM!$L:$L,$G27)/COUNTIFS($G:$G,$G27,$M:$M,"●",$A:$A,MD$5)/MD$3,0)/3600/$E27</f>
        <v>0</v>
      </c>
      <c r="ME27" s="0" t="n">
        <f aca="false">IF($N27="●",SUMIFS(ST_SUM!MS:MS,ST_SUM!$L:$L,$G27)/COUNTIFS($G:$G,$G27,$N:$N,"●",$A:$A,ME$5)/ME$3,0)/3600/$E27</f>
        <v>0</v>
      </c>
      <c r="MF27" s="0" t="n">
        <f aca="false">IF($O27="●",SUMIFS(ST_SUM!MT:MT,ST_SUM!$L:$L,$G27,ST_SUM!$M:$M,IF($B27='PART METHOD'!$D$4,"FMCNC1",IF($B27='PART METHOD'!$D$6,"FMCNC2","STD")))/IF($B27='PART METHOD'!$D$4,COUNTIFS($G:$G,$G27,$O:$O,"●",$A:$A,MF$5,$B:$B,'PART METHOD'!$D$4),IF($B27='PART METHOD'!$D$6,COUNTIFS($G:$G,$G27,$O:$O,"●",$A:$A,MF$5,$B:$B,'PART METHOD'!$D$6),COUNTIFS($G:$G,$G27,$O:$O,"●",$A:$A,MF$5,$B:$B,"&lt;&gt;"&amp;'PART METHOD'!$D$4,$B:$B,"&lt;&gt;"&amp;'PART METHOD'!$D$6)))/MF$3,0)/3600/$E27</f>
        <v>0</v>
      </c>
      <c r="MG27" s="0" t="n">
        <f aca="false">IF($P27="●",SUMIFS(ST_SUM!MU:MU,ST_SUM!$L:$L,$G27,ST_SUM!$M:$M,IF($B27='PART METHOD'!$D$4,"FMCNC1",IF($B27='PART METHOD'!$D$6,"FMCNC2","STD")))/IF($B27='PART METHOD'!$D$4,COUNTIFS($G:$G,$G27,$P:$P,"●",$A:$A,MG$5,$B:$B,'PART METHOD'!$D$4),IF($B27='PART METHOD'!$D$6,COUNTIFS($G:$G,$G27,$P:$P,"●",$A:$A,MG$5,$B:$B,'PART METHOD'!$D$6),COUNTIFS($G:$G,$G27,$P:$P,"●",$A:$A,MG$5,$B:$B,"&lt;&gt;"&amp;'PART METHOD'!$D$4,$B:$B,"&lt;&gt;"&amp;'PART METHOD'!$D$6)))/MG$3,0)/3600/$E27</f>
        <v>0</v>
      </c>
      <c r="MH27" s="0" t="n">
        <f aca="false">IF($Q27="●",SUMIFS(ST_SUM!MV:MV,ST_SUM!$L:$L,$G27,ST_SUM!$M:$M,IF($B27='PART METHOD'!$D$4,"FMCNC1",IF($B27='PART METHOD'!$D$6,"FMCNC2","STD")))/IF($B27='PART METHOD'!$D$4,COUNTIFS($G:$G,$G27,$Q:$Q,"●",$A:$A,MH$5,$B:$B,'PART METHOD'!$D$4),IF($B27='PART METHOD'!$D$6,COUNTIFS($G:$G,$G27,$Q:$Q,"●",$A:$A,MH$5,$B:$B,'PART METHOD'!$D$6),COUNTIFS($G:$G,$G27,$Q:$Q,"●",$A:$A,MH$5,$B:$B,"&lt;&gt;"&amp;'PART METHOD'!$D$4,$B:$B,"&lt;&gt;"&amp;'PART METHOD'!$D$6)))/MH$3,0)/3600/$E27</f>
        <v>0</v>
      </c>
      <c r="MI27" s="0" t="n">
        <f aca="false">IF($R27="●",SUMIFS(ST_SUM!MW:MW,ST_SUM!$L:$L,$G27,ST_SUM!$M:$M,IF($B27='PART METHOD'!$D$4,"FMCNC1",IF($B27='PART METHOD'!$D$6,"FMCNC2","STD")))/IF($B27='PART METHOD'!$D$4,COUNTIFS($G:$G,$G27,$R:$R,"●",$A:$A,MI$5,$B:$B,'PART METHOD'!$D$4),IF($B27='PART METHOD'!$D$6,COUNTIFS($G:$G,$G27,$R:$R,"●",$A:$A,MI$5,$B:$B,'PART METHOD'!$D$6),COUNTIFS($G:$G,$G27,$R:$R,"●",$A:$A,MI$5,$B:$B,"&lt;&gt;"&amp;'PART METHOD'!$D$4,$B:$B,"&lt;&gt;"&amp;'PART METHOD'!$D$6)))/MI$3,0)/3600/$E27</f>
        <v>0</v>
      </c>
      <c r="MJ27" s="0" t="n">
        <f aca="false">IF($S27="●",SUMIFS(ST_SUM!MX:MX,ST_SUM!$L:$L,$G27,ST_SUM!$M:$M,IF($B27='PART METHOD'!$D$4,"FMCNC1",IF($B27='PART METHOD'!$D$6,"FMCNC2","STD")))/IF($B27='PART METHOD'!$D$4,COUNTIFS($G:$G,$G27,$S:$S,"●",$A:$A,MJ$5,$B:$B,'PART METHOD'!$D$4),IF($B27='PART METHOD'!$D$6,COUNTIFS($G:$G,$G27,$S:$S,"●",$A:$A,MJ$5,$B:$B,'PART METHOD'!$D$6),COUNTIFS($G:$G,$G27,$S:$S,"●",$A:$A,MJ$5,$B:$B,"&lt;&gt;"&amp;'PART METHOD'!$D$4,$B:$B,"&lt;&gt;"&amp;'PART METHOD'!$D$6)))/MJ$3,0)/3600/$E27</f>
        <v>0</v>
      </c>
      <c r="MK27" s="0" t="n">
        <f aca="false">IF($T27="●",SUMIFS(ST_SUM!MY:MY,ST_SUM!$L:$L,$G27,ST_SUM!$M:$M,IF($B27='PART METHOD'!$D$4,"FMCNC1",IF($B27='PART METHOD'!$D$6,"FMCNC2","STD")))/IF($B27='PART METHOD'!$D$4,COUNTIFS($G:$G,$G27,$T:$T,"●",$A:$A,MK$5,$B:$B,'PART METHOD'!$D$4),IF($B27='PART METHOD'!$D$6,COUNTIFS($G:$G,$G27,$T:$T,"●",$A:$A,MK$5,$B:$B,'PART METHOD'!$D$6),COUNTIFS($G:$G,$G27,$T:$T,"●",$A:$A,MK$5,$B:$B,"&lt;&gt;"&amp;'PART METHOD'!$D$4,$B:$B,"&lt;&gt;"&amp;'PART METHOD'!$D$6)))/MK$3,0)/3600/$E27</f>
        <v>0</v>
      </c>
      <c r="ML27" s="0" t="n">
        <f aca="false">IF($U27="●",SUMIFS(ST_SUM!MZ:MZ,ST_SUM!$L:$L,$G27,ST_SUM!$M:$M,IF($B27='PART METHOD'!$D$4,"FMCNC1",IF($B27='PART METHOD'!$D$6,"FMCNC2","STD")))/IF($B27='PART METHOD'!$D$4,COUNTIFS($G:$G,$G27,$U:$U,"●",$A:$A,ML$5,$B:$B,'PART METHOD'!$D$4),IF($B27='PART METHOD'!$D$6,COUNTIFS($G:$G,$G27,$U:$U,"●",$A:$A,ML$5,$B:$B,'PART METHOD'!$D$6),COUNTIFS($G:$G,$G27,$U:$U,"●",$A:$A,ML$5,$B:$B,"&lt;&gt;"&amp;'PART METHOD'!$D$4,$B:$B,"&lt;&gt;"&amp;'PART METHOD'!$D$6)))/ML$3,0)/3600/$E27</f>
        <v>0</v>
      </c>
      <c r="MM27" s="0" t="n">
        <f aca="false">IF($V27="●",SUMIFS(ST_SUM!NA:NA,ST_SUM!$L:$L,$G27,ST_SUM!$M:$M,IF($B27='PART METHOD'!$D$4,"FMCNC1",IF($B27='PART METHOD'!$D$6,"FMCNC2","STD")))/IF($B27='PART METHOD'!$D$4,COUNTIFS($G:$G,$G27,$V:$V,"●",$A:$A,MM$5,$B:$B,'PART METHOD'!$D$4),IF($B27='PART METHOD'!$D$6,COUNTIFS($G:$G,$G27,$V:$V,"●",$A:$A,MM$5,$B:$B,'PART METHOD'!$D$6),COUNTIFS($G:$G,$G27,$V:$V,"●",$A:$A,MM$5,$B:$B,"&lt;&gt;"&amp;'PART METHOD'!$D$4,$B:$B,"&lt;&gt;"&amp;'PART METHOD'!$D$6)))/MM$3,0)/3600/$E27</f>
        <v>0</v>
      </c>
      <c r="MN27" s="0" t="n">
        <f aca="false">IF($W27="●",SUMIFS(ST_SUM!NB:NB,ST_SUM!$L:$L,$G27,ST_SUM!$N:$N,IF($B27='PART METHOD'!$D$5,"HAND","STD"))/COUNTIFS($G:$G,$G27,$W:$W,"●",$A:$A,MN$5,$B:$B,IF($B27='PART METHOD'!$D$5,'PART METHOD'!$D$5,"&lt;&gt;"&amp;'PART METHOD'!$D$5))/MN$3,0)/3600/$E27</f>
        <v>0</v>
      </c>
      <c r="MO27" s="0" t="n">
        <f aca="false">IF($X27="●",SUMIFS(ST_SUM!NC:NC,ST_SUM!$L:$L,$G27)/COUNTIFS($G:$G,$G27,$X:$X,"●",$A:$A,MO$5)/MO$3,0)/3600/$E27</f>
        <v>0</v>
      </c>
      <c r="MP27" s="0" t="n">
        <f aca="false">IF($Y27="●",SUMIFS(ST_SUM!ND:ND,ST_SUM!$L:$L,$G27)/COUNTIFS($G:$G,$G27,$Y:$Y,"●",$A:$A,MP$5)/MP$3,0)/3600/$E27</f>
        <v>0</v>
      </c>
      <c r="MQ27" s="0" t="n">
        <f aca="false">IF($Z27="●",SUMIFS(ST_SUM!NE:NE,ST_SUM!$L:$L,$G27)/COUNTIFS($G:$G,$G27,$Z:$Z,"●",$A:$A,MQ$5)/MQ$3,0)/3600/$E27</f>
        <v>0</v>
      </c>
      <c r="MR27" s="0" t="n">
        <f aca="false">IF($AA27="●",SUMIFS(ST_SUM!NF:NF,ST_SUM!$L:$L,$G27)/COUNTIFS($G:$G,$G27,$AA:$AA,"●",$A:$A,MR$5)/MR$3,0)/3600/$E27</f>
        <v>0</v>
      </c>
      <c r="MS27" s="0" t="n">
        <f aca="false">IF($AB27="●",SUMIFS(ST_SUM!NG:NG,ST_SUM!$L:$L,$G27)/COUNTIFS($G:$G,$G27,$AB:$AB,"●",$A:$A,MS$5)/MS$3,0)/3600/$E27</f>
        <v>0</v>
      </c>
      <c r="MT27" s="0" t="n">
        <f aca="false">IF($AC27="●",SUMIFS(ST_SUM!NH:NH,ST_SUM!$L:$L,$G27)/COUNTIFS($G:$G,$G27,$AC:$AC,"●",$A:$A,MT$5)/MT$3,0)/3600/$E27</f>
        <v>0</v>
      </c>
      <c r="MU27" s="0" t="n">
        <f aca="false">IF($AD27="●",SUMIFS(ST_SUM!NI:NI,ST_SUM!$L:$L,$G27)/COUNTIFS($G:$G,$G27,$AD:$AD,"●",$A:$A,MU$5)/MU$3,0)/3600/$E27</f>
        <v>0</v>
      </c>
      <c r="MV27" s="0" t="n">
        <f aca="false">IF($AE27="●",SUMIFS(ST_SUM!NJ:NJ,ST_SUM!$L:$L,$G27)/COUNTIFS($G:$G,$G27,$AE:$AE,"●",$A:$A,MV$5)/MV$3,0)/3600/$E27</f>
        <v>0</v>
      </c>
      <c r="MW27" s="0" t="n">
        <f aca="false">IF($AF27="●",SUMIFS(ST_SUM!NK:NK,ST_SUM!$L:$L,$G27)/COUNTIFS($G:$G,$G27,$AF:$AF,"●",$A:$A,MW$5)/MW$3,0)/3600/$E27</f>
        <v>0</v>
      </c>
      <c r="MX27" s="0" t="n">
        <f aca="false">IF($AG27="●",SUMIFS(ST_SUM!NL:NL,ST_SUM!$L:$L,$G27)/COUNTIFS($G:$G,$G27,$AG:$AG,"●",$A:$A,MX$5)/MX$3,0)/3600/$E27</f>
        <v>0</v>
      </c>
      <c r="MY27" s="0" t="n">
        <f aca="false">IF($AH27="●",SUMIFS(ST_SUM!NM:NM,ST_SUM!$L:$L,$G27)/COUNTIFS($G:$G,$G27,$AH:$AH,"●",$A:$A,MY$5)/MY$3,0)/3600/$E27</f>
        <v>0</v>
      </c>
      <c r="MZ27" s="0" t="n">
        <f aca="false">IF($AI27="●",SUMIFS(ST_SUM!NN:NN,ST_SUM!$L:$L,$G27)/COUNTIFS($G:$G,$G27,$AI:$AI,"●",$A:$A,MZ$5)/MZ$3,0)/3600/$E27</f>
        <v>0</v>
      </c>
      <c r="NA27" s="0" t="n">
        <f aca="false">IF($AJ27="●",SUMIFS(ST_SUM!NO:NO,ST_SUM!$L:$L,$G27)/COUNTIFS($G:$G,$G27,$AJ:$AJ,"●",$A:$A,NA$5)/NA$3,0)/3600/$E27</f>
        <v>0</v>
      </c>
      <c r="NB27" s="0" t="n">
        <f aca="false">IF($AK27="●",SUMIFS(ST_SUM!NP:NP,ST_SUM!$L:$L,$G27)/COUNTIFS($G:$G,$G27,$AK:$AK,"●",$A:$A,NB$5)/NB$3,0)/3600/$E27</f>
        <v>0</v>
      </c>
      <c r="NC27" s="0" t="n">
        <f aca="false">IF($AL27="●",SUMIFS(ST_SUM!NQ:NQ,ST_SUM!$L:$L,$G27)/COUNTIFS($G:$G,$G27,$AL:$AL,"●",$A:$A,NC$5)/NC$3,0)/3600/$E27</f>
        <v>0</v>
      </c>
      <c r="ND27" s="0" t="n">
        <f aca="false">IF($AM27="●",SUMIFS(ST_SUM!NR:NR,ST_SUM!$L:$L,$G27)/COUNTIFS($G:$G,$G27,$AM:$AM,"●",$A:$A,ND$5)/ND$3,0)/3600/$E27</f>
        <v>0</v>
      </c>
      <c r="NE27" s="0" t="n">
        <f aca="false">IF($AN27="●",SUMIFS(ST_SUM!NS:NS,ST_SUM!$L:$L,$G27)/COUNTIFS($G:$G,$G27,$AN:$AN,"●",$A:$A,NE$5)/NE$3,0)/3600/$E27</f>
        <v>0</v>
      </c>
      <c r="NF27" s="0" t="n">
        <f aca="false">IF($AO27="●",SUMIFS(ST_SUM!NT:NT,ST_SUM!$L:$L,$G27)/COUNTIFS($G:$G,$G27,$AO:$AO,"●",$A:$A,NF$5)/NF$3,0)/3600/$E27</f>
        <v>0</v>
      </c>
      <c r="NG27" s="0" t="n">
        <f aca="false">IF($AP27="●",SUMIFS(ST_SUM!NU:NU,ST_SUM!$L:$L,$G27)/COUNTIFS($G:$G,$G27,$AP:$AP,"●",$A:$A,NG$5)/NG$3,0)/3600/$E27</f>
        <v>0</v>
      </c>
      <c r="NH27" s="0" t="n">
        <f aca="false">IF($AQ27="●",SUMIFS(ST_SUM!NV:NV,ST_SUM!$L:$L,$G27)/COUNTIFS($G:$G,$G27,$AQ:$AQ,"●",$A:$A,NH$5)/NH$3,0)/3600/$E27</f>
        <v>0</v>
      </c>
      <c r="NI27" s="0" t="n">
        <f aca="false">IF($AR27="●",SUMIFS(ST_SUM!NW:NW,ST_SUM!$L:$L,$G27)/COUNTIFS($G:$G,$G27,$AR:$AR,"●",$A:$A,NI$5)/NI$3,0)/3600/$E27</f>
        <v>0</v>
      </c>
      <c r="NJ27" s="0" t="n">
        <f aca="false">IF($AS27="●",SUMIFS(ST_SUM!NX:NX,ST_SUM!$L:$L,$G27)/COUNTIFS($G:$G,$G27,$AS:$AS,"●",$A:$A,NJ$5)/NJ$3,0)/3600/$E27</f>
        <v>0</v>
      </c>
      <c r="NK27" s="0" t="n">
        <f aca="false">IF($AT27="●",SUMIFS(ST_SUM!NY:NY,ST_SUM!$L:$L,$G27)/COUNTIFS($G:$G,$G27,$AT:$AT,"●",$A:$A,NK$5)/NK$3,0)/3600/$E27</f>
        <v>0</v>
      </c>
      <c r="NL27" s="0" t="n">
        <f aca="false">IF($AU27="●",SUMIFS(ST_SUM!NZ:NZ,ST_SUM!$L:$L,$G27)/COUNTIFS($G:$G,$G27,$AU:$AU,"●",$A:$A,NL$5)/NL$3,0)/3600/$E27</f>
        <v>0</v>
      </c>
      <c r="NM27" s="0" t="n">
        <f aca="false">IF($AV27="●",SUMIFS(ST_SUM!OA:OA,ST_SUM!$L:$L,$G27)/COUNTIFS($G:$G,$G27,$AV:$AV,"●",$A:$A,NM$5)/NM$3,0)/3600/$E27</f>
        <v>0</v>
      </c>
      <c r="NN27" s="0" t="n">
        <f aca="false">IF($AW27="●",SUMIFS(ST_SUM!OB:OB,ST_SUM!$L:$L,$G27)/COUNTIFS($G:$G,$G27,$AW:$AW,"●",$A:$A,NN$5)/NN$3,0)/3600/$E27</f>
        <v>0</v>
      </c>
      <c r="NO27" s="0" t="n">
        <f aca="false">IF($AX27="●",SUMIFS(ST_SUM!OC:OC,ST_SUM!$L:$L,$G27)/COUNTIFS($G:$G,$G27,$AX:$AX,"●",$A:$A,NO$5)/NO$3,0)/3600/$E27</f>
        <v>0</v>
      </c>
      <c r="NP27" s="0" t="n">
        <f aca="false">IF($AY27="●",SUMIFS(ST_SUM!OD:OD,ST_SUM!$L:$L,$G27)/COUNTIFS($G:$G,$G27,$AY:$AY,"●",$A:$A,NP$5)/NP$3,0)/3600/$E27</f>
        <v>0</v>
      </c>
      <c r="NQ27" s="0" t="n">
        <f aca="false">IF($AZ27="●",SUMIFS(ST_SUM!OE:OE,ST_SUM!$L:$L,$G27)/COUNTIFS($G:$G,$G27,$AZ:$AZ,"●",$A:$A,NQ$5)/NQ$3,0)/3600/$E27</f>
        <v>0</v>
      </c>
      <c r="NR27" s="0" t="n">
        <f aca="false">IF($BA27="●",SUMIFS(ST_SUM!OF:OF,ST_SUM!$L:$L,$G27)/COUNTIFS($G:$G,$G27,$BA:$BA,"●",$A:$A,NR$5)/NR$3,0)/3600/$E27</f>
        <v>0</v>
      </c>
      <c r="NS27" s="0" t="n">
        <f aca="false">IF($BB27="●",SUMIFS(ST_SUM!OG:OG,ST_SUM!$L:$L,$G27)/COUNTIFS($G:$G,$G27,$BB:$BB,"●",$A:$A,NS$5)/NS$3,0)/3600/$E27</f>
        <v>0</v>
      </c>
      <c r="NT27" s="0" t="n">
        <f aca="false">IF($BC27="●",SUMIFS(ST_SUM!OH:OH,ST_SUM!$L:$L,$G27)/COUNTIFS($G:$G,$G27,$BC:$BC,"●",$A:$A,NT$5)/NT$3,0)/3600/$E27</f>
        <v>0</v>
      </c>
      <c r="NU27" s="0" t="n">
        <f aca="false">IF($BD27="●",SUMIFS(ST_SUM!OI:OI,ST_SUM!$L:$L,$G27)/COUNTIFS($G:$G,$G27,$BD:$BD,"●",$A:$A,NU$5)/NU$3,0)/3600/$E27</f>
        <v>0</v>
      </c>
      <c r="NV27" s="0" t="n">
        <f aca="false">IF($BE27="●",SUMIFS(ST_SUM!OJ:OJ,ST_SUM!$L:$L,$G27)/COUNTIFS($G:$G,$G27,$BE:$BE,"●",$A:$A,NV$5)/NV$3,0)/3600/$E27</f>
        <v>0</v>
      </c>
      <c r="NW27" s="0" t="n">
        <f aca="false">IF($BF27="●",SUMIFS(ST_SUM!OK:OK,ST_SUM!$L:$L,$G27)/COUNTIFS($G:$G,$G27,$BF:$BF,"●",$A:$A,NW$5)/NW$3,0)/3600/$E27</f>
        <v>0</v>
      </c>
      <c r="NX27" s="0" t="n">
        <f aca="false">IF($BG27="●",SUMIFS(ST_SUM!OL:OL,ST_SUM!$L:$L,$G27)/COUNTIFS($G:$G,$G27,$BG:$BG,"●",$A:$A,NX$5)/NX$3,0)/3600/$E27</f>
        <v>0</v>
      </c>
      <c r="NY27" s="0" t="n">
        <f aca="false">IF($BH27="●",SUMIFS(ST_SUM!OM:OM,ST_SUM!$L:$L,$G27)/COUNTIFS($G:$G,$G27,$BH:$BH,"●",$A:$A,NY$5)/NY$3,0)/3600/$E27</f>
        <v>0</v>
      </c>
      <c r="NZ27" s="0" t="n">
        <f aca="false">IF($BI27="●",SUMIFS(ST_SUM!ON:ON,ST_SUM!$L:$L,$G27)/COUNTIFS($G:$G,$G27,$BI:$BI,"●",$A:$A,NZ$5)/NZ$3,0)/3600/$E27</f>
        <v>0</v>
      </c>
      <c r="OA27" s="0" t="n">
        <f aca="false">IF($BJ27="●",SUMIFS(ST_SUM!OO:OO,ST_SUM!$L:$L,$G27)/COUNTIFS($G:$G,$G27,$BJ:$BJ,"●",$A:$A,OA$5)/OA$3,0)/3600/$E27</f>
        <v>0</v>
      </c>
      <c r="OB27" s="0" t="n">
        <f aca="false">IF($BK27="●",SUMIFS(ST_SUM!OP:OP,ST_SUM!$L:$L,$G27)/COUNTIFS($G:$G,$G27,$BK:$BK,"●",$A:$A,OB$5)/OB$3,0)/3600/$E27</f>
        <v>0</v>
      </c>
      <c r="OC27" s="0" t="n">
        <f aca="false">IF($BL27="●",SUMIFS(ST_SUM!OQ:OQ,ST_SUM!$L:$L,$G27)/COUNTIFS($G:$G,$G27,$BL:$BL,"●",$A:$A,OC$5)/OC$3,0)/3600/$E27</f>
        <v>0</v>
      </c>
      <c r="OD27" s="0" t="n">
        <f aca="false">IF($BM27="●",SUMIFS(ST_SUM!OR:OR,ST_SUM!$L:$L,$G27)/COUNTIFS($G:$G,$G27,$BM:$BM,"●",$A:$A,OD$5)/OD$3,0)/3600/$E27</f>
        <v>0</v>
      </c>
      <c r="OE27" s="0" t="n">
        <f aca="false">IF($BN27="●",SUMIFS(ST_SUM!OS:OS,ST_SUM!$L:$L,$G27)/COUNTIFS($G:$G,$G27,$BN:$BN,"●",$A:$A,OE$5)/OE$3,0)/3600/$E27</f>
        <v>0</v>
      </c>
      <c r="OF27" s="0" t="n">
        <f aca="false">IF($BO27="●",SUMIFS(ST_SUM!OT:OT,ST_SUM!$L:$L,$G27)/COUNTIFS($G:$G,$G27,$BO:$BO,"●",$A:$A,OF$5)/OF$3,0)/3600/$E27</f>
        <v>0</v>
      </c>
      <c r="OG27" s="0" t="n">
        <f aca="false">IF($BP27="●",SUMIFS(ST_SUM!OU:OU,ST_SUM!$L:$L,$G27)/COUNTIFS($G:$G,$G27,$BP:$BP,"●",$A:$A,OG$5)/OG$3,0)/3600/$E27</f>
        <v>0</v>
      </c>
      <c r="OH27" s="0" t="n">
        <f aca="false">IF($BQ27="●",SUMIFS(ST_SUM!OV:OV,ST_SUM!$L:$L,$G27)/COUNTIFS($G:$G,$G27,$BQ:$BQ,"●",$A:$A,OH$5)/OH$3,0)/3600/$E27</f>
        <v>0</v>
      </c>
      <c r="OI27" s="0" t="n">
        <f aca="false">IF($BR27="●",SUMIFS(ST_SUM!OW:OW,ST_SUM!$L:$L,$G27)/COUNTIFS($G:$G,$G27,$BR:$BR,"●",$A:$A,OI$5)/OI$3,0)/3600/$E27</f>
        <v>0</v>
      </c>
      <c r="OJ27" s="0" t="n">
        <f aca="false">IF($BS27="●",SUMIFS(ST_SUM!OX:OX,ST_SUM!$L:$L,$G27)/COUNTIFS($G:$G,$G27,$BS:$BS,"●",$A:$A,OJ$5)/OJ$3,0)/3600/$E27</f>
        <v>0</v>
      </c>
      <c r="OK27" s="0" t="n">
        <f aca="false">IF($BT27="●",SUMIFS(ST_SUM!OY:OY,ST_SUM!$L:$L,$G27)/COUNTIFS($G:$G,$G27,$BT:$BT,"●",$A:$A,OK$5)/OK$3,0)/3600/$E27</f>
        <v>0</v>
      </c>
      <c r="OL27" s="0" t="n">
        <f aca="false">SUM(LY27:OK27)</f>
        <v>0</v>
      </c>
      <c r="OM27" s="0" t="n">
        <f aca="false">IF($H27="●",SUMIFS(ST_SUM!PA:PA,ST_SUM!$L:$L,$G27)/COUNTIFS($G:$G,$G27,$H:$H,"●",$A:$A,OM$5)/OM$3,0)/3600/$E27</f>
        <v>0</v>
      </c>
      <c r="ON27" s="0" t="n">
        <f aca="false">IF($I27="●",SUMIFS(ST_SUM!PB:PB,ST_SUM!$L:$L,$G27)/COUNTIFS($G:$G,$G27,$I:$I,"●",$A:$A,ON$5)/ON$3,0)/3600/$E27</f>
        <v>0</v>
      </c>
      <c r="OO27" s="0" t="n">
        <f aca="false">IF($J27="●",SUMIFS(ST_SUM!PC:PC,ST_SUM!$L:$L,$G27)/COUNTIFS($G:$G,$G27,$J:$J,"●",$A:$A,OO$5)/OO$3,0)/3600/$E27</f>
        <v>0</v>
      </c>
      <c r="OP27" s="0" t="n">
        <f aca="false">IF($K27="●",SUMIFS(ST_SUM!PD:PD,ST_SUM!$L:$L,$G27)/COUNTIFS($G:$G,$G27,$K:$K,"●",$A:$A,OP$5)/OP$3,0)/3600/$E27</f>
        <v>0</v>
      </c>
      <c r="OQ27" s="0" t="n">
        <f aca="false">IF($L27="●",SUMIFS(ST_SUM!PE:PE,ST_SUM!$L:$L,$G27)/COUNTIFS($G:$G,$G27,$L:$L,"●",$A:$A,OQ$5)/OQ$3,0)/3600/$E27</f>
        <v>0</v>
      </c>
      <c r="OR27" s="0" t="n">
        <f aca="false">IF($M27="●",SUMIFS(ST_SUM!PF:PF,ST_SUM!$L:$L,$G27)/COUNTIFS($G:$G,$G27,$M:$M,"●",$A:$A,OR$5)/OR$3,0)/3600/$E27</f>
        <v>0</v>
      </c>
      <c r="OS27" s="0" t="n">
        <f aca="false">IF($N27="●",SUMIFS(ST_SUM!PG:PG,ST_SUM!$L:$L,$G27)/COUNTIFS($G:$G,$G27,$N:$N,"●",$A:$A,OS$5)/OS$3,0)/3600/$E27</f>
        <v>0</v>
      </c>
      <c r="OT27" s="0" t="n">
        <f aca="false">IF($O27="●",SUMIFS(ST_SUM!PH:PH,ST_SUM!$L:$L,$G27,ST_SUM!$M:$M,IF($B27='PART METHOD'!$D$4,"FMCNC1",IF($B27='PART METHOD'!$D$6,"FMCNC2","STD")))/IF($B27='PART METHOD'!$D$4,COUNTIFS($G:$G,$G27,$O:$O,"●",$A:$A,OT$5,$B:$B,'PART METHOD'!$D$4),IF($B27='PART METHOD'!$D$6,COUNTIFS($G:$G,$G27,$O:$O,"●",$A:$A,OT$5,$B:$B,'PART METHOD'!$D$6),COUNTIFS($G:$G,$G27,$O:$O,"●",$A:$A,OT$5,$B:$B,"&lt;&gt;"&amp;'PART METHOD'!$D$4,$B:$B,"&lt;&gt;"&amp;'PART METHOD'!$D$6)))/OT$3,0)/3600/$E27</f>
        <v>0</v>
      </c>
      <c r="OU27" s="0" t="n">
        <f aca="false">IF($P27="●",SUMIFS(ST_SUM!PI:PI,ST_SUM!$L:$L,$G27,ST_SUM!$M:$M,IF($B27='PART METHOD'!$D$4,"FMCNC1",IF($B27='PART METHOD'!$D$6,"FMCNC2","STD")))/IF($B27='PART METHOD'!$D$4,COUNTIFS($G:$G,$G27,$P:$P,"●",$A:$A,OU$5,$B:$B,'PART METHOD'!$D$4),IF($B27='PART METHOD'!$D$6,COUNTIFS($G:$G,$G27,$P:$P,"●",$A:$A,OU$5,$B:$B,'PART METHOD'!$D$6),COUNTIFS($G:$G,$G27,$P:$P,"●",$A:$A,OU$5,$B:$B,"&lt;&gt;"&amp;'PART METHOD'!$D$4,$B:$B,"&lt;&gt;"&amp;'PART METHOD'!$D$6)))/OU$3,0)/3600/$E27</f>
        <v>0</v>
      </c>
      <c r="OV27" s="0" t="n">
        <f aca="false">IF($Q27="●",SUMIFS(ST_SUM!PJ:PJ,ST_SUM!$L:$L,$G27,ST_SUM!$M:$M,IF($B27='PART METHOD'!$D$4,"FMCNC1",IF($B27='PART METHOD'!$D$6,"FMCNC2","STD")))/IF($B27='PART METHOD'!$D$4,COUNTIFS($G:$G,$G27,$Q:$Q,"●",$A:$A,OV$5,$B:$B,'PART METHOD'!$D$4),IF($B27='PART METHOD'!$D$6,COUNTIFS($G:$G,$G27,$Q:$Q,"●",$A:$A,OV$5,$B:$B,'PART METHOD'!$D$6),COUNTIFS($G:$G,$G27,$Q:$Q,"●",$A:$A,OV$5,$B:$B,"&lt;&gt;"&amp;'PART METHOD'!$D$4,$B:$B,"&lt;&gt;"&amp;'PART METHOD'!$D$6)))/OV$3,0)/3600/$E27</f>
        <v>0</v>
      </c>
      <c r="OW27" s="0" t="n">
        <f aca="false">IF($R27="●",SUMIFS(ST_SUM!PK:PK,ST_SUM!$L:$L,$G27,ST_SUM!$M:$M,IF($B27='PART METHOD'!$D$4,"FMCNC1",IF($B27='PART METHOD'!$D$6,"FMCNC2","STD")))/IF($B27='PART METHOD'!$D$4,COUNTIFS($G:$G,$G27,$R:$R,"●",$A:$A,OW$5,$B:$B,'PART METHOD'!$D$4),IF($B27='PART METHOD'!$D$6,COUNTIFS($G:$G,$G27,$R:$R,"●",$A:$A,OW$5,$B:$B,'PART METHOD'!$D$6),COUNTIFS($G:$G,$G27,$R:$R,"●",$A:$A,OW$5,$B:$B,"&lt;&gt;"&amp;'PART METHOD'!$D$4,$B:$B,"&lt;&gt;"&amp;'PART METHOD'!$D$6)))/OW$3,0)/3600/$E27</f>
        <v>0</v>
      </c>
      <c r="OX27" s="0" t="n">
        <f aca="false">IF($S27="●",SUMIFS(ST_SUM!PL:PL,ST_SUM!$L:$L,$G27,ST_SUM!$M:$M,IF($B27='PART METHOD'!$D$4,"FMCNC1",IF($B27='PART METHOD'!$D$6,"FMCNC2","STD")))/IF($B27='PART METHOD'!$D$4,COUNTIFS($G:$G,$G27,$S:$S,"●",$A:$A,OX$5,$B:$B,'PART METHOD'!$D$4),IF($B27='PART METHOD'!$D$6,COUNTIFS($G:$G,$G27,$S:$S,"●",$A:$A,OX$5,$B:$B,'PART METHOD'!$D$6),COUNTIFS($G:$G,$G27,$S:$S,"●",$A:$A,OX$5,$B:$B,"&lt;&gt;"&amp;'PART METHOD'!$D$4,$B:$B,"&lt;&gt;"&amp;'PART METHOD'!$D$6)))/OX$3,0)/3600/$E27</f>
        <v>0</v>
      </c>
      <c r="OY27" s="0" t="n">
        <f aca="false">IF($T27="●",SUMIFS(ST_SUM!PM:PM,ST_SUM!$L:$L,$G27,ST_SUM!$M:$M,IF($B27='PART METHOD'!$D$4,"FMCNC1",IF($B27='PART METHOD'!$D$6,"FMCNC2","STD")))/IF($B27='PART METHOD'!$D$4,COUNTIFS($G:$G,$G27,$T:$T,"●",$A:$A,OY$5,$B:$B,'PART METHOD'!$D$4),IF($B27='PART METHOD'!$D$6,COUNTIFS($G:$G,$G27,$T:$T,"●",$A:$A,OY$5,$B:$B,'PART METHOD'!$D$6),COUNTIFS($G:$G,$G27,$T:$T,"●",$A:$A,OY$5,$B:$B,"&lt;&gt;"&amp;'PART METHOD'!$D$4,$B:$B,"&lt;&gt;"&amp;'PART METHOD'!$D$6)))/OY$3,0)/3600/$E27</f>
        <v>0</v>
      </c>
      <c r="OZ27" s="0" t="n">
        <f aca="false">IF($U27="●",SUMIFS(ST_SUM!PN:PN,ST_SUM!$L:$L,$G27,ST_SUM!$M:$M,IF($B27='PART METHOD'!$D$4,"FMCNC1",IF($B27='PART METHOD'!$D$6,"FMCNC2","STD")))/IF($B27='PART METHOD'!$D$4,COUNTIFS($G:$G,$G27,$U:$U,"●",$A:$A,OZ$5,$B:$B,'PART METHOD'!$D$4),IF($B27='PART METHOD'!$D$6,COUNTIFS($G:$G,$G27,$U:$U,"●",$A:$A,OZ$5,$B:$B,'PART METHOD'!$D$6),COUNTIFS($G:$G,$G27,$U:$U,"●",$A:$A,OZ$5,$B:$B,"&lt;&gt;"&amp;'PART METHOD'!$D$4,$B:$B,"&lt;&gt;"&amp;'PART METHOD'!$D$6)))/OZ$3,0)/3600/$E27</f>
        <v>0</v>
      </c>
      <c r="PA27" s="0" t="n">
        <f aca="false">IF($V27="●",SUMIFS(ST_SUM!PO:PO,ST_SUM!$L:$L,$G27,ST_SUM!$M:$M,IF($B27='PART METHOD'!$D$4,"FMCNC1",IF($B27='PART METHOD'!$D$6,"FMCNC2","STD")))/IF($B27='PART METHOD'!$D$4,COUNTIFS($G:$G,$G27,$V:$V,"●",$A:$A,PA$5,$B:$B,'PART METHOD'!$D$4),IF($B27='PART METHOD'!$D$6,COUNTIFS($G:$G,$G27,$V:$V,"●",$A:$A,PA$5,$B:$B,'PART METHOD'!$D$6),COUNTIFS($G:$G,$G27,$V:$V,"●",$A:$A,PA$5,$B:$B,"&lt;&gt;"&amp;'PART METHOD'!$D$4,$B:$B,"&lt;&gt;"&amp;'PART METHOD'!$D$6)))/PA$3,0)/3600/$E27</f>
        <v>0</v>
      </c>
      <c r="PB27" s="0" t="n">
        <f aca="false">IF($W27="●",SUMIFS(ST_SUM!PP:PP,ST_SUM!$L:$L,$G27,ST_SUM!$N:$N,IF($B27='PART METHOD'!$D$5,"HAND","STD"))/COUNTIFS($G:$G,$G27,$W:$W,"●",$A:$A,PB$5,$B:$B,IF($B27='PART METHOD'!$D$5,'PART METHOD'!$D$5,"&lt;&gt;"&amp;'PART METHOD'!$D$5))/PB$3,0)/3600/$E27</f>
        <v>0</v>
      </c>
      <c r="PC27" s="0" t="n">
        <f aca="false">IF($X27="●",SUMIFS(ST_SUM!PQ:PQ,ST_SUM!$L:$L,$G27)/COUNTIFS($G:$G,$G27,$X:$X,"●",$A:$A,PC$5)/PC$3,0)/3600/$E27</f>
        <v>0</v>
      </c>
      <c r="PD27" s="0" t="n">
        <f aca="false">IF($Y27="●",SUMIFS(ST_SUM!PR:PR,ST_SUM!$L:$L,$G27)/COUNTIFS($G:$G,$G27,$Y:$Y,"●",$A:$A,PD$5)/PD$3,0)/3600/$E27</f>
        <v>0</v>
      </c>
      <c r="PE27" s="0" t="n">
        <f aca="false">IF($Z27="●",SUMIFS(ST_SUM!PS:PS,ST_SUM!$L:$L,$G27)/COUNTIFS($G:$G,$G27,$Z:$Z,"●",$A:$A,PE$5)/PE$3,0)/3600/$E27</f>
        <v>0</v>
      </c>
      <c r="PF27" s="0" t="n">
        <f aca="false">IF($AA27="●",SUMIFS(ST_SUM!PT:PT,ST_SUM!$L:$L,$G27)/COUNTIFS($G:$G,$G27,$AA:$AA,"●",$A:$A,PF$5)/PF$3,0)/3600/$E27</f>
        <v>0</v>
      </c>
      <c r="PG27" s="0" t="n">
        <f aca="false">IF($AB27="●",SUMIFS(ST_SUM!PU:PU,ST_SUM!$L:$L,$G27)/COUNTIFS($G:$G,$G27,$AB:$AB,"●",$A:$A,PG$5)/PG$3,0)/3600/$E27</f>
        <v>0</v>
      </c>
      <c r="PH27" s="0" t="n">
        <f aca="false">IF($AC27="●",SUMIFS(ST_SUM!PV:PV,ST_SUM!$L:$L,$G27)/COUNTIFS($G:$G,$G27,$AC:$AC,"●",$A:$A,PH$5)/PH$3,0)/3600/$E27</f>
        <v>0</v>
      </c>
      <c r="PI27" s="0" t="n">
        <f aca="false">IF($AD27="●",SUMIFS(ST_SUM!PW:PW,ST_SUM!$L:$L,$G27)/COUNTIFS($G:$G,$G27,$AD:$AD,"●",$A:$A,PI$5)/PI$3,0)/3600/$E27</f>
        <v>0</v>
      </c>
      <c r="PJ27" s="0" t="n">
        <f aca="false">IF($AE27="●",SUMIFS(ST_SUM!PX:PX,ST_SUM!$L:$L,$G27)/COUNTIFS($G:$G,$G27,$AE:$AE,"●",$A:$A,PJ$5)/PJ$3,0)/3600/$E27</f>
        <v>0</v>
      </c>
      <c r="PK27" s="0" t="n">
        <f aca="false">IF($AF27="●",SUMIFS(ST_SUM!PY:PY,ST_SUM!$L:$L,$G27)/COUNTIFS($G:$G,$G27,$AF:$AF,"●",$A:$A,PK$5)/PK$3,0)/3600/$E27</f>
        <v>0</v>
      </c>
      <c r="PL27" s="0" t="n">
        <f aca="false">IF($AG27="●",SUMIFS(ST_SUM!PZ:PZ,ST_SUM!$L:$L,$G27)/COUNTIFS($G:$G,$G27,$AG:$AG,"●",$A:$A,PL$5)/PL$3,0)/3600/$E27</f>
        <v>0</v>
      </c>
      <c r="PM27" s="0" t="n">
        <f aca="false">IF($AH27="●",SUMIFS(ST_SUM!QA:QA,ST_SUM!$L:$L,$G27)/COUNTIFS($G:$G,$G27,$AH:$AH,"●",$A:$A,PM$5)/PM$3,0)/3600/$E27</f>
        <v>0</v>
      </c>
      <c r="PN27" s="0" t="n">
        <f aca="false">IF($AI27="●",SUMIFS(ST_SUM!QB:QB,ST_SUM!$L:$L,$G27)/COUNTIFS($G:$G,$G27,$AI:$AI,"●",$A:$A,PN$5)/PN$3,0)/3600/$E27</f>
        <v>0</v>
      </c>
      <c r="PO27" s="0" t="n">
        <f aca="false">IF($AJ27="●",SUMIFS(ST_SUM!QC:QC,ST_SUM!$L:$L,$G27)/COUNTIFS($G:$G,$G27,$AJ:$AJ,"●",$A:$A,PO$5)/PO$3,0)/3600/$E27</f>
        <v>0</v>
      </c>
      <c r="PP27" s="0" t="n">
        <f aca="false">IF($AK27="●",SUMIFS(ST_SUM!QD:QD,ST_SUM!$L:$L,$G27)/COUNTIFS($G:$G,$G27,$AK:$AK,"●",$A:$A,PP$5)/PP$3,0)/3600/$E27</f>
        <v>0</v>
      </c>
      <c r="PQ27" s="0" t="n">
        <f aca="false">IF($AL27="●",SUMIFS(ST_SUM!QE:QE,ST_SUM!$L:$L,$G27)/COUNTIFS($G:$G,$G27,$AL:$AL,"●",$A:$A,PQ$5)/PQ$3,0)/3600/$E27</f>
        <v>0</v>
      </c>
      <c r="PR27" s="0" t="n">
        <f aca="false">IF($AM27="●",SUMIFS(ST_SUM!QF:QF,ST_SUM!$L:$L,$G27)/COUNTIFS($G:$G,$G27,$AM:$AM,"●",$A:$A,PR$5)/PR$3,0)/3600/$E27</f>
        <v>0</v>
      </c>
      <c r="PS27" s="0" t="n">
        <f aca="false">IF($AN27="●",SUMIFS(ST_SUM!QG:QG,ST_SUM!$L:$L,$G27)/COUNTIFS($G:$G,$G27,$AN:$AN,"●",$A:$A,PS$5)/PS$3,0)/3600/$E27</f>
        <v>0</v>
      </c>
      <c r="PT27" s="0" t="n">
        <f aca="false">IF($AO27="●",SUMIFS(ST_SUM!QH:QH,ST_SUM!$L:$L,$G27)/COUNTIFS($G:$G,$G27,$AO:$AO,"●",$A:$A,PT$5)/PT$3,0)/3600/$E27</f>
        <v>0</v>
      </c>
      <c r="PU27" s="0" t="n">
        <f aca="false">IF($AP27="●",SUMIFS(ST_SUM!QI:QI,ST_SUM!$L:$L,$G27)/COUNTIFS($G:$G,$G27,$AP:$AP,"●",$A:$A,PU$5)/PU$3,0)/3600/$E27</f>
        <v>0</v>
      </c>
      <c r="PV27" s="0" t="n">
        <f aca="false">IF($AQ27="●",SUMIFS(ST_SUM!QJ:QJ,ST_SUM!$L:$L,$G27)/COUNTIFS($G:$G,$G27,$AQ:$AQ,"●",$A:$A,PV$5)/PV$3,0)/3600/$E27</f>
        <v>0</v>
      </c>
      <c r="PW27" s="0" t="n">
        <f aca="false">IF($AR27="●",SUMIFS(ST_SUM!QK:QK,ST_SUM!$L:$L,$G27)/COUNTIFS($G:$G,$G27,$AR:$AR,"●",$A:$A,PW$5)/PW$3,0)/3600/$E27</f>
        <v>0</v>
      </c>
      <c r="PX27" s="0" t="n">
        <f aca="false">IF($AS27="●",SUMIFS(ST_SUM!QL:QL,ST_SUM!$L:$L,$G27)/COUNTIFS($G:$G,$G27,$AS:$AS,"●",$A:$A,PX$5)/PX$3,0)/3600/$E27</f>
        <v>0</v>
      </c>
      <c r="PY27" s="0" t="n">
        <f aca="false">IF($AT27="●",SUMIFS(ST_SUM!QM:QM,ST_SUM!$L:$L,$G27)/COUNTIFS($G:$G,$G27,$AT:$AT,"●",$A:$A,PY$5)/PY$3,0)/3600/$E27</f>
        <v>0</v>
      </c>
      <c r="PZ27" s="0" t="n">
        <f aca="false">IF($AU27="●",SUMIFS(ST_SUM!QN:QN,ST_SUM!$L:$L,$G27)/COUNTIFS($G:$G,$G27,$AU:$AU,"●",$A:$A,PZ$5)/PZ$3,0)/3600/$E27</f>
        <v>0</v>
      </c>
      <c r="QA27" s="0" t="n">
        <f aca="false">IF($AV27="●",SUMIFS(ST_SUM!QO:QO,ST_SUM!$L:$L,$G27)/COUNTIFS($G:$G,$G27,$AV:$AV,"●",$A:$A,QA$5)/QA$3,0)/3600/$E27</f>
        <v>0</v>
      </c>
      <c r="QB27" s="0" t="n">
        <f aca="false">IF($AW27="●",SUMIFS(ST_SUM!QP:QP,ST_SUM!$L:$L,$G27)/COUNTIFS($G:$G,$G27,$AW:$AW,"●",$A:$A,QB$5)/QB$3,0)/3600/$E27</f>
        <v>0</v>
      </c>
      <c r="QC27" s="0" t="n">
        <f aca="false">IF($AX27="●",SUMIFS(ST_SUM!QQ:QQ,ST_SUM!$L:$L,$G27)/COUNTIFS($G:$G,$G27,$AX:$AX,"●",$A:$A,QC$5)/QC$3,0)/3600/$E27</f>
        <v>0</v>
      </c>
      <c r="QD27" s="0" t="n">
        <f aca="false">IF($AY27="●",SUMIFS(ST_SUM!QR:QR,ST_SUM!$L:$L,$G27)/COUNTIFS($G:$G,$G27,$AY:$AY,"●",$A:$A,QD$5)/QD$3,0)/3600/$E27</f>
        <v>0</v>
      </c>
      <c r="QE27" s="0" t="n">
        <f aca="false">IF($AZ27="●",SUMIFS(ST_SUM!QS:QS,ST_SUM!$L:$L,$G27)/COUNTIFS($G:$G,$G27,$AZ:$AZ,"●",$A:$A,QE$5)/QE$3,0)/3600/$E27</f>
        <v>0</v>
      </c>
      <c r="QF27" s="0" t="n">
        <f aca="false">IF($BA27="●",SUMIFS(ST_SUM!QT:QT,ST_SUM!$L:$L,$G27)/COUNTIFS($G:$G,$G27,$BA:$BA,"●",$A:$A,QF$5)/QF$3,0)/3600/$E27</f>
        <v>0</v>
      </c>
      <c r="QG27" s="0" t="n">
        <f aca="false">IF($BB27="●",SUMIFS(ST_SUM!QU:QU,ST_SUM!$L:$L,$G27)/COUNTIFS($G:$G,$G27,$BB:$BB,"●",$A:$A,QG$5)/QG$3,0)/3600/$E27</f>
        <v>0</v>
      </c>
      <c r="QH27" s="0" t="n">
        <f aca="false">IF($BC27="●",SUMIFS(ST_SUM!QV:QV,ST_SUM!$L:$L,$G27)/COUNTIFS($G:$G,$G27,$BC:$BC,"●",$A:$A,QH$5)/QH$3,0)/3600/$E27</f>
        <v>0</v>
      </c>
      <c r="QI27" s="0" t="n">
        <f aca="false">IF($BD27="●",SUMIFS(ST_SUM!QW:QW,ST_SUM!$L:$L,$G27)/COUNTIFS($G:$G,$G27,$BD:$BD,"●",$A:$A,QI$5)/QI$3,0)/3600/$E27</f>
        <v>0</v>
      </c>
      <c r="QJ27" s="0" t="n">
        <f aca="false">IF($BE27="●",SUMIFS(ST_SUM!QX:QX,ST_SUM!$L:$L,$G27)/COUNTIFS($G:$G,$G27,$BE:$BE,"●",$A:$A,QJ$5)/QJ$3,0)/3600/$E27</f>
        <v>0</v>
      </c>
      <c r="QK27" s="0" t="n">
        <f aca="false">IF($BF27="●",SUMIFS(ST_SUM!QY:QY,ST_SUM!$L:$L,$G27)/COUNTIFS($G:$G,$G27,$BF:$BF,"●",$A:$A,QK$5)/QK$3,0)/3600/$E27</f>
        <v>0</v>
      </c>
      <c r="QL27" s="0" t="n">
        <f aca="false">IF($BG27="●",SUMIFS(ST_SUM!QZ:QZ,ST_SUM!$L:$L,$G27)/COUNTIFS($G:$G,$G27,$BG:$BG,"●",$A:$A,QL$5)/QL$3,0)/3600/$E27</f>
        <v>0</v>
      </c>
      <c r="QM27" s="0" t="n">
        <f aca="false">IF($BH27="●",SUMIFS(ST_SUM!RA:RA,ST_SUM!$L:$L,$G27)/COUNTIFS($G:$G,$G27,$BH:$BH,"●",$A:$A,QM$5)/QM$3,0)/3600/$E27</f>
        <v>0</v>
      </c>
      <c r="QN27" s="0" t="n">
        <f aca="false">IF($BI27="●",SUMIFS(ST_SUM!RB:RB,ST_SUM!$L:$L,$G27)/COUNTIFS($G:$G,$G27,$BI:$BI,"●",$A:$A,QN$5)/QN$3,0)/3600/$E27</f>
        <v>0</v>
      </c>
      <c r="QO27" s="0" t="n">
        <f aca="false">IF($BJ27="●",SUMIFS(ST_SUM!RC:RC,ST_SUM!$L:$L,$G27)/COUNTIFS($G:$G,$G27,$BJ:$BJ,"●",$A:$A,QO$5)/QO$3,0)/3600/$E27</f>
        <v>0</v>
      </c>
      <c r="QP27" s="0" t="n">
        <f aca="false">IF($BK27="●",SUMIFS(ST_SUM!RD:RD,ST_SUM!$L:$L,$G27)/COUNTIFS($G:$G,$G27,$BK:$BK,"●",$A:$A,QP$5)/QP$3,0)/3600/$E27</f>
        <v>0</v>
      </c>
      <c r="QQ27" s="0" t="n">
        <f aca="false">IF($BL27="●",SUMIFS(ST_SUM!RE:RE,ST_SUM!$L:$L,$G27)/COUNTIFS($G:$G,$G27,$BL:$BL,"●",$A:$A,QQ$5)/QQ$3,0)/3600/$E27</f>
        <v>0</v>
      </c>
      <c r="QR27" s="0" t="n">
        <f aca="false">IF($BM27="●",SUMIFS(ST_SUM!RF:RF,ST_SUM!$L:$L,$G27)/COUNTIFS($G:$G,$G27,$BM:$BM,"●",$A:$A,QR$5)/QR$3,0)/3600/$E27</f>
        <v>0</v>
      </c>
      <c r="QS27" s="0" t="n">
        <f aca="false">IF($BN27="●",SUMIFS(ST_SUM!RG:RG,ST_SUM!$L:$L,$G27)/COUNTIFS($G:$G,$G27,$BN:$BN,"●",$A:$A,QS$5)/QS$3,0)/3600/$E27</f>
        <v>0</v>
      </c>
      <c r="QT27" s="0" t="n">
        <f aca="false">IF($BO27="●",SUMIFS(ST_SUM!RH:RH,ST_SUM!$L:$L,$G27)/COUNTIFS($G:$G,$G27,$BO:$BO,"●",$A:$A,QT$5)/QT$3,0)/3600/$E27</f>
        <v>0</v>
      </c>
      <c r="QU27" s="0" t="n">
        <f aca="false">IF($BP27="●",SUMIFS(ST_SUM!RI:RI,ST_SUM!$L:$L,$G27)/COUNTIFS($G:$G,$G27,$BP:$BP,"●",$A:$A,QU$5)/QU$3,0)/3600/$E27</f>
        <v>0</v>
      </c>
      <c r="QV27" s="0" t="n">
        <f aca="false">IF($BQ27="●",SUMIFS(ST_SUM!RJ:RJ,ST_SUM!$L:$L,$G27)/COUNTIFS($G:$G,$G27,$BQ:$BQ,"●",$A:$A,QV$5)/QV$3,0)/3600/$E27</f>
        <v>0</v>
      </c>
      <c r="QW27" s="0" t="n">
        <f aca="false">IF($BR27="●",SUMIFS(ST_SUM!RK:RK,ST_SUM!$L:$L,$G27)/COUNTIFS($G:$G,$G27,$BR:$BR,"●",$A:$A,QW$5)/QW$3,0)/3600/$E27</f>
        <v>0</v>
      </c>
      <c r="QX27" s="0" t="n">
        <f aca="false">IF($BS27="●",SUMIFS(ST_SUM!RL:RL,ST_SUM!$L:$L,$G27)/COUNTIFS($G:$G,$G27,$BS:$BS,"●",$A:$A,QX$5)/QX$3,0)/3600/$E27</f>
        <v>0</v>
      </c>
      <c r="QY27" s="0" t="n">
        <f aca="false">IF($BT27="●",SUMIFS(ST_SUM!RM:RM,ST_SUM!$L:$L,$G27)/COUNTIFS($G:$G,$G27,$BT:$BT,"●",$A:$A,QY$5)/QY$3,0)/3600/$E27</f>
        <v>0</v>
      </c>
      <c r="QZ27" s="0" t="n">
        <f aca="false">SUM(OM27:QY27)</f>
        <v>0</v>
      </c>
      <c r="RA27" s="0" t="n">
        <f aca="false">IF($H27="●",SUMIFS(ST_SUM!RO:RO,ST_SUM!$L:$L,$G27)/COUNTIFS($G:$G,$G27,$H:$H,"●",$A:$A,RA$5)/RA$3,0)/3600/$E27</f>
        <v>0</v>
      </c>
      <c r="RB27" s="0" t="n">
        <f aca="false">IF($I27="●",SUMIFS(ST_SUM!RP:RP,ST_SUM!$L:$L,$G27)/COUNTIFS($G:$G,$G27,$I:$I,"●",$A:$A,RB$5)/RB$3,0)/3600/$E27</f>
        <v>0</v>
      </c>
      <c r="RC27" s="0" t="n">
        <f aca="false">IF($J27="●",SUMIFS(ST_SUM!RQ:RQ,ST_SUM!$L:$L,$G27)/COUNTIFS($G:$G,$G27,$J:$J,"●",$A:$A,RC$5)/RC$3,0)/3600/$E27</f>
        <v>0</v>
      </c>
      <c r="RD27" s="0" t="n">
        <f aca="false">IF($K27="●",SUMIFS(ST_SUM!RR:RR,ST_SUM!$L:$L,$G27)/COUNTIFS($G:$G,$G27,$K:$K,"●",$A:$A,RD$5)/RD$3,0)/3600/$E27</f>
        <v>0</v>
      </c>
      <c r="RE27" s="0" t="n">
        <f aca="false">IF($L27="●",SUMIFS(ST_SUM!RS:RS,ST_SUM!$L:$L,$G27)/COUNTIFS($G:$G,$G27,$L:$L,"●",$A:$A,RE$5)/RE$3,0)/3600/$E27</f>
        <v>0</v>
      </c>
      <c r="RF27" s="0" t="n">
        <f aca="false">IF($M27="●",SUMIFS(ST_SUM!RT:RT,ST_SUM!$L:$L,$G27)/COUNTIFS($G:$G,$G27,$M:$M,"●",$A:$A,RF$5)/RF$3,0)/3600/$E27</f>
        <v>0</v>
      </c>
      <c r="RG27" s="0" t="n">
        <f aca="false">IF($N27="●",SUMIFS(ST_SUM!RU:RU,ST_SUM!$L:$L,$G27)/COUNTIFS($G:$G,$G27,$N:$N,"●",$A:$A,RG$5)/RG$3,0)/3600/$E27</f>
        <v>0</v>
      </c>
      <c r="RH27" s="0" t="n">
        <f aca="false">IF($O27="●",SUMIFS(ST_SUM!RV:RV,ST_SUM!$L:$L,$G27,ST_SUM!$M:$M,IF($B27='PART METHOD'!$D$4,"FMCNC1",IF($B27='PART METHOD'!$D$6,"FMCNC2","STD")))/IF($B27='PART METHOD'!$D$4,COUNTIFS($G:$G,$G27,$O:$O,"●",$A:$A,RH$5,$B:$B,'PART METHOD'!$D$4),IF($B27='PART METHOD'!$D$6,COUNTIFS($G:$G,$G27,$O:$O,"●",$A:$A,RH$5,$B:$B,'PART METHOD'!$D$6),COUNTIFS($G:$G,$G27,$O:$O,"●",$A:$A,RH$5,$B:$B,"&lt;&gt;"&amp;'PART METHOD'!$D$4,$B:$B,"&lt;&gt;"&amp;'PART METHOD'!$D$6)))/RH$3,0)/3600/$E27</f>
        <v>0</v>
      </c>
      <c r="RI27" s="0" t="n">
        <f aca="false">IF($P27="●",SUMIFS(ST_SUM!RW:RW,ST_SUM!$L:$L,$G27,ST_SUM!$M:$M,IF($B27='PART METHOD'!$D$4,"FMCNC1",IF($B27='PART METHOD'!$D$6,"FMCNC2","STD")))/IF($B27='PART METHOD'!$D$4,COUNTIFS($G:$G,$G27,$P:$P,"●",$A:$A,RI$5,$B:$B,'PART METHOD'!$D$4),IF($B27='PART METHOD'!$D$6,COUNTIFS($G:$G,$G27,$P:$P,"●",$A:$A,RI$5,$B:$B,'PART METHOD'!$D$6),COUNTIFS($G:$G,$G27,$P:$P,"●",$A:$A,RI$5,$B:$B,"&lt;&gt;"&amp;'PART METHOD'!$D$4,$B:$B,"&lt;&gt;"&amp;'PART METHOD'!$D$6)))/RI$3,0)/3600/$E27</f>
        <v>0</v>
      </c>
      <c r="RJ27" s="0" t="n">
        <f aca="false">IF($Q27="●",SUMIFS(ST_SUM!RX:RX,ST_SUM!$L:$L,$G27,ST_SUM!$M:$M,IF($B27='PART METHOD'!$D$4,"FMCNC1",IF($B27='PART METHOD'!$D$6,"FMCNC2","STD")))/IF($B27='PART METHOD'!$D$4,COUNTIFS($G:$G,$G27,$Q:$Q,"●",$A:$A,RJ$5,$B:$B,'PART METHOD'!$D$4),IF($B27='PART METHOD'!$D$6,COUNTIFS($G:$G,$G27,$Q:$Q,"●",$A:$A,RJ$5,$B:$B,'PART METHOD'!$D$6),COUNTIFS($G:$G,$G27,$Q:$Q,"●",$A:$A,RJ$5,$B:$B,"&lt;&gt;"&amp;'PART METHOD'!$D$4,$B:$B,"&lt;&gt;"&amp;'PART METHOD'!$D$6)))/RJ$3,0)/3600/$E27</f>
        <v>0</v>
      </c>
      <c r="RK27" s="0" t="n">
        <f aca="false">IF($R27="●",SUMIFS(ST_SUM!RY:RY,ST_SUM!$L:$L,$G27,ST_SUM!$M:$M,IF($B27='PART METHOD'!$D$4,"FMCNC1",IF($B27='PART METHOD'!$D$6,"FMCNC2","STD")))/IF($B27='PART METHOD'!$D$4,COUNTIFS($G:$G,$G27,$R:$R,"●",$A:$A,RK$5,$B:$B,'PART METHOD'!$D$4),IF($B27='PART METHOD'!$D$6,COUNTIFS($G:$G,$G27,$R:$R,"●",$A:$A,RK$5,$B:$B,'PART METHOD'!$D$6),COUNTIFS($G:$G,$G27,$R:$R,"●",$A:$A,RK$5,$B:$B,"&lt;&gt;"&amp;'PART METHOD'!$D$4,$B:$B,"&lt;&gt;"&amp;'PART METHOD'!$D$6)))/RK$3,0)/3600/$E27</f>
        <v>0</v>
      </c>
      <c r="RL27" s="0" t="n">
        <f aca="false">IF($S27="●",SUMIFS(ST_SUM!RZ:RZ,ST_SUM!$L:$L,$G27,ST_SUM!$M:$M,IF($B27='PART METHOD'!$D$4,"FMCNC1",IF($B27='PART METHOD'!$D$6,"FMCNC2","STD")))/IF($B27='PART METHOD'!$D$4,COUNTIFS($G:$G,$G27,$S:$S,"●",$A:$A,RL$5,$B:$B,'PART METHOD'!$D$4),IF($B27='PART METHOD'!$D$6,COUNTIFS($G:$G,$G27,$S:$S,"●",$A:$A,RL$5,$B:$B,'PART METHOD'!$D$6),COUNTIFS($G:$G,$G27,$S:$S,"●",$A:$A,RL$5,$B:$B,"&lt;&gt;"&amp;'PART METHOD'!$D$4,$B:$B,"&lt;&gt;"&amp;'PART METHOD'!$D$6)))/RL$3,0)/3600/$E27</f>
        <v>0</v>
      </c>
      <c r="RM27" s="0" t="n">
        <f aca="false">IF($T27="●",SUMIFS(ST_SUM!SA:SA,ST_SUM!$L:$L,$G27,ST_SUM!$M:$M,IF($B27='PART METHOD'!$D$4,"FMCNC1",IF($B27='PART METHOD'!$D$6,"FMCNC2","STD")))/IF($B27='PART METHOD'!$D$4,COUNTIFS($G:$G,$G27,$T:$T,"●",$A:$A,RM$5,$B:$B,'PART METHOD'!$D$4),IF($B27='PART METHOD'!$D$6,COUNTIFS($G:$G,$G27,$T:$T,"●",$A:$A,RM$5,$B:$B,'PART METHOD'!$D$6),COUNTIFS($G:$G,$G27,$T:$T,"●",$A:$A,RM$5,$B:$B,"&lt;&gt;"&amp;'PART METHOD'!$D$4,$B:$B,"&lt;&gt;"&amp;'PART METHOD'!$D$6)))/RM$3,0)/3600/$E27</f>
        <v>0</v>
      </c>
      <c r="RN27" s="0" t="n">
        <f aca="false">IF($U27="●",SUMIFS(ST_SUM!SB:SB,ST_SUM!$L:$L,$G27,ST_SUM!$M:$M,IF($B27='PART METHOD'!$D$4,"FMCNC1",IF($B27='PART METHOD'!$D$6,"FMCNC2","STD")))/IF($B27='PART METHOD'!$D$4,COUNTIFS($G:$G,$G27,$U:$U,"●",$A:$A,RN$5,$B:$B,'PART METHOD'!$D$4),IF($B27='PART METHOD'!$D$6,COUNTIFS($G:$G,$G27,$U:$U,"●",$A:$A,RN$5,$B:$B,'PART METHOD'!$D$6),COUNTIFS($G:$G,$G27,$U:$U,"●",$A:$A,RN$5,$B:$B,"&lt;&gt;"&amp;'PART METHOD'!$D$4,$B:$B,"&lt;&gt;"&amp;'PART METHOD'!$D$6)))/RN$3,0)/3600/$E27</f>
        <v>0</v>
      </c>
      <c r="RO27" s="0" t="n">
        <f aca="false">IF($V27="●",SUMIFS(ST_SUM!SC:SC,ST_SUM!$L:$L,$G27,ST_SUM!$M:$M,IF($B27='PART METHOD'!$D$4,"FMCNC1",IF($B27='PART METHOD'!$D$6,"FMCNC2","STD")))/IF($B27='PART METHOD'!$D$4,COUNTIFS($G:$G,$G27,$V:$V,"●",$A:$A,RO$5,$B:$B,'PART METHOD'!$D$4),IF($B27='PART METHOD'!$D$6,COUNTIFS($G:$G,$G27,$V:$V,"●",$A:$A,RO$5,$B:$B,'PART METHOD'!$D$6),COUNTIFS($G:$G,$G27,$V:$V,"●",$A:$A,RO$5,$B:$B,"&lt;&gt;"&amp;'PART METHOD'!$D$4,$B:$B,"&lt;&gt;"&amp;'PART METHOD'!$D$6)))/RO$3,0)/3600/$E27</f>
        <v>0</v>
      </c>
      <c r="RP27" s="0" t="n">
        <f aca="false">IF($W27="●",SUMIFS(ST_SUM!SD:SD,ST_SUM!$L:$L,$G27,ST_SUM!$N:$N,IF($B27='PART METHOD'!$D$5,"HAND","STD"))/COUNTIFS($G:$G,$G27,$W:$W,"●",$A:$A,RP$5,$B:$B,IF($B27='PART METHOD'!$D$5,'PART METHOD'!$D$5,"&lt;&gt;"&amp;'PART METHOD'!$D$5))/RP$3,0)/3600/$E27</f>
        <v>0</v>
      </c>
      <c r="RQ27" s="0" t="n">
        <f aca="false">IF($X27="●",SUMIFS(ST_SUM!SE:SE,ST_SUM!$L:$L,$G27)/COUNTIFS($G:$G,$G27,$X:$X,"●",$A:$A,RQ$5)/RQ$3,0)/3600/$E27</f>
        <v>0</v>
      </c>
      <c r="RR27" s="0" t="n">
        <f aca="false">IF($Y27="●",SUMIFS(ST_SUM!SF:SF,ST_SUM!$L:$L,$G27)/COUNTIFS($G:$G,$G27,$Y:$Y,"●",$A:$A,RR$5)/RR$3,0)/3600/$E27</f>
        <v>0</v>
      </c>
      <c r="RS27" s="0" t="n">
        <f aca="false">IF($Z27="●",SUMIFS(ST_SUM!SG:SG,ST_SUM!$L:$L,$G27)/COUNTIFS($G:$G,$G27,$Z:$Z,"●",$A:$A,RS$5)/RS$3,0)/3600/$E27</f>
        <v>0</v>
      </c>
      <c r="RT27" s="0" t="n">
        <f aca="false">IF($AA27="●",SUMIFS(ST_SUM!SH:SH,ST_SUM!$L:$L,$G27)/COUNTIFS($G:$G,$G27,$AA:$AA,"●",$A:$A,RT$5)/RT$3,0)/3600/$E27</f>
        <v>0</v>
      </c>
      <c r="RU27" s="0" t="n">
        <f aca="false">IF($AB27="●",SUMIFS(ST_SUM!SI:SI,ST_SUM!$L:$L,$G27)/COUNTIFS($G:$G,$G27,$AB:$AB,"●",$A:$A,RU$5)/RU$3,0)/3600/$E27</f>
        <v>0</v>
      </c>
      <c r="RV27" s="0" t="n">
        <f aca="false">IF($AC27="●",SUMIFS(ST_SUM!SJ:SJ,ST_SUM!$L:$L,$G27)/COUNTIFS($G:$G,$G27,$AC:$AC,"●",$A:$A,RV$5)/RV$3,0)/3600/$E27</f>
        <v>0</v>
      </c>
      <c r="RW27" s="0" t="n">
        <f aca="false">IF($AD27="●",SUMIFS(ST_SUM!SK:SK,ST_SUM!$L:$L,$G27)/COUNTIFS($G:$G,$G27,$AD:$AD,"●",$A:$A,RW$5)/RW$3,0)/3600/$E27</f>
        <v>0</v>
      </c>
      <c r="RX27" s="0" t="n">
        <f aca="false">IF($AE27="●",SUMIFS(ST_SUM!SL:SL,ST_SUM!$L:$L,$G27)/COUNTIFS($G:$G,$G27,$AE:$AE,"●",$A:$A,RX$5)/RX$3,0)/3600/$E27</f>
        <v>0</v>
      </c>
      <c r="RY27" s="0" t="n">
        <f aca="false">IF($AF27="●",SUMIFS(ST_SUM!SM:SM,ST_SUM!$L:$L,$G27)/COUNTIFS($G:$G,$G27,$AF:$AF,"●",$A:$A,RY$5)/RY$3,0)/3600/$E27</f>
        <v>0</v>
      </c>
      <c r="RZ27" s="0" t="n">
        <f aca="false">IF($AG27="●",SUMIFS(ST_SUM!SN:SN,ST_SUM!$L:$L,$G27)/COUNTIFS($G:$G,$G27,$AG:$AG,"●",$A:$A,RZ$5)/RZ$3,0)/3600/$E27</f>
        <v>0</v>
      </c>
      <c r="SA27" s="0" t="n">
        <f aca="false">IF($AH27="●",SUMIFS(ST_SUM!SO:SO,ST_SUM!$L:$L,$G27)/COUNTIFS($G:$G,$G27,$AH:$AH,"●",$A:$A,SA$5)/SA$3,0)/3600/$E27</f>
        <v>0</v>
      </c>
      <c r="SB27" s="0" t="n">
        <f aca="false">IF($AI27="●",SUMIFS(ST_SUM!SP:SP,ST_SUM!$L:$L,$G27)/COUNTIFS($G:$G,$G27,$AI:$AI,"●",$A:$A,SB$5)/SB$3,0)/3600/$E27</f>
        <v>0</v>
      </c>
      <c r="SC27" s="0" t="n">
        <f aca="false">IF($AJ27="●",SUMIFS(ST_SUM!SQ:SQ,ST_SUM!$L:$L,$G27)/COUNTIFS($G:$G,$G27,$AJ:$AJ,"●",$A:$A,SC$5)/SC$3,0)/3600/$E27</f>
        <v>0</v>
      </c>
      <c r="SD27" s="0" t="n">
        <f aca="false">IF($AK27="●",SUMIFS(ST_SUM!SR:SR,ST_SUM!$L:$L,$G27)/COUNTIFS($G:$G,$G27,$AK:$AK,"●",$A:$A,SD$5)/SD$3,0)/3600/$E27</f>
        <v>0</v>
      </c>
      <c r="SE27" s="0" t="n">
        <f aca="false">IF($AL27="●",SUMIFS(ST_SUM!SS:SS,ST_SUM!$L:$L,$G27)/COUNTIFS($G:$G,$G27,$AL:$AL,"●",$A:$A,SE$5)/SE$3,0)/3600/$E27</f>
        <v>0</v>
      </c>
      <c r="SF27" s="0" t="n">
        <f aca="false">IF($AM27="●",SUMIFS(ST_SUM!ST:ST,ST_SUM!$L:$L,$G27)/COUNTIFS($G:$G,$G27,$AM:$AM,"●",$A:$A,SF$5)/SF$3,0)/3600/$E27</f>
        <v>0</v>
      </c>
      <c r="SG27" s="0" t="n">
        <f aca="false">IF($AN27="●",SUMIFS(ST_SUM!SU:SU,ST_SUM!$L:$L,$G27)/COUNTIFS($G:$G,$G27,$AN:$AN,"●",$A:$A,SG$5)/SG$3,0)/3600/$E27</f>
        <v>0</v>
      </c>
      <c r="SH27" s="0" t="n">
        <f aca="false">IF($AO27="●",SUMIFS(ST_SUM!SV:SV,ST_SUM!$L:$L,$G27)/COUNTIFS($G:$G,$G27,$AO:$AO,"●",$A:$A,SH$5)/SH$3,0)/3600/$E27</f>
        <v>0</v>
      </c>
      <c r="SI27" s="0" t="n">
        <f aca="false">IF($AP27="●",SUMIFS(ST_SUM!SW:SW,ST_SUM!$L:$L,$G27)/COUNTIFS($G:$G,$G27,$AP:$AP,"●",$A:$A,SI$5)/SI$3,0)/3600/$E27</f>
        <v>0</v>
      </c>
      <c r="SJ27" s="0" t="n">
        <f aca="false">IF($AQ27="●",SUMIFS(ST_SUM!SX:SX,ST_SUM!$L:$L,$G27)/COUNTIFS($G:$G,$G27,$AQ:$AQ,"●",$A:$A,SJ$5)/SJ$3,0)/3600/$E27</f>
        <v>0</v>
      </c>
      <c r="SK27" s="0" t="n">
        <f aca="false">IF($AR27="●",SUMIFS(ST_SUM!SY:SY,ST_SUM!$L:$L,$G27)/COUNTIFS($G:$G,$G27,$AR:$AR,"●",$A:$A,SK$5)/SK$3,0)/3600/$E27</f>
        <v>0</v>
      </c>
      <c r="SL27" s="0" t="n">
        <f aca="false">IF($AS27="●",SUMIFS(ST_SUM!SZ:SZ,ST_SUM!$L:$L,$G27)/COUNTIFS($G:$G,$G27,$AS:$AS,"●",$A:$A,SL$5)/SL$3,0)/3600/$E27</f>
        <v>0</v>
      </c>
      <c r="SM27" s="0" t="n">
        <f aca="false">IF($AT27="●",SUMIFS(ST_SUM!TA:TA,ST_SUM!$L:$L,$G27)/COUNTIFS($G:$G,$G27,$AT:$AT,"●",$A:$A,SM$5)/SM$3,0)/3600/$E27</f>
        <v>0</v>
      </c>
      <c r="SN27" s="0" t="n">
        <f aca="false">IF($AU27="●",SUMIFS(ST_SUM!TB:TB,ST_SUM!$L:$L,$G27)/COUNTIFS($G:$G,$G27,$AU:$AU,"●",$A:$A,SN$5)/SN$3,0)/3600/$E27</f>
        <v>0</v>
      </c>
      <c r="SO27" s="0" t="n">
        <f aca="false">IF($AV27="●",SUMIFS(ST_SUM!TC:TC,ST_SUM!$L:$L,$G27)/COUNTIFS($G:$G,$G27,$AV:$AV,"●",$A:$A,SO$5)/SO$3,0)/3600/$E27</f>
        <v>0</v>
      </c>
      <c r="SP27" s="0" t="n">
        <f aca="false">IF($AW27="●",SUMIFS(ST_SUM!TD:TD,ST_SUM!$L:$L,$G27)/COUNTIFS($G:$G,$G27,$AW:$AW,"●",$A:$A,SP$5)/SP$3,0)/3600/$E27</f>
        <v>0</v>
      </c>
      <c r="SQ27" s="0" t="n">
        <f aca="false">IF($AX27="●",SUMIFS(ST_SUM!TE:TE,ST_SUM!$L:$L,$G27)/COUNTIFS($G:$G,$G27,$AX:$AX,"●",$A:$A,SQ$5)/SQ$3,0)/3600/$E27</f>
        <v>0</v>
      </c>
      <c r="SR27" s="0" t="n">
        <f aca="false">IF($AY27="●",SUMIFS(ST_SUM!TF:TF,ST_SUM!$L:$L,$G27)/COUNTIFS($G:$G,$G27,$AY:$AY,"●",$A:$A,SR$5)/SR$3,0)/3600/$E27</f>
        <v>0</v>
      </c>
      <c r="SS27" s="0" t="n">
        <f aca="false">IF($AZ27="●",SUMIFS(ST_SUM!TG:TG,ST_SUM!$L:$L,$G27)/COUNTIFS($G:$G,$G27,$AZ:$AZ,"●",$A:$A,SS$5)/SS$3,0)/3600/$E27</f>
        <v>0</v>
      </c>
      <c r="ST27" s="0" t="n">
        <f aca="false">IF($BA27="●",SUMIFS(ST_SUM!TH:TH,ST_SUM!$L:$L,$G27)/COUNTIFS($G:$G,$G27,$BA:$BA,"●",$A:$A,ST$5)/ST$3,0)/3600/$E27</f>
        <v>0</v>
      </c>
      <c r="SU27" s="0" t="n">
        <f aca="false">IF($BB27="●",SUMIFS(ST_SUM!TI:TI,ST_SUM!$L:$L,$G27)/COUNTIFS($G:$G,$G27,$BB:$BB,"●",$A:$A,SU$5)/SU$3,0)/3600/$E27</f>
        <v>0</v>
      </c>
      <c r="SV27" s="0" t="n">
        <f aca="false">IF($BC27="●",SUMIFS(ST_SUM!TJ:TJ,ST_SUM!$L:$L,$G27)/COUNTIFS($G:$G,$G27,$BC:$BC,"●",$A:$A,SV$5)/SV$3,0)/3600/$E27</f>
        <v>0</v>
      </c>
      <c r="SW27" s="0" t="n">
        <f aca="false">IF($BD27="●",SUMIFS(ST_SUM!TK:TK,ST_SUM!$L:$L,$G27)/COUNTIFS($G:$G,$G27,$BD:$BD,"●",$A:$A,SW$5)/SW$3,0)/3600/$E27</f>
        <v>0</v>
      </c>
      <c r="SX27" s="0" t="n">
        <f aca="false">IF($BE27="●",SUMIFS(ST_SUM!TL:TL,ST_SUM!$L:$L,$G27)/COUNTIFS($G:$G,$G27,$BE:$BE,"●",$A:$A,SX$5)/SX$3,0)/3600/$E27</f>
        <v>0</v>
      </c>
      <c r="SY27" s="0" t="n">
        <f aca="false">IF($BF27="●",SUMIFS(ST_SUM!TM:TM,ST_SUM!$L:$L,$G27)/COUNTIFS($G:$G,$G27,$BF:$BF,"●",$A:$A,SY$5)/SY$3,0)/3600/$E27</f>
        <v>0</v>
      </c>
      <c r="SZ27" s="0" t="n">
        <f aca="false">IF($BG27="●",SUMIFS(ST_SUM!TN:TN,ST_SUM!$L:$L,$G27)/COUNTIFS($G:$G,$G27,$BG:$BG,"●",$A:$A,SZ$5)/SZ$3,0)/3600/$E27</f>
        <v>0</v>
      </c>
      <c r="TA27" s="0" t="n">
        <f aca="false">IF($BH27="●",SUMIFS(ST_SUM!TO:TO,ST_SUM!$L:$L,$G27)/COUNTIFS($G:$G,$G27,$BH:$BH,"●",$A:$A,TA$5)/TA$3,0)/3600/$E27</f>
        <v>0</v>
      </c>
      <c r="TB27" s="0" t="n">
        <f aca="false">IF($BI27="●",SUMIFS(ST_SUM!TP:TP,ST_SUM!$L:$L,$G27)/COUNTIFS($G:$G,$G27,$BI:$BI,"●",$A:$A,TB$5)/TB$3,0)/3600/$E27</f>
        <v>0</v>
      </c>
      <c r="TC27" s="0" t="n">
        <f aca="false">IF($BJ27="●",SUMIFS(ST_SUM!TQ:TQ,ST_SUM!$L:$L,$G27)/COUNTIFS($G:$G,$G27,$BJ:$BJ,"●",$A:$A,TC$5)/TC$3,0)/3600/$E27</f>
        <v>0</v>
      </c>
      <c r="TD27" s="0" t="n">
        <f aca="false">IF($BK27="●",SUMIFS(ST_SUM!TR:TR,ST_SUM!$L:$L,$G27)/COUNTIFS($G:$G,$G27,$BK:$BK,"●",$A:$A,TD$5)/TD$3,0)/3600/$E27</f>
        <v>0</v>
      </c>
      <c r="TE27" s="0" t="n">
        <f aca="false">IF($BL27="●",SUMIFS(ST_SUM!TS:TS,ST_SUM!$L:$L,$G27)/COUNTIFS($G:$G,$G27,$BL:$BL,"●",$A:$A,TE$5)/TE$3,0)/3600/$E27</f>
        <v>0</v>
      </c>
      <c r="TF27" s="0" t="n">
        <f aca="false">IF($BM27="●",SUMIFS(ST_SUM!TT:TT,ST_SUM!$L:$L,$G27)/COUNTIFS($G:$G,$G27,$BM:$BM,"●",$A:$A,TF$5)/TF$3,0)/3600/$E27</f>
        <v>0</v>
      </c>
      <c r="TG27" s="0" t="n">
        <f aca="false">IF($BN27="●",SUMIFS(ST_SUM!TU:TU,ST_SUM!$L:$L,$G27)/COUNTIFS($G:$G,$G27,$BN:$BN,"●",$A:$A,TG$5)/TG$3,0)/3600/$E27</f>
        <v>0</v>
      </c>
      <c r="TH27" s="0" t="n">
        <f aca="false">IF($BO27="●",SUMIFS(ST_SUM!TV:TV,ST_SUM!$L:$L,$G27)/COUNTIFS($G:$G,$G27,$BO:$BO,"●",$A:$A,TH$5)/TH$3,0)/3600/$E27</f>
        <v>0</v>
      </c>
      <c r="TI27" s="0" t="n">
        <f aca="false">IF($BP27="●",SUMIFS(ST_SUM!TW:TW,ST_SUM!$L:$L,$G27)/COUNTIFS($G:$G,$G27,$BP:$BP,"●",$A:$A,TI$5)/TI$3,0)/3600/$E27</f>
        <v>0</v>
      </c>
      <c r="TJ27" s="0" t="n">
        <f aca="false">IF($BQ27="●",SUMIFS(ST_SUM!TX:TX,ST_SUM!$L:$L,$G27)/COUNTIFS($G:$G,$G27,$BQ:$BQ,"●",$A:$A,TJ$5)/TJ$3,0)/3600/$E27</f>
        <v>0</v>
      </c>
      <c r="TK27" s="0" t="n">
        <f aca="false">IF($BR27="●",SUMIFS(ST_SUM!TY:TY,ST_SUM!$L:$L,$G27)/COUNTIFS($G:$G,$G27,$BR:$BR,"●",$A:$A,TK$5)/TK$3,0)/3600/$E27</f>
        <v>0</v>
      </c>
      <c r="TL27" s="0" t="n">
        <f aca="false">IF($BS27="●",SUMIFS(ST_SUM!TZ:TZ,ST_SUM!$L:$L,$G27)/COUNTIFS($G:$G,$G27,$BS:$BS,"●",$A:$A,TL$5)/TL$3,0)/3600/$E27</f>
        <v>0</v>
      </c>
      <c r="TM27" s="0" t="n">
        <f aca="false">IF($BT27="●",SUMIFS(ST_SUM!UA:UA,ST_SUM!$L:$L,$G27)/COUNTIFS($G:$G,$G27,$BT:$BT,"●",$A:$A,TM$5)/TM$3,0)/3600/$E27</f>
        <v>0</v>
      </c>
      <c r="TN27" s="0" t="n">
        <f aca="false">SUM(RA27:TM27)</f>
        <v>0</v>
      </c>
      <c r="TO27" s="0" t="n">
        <f aca="false">IF($H27="●",SUMIFS(ST_SUM!UC:UC,ST_SUM!$L:$L,$G27)/COUNTIFS($G:$G,$G27,$H:$H,"●",$A:$A,TO$5)/TO$3,0)/3600/$E27</f>
        <v>0</v>
      </c>
      <c r="TP27" s="0" t="n">
        <f aca="false">IF($I27="●",SUMIFS(ST_SUM!UD:UD,ST_SUM!$L:$L,$G27)/COUNTIFS($G:$G,$G27,$I:$I,"●",$A:$A,TP$5)/TP$3,0)/3600/$E27</f>
        <v>0</v>
      </c>
      <c r="TQ27" s="0" t="n">
        <f aca="false">IF($J27="●",SUMIFS(ST_SUM!UE:UE,ST_SUM!$L:$L,$G27)/COUNTIFS($G:$G,$G27,$J:$J,"●",$A:$A,TQ$5)/TQ$3,0)/3600/$E27</f>
        <v>0</v>
      </c>
      <c r="TR27" s="0" t="n">
        <f aca="false">IF($K27="●",SUMIFS(ST_SUM!UF:UF,ST_SUM!$L:$L,$G27)/COUNTIFS($G:$G,$G27,$K:$K,"●",$A:$A,TR$5)/TR$3,0)/3600/$E27</f>
        <v>0</v>
      </c>
      <c r="TS27" s="0" t="n">
        <f aca="false">IF($L27="●",SUMIFS(ST_SUM!UG:UG,ST_SUM!$L:$L,$G27)/COUNTIFS($G:$G,$G27,$L:$L,"●",$A:$A,TS$5)/TS$3,0)/3600/$E27</f>
        <v>0</v>
      </c>
      <c r="TT27" s="0" t="n">
        <f aca="false">IF($M27="●",SUMIFS(ST_SUM!UH:UH,ST_SUM!$L:$L,$G27)/COUNTIFS($G:$G,$G27,$M:$M,"●",$A:$A,TT$5)/TT$3,0)/3600/$E27</f>
        <v>0</v>
      </c>
      <c r="TU27" s="0" t="n">
        <f aca="false">IF($N27="●",SUMIFS(ST_SUM!UI:UI,ST_SUM!$L:$L,$G27)/COUNTIFS($G:$G,$G27,$N:$N,"●",$A:$A,TU$5)/TU$3,0)/3600/$E27</f>
        <v>0</v>
      </c>
      <c r="TV27" s="0" t="n">
        <f aca="false">IF($O27="●",SUMIFS(ST_SUM!UJ:UJ,ST_SUM!$L:$L,$G27,ST_SUM!$M:$M,IF($B27='PART METHOD'!$D$4,"FMCNC1",IF($B27='PART METHOD'!$D$6,"FMCNC2","STD")))/IF($B27='PART METHOD'!$D$4,COUNTIFS($G:$G,$G27,$O:$O,"●",$A:$A,TV$5,$B:$B,'PART METHOD'!$D$4),IF($B27='PART METHOD'!$D$6,COUNTIFS($G:$G,$G27,$O:$O,"●",$A:$A,TV$5,$B:$B,'PART METHOD'!$D$6),COUNTIFS($G:$G,$G27,$O:$O,"●",$A:$A,TV$5,$B:$B,"&lt;&gt;"&amp;'PART METHOD'!$D$4,$B:$B,"&lt;&gt;"&amp;'PART METHOD'!$D$6)))/TV$3,0)/3600/$E27</f>
        <v>0</v>
      </c>
      <c r="TW27" s="0" t="n">
        <f aca="false">IF($P27="●",SUMIFS(ST_SUM!UK:UK,ST_SUM!$L:$L,$G27,ST_SUM!$M:$M,IF($B27='PART METHOD'!$D$4,"FMCNC1",IF($B27='PART METHOD'!$D$6,"FMCNC2","STD")))/IF($B27='PART METHOD'!$D$4,COUNTIFS($G:$G,$G27,$P:$P,"●",$A:$A,TW$5,$B:$B,'PART METHOD'!$D$4),IF($B27='PART METHOD'!$D$6,COUNTIFS($G:$G,$G27,$P:$P,"●",$A:$A,TW$5,$B:$B,'PART METHOD'!$D$6),COUNTIFS($G:$G,$G27,$P:$P,"●",$A:$A,TW$5,$B:$B,"&lt;&gt;"&amp;'PART METHOD'!$D$4,$B:$B,"&lt;&gt;"&amp;'PART METHOD'!$D$6)))/TW$3,0)/3600/$E27</f>
        <v>0</v>
      </c>
      <c r="TX27" s="0" t="n">
        <f aca="false">IF($Q27="●",SUMIFS(ST_SUM!UL:UL,ST_SUM!$L:$L,$G27,ST_SUM!$M:$M,IF($B27='PART METHOD'!$D$4,"FMCNC1",IF($B27='PART METHOD'!$D$6,"FMCNC2","STD")))/IF($B27='PART METHOD'!$D$4,COUNTIFS($G:$G,$G27,$Q:$Q,"●",$A:$A,TX$5,$B:$B,'PART METHOD'!$D$4),IF($B27='PART METHOD'!$D$6,COUNTIFS($G:$G,$G27,$Q:$Q,"●",$A:$A,TX$5,$B:$B,'PART METHOD'!$D$6),COUNTIFS($G:$G,$G27,$Q:$Q,"●",$A:$A,TX$5,$B:$B,"&lt;&gt;"&amp;'PART METHOD'!$D$4,$B:$B,"&lt;&gt;"&amp;'PART METHOD'!$D$6)))/TX$3,0)/3600/$E27</f>
        <v>0</v>
      </c>
      <c r="TY27" s="0" t="n">
        <f aca="false">IF($R27="●",SUMIFS(ST_SUM!UM:UM,ST_SUM!$L:$L,$G27,ST_SUM!$M:$M,IF($B27='PART METHOD'!$D$4,"FMCNC1",IF($B27='PART METHOD'!$D$6,"FMCNC2","STD")))/IF($B27='PART METHOD'!$D$4,COUNTIFS($G:$G,$G27,$R:$R,"●",$A:$A,TY$5,$B:$B,'PART METHOD'!$D$4),IF($B27='PART METHOD'!$D$6,COUNTIFS($G:$G,$G27,$R:$R,"●",$A:$A,TY$5,$B:$B,'PART METHOD'!$D$6),COUNTIFS($G:$G,$G27,$R:$R,"●",$A:$A,TY$5,$B:$B,"&lt;&gt;"&amp;'PART METHOD'!$D$4,$B:$B,"&lt;&gt;"&amp;'PART METHOD'!$D$6)))/TY$3,0)/3600/$E27</f>
        <v>0</v>
      </c>
      <c r="TZ27" s="0" t="n">
        <f aca="false">IF($S27="●",SUMIFS(ST_SUM!UN:UN,ST_SUM!$L:$L,$G27,ST_SUM!$M:$M,IF($B27='PART METHOD'!$D$4,"FMCNC1",IF($B27='PART METHOD'!$D$6,"FMCNC2","STD")))/IF($B27='PART METHOD'!$D$4,COUNTIFS($G:$G,$G27,$S:$S,"●",$A:$A,TZ$5,$B:$B,'PART METHOD'!$D$4),IF($B27='PART METHOD'!$D$6,COUNTIFS($G:$G,$G27,$S:$S,"●",$A:$A,TZ$5,$B:$B,'PART METHOD'!$D$6),COUNTIFS($G:$G,$G27,$S:$S,"●",$A:$A,TZ$5,$B:$B,"&lt;&gt;"&amp;'PART METHOD'!$D$4,$B:$B,"&lt;&gt;"&amp;'PART METHOD'!$D$6)))/TZ$3,0)/3600/$E27</f>
        <v>0</v>
      </c>
      <c r="UA27" s="0" t="n">
        <f aca="false">IF($T27="●",SUMIFS(ST_SUM!UO:UO,ST_SUM!$L:$L,$G27,ST_SUM!$M:$M,IF($B27='PART METHOD'!$D$4,"FMCNC1",IF($B27='PART METHOD'!$D$6,"FMCNC2","STD")))/IF($B27='PART METHOD'!$D$4,COUNTIFS($G:$G,$G27,$T:$T,"●",$A:$A,UA$5,$B:$B,'PART METHOD'!$D$4),IF($B27='PART METHOD'!$D$6,COUNTIFS($G:$G,$G27,$T:$T,"●",$A:$A,UA$5,$B:$B,'PART METHOD'!$D$6),COUNTIFS($G:$G,$G27,$T:$T,"●",$A:$A,UA$5,$B:$B,"&lt;&gt;"&amp;'PART METHOD'!$D$4,$B:$B,"&lt;&gt;"&amp;'PART METHOD'!$D$6)))/UA$3,0)/3600/$E27</f>
        <v>0</v>
      </c>
      <c r="UB27" s="0" t="n">
        <f aca="false">IF($U27="●",SUMIFS(ST_SUM!UP:UP,ST_SUM!$L:$L,$G27,ST_SUM!$M:$M,IF($B27='PART METHOD'!$D$4,"FMCNC1",IF($B27='PART METHOD'!$D$6,"FMCNC2","STD")))/IF($B27='PART METHOD'!$D$4,COUNTIFS($G:$G,$G27,$U:$U,"●",$A:$A,UB$5,$B:$B,'PART METHOD'!$D$4),IF($B27='PART METHOD'!$D$6,COUNTIFS($G:$G,$G27,$U:$U,"●",$A:$A,UB$5,$B:$B,'PART METHOD'!$D$6),COUNTIFS($G:$G,$G27,$U:$U,"●",$A:$A,UB$5,$B:$B,"&lt;&gt;"&amp;'PART METHOD'!$D$4,$B:$B,"&lt;&gt;"&amp;'PART METHOD'!$D$6)))/UB$3,0)/3600/$E27</f>
        <v>0</v>
      </c>
      <c r="UC27" s="0" t="n">
        <f aca="false">IF($V27="●",SUMIFS(ST_SUM!UQ:UQ,ST_SUM!$L:$L,$G27,ST_SUM!$M:$M,IF($B27='PART METHOD'!$D$4,"FMCNC1",IF($B27='PART METHOD'!$D$6,"FMCNC2","STD")))/IF($B27='PART METHOD'!$D$4,COUNTIFS($G:$G,$G27,$V:$V,"●",$A:$A,UC$5,$B:$B,'PART METHOD'!$D$4),IF($B27='PART METHOD'!$D$6,COUNTIFS($G:$G,$G27,$V:$V,"●",$A:$A,UC$5,$B:$B,'PART METHOD'!$D$6),COUNTIFS($G:$G,$G27,$V:$V,"●",$A:$A,UC$5,$B:$B,"&lt;&gt;"&amp;'PART METHOD'!$D$4,$B:$B,"&lt;&gt;"&amp;'PART METHOD'!$D$6)))/UC$3,0)/3600/$E27</f>
        <v>0</v>
      </c>
      <c r="UD27" s="0" t="n">
        <f aca="false">IF($W27="●",SUMIFS(ST_SUM!UR:UR,ST_SUM!$L:$L,$G27,ST_SUM!$N:$N,IF($B27='PART METHOD'!$D$5,"HAND","STD"))/COUNTIFS($G:$G,$G27,$W:$W,"●",$A:$A,UD$5,$B:$B,IF($B27='PART METHOD'!$D$5,'PART METHOD'!$D$5,"&lt;&gt;"&amp;'PART METHOD'!$D$5))/UD$3,0)/3600/$E27</f>
        <v>0</v>
      </c>
      <c r="UE27" s="0" t="n">
        <f aca="false">IF($X27="●",SUMIFS(ST_SUM!US:US,ST_SUM!$L:$L,$G27)/COUNTIFS($G:$G,$G27,$X:$X,"●",$A:$A,UE$5)/UE$3,0)/3600/$E27</f>
        <v>0</v>
      </c>
      <c r="UF27" s="0" t="n">
        <f aca="false">IF($Y27="●",SUMIFS(ST_SUM!UT:UT,ST_SUM!$L:$L,$G27)/COUNTIFS($G:$G,$G27,$Y:$Y,"●",$A:$A,UF$5)/UF$3,0)/3600/$E27</f>
        <v>0</v>
      </c>
      <c r="UG27" s="0" t="n">
        <f aca="false">IF($Z27="●",SUMIFS(ST_SUM!UU:UU,ST_SUM!$L:$L,$G27)/COUNTIFS($G:$G,$G27,$Z:$Z,"●",$A:$A,UG$5)/UG$3,0)/3600/$E27</f>
        <v>0</v>
      </c>
      <c r="UH27" s="0" t="n">
        <f aca="false">IF($AA27="●",SUMIFS(ST_SUM!UV:UV,ST_SUM!$L:$L,$G27)/COUNTIFS($G:$G,$G27,$AA:$AA,"●",$A:$A,UH$5)/UH$3,0)/3600/$E27</f>
        <v>0</v>
      </c>
      <c r="UI27" s="0" t="n">
        <f aca="false">IF($AB27="●",SUMIFS(ST_SUM!UW:UW,ST_SUM!$L:$L,$G27)/COUNTIFS($G:$G,$G27,$AB:$AB,"●",$A:$A,UI$5)/UI$3,0)/3600/$E27</f>
        <v>0</v>
      </c>
      <c r="UJ27" s="0" t="n">
        <f aca="false">IF($AC27="●",SUMIFS(ST_SUM!UX:UX,ST_SUM!$L:$L,$G27)/COUNTIFS($G:$G,$G27,$AC:$AC,"●",$A:$A,UJ$5)/UJ$3,0)/3600/$E27</f>
        <v>0</v>
      </c>
      <c r="UK27" s="0" t="n">
        <f aca="false">IF($AD27="●",SUMIFS(ST_SUM!UY:UY,ST_SUM!$L:$L,$G27)/COUNTIFS($G:$G,$G27,$AD:$AD,"●",$A:$A,UK$5)/UK$3,0)/3600/$E27</f>
        <v>0</v>
      </c>
      <c r="UL27" s="0" t="n">
        <f aca="false">IF($AE27="●",SUMIFS(ST_SUM!UZ:UZ,ST_SUM!$L:$L,$G27)/COUNTIFS($G:$G,$G27,$AE:$AE,"●",$A:$A,UL$5)/UL$3,0)/3600/$E27</f>
        <v>0</v>
      </c>
      <c r="UM27" s="0" t="n">
        <f aca="false">IF($AF27="●",SUMIFS(ST_SUM!VA:VA,ST_SUM!$L:$L,$G27)/COUNTIFS($G:$G,$G27,$AF:$AF,"●",$A:$A,UM$5)/UM$3,0)/3600/$E27</f>
        <v>0</v>
      </c>
      <c r="UN27" s="0" t="n">
        <f aca="false">IF($AG27="●",SUMIFS(ST_SUM!VB:VB,ST_SUM!$L:$L,$G27)/COUNTIFS($G:$G,$G27,$AG:$AG,"●",$A:$A,UN$5)/UN$3,0)/3600/$E27</f>
        <v>0</v>
      </c>
      <c r="UO27" s="0" t="n">
        <f aca="false">IF($AH27="●",SUMIFS(ST_SUM!VC:VC,ST_SUM!$L:$L,$G27)/COUNTIFS($G:$G,$G27,$AH:$AH,"●",$A:$A,UO$5)/UO$3,0)/3600/$E27</f>
        <v>0</v>
      </c>
      <c r="UP27" s="0" t="n">
        <f aca="false">IF($AI27="●",SUMIFS(ST_SUM!VD:VD,ST_SUM!$L:$L,$G27)/COUNTIFS($G:$G,$G27,$AI:$AI,"●",$A:$A,UP$5)/UP$3,0)/3600/$E27</f>
        <v>0</v>
      </c>
      <c r="UQ27" s="0" t="n">
        <f aca="false">IF($AJ27="●",SUMIFS(ST_SUM!VE:VE,ST_SUM!$L:$L,$G27)/COUNTIFS($G:$G,$G27,$AJ:$AJ,"●",$A:$A,UQ$5)/UQ$3,0)/3600/$E27</f>
        <v>0</v>
      </c>
      <c r="UR27" s="0" t="n">
        <f aca="false">IF($AK27="●",SUMIFS(ST_SUM!VF:VF,ST_SUM!$L:$L,$G27)/COUNTIFS($G:$G,$G27,$AK:$AK,"●",$A:$A,UR$5)/UR$3,0)/3600/$E27</f>
        <v>0</v>
      </c>
      <c r="US27" s="0" t="n">
        <f aca="false">IF($AL27="●",SUMIFS(ST_SUM!VG:VG,ST_SUM!$L:$L,$G27)/COUNTIFS($G:$G,$G27,$AL:$AL,"●",$A:$A,US$5)/US$3,0)/3600/$E27</f>
        <v>0</v>
      </c>
      <c r="UT27" s="0" t="n">
        <f aca="false">IF($AM27="●",SUMIFS(ST_SUM!VH:VH,ST_SUM!$L:$L,$G27)/COUNTIFS($G:$G,$G27,$AM:$AM,"●",$A:$A,UT$5)/UT$3,0)/3600/$E27</f>
        <v>0</v>
      </c>
      <c r="UU27" s="0" t="n">
        <f aca="false">IF($AN27="●",SUMIFS(ST_SUM!VI:VI,ST_SUM!$L:$L,$G27)/COUNTIFS($G:$G,$G27,$AN:$AN,"●",$A:$A,UU$5)/UU$3,0)/3600/$E27</f>
        <v>0</v>
      </c>
      <c r="UV27" s="0" t="n">
        <f aca="false">IF($AO27="●",SUMIFS(ST_SUM!VJ:VJ,ST_SUM!$L:$L,$G27)/COUNTIFS($G:$G,$G27,$AO:$AO,"●",$A:$A,UV$5)/UV$3,0)/3600/$E27</f>
        <v>0</v>
      </c>
      <c r="UW27" s="0" t="n">
        <f aca="false">IF($AP27="●",SUMIFS(ST_SUM!VK:VK,ST_SUM!$L:$L,$G27)/COUNTIFS($G:$G,$G27,$AP:$AP,"●",$A:$A,UW$5)/UW$3,0)/3600/$E27</f>
        <v>0</v>
      </c>
      <c r="UX27" s="0" t="n">
        <f aca="false">IF($AQ27="●",SUMIFS(ST_SUM!VL:VL,ST_SUM!$L:$L,$G27)/COUNTIFS($G:$G,$G27,$AQ:$AQ,"●",$A:$A,UX$5)/UX$3,0)/3600/$E27</f>
        <v>0</v>
      </c>
      <c r="UY27" s="0" t="n">
        <f aca="false">IF($AR27="●",SUMIFS(ST_SUM!VM:VM,ST_SUM!$L:$L,$G27)/COUNTIFS($G:$G,$G27,$AR:$AR,"●",$A:$A,UY$5)/UY$3,0)/3600/$E27</f>
        <v>0</v>
      </c>
      <c r="UZ27" s="0" t="n">
        <f aca="false">IF($AS27="●",SUMIFS(ST_SUM!VN:VN,ST_SUM!$L:$L,$G27)/COUNTIFS($G:$G,$G27,$AS:$AS,"●",$A:$A,UZ$5)/UZ$3,0)/3600/$E27</f>
        <v>0</v>
      </c>
      <c r="VA27" s="0" t="n">
        <f aca="false">IF($AT27="●",SUMIFS(ST_SUM!VO:VO,ST_SUM!$L:$L,$G27)/COUNTIFS($G:$G,$G27,$AT:$AT,"●",$A:$A,VA$5)/VA$3,0)/3600/$E27</f>
        <v>0</v>
      </c>
      <c r="VB27" s="0" t="n">
        <f aca="false">IF($AU27="●",SUMIFS(ST_SUM!VP:VP,ST_SUM!$L:$L,$G27)/COUNTIFS($G:$G,$G27,$AU:$AU,"●",$A:$A,VB$5)/VB$3,0)/3600/$E27</f>
        <v>0</v>
      </c>
      <c r="VC27" s="0" t="n">
        <f aca="false">IF($AV27="●",SUMIFS(ST_SUM!VQ:VQ,ST_SUM!$L:$L,$G27)/COUNTIFS($G:$G,$G27,$AV:$AV,"●",$A:$A,VC$5)/VC$3,0)/3600/$E27</f>
        <v>0</v>
      </c>
      <c r="VD27" s="0" t="n">
        <f aca="false">IF($AW27="●",SUMIFS(ST_SUM!VR:VR,ST_SUM!$L:$L,$G27)/COUNTIFS($G:$G,$G27,$AW:$AW,"●",$A:$A,VD$5)/VD$3,0)/3600/$E27</f>
        <v>0</v>
      </c>
      <c r="VE27" s="0" t="n">
        <f aca="false">IF($AX27="●",SUMIFS(ST_SUM!VS:VS,ST_SUM!$L:$L,$G27)/COUNTIFS($G:$G,$G27,$AX:$AX,"●",$A:$A,VE$5)/VE$3,0)/3600/$E27</f>
        <v>0</v>
      </c>
      <c r="VF27" s="0" t="n">
        <f aca="false">IF($AY27="●",SUMIFS(ST_SUM!VT:VT,ST_SUM!$L:$L,$G27)/COUNTIFS($G:$G,$G27,$AY:$AY,"●",$A:$A,VF$5)/VF$3,0)/3600/$E27</f>
        <v>0</v>
      </c>
      <c r="VG27" s="0" t="n">
        <f aca="false">IF($AZ27="●",SUMIFS(ST_SUM!VU:VU,ST_SUM!$L:$L,$G27)/COUNTIFS($G:$G,$G27,$AZ:$AZ,"●",$A:$A,VG$5)/VG$3,0)/3600/$E27</f>
        <v>0</v>
      </c>
      <c r="VH27" s="0" t="n">
        <f aca="false">IF($BA27="●",SUMIFS(ST_SUM!VV:VV,ST_SUM!$L:$L,$G27)/COUNTIFS($G:$G,$G27,$BA:$BA,"●",$A:$A,VH$5)/VH$3,0)/3600/$E27</f>
        <v>0</v>
      </c>
      <c r="VI27" s="0" t="n">
        <f aca="false">IF($BB27="●",SUMIFS(ST_SUM!VW:VW,ST_SUM!$L:$L,$G27)/COUNTIFS($G:$G,$G27,$BB:$BB,"●",$A:$A,VI$5)/VI$3,0)/3600/$E27</f>
        <v>0</v>
      </c>
      <c r="VJ27" s="0" t="n">
        <f aca="false">IF($BC27="●",SUMIFS(ST_SUM!VX:VX,ST_SUM!$L:$L,$G27)/COUNTIFS($G:$G,$G27,$BC:$BC,"●",$A:$A,VJ$5)/VJ$3,0)/3600/$E27</f>
        <v>0</v>
      </c>
      <c r="VK27" s="0" t="n">
        <f aca="false">IF($BD27="●",SUMIFS(ST_SUM!VY:VY,ST_SUM!$L:$L,$G27)/COUNTIFS($G:$G,$G27,$BD:$BD,"●",$A:$A,VK$5)/VK$3,0)/3600/$E27</f>
        <v>0</v>
      </c>
      <c r="VL27" s="0" t="n">
        <f aca="false">IF($BE27="●",SUMIFS(ST_SUM!VZ:VZ,ST_SUM!$L:$L,$G27)/COUNTIFS($G:$G,$G27,$BE:$BE,"●",$A:$A,VL$5)/VL$3,0)/3600/$E27</f>
        <v>0</v>
      </c>
      <c r="VM27" s="0" t="n">
        <f aca="false">IF($BF27="●",SUMIFS(ST_SUM!WA:WA,ST_SUM!$L:$L,$G27)/COUNTIFS($G:$G,$G27,$BF:$BF,"●",$A:$A,VM$5)/VM$3,0)/3600/$E27</f>
        <v>0</v>
      </c>
      <c r="VN27" s="0" t="n">
        <f aca="false">IF($BG27="●",SUMIFS(ST_SUM!WB:WB,ST_SUM!$L:$L,$G27)/COUNTIFS($G:$G,$G27,$BG:$BG,"●",$A:$A,VN$5)/VN$3,0)/3600/$E27</f>
        <v>0</v>
      </c>
      <c r="VO27" s="0" t="n">
        <f aca="false">IF($BH27="●",SUMIFS(ST_SUM!WC:WC,ST_SUM!$L:$L,$G27)/COUNTIFS($G:$G,$G27,$BH:$BH,"●",$A:$A,VO$5)/VO$3,0)/3600/$E27</f>
        <v>0</v>
      </c>
      <c r="VP27" s="0" t="n">
        <f aca="false">IF($BI27="●",SUMIFS(ST_SUM!WD:WD,ST_SUM!$L:$L,$G27)/COUNTIFS($G:$G,$G27,$BI:$BI,"●",$A:$A,VP$5)/VP$3,0)/3600/$E27</f>
        <v>0</v>
      </c>
      <c r="VQ27" s="0" t="n">
        <f aca="false">IF($BJ27="●",SUMIFS(ST_SUM!WE:WE,ST_SUM!$L:$L,$G27)/COUNTIFS($G:$G,$G27,$BJ:$BJ,"●",$A:$A,VQ$5)/VQ$3,0)/3600/$E27</f>
        <v>0</v>
      </c>
      <c r="VR27" s="0" t="n">
        <f aca="false">IF($BK27="●",SUMIFS(ST_SUM!WF:WF,ST_SUM!$L:$L,$G27)/COUNTIFS($G:$G,$G27,$BK:$BK,"●",$A:$A,VR$5)/VR$3,0)/3600/$E27</f>
        <v>0</v>
      </c>
      <c r="VS27" s="0" t="n">
        <f aca="false">IF($BL27="●",SUMIFS(ST_SUM!WG:WG,ST_SUM!$L:$L,$G27)/COUNTIFS($G:$G,$G27,$BL:$BL,"●",$A:$A,VS$5)/VS$3,0)/3600/$E27</f>
        <v>0</v>
      </c>
      <c r="VT27" s="0" t="n">
        <f aca="false">IF($BM27="●",SUMIFS(ST_SUM!WH:WH,ST_SUM!$L:$L,$G27)/COUNTIFS($G:$G,$G27,$BM:$BM,"●",$A:$A,VT$5)/VT$3,0)/3600/$E27</f>
        <v>0</v>
      </c>
      <c r="VU27" s="0" t="n">
        <f aca="false">IF($BN27="●",SUMIFS(ST_SUM!WI:WI,ST_SUM!$L:$L,$G27)/COUNTIFS($G:$G,$G27,$BN:$BN,"●",$A:$A,VU$5)/VU$3,0)/3600/$E27</f>
        <v>0</v>
      </c>
      <c r="VV27" s="0" t="n">
        <f aca="false">IF($BO27="●",SUMIFS(ST_SUM!WJ:WJ,ST_SUM!$L:$L,$G27)/COUNTIFS($G:$G,$G27,$BO:$BO,"●",$A:$A,VV$5)/VV$3,0)/3600/$E27</f>
        <v>0</v>
      </c>
      <c r="VW27" s="0" t="n">
        <f aca="false">IF($BP27="●",SUMIFS(ST_SUM!WK:WK,ST_SUM!$L:$L,$G27)/COUNTIFS($G:$G,$G27,$BP:$BP,"●",$A:$A,VW$5)/VW$3,0)/3600/$E27</f>
        <v>0</v>
      </c>
      <c r="VX27" s="0" t="n">
        <f aca="false">IF($BQ27="●",SUMIFS(ST_SUM!WL:WL,ST_SUM!$L:$L,$G27)/COUNTIFS($G:$G,$G27,$BQ:$BQ,"●",$A:$A,VX$5)/VX$3,0)/3600/$E27</f>
        <v>0</v>
      </c>
      <c r="VY27" s="0" t="n">
        <f aca="false">IF($BR27="●",SUMIFS(ST_SUM!WM:WM,ST_SUM!$L:$L,$G27)/COUNTIFS($G:$G,$G27,$BR:$BR,"●",$A:$A,VY$5)/VY$3,0)/3600/$E27</f>
        <v>0</v>
      </c>
      <c r="VZ27" s="0" t="n">
        <f aca="false">IF($BS27="●",SUMIFS(ST_SUM!WN:WN,ST_SUM!$L:$L,$G27)/COUNTIFS($G:$G,$G27,$BS:$BS,"●",$A:$A,VZ$5)/VZ$3,0)/3600/$E27</f>
        <v>0</v>
      </c>
      <c r="WA27" s="0" t="n">
        <f aca="false">IF($BT27="●",SUMIFS(ST_SUM!WO:WO,ST_SUM!$L:$L,$G27)/COUNTIFS($G:$G,$G27,$BT:$BT,"●",$A:$A,WA$5)/WA$3,0)/3600/$E27</f>
        <v>0</v>
      </c>
      <c r="WB27" s="0" t="n">
        <f aca="false">SUM(TO27:WA27)</f>
        <v>0</v>
      </c>
      <c r="WC27" s="0" t="n">
        <f aca="false">IF($H27="●",SUMIFS(ST_SUM!WQ:WQ,ST_SUM!$L:$L,$G27)/COUNTIFS($G:$G,$G27,$H:$H,"●",$A:$A,WC$5)/WC$3,0)/3600/$E27</f>
        <v>0</v>
      </c>
      <c r="WD27" s="0" t="n">
        <f aca="false">IF($I27="●",SUMIFS(ST_SUM!WR:WR,ST_SUM!$L:$L,$G27)/COUNTIFS($G:$G,$G27,$I:$I,"●",$A:$A,WD$5)/WD$3,0)/3600/$E27</f>
        <v>0</v>
      </c>
      <c r="WE27" s="0" t="n">
        <f aca="false">IF($J27="●",SUMIFS(ST_SUM!WS:WS,ST_SUM!$L:$L,$G27)/COUNTIFS($G:$G,$G27,$J:$J,"●",$A:$A,WE$5)/WE$3,0)/3600/$E27</f>
        <v>0</v>
      </c>
      <c r="WF27" s="0" t="n">
        <f aca="false">IF($K27="●",SUMIFS(ST_SUM!WT:WT,ST_SUM!$L:$L,$G27)/COUNTIFS($G:$G,$G27,$K:$K,"●",$A:$A,WF$5)/WF$3,0)/3600/$E27</f>
        <v>0</v>
      </c>
      <c r="WG27" s="0" t="n">
        <f aca="false">IF($L27="●",SUMIFS(ST_SUM!WU:WU,ST_SUM!$L:$L,$G27)/COUNTIFS($G:$G,$G27,$L:$L,"●",$A:$A,WG$5)/WG$3,0)/3600/$E27</f>
        <v>0</v>
      </c>
      <c r="WH27" s="0" t="n">
        <f aca="false">IF($M27="●",SUMIFS(ST_SUM!WV:WV,ST_SUM!$L:$L,$G27)/COUNTIFS($G:$G,$G27,$M:$M,"●",$A:$A,WH$5)/WH$3,0)/3600/$E27</f>
        <v>0</v>
      </c>
      <c r="WI27" s="0" t="n">
        <f aca="false">IF($N27="●",SUMIFS(ST_SUM!WW:WW,ST_SUM!$L:$L,$G27)/COUNTIFS($G:$G,$G27,$N:$N,"●",$A:$A,WI$5)/WI$3,0)/3600/$E27</f>
        <v>0</v>
      </c>
      <c r="WJ27" s="0" t="n">
        <f aca="false">IF($O27="●",SUMIFS(ST_SUM!WX:WX,ST_SUM!$L:$L,$G27,ST_SUM!$M:$M,IF($B27='PART METHOD'!$D$4,"FMCNC1",IF($B27='PART METHOD'!$D$6,"FMCNC2","STD")))/IF($B27='PART METHOD'!$D$4,COUNTIFS($G:$G,$G27,$O:$O,"●",$A:$A,WJ$5,$B:$B,'PART METHOD'!$D$4),IF($B27='PART METHOD'!$D$6,COUNTIFS($G:$G,$G27,$O:$O,"●",$A:$A,WJ$5,$B:$B,'PART METHOD'!$D$6),COUNTIFS($G:$G,$G27,$O:$O,"●",$A:$A,WJ$5,$B:$B,"&lt;&gt;"&amp;'PART METHOD'!$D$4,$B:$B,"&lt;&gt;"&amp;'PART METHOD'!$D$6)))/WJ$3,0)/3600/$E27</f>
        <v>0</v>
      </c>
      <c r="WK27" s="0" t="n">
        <f aca="false">IF($P27="●",SUMIFS(ST_SUM!WY:WY,ST_SUM!$L:$L,$G27,ST_SUM!$M:$M,IF($B27='PART METHOD'!$D$4,"FMCNC1",IF($B27='PART METHOD'!$D$6,"FMCNC2","STD")))/IF($B27='PART METHOD'!$D$4,COUNTIFS($G:$G,$G27,$P:$P,"●",$A:$A,WK$5,$B:$B,'PART METHOD'!$D$4),IF($B27='PART METHOD'!$D$6,COUNTIFS($G:$G,$G27,$P:$P,"●",$A:$A,WK$5,$B:$B,'PART METHOD'!$D$6),COUNTIFS($G:$G,$G27,$P:$P,"●",$A:$A,WK$5,$B:$B,"&lt;&gt;"&amp;'PART METHOD'!$D$4,$B:$B,"&lt;&gt;"&amp;'PART METHOD'!$D$6)))/WK$3,0)/3600/$E27</f>
        <v>0</v>
      </c>
      <c r="WL27" s="0" t="n">
        <f aca="false">IF($Q27="●",SUMIFS(ST_SUM!WZ:WZ,ST_SUM!$L:$L,$G27,ST_SUM!$M:$M,IF($B27='PART METHOD'!$D$4,"FMCNC1",IF($B27='PART METHOD'!$D$6,"FMCNC2","STD")))/IF($B27='PART METHOD'!$D$4,COUNTIFS($G:$G,$G27,$Q:$Q,"●",$A:$A,WL$5,$B:$B,'PART METHOD'!$D$4),IF($B27='PART METHOD'!$D$6,COUNTIFS($G:$G,$G27,$Q:$Q,"●",$A:$A,WL$5,$B:$B,'PART METHOD'!$D$6),COUNTIFS($G:$G,$G27,$Q:$Q,"●",$A:$A,WL$5,$B:$B,"&lt;&gt;"&amp;'PART METHOD'!$D$4,$B:$B,"&lt;&gt;"&amp;'PART METHOD'!$D$6)))/WL$3,0)/3600/$E27</f>
        <v>0</v>
      </c>
      <c r="WM27" s="0" t="n">
        <f aca="false">IF($R27="●",SUMIFS(ST_SUM!XA:XA,ST_SUM!$L:$L,$G27,ST_SUM!$M:$M,IF($B27='PART METHOD'!$D$4,"FMCNC1",IF($B27='PART METHOD'!$D$6,"FMCNC2","STD")))/IF($B27='PART METHOD'!$D$4,COUNTIFS($G:$G,$G27,$R:$R,"●",$A:$A,WM$5,$B:$B,'PART METHOD'!$D$4),IF($B27='PART METHOD'!$D$6,COUNTIFS($G:$G,$G27,$R:$R,"●",$A:$A,WM$5,$B:$B,'PART METHOD'!$D$6),COUNTIFS($G:$G,$G27,$R:$R,"●",$A:$A,WM$5,$B:$B,"&lt;&gt;"&amp;'PART METHOD'!$D$4,$B:$B,"&lt;&gt;"&amp;'PART METHOD'!$D$6)))/WM$3,0)/3600/$E27</f>
        <v>0</v>
      </c>
      <c r="WN27" s="0" t="n">
        <f aca="false">IF($S27="●",SUMIFS(ST_SUM!XB:XB,ST_SUM!$L:$L,$G27,ST_SUM!$M:$M,IF($B27='PART METHOD'!$D$4,"FMCNC1",IF($B27='PART METHOD'!$D$6,"FMCNC2","STD")))/IF($B27='PART METHOD'!$D$4,COUNTIFS($G:$G,$G27,$S:$S,"●",$A:$A,WN$5,$B:$B,'PART METHOD'!$D$4),IF($B27='PART METHOD'!$D$6,COUNTIFS($G:$G,$G27,$S:$S,"●",$A:$A,WN$5,$B:$B,'PART METHOD'!$D$6),COUNTIFS($G:$G,$G27,$S:$S,"●",$A:$A,WN$5,$B:$B,"&lt;&gt;"&amp;'PART METHOD'!$D$4,$B:$B,"&lt;&gt;"&amp;'PART METHOD'!$D$6)))/WN$3,0)/3600/$E27</f>
        <v>0</v>
      </c>
      <c r="WO27" s="0" t="n">
        <f aca="false">IF($T27="●",SUMIFS(ST_SUM!XC:XC,ST_SUM!$L:$L,$G27,ST_SUM!$M:$M,IF($B27='PART METHOD'!$D$4,"FMCNC1",IF($B27='PART METHOD'!$D$6,"FMCNC2","STD")))/IF($B27='PART METHOD'!$D$4,COUNTIFS($G:$G,$G27,$T:$T,"●",$A:$A,WO$5,$B:$B,'PART METHOD'!$D$4),IF($B27='PART METHOD'!$D$6,COUNTIFS($G:$G,$G27,$T:$T,"●",$A:$A,WO$5,$B:$B,'PART METHOD'!$D$6),COUNTIFS($G:$G,$G27,$T:$T,"●",$A:$A,WO$5,$B:$B,"&lt;&gt;"&amp;'PART METHOD'!$D$4,$B:$B,"&lt;&gt;"&amp;'PART METHOD'!$D$6)))/WO$3,0)/3600/$E27</f>
        <v>0</v>
      </c>
      <c r="WP27" s="0" t="n">
        <f aca="false">IF($U27="●",SUMIFS(ST_SUM!XD:XD,ST_SUM!$L:$L,$G27,ST_SUM!$M:$M,IF($B27='PART METHOD'!$D$4,"FMCNC1",IF($B27='PART METHOD'!$D$6,"FMCNC2","STD")))/IF($B27='PART METHOD'!$D$4,COUNTIFS($G:$G,$G27,$U:$U,"●",$A:$A,WP$5,$B:$B,'PART METHOD'!$D$4),IF($B27='PART METHOD'!$D$6,COUNTIFS($G:$G,$G27,$U:$U,"●",$A:$A,WP$5,$B:$B,'PART METHOD'!$D$6),COUNTIFS($G:$G,$G27,$U:$U,"●",$A:$A,WP$5,$B:$B,"&lt;&gt;"&amp;'PART METHOD'!$D$4,$B:$B,"&lt;&gt;"&amp;'PART METHOD'!$D$6)))/WP$3,0)/3600/$E27</f>
        <v>0</v>
      </c>
      <c r="WQ27" s="0" t="n">
        <f aca="false">IF($V27="●",SUMIFS(ST_SUM!XE:XE,ST_SUM!$L:$L,$G27,ST_SUM!$M:$M,IF($B27='PART METHOD'!$D$4,"FMCNC1",IF($B27='PART METHOD'!$D$6,"FMCNC2","STD")))/IF($B27='PART METHOD'!$D$4,COUNTIFS($G:$G,$G27,$V:$V,"●",$A:$A,WQ$5,$B:$B,'PART METHOD'!$D$4),IF($B27='PART METHOD'!$D$6,COUNTIFS($G:$G,$G27,$V:$V,"●",$A:$A,WQ$5,$B:$B,'PART METHOD'!$D$6),COUNTIFS($G:$G,$G27,$V:$V,"●",$A:$A,WQ$5,$B:$B,"&lt;&gt;"&amp;'PART METHOD'!$D$4,$B:$B,"&lt;&gt;"&amp;'PART METHOD'!$D$6)))/WQ$3,0)/3600/$E27</f>
        <v>0</v>
      </c>
      <c r="WR27" s="0" t="n">
        <f aca="false">IF($W27="●",SUMIFS(ST_SUM!XF:XF,ST_SUM!$L:$L,$G27,ST_SUM!$N:$N,IF($B27='PART METHOD'!$D$5,"HAND","STD"))/COUNTIFS($G:$G,$G27,$W:$W,"●",$A:$A,WR$5,$B:$B,IF($B27='PART METHOD'!$D$5,'PART METHOD'!$D$5,"&lt;&gt;"&amp;'PART METHOD'!$D$5))/WR$3,0)/3600/$E27</f>
        <v>0</v>
      </c>
      <c r="WS27" s="0" t="n">
        <f aca="false">IF($X27="●",SUMIFS(ST_SUM!XG:XG,ST_SUM!$L:$L,$G27)/COUNTIFS($G:$G,$G27,$X:$X,"●",$A:$A,WS$5)/WS$3,0)/3600/$E27</f>
        <v>0</v>
      </c>
      <c r="WT27" s="0" t="n">
        <f aca="false">IF($Y27="●",SUMIFS(ST_SUM!XH:XH,ST_SUM!$L:$L,$G27)/COUNTIFS($G:$G,$G27,$Y:$Y,"●",$A:$A,WT$5)/WT$3,0)/3600/$E27</f>
        <v>0</v>
      </c>
      <c r="WU27" s="0" t="n">
        <f aca="false">IF($Z27="●",SUMIFS(ST_SUM!XI:XI,ST_SUM!$L:$L,$G27)/COUNTIFS($G:$G,$G27,$Z:$Z,"●",$A:$A,WU$5)/WU$3,0)/3600/$E27</f>
        <v>0</v>
      </c>
      <c r="WV27" s="0" t="n">
        <f aca="false">IF($AA27="●",SUMIFS(ST_SUM!XJ:XJ,ST_SUM!$L:$L,$G27)/COUNTIFS($G:$G,$G27,$AA:$AA,"●",$A:$A,WV$5)/WV$3,0)/3600/$E27</f>
        <v>0</v>
      </c>
      <c r="WW27" s="0" t="n">
        <f aca="false">IF($AB27="●",SUMIFS(ST_SUM!XK:XK,ST_SUM!$L:$L,$G27)/COUNTIFS($G:$G,$G27,$AB:$AB,"●",$A:$A,WW$5)/WW$3,0)/3600/$E27</f>
        <v>0</v>
      </c>
      <c r="WX27" s="0" t="n">
        <f aca="false">IF($AC27="●",SUMIFS(ST_SUM!XL:XL,ST_SUM!$L:$L,$G27)/COUNTIFS($G:$G,$G27,$AC:$AC,"●",$A:$A,WX$5)/WX$3,0)/3600/$E27</f>
        <v>0</v>
      </c>
      <c r="WY27" s="0" t="n">
        <f aca="false">IF($AD27="●",SUMIFS(ST_SUM!XM:XM,ST_SUM!$L:$L,$G27)/COUNTIFS($G:$G,$G27,$AD:$AD,"●",$A:$A,WY$5)/WY$3,0)/3600/$E27</f>
        <v>0</v>
      </c>
      <c r="WZ27" s="0" t="n">
        <f aca="false">IF($AE27="●",SUMIFS(ST_SUM!XN:XN,ST_SUM!$L:$L,$G27)/COUNTIFS($G:$G,$G27,$AE:$AE,"●",$A:$A,WZ$5)/WZ$3,0)/3600/$E27</f>
        <v>0</v>
      </c>
      <c r="XA27" s="0" t="n">
        <f aca="false">IF($AF27="●",SUMIFS(ST_SUM!XO:XO,ST_SUM!$L:$L,$G27)/COUNTIFS($G:$G,$G27,$AF:$AF,"●",$A:$A,XA$5)/XA$3,0)/3600/$E27</f>
        <v>0</v>
      </c>
      <c r="XB27" s="0" t="n">
        <f aca="false">IF($AG27="●",SUMIFS(ST_SUM!XP:XP,ST_SUM!$L:$L,$G27)/COUNTIFS($G:$G,$G27,$AG:$AG,"●",$A:$A,XB$5)/XB$3,0)/3600/$E27</f>
        <v>0</v>
      </c>
      <c r="XC27" s="0" t="n">
        <f aca="false">IF($AH27="●",SUMIFS(ST_SUM!XQ:XQ,ST_SUM!$L:$L,$G27)/COUNTIFS($G:$G,$G27,$AH:$AH,"●",$A:$A,XC$5)/XC$3,0)/3600/$E27</f>
        <v>0</v>
      </c>
      <c r="XD27" s="0" t="n">
        <f aca="false">IF($AI27="●",SUMIFS(ST_SUM!XR:XR,ST_SUM!$L:$L,$G27)/COUNTIFS($G:$G,$G27,$AI:$AI,"●",$A:$A,XD$5)/XD$3,0)/3600/$E27</f>
        <v>0</v>
      </c>
      <c r="XE27" s="0" t="n">
        <f aca="false">IF($AJ27="●",SUMIFS(ST_SUM!XS:XS,ST_SUM!$L:$L,$G27)/COUNTIFS($G:$G,$G27,$AJ:$AJ,"●",$A:$A,XE$5)/XE$3,0)/3600/$E27</f>
        <v>0</v>
      </c>
      <c r="XF27" s="0" t="n">
        <f aca="false">IF($AK27="●",SUMIFS(ST_SUM!XT:XT,ST_SUM!$L:$L,$G27)/COUNTIFS($G:$G,$G27,$AK:$AK,"●",$A:$A,XF$5)/XF$3,0)/3600/$E27</f>
        <v>0</v>
      </c>
      <c r="XG27" s="0" t="n">
        <f aca="false">IF($AL27="●",SUMIFS(ST_SUM!XU:XU,ST_SUM!$L:$L,$G27)/COUNTIFS($G:$G,$G27,$AL:$AL,"●",$A:$A,XG$5)/XG$3,0)/3600/$E27</f>
        <v>0</v>
      </c>
      <c r="XH27" s="0" t="n">
        <f aca="false">IF($AM27="●",SUMIFS(ST_SUM!XV:XV,ST_SUM!$L:$L,$G27)/COUNTIFS($G:$G,$G27,$AM:$AM,"●",$A:$A,XH$5)/XH$3,0)/3600/$E27</f>
        <v>0</v>
      </c>
      <c r="XI27" s="0" t="n">
        <f aca="false">IF($AN27="●",SUMIFS(ST_SUM!XW:XW,ST_SUM!$L:$L,$G27)/COUNTIFS($G:$G,$G27,$AN:$AN,"●",$A:$A,XI$5)/XI$3,0)/3600/$E27</f>
        <v>0</v>
      </c>
      <c r="XJ27" s="0" t="n">
        <f aca="false">IF($AO27="●",SUMIFS(ST_SUM!XX:XX,ST_SUM!$L:$L,$G27)/COUNTIFS($G:$G,$G27,$AO:$AO,"●",$A:$A,XJ$5)/XJ$3,0)/3600/$E27</f>
        <v>0</v>
      </c>
      <c r="XK27" s="0" t="n">
        <f aca="false">IF($AP27="●",SUMIFS(ST_SUM!XY:XY,ST_SUM!$L:$L,$G27)/COUNTIFS($G:$G,$G27,$AP:$AP,"●",$A:$A,XK$5)/XK$3,0)/3600/$E27</f>
        <v>0</v>
      </c>
      <c r="XL27" s="0" t="n">
        <f aca="false">IF($AQ27="●",SUMIFS(ST_SUM!XZ:XZ,ST_SUM!$L:$L,$G27)/COUNTIFS($G:$G,$G27,$AQ:$AQ,"●",$A:$A,XL$5)/XL$3,0)/3600/$E27</f>
        <v>0</v>
      </c>
      <c r="XM27" s="0" t="n">
        <f aca="false">IF($AR27="●",SUMIFS(ST_SUM!YA:YA,ST_SUM!$L:$L,$G27)/COUNTIFS($G:$G,$G27,$AR:$AR,"●",$A:$A,XM$5)/XM$3,0)/3600/$E27</f>
        <v>0</v>
      </c>
      <c r="XN27" s="0" t="n">
        <f aca="false">IF($AS27="●",SUMIFS(ST_SUM!YB:YB,ST_SUM!$L:$L,$G27)/COUNTIFS($G:$G,$G27,$AS:$AS,"●",$A:$A,XN$5)/XN$3,0)/3600/$E27</f>
        <v>0</v>
      </c>
      <c r="XO27" s="0" t="n">
        <f aca="false">IF($AT27="●",SUMIFS(ST_SUM!YC:YC,ST_SUM!$L:$L,$G27)/COUNTIFS($G:$G,$G27,$AT:$AT,"●",$A:$A,XO$5)/XO$3,0)/3600/$E27</f>
        <v>0</v>
      </c>
      <c r="XP27" s="0" t="n">
        <f aca="false">IF($AU27="●",SUMIFS(ST_SUM!YD:YD,ST_SUM!$L:$L,$G27)/COUNTIFS($G:$G,$G27,$AU:$AU,"●",$A:$A,XP$5)/XP$3,0)/3600/$E27</f>
        <v>0</v>
      </c>
      <c r="XQ27" s="0" t="n">
        <f aca="false">IF($AV27="●",SUMIFS(ST_SUM!YE:YE,ST_SUM!$L:$L,$G27)/COUNTIFS($G:$G,$G27,$AV:$AV,"●",$A:$A,XQ$5)/XQ$3,0)/3600/$E27</f>
        <v>0</v>
      </c>
      <c r="XR27" s="0" t="n">
        <f aca="false">IF($AW27="●",SUMIFS(ST_SUM!YF:YF,ST_SUM!$L:$L,$G27)/COUNTIFS($G:$G,$G27,$AW:$AW,"●",$A:$A,XR$5)/XR$3,0)/3600/$E27</f>
        <v>0</v>
      </c>
      <c r="XS27" s="0" t="n">
        <f aca="false">IF($AX27="●",SUMIFS(ST_SUM!YG:YG,ST_SUM!$L:$L,$G27)/COUNTIFS($G:$G,$G27,$AX:$AX,"●",$A:$A,XS$5)/XS$3,0)/3600/$E27</f>
        <v>0</v>
      </c>
      <c r="XT27" s="0" t="n">
        <f aca="false">IF($AY27="●",SUMIFS(ST_SUM!YH:YH,ST_SUM!$L:$L,$G27)/COUNTIFS($G:$G,$G27,$AY:$AY,"●",$A:$A,XT$5)/XT$3,0)/3600/$E27</f>
        <v>0</v>
      </c>
      <c r="XU27" s="0" t="n">
        <f aca="false">IF($AZ27="●",SUMIFS(ST_SUM!YI:YI,ST_SUM!$L:$L,$G27)/COUNTIFS($G:$G,$G27,$AZ:$AZ,"●",$A:$A,XU$5)/XU$3,0)/3600/$E27</f>
        <v>0</v>
      </c>
      <c r="XV27" s="0" t="n">
        <f aca="false">IF($BA27="●",SUMIFS(ST_SUM!YJ:YJ,ST_SUM!$L:$L,$G27)/COUNTIFS($G:$G,$G27,$BA:$BA,"●",$A:$A,XV$5)/XV$3,0)/3600/$E27</f>
        <v>0</v>
      </c>
      <c r="XW27" s="0" t="n">
        <f aca="false">IF($BB27="●",SUMIFS(ST_SUM!YK:YK,ST_SUM!$L:$L,$G27)/COUNTIFS($G:$G,$G27,$BB:$BB,"●",$A:$A,XW$5)/XW$3,0)/3600/$E27</f>
        <v>0</v>
      </c>
      <c r="XX27" s="0" t="n">
        <f aca="false">IF($BC27="●",SUMIFS(ST_SUM!YL:YL,ST_SUM!$L:$L,$G27)/COUNTIFS($G:$G,$G27,$BC:$BC,"●",$A:$A,XX$5)/XX$3,0)/3600/$E27</f>
        <v>0</v>
      </c>
      <c r="XY27" s="0" t="n">
        <f aca="false">IF($BD27="●",SUMIFS(ST_SUM!YM:YM,ST_SUM!$L:$L,$G27)/COUNTIFS($G:$G,$G27,$BD:$BD,"●",$A:$A,XY$5)/XY$3,0)/3600/$E27</f>
        <v>0</v>
      </c>
      <c r="XZ27" s="0" t="n">
        <f aca="false">IF($BE27="●",SUMIFS(ST_SUM!YN:YN,ST_SUM!$L:$L,$G27)/COUNTIFS($G:$G,$G27,$BE:$BE,"●",$A:$A,XZ$5)/XZ$3,0)/3600/$E27</f>
        <v>0</v>
      </c>
      <c r="YA27" s="0" t="n">
        <f aca="false">IF($BF27="●",SUMIFS(ST_SUM!YO:YO,ST_SUM!$L:$L,$G27)/COUNTIFS($G:$G,$G27,$BF:$BF,"●",$A:$A,YA$5)/YA$3,0)/3600/$E27</f>
        <v>0</v>
      </c>
      <c r="YB27" s="0" t="n">
        <f aca="false">IF($BG27="●",SUMIFS(ST_SUM!YP:YP,ST_SUM!$L:$L,$G27)/COUNTIFS($G:$G,$G27,$BG:$BG,"●",$A:$A,YB$5)/YB$3,0)/3600/$E27</f>
        <v>0</v>
      </c>
      <c r="YC27" s="0" t="n">
        <f aca="false">IF($BH27="●",SUMIFS(ST_SUM!YQ:YQ,ST_SUM!$L:$L,$G27)/COUNTIFS($G:$G,$G27,$BH:$BH,"●",$A:$A,YC$5)/YC$3,0)/3600/$E27</f>
        <v>0</v>
      </c>
      <c r="YD27" s="0" t="n">
        <f aca="false">IF($BI27="●",SUMIFS(ST_SUM!YR:YR,ST_SUM!$L:$L,$G27)/COUNTIFS($G:$G,$G27,$BI:$BI,"●",$A:$A,YD$5)/YD$3,0)/3600/$E27</f>
        <v>0</v>
      </c>
      <c r="YE27" s="0" t="n">
        <f aca="false">IF($BJ27="●",SUMIFS(ST_SUM!YS:YS,ST_SUM!$L:$L,$G27)/COUNTIFS($G:$G,$G27,$BJ:$BJ,"●",$A:$A,YE$5)/YE$3,0)/3600/$E27</f>
        <v>0</v>
      </c>
      <c r="YF27" s="0" t="n">
        <f aca="false">IF($BK27="●",SUMIFS(ST_SUM!YT:YT,ST_SUM!$L:$L,$G27)/COUNTIFS($G:$G,$G27,$BK:$BK,"●",$A:$A,YF$5)/YF$3,0)/3600/$E27</f>
        <v>0</v>
      </c>
      <c r="YG27" s="0" t="n">
        <f aca="false">IF($BL27="●",SUMIFS(ST_SUM!YU:YU,ST_SUM!$L:$L,$G27)/COUNTIFS($G:$G,$G27,$BL:$BL,"●",$A:$A,YG$5)/YG$3,0)/3600/$E27</f>
        <v>0</v>
      </c>
      <c r="YH27" s="0" t="n">
        <f aca="false">IF($BM27="●",SUMIFS(ST_SUM!YV:YV,ST_SUM!$L:$L,$G27)/COUNTIFS($G:$G,$G27,$BM:$BM,"●",$A:$A,YH$5)/YH$3,0)/3600/$E27</f>
        <v>0</v>
      </c>
      <c r="YI27" s="0" t="n">
        <f aca="false">IF($BN27="●",SUMIFS(ST_SUM!YW:YW,ST_SUM!$L:$L,$G27)/COUNTIFS($G:$G,$G27,$BN:$BN,"●",$A:$A,YI$5)/YI$3,0)/3600/$E27</f>
        <v>0</v>
      </c>
      <c r="YJ27" s="0" t="n">
        <f aca="false">IF($BO27="●",SUMIFS(ST_SUM!YX:YX,ST_SUM!$L:$L,$G27)/COUNTIFS($G:$G,$G27,$BO:$BO,"●",$A:$A,YJ$5)/YJ$3,0)/3600/$E27</f>
        <v>0</v>
      </c>
      <c r="YK27" s="0" t="n">
        <f aca="false">IF($BP27="●",SUMIFS(ST_SUM!YY:YY,ST_SUM!$L:$L,$G27)/COUNTIFS($G:$G,$G27,$BP:$BP,"●",$A:$A,YK$5)/YK$3,0)/3600/$E27</f>
        <v>0</v>
      </c>
      <c r="YL27" s="0" t="n">
        <f aca="false">IF($BQ27="●",SUMIFS(ST_SUM!YZ:YZ,ST_SUM!$L:$L,$G27)/COUNTIFS($G:$G,$G27,$BQ:$BQ,"●",$A:$A,YL$5)/YL$3,0)/3600/$E27</f>
        <v>0</v>
      </c>
      <c r="YM27" s="0" t="n">
        <f aca="false">IF($BR27="●",SUMIFS(ST_SUM!ZA:ZA,ST_SUM!$L:$L,$G27)/COUNTIFS($G:$G,$G27,$BR:$BR,"●",$A:$A,YM$5)/YM$3,0)/3600/$E27</f>
        <v>0</v>
      </c>
      <c r="YN27" s="0" t="n">
        <f aca="false">IF($BS27="●",SUMIFS(ST_SUM!ZB:ZB,ST_SUM!$L:$L,$G27)/COUNTIFS($G:$G,$G27,$BS:$BS,"●",$A:$A,YN$5)/YN$3,0)/3600/$E27</f>
        <v>0</v>
      </c>
      <c r="YO27" s="0" t="n">
        <f aca="false">IF($BT27="●",SUMIFS(ST_SUM!ZC:ZC,ST_SUM!$L:$L,$G27)/COUNTIFS($G:$G,$G27,$BT:$BT,"●",$A:$A,YO$5)/YO$3,0)/3600/$E27</f>
        <v>0</v>
      </c>
      <c r="YP27" s="0" t="n">
        <f aca="false">SUM(WC27:YO27)</f>
        <v>0</v>
      </c>
      <c r="YQ27" s="0" t="n">
        <f aca="false">IF($H27="●",SUMIFS(ST_SUM!ZE:ZE,ST_SUM!$L:$L,$G27)/COUNTIFS($G:$G,$G27,$H:$H,"●",$A:$A,YQ$5)/YQ$3,0)/3600/$E27</f>
        <v>0</v>
      </c>
      <c r="YR27" s="0" t="n">
        <f aca="false">IF($I27="●",SUMIFS(ST_SUM!ZF:ZF,ST_SUM!$L:$L,$G27)/COUNTIFS($G:$G,$G27,$I:$I,"●",$A:$A,YR$5)/YR$3,0)/3600/$E27</f>
        <v>0</v>
      </c>
      <c r="YS27" s="0" t="n">
        <f aca="false">IF($J27="●",SUMIFS(ST_SUM!ZG:ZG,ST_SUM!$L:$L,$G27)/COUNTIFS($G:$G,$G27,$J:$J,"●",$A:$A,YS$5)/YS$3,0)/3600/$E27</f>
        <v>0</v>
      </c>
      <c r="YT27" s="0" t="n">
        <f aca="false">IF($K27="●",SUMIFS(ST_SUM!ZH:ZH,ST_SUM!$L:$L,$G27)/COUNTIFS($G:$G,$G27,$K:$K,"●",$A:$A,YT$5)/YT$3,0)/3600/$E27</f>
        <v>0</v>
      </c>
      <c r="YU27" s="0" t="n">
        <f aca="false">IF($L27="●",SUMIFS(ST_SUM!ZI:ZI,ST_SUM!$L:$L,$G27)/COUNTIFS($G:$G,$G27,$L:$L,"●",$A:$A,YU$5)/YU$3,0)/3600/$E27</f>
        <v>0</v>
      </c>
      <c r="YV27" s="0" t="n">
        <f aca="false">IF($M27="●",SUMIFS(ST_SUM!ZJ:ZJ,ST_SUM!$L:$L,$G27)/COUNTIFS($G:$G,$G27,$M:$M,"●",$A:$A,YV$5)/YV$3,0)/3600/$E27</f>
        <v>0</v>
      </c>
      <c r="YW27" s="0" t="n">
        <f aca="false">IF($N27="●",SUMIFS(ST_SUM!ZK:ZK,ST_SUM!$L:$L,$G27)/COUNTIFS($G:$G,$G27,$N:$N,"●",$A:$A,YW$5)/YW$3,0)/3600/$E27</f>
        <v>0</v>
      </c>
      <c r="YX27" s="0" t="n">
        <f aca="false">IF($O27="●",SUMIFS(ST_SUM!ZL:ZL,ST_SUM!$L:$L,$G27,ST_SUM!$M:$M,IF($B27='PART METHOD'!$D$4,"FMCNC1",IF($B27='PART METHOD'!$D$6,"FMCNC2","STD")))/IF($B27='PART METHOD'!$D$4,COUNTIFS($G:$G,$G27,$O:$O,"●",$A:$A,YX$5,$B:$B,'PART METHOD'!$D$4),IF($B27='PART METHOD'!$D$6,COUNTIFS($G:$G,$G27,$O:$O,"●",$A:$A,YX$5,$B:$B,'PART METHOD'!$D$6),COUNTIFS($G:$G,$G27,$O:$O,"●",$A:$A,YX$5,$B:$B,"&lt;&gt;"&amp;'PART METHOD'!$D$4,$B:$B,"&lt;&gt;"&amp;'PART METHOD'!$D$6)))/YX$3,0)/3600/$E27</f>
        <v>0</v>
      </c>
      <c r="YY27" s="0" t="n">
        <f aca="false">IF($P27="●",SUMIFS(ST_SUM!ZM:ZM,ST_SUM!$L:$L,$G27,ST_SUM!$M:$M,IF($B27='PART METHOD'!$D$4,"FMCNC1",IF($B27='PART METHOD'!$D$6,"FMCNC2","STD")))/IF($B27='PART METHOD'!$D$4,COUNTIFS($G:$G,$G27,$P:$P,"●",$A:$A,YY$5,$B:$B,'PART METHOD'!$D$4),IF($B27='PART METHOD'!$D$6,COUNTIFS($G:$G,$G27,$P:$P,"●",$A:$A,YY$5,$B:$B,'PART METHOD'!$D$6),COUNTIFS($G:$G,$G27,$P:$P,"●",$A:$A,YY$5,$B:$B,"&lt;&gt;"&amp;'PART METHOD'!$D$4,$B:$B,"&lt;&gt;"&amp;'PART METHOD'!$D$6)))/YY$3,0)/3600/$E27</f>
        <v>0</v>
      </c>
      <c r="YZ27" s="0" t="n">
        <f aca="false">IF($Q27="●",SUMIFS(ST_SUM!ZN:ZN,ST_SUM!$L:$L,$G27,ST_SUM!$M:$M,IF($B27='PART METHOD'!$D$4,"FMCNC1",IF($B27='PART METHOD'!$D$6,"FMCNC2","STD")))/IF($B27='PART METHOD'!$D$4,COUNTIFS($G:$G,$G27,$Q:$Q,"●",$A:$A,YZ$5,$B:$B,'PART METHOD'!$D$4),IF($B27='PART METHOD'!$D$6,COUNTIFS($G:$G,$G27,$Q:$Q,"●",$A:$A,YZ$5,$B:$B,'PART METHOD'!$D$6),COUNTIFS($G:$G,$G27,$Q:$Q,"●",$A:$A,YZ$5,$B:$B,"&lt;&gt;"&amp;'PART METHOD'!$D$4,$B:$B,"&lt;&gt;"&amp;'PART METHOD'!$D$6)))/YZ$3,0)/3600/$E27</f>
        <v>0</v>
      </c>
      <c r="ZA27" s="0" t="n">
        <f aca="false">IF($R27="●",SUMIFS(ST_SUM!ZO:ZO,ST_SUM!$L:$L,$G27,ST_SUM!$M:$M,IF($B27='PART METHOD'!$D$4,"FMCNC1",IF($B27='PART METHOD'!$D$6,"FMCNC2","STD")))/IF($B27='PART METHOD'!$D$4,COUNTIFS($G:$G,$G27,$R:$R,"●",$A:$A,ZA$5,$B:$B,'PART METHOD'!$D$4),IF($B27='PART METHOD'!$D$6,COUNTIFS($G:$G,$G27,$R:$R,"●",$A:$A,ZA$5,$B:$B,'PART METHOD'!$D$6),COUNTIFS($G:$G,$G27,$R:$R,"●",$A:$A,ZA$5,$B:$B,"&lt;&gt;"&amp;'PART METHOD'!$D$4,$B:$B,"&lt;&gt;"&amp;'PART METHOD'!$D$6)))/ZA$3,0)/3600/$E27</f>
        <v>0</v>
      </c>
      <c r="ZB27" s="0" t="n">
        <f aca="false">IF($S27="●",SUMIFS(ST_SUM!ZP:ZP,ST_SUM!$L:$L,$G27,ST_SUM!$M:$M,IF($B27='PART METHOD'!$D$4,"FMCNC1",IF($B27='PART METHOD'!$D$6,"FMCNC2","STD")))/IF($B27='PART METHOD'!$D$4,COUNTIFS($G:$G,$G27,$S:$S,"●",$A:$A,ZB$5,$B:$B,'PART METHOD'!$D$4),IF($B27='PART METHOD'!$D$6,COUNTIFS($G:$G,$G27,$S:$S,"●",$A:$A,ZB$5,$B:$B,'PART METHOD'!$D$6),COUNTIFS($G:$G,$G27,$S:$S,"●",$A:$A,ZB$5,$B:$B,"&lt;&gt;"&amp;'PART METHOD'!$D$4,$B:$B,"&lt;&gt;"&amp;'PART METHOD'!$D$6)))/ZB$3,0)/3600/$E27</f>
        <v>0</v>
      </c>
      <c r="ZC27" s="0" t="n">
        <f aca="false">IF($T27="●",SUMIFS(ST_SUM!ZQ:ZQ,ST_SUM!$L:$L,$G27,ST_SUM!$M:$M,IF($B27='PART METHOD'!$D$4,"FMCNC1",IF($B27='PART METHOD'!$D$6,"FMCNC2","STD")))/IF($B27='PART METHOD'!$D$4,COUNTIFS($G:$G,$G27,$T:$T,"●",$A:$A,ZC$5,$B:$B,'PART METHOD'!$D$4),IF($B27='PART METHOD'!$D$6,COUNTIFS($G:$G,$G27,$T:$T,"●",$A:$A,ZC$5,$B:$B,'PART METHOD'!$D$6),COUNTIFS($G:$G,$G27,$T:$T,"●",$A:$A,ZC$5,$B:$B,"&lt;&gt;"&amp;'PART METHOD'!$D$4,$B:$B,"&lt;&gt;"&amp;'PART METHOD'!$D$6)))/ZC$3,0)/3600/$E27</f>
        <v>0</v>
      </c>
      <c r="ZD27" s="0" t="n">
        <f aca="false">IF($U27="●",SUMIFS(ST_SUM!ZR:ZR,ST_SUM!$L:$L,$G27,ST_SUM!$M:$M,IF($B27='PART METHOD'!$D$4,"FMCNC1",IF($B27='PART METHOD'!$D$6,"FMCNC2","STD")))/IF($B27='PART METHOD'!$D$4,COUNTIFS($G:$G,$G27,$U:$U,"●",$A:$A,ZD$5,$B:$B,'PART METHOD'!$D$4),IF($B27='PART METHOD'!$D$6,COUNTIFS($G:$G,$G27,$U:$U,"●",$A:$A,ZD$5,$B:$B,'PART METHOD'!$D$6),COUNTIFS($G:$G,$G27,$U:$U,"●",$A:$A,ZD$5,$B:$B,"&lt;&gt;"&amp;'PART METHOD'!$D$4,$B:$B,"&lt;&gt;"&amp;'PART METHOD'!$D$6)))/ZD$3,0)/3600/$E27</f>
        <v>0</v>
      </c>
      <c r="ZE27" s="0" t="n">
        <f aca="false">IF($V27="●",SUMIFS(ST_SUM!ZS:ZS,ST_SUM!$L:$L,$G27,ST_SUM!$M:$M,IF($B27='PART METHOD'!$D$4,"FMCNC1",IF($B27='PART METHOD'!$D$6,"FMCNC2","STD")))/IF($B27='PART METHOD'!$D$4,COUNTIFS($G:$G,$G27,$V:$V,"●",$A:$A,ZE$5,$B:$B,'PART METHOD'!$D$4),IF($B27='PART METHOD'!$D$6,COUNTIFS($G:$G,$G27,$V:$V,"●",$A:$A,ZE$5,$B:$B,'PART METHOD'!$D$6),COUNTIFS($G:$G,$G27,$V:$V,"●",$A:$A,ZE$5,$B:$B,"&lt;&gt;"&amp;'PART METHOD'!$D$4,$B:$B,"&lt;&gt;"&amp;'PART METHOD'!$D$6)))/ZE$3,0)/3600/$E27</f>
        <v>0</v>
      </c>
      <c r="ZF27" s="0" t="n">
        <f aca="false">IF($W27="●",SUMIFS(ST_SUM!ZT:ZT,ST_SUM!$L:$L,$G27,ST_SUM!$N:$N,IF($B27='PART METHOD'!$D$5,"HAND","STD"))/COUNTIFS($G:$G,$G27,$W:$W,"●",$A:$A,ZF$5,$B:$B,IF($B27='PART METHOD'!$D$5,'PART METHOD'!$D$5,"&lt;&gt;"&amp;'PART METHOD'!$D$5))/ZF$3,0)/3600/$E27</f>
        <v>0</v>
      </c>
      <c r="ZG27" s="0" t="n">
        <f aca="false">IF($X27="●",SUMIFS(ST_SUM!ZU:ZU,ST_SUM!$L:$L,$G27)/COUNTIFS($G:$G,$G27,$X:$X,"●",$A:$A,ZG$5)/ZG$3,0)/3600/$E27</f>
        <v>0</v>
      </c>
      <c r="ZH27" s="0" t="n">
        <f aca="false">IF($Y27="●",SUMIFS(ST_SUM!ZV:ZV,ST_SUM!$L:$L,$G27)/COUNTIFS($G:$G,$G27,$Y:$Y,"●",$A:$A,ZH$5)/ZH$3,0)/3600/$E27</f>
        <v>0</v>
      </c>
      <c r="ZI27" s="0" t="n">
        <f aca="false">IF($Z27="●",SUMIFS(ST_SUM!ZW:ZW,ST_SUM!$L:$L,$G27)/COUNTIFS($G:$G,$G27,$Z:$Z,"●",$A:$A,ZI$5)/ZI$3,0)/3600/$E27</f>
        <v>0</v>
      </c>
      <c r="ZJ27" s="0" t="n">
        <f aca="false">IF($AA27="●",SUMIFS(ST_SUM!ZX:ZX,ST_SUM!$L:$L,$G27)/COUNTIFS($G:$G,$G27,$AA:$AA,"●",$A:$A,ZJ$5)/ZJ$3,0)/3600/$E27</f>
        <v>0</v>
      </c>
      <c r="ZK27" s="0" t="n">
        <f aca="false">IF($AB27="●",SUMIFS(ST_SUM!ZY:ZY,ST_SUM!$L:$L,$G27)/COUNTIFS($G:$G,$G27,$AB:$AB,"●",$A:$A,ZK$5)/ZK$3,0)/3600/$E27</f>
        <v>0</v>
      </c>
      <c r="ZL27" s="0" t="n">
        <f aca="false">IF($AC27="●",SUMIFS(ST_SUM!ZZ:ZZ,ST_SUM!$L:$L,$G27)/COUNTIFS($G:$G,$G27,$AC:$AC,"●",$A:$A,ZL$5)/ZL$3,0)/3600/$E27</f>
        <v>0</v>
      </c>
      <c r="ZM27" s="0" t="n">
        <f aca="false">IF($AD27="●",SUMIFS(ST_SUM!AAA:AAA,ST_SUM!$L:$L,$G27)/COUNTIFS($G:$G,$G27,$AD:$AD,"●",$A:$A,ZM$5)/ZM$3,0)/3600/$E27</f>
        <v>0</v>
      </c>
      <c r="ZN27" s="0" t="n">
        <f aca="false">IF($AE27="●",SUMIFS(ST_SUM!AAB:AAB,ST_SUM!$L:$L,$G27)/COUNTIFS($G:$G,$G27,$AE:$AE,"●",$A:$A,ZN$5)/ZN$3,0)/3600/$E27</f>
        <v>0</v>
      </c>
      <c r="ZO27" s="0" t="n">
        <f aca="false">IF($AF27="●",SUMIFS(ST_SUM!AAC:AAC,ST_SUM!$L:$L,$G27)/COUNTIFS($G:$G,$G27,$AF:$AF,"●",$A:$A,ZO$5)/ZO$3,0)/3600/$E27</f>
        <v>0</v>
      </c>
      <c r="ZP27" s="0" t="n">
        <f aca="false">IF($AG27="●",SUMIFS(ST_SUM!AAD:AAD,ST_SUM!$L:$L,$G27)/COUNTIFS($G:$G,$G27,$AG:$AG,"●",$A:$A,ZP$5)/ZP$3,0)/3600/$E27</f>
        <v>0</v>
      </c>
      <c r="ZQ27" s="0" t="n">
        <f aca="false">IF($AH27="●",SUMIFS(ST_SUM!AAE:AAE,ST_SUM!$L:$L,$G27)/COUNTIFS($G:$G,$G27,$AH:$AH,"●",$A:$A,ZQ$5)/ZQ$3,0)/3600/$E27</f>
        <v>0</v>
      </c>
      <c r="ZR27" s="0" t="n">
        <f aca="false">IF($AI27="●",SUMIFS(ST_SUM!AAF:AAF,ST_SUM!$L:$L,$G27)/COUNTIFS($G:$G,$G27,$AI:$AI,"●",$A:$A,ZR$5)/ZR$3,0)/3600/$E27</f>
        <v>0</v>
      </c>
      <c r="ZS27" s="0" t="n">
        <f aca="false">IF($AJ27="●",SUMIFS(ST_SUM!AAG:AAG,ST_SUM!$L:$L,$G27)/COUNTIFS($G:$G,$G27,$AJ:$AJ,"●",$A:$A,ZS$5)/ZS$3,0)/3600/$E27</f>
        <v>0</v>
      </c>
      <c r="ZT27" s="0" t="n">
        <f aca="false">IF($AK27="●",SUMIFS(ST_SUM!AAH:AAH,ST_SUM!$L:$L,$G27)/COUNTIFS($G:$G,$G27,$AK:$AK,"●",$A:$A,ZT$5)/ZT$3,0)/3600/$E27</f>
        <v>0</v>
      </c>
      <c r="ZU27" s="0" t="n">
        <f aca="false">IF($AL27="●",SUMIFS(ST_SUM!AAI:AAI,ST_SUM!$L:$L,$G27)/COUNTIFS($G:$G,$G27,$AL:$AL,"●",$A:$A,ZU$5)/ZU$3,0)/3600/$E27</f>
        <v>0</v>
      </c>
      <c r="ZV27" s="0" t="n">
        <f aca="false">IF($AM27="●",SUMIFS(ST_SUM!AAJ:AAJ,ST_SUM!$L:$L,$G27)/COUNTIFS($G:$G,$G27,$AM:$AM,"●",$A:$A,ZV$5)/ZV$3,0)/3600/$E27</f>
        <v>0</v>
      </c>
      <c r="ZW27" s="0" t="n">
        <f aca="false">IF($AN27="●",SUMIFS(ST_SUM!AAK:AAK,ST_SUM!$L:$L,$G27)/COUNTIFS($G:$G,$G27,$AN:$AN,"●",$A:$A,ZW$5)/ZW$3,0)/3600/$E27</f>
        <v>0</v>
      </c>
      <c r="ZX27" s="0" t="n">
        <f aca="false">IF($AO27="●",SUMIFS(ST_SUM!AAL:AAL,ST_SUM!$L:$L,$G27)/COUNTIFS($G:$G,$G27,$AO:$AO,"●",$A:$A,ZX$5)/ZX$3,0)/3600/$E27</f>
        <v>0</v>
      </c>
      <c r="ZY27" s="0" t="n">
        <f aca="false">IF($AP27="●",SUMIFS(ST_SUM!AAM:AAM,ST_SUM!$L:$L,$G27)/COUNTIFS($G:$G,$G27,$AP:$AP,"●",$A:$A,ZY$5)/ZY$3,0)/3600/$E27</f>
        <v>0</v>
      </c>
      <c r="ZZ27" s="0" t="n">
        <f aca="false">IF($AQ27="●",SUMIFS(ST_SUM!AAN:AAN,ST_SUM!$L:$L,$G27)/COUNTIFS($G:$G,$G27,$AQ:$AQ,"●",$A:$A,ZZ$5)/ZZ$3,0)/3600/$E27</f>
        <v>0</v>
      </c>
      <c r="AAA27" s="0" t="n">
        <f aca="false">IF($AR27="●",SUMIFS(ST_SUM!AAO:AAO,ST_SUM!$L:$L,$G27)/COUNTIFS($G:$G,$G27,$AR:$AR,"●",$A:$A,AAA$5)/AAA$3,0)/3600/$E27</f>
        <v>0</v>
      </c>
      <c r="AAB27" s="0" t="n">
        <f aca="false">IF($AS27="●",SUMIFS(ST_SUM!AAP:AAP,ST_SUM!$L:$L,$G27)/COUNTIFS($G:$G,$G27,$AS:$AS,"●",$A:$A,AAB$5)/AAB$3,0)/3600/$E27</f>
        <v>0</v>
      </c>
      <c r="AAC27" s="0" t="n">
        <f aca="false">IF($AT27="●",SUMIFS(ST_SUM!AAQ:AAQ,ST_SUM!$L:$L,$G27)/COUNTIFS($G:$G,$G27,$AT:$AT,"●",$A:$A,AAC$5)/AAC$3,0)/3600/$E27</f>
        <v>0</v>
      </c>
      <c r="AAD27" s="0" t="n">
        <f aca="false">IF($AU27="●",SUMIFS(ST_SUM!AAR:AAR,ST_SUM!$L:$L,$G27)/COUNTIFS($G:$G,$G27,$AU:$AU,"●",$A:$A,AAD$5)/AAD$3,0)/3600/$E27</f>
        <v>0</v>
      </c>
      <c r="AAE27" s="0" t="n">
        <f aca="false">IF($AV27="●",SUMIFS(ST_SUM!AAS:AAS,ST_SUM!$L:$L,$G27)/COUNTIFS($G:$G,$G27,$AV:$AV,"●",$A:$A,AAE$5)/AAE$3,0)/3600/$E27</f>
        <v>0</v>
      </c>
      <c r="AAF27" s="0" t="n">
        <f aca="false">IF($AW27="●",SUMIFS(ST_SUM!AAT:AAT,ST_SUM!$L:$L,$G27)/COUNTIFS($G:$G,$G27,$AW:$AW,"●",$A:$A,AAF$5)/AAF$3,0)/3600/$E27</f>
        <v>0</v>
      </c>
      <c r="AAG27" s="0" t="n">
        <f aca="false">IF($AX27="●",SUMIFS(ST_SUM!AAU:AAU,ST_SUM!$L:$L,$G27)/COUNTIFS($G:$G,$G27,$AX:$AX,"●",$A:$A,AAG$5)/AAG$3,0)/3600/$E27</f>
        <v>0</v>
      </c>
      <c r="AAH27" s="0" t="n">
        <f aca="false">IF($AY27="●",SUMIFS(ST_SUM!AAV:AAV,ST_SUM!$L:$L,$G27)/COUNTIFS($G:$G,$G27,$AY:$AY,"●",$A:$A,AAH$5)/AAH$3,0)/3600/$E27</f>
        <v>0</v>
      </c>
      <c r="AAI27" s="0" t="n">
        <f aca="false">IF($AZ27="●",SUMIFS(ST_SUM!AAW:AAW,ST_SUM!$L:$L,$G27)/COUNTIFS($G:$G,$G27,$AZ:$AZ,"●",$A:$A,AAI$5)/AAI$3,0)/3600/$E27</f>
        <v>0</v>
      </c>
      <c r="AAJ27" s="0" t="n">
        <f aca="false">IF($BA27="●",SUMIFS(ST_SUM!AAX:AAX,ST_SUM!$L:$L,$G27)/COUNTIFS($G:$G,$G27,$BA:$BA,"●",$A:$A,AAJ$5)/AAJ$3,0)/3600/$E27</f>
        <v>0</v>
      </c>
      <c r="AAK27" s="0" t="n">
        <f aca="false">IF($BB27="●",SUMIFS(ST_SUM!AAY:AAY,ST_SUM!$L:$L,$G27)/COUNTIFS($G:$G,$G27,$BB:$BB,"●",$A:$A,AAK$5)/AAK$3,0)/3600/$E27</f>
        <v>0</v>
      </c>
      <c r="AAL27" s="0" t="n">
        <f aca="false">IF($BC27="●",SUMIFS(ST_SUM!AAZ:AAZ,ST_SUM!$L:$L,$G27)/COUNTIFS($G:$G,$G27,$BC:$BC,"●",$A:$A,AAL$5)/AAL$3,0)/3600/$E27</f>
        <v>0</v>
      </c>
      <c r="AAM27" s="0" t="n">
        <f aca="false">IF($BD27="●",SUMIFS(ST_SUM!ABA:ABA,ST_SUM!$L:$L,$G27)/COUNTIFS($G:$G,$G27,$BD:$BD,"●",$A:$A,AAM$5)/AAM$3,0)/3600/$E27</f>
        <v>0</v>
      </c>
      <c r="AAN27" s="0" t="n">
        <f aca="false">IF($BE27="●",SUMIFS(ST_SUM!ABB:ABB,ST_SUM!$L:$L,$G27)/COUNTIFS($G:$G,$G27,$BE:$BE,"●",$A:$A,AAN$5)/AAN$3,0)/3600/$E27</f>
        <v>0</v>
      </c>
      <c r="AAO27" s="0" t="n">
        <f aca="false">IF($BF27="●",SUMIFS(ST_SUM!ABC:ABC,ST_SUM!$L:$L,$G27)/COUNTIFS($G:$G,$G27,$BF:$BF,"●",$A:$A,AAO$5)/AAO$3,0)/3600/$E27</f>
        <v>0</v>
      </c>
      <c r="AAP27" s="0" t="n">
        <f aca="false">IF($BG27="●",SUMIFS(ST_SUM!ABD:ABD,ST_SUM!$L:$L,$G27)/COUNTIFS($G:$G,$G27,$BG:$BG,"●",$A:$A,AAP$5)/AAP$3,0)/3600/$E27</f>
        <v>0</v>
      </c>
      <c r="AAQ27" s="0" t="n">
        <f aca="false">IF($BH27="●",SUMIFS(ST_SUM!ABE:ABE,ST_SUM!$L:$L,$G27)/COUNTIFS($G:$G,$G27,$BH:$BH,"●",$A:$A,AAQ$5)/AAQ$3,0)/3600/$E27</f>
        <v>0</v>
      </c>
      <c r="AAR27" s="0" t="n">
        <f aca="false">IF($BI27="●",SUMIFS(ST_SUM!ABF:ABF,ST_SUM!$L:$L,$G27)/COUNTIFS($G:$G,$G27,$BI:$BI,"●",$A:$A,AAR$5)/AAR$3,0)/3600/$E27</f>
        <v>0</v>
      </c>
      <c r="AAS27" s="0" t="n">
        <f aca="false">IF($BJ27="●",SUMIFS(ST_SUM!ABG:ABG,ST_SUM!$L:$L,$G27)/COUNTIFS($G:$G,$G27,$BJ:$BJ,"●",$A:$A,AAS$5)/AAS$3,0)/3600/$E27</f>
        <v>0</v>
      </c>
      <c r="AAT27" s="0" t="n">
        <f aca="false">IF($BK27="●",SUMIFS(ST_SUM!ABH:ABH,ST_SUM!$L:$L,$G27)/COUNTIFS($G:$G,$G27,$BK:$BK,"●",$A:$A,AAT$5)/AAT$3,0)/3600/$E27</f>
        <v>0</v>
      </c>
      <c r="AAU27" s="0" t="n">
        <f aca="false">IF($BL27="●",SUMIFS(ST_SUM!ABI:ABI,ST_SUM!$L:$L,$G27)/COUNTIFS($G:$G,$G27,$BL:$BL,"●",$A:$A,AAU$5)/AAU$3,0)/3600/$E27</f>
        <v>0</v>
      </c>
      <c r="AAV27" s="0" t="n">
        <f aca="false">IF($BM27="●",SUMIFS(ST_SUM!ABJ:ABJ,ST_SUM!$L:$L,$G27)/COUNTIFS($G:$G,$G27,$BM:$BM,"●",$A:$A,AAV$5)/AAV$3,0)/3600/$E27</f>
        <v>0</v>
      </c>
      <c r="AAW27" s="0" t="n">
        <f aca="false">IF($BN27="●",SUMIFS(ST_SUM!ABK:ABK,ST_SUM!$L:$L,$G27)/COUNTIFS($G:$G,$G27,$BN:$BN,"●",$A:$A,AAW$5)/AAW$3,0)/3600/$E27</f>
        <v>0</v>
      </c>
      <c r="AAX27" s="0" t="n">
        <f aca="false">IF($BO27="●",SUMIFS(ST_SUM!ABL:ABL,ST_SUM!$L:$L,$G27)/COUNTIFS($G:$G,$G27,$BO:$BO,"●",$A:$A,AAX$5)/AAX$3,0)/3600/$E27</f>
        <v>0</v>
      </c>
      <c r="AAY27" s="0" t="n">
        <f aca="false">IF($BP27="●",SUMIFS(ST_SUM!ABM:ABM,ST_SUM!$L:$L,$G27)/COUNTIFS($G:$G,$G27,$BP:$BP,"●",$A:$A,AAY$5)/AAY$3,0)/3600/$E27</f>
        <v>0</v>
      </c>
      <c r="AAZ27" s="0" t="n">
        <f aca="false">IF($BQ27="●",SUMIFS(ST_SUM!ABN:ABN,ST_SUM!$L:$L,$G27)/COUNTIFS($G:$G,$G27,$BQ:$BQ,"●",$A:$A,AAZ$5)/AAZ$3,0)/3600/$E27</f>
        <v>0</v>
      </c>
      <c r="ABA27" s="0" t="n">
        <f aca="false">IF($BR27="●",SUMIFS(ST_SUM!ABO:ABO,ST_SUM!$L:$L,$G27)/COUNTIFS($G:$G,$G27,$BR:$BR,"●",$A:$A,ABA$5)/ABA$3,0)/3600/$E27</f>
        <v>0</v>
      </c>
      <c r="ABB27" s="0" t="n">
        <f aca="false">IF($BS27="●",SUMIFS(ST_SUM!ABP:ABP,ST_SUM!$L:$L,$G27)/COUNTIFS($G:$G,$G27,$BS:$BS,"●",$A:$A,ABB$5)/ABB$3,0)/3600/$E27</f>
        <v>0</v>
      </c>
      <c r="ABC27" s="0" t="n">
        <f aca="false">IF($BT27="●",SUMIFS(ST_SUM!ABQ:ABQ,ST_SUM!$L:$L,$G27)/COUNTIFS($G:$G,$G27,$BT:$BT,"●",$A:$A,ABC$5)/ABC$3,0)/3600/$E27</f>
        <v>0</v>
      </c>
      <c r="ABD27" s="0" t="n">
        <f aca="false">SUM(YQ27:ABC27)</f>
        <v>0</v>
      </c>
      <c r="ABE27" s="0" t="n">
        <f aca="false">IF($H27="●",SUMIFS(ST_SUM!ABS:ABS,ST_SUM!$L:$L,$G27)/COUNTIFS($G:$G,$G27,$H:$H,"●",$A:$A,ABE$5)/ABE$3,0)/3600/$E27</f>
        <v>0</v>
      </c>
      <c r="ABF27" s="0" t="n">
        <f aca="false">IF($I27="●",SUMIFS(ST_SUM!ABT:ABT,ST_SUM!$L:$L,$G27)/COUNTIFS($G:$G,$G27,$I:$I,"●",$A:$A,ABF$5)/ABF$3,0)/3600/$E27</f>
        <v>0</v>
      </c>
      <c r="ABG27" s="0" t="n">
        <f aca="false">IF($J27="●",SUMIFS(ST_SUM!ABU:ABU,ST_SUM!$L:$L,$G27)/COUNTIFS($G:$G,$G27,$J:$J,"●",$A:$A,ABG$5)/ABG$3,0)/3600/$E27</f>
        <v>0</v>
      </c>
      <c r="ABH27" s="0" t="n">
        <f aca="false">IF($K27="●",SUMIFS(ST_SUM!ABV:ABV,ST_SUM!$L:$L,$G27)/COUNTIFS($G:$G,$G27,$K:$K,"●",$A:$A,ABH$5)/ABH$3,0)/3600/$E27</f>
        <v>0</v>
      </c>
      <c r="ABI27" s="0" t="n">
        <f aca="false">IF($L27="●",SUMIFS(ST_SUM!ABW:ABW,ST_SUM!$L:$L,$G27)/COUNTIFS($G:$G,$G27,$L:$L,"●",$A:$A,ABI$5)/ABI$3,0)/3600/$E27</f>
        <v>0</v>
      </c>
      <c r="ABJ27" s="0" t="n">
        <f aca="false">IF($M27="●",SUMIFS(ST_SUM!ABX:ABX,ST_SUM!$L:$L,$G27)/COUNTIFS($G:$G,$G27,$M:$M,"●",$A:$A,ABJ$5)/ABJ$3,0)/3600/$E27</f>
        <v>0</v>
      </c>
      <c r="ABK27" s="0" t="n">
        <f aca="false">IF($N27="●",SUMIFS(ST_SUM!ABY:ABY,ST_SUM!$L:$L,$G27)/COUNTIFS($G:$G,$G27,$N:$N,"●",$A:$A,ABK$5)/ABK$3,0)/3600/$E27</f>
        <v>0</v>
      </c>
      <c r="ABL27" s="0" t="n">
        <f aca="false">IF($O27="●",SUMIFS(ST_SUM!ABZ:ABZ,ST_SUM!$L:$L,$G27,ST_SUM!$M:$M,IF($B27='PART METHOD'!$D$4,"FMCNC1",IF($B27='PART METHOD'!$D$6,"FMCNC2","STD")))/IF($B27='PART METHOD'!$D$4,COUNTIFS($G:$G,$G27,$O:$O,"●",$A:$A,ABL$5,$B:$B,'PART METHOD'!$D$4),IF($B27='PART METHOD'!$D$6,COUNTIFS($G:$G,$G27,$O:$O,"●",$A:$A,ABL$5,$B:$B,'PART METHOD'!$D$6),COUNTIFS($G:$G,$G27,$O:$O,"●",$A:$A,ABL$5,$B:$B,"&lt;&gt;"&amp;'PART METHOD'!$D$4,$B:$B,"&lt;&gt;"&amp;'PART METHOD'!$D$6)))/ABL$3,0)/3600/$E27</f>
        <v>0</v>
      </c>
      <c r="ABM27" s="0" t="n">
        <f aca="false">IF($P27="●",SUMIFS(ST_SUM!ACA:ACA,ST_SUM!$L:$L,$G27,ST_SUM!$M:$M,IF($B27='PART METHOD'!$D$4,"FMCNC1",IF($B27='PART METHOD'!$D$6,"FMCNC2","STD")))/IF($B27='PART METHOD'!$D$4,COUNTIFS($G:$G,$G27,$P:$P,"●",$A:$A,ABM$5,$B:$B,'PART METHOD'!$D$4),IF($B27='PART METHOD'!$D$6,COUNTIFS($G:$G,$G27,$P:$P,"●",$A:$A,ABM$5,$B:$B,'PART METHOD'!$D$6),COUNTIFS($G:$G,$G27,$P:$P,"●",$A:$A,ABM$5,$B:$B,"&lt;&gt;"&amp;'PART METHOD'!$D$4,$B:$B,"&lt;&gt;"&amp;'PART METHOD'!$D$6)))/ABM$3,0)/3600/$E27</f>
        <v>0</v>
      </c>
      <c r="ABN27" s="0" t="n">
        <f aca="false">IF($Q27="●",SUMIFS(ST_SUM!ACB:ACB,ST_SUM!$L:$L,$G27,ST_SUM!$M:$M,IF($B27='PART METHOD'!$D$4,"FMCNC1",IF($B27='PART METHOD'!$D$6,"FMCNC2","STD")))/IF($B27='PART METHOD'!$D$4,COUNTIFS($G:$G,$G27,$Q:$Q,"●",$A:$A,ABN$5,$B:$B,'PART METHOD'!$D$4),IF($B27='PART METHOD'!$D$6,COUNTIFS($G:$G,$G27,$Q:$Q,"●",$A:$A,ABN$5,$B:$B,'PART METHOD'!$D$6),COUNTIFS($G:$G,$G27,$Q:$Q,"●",$A:$A,ABN$5,$B:$B,"&lt;&gt;"&amp;'PART METHOD'!$D$4,$B:$B,"&lt;&gt;"&amp;'PART METHOD'!$D$6)))/ABN$3,0)/3600/$E27</f>
        <v>0</v>
      </c>
      <c r="ABO27" s="0" t="n">
        <f aca="false">IF($R27="●",SUMIFS(ST_SUM!ACC:ACC,ST_SUM!$L:$L,$G27,ST_SUM!$M:$M,IF($B27='PART METHOD'!$D$4,"FMCNC1",IF($B27='PART METHOD'!$D$6,"FMCNC2","STD")))/IF($B27='PART METHOD'!$D$4,COUNTIFS($G:$G,$G27,$R:$R,"●",$A:$A,ABO$5,$B:$B,'PART METHOD'!$D$4),IF($B27='PART METHOD'!$D$6,COUNTIFS($G:$G,$G27,$R:$R,"●",$A:$A,ABO$5,$B:$B,'PART METHOD'!$D$6),COUNTIFS($G:$G,$G27,$R:$R,"●",$A:$A,ABO$5,$B:$B,"&lt;&gt;"&amp;'PART METHOD'!$D$4,$B:$B,"&lt;&gt;"&amp;'PART METHOD'!$D$6)))/ABO$3,0)/3600/$E27</f>
        <v>0</v>
      </c>
      <c r="ABP27" s="0" t="n">
        <f aca="false">IF($S27="●",SUMIFS(ST_SUM!ACD:ACD,ST_SUM!$L:$L,$G27,ST_SUM!$M:$M,IF($B27='PART METHOD'!$D$4,"FMCNC1",IF($B27='PART METHOD'!$D$6,"FMCNC2","STD")))/IF($B27='PART METHOD'!$D$4,COUNTIFS($G:$G,$G27,$S:$S,"●",$A:$A,ABP$5,$B:$B,'PART METHOD'!$D$4),IF($B27='PART METHOD'!$D$6,COUNTIFS($G:$G,$G27,$S:$S,"●",$A:$A,ABP$5,$B:$B,'PART METHOD'!$D$6),COUNTIFS($G:$G,$G27,$S:$S,"●",$A:$A,ABP$5,$B:$B,"&lt;&gt;"&amp;'PART METHOD'!$D$4,$B:$B,"&lt;&gt;"&amp;'PART METHOD'!$D$6)))/ABP$3,0)/3600/$E27</f>
        <v>0</v>
      </c>
      <c r="ABQ27" s="0" t="n">
        <f aca="false">IF($T27="●",SUMIFS(ST_SUM!ACE:ACE,ST_SUM!$L:$L,$G27,ST_SUM!$M:$M,IF($B27='PART METHOD'!$D$4,"FMCNC1",IF($B27='PART METHOD'!$D$6,"FMCNC2","STD")))/IF($B27='PART METHOD'!$D$4,COUNTIFS($G:$G,$G27,$T:$T,"●",$A:$A,ABQ$5,$B:$B,'PART METHOD'!$D$4),IF($B27='PART METHOD'!$D$6,COUNTIFS($G:$G,$G27,$T:$T,"●",$A:$A,ABQ$5,$B:$B,'PART METHOD'!$D$6),COUNTIFS($G:$G,$G27,$T:$T,"●",$A:$A,ABQ$5,$B:$B,"&lt;&gt;"&amp;'PART METHOD'!$D$4,$B:$B,"&lt;&gt;"&amp;'PART METHOD'!$D$6)))/ABQ$3,0)/3600/$E27</f>
        <v>0</v>
      </c>
      <c r="ABR27" s="0" t="n">
        <f aca="false">IF($U27="●",SUMIFS(ST_SUM!ACF:ACF,ST_SUM!$L:$L,$G27,ST_SUM!$M:$M,IF($B27='PART METHOD'!$D$4,"FMCNC1",IF($B27='PART METHOD'!$D$6,"FMCNC2","STD")))/IF($B27='PART METHOD'!$D$4,COUNTIFS($G:$G,$G27,$U:$U,"●",$A:$A,ABR$5,$B:$B,'PART METHOD'!$D$4),IF($B27='PART METHOD'!$D$6,COUNTIFS($G:$G,$G27,$U:$U,"●",$A:$A,ABR$5,$B:$B,'PART METHOD'!$D$6),COUNTIFS($G:$G,$G27,$U:$U,"●",$A:$A,ABR$5,$B:$B,"&lt;&gt;"&amp;'PART METHOD'!$D$4,$B:$B,"&lt;&gt;"&amp;'PART METHOD'!$D$6)))/ABR$3,0)/3600/$E27</f>
        <v>0</v>
      </c>
      <c r="ABS27" s="0" t="n">
        <f aca="false">IF($V27="●",SUMIFS(ST_SUM!ACG:ACG,ST_SUM!$L:$L,$G27,ST_SUM!$M:$M,IF($B27='PART METHOD'!$D$4,"FMCNC1",IF($B27='PART METHOD'!$D$6,"FMCNC2","STD")))/IF($B27='PART METHOD'!$D$4,COUNTIFS($G:$G,$G27,$V:$V,"●",$A:$A,ABS$5,$B:$B,'PART METHOD'!$D$4),IF($B27='PART METHOD'!$D$6,COUNTIFS($G:$G,$G27,$V:$V,"●",$A:$A,ABS$5,$B:$B,'PART METHOD'!$D$6),COUNTIFS($G:$G,$G27,$V:$V,"●",$A:$A,ABS$5,$B:$B,"&lt;&gt;"&amp;'PART METHOD'!$D$4,$B:$B,"&lt;&gt;"&amp;'PART METHOD'!$D$6)))/ABS$3,0)/3600/$E27</f>
        <v>0</v>
      </c>
      <c r="ABT27" s="0" t="n">
        <f aca="false">IF($W27="●",SUMIFS(ST_SUM!ACH:ACH,ST_SUM!$L:$L,$G27,ST_SUM!$N:$N,IF($B27='PART METHOD'!$D$5,"HAND","STD"))/COUNTIFS($G:$G,$G27,$W:$W,"●",$A:$A,ABT$5,$B:$B,IF($B27='PART METHOD'!$D$5,'PART METHOD'!$D$5,"&lt;&gt;"&amp;'PART METHOD'!$D$5))/ABT$3,0)/3600/$E27</f>
        <v>0</v>
      </c>
      <c r="ABU27" s="0" t="n">
        <f aca="false">IF($X27="●",SUMIFS(ST_SUM!ACI:ACI,ST_SUM!$L:$L,$G27)/COUNTIFS($G:$G,$G27,$X:$X,"●",$A:$A,ABU$5)/ABU$3,0)/3600/$E27</f>
        <v>0</v>
      </c>
      <c r="ABV27" s="0" t="n">
        <f aca="false">IF($Y27="●",SUMIFS(ST_SUM!ACJ:ACJ,ST_SUM!$L:$L,$G27)/COUNTIFS($G:$G,$G27,$Y:$Y,"●",$A:$A,ABV$5)/ABV$3,0)/3600/$E27</f>
        <v>0</v>
      </c>
      <c r="ABW27" s="0" t="n">
        <f aca="false">IF($Z27="●",SUMIFS(ST_SUM!ACK:ACK,ST_SUM!$L:$L,$G27)/COUNTIFS($G:$G,$G27,$Z:$Z,"●",$A:$A,ABW$5)/ABW$3,0)/3600/$E27</f>
        <v>0</v>
      </c>
      <c r="ABX27" s="0" t="n">
        <f aca="false">IF($AA27="●",SUMIFS(ST_SUM!ACL:ACL,ST_SUM!$L:$L,$G27)/COUNTIFS($G:$G,$G27,$AA:$AA,"●",$A:$A,ABX$5)/ABX$3,0)/3600/$E27</f>
        <v>0</v>
      </c>
      <c r="ABY27" s="0" t="n">
        <f aca="false">IF($AB27="●",SUMIFS(ST_SUM!ACM:ACM,ST_SUM!$L:$L,$G27)/COUNTIFS($G:$G,$G27,$AB:$AB,"●",$A:$A,ABY$5)/ABY$3,0)/3600/$E27</f>
        <v>0</v>
      </c>
      <c r="ABZ27" s="0" t="n">
        <f aca="false">IF($AC27="●",SUMIFS(ST_SUM!ACN:ACN,ST_SUM!$L:$L,$G27)/COUNTIFS($G:$G,$G27,$AC:$AC,"●",$A:$A,ABZ$5)/ABZ$3,0)/3600/$E27</f>
        <v>0</v>
      </c>
      <c r="ACA27" s="0" t="n">
        <f aca="false">IF($AD27="●",SUMIFS(ST_SUM!ACO:ACO,ST_SUM!$L:$L,$G27)/COUNTIFS($G:$G,$G27,$AD:$AD,"●",$A:$A,ACA$5)/ACA$3,0)/3600/$E27</f>
        <v>0</v>
      </c>
      <c r="ACB27" s="0" t="n">
        <f aca="false">IF($AE27="●",SUMIFS(ST_SUM!ACP:ACP,ST_SUM!$L:$L,$G27)/COUNTIFS($G:$G,$G27,$AE:$AE,"●",$A:$A,ACB$5)/ACB$3,0)/3600/$E27</f>
        <v>0</v>
      </c>
      <c r="ACC27" s="0" t="n">
        <f aca="false">IF($AF27="●",SUMIFS(ST_SUM!ACQ:ACQ,ST_SUM!$L:$L,$G27)/COUNTIFS($G:$G,$G27,$AF:$AF,"●",$A:$A,ACC$5)/ACC$3,0)/3600/$E27</f>
        <v>0</v>
      </c>
      <c r="ACD27" s="0" t="n">
        <f aca="false">IF($AG27="●",SUMIFS(ST_SUM!ACR:ACR,ST_SUM!$L:$L,$G27)/COUNTIFS($G:$G,$G27,$AG:$AG,"●",$A:$A,ACD$5)/ACD$3,0)/3600/$E27</f>
        <v>0</v>
      </c>
      <c r="ACE27" s="0" t="n">
        <f aca="false">IF($AH27="●",SUMIFS(ST_SUM!ACS:ACS,ST_SUM!$L:$L,$G27)/COUNTIFS($G:$G,$G27,$AH:$AH,"●",$A:$A,ACE$5)/ACE$3,0)/3600/$E27</f>
        <v>0</v>
      </c>
      <c r="ACF27" s="0" t="n">
        <f aca="false">IF($AI27="●",SUMIFS(ST_SUM!ACT:ACT,ST_SUM!$L:$L,$G27)/COUNTIFS($G:$G,$G27,$AI:$AI,"●",$A:$A,ACF$5)/ACF$3,0)/3600/$E27</f>
        <v>0</v>
      </c>
      <c r="ACG27" s="0" t="n">
        <f aca="false">IF($AJ27="●",SUMIFS(ST_SUM!ACU:ACU,ST_SUM!$L:$L,$G27)/COUNTIFS($G:$G,$G27,$AJ:$AJ,"●",$A:$A,ACG$5)/ACG$3,0)/3600/$E27</f>
        <v>0</v>
      </c>
      <c r="ACH27" s="0" t="n">
        <f aca="false">IF($AK27="●",SUMIFS(ST_SUM!ACV:ACV,ST_SUM!$L:$L,$G27)/COUNTIFS($G:$G,$G27,$AK:$AK,"●",$A:$A,ACH$5)/ACH$3,0)/3600/$E27</f>
        <v>0</v>
      </c>
      <c r="ACI27" s="0" t="n">
        <f aca="false">IF($AL27="●",SUMIFS(ST_SUM!ACW:ACW,ST_SUM!$L:$L,$G27)/COUNTIFS($G:$G,$G27,$AL:$AL,"●",$A:$A,ACI$5)/ACI$3,0)/3600/$E27</f>
        <v>0</v>
      </c>
      <c r="ACJ27" s="0" t="n">
        <f aca="false">IF($AM27="●",SUMIFS(ST_SUM!ACX:ACX,ST_SUM!$L:$L,$G27)/COUNTIFS($G:$G,$G27,$AM:$AM,"●",$A:$A,ACJ$5)/ACJ$3,0)/3600/$E27</f>
        <v>0</v>
      </c>
      <c r="ACK27" s="0" t="n">
        <f aca="false">IF($AN27="●",SUMIFS(ST_SUM!ACY:ACY,ST_SUM!$L:$L,$G27)/COUNTIFS($G:$G,$G27,$AN:$AN,"●",$A:$A,ACK$5)/ACK$3,0)/3600/$E27</f>
        <v>0</v>
      </c>
      <c r="ACL27" s="0" t="n">
        <f aca="false">IF($AO27="●",SUMIFS(ST_SUM!ACZ:ACZ,ST_SUM!$L:$L,$G27)/COUNTIFS($G:$G,$G27,$AO:$AO,"●",$A:$A,ACL$5)/ACL$3,0)/3600/$E27</f>
        <v>0</v>
      </c>
      <c r="ACM27" s="0" t="n">
        <f aca="false">IF($AP27="●",SUMIFS(ST_SUM!ADA:ADA,ST_SUM!$L:$L,$G27)/COUNTIFS($G:$G,$G27,$AP:$AP,"●",$A:$A,ACM$5)/ACM$3,0)/3600/$E27</f>
        <v>0</v>
      </c>
      <c r="ACN27" s="0" t="n">
        <f aca="false">IF($AQ27="●",SUMIFS(ST_SUM!ADB:ADB,ST_SUM!$L:$L,$G27)/COUNTIFS($G:$G,$G27,$AQ:$AQ,"●",$A:$A,ACN$5)/ACN$3,0)/3600/$E27</f>
        <v>0</v>
      </c>
      <c r="ACO27" s="0" t="n">
        <f aca="false">IF($AR27="●",SUMIFS(ST_SUM!ADC:ADC,ST_SUM!$L:$L,$G27)/COUNTIFS($G:$G,$G27,$AR:$AR,"●",$A:$A,ACO$5)/ACO$3,0)/3600/$E27</f>
        <v>0</v>
      </c>
      <c r="ACP27" s="0" t="n">
        <f aca="false">IF($AS27="●",SUMIFS(ST_SUM!ADD:ADD,ST_SUM!$L:$L,$G27)/COUNTIFS($G:$G,$G27,$AS:$AS,"●",$A:$A,ACP$5)/ACP$3,0)/3600/$E27</f>
        <v>0</v>
      </c>
      <c r="ACQ27" s="0" t="n">
        <f aca="false">IF($AT27="●",SUMIFS(ST_SUM!ADE:ADE,ST_SUM!$L:$L,$G27)/COUNTIFS($G:$G,$G27,$AT:$AT,"●",$A:$A,ACQ$5)/ACQ$3,0)/3600/$E27</f>
        <v>0</v>
      </c>
      <c r="ACR27" s="0" t="n">
        <f aca="false">IF($AU27="●",SUMIFS(ST_SUM!ADF:ADF,ST_SUM!$L:$L,$G27)/COUNTIFS($G:$G,$G27,$AU:$AU,"●",$A:$A,ACR$5)/ACR$3,0)/3600/$E27</f>
        <v>0</v>
      </c>
      <c r="ACS27" s="0" t="n">
        <f aca="false">IF($AV27="●",SUMIFS(ST_SUM!ADG:ADG,ST_SUM!$L:$L,$G27)/COUNTIFS($G:$G,$G27,$AV:$AV,"●",$A:$A,ACS$5)/ACS$3,0)/3600/$E27</f>
        <v>0</v>
      </c>
      <c r="ACT27" s="0" t="n">
        <f aca="false">IF($AW27="●",SUMIFS(ST_SUM!ADH:ADH,ST_SUM!$L:$L,$G27)/COUNTIFS($G:$G,$G27,$AW:$AW,"●",$A:$A,ACT$5)/ACT$3,0)/3600/$E27</f>
        <v>0</v>
      </c>
      <c r="ACU27" s="0" t="n">
        <f aca="false">IF($AX27="●",SUMIFS(ST_SUM!ADI:ADI,ST_SUM!$L:$L,$G27)/COUNTIFS($G:$G,$G27,$AX:$AX,"●",$A:$A,ACU$5)/ACU$3,0)/3600/$E27</f>
        <v>0</v>
      </c>
      <c r="ACV27" s="0" t="n">
        <f aca="false">IF($AY27="●",SUMIFS(ST_SUM!ADJ:ADJ,ST_SUM!$L:$L,$G27)/COUNTIFS($G:$G,$G27,$AY:$AY,"●",$A:$A,ACV$5)/ACV$3,0)/3600/$E27</f>
        <v>0</v>
      </c>
      <c r="ACW27" s="0" t="n">
        <f aca="false">IF($AZ27="●",SUMIFS(ST_SUM!ADK:ADK,ST_SUM!$L:$L,$G27)/COUNTIFS($G:$G,$G27,$AZ:$AZ,"●",$A:$A,ACW$5)/ACW$3,0)/3600/$E27</f>
        <v>0</v>
      </c>
      <c r="ACX27" s="0" t="n">
        <f aca="false">IF($BA27="●",SUMIFS(ST_SUM!ADL:ADL,ST_SUM!$L:$L,$G27)/COUNTIFS($G:$G,$G27,$BA:$BA,"●",$A:$A,ACX$5)/ACX$3,0)/3600/$E27</f>
        <v>0</v>
      </c>
      <c r="ACY27" s="0" t="n">
        <f aca="false">IF($BB27="●",SUMIFS(ST_SUM!ADM:ADM,ST_SUM!$L:$L,$G27)/COUNTIFS($G:$G,$G27,$BB:$BB,"●",$A:$A,ACY$5)/ACY$3,0)/3600/$E27</f>
        <v>0</v>
      </c>
      <c r="ACZ27" s="0" t="n">
        <f aca="false">IF($BC27="●",SUMIFS(ST_SUM!ADN:ADN,ST_SUM!$L:$L,$G27)/COUNTIFS($G:$G,$G27,$BC:$BC,"●",$A:$A,ACZ$5)/ACZ$3,0)/3600/$E27</f>
        <v>0</v>
      </c>
      <c r="ADA27" s="0" t="n">
        <f aca="false">IF($BD27="●",SUMIFS(ST_SUM!ADO:ADO,ST_SUM!$L:$L,$G27)/COUNTIFS($G:$G,$G27,$BD:$BD,"●",$A:$A,ADA$5)/ADA$3,0)/3600/$E27</f>
        <v>0</v>
      </c>
      <c r="ADB27" s="0" t="n">
        <f aca="false">IF($BE27="●",SUMIFS(ST_SUM!ADP:ADP,ST_SUM!$L:$L,$G27)/COUNTIFS($G:$G,$G27,$BE:$BE,"●",$A:$A,ADB$5)/ADB$3,0)/3600/$E27</f>
        <v>0</v>
      </c>
      <c r="ADC27" s="0" t="n">
        <f aca="false">IF($BF27="●",SUMIFS(ST_SUM!ADQ:ADQ,ST_SUM!$L:$L,$G27)/COUNTIFS($G:$G,$G27,$BF:$BF,"●",$A:$A,ADC$5)/ADC$3,0)/3600/$E27</f>
        <v>0</v>
      </c>
      <c r="ADD27" s="0" t="n">
        <f aca="false">IF($BG27="●",SUMIFS(ST_SUM!ADR:ADR,ST_SUM!$L:$L,$G27)/COUNTIFS($G:$G,$G27,$BG:$BG,"●",$A:$A,ADD$5)/ADD$3,0)/3600/$E27</f>
        <v>0</v>
      </c>
      <c r="ADE27" s="0" t="n">
        <f aca="false">IF($BH27="●",SUMIFS(ST_SUM!ADS:ADS,ST_SUM!$L:$L,$G27)/COUNTIFS($G:$G,$G27,$BH:$BH,"●",$A:$A,ADE$5)/ADE$3,0)/3600/$E27</f>
        <v>0</v>
      </c>
      <c r="ADF27" s="0" t="n">
        <f aca="false">IF($BI27="●",SUMIFS(ST_SUM!ADT:ADT,ST_SUM!$L:$L,$G27)/COUNTIFS($G:$G,$G27,$BI:$BI,"●",$A:$A,ADF$5)/ADF$3,0)/3600/$E27</f>
        <v>0</v>
      </c>
      <c r="ADG27" s="0" t="n">
        <f aca="false">IF($BJ27="●",SUMIFS(ST_SUM!ADU:ADU,ST_SUM!$L:$L,$G27)/COUNTIFS($G:$G,$G27,$BJ:$BJ,"●",$A:$A,ADG$5)/ADG$3,0)/3600/$E27</f>
        <v>0</v>
      </c>
      <c r="ADH27" s="0" t="n">
        <f aca="false">IF($BK27="●",SUMIFS(ST_SUM!ADV:ADV,ST_SUM!$L:$L,$G27)/COUNTIFS($G:$G,$G27,$BK:$BK,"●",$A:$A,ADH$5)/ADH$3,0)/3600/$E27</f>
        <v>0</v>
      </c>
      <c r="ADI27" s="0" t="n">
        <f aca="false">IF($BL27="●",SUMIFS(ST_SUM!ADW:ADW,ST_SUM!$L:$L,$G27)/COUNTIFS($G:$G,$G27,$BL:$BL,"●",$A:$A,ADI$5)/ADI$3,0)/3600/$E27</f>
        <v>0</v>
      </c>
      <c r="ADJ27" s="0" t="n">
        <f aca="false">IF($BM27="●",SUMIFS(ST_SUM!ADX:ADX,ST_SUM!$L:$L,$G27)/COUNTIFS($G:$G,$G27,$BM:$BM,"●",$A:$A,ADJ$5)/ADJ$3,0)/3600/$E27</f>
        <v>0</v>
      </c>
      <c r="ADK27" s="0" t="n">
        <f aca="false">IF($BN27="●",SUMIFS(ST_SUM!ADY:ADY,ST_SUM!$L:$L,$G27)/COUNTIFS($G:$G,$G27,$BN:$BN,"●",$A:$A,ADK$5)/ADK$3,0)/3600/$E27</f>
        <v>0</v>
      </c>
      <c r="ADL27" s="0" t="n">
        <f aca="false">IF($BO27="●",SUMIFS(ST_SUM!ADZ:ADZ,ST_SUM!$L:$L,$G27)/COUNTIFS($G:$G,$G27,$BO:$BO,"●",$A:$A,ADL$5)/ADL$3,0)/3600/$E27</f>
        <v>0</v>
      </c>
      <c r="ADM27" s="0" t="n">
        <f aca="false">IF($BP27="●",SUMIFS(ST_SUM!AEA:AEA,ST_SUM!$L:$L,$G27)/COUNTIFS($G:$G,$G27,$BP:$BP,"●",$A:$A,ADM$5)/ADM$3,0)/3600/$E27</f>
        <v>0</v>
      </c>
      <c r="ADN27" s="0" t="n">
        <f aca="false">IF($BQ27="●",SUMIFS(ST_SUM!AEB:AEB,ST_SUM!$L:$L,$G27)/COUNTIFS($G:$G,$G27,$BQ:$BQ,"●",$A:$A,ADN$5)/ADN$3,0)/3600/$E27</f>
        <v>0</v>
      </c>
      <c r="ADO27" s="0" t="n">
        <f aca="false">IF($BR27="●",SUMIFS(ST_SUM!AEC:AEC,ST_SUM!$L:$L,$G27)/COUNTIFS($G:$G,$G27,$BR:$BR,"●",$A:$A,ADO$5)/ADO$3,0)/3600/$E27</f>
        <v>0</v>
      </c>
      <c r="ADP27" s="0" t="n">
        <f aca="false">IF($BS27="●",SUMIFS(ST_SUM!AED:AED,ST_SUM!$L:$L,$G27)/COUNTIFS($G:$G,$G27,$BS:$BS,"●",$A:$A,ADP$5)/ADP$3,0)/3600/$E27</f>
        <v>0</v>
      </c>
      <c r="ADQ27" s="0" t="n">
        <f aca="false">IF($BT27="●",SUMIFS(ST_SUM!AEE:AEE,ST_SUM!$L:$L,$G27)/COUNTIFS($G:$G,$G27,$BT:$BT,"●",$A:$A,ADQ$5)/ADQ$3,0)/3600/$E27</f>
        <v>0</v>
      </c>
      <c r="ADR27" s="0" t="n">
        <f aca="false">SUM(ABE27:ADQ27)</f>
        <v>0</v>
      </c>
      <c r="ADS27" s="0" t="n">
        <f aca="false">IF($H27="●",SUMIFS(ST_SUM!AEG:AEG,ST_SUM!$L:$L,$G27)/COUNTIFS($G:$G,$G27,$H:$H,"●",$A:$A,ADS$5)/ADS$3,0)/3600/$E27</f>
        <v>0</v>
      </c>
      <c r="ADT27" s="0" t="n">
        <f aca="false">IF($I27="●",SUMIFS(ST_SUM!AEH:AEH,ST_SUM!$L:$L,$G27)/COUNTIFS($G:$G,$G27,$I:$I,"●",$A:$A,ADT$5)/ADT$3,0)/3600/$E27</f>
        <v>0</v>
      </c>
      <c r="ADU27" s="0" t="n">
        <f aca="false">IF($J27="●",SUMIFS(ST_SUM!AEI:AEI,ST_SUM!$L:$L,$G27)/COUNTIFS($G:$G,$G27,$J:$J,"●",$A:$A,ADU$5)/ADU$3,0)/3600/$E27</f>
        <v>0</v>
      </c>
      <c r="ADV27" s="0" t="n">
        <f aca="false">IF($K27="●",SUMIFS(ST_SUM!AEJ:AEJ,ST_SUM!$L:$L,$G27)/COUNTIFS($G:$G,$G27,$K:$K,"●",$A:$A,ADV$5)/ADV$3,0)/3600/$E27</f>
        <v>0</v>
      </c>
      <c r="ADW27" s="0" t="n">
        <f aca="false">IF($L27="●",SUMIFS(ST_SUM!AEK:AEK,ST_SUM!$L:$L,$G27)/COUNTIFS($G:$G,$G27,$L:$L,"●",$A:$A,ADW$5)/ADW$3,0)/3600/$E27</f>
        <v>0</v>
      </c>
      <c r="ADX27" s="0" t="n">
        <f aca="false">IF($M27="●",SUMIFS(ST_SUM!AEL:AEL,ST_SUM!$L:$L,$G27)/COUNTIFS($G:$G,$G27,$M:$M,"●",$A:$A,ADX$5)/ADX$3,0)/3600/$E27</f>
        <v>0</v>
      </c>
      <c r="ADY27" s="0" t="n">
        <f aca="false">IF($N27="●",SUMIFS(ST_SUM!AEM:AEM,ST_SUM!$L:$L,$G27)/COUNTIFS($G:$G,$G27,$N:$N,"●",$A:$A,ADY$5)/ADY$3,0)/3600/$E27</f>
        <v>0</v>
      </c>
      <c r="ADZ27" s="0" t="n">
        <f aca="false">IF($O27="●",SUMIFS(ST_SUM!AEN:AEN,ST_SUM!$L:$L,$G27,ST_SUM!$M:$M,IF($B27='PART METHOD'!$D$4,"FMCNC1",IF($B27='PART METHOD'!$D$6,"FMCNC2","STD")))/IF($B27='PART METHOD'!$D$4,COUNTIFS($G:$G,$G27,$O:$O,"●",$A:$A,ADZ$5,$B:$B,'PART METHOD'!$D$4),IF($B27='PART METHOD'!$D$6,COUNTIFS($G:$G,$G27,$O:$O,"●",$A:$A,ADZ$5,$B:$B,'PART METHOD'!$D$6),COUNTIFS($G:$G,$G27,$O:$O,"●",$A:$A,ADZ$5,$B:$B,"&lt;&gt;"&amp;'PART METHOD'!$D$4,$B:$B,"&lt;&gt;"&amp;'PART METHOD'!$D$6)))/ADZ$3,0)/3600/$E27</f>
        <v>0</v>
      </c>
      <c r="AEA27" s="0" t="n">
        <f aca="false">IF($P27="●",SUMIFS(ST_SUM!AEO:AEO,ST_SUM!$L:$L,$G27,ST_SUM!$M:$M,IF($B27='PART METHOD'!$D$4,"FMCNC1",IF($B27='PART METHOD'!$D$6,"FMCNC2","STD")))/IF($B27='PART METHOD'!$D$4,COUNTIFS($G:$G,$G27,$P:$P,"●",$A:$A,AEA$5,$B:$B,'PART METHOD'!$D$4),IF($B27='PART METHOD'!$D$6,COUNTIFS($G:$G,$G27,$P:$P,"●",$A:$A,AEA$5,$B:$B,'PART METHOD'!$D$6),COUNTIFS($G:$G,$G27,$P:$P,"●",$A:$A,AEA$5,$B:$B,"&lt;&gt;"&amp;'PART METHOD'!$D$4,$B:$B,"&lt;&gt;"&amp;'PART METHOD'!$D$6)))/AEA$3,0)/3600/$E27</f>
        <v>0</v>
      </c>
      <c r="AEB27" s="0" t="n">
        <f aca="false">IF($Q27="●",SUMIFS(ST_SUM!AEP:AEP,ST_SUM!$L:$L,$G27,ST_SUM!$M:$M,IF($B27='PART METHOD'!$D$4,"FMCNC1",IF($B27='PART METHOD'!$D$6,"FMCNC2","STD")))/IF($B27='PART METHOD'!$D$4,COUNTIFS($G:$G,$G27,$Q:$Q,"●",$A:$A,AEB$5,$B:$B,'PART METHOD'!$D$4),IF($B27='PART METHOD'!$D$6,COUNTIFS($G:$G,$G27,$Q:$Q,"●",$A:$A,AEB$5,$B:$B,'PART METHOD'!$D$6),COUNTIFS($G:$G,$G27,$Q:$Q,"●",$A:$A,AEB$5,$B:$B,"&lt;&gt;"&amp;'PART METHOD'!$D$4,$B:$B,"&lt;&gt;"&amp;'PART METHOD'!$D$6)))/AEB$3,0)/3600/$E27</f>
        <v>0</v>
      </c>
      <c r="AEC27" s="0" t="n">
        <f aca="false">IF($R27="●",SUMIFS(ST_SUM!AEQ:AEQ,ST_SUM!$L:$L,$G27,ST_SUM!$M:$M,IF($B27='PART METHOD'!$D$4,"FMCNC1",IF($B27='PART METHOD'!$D$6,"FMCNC2","STD")))/IF($B27='PART METHOD'!$D$4,COUNTIFS($G:$G,$G27,$R:$R,"●",$A:$A,AEC$5,$B:$B,'PART METHOD'!$D$4),IF($B27='PART METHOD'!$D$6,COUNTIFS($G:$G,$G27,$R:$R,"●",$A:$A,AEC$5,$B:$B,'PART METHOD'!$D$6),COUNTIFS($G:$G,$G27,$R:$R,"●",$A:$A,AEC$5,$B:$B,"&lt;&gt;"&amp;'PART METHOD'!$D$4,$B:$B,"&lt;&gt;"&amp;'PART METHOD'!$D$6)))/AEC$3,0)/3600/$E27</f>
        <v>0</v>
      </c>
      <c r="AED27" s="0" t="n">
        <f aca="false">IF($S27="●",SUMIFS(ST_SUM!AER:AER,ST_SUM!$L:$L,$G27,ST_SUM!$M:$M,IF($B27='PART METHOD'!$D$4,"FMCNC1",IF($B27='PART METHOD'!$D$6,"FMCNC2","STD")))/IF($B27='PART METHOD'!$D$4,COUNTIFS($G:$G,$G27,$S:$S,"●",$A:$A,AED$5,$B:$B,'PART METHOD'!$D$4),IF($B27='PART METHOD'!$D$6,COUNTIFS($G:$G,$G27,$S:$S,"●",$A:$A,AED$5,$B:$B,'PART METHOD'!$D$6),COUNTIFS($G:$G,$G27,$S:$S,"●",$A:$A,AED$5,$B:$B,"&lt;&gt;"&amp;'PART METHOD'!$D$4,$B:$B,"&lt;&gt;"&amp;'PART METHOD'!$D$6)))/AED$3,0)/3600/$E27</f>
        <v>0</v>
      </c>
      <c r="AEE27" s="0" t="n">
        <f aca="false">IF($T27="●",SUMIFS(ST_SUM!AES:AES,ST_SUM!$L:$L,$G27,ST_SUM!$M:$M,IF($B27='PART METHOD'!$D$4,"FMCNC1",IF($B27='PART METHOD'!$D$6,"FMCNC2","STD")))/IF($B27='PART METHOD'!$D$4,COUNTIFS($G:$G,$G27,$T:$T,"●",$A:$A,AEE$5,$B:$B,'PART METHOD'!$D$4),IF($B27='PART METHOD'!$D$6,COUNTIFS($G:$G,$G27,$T:$T,"●",$A:$A,AEE$5,$B:$B,'PART METHOD'!$D$6),COUNTIFS($G:$G,$G27,$T:$T,"●",$A:$A,AEE$5,$B:$B,"&lt;&gt;"&amp;'PART METHOD'!$D$4,$B:$B,"&lt;&gt;"&amp;'PART METHOD'!$D$6)))/AEE$3,0)/3600/$E27</f>
        <v>0</v>
      </c>
      <c r="AEF27" s="0" t="n">
        <f aca="false">IF($U27="●",SUMIFS(ST_SUM!AET:AET,ST_SUM!$L:$L,$G27,ST_SUM!$M:$M,IF($B27='PART METHOD'!$D$4,"FMCNC1",IF($B27='PART METHOD'!$D$6,"FMCNC2","STD")))/IF($B27='PART METHOD'!$D$4,COUNTIFS($G:$G,$G27,$U:$U,"●",$A:$A,AEF$5,$B:$B,'PART METHOD'!$D$4),IF($B27='PART METHOD'!$D$6,COUNTIFS($G:$G,$G27,$U:$U,"●",$A:$A,AEF$5,$B:$B,'PART METHOD'!$D$6),COUNTIFS($G:$G,$G27,$U:$U,"●",$A:$A,AEF$5,$B:$B,"&lt;&gt;"&amp;'PART METHOD'!$D$4,$B:$B,"&lt;&gt;"&amp;'PART METHOD'!$D$6)))/AEF$3,0)/3600/$E27</f>
        <v>0</v>
      </c>
      <c r="AEG27" s="0" t="n">
        <f aca="false">IF($V27="●",SUMIFS(ST_SUM!AEU:AEU,ST_SUM!$L:$L,$G27,ST_SUM!$M:$M,IF($B27='PART METHOD'!$D$4,"FMCNC1",IF($B27='PART METHOD'!$D$6,"FMCNC2","STD")))/IF($B27='PART METHOD'!$D$4,COUNTIFS($G:$G,$G27,$V:$V,"●",$A:$A,AEG$5,$B:$B,'PART METHOD'!$D$4),IF($B27='PART METHOD'!$D$6,COUNTIFS($G:$G,$G27,$V:$V,"●",$A:$A,AEG$5,$B:$B,'PART METHOD'!$D$6),COUNTIFS($G:$G,$G27,$V:$V,"●",$A:$A,AEG$5,$B:$B,"&lt;&gt;"&amp;'PART METHOD'!$D$4,$B:$B,"&lt;&gt;"&amp;'PART METHOD'!$D$6)))/AEG$3,0)/3600/$E27</f>
        <v>0</v>
      </c>
      <c r="AEH27" s="0" t="n">
        <f aca="false">IF($W27="●",SUMIFS(ST_SUM!AEV:AEV,ST_SUM!$L:$L,$G27,ST_SUM!$N:$N,IF($B27='PART METHOD'!$D$5,"HAND","STD"))/COUNTIFS($G:$G,$G27,$W:$W,"●",$A:$A,AEH$5,$B:$B,IF($B27='PART METHOD'!$D$5,'PART METHOD'!$D$5,"&lt;&gt;"&amp;'PART METHOD'!$D$5))/AEH$3,0)/3600/$E27</f>
        <v>0</v>
      </c>
      <c r="AEI27" s="0" t="n">
        <f aca="false">IF($X27="●",SUMIFS(ST_SUM!AEW:AEW,ST_SUM!$L:$L,$G27)/COUNTIFS($G:$G,$G27,$X:$X,"●",$A:$A,AEI$5)/AEI$3,0)/3600/$E27</f>
        <v>0</v>
      </c>
      <c r="AEJ27" s="0" t="n">
        <f aca="false">IF($Y27="●",SUMIFS(ST_SUM!AEX:AEX,ST_SUM!$L:$L,$G27)/COUNTIFS($G:$G,$G27,$Y:$Y,"●",$A:$A,AEJ$5)/AEJ$3,0)/3600/$E27</f>
        <v>0</v>
      </c>
      <c r="AEK27" s="0" t="n">
        <f aca="false">IF($Z27="●",SUMIFS(ST_SUM!AEY:AEY,ST_SUM!$L:$L,$G27)/COUNTIFS($G:$G,$G27,$Z:$Z,"●",$A:$A,AEK$5)/AEK$3,0)/3600/$E27</f>
        <v>0</v>
      </c>
      <c r="AEL27" s="0" t="n">
        <f aca="false">IF($AA27="●",SUMIFS(ST_SUM!AEZ:AEZ,ST_SUM!$L:$L,$G27)/COUNTIFS($G:$G,$G27,$AA:$AA,"●",$A:$A,AEL$5)/AEL$3,0)/3600/$E27</f>
        <v>0</v>
      </c>
      <c r="AEM27" s="0" t="n">
        <f aca="false">IF($AB27="●",SUMIFS(ST_SUM!AFA:AFA,ST_SUM!$L:$L,$G27)/COUNTIFS($G:$G,$G27,$AB:$AB,"●",$A:$A,AEM$5)/AEM$3,0)/3600/$E27</f>
        <v>0</v>
      </c>
      <c r="AEN27" s="0" t="n">
        <f aca="false">IF($AC27="●",SUMIFS(ST_SUM!AFB:AFB,ST_SUM!$L:$L,$G27)/COUNTIFS($G:$G,$G27,$AC:$AC,"●",$A:$A,AEN$5)/AEN$3,0)/3600/$E27</f>
        <v>0</v>
      </c>
      <c r="AEO27" s="0" t="n">
        <f aca="false">IF($AD27="●",SUMIFS(ST_SUM!AFC:AFC,ST_SUM!$L:$L,$G27)/COUNTIFS($G:$G,$G27,$AD:$AD,"●",$A:$A,AEO$5)/AEO$3,0)/3600/$E27</f>
        <v>0</v>
      </c>
      <c r="AEP27" s="0" t="n">
        <f aca="false">IF($AE27="●",SUMIFS(ST_SUM!AFD:AFD,ST_SUM!$L:$L,$G27)/COUNTIFS($G:$G,$G27,$AE:$AE,"●",$A:$A,AEP$5)/AEP$3,0)/3600/$E27</f>
        <v>0</v>
      </c>
      <c r="AEQ27" s="0" t="n">
        <f aca="false">IF($AF27="●",SUMIFS(ST_SUM!AFE:AFE,ST_SUM!$L:$L,$G27)/COUNTIFS($G:$G,$G27,$AF:$AF,"●",$A:$A,AEQ$5)/AEQ$3,0)/3600/$E27</f>
        <v>0</v>
      </c>
      <c r="AER27" s="0" t="n">
        <f aca="false">IF($AG27="●",SUMIFS(ST_SUM!AFF:AFF,ST_SUM!$L:$L,$G27)/COUNTIFS($G:$G,$G27,$AG:$AG,"●",$A:$A,AER$5)/AER$3,0)/3600/$E27</f>
        <v>0</v>
      </c>
      <c r="AES27" s="0" t="n">
        <f aca="false">IF($AH27="●",SUMIFS(ST_SUM!AFG:AFG,ST_SUM!$L:$L,$G27)/COUNTIFS($G:$G,$G27,$AH:$AH,"●",$A:$A,AES$5)/AES$3,0)/3600/$E27</f>
        <v>0</v>
      </c>
      <c r="AET27" s="0" t="n">
        <f aca="false">IF($AI27="●",SUMIFS(ST_SUM!AFH:AFH,ST_SUM!$L:$L,$G27)/COUNTIFS($G:$G,$G27,$AI:$AI,"●",$A:$A,AET$5)/AET$3,0)/3600/$E27</f>
        <v>0</v>
      </c>
      <c r="AEU27" s="0" t="n">
        <f aca="false">IF($AJ27="●",SUMIFS(ST_SUM!AFI:AFI,ST_SUM!$L:$L,$G27)/COUNTIFS($G:$G,$G27,$AJ:$AJ,"●",$A:$A,AEU$5)/AEU$3,0)/3600/$E27</f>
        <v>0</v>
      </c>
      <c r="AEV27" s="0" t="n">
        <f aca="false">IF($AK27="●",SUMIFS(ST_SUM!AFJ:AFJ,ST_SUM!$L:$L,$G27)/COUNTIFS($G:$G,$G27,$AK:$AK,"●",$A:$A,AEV$5)/AEV$3,0)/3600/$E27</f>
        <v>0</v>
      </c>
      <c r="AEW27" s="0" t="n">
        <f aca="false">IF($AL27="●",SUMIFS(ST_SUM!AFK:AFK,ST_SUM!$L:$L,$G27)/COUNTIFS($G:$G,$G27,$AL:$AL,"●",$A:$A,AEW$5)/AEW$3,0)/3600/$E27</f>
        <v>0</v>
      </c>
      <c r="AEX27" s="0" t="n">
        <f aca="false">IF($AM27="●",SUMIFS(ST_SUM!AFL:AFL,ST_SUM!$L:$L,$G27)/COUNTIFS($G:$G,$G27,$AM:$AM,"●",$A:$A,AEX$5)/AEX$3,0)/3600/$E27</f>
        <v>0</v>
      </c>
      <c r="AEY27" s="0" t="n">
        <f aca="false">IF($AN27="●",SUMIFS(ST_SUM!AFM:AFM,ST_SUM!$L:$L,$G27)/COUNTIFS($G:$G,$G27,$AN:$AN,"●",$A:$A,AEY$5)/AEY$3,0)/3600/$E27</f>
        <v>0</v>
      </c>
      <c r="AEZ27" s="0" t="n">
        <f aca="false">IF($AO27="●",SUMIFS(ST_SUM!AFN:AFN,ST_SUM!$L:$L,$G27)/COUNTIFS($G:$G,$G27,$AO:$AO,"●",$A:$A,AEZ$5)/AEZ$3,0)/3600/$E27</f>
        <v>0</v>
      </c>
      <c r="AFA27" s="0" t="n">
        <f aca="false">IF($AP27="●",SUMIFS(ST_SUM!AFO:AFO,ST_SUM!$L:$L,$G27)/COUNTIFS($G:$G,$G27,$AP:$AP,"●",$A:$A,AFA$5)/AFA$3,0)/3600/$E27</f>
        <v>0</v>
      </c>
      <c r="AFB27" s="0" t="n">
        <f aca="false">IF($AQ27="●",SUMIFS(ST_SUM!AFP:AFP,ST_SUM!$L:$L,$G27)/COUNTIFS($G:$G,$G27,$AQ:$AQ,"●",$A:$A,AFB$5)/AFB$3,0)/3600/$E27</f>
        <v>0</v>
      </c>
      <c r="AFC27" s="0" t="n">
        <f aca="false">IF($AR27="●",SUMIFS(ST_SUM!AFQ:AFQ,ST_SUM!$L:$L,$G27)/COUNTIFS($G:$G,$G27,$AR:$AR,"●",$A:$A,AFC$5)/AFC$3,0)/3600/$E27</f>
        <v>0</v>
      </c>
      <c r="AFD27" s="0" t="n">
        <f aca="false">IF($AS27="●",SUMIFS(ST_SUM!AFR:AFR,ST_SUM!$L:$L,$G27)/COUNTIFS($G:$G,$G27,$AS:$AS,"●",$A:$A,AFD$5)/AFD$3,0)/3600/$E27</f>
        <v>0</v>
      </c>
      <c r="AFE27" s="0" t="n">
        <f aca="false">IF($AT27="●",SUMIFS(ST_SUM!AFS:AFS,ST_SUM!$L:$L,$G27)/COUNTIFS($G:$G,$G27,$AT:$AT,"●",$A:$A,AFE$5)/AFE$3,0)/3600/$E27</f>
        <v>0</v>
      </c>
      <c r="AFF27" s="0" t="n">
        <f aca="false">IF($AU27="●",SUMIFS(ST_SUM!AFT:AFT,ST_SUM!$L:$L,$G27)/COUNTIFS($G:$G,$G27,$AU:$AU,"●",$A:$A,AFF$5)/AFF$3,0)/3600/$E27</f>
        <v>0</v>
      </c>
      <c r="AFG27" s="0" t="n">
        <f aca="false">IF($AV27="●",SUMIFS(ST_SUM!AFU:AFU,ST_SUM!$L:$L,$G27)/COUNTIFS($G:$G,$G27,$AV:$AV,"●",$A:$A,AFG$5)/AFG$3,0)/3600/$E27</f>
        <v>0</v>
      </c>
      <c r="AFH27" s="0" t="n">
        <f aca="false">IF($AW27="●",SUMIFS(ST_SUM!AFV:AFV,ST_SUM!$L:$L,$G27)/COUNTIFS($G:$G,$G27,$AW:$AW,"●",$A:$A,AFH$5)/AFH$3,0)/3600/$E27</f>
        <v>0</v>
      </c>
      <c r="AFI27" s="0" t="n">
        <f aca="false">IF($AX27="●",SUMIFS(ST_SUM!AFW:AFW,ST_SUM!$L:$L,$G27)/COUNTIFS($G:$G,$G27,$AX:$AX,"●",$A:$A,AFI$5)/AFI$3,0)/3600/$E27</f>
        <v>0</v>
      </c>
      <c r="AFJ27" s="0" t="n">
        <f aca="false">IF($AY27="●",SUMIFS(ST_SUM!AFX:AFX,ST_SUM!$L:$L,$G27)/COUNTIFS($G:$G,$G27,$AY:$AY,"●",$A:$A,AFJ$5)/AFJ$3,0)/3600/$E27</f>
        <v>0</v>
      </c>
      <c r="AFK27" s="0" t="n">
        <f aca="false">IF($AZ27="●",SUMIFS(ST_SUM!AFY:AFY,ST_SUM!$L:$L,$G27)/COUNTIFS($G:$G,$G27,$AZ:$AZ,"●",$A:$A,AFK$5)/AFK$3,0)/3600/$E27</f>
        <v>0</v>
      </c>
      <c r="AFL27" s="0" t="n">
        <f aca="false">IF($BA27="●",SUMIFS(ST_SUM!AFZ:AFZ,ST_SUM!$L:$L,$G27)/COUNTIFS($G:$G,$G27,$BA:$BA,"●",$A:$A,AFL$5)/AFL$3,0)/3600/$E27</f>
        <v>0</v>
      </c>
      <c r="AFM27" s="0" t="n">
        <f aca="false">IF($BB27="●",SUMIFS(ST_SUM!AGA:AGA,ST_SUM!$L:$L,$G27)/COUNTIFS($G:$G,$G27,$BB:$BB,"●",$A:$A,AFM$5)/AFM$3,0)/3600/$E27</f>
        <v>0</v>
      </c>
      <c r="AFN27" s="0" t="n">
        <f aca="false">IF($BC27="●",SUMIFS(ST_SUM!AGB:AGB,ST_SUM!$L:$L,$G27)/COUNTIFS($G:$G,$G27,$BC:$BC,"●",$A:$A,AFN$5)/AFN$3,0)/3600/$E27</f>
        <v>0</v>
      </c>
      <c r="AFO27" s="0" t="n">
        <f aca="false">IF($BD27="●",SUMIFS(ST_SUM!AGC:AGC,ST_SUM!$L:$L,$G27)/COUNTIFS($G:$G,$G27,$BD:$BD,"●",$A:$A,AFO$5)/AFO$3,0)/3600/$E27</f>
        <v>0</v>
      </c>
      <c r="AFP27" s="0" t="n">
        <f aca="false">IF($BE27="●",SUMIFS(ST_SUM!AGD:AGD,ST_SUM!$L:$L,$G27)/COUNTIFS($G:$G,$G27,$BE:$BE,"●",$A:$A,AFP$5)/AFP$3,0)/3600/$E27</f>
        <v>0</v>
      </c>
      <c r="AFQ27" s="0" t="n">
        <f aca="false">IF($BF27="●",SUMIFS(ST_SUM!AGE:AGE,ST_SUM!$L:$L,$G27)/COUNTIFS($G:$G,$G27,$BF:$BF,"●",$A:$A,AFQ$5)/AFQ$3,0)/3600/$E27</f>
        <v>0</v>
      </c>
      <c r="AFR27" s="0" t="n">
        <f aca="false">IF($BG27="●",SUMIFS(ST_SUM!AGF:AGF,ST_SUM!$L:$L,$G27)/COUNTIFS($G:$G,$G27,$BG:$BG,"●",$A:$A,AFR$5)/AFR$3,0)/3600/$E27</f>
        <v>0</v>
      </c>
      <c r="AFS27" s="0" t="n">
        <f aca="false">IF($BH27="●",SUMIFS(ST_SUM!AGG:AGG,ST_SUM!$L:$L,$G27)/COUNTIFS($G:$G,$G27,$BH:$BH,"●",$A:$A,AFS$5)/AFS$3,0)/3600/$E27</f>
        <v>0</v>
      </c>
      <c r="AFT27" s="0" t="n">
        <f aca="false">IF($BI27="●",SUMIFS(ST_SUM!AGH:AGH,ST_SUM!$L:$L,$G27)/COUNTIFS($G:$G,$G27,$BI:$BI,"●",$A:$A,AFT$5)/AFT$3,0)/3600/$E27</f>
        <v>0</v>
      </c>
      <c r="AFU27" s="0" t="n">
        <f aca="false">IF($BJ27="●",SUMIFS(ST_SUM!AGI:AGI,ST_SUM!$L:$L,$G27)/COUNTIFS($G:$G,$G27,$BJ:$BJ,"●",$A:$A,AFU$5)/AFU$3,0)/3600/$E27</f>
        <v>0</v>
      </c>
      <c r="AFV27" s="0" t="n">
        <f aca="false">IF($BK27="●",SUMIFS(ST_SUM!AGJ:AGJ,ST_SUM!$L:$L,$G27)/COUNTIFS($G:$G,$G27,$BK:$BK,"●",$A:$A,AFV$5)/AFV$3,0)/3600/$E27</f>
        <v>0</v>
      </c>
      <c r="AFW27" s="0" t="n">
        <f aca="false">IF($BL27="●",SUMIFS(ST_SUM!AGK:AGK,ST_SUM!$L:$L,$G27)/COUNTIFS($G:$G,$G27,$BL:$BL,"●",$A:$A,AFW$5)/AFW$3,0)/3600/$E27</f>
        <v>0</v>
      </c>
      <c r="AFX27" s="0" t="n">
        <f aca="false">IF($BM27="●",SUMIFS(ST_SUM!AGL:AGL,ST_SUM!$L:$L,$G27)/COUNTIFS($G:$G,$G27,$BM:$BM,"●",$A:$A,AFX$5)/AFX$3,0)/3600/$E27</f>
        <v>0</v>
      </c>
      <c r="AFY27" s="0" t="n">
        <f aca="false">IF($BN27="●",SUMIFS(ST_SUM!AGM:AGM,ST_SUM!$L:$L,$G27)/COUNTIFS($G:$G,$G27,$BN:$BN,"●",$A:$A,AFY$5)/AFY$3,0)/3600/$E27</f>
        <v>0</v>
      </c>
      <c r="AFZ27" s="0" t="n">
        <f aca="false">IF($BO27="●",SUMIFS(ST_SUM!AGN:AGN,ST_SUM!$L:$L,$G27)/COUNTIFS($G:$G,$G27,$BO:$BO,"●",$A:$A,AFZ$5)/AFZ$3,0)/3600/$E27</f>
        <v>0</v>
      </c>
      <c r="AGA27" s="0" t="n">
        <f aca="false">IF($BP27="●",SUMIFS(ST_SUM!AGO:AGO,ST_SUM!$L:$L,$G27)/COUNTIFS($G:$G,$G27,$BP:$BP,"●",$A:$A,AGA$5)/AGA$3,0)/3600/$E27</f>
        <v>0</v>
      </c>
      <c r="AGB27" s="0" t="n">
        <f aca="false">IF($BQ27="●",SUMIFS(ST_SUM!AGP:AGP,ST_SUM!$L:$L,$G27)/COUNTIFS($G:$G,$G27,$BQ:$BQ,"●",$A:$A,AGB$5)/AGB$3,0)/3600/$E27</f>
        <v>0</v>
      </c>
      <c r="AGC27" s="0" t="n">
        <f aca="false">IF($BR27="●",SUMIFS(ST_SUM!AGQ:AGQ,ST_SUM!$L:$L,$G27)/COUNTIFS($G:$G,$G27,$BR:$BR,"●",$A:$A,AGC$5)/AGC$3,0)/3600/$E27</f>
        <v>0</v>
      </c>
      <c r="AGD27" s="0" t="n">
        <f aca="false">IF($BS27="●",SUMIFS(ST_SUM!AGR:AGR,ST_SUM!$L:$L,$G27)/COUNTIFS($G:$G,$G27,$BS:$BS,"●",$A:$A,AGD$5)/AGD$3,0)/3600/$E27</f>
        <v>0</v>
      </c>
      <c r="AGE27" s="0" t="n">
        <f aca="false">IF($BT27="●",SUMIFS(ST_SUM!AGS:AGS,ST_SUM!$L:$L,$G27)/COUNTIFS($G:$G,$G27,$BT:$BT,"●",$A:$A,AGE$5)/AGE$3,0)/3600/$E27</f>
        <v>0</v>
      </c>
      <c r="AGF27" s="0" t="n">
        <f aca="false">SUM(ADS27:AGE27)</f>
        <v>0</v>
      </c>
    </row>
    <row r="28" customFormat="false" ht="15" hidden="false" customHeight="false" outlineLevel="0" collapsed="false">
      <c r="A28" s="0" t="s">
        <v>310</v>
      </c>
      <c r="B28" s="0" t="s">
        <v>52</v>
      </c>
      <c r="C28" s="0" t="s">
        <v>336</v>
      </c>
      <c r="E28" s="0" t="n">
        <v>8</v>
      </c>
      <c r="G28" s="0" t="s">
        <v>167</v>
      </c>
      <c r="P28" s="0" t="s">
        <v>313</v>
      </c>
      <c r="Q28" s="0" t="s">
        <v>313</v>
      </c>
      <c r="R28" s="0" t="s">
        <v>313</v>
      </c>
      <c r="S28" s="0" t="s">
        <v>313</v>
      </c>
      <c r="T28" s="0" t="s">
        <v>313</v>
      </c>
      <c r="U28" s="0" t="s">
        <v>313</v>
      </c>
      <c r="V28" s="0" t="s">
        <v>313</v>
      </c>
      <c r="BU28" s="0" t="n">
        <f aca="false">IF($H28="●",SUMIFS(ST_SUM!CI:CI,ST_SUM!$L:$L,$G28)/COUNTIFS($G:$G,$G28,$H:$H,"●",$A:$A,BU$5)/BU$3,0)/3600/$E28</f>
        <v>0</v>
      </c>
      <c r="BV28" s="0" t="n">
        <f aca="false">IF($I28="●",SUMIFS(ST_SUM!CJ:CJ,ST_SUM!$L:$L,$G28)/COUNTIFS($G:$G,$G28,$I:$I,"●",$A:$A,BV$5)/BV$3,0)/3600/$E28</f>
        <v>0</v>
      </c>
      <c r="BW28" s="0" t="n">
        <f aca="false">IF($J28="●",SUMIFS(ST_SUM!CK:CK,ST_SUM!$L:$L,$G28)/COUNTIFS($G:$G,$G28,$J:$J,"●",$A:$A,BW$5)/BW$3,0)/3600/$E28</f>
        <v>0</v>
      </c>
      <c r="BX28" s="0" t="n">
        <f aca="false">IF($K28="●",SUMIFS(ST_SUM!CL:CL,ST_SUM!$L:$L,$G28)/COUNTIFS($G:$G,$G28,$K:$K,"●",$A:$A,BX$5)/BX$3,0)/3600/$E28</f>
        <v>0</v>
      </c>
      <c r="BY28" s="0" t="n">
        <f aca="false">IF($L28="●",SUMIFS(ST_SUM!CM:CM,ST_SUM!$L:$L,$G28)/COUNTIFS($G:$G,$G28,$L:$L,"●",$A:$A,BY$5)/BY$3,0)/3600/$E28</f>
        <v>0</v>
      </c>
      <c r="BZ28" s="0" t="n">
        <f aca="false">IF($M28="●",SUMIFS(ST_SUM!CN:CN,ST_SUM!$L:$L,$G28)/COUNTIFS($G:$G,$G28,$M:$M,"●",$A:$A,BZ$5)/BZ$3,0)/3600/$E28</f>
        <v>0</v>
      </c>
      <c r="CA28" s="0" t="n">
        <f aca="false">IF($N28="●",SUMIFS(ST_SUM!CO:CO,ST_SUM!$L:$L,$G28)/COUNTIFS($G:$G,$G28,$N:$N,"●",$A:$A,CA$5)/CA$3,0)/3600/$E28</f>
        <v>0</v>
      </c>
      <c r="CB28" s="0" t="n">
        <f aca="false">IF($O28="●",SUMIFS(ST_SUM!CP:CP,ST_SUM!$L:$L,$G28,ST_SUM!$M:$M,IF($B28='PART METHOD'!$D$4,"FMCNC1",IF($B28='PART METHOD'!$D$6,"FMCNC2","STD")))/IF($B28='PART METHOD'!$D$4,COUNTIFS($G:$G,$G28,$O:$O,"●",$A:$A,CB$5,$B:$B,'PART METHOD'!$D$4),IF($B28='PART METHOD'!$D$6,COUNTIFS($G:$G,$G28,$O:$O,"●",$A:$A,CB$5,$B:$B,'PART METHOD'!$D$6),COUNTIFS($G:$G,$G28,$O:$O,"●",$A:$A,CB$5,$B:$B,"&lt;&gt;"&amp;'PART METHOD'!$D$4,$B:$B,"&lt;&gt;"&amp;'PART METHOD'!$D$6)))/CB$3,0)/3600/$E28</f>
        <v>0</v>
      </c>
      <c r="CC28" s="0" t="n">
        <f aca="false">IF($P28="●",SUMIFS(ST_SUM!CQ:CQ,ST_SUM!$L:$L,$G28,ST_SUM!$M:$M,IF($B28='PART METHOD'!$D$4,"FMCNC1",IF($B28='PART METHOD'!$D$6,"FMCNC2","STD")))/IF($B28='PART METHOD'!$D$4,COUNTIFS($G:$G,$G28,$P:$P,"●",$A:$A,CC$5,$B:$B,'PART METHOD'!$D$4),IF($B28='PART METHOD'!$D$6,COUNTIFS($G:$G,$G28,$P:$P,"●",$A:$A,CC$5,$B:$B,'PART METHOD'!$D$6),COUNTIFS($G:$G,$G28,$P:$P,"●",$A:$A,CC$5,$B:$B,"&lt;&gt;"&amp;'PART METHOD'!$D$4,$B:$B,"&lt;&gt;"&amp;'PART METHOD'!$D$6)))/CC$3,0)/3600/$E28</f>
        <v>0.00214635416666667</v>
      </c>
      <c r="CD28" s="0" t="n">
        <f aca="false">IF($Q28="●",SUMIFS(ST_SUM!CR:CR,ST_SUM!$L:$L,$G28,ST_SUM!$M:$M,IF($B28='PART METHOD'!$D$4,"FMCNC1",IF($B28='PART METHOD'!$D$6,"FMCNC2","STD")))/IF($B28='PART METHOD'!$D$4,COUNTIFS($G:$G,$G28,$Q:$Q,"●",$A:$A,CD$5,$B:$B,'PART METHOD'!$D$4),IF($B28='PART METHOD'!$D$6,COUNTIFS($G:$G,$G28,$Q:$Q,"●",$A:$A,CD$5,$B:$B,'PART METHOD'!$D$6),COUNTIFS($G:$G,$G28,$Q:$Q,"●",$A:$A,CD$5,$B:$B,"&lt;&gt;"&amp;'PART METHOD'!$D$4,$B:$B,"&lt;&gt;"&amp;'PART METHOD'!$D$6)))/CD$3,0)/3600/$E28</f>
        <v>0.00609375</v>
      </c>
      <c r="CE28" s="0" t="n">
        <f aca="false">IF($R28="●",SUMIFS(ST_SUM!CS:CS,ST_SUM!$L:$L,$G28,ST_SUM!$M:$M,IF($B28='PART METHOD'!$D$4,"FMCNC1",IF($B28='PART METHOD'!$D$6,"FMCNC2","STD")))/IF($B28='PART METHOD'!$D$4,COUNTIFS($G:$G,$G28,$R:$R,"●",$A:$A,CE$5,$B:$B,'PART METHOD'!$D$4),IF($B28='PART METHOD'!$D$6,COUNTIFS($G:$G,$G28,$R:$R,"●",$A:$A,CE$5,$B:$B,'PART METHOD'!$D$6),COUNTIFS($G:$G,$G28,$R:$R,"●",$A:$A,CE$5,$B:$B,"&lt;&gt;"&amp;'PART METHOD'!$D$4,$B:$B,"&lt;&gt;"&amp;'PART METHOD'!$D$6)))/CE$3,0)/3600/$E28</f>
        <v>0.0131354166666667</v>
      </c>
      <c r="CF28" s="0" t="n">
        <f aca="false">IF($S28="●",SUMIFS(ST_SUM!CT:CT,ST_SUM!$L:$L,$G28,ST_SUM!$M:$M,IF($B28='PART METHOD'!$D$4,"FMCNC1",IF($B28='PART METHOD'!$D$6,"FMCNC2","STD")))/IF($B28='PART METHOD'!$D$4,COUNTIFS($G:$G,$G28,$S:$S,"●",$A:$A,CF$5,$B:$B,'PART METHOD'!$D$4),IF($B28='PART METHOD'!$D$6,COUNTIFS($G:$G,$G28,$S:$S,"●",$A:$A,CF$5,$B:$B,'PART METHOD'!$D$6),COUNTIFS($G:$G,$G28,$S:$S,"●",$A:$A,CF$5,$B:$B,"&lt;&gt;"&amp;'PART METHOD'!$D$4,$B:$B,"&lt;&gt;"&amp;'PART METHOD'!$D$6)))/CF$3,0)/3600/$E28</f>
        <v>0.0154916666666667</v>
      </c>
      <c r="CG28" s="0" t="n">
        <f aca="false">IF($T28="●",SUMIFS(ST_SUM!CU:CU,ST_SUM!$L:$L,$G28,ST_SUM!$M:$M,IF($B28='PART METHOD'!$D$4,"FMCNC1",IF($B28='PART METHOD'!$D$6,"FMCNC2","STD")))/IF($B28='PART METHOD'!$D$4,COUNTIFS($G:$G,$G28,$T:$T,"●",$A:$A,CG$5,$B:$B,'PART METHOD'!$D$4),IF($B28='PART METHOD'!$D$6,COUNTIFS($G:$G,$G28,$T:$T,"●",$A:$A,CG$5,$B:$B,'PART METHOD'!$D$6),COUNTIFS($G:$G,$G28,$T:$T,"●",$A:$A,CG$5,$B:$B,"&lt;&gt;"&amp;'PART METHOD'!$D$4,$B:$B,"&lt;&gt;"&amp;'PART METHOD'!$D$6)))/CG$3,0)/3600/$E28</f>
        <v>0.0214973958333333</v>
      </c>
      <c r="CH28" s="0" t="n">
        <f aca="false">IF($U28="●",SUMIFS(ST_SUM!CV:CV,ST_SUM!$L:$L,$G28,ST_SUM!$M:$M,IF($B28='PART METHOD'!$D$4,"FMCNC1",IF($B28='PART METHOD'!$D$6,"FMCNC2","STD")))/IF($B28='PART METHOD'!$D$4,COUNTIFS($G:$G,$G28,$U:$U,"●",$A:$A,CH$5,$B:$B,'PART METHOD'!$D$4),IF($B28='PART METHOD'!$D$6,COUNTIFS($G:$G,$G28,$U:$U,"●",$A:$A,CH$5,$B:$B,'PART METHOD'!$D$6),COUNTIFS($G:$G,$G28,$U:$U,"●",$A:$A,CH$5,$B:$B,"&lt;&gt;"&amp;'PART METHOD'!$D$4,$B:$B,"&lt;&gt;"&amp;'PART METHOD'!$D$6)))/CH$3,0)/3600/$E28</f>
        <v>0.032825</v>
      </c>
      <c r="CI28" s="0" t="n">
        <f aca="false">IF($V28="●",SUMIFS(ST_SUM!CW:CW,ST_SUM!$L:$L,$G28,ST_SUM!$M:$M,IF($B28='PART METHOD'!$D$4,"FMCNC1",IF($B28='PART METHOD'!$D$6,"FMCNC2","STD")))/IF($B28='PART METHOD'!$D$4,COUNTIFS($G:$G,$G28,$V:$V,"●",$A:$A,CI$5,$B:$B,'PART METHOD'!$D$4),IF($B28='PART METHOD'!$D$6,COUNTIFS($G:$G,$G28,$V:$V,"●",$A:$A,CI$5,$B:$B,'PART METHOD'!$D$6),COUNTIFS($G:$G,$G28,$V:$V,"●",$A:$A,CI$5,$B:$B,"&lt;&gt;"&amp;'PART METHOD'!$D$4,$B:$B,"&lt;&gt;"&amp;'PART METHOD'!$D$6)))/CI$3,0)/3600/$E28</f>
        <v>0.03835</v>
      </c>
      <c r="CJ28" s="0" t="n">
        <f aca="false">IF($W28="●",SUMIFS(ST_SUM!CX:CX,ST_SUM!$L:$L,$G28,ST_SUM!$N:$N,IF($B28='PART METHOD'!$D$5,"HAND","STD"))/COUNTIFS($G:$G,$G28,$W:$W,"●",$A:$A,CJ$5,$B:$B,IF($B28='PART METHOD'!$D$5,'PART METHOD'!$D$5,"&lt;&gt;"&amp;'PART METHOD'!$D$5))/CJ$3,0)/3600/$E28</f>
        <v>0</v>
      </c>
      <c r="CK28" s="0" t="n">
        <f aca="false">IF($X28="●",SUMIFS(ST_SUM!CY:CY,ST_SUM!$L:$L,$G28)/COUNTIFS($G:$G,$G28,$X:$X,"●",$A:$A,CK$5)/CK$3,0)/3600/$E28</f>
        <v>0</v>
      </c>
      <c r="CL28" s="0" t="n">
        <f aca="false">IF($Y28="●",SUMIFS(ST_SUM!CZ:CZ,ST_SUM!$L:$L,$G28)/COUNTIFS($G:$G,$G28,$Y:$Y,"●",$A:$A,CL$5)/CL$3,0)/3600/$E28</f>
        <v>0</v>
      </c>
      <c r="CM28" s="0" t="n">
        <f aca="false">IF($Z28="●",SUMIFS(ST_SUM!DA:DA,ST_SUM!$L:$L,$G28)/COUNTIFS($G:$G,$G28,$Z:$Z,"●",$A:$A,CM$5)/CM$3,0)/3600/$E28</f>
        <v>0</v>
      </c>
      <c r="CN28" s="0" t="n">
        <f aca="false">IF($AA28="●",SUMIFS(ST_SUM!DB:DB,ST_SUM!$L:$L,$G28)/COUNTIFS($G:$G,$G28,$AA:$AA,"●",$A:$A,CN$5)/CN$3,0)/3600/$E28</f>
        <v>0</v>
      </c>
      <c r="CO28" s="0" t="n">
        <f aca="false">IF($AB28="●",SUMIFS(ST_SUM!DC:DC,ST_SUM!$L:$L,$G28)/COUNTIFS($G:$G,$G28,$AB:$AB,"●",$A:$A,CO$5)/CO$3,0)/3600/$E28</f>
        <v>0</v>
      </c>
      <c r="CP28" s="0" t="n">
        <f aca="false">IF($AC28="●",SUMIFS(ST_SUM!DD:DD,ST_SUM!$L:$L,$G28)/COUNTIFS($G:$G,$G28,$AC:$AC,"●",$A:$A,CP$5)/CP$3,0)/3600/$E28</f>
        <v>0</v>
      </c>
      <c r="CQ28" s="0" t="n">
        <f aca="false">IF($AD28="●",SUMIFS(ST_SUM!DE:DE,ST_SUM!$L:$L,$G28)/COUNTIFS($G:$G,$G28,$AD:$AD,"●",$A:$A,CQ$5)/CQ$3,0)/3600/$E28</f>
        <v>0</v>
      </c>
      <c r="CR28" s="0" t="n">
        <f aca="false">IF($AE28="●",SUMIFS(ST_SUM!DF:DF,ST_SUM!$L:$L,$G28)/COUNTIFS($G:$G,$G28,$AE:$AE,"●",$A:$A,CR$5)/CR$3,0)/3600/$E28</f>
        <v>0</v>
      </c>
      <c r="CS28" s="0" t="n">
        <f aca="false">IF($AF28="●",SUMIFS(ST_SUM!DG:DG,ST_SUM!$L:$L,$G28)/COUNTIFS($G:$G,$G28,$AF:$AF,"●",$A:$A,CS$5)/CS$3,0)/3600/$E28</f>
        <v>0</v>
      </c>
      <c r="CT28" s="0" t="n">
        <f aca="false">IF($AG28="●",SUMIFS(ST_SUM!DH:DH,ST_SUM!$L:$L,$G28)/COUNTIFS($G:$G,$G28,$AG:$AG,"●",$A:$A,CT$5)/CT$3,0)/3600/$E28</f>
        <v>0</v>
      </c>
      <c r="CU28" s="0" t="n">
        <f aca="false">IF($AH28="●",SUMIFS(ST_SUM!DI:DI,ST_SUM!$L:$L,$G28)/COUNTIFS($G:$G,$G28,$AH:$AH,"●",$A:$A,CU$5)/CU$3,0)/3600/$E28</f>
        <v>0</v>
      </c>
      <c r="CV28" s="0" t="n">
        <f aca="false">IF($AI28="●",SUMIFS(ST_SUM!DJ:DJ,ST_SUM!$L:$L,$G28)/COUNTIFS($G:$G,$G28,$AI:$AI,"●",$A:$A,CV$5)/CV$3,0)/3600/$E28</f>
        <v>0</v>
      </c>
      <c r="CW28" s="0" t="n">
        <f aca="false">IF($AJ28="●",SUMIFS(ST_SUM!DK:DK,ST_SUM!$L:$L,$G28)/COUNTIFS($G:$G,$G28,$AJ:$AJ,"●",$A:$A,CW$5)/CW$3,0)/3600/$E28</f>
        <v>0</v>
      </c>
      <c r="CX28" s="0" t="n">
        <f aca="false">IF($AK28="●",SUMIFS(ST_SUM!DL:DL,ST_SUM!$L:$L,$G28)/COUNTIFS($G:$G,$G28,$AK:$AK,"●",$A:$A,CX$5)/CX$3,0)/3600/$E28</f>
        <v>0</v>
      </c>
      <c r="CY28" s="0" t="n">
        <f aca="false">IF($AL28="●",SUMIFS(ST_SUM!DM:DM,ST_SUM!$L:$L,$G28)/COUNTIFS($G:$G,$G28,$AL:$AL,"●",$A:$A,CY$5)/CY$3,0)/3600/$E28</f>
        <v>0</v>
      </c>
      <c r="CZ28" s="0" t="n">
        <f aca="false">IF($AM28="●",SUMIFS(ST_SUM!DN:DN,ST_SUM!$L:$L,$G28)/COUNTIFS($G:$G,$G28,$AM:$AM,"●",$A:$A,CZ$5)/CZ$3,0)/3600/$E28</f>
        <v>0</v>
      </c>
      <c r="DA28" s="0" t="n">
        <f aca="false">IF($AN28="●",SUMIFS(ST_SUM!DO:DO,ST_SUM!$L:$L,$G28)/COUNTIFS($G:$G,$G28,$AN:$AN,"●",$A:$A,DA$5)/DA$3,0)/3600/$E28</f>
        <v>0</v>
      </c>
      <c r="DB28" s="0" t="n">
        <f aca="false">IF($AO28="●",SUMIFS(ST_SUM!DP:DP,ST_SUM!$L:$L,$G28)/COUNTIFS($G:$G,$G28,$AO:$AO,"●",$A:$A,DB$5)/DB$3,0)/3600/$E28</f>
        <v>0</v>
      </c>
      <c r="DC28" s="0" t="n">
        <f aca="false">IF($AP28="●",SUMIFS(ST_SUM!DQ:DQ,ST_SUM!$L:$L,$G28)/COUNTIFS($G:$G,$G28,$AP:$AP,"●",$A:$A,DC$5)/DC$3,0)/3600/$E28</f>
        <v>0</v>
      </c>
      <c r="DD28" s="0" t="n">
        <f aca="false">IF($AQ28="●",SUMIFS(ST_SUM!DR:DR,ST_SUM!$L:$L,$G28)/COUNTIFS($G:$G,$G28,$AQ:$AQ,"●",$A:$A,DD$5)/DD$3,0)/3600/$E28</f>
        <v>0</v>
      </c>
      <c r="DE28" s="0" t="n">
        <f aca="false">IF($AR28="●",SUMIFS(ST_SUM!DS:DS,ST_SUM!$L:$L,$G28)/COUNTIFS($G:$G,$G28,$AR:$AR,"●",$A:$A,DE$5)/DE$3,0)/3600/$E28</f>
        <v>0</v>
      </c>
      <c r="DF28" s="0" t="n">
        <f aca="false">IF($AS28="●",SUMIFS(ST_SUM!DT:DT,ST_SUM!$L:$L,$G28)/COUNTIFS($G:$G,$G28,$AS:$AS,"●",$A:$A,DF$5)/DF$3,0)/3600/$E28</f>
        <v>0</v>
      </c>
      <c r="DG28" s="0" t="n">
        <f aca="false">IF($AT28="●",SUMIFS(ST_SUM!DU:DU,ST_SUM!$L:$L,$G28)/COUNTIFS($G:$G,$G28,$AT:$AT,"●",$A:$A,DG$5)/DG$3,0)/3600/$E28</f>
        <v>0</v>
      </c>
      <c r="DH28" s="0" t="n">
        <f aca="false">IF($AU28="●",SUMIFS(ST_SUM!DV:DV,ST_SUM!$L:$L,$G28)/COUNTIFS($G:$G,$G28,$AU:$AU,"●",$A:$A,DH$5)/DH$3,0)/3600/$E28</f>
        <v>0</v>
      </c>
      <c r="DI28" s="0" t="n">
        <f aca="false">IF($AV28="●",SUMIFS(ST_SUM!DW:DW,ST_SUM!$L:$L,$G28)/COUNTIFS($G:$G,$G28,$AV:$AV,"●",$A:$A,DI$5)/DI$3,0)/3600/$E28</f>
        <v>0</v>
      </c>
      <c r="DJ28" s="0" t="n">
        <f aca="false">IF($AW28="●",SUMIFS(ST_SUM!DX:DX,ST_SUM!$L:$L,$G28)/COUNTIFS($G:$G,$G28,$AW:$AW,"●",$A:$A,DJ$5)/DJ$3,0)/3600/$E28</f>
        <v>0</v>
      </c>
      <c r="DK28" s="0" t="n">
        <f aca="false">IF($AX28="●",SUMIFS(ST_SUM!DY:DY,ST_SUM!$L:$L,$G28)/COUNTIFS($G:$G,$G28,$AX:$AX,"●",$A:$A,DK$5)/DK$3,0)/3600/$E28</f>
        <v>0</v>
      </c>
      <c r="DL28" s="0" t="n">
        <f aca="false">IF($AY28="●",SUMIFS(ST_SUM!DZ:DZ,ST_SUM!$L:$L,$G28)/COUNTIFS($G:$G,$G28,$AY:$AY,"●",$A:$A,DL$5)/DL$3,0)/3600/$E28</f>
        <v>0</v>
      </c>
      <c r="DM28" s="0" t="n">
        <f aca="false">IF($AZ28="●",SUMIFS(ST_SUM!EA:EA,ST_SUM!$L:$L,$G28)/COUNTIFS($G:$G,$G28,$AZ:$AZ,"●",$A:$A,DM$5)/DM$3,0)/3600/$E28</f>
        <v>0</v>
      </c>
      <c r="DN28" s="0" t="n">
        <f aca="false">IF($BA28="●",SUMIFS(ST_SUM!EB:EB,ST_SUM!$L:$L,$G28)/COUNTIFS($G:$G,$G28,$BA:$BA,"●",$A:$A,DN$5)/DN$3,0)/3600/$E28</f>
        <v>0</v>
      </c>
      <c r="DO28" s="0" t="n">
        <f aca="false">IF($BB28="●",SUMIFS(ST_SUM!EC:EC,ST_SUM!$L:$L,$G28)/COUNTIFS($G:$G,$G28,$BB:$BB,"●",$A:$A,DO$5)/DO$3,0)/3600/$E28</f>
        <v>0</v>
      </c>
      <c r="DP28" s="0" t="n">
        <f aca="false">IF($BC28="●",SUMIFS(ST_SUM!ED:ED,ST_SUM!$L:$L,$G28)/COUNTIFS($G:$G,$G28,$BC:$BC,"●",$A:$A,DP$5)/DP$3,0)/3600/$E28</f>
        <v>0</v>
      </c>
      <c r="DQ28" s="0" t="n">
        <f aca="false">IF($BD28="●",SUMIFS(ST_SUM!EE:EE,ST_SUM!$L:$L,$G28)/COUNTIFS($G:$G,$G28,$BD:$BD,"●",$A:$A,DQ$5)/DQ$3,0)/3600/$E28</f>
        <v>0</v>
      </c>
      <c r="DR28" s="0" t="n">
        <f aca="false">IF($BE28="●",SUMIFS(ST_SUM!EF:EF,ST_SUM!$L:$L,$G28)/COUNTIFS($G:$G,$G28,$BE:$BE,"●",$A:$A,DR$5)/DR$3,0)/3600/$E28</f>
        <v>0</v>
      </c>
      <c r="DS28" s="0" t="n">
        <f aca="false">IF($BF28="●",SUMIFS(ST_SUM!EG:EG,ST_SUM!$L:$L,$G28)/COUNTIFS($G:$G,$G28,$BF:$BF,"●",$A:$A,DS$5)/DS$3,0)/3600/$E28</f>
        <v>0</v>
      </c>
      <c r="DT28" s="0" t="n">
        <f aca="false">IF($BG28="●",SUMIFS(ST_SUM!EH:EH,ST_SUM!$L:$L,$G28)/COUNTIFS($G:$G,$G28,$BG:$BG,"●",$A:$A,DT$5)/DT$3,0)/3600/$E28</f>
        <v>0</v>
      </c>
      <c r="DU28" s="0" t="n">
        <f aca="false">IF($BH28="●",SUMIFS(ST_SUM!EI:EI,ST_SUM!$L:$L,$G28)/COUNTIFS($G:$G,$G28,$BH:$BH,"●",$A:$A,DU$5)/DU$3,0)/3600/$E28</f>
        <v>0</v>
      </c>
      <c r="DV28" s="0" t="n">
        <f aca="false">IF($BI28="●",SUMIFS(ST_SUM!EJ:EJ,ST_SUM!$L:$L,$G28)/COUNTIFS($G:$G,$G28,$BI:$BI,"●",$A:$A,DV$5)/DV$3,0)/3600/$E28</f>
        <v>0</v>
      </c>
      <c r="DW28" s="0" t="n">
        <f aca="false">IF($BJ28="●",SUMIFS(ST_SUM!EK:EK,ST_SUM!$L:$L,$G28)/COUNTIFS($G:$G,$G28,$BJ:$BJ,"●",$A:$A,DW$5)/DW$3,0)/3600/$E28</f>
        <v>0</v>
      </c>
      <c r="DX28" s="0" t="n">
        <f aca="false">IF($BK28="●",SUMIFS(ST_SUM!EL:EL,ST_SUM!$L:$L,$G28)/COUNTIFS($G:$G,$G28,$BK:$BK,"●",$A:$A,DX$5)/DX$3,0)/3600/$E28</f>
        <v>0</v>
      </c>
      <c r="DY28" s="0" t="n">
        <f aca="false">IF($BL28="●",SUMIFS(ST_SUM!EM:EM,ST_SUM!$L:$L,$G28)/COUNTIFS($G:$G,$G28,$BL:$BL,"●",$A:$A,DY$5)/DY$3,0)/3600/$E28</f>
        <v>0</v>
      </c>
      <c r="DZ28" s="0" t="n">
        <f aca="false">IF($BM28="●",SUMIFS(ST_SUM!EN:EN,ST_SUM!$L:$L,$G28)/COUNTIFS($G:$G,$G28,$BM:$BM,"●",$A:$A,DZ$5)/DZ$3,0)/3600/$E28</f>
        <v>0</v>
      </c>
      <c r="EA28" s="0" t="n">
        <f aca="false">IF($BN28="●",SUMIFS(ST_SUM!EO:EO,ST_SUM!$L:$L,$G28)/COUNTIFS($G:$G,$G28,$BN:$BN,"●",$A:$A,EA$5)/EA$3,0)/3600/$E28</f>
        <v>0</v>
      </c>
      <c r="EB28" s="0" t="n">
        <f aca="false">IF($BO28="●",SUMIFS(ST_SUM!EP:EP,ST_SUM!$L:$L,$G28)/COUNTIFS($G:$G,$G28,$BO:$BO,"●",$A:$A,EB$5)/EB$3,0)/3600/$E28</f>
        <v>0</v>
      </c>
      <c r="EC28" s="0" t="n">
        <f aca="false">IF($BP28="●",SUMIFS(ST_SUM!EQ:EQ,ST_SUM!$L:$L,$G28)/COUNTIFS($G:$G,$G28,$BP:$BP,"●",$A:$A,EC$5)/EC$3,0)/3600/$E28</f>
        <v>0</v>
      </c>
      <c r="ED28" s="0" t="n">
        <f aca="false">IF($BQ28="●",SUMIFS(ST_SUM!ER:ER,ST_SUM!$L:$L,$G28)/COUNTIFS($G:$G,$G28,$BQ:$BQ,"●",$A:$A,ED$5)/ED$3,0)/3600/$E28</f>
        <v>0</v>
      </c>
      <c r="EE28" s="0" t="n">
        <f aca="false">IF($BR28="●",SUMIFS(ST_SUM!ES:ES,ST_SUM!$L:$L,$G28)/COUNTIFS($G:$G,$G28,$BR:$BR,"●",$A:$A,EE$5)/EE$3,0)/3600/$E28</f>
        <v>0</v>
      </c>
      <c r="EF28" s="0" t="n">
        <f aca="false">IF($BS28="●",SUMIFS(ST_SUM!ET:ET,ST_SUM!$L:$L,$G28)/COUNTIFS($G:$G,$G28,$BS:$BS,"●",$A:$A,EF$5)/EF$3,0)/3600/$E28</f>
        <v>0</v>
      </c>
      <c r="EG28" s="0" t="n">
        <f aca="false">IF($BT28="●",SUMIFS(ST_SUM!EU:EU,ST_SUM!$L:$L,$G28)/COUNTIFS($G:$G,$G28,$BT:$BT,"●",$A:$A,EG$5)/EG$3,0)/3600/$E28</f>
        <v>0</v>
      </c>
      <c r="EH28" s="0" t="n">
        <f aca="false">SUM(BU28:EG28)</f>
        <v>0.129539583333333</v>
      </c>
      <c r="EI28" s="0" t="n">
        <f aca="false">IF($H28="●",SUMIFS(ST_SUM!EW:EW,ST_SUM!$L:$L,$G28)/COUNTIFS($G:$G,$G28,$H:$H,"●",$A:$A,EI$5)/EI$3,0)/3600/$E28</f>
        <v>0</v>
      </c>
      <c r="EJ28" s="0" t="n">
        <f aca="false">IF($I28="●",SUMIFS(ST_SUM!EX:EX,ST_SUM!$L:$L,$G28)/COUNTIFS($G:$G,$G28,$I:$I,"●",$A:$A,EJ$5)/EJ$3,0)/3600/$E28</f>
        <v>0</v>
      </c>
      <c r="EK28" s="0" t="n">
        <f aca="false">IF($J28="●",SUMIFS(ST_SUM!EY:EY,ST_SUM!$L:$L,$G28)/COUNTIFS($G:$G,$G28,$J:$J,"●",$A:$A,EK$5)/EK$3,0)/3600/$E28</f>
        <v>0</v>
      </c>
      <c r="EL28" s="0" t="n">
        <f aca="false">IF($K28="●",SUMIFS(ST_SUM!EZ:EZ,ST_SUM!$L:$L,$G28)/COUNTIFS($G:$G,$G28,$K:$K,"●",$A:$A,EL$5)/EL$3,0)/3600/$E28</f>
        <v>0</v>
      </c>
      <c r="EM28" s="0" t="n">
        <f aca="false">IF($L28="●",SUMIFS(ST_SUM!FA:FA,ST_SUM!$L:$L,$G28)/COUNTIFS($G:$G,$G28,$L:$L,"●",$A:$A,EM$5)/EM$3,0)/3600/$E28</f>
        <v>0</v>
      </c>
      <c r="EN28" s="0" t="n">
        <f aca="false">IF($M28="●",SUMIFS(ST_SUM!FB:FB,ST_SUM!$L:$L,$G28)/COUNTIFS($G:$G,$G28,$M:$M,"●",$A:$A,EN$5)/EN$3,0)/3600/$E28</f>
        <v>0</v>
      </c>
      <c r="EO28" s="0" t="n">
        <f aca="false">IF($N28="●",SUMIFS(ST_SUM!FC:FC,ST_SUM!$L:$L,$G28)/COUNTIFS($G:$G,$G28,$N:$N,"●",$A:$A,EO$5)/EO$3,0)/3600/$E28</f>
        <v>0</v>
      </c>
      <c r="EP28" s="0" t="n">
        <f aca="false">IF($O28="●",SUMIFS(ST_SUM!FD:FD,ST_SUM!$L:$L,$G28,ST_SUM!$M:$M,IF($B28='PART METHOD'!$D$4,"FMCNC1",IF($B28='PART METHOD'!$D$6,"FMCNC2","STD")))/IF($B28='PART METHOD'!$D$4,COUNTIFS($G:$G,$G28,$O:$O,"●",$A:$A,EP$5,$B:$B,'PART METHOD'!$D$4),IF($B28='PART METHOD'!$D$6,COUNTIFS($G:$G,$G28,$O:$O,"●",$A:$A,EP$5,$B:$B,'PART METHOD'!$D$6),COUNTIFS($G:$G,$G28,$O:$O,"●",$A:$A,EP$5,$B:$B,"&lt;&gt;"&amp;'PART METHOD'!$D$4,$B:$B,"&lt;&gt;"&amp;'PART METHOD'!$D$6)))/EP$3,0)/3600/$E28</f>
        <v>0</v>
      </c>
      <c r="EQ28" s="0" t="n">
        <f aca="false">IF($P28="●",SUMIFS(ST_SUM!FE:FE,ST_SUM!$L:$L,$G28,ST_SUM!$M:$M,IF($B28='PART METHOD'!$D$4,"FMCNC1",IF($B28='PART METHOD'!$D$6,"FMCNC2","STD")))/IF($B28='PART METHOD'!$D$4,COUNTIFS($G:$G,$G28,$P:$P,"●",$A:$A,EQ$5,$B:$B,'PART METHOD'!$D$4),IF($B28='PART METHOD'!$D$6,COUNTIFS($G:$G,$G28,$P:$P,"●",$A:$A,EQ$5,$B:$B,'PART METHOD'!$D$6),COUNTIFS($G:$G,$G28,$P:$P,"●",$A:$A,EQ$5,$B:$B,"&lt;&gt;"&amp;'PART METHOD'!$D$4,$B:$B,"&lt;&gt;"&amp;'PART METHOD'!$D$6)))/EQ$3,0)/3600/$E28</f>
        <v>0.0116752232142857</v>
      </c>
      <c r="ER28" s="0" t="n">
        <f aca="false">IF($Q28="●",SUMIFS(ST_SUM!FF:FF,ST_SUM!$L:$L,$G28,ST_SUM!$M:$M,IF($B28='PART METHOD'!$D$4,"FMCNC1",IF($B28='PART METHOD'!$D$6,"FMCNC2","STD")))/IF($B28='PART METHOD'!$D$4,COUNTIFS($G:$G,$G28,$Q:$Q,"●",$A:$A,ER$5,$B:$B,'PART METHOD'!$D$4),IF($B28='PART METHOD'!$D$6,COUNTIFS($G:$G,$G28,$Q:$Q,"●",$A:$A,ER$5,$B:$B,'PART METHOD'!$D$6),COUNTIFS($G:$G,$G28,$Q:$Q,"●",$A:$A,ER$5,$B:$B,"&lt;&gt;"&amp;'PART METHOD'!$D$4,$B:$B,"&lt;&gt;"&amp;'PART METHOD'!$D$6)))/ER$3,0)/3600/$E28</f>
        <v>0.0331473214285714</v>
      </c>
      <c r="ES28" s="0" t="n">
        <f aca="false">IF($R28="●",SUMIFS(ST_SUM!FG:FG,ST_SUM!$L:$L,$G28,ST_SUM!$M:$M,IF($B28='PART METHOD'!$D$4,"FMCNC1",IF($B28='PART METHOD'!$D$6,"FMCNC2","STD")))/IF($B28='PART METHOD'!$D$4,COUNTIFS($G:$G,$G28,$R:$R,"●",$A:$A,ES$5,$B:$B,'PART METHOD'!$D$4),IF($B28='PART METHOD'!$D$6,COUNTIFS($G:$G,$G28,$R:$R,"●",$A:$A,ES$5,$B:$B,'PART METHOD'!$D$6),COUNTIFS($G:$G,$G28,$R:$R,"●",$A:$A,ES$5,$B:$B,"&lt;&gt;"&amp;'PART METHOD'!$D$4,$B:$B,"&lt;&gt;"&amp;'PART METHOD'!$D$6)))/ES$3,0)/3600/$E28</f>
        <v>0.0714508928571429</v>
      </c>
      <c r="ET28" s="0" t="n">
        <f aca="false">IF($S28="●",SUMIFS(ST_SUM!FH:FH,ST_SUM!$L:$L,$G28,ST_SUM!$M:$M,IF($B28='PART METHOD'!$D$4,"FMCNC1",IF($B28='PART METHOD'!$D$6,"FMCNC2","STD")))/IF($B28='PART METHOD'!$D$4,COUNTIFS($G:$G,$G28,$S:$S,"●",$A:$A,ET$5,$B:$B,'PART METHOD'!$D$4),IF($B28='PART METHOD'!$D$6,COUNTIFS($G:$G,$G28,$S:$S,"●",$A:$A,ET$5,$B:$B,'PART METHOD'!$D$6),COUNTIFS($G:$G,$G28,$S:$S,"●",$A:$A,ET$5,$B:$B,"&lt;&gt;"&amp;'PART METHOD'!$D$4,$B:$B,"&lt;&gt;"&amp;'PART METHOD'!$D$6)))/ET$3,0)/3600/$E28</f>
        <v>0.0842678571428571</v>
      </c>
      <c r="EU28" s="0" t="n">
        <f aca="false">IF($T28="●",SUMIFS(ST_SUM!FI:FI,ST_SUM!$L:$L,$G28,ST_SUM!$M:$M,IF($B28='PART METHOD'!$D$4,"FMCNC1",IF($B28='PART METHOD'!$D$6,"FMCNC2","STD")))/IF($B28='PART METHOD'!$D$4,COUNTIFS($G:$G,$G28,$T:$T,"●",$A:$A,EU$5,$B:$B,'PART METHOD'!$D$4),IF($B28='PART METHOD'!$D$6,COUNTIFS($G:$G,$G28,$T:$T,"●",$A:$A,EU$5,$B:$B,'PART METHOD'!$D$6),COUNTIFS($G:$G,$G28,$T:$T,"●",$A:$A,EU$5,$B:$B,"&lt;&gt;"&amp;'PART METHOD'!$D$4,$B:$B,"&lt;&gt;"&amp;'PART METHOD'!$D$6)))/EU$3,0)/3600/$E28</f>
        <v>0.116936383928571</v>
      </c>
      <c r="EV28" s="0" t="n">
        <f aca="false">IF($U28="●",SUMIFS(ST_SUM!FJ:FJ,ST_SUM!$L:$L,$G28,ST_SUM!$M:$M,IF($B28='PART METHOD'!$D$4,"FMCNC1",IF($B28='PART METHOD'!$D$6,"FMCNC2","STD")))/IF($B28='PART METHOD'!$D$4,COUNTIFS($G:$G,$G28,$U:$U,"●",$A:$A,EV$5,$B:$B,'PART METHOD'!$D$4),IF($B28='PART METHOD'!$D$6,COUNTIFS($G:$G,$G28,$U:$U,"●",$A:$A,EV$5,$B:$B,'PART METHOD'!$D$6),COUNTIFS($G:$G,$G28,$U:$U,"●",$A:$A,EV$5,$B:$B,"&lt;&gt;"&amp;'PART METHOD'!$D$4,$B:$B,"&lt;&gt;"&amp;'PART METHOD'!$D$6)))/EV$3,0)/3600/$E28</f>
        <v>0.178553571428571</v>
      </c>
      <c r="EW28" s="0" t="n">
        <f aca="false">IF($V28="●",SUMIFS(ST_SUM!FK:FK,ST_SUM!$L:$L,$G28,ST_SUM!$M:$M,IF($B28='PART METHOD'!$D$4,"FMCNC1",IF($B28='PART METHOD'!$D$6,"FMCNC2","STD")))/IF($B28='PART METHOD'!$D$4,COUNTIFS($G:$G,$G28,$V:$V,"●",$A:$A,EW$5,$B:$B,'PART METHOD'!$D$4),IF($B28='PART METHOD'!$D$6,COUNTIFS($G:$G,$G28,$V:$V,"●",$A:$A,EW$5,$B:$B,'PART METHOD'!$D$6),COUNTIFS($G:$G,$G28,$V:$V,"●",$A:$A,EW$5,$B:$B,"&lt;&gt;"&amp;'PART METHOD'!$D$4,$B:$B,"&lt;&gt;"&amp;'PART METHOD'!$D$6)))/EW$3,0)/3600/$E28</f>
        <v>0.208607142857143</v>
      </c>
      <c r="EX28" s="0" t="n">
        <f aca="false">IF($W28="●",SUMIFS(ST_SUM!FL:FL,ST_SUM!$L:$L,$G28,ST_SUM!$N:$N,IF($B28='PART METHOD'!$D$5,"HAND","STD"))/COUNTIFS($G:$G,$G28,$W:$W,"●",$A:$A,EX$5,$B:$B,IF($B28='PART METHOD'!$D$5,'PART METHOD'!$D$5,"&lt;&gt;"&amp;'PART METHOD'!$D$5))/EX$3,0)/3600/$E28</f>
        <v>0</v>
      </c>
      <c r="EY28" s="0" t="n">
        <f aca="false">IF($X28="●",SUMIFS(ST_SUM!FM:FM,ST_SUM!$L:$L,$G28)/COUNTIFS($G:$G,$G28,$X:$X,"●",$A:$A,EY$5)/EY$3,0)/3600/$E28</f>
        <v>0</v>
      </c>
      <c r="EZ28" s="0" t="n">
        <f aca="false">IF($Y28="●",SUMIFS(ST_SUM!FN:FN,ST_SUM!$L:$L,$G28)/COUNTIFS($G:$G,$G28,$Y:$Y,"●",$A:$A,EZ$5)/EZ$3,0)/3600/$E28</f>
        <v>0</v>
      </c>
      <c r="FA28" s="0" t="n">
        <f aca="false">IF($Z28="●",SUMIFS(ST_SUM!FO:FO,ST_SUM!$L:$L,$G28)/COUNTIFS($G:$G,$G28,$Z:$Z,"●",$A:$A,FA$5)/FA$3,0)/3600/$E28</f>
        <v>0</v>
      </c>
      <c r="FB28" s="0" t="n">
        <f aca="false">IF($AA28="●",SUMIFS(ST_SUM!FP:FP,ST_SUM!$L:$L,$G28)/COUNTIFS($G:$G,$G28,$AA:$AA,"●",$A:$A,FB$5)/FB$3,0)/3600/$E28</f>
        <v>0</v>
      </c>
      <c r="FC28" s="0" t="n">
        <f aca="false">IF($AB28="●",SUMIFS(ST_SUM!FQ:FQ,ST_SUM!$L:$L,$G28)/COUNTIFS($G:$G,$G28,$AB:$AB,"●",$A:$A,FC$5)/FC$3,0)/3600/$E28</f>
        <v>0</v>
      </c>
      <c r="FD28" s="0" t="n">
        <f aca="false">IF($AC28="●",SUMIFS(ST_SUM!FR:FR,ST_SUM!$L:$L,$G28)/COUNTIFS($G:$G,$G28,$AC:$AC,"●",$A:$A,FD$5)/FD$3,0)/3600/$E28</f>
        <v>0</v>
      </c>
      <c r="FE28" s="0" t="n">
        <f aca="false">IF($AD28="●",SUMIFS(ST_SUM!FS:FS,ST_SUM!$L:$L,$G28)/COUNTIFS($G:$G,$G28,$AD:$AD,"●",$A:$A,FE$5)/FE$3,0)/3600/$E28</f>
        <v>0</v>
      </c>
      <c r="FF28" s="0" t="n">
        <f aca="false">IF($AE28="●",SUMIFS(ST_SUM!FT:FT,ST_SUM!$L:$L,$G28)/COUNTIFS($G:$G,$G28,$AE:$AE,"●",$A:$A,FF$5)/FF$3,0)/3600/$E28</f>
        <v>0</v>
      </c>
      <c r="FG28" s="0" t="n">
        <f aca="false">IF($AF28="●",SUMIFS(ST_SUM!FU:FU,ST_SUM!$L:$L,$G28)/COUNTIFS($G:$G,$G28,$AF:$AF,"●",$A:$A,FG$5)/FG$3,0)/3600/$E28</f>
        <v>0</v>
      </c>
      <c r="FH28" s="0" t="n">
        <f aca="false">IF($AG28="●",SUMIFS(ST_SUM!FV:FV,ST_SUM!$L:$L,$G28)/COUNTIFS($G:$G,$G28,$AG:$AG,"●",$A:$A,FH$5)/FH$3,0)/3600/$E28</f>
        <v>0</v>
      </c>
      <c r="FI28" s="0" t="n">
        <f aca="false">IF($AH28="●",SUMIFS(ST_SUM!FW:FW,ST_SUM!$L:$L,$G28)/COUNTIFS($G:$G,$G28,$AH:$AH,"●",$A:$A,FI$5)/FI$3,0)/3600/$E28</f>
        <v>0</v>
      </c>
      <c r="FJ28" s="0" t="n">
        <f aca="false">IF($AI28="●",SUMIFS(ST_SUM!FX:FX,ST_SUM!$L:$L,$G28)/COUNTIFS($G:$G,$G28,$AI:$AI,"●",$A:$A,FJ$5)/FJ$3,0)/3600/$E28</f>
        <v>0</v>
      </c>
      <c r="FK28" s="0" t="n">
        <f aca="false">IF($AJ28="●",SUMIFS(ST_SUM!FY:FY,ST_SUM!$L:$L,$G28)/COUNTIFS($G:$G,$G28,$AJ:$AJ,"●",$A:$A,FK$5)/FK$3,0)/3600/$E28</f>
        <v>0</v>
      </c>
      <c r="FL28" s="0" t="n">
        <f aca="false">IF($AK28="●",SUMIFS(ST_SUM!FZ:FZ,ST_SUM!$L:$L,$G28)/COUNTIFS($G:$G,$G28,$AK:$AK,"●",$A:$A,FL$5)/FL$3,0)/3600/$E28</f>
        <v>0</v>
      </c>
      <c r="FM28" s="0" t="n">
        <f aca="false">IF($AL28="●",SUMIFS(ST_SUM!GA:GA,ST_SUM!$L:$L,$G28)/COUNTIFS($G:$G,$G28,$AL:$AL,"●",$A:$A,FM$5)/FM$3,0)/3600/$E28</f>
        <v>0</v>
      </c>
      <c r="FN28" s="0" t="n">
        <f aca="false">IF($AM28="●",SUMIFS(ST_SUM!GB:GB,ST_SUM!$L:$L,$G28)/COUNTIFS($G:$G,$G28,$AM:$AM,"●",$A:$A,FN$5)/FN$3,0)/3600/$E28</f>
        <v>0</v>
      </c>
      <c r="FO28" s="0" t="n">
        <f aca="false">IF($AN28="●",SUMIFS(ST_SUM!GC:GC,ST_SUM!$L:$L,$G28)/COUNTIFS($G:$G,$G28,$AN:$AN,"●",$A:$A,FO$5)/FO$3,0)/3600/$E28</f>
        <v>0</v>
      </c>
      <c r="FP28" s="0" t="n">
        <f aca="false">IF($AO28="●",SUMIFS(ST_SUM!GD:GD,ST_SUM!$L:$L,$G28)/COUNTIFS($G:$G,$G28,$AO:$AO,"●",$A:$A,FP$5)/FP$3,0)/3600/$E28</f>
        <v>0</v>
      </c>
      <c r="FQ28" s="0" t="n">
        <f aca="false">IF($AP28="●",SUMIFS(ST_SUM!GE:GE,ST_SUM!$L:$L,$G28)/COUNTIFS($G:$G,$G28,$AP:$AP,"●",$A:$A,FQ$5)/FQ$3,0)/3600/$E28</f>
        <v>0</v>
      </c>
      <c r="FR28" s="0" t="n">
        <f aca="false">IF($AQ28="●",SUMIFS(ST_SUM!GF:GF,ST_SUM!$L:$L,$G28)/COUNTIFS($G:$G,$G28,$AQ:$AQ,"●",$A:$A,FR$5)/FR$3,0)/3600/$E28</f>
        <v>0</v>
      </c>
      <c r="FS28" s="0" t="n">
        <f aca="false">IF($AR28="●",SUMIFS(ST_SUM!GG:GG,ST_SUM!$L:$L,$G28)/COUNTIFS($G:$G,$G28,$AR:$AR,"●",$A:$A,FS$5)/FS$3,0)/3600/$E28</f>
        <v>0</v>
      </c>
      <c r="FT28" s="0" t="n">
        <f aca="false">IF($AS28="●",SUMIFS(ST_SUM!GH:GH,ST_SUM!$L:$L,$G28)/COUNTIFS($G:$G,$G28,$AS:$AS,"●",$A:$A,FT$5)/FT$3,0)/3600/$E28</f>
        <v>0</v>
      </c>
      <c r="FU28" s="0" t="n">
        <f aca="false">IF($AT28="●",SUMIFS(ST_SUM!GI:GI,ST_SUM!$L:$L,$G28)/COUNTIFS($G:$G,$G28,$AT:$AT,"●",$A:$A,FU$5)/FU$3,0)/3600/$E28</f>
        <v>0</v>
      </c>
      <c r="FV28" s="0" t="n">
        <f aca="false">IF($AU28="●",SUMIFS(ST_SUM!GJ:GJ,ST_SUM!$L:$L,$G28)/COUNTIFS($G:$G,$G28,$AU:$AU,"●",$A:$A,FV$5)/FV$3,0)/3600/$E28</f>
        <v>0</v>
      </c>
      <c r="FW28" s="0" t="n">
        <f aca="false">IF($AV28="●",SUMIFS(ST_SUM!GK:GK,ST_SUM!$L:$L,$G28)/COUNTIFS($G:$G,$G28,$AV:$AV,"●",$A:$A,FW$5)/FW$3,0)/3600/$E28</f>
        <v>0</v>
      </c>
      <c r="FX28" s="0" t="n">
        <f aca="false">IF($AW28="●",SUMIFS(ST_SUM!GL:GL,ST_SUM!$L:$L,$G28)/COUNTIFS($G:$G,$G28,$AW:$AW,"●",$A:$A,FX$5)/FX$3,0)/3600/$E28</f>
        <v>0</v>
      </c>
      <c r="FY28" s="0" t="n">
        <f aca="false">IF($AX28="●",SUMIFS(ST_SUM!GM:GM,ST_SUM!$L:$L,$G28)/COUNTIFS($G:$G,$G28,$AX:$AX,"●",$A:$A,FY$5)/FY$3,0)/3600/$E28</f>
        <v>0</v>
      </c>
      <c r="FZ28" s="0" t="n">
        <f aca="false">IF($AY28="●",SUMIFS(ST_SUM!GN:GN,ST_SUM!$L:$L,$G28)/COUNTIFS($G:$G,$G28,$AY:$AY,"●",$A:$A,FZ$5)/FZ$3,0)/3600/$E28</f>
        <v>0</v>
      </c>
      <c r="GA28" s="0" t="n">
        <f aca="false">IF($AZ28="●",SUMIFS(ST_SUM!GO:GO,ST_SUM!$L:$L,$G28)/COUNTIFS($G:$G,$G28,$AZ:$AZ,"●",$A:$A,GA$5)/GA$3,0)/3600/$E28</f>
        <v>0</v>
      </c>
      <c r="GB28" s="0" t="n">
        <f aca="false">IF($BA28="●",SUMIFS(ST_SUM!GP:GP,ST_SUM!$L:$L,$G28)/COUNTIFS($G:$G,$G28,$BA:$BA,"●",$A:$A,GB$5)/GB$3,0)/3600/$E28</f>
        <v>0</v>
      </c>
      <c r="GC28" s="0" t="n">
        <f aca="false">IF($BB28="●",SUMIFS(ST_SUM!GQ:GQ,ST_SUM!$L:$L,$G28)/COUNTIFS($G:$G,$G28,$BB:$BB,"●",$A:$A,GC$5)/GC$3,0)/3600/$E28</f>
        <v>0</v>
      </c>
      <c r="GD28" s="0" t="n">
        <f aca="false">IF($BC28="●",SUMIFS(ST_SUM!GR:GR,ST_SUM!$L:$L,$G28)/COUNTIFS($G:$G,$G28,$BC:$BC,"●",$A:$A,GD$5)/GD$3,0)/3600/$E28</f>
        <v>0</v>
      </c>
      <c r="GE28" s="0" t="n">
        <f aca="false">IF($BD28="●",SUMIFS(ST_SUM!GS:GS,ST_SUM!$L:$L,$G28)/COUNTIFS($G:$G,$G28,$BD:$BD,"●",$A:$A,GE$5)/GE$3,0)/3600/$E28</f>
        <v>0</v>
      </c>
      <c r="GF28" s="0" t="n">
        <f aca="false">IF($BE28="●",SUMIFS(ST_SUM!GT:GT,ST_SUM!$L:$L,$G28)/COUNTIFS($G:$G,$G28,$BE:$BE,"●",$A:$A,GF$5)/GF$3,0)/3600/$E28</f>
        <v>0</v>
      </c>
      <c r="GG28" s="0" t="n">
        <f aca="false">IF($BF28="●",SUMIFS(ST_SUM!GU:GU,ST_SUM!$L:$L,$G28)/COUNTIFS($G:$G,$G28,$BF:$BF,"●",$A:$A,GG$5)/GG$3,0)/3600/$E28</f>
        <v>0</v>
      </c>
      <c r="GH28" s="0" t="n">
        <f aca="false">IF($BG28="●",SUMIFS(ST_SUM!GV:GV,ST_SUM!$L:$L,$G28)/COUNTIFS($G:$G,$G28,$BG:$BG,"●",$A:$A,GH$5)/GH$3,0)/3600/$E28</f>
        <v>0</v>
      </c>
      <c r="GI28" s="0" t="n">
        <f aca="false">IF($BH28="●",SUMIFS(ST_SUM!GW:GW,ST_SUM!$L:$L,$G28)/COUNTIFS($G:$G,$G28,$BH:$BH,"●",$A:$A,GI$5)/GI$3,0)/3600/$E28</f>
        <v>0</v>
      </c>
      <c r="GJ28" s="0" t="n">
        <f aca="false">IF($BI28="●",SUMIFS(ST_SUM!GX:GX,ST_SUM!$L:$L,$G28)/COUNTIFS($G:$G,$G28,$BI:$BI,"●",$A:$A,GJ$5)/GJ$3,0)/3600/$E28</f>
        <v>0</v>
      </c>
      <c r="GK28" s="0" t="n">
        <f aca="false">IF($BJ28="●",SUMIFS(ST_SUM!GY:GY,ST_SUM!$L:$L,$G28)/COUNTIFS($G:$G,$G28,$BJ:$BJ,"●",$A:$A,GK$5)/GK$3,0)/3600/$E28</f>
        <v>0</v>
      </c>
      <c r="GL28" s="0" t="n">
        <f aca="false">IF($BK28="●",SUMIFS(ST_SUM!GZ:GZ,ST_SUM!$L:$L,$G28)/COUNTIFS($G:$G,$G28,$BK:$BK,"●",$A:$A,GL$5)/GL$3,0)/3600/$E28</f>
        <v>0</v>
      </c>
      <c r="GM28" s="0" t="n">
        <f aca="false">IF($BL28="●",SUMIFS(ST_SUM!HA:HA,ST_SUM!$L:$L,$G28)/COUNTIFS($G:$G,$G28,$BL:$BL,"●",$A:$A,GM$5)/GM$3,0)/3600/$E28</f>
        <v>0</v>
      </c>
      <c r="GN28" s="0" t="n">
        <f aca="false">IF($BM28="●",SUMIFS(ST_SUM!HB:HB,ST_SUM!$L:$L,$G28)/COUNTIFS($G:$G,$G28,$BM:$BM,"●",$A:$A,GN$5)/GN$3,0)/3600/$E28</f>
        <v>0</v>
      </c>
      <c r="GO28" s="0" t="n">
        <f aca="false">IF($BN28="●",SUMIFS(ST_SUM!HC:HC,ST_SUM!$L:$L,$G28)/COUNTIFS($G:$G,$G28,$BN:$BN,"●",$A:$A,GO$5)/GO$3,0)/3600/$E28</f>
        <v>0</v>
      </c>
      <c r="GP28" s="0" t="n">
        <f aca="false">IF($BO28="●",SUMIFS(ST_SUM!HD:HD,ST_SUM!$L:$L,$G28)/COUNTIFS($G:$G,$G28,$BO:$BO,"●",$A:$A,GP$5)/GP$3,0)/3600/$E28</f>
        <v>0</v>
      </c>
      <c r="GQ28" s="0" t="n">
        <f aca="false">IF($BP28="●",SUMIFS(ST_SUM!HE:HE,ST_SUM!$L:$L,$G28)/COUNTIFS($G:$G,$G28,$BP:$BP,"●",$A:$A,GQ$5)/GQ$3,0)/3600/$E28</f>
        <v>0</v>
      </c>
      <c r="GR28" s="0" t="n">
        <f aca="false">IF($BQ28="●",SUMIFS(ST_SUM!HF:HF,ST_SUM!$L:$L,$G28)/COUNTIFS($G:$G,$G28,$BQ:$BQ,"●",$A:$A,GR$5)/GR$3,0)/3600/$E28</f>
        <v>0</v>
      </c>
      <c r="GS28" s="0" t="n">
        <f aca="false">IF($BR28="●",SUMIFS(ST_SUM!HG:HG,ST_SUM!$L:$L,$G28)/COUNTIFS($G:$G,$G28,$BR:$BR,"●",$A:$A,GS$5)/GS$3,0)/3600/$E28</f>
        <v>0</v>
      </c>
      <c r="GT28" s="0" t="n">
        <f aca="false">IF($BS28="●",SUMIFS(ST_SUM!HH:HH,ST_SUM!$L:$L,$G28)/COUNTIFS($G:$G,$G28,$BS:$BS,"●",$A:$A,GT$5)/GT$3,0)/3600/$E28</f>
        <v>0</v>
      </c>
      <c r="GU28" s="0" t="n">
        <f aca="false">IF($BT28="●",SUMIFS(ST_SUM!HI:HI,ST_SUM!$L:$L,$G28)/COUNTIFS($G:$G,$G28,$BT:$BT,"●",$A:$A,GU$5)/GU$3,0)/3600/$E28</f>
        <v>0</v>
      </c>
      <c r="GV28" s="0" t="n">
        <f aca="false">SUM(EI28:GU28)</f>
        <v>0.704638392857143</v>
      </c>
      <c r="GW28" s="0" t="n">
        <f aca="false">IF($H28="●",SUMIFS(ST_SUM!HK:HK,ST_SUM!$L:$L,$G28)/COUNTIFS($G:$G,$G28,$H:$H,"●",$A:$A,GW$5)/GW$3,0)/3600/$E28</f>
        <v>0</v>
      </c>
      <c r="GX28" s="0" t="n">
        <f aca="false">IF($I28="●",SUMIFS(ST_SUM!HL:HL,ST_SUM!$L:$L,$G28)/COUNTIFS($G:$G,$G28,$I:$I,"●",$A:$A,GX$5)/GX$3,0)/3600/$E28</f>
        <v>0</v>
      </c>
      <c r="GY28" s="0" t="n">
        <f aca="false">IF($J28="●",SUMIFS(ST_SUM!HM:HM,ST_SUM!$L:$L,$G28)/COUNTIFS($G:$G,$G28,$J:$J,"●",$A:$A,GY$5)/GY$3,0)/3600/$E28</f>
        <v>0</v>
      </c>
      <c r="GZ28" s="0" t="n">
        <f aca="false">IF($K28="●",SUMIFS(ST_SUM!HN:HN,ST_SUM!$L:$L,$G28)/COUNTIFS($G:$G,$G28,$K:$K,"●",$A:$A,GZ$5)/GZ$3,0)/3600/$E28</f>
        <v>0</v>
      </c>
      <c r="HA28" s="0" t="n">
        <f aca="false">IF($L28="●",SUMIFS(ST_SUM!HO:HO,ST_SUM!$L:$L,$G28)/COUNTIFS($G:$G,$G28,$L:$L,"●",$A:$A,HA$5)/HA$3,0)/3600/$E28</f>
        <v>0</v>
      </c>
      <c r="HB28" s="0" t="n">
        <f aca="false">IF($M28="●",SUMIFS(ST_SUM!HP:HP,ST_SUM!$L:$L,$G28)/COUNTIFS($G:$G,$G28,$M:$M,"●",$A:$A,HB$5)/HB$3,0)/3600/$E28</f>
        <v>0</v>
      </c>
      <c r="HC28" s="0" t="n">
        <f aca="false">IF($N28="●",SUMIFS(ST_SUM!HQ:HQ,ST_SUM!$L:$L,$G28)/COUNTIFS($G:$G,$G28,$N:$N,"●",$A:$A,HC$5)/HC$3,0)/3600/$E28</f>
        <v>0</v>
      </c>
      <c r="HD28" s="0" t="n">
        <f aca="false">IF($O28="●",SUMIFS(ST_SUM!HR:HR,ST_SUM!$L:$L,$G28,ST_SUM!$M:$M,IF($B28='PART METHOD'!$D$4,"FMCNC1",IF($B28='PART METHOD'!$D$6,"FMCNC2","STD")))/IF($B28='PART METHOD'!$D$4,COUNTIFS($G:$G,$G28,$O:$O,"●",$A:$A,HD$5,$B:$B,'PART METHOD'!$D$4),IF($B28='PART METHOD'!$D$6,COUNTIFS($G:$G,$G28,$O:$O,"●",$A:$A,HD$5,$B:$B,'PART METHOD'!$D$6),COUNTIFS($G:$G,$G28,$O:$O,"●",$A:$A,HD$5,$B:$B,"&lt;&gt;"&amp;'PART METHOD'!$D$4,$B:$B,"&lt;&gt;"&amp;'PART METHOD'!$D$6)))/HD$3,0)/3600/$E28</f>
        <v>0</v>
      </c>
      <c r="HE28" s="0" t="n">
        <f aca="false">IF($P28="●",SUMIFS(ST_SUM!HS:HS,ST_SUM!$L:$L,$G28,ST_SUM!$M:$M,IF($B28='PART METHOD'!$D$4,"FMCNC1",IF($B28='PART METHOD'!$D$6,"FMCNC2","STD")))/IF($B28='PART METHOD'!$D$4,COUNTIFS($G:$G,$G28,$P:$P,"●",$A:$A,HE$5,$B:$B,'PART METHOD'!$D$4),IF($B28='PART METHOD'!$D$6,COUNTIFS($G:$G,$G28,$P:$P,"●",$A:$A,HE$5,$B:$B,'PART METHOD'!$D$6),COUNTIFS($G:$G,$G28,$P:$P,"●",$A:$A,HE$5,$B:$B,"&lt;&gt;"&amp;'PART METHOD'!$D$4,$B:$B,"&lt;&gt;"&amp;'PART METHOD'!$D$6)))/HE$3,0)/3600/$E28</f>
        <v>0.0109569128787879</v>
      </c>
      <c r="HF28" s="0" t="n">
        <f aca="false">IF($Q28="●",SUMIFS(ST_SUM!HT:HT,ST_SUM!$L:$L,$G28,ST_SUM!$M:$M,IF($B28='PART METHOD'!$D$4,"FMCNC1",IF($B28='PART METHOD'!$D$6,"FMCNC2","STD")))/IF($B28='PART METHOD'!$D$4,COUNTIFS($G:$G,$G28,$Q:$Q,"●",$A:$A,HF$5,$B:$B,'PART METHOD'!$D$4),IF($B28='PART METHOD'!$D$6,COUNTIFS($G:$G,$G28,$Q:$Q,"●",$A:$A,HF$5,$B:$B,'PART METHOD'!$D$6),COUNTIFS($G:$G,$G28,$Q:$Q,"●",$A:$A,HF$5,$B:$B,"&lt;&gt;"&amp;'PART METHOD'!$D$4,$B:$B,"&lt;&gt;"&amp;'PART METHOD'!$D$6)))/HF$3,0)/3600/$E28</f>
        <v>0.0311079545454545</v>
      </c>
      <c r="HG28" s="0" t="n">
        <f aca="false">IF($R28="●",SUMIFS(ST_SUM!HU:HU,ST_SUM!$L:$L,$G28,ST_SUM!$M:$M,IF($B28='PART METHOD'!$D$4,"FMCNC1",IF($B28='PART METHOD'!$D$6,"FMCNC2","STD")))/IF($B28='PART METHOD'!$D$4,COUNTIFS($G:$G,$G28,$R:$R,"●",$A:$A,HG$5,$B:$B,'PART METHOD'!$D$4),IF($B28='PART METHOD'!$D$6,COUNTIFS($G:$G,$G28,$R:$R,"●",$A:$A,HG$5,$B:$B,'PART METHOD'!$D$6),COUNTIFS($G:$G,$G28,$R:$R,"●",$A:$A,HG$5,$B:$B,"&lt;&gt;"&amp;'PART METHOD'!$D$4,$B:$B,"&lt;&gt;"&amp;'PART METHOD'!$D$6)))/HG$3,0)/3600/$E28</f>
        <v>0.0670549242424243</v>
      </c>
      <c r="HH28" s="0" t="n">
        <f aca="false">IF($S28="●",SUMIFS(ST_SUM!HV:HV,ST_SUM!$L:$L,$G28,ST_SUM!$M:$M,IF($B28='PART METHOD'!$D$4,"FMCNC1",IF($B28='PART METHOD'!$D$6,"FMCNC2","STD")))/IF($B28='PART METHOD'!$D$4,COUNTIFS($G:$G,$G28,$S:$S,"●",$A:$A,HH$5,$B:$B,'PART METHOD'!$D$4),IF($B28='PART METHOD'!$D$6,COUNTIFS($G:$G,$G28,$S:$S,"●",$A:$A,HH$5,$B:$B,'PART METHOD'!$D$6),COUNTIFS($G:$G,$G28,$S:$S,"●",$A:$A,HH$5,$B:$B,"&lt;&gt;"&amp;'PART METHOD'!$D$4,$B:$B,"&lt;&gt;"&amp;'PART METHOD'!$D$6)))/HH$3,0)/3600/$E28</f>
        <v>0.0790833333333333</v>
      </c>
      <c r="HI28" s="0" t="n">
        <f aca="false">IF($T28="●",SUMIFS(ST_SUM!HW:HW,ST_SUM!$L:$L,$G28,ST_SUM!$M:$M,IF($B28='PART METHOD'!$D$4,"FMCNC1",IF($B28='PART METHOD'!$D$6,"FMCNC2","STD")))/IF($B28='PART METHOD'!$D$4,COUNTIFS($G:$G,$G28,$T:$T,"●",$A:$A,HI$5,$B:$B,'PART METHOD'!$D$4),IF($B28='PART METHOD'!$D$6,COUNTIFS($G:$G,$G28,$T:$T,"●",$A:$A,HI$5,$B:$B,'PART METHOD'!$D$6),COUNTIFS($G:$G,$G28,$T:$T,"●",$A:$A,HI$5,$B:$B,"&lt;&gt;"&amp;'PART METHOD'!$D$4,$B:$B,"&lt;&gt;"&amp;'PART METHOD'!$D$6)))/HI$3,0)/3600/$E28</f>
        <v>0.109741950757576</v>
      </c>
      <c r="HJ28" s="0" t="n">
        <f aca="false">IF($U28="●",SUMIFS(ST_SUM!HX:HX,ST_SUM!$L:$L,$G28,ST_SUM!$M:$M,IF($B28='PART METHOD'!$D$4,"FMCNC1",IF($B28='PART METHOD'!$D$6,"FMCNC2","STD")))/IF($B28='PART METHOD'!$D$4,COUNTIFS($G:$G,$G28,$U:$U,"●",$A:$A,HJ$5,$B:$B,'PART METHOD'!$D$4),IF($B28='PART METHOD'!$D$6,COUNTIFS($G:$G,$G28,$U:$U,"●",$A:$A,HJ$5,$B:$B,'PART METHOD'!$D$6),COUNTIFS($G:$G,$G28,$U:$U,"●",$A:$A,HJ$5,$B:$B,"&lt;&gt;"&amp;'PART METHOD'!$D$4,$B:$B,"&lt;&gt;"&amp;'PART METHOD'!$D$6)))/HJ$3,0)/3600/$E28</f>
        <v>0.167568181818182</v>
      </c>
      <c r="HK28" s="0" t="n">
        <f aca="false">IF($V28="●",SUMIFS(ST_SUM!HY:HY,ST_SUM!$L:$L,$G28,ST_SUM!$M:$M,IF($B28='PART METHOD'!$D$4,"FMCNC1",IF($B28='PART METHOD'!$D$6,"FMCNC2","STD")))/IF($B28='PART METHOD'!$D$4,COUNTIFS($G:$G,$G28,$V:$V,"●",$A:$A,HK$5,$B:$B,'PART METHOD'!$D$4),IF($B28='PART METHOD'!$D$6,COUNTIFS($G:$G,$G28,$V:$V,"●",$A:$A,HK$5,$B:$B,'PART METHOD'!$D$6),COUNTIFS($G:$G,$G28,$V:$V,"●",$A:$A,HK$5,$B:$B,"&lt;&gt;"&amp;'PART METHOD'!$D$4,$B:$B,"&lt;&gt;"&amp;'PART METHOD'!$D$6)))/HK$3,0)/3600/$E28</f>
        <v>0.195772727272727</v>
      </c>
      <c r="HL28" s="0" t="n">
        <f aca="false">IF($W28="●",SUMIFS(ST_SUM!HZ:HZ,ST_SUM!$L:$L,$G28,ST_SUM!$N:$N,IF($B28='PART METHOD'!$D$5,"HAND","STD"))/COUNTIFS($G:$G,$G28,$W:$W,"●",$A:$A,HL$5,$B:$B,IF($B28='PART METHOD'!$D$5,'PART METHOD'!$D$5,"&lt;&gt;"&amp;'PART METHOD'!$D$5))/HL$3,0)/3600/$E28</f>
        <v>0</v>
      </c>
      <c r="HM28" s="0" t="n">
        <f aca="false">IF($X28="●",SUMIFS(ST_SUM!IA:IA,ST_SUM!$L:$L,$G28)/COUNTIFS($G:$G,$G28,$X:$X,"●",$A:$A,HM$5)/HM$3,0)/3600/$E28</f>
        <v>0</v>
      </c>
      <c r="HN28" s="0" t="n">
        <f aca="false">IF($Y28="●",SUMIFS(ST_SUM!IB:IB,ST_SUM!$L:$L,$G28)/COUNTIFS($G:$G,$G28,$Y:$Y,"●",$A:$A,HN$5)/HN$3,0)/3600/$E28</f>
        <v>0</v>
      </c>
      <c r="HO28" s="0" t="n">
        <f aca="false">IF($Z28="●",SUMIFS(ST_SUM!IC:IC,ST_SUM!$L:$L,$G28)/COUNTIFS($G:$G,$G28,$Z:$Z,"●",$A:$A,HO$5)/HO$3,0)/3600/$E28</f>
        <v>0</v>
      </c>
      <c r="HP28" s="0" t="n">
        <f aca="false">IF($AA28="●",SUMIFS(ST_SUM!ID:ID,ST_SUM!$L:$L,$G28)/COUNTIFS($G:$G,$G28,$AA:$AA,"●",$A:$A,HP$5)/HP$3,0)/3600/$E28</f>
        <v>0</v>
      </c>
      <c r="HQ28" s="0" t="n">
        <f aca="false">IF($AB28="●",SUMIFS(ST_SUM!IE:IE,ST_SUM!$L:$L,$G28)/COUNTIFS($G:$G,$G28,$AB:$AB,"●",$A:$A,HQ$5)/HQ$3,0)/3600/$E28</f>
        <v>0</v>
      </c>
      <c r="HR28" s="0" t="n">
        <f aca="false">IF($AC28="●",SUMIFS(ST_SUM!IF:IF,ST_SUM!$L:$L,$G28)/COUNTIFS($G:$G,$G28,$AC:$AC,"●",$A:$A,HR$5)/HR$3,0)/3600/$E28</f>
        <v>0</v>
      </c>
      <c r="HS28" s="0" t="n">
        <f aca="false">IF($AD28="●",SUMIFS(ST_SUM!IG:IG,ST_SUM!$L:$L,$G28)/COUNTIFS($G:$G,$G28,$AD:$AD,"●",$A:$A,HS$5)/HS$3,0)/3600/$E28</f>
        <v>0</v>
      </c>
      <c r="HT28" s="0" t="n">
        <f aca="false">IF($AE28="●",SUMIFS(ST_SUM!IH:IH,ST_SUM!$L:$L,$G28)/COUNTIFS($G:$G,$G28,$AE:$AE,"●",$A:$A,HT$5)/HT$3,0)/3600/$E28</f>
        <v>0</v>
      </c>
      <c r="HU28" s="0" t="n">
        <f aca="false">IF($AF28="●",SUMIFS(ST_SUM!II:II,ST_SUM!$L:$L,$G28)/COUNTIFS($G:$G,$G28,$AF:$AF,"●",$A:$A,HU$5)/HU$3,0)/3600/$E28</f>
        <v>0</v>
      </c>
      <c r="HV28" s="0" t="n">
        <f aca="false">IF($AG28="●",SUMIFS(ST_SUM!IJ:IJ,ST_SUM!$L:$L,$G28)/COUNTIFS($G:$G,$G28,$AG:$AG,"●",$A:$A,HV$5)/HV$3,0)/3600/$E28</f>
        <v>0</v>
      </c>
      <c r="HW28" s="0" t="n">
        <f aca="false">IF($AH28="●",SUMIFS(ST_SUM!IK:IK,ST_SUM!$L:$L,$G28)/COUNTIFS($G:$G,$G28,$AH:$AH,"●",$A:$A,HW$5)/HW$3,0)/3600/$E28</f>
        <v>0</v>
      </c>
      <c r="HX28" s="0" t="n">
        <f aca="false">IF($AI28="●",SUMIFS(ST_SUM!IL:IL,ST_SUM!$L:$L,$G28)/COUNTIFS($G:$G,$G28,$AI:$AI,"●",$A:$A,HX$5)/HX$3,0)/3600/$E28</f>
        <v>0</v>
      </c>
      <c r="HY28" s="0" t="n">
        <f aca="false">IF($AJ28="●",SUMIFS(ST_SUM!IM:IM,ST_SUM!$L:$L,$G28)/COUNTIFS($G:$G,$G28,$AJ:$AJ,"●",$A:$A,HY$5)/HY$3,0)/3600/$E28</f>
        <v>0</v>
      </c>
      <c r="HZ28" s="0" t="n">
        <f aca="false">IF($AK28="●",SUMIFS(ST_SUM!IN:IN,ST_SUM!$L:$L,$G28)/COUNTIFS($G:$G,$G28,$AK:$AK,"●",$A:$A,HZ$5)/HZ$3,0)/3600/$E28</f>
        <v>0</v>
      </c>
      <c r="IA28" s="0" t="n">
        <f aca="false">IF($AL28="●",SUMIFS(ST_SUM!IO:IO,ST_SUM!$L:$L,$G28)/COUNTIFS($G:$G,$G28,$AL:$AL,"●",$A:$A,IA$5)/IA$3,0)/3600/$E28</f>
        <v>0</v>
      </c>
      <c r="IB28" s="0" t="n">
        <f aca="false">IF($AM28="●",SUMIFS(ST_SUM!IP:IP,ST_SUM!$L:$L,$G28)/COUNTIFS($G:$G,$G28,$AM:$AM,"●",$A:$A,IB$5)/IB$3,0)/3600/$E28</f>
        <v>0</v>
      </c>
      <c r="IC28" s="0" t="n">
        <f aca="false">IF($AN28="●",SUMIFS(ST_SUM!IQ:IQ,ST_SUM!$L:$L,$G28)/COUNTIFS($G:$G,$G28,$AN:$AN,"●",$A:$A,IC$5)/IC$3,0)/3600/$E28</f>
        <v>0</v>
      </c>
      <c r="ID28" s="0" t="n">
        <f aca="false">IF($AO28="●",SUMIFS(ST_SUM!IR:IR,ST_SUM!$L:$L,$G28)/COUNTIFS($G:$G,$G28,$AO:$AO,"●",$A:$A,ID$5)/ID$3,0)/3600/$E28</f>
        <v>0</v>
      </c>
      <c r="IE28" s="0" t="n">
        <f aca="false">IF($AP28="●",SUMIFS(ST_SUM!IS:IS,ST_SUM!$L:$L,$G28)/COUNTIFS($G:$G,$G28,$AP:$AP,"●",$A:$A,IE$5)/IE$3,0)/3600/$E28</f>
        <v>0</v>
      </c>
      <c r="IF28" s="0" t="n">
        <f aca="false">IF($AQ28="●",SUMIFS(ST_SUM!IT:IT,ST_SUM!$L:$L,$G28)/COUNTIFS($G:$G,$G28,$AQ:$AQ,"●",$A:$A,IF$5)/IF$3,0)/3600/$E28</f>
        <v>0</v>
      </c>
      <c r="IG28" s="0" t="n">
        <f aca="false">IF($AR28="●",SUMIFS(ST_SUM!IU:IU,ST_SUM!$L:$L,$G28)/COUNTIFS($G:$G,$G28,$AR:$AR,"●",$A:$A,IG$5)/IG$3,0)/3600/$E28</f>
        <v>0</v>
      </c>
      <c r="IH28" s="0" t="n">
        <f aca="false">IF($AS28="●",SUMIFS(ST_SUM!IV:IV,ST_SUM!$L:$L,$G28)/COUNTIFS($G:$G,$G28,$AS:$AS,"●",$A:$A,IH$5)/IH$3,0)/3600/$E28</f>
        <v>0</v>
      </c>
      <c r="II28" s="0" t="n">
        <f aca="false">IF($AT28="●",SUMIFS(ST_SUM!IW:IW,ST_SUM!$L:$L,$G28)/COUNTIFS($G:$G,$G28,$AT:$AT,"●",$A:$A,II$5)/II$3,0)/3600/$E28</f>
        <v>0</v>
      </c>
      <c r="IJ28" s="0" t="n">
        <f aca="false">IF($AU28="●",SUMIFS(ST_SUM!IX:IX,ST_SUM!$L:$L,$G28)/COUNTIFS($G:$G,$G28,$AU:$AU,"●",$A:$A,IJ$5)/IJ$3,0)/3600/$E28</f>
        <v>0</v>
      </c>
      <c r="IK28" s="0" t="n">
        <f aca="false">IF($AV28="●",SUMIFS(ST_SUM!IY:IY,ST_SUM!$L:$L,$G28)/COUNTIFS($G:$G,$G28,$AV:$AV,"●",$A:$A,IK$5)/IK$3,0)/3600/$E28</f>
        <v>0</v>
      </c>
      <c r="IL28" s="0" t="n">
        <f aca="false">IF($AW28="●",SUMIFS(ST_SUM!IZ:IZ,ST_SUM!$L:$L,$G28)/COUNTIFS($G:$G,$G28,$AW:$AW,"●",$A:$A,IL$5)/IL$3,0)/3600/$E28</f>
        <v>0</v>
      </c>
      <c r="IM28" s="0" t="n">
        <f aca="false">IF($AX28="●",SUMIFS(ST_SUM!JA:JA,ST_SUM!$L:$L,$G28)/COUNTIFS($G:$G,$G28,$AX:$AX,"●",$A:$A,IM$5)/IM$3,0)/3600/$E28</f>
        <v>0</v>
      </c>
      <c r="IN28" s="0" t="n">
        <f aca="false">IF($AY28="●",SUMIFS(ST_SUM!JB:JB,ST_SUM!$L:$L,$G28)/COUNTIFS($G:$G,$G28,$AY:$AY,"●",$A:$A,IN$5)/IN$3,0)/3600/$E28</f>
        <v>0</v>
      </c>
      <c r="IO28" s="0" t="n">
        <f aca="false">IF($AZ28="●",SUMIFS(ST_SUM!JC:JC,ST_SUM!$L:$L,$G28)/COUNTIFS($G:$G,$G28,$AZ:$AZ,"●",$A:$A,IO$5)/IO$3,0)/3600/$E28</f>
        <v>0</v>
      </c>
      <c r="IP28" s="0" t="n">
        <f aca="false">IF($BA28="●",SUMIFS(ST_SUM!JD:JD,ST_SUM!$L:$L,$G28)/COUNTIFS($G:$G,$G28,$BA:$BA,"●",$A:$A,IP$5)/IP$3,0)/3600/$E28</f>
        <v>0</v>
      </c>
      <c r="IQ28" s="0" t="n">
        <f aca="false">IF($BB28="●",SUMIFS(ST_SUM!JE:JE,ST_SUM!$L:$L,$G28)/COUNTIFS($G:$G,$G28,$BB:$BB,"●",$A:$A,IQ$5)/IQ$3,0)/3600/$E28</f>
        <v>0</v>
      </c>
      <c r="IR28" s="0" t="n">
        <f aca="false">IF($BC28="●",SUMIFS(ST_SUM!JF:JF,ST_SUM!$L:$L,$G28)/COUNTIFS($G:$G,$G28,$BC:$BC,"●",$A:$A,IR$5)/IR$3,0)/3600/$E28</f>
        <v>0</v>
      </c>
      <c r="IS28" s="0" t="n">
        <f aca="false">IF($BD28="●",SUMIFS(ST_SUM!JG:JG,ST_SUM!$L:$L,$G28)/COUNTIFS($G:$G,$G28,$BD:$BD,"●",$A:$A,IS$5)/IS$3,0)/3600/$E28</f>
        <v>0</v>
      </c>
      <c r="IT28" s="0" t="n">
        <f aca="false">IF($BE28="●",SUMIFS(ST_SUM!JH:JH,ST_SUM!$L:$L,$G28)/COUNTIFS($G:$G,$G28,$BE:$BE,"●",$A:$A,IT$5)/IT$3,0)/3600/$E28</f>
        <v>0</v>
      </c>
      <c r="IU28" s="0" t="n">
        <f aca="false">IF($BF28="●",SUMIFS(ST_SUM!JI:JI,ST_SUM!$L:$L,$G28)/COUNTIFS($G:$G,$G28,$BF:$BF,"●",$A:$A,IU$5)/IU$3,0)/3600/$E28</f>
        <v>0</v>
      </c>
      <c r="IV28" s="0" t="n">
        <f aca="false">IF($BG28="●",SUMIFS(ST_SUM!JJ:JJ,ST_SUM!$L:$L,$G28)/COUNTIFS($G:$G,$G28,$BG:$BG,"●",$A:$A,IV$5)/IV$3,0)/3600/$E28</f>
        <v>0</v>
      </c>
      <c r="IW28" s="0" t="n">
        <f aca="false">IF($BH28="●",SUMIFS(ST_SUM!JK:JK,ST_SUM!$L:$L,$G28)/COUNTIFS($G:$G,$G28,$BH:$BH,"●",$A:$A,IW$5)/IW$3,0)/3600/$E28</f>
        <v>0</v>
      </c>
      <c r="IX28" s="0" t="n">
        <f aca="false">IF($BI28="●",SUMIFS(ST_SUM!JL:JL,ST_SUM!$L:$L,$G28)/COUNTIFS($G:$G,$G28,$BI:$BI,"●",$A:$A,IX$5)/IX$3,0)/3600/$E28</f>
        <v>0</v>
      </c>
      <c r="IY28" s="0" t="n">
        <f aca="false">IF($BJ28="●",SUMIFS(ST_SUM!JM:JM,ST_SUM!$L:$L,$G28)/COUNTIFS($G:$G,$G28,$BJ:$BJ,"●",$A:$A,IY$5)/IY$3,0)/3600/$E28</f>
        <v>0</v>
      </c>
      <c r="IZ28" s="0" t="n">
        <f aca="false">IF($BK28="●",SUMIFS(ST_SUM!JN:JN,ST_SUM!$L:$L,$G28)/COUNTIFS($G:$G,$G28,$BK:$BK,"●",$A:$A,IZ$5)/IZ$3,0)/3600/$E28</f>
        <v>0</v>
      </c>
      <c r="JA28" s="0" t="n">
        <f aca="false">IF($BL28="●",SUMIFS(ST_SUM!JO:JO,ST_SUM!$L:$L,$G28)/COUNTIFS($G:$G,$G28,$BL:$BL,"●",$A:$A,JA$5)/JA$3,0)/3600/$E28</f>
        <v>0</v>
      </c>
      <c r="JB28" s="0" t="n">
        <f aca="false">IF($BM28="●",SUMIFS(ST_SUM!JP:JP,ST_SUM!$L:$L,$G28)/COUNTIFS($G:$G,$G28,$BM:$BM,"●",$A:$A,JB$5)/JB$3,0)/3600/$E28</f>
        <v>0</v>
      </c>
      <c r="JC28" s="0" t="n">
        <f aca="false">IF($BN28="●",SUMIFS(ST_SUM!JQ:JQ,ST_SUM!$L:$L,$G28)/COUNTIFS($G:$G,$G28,$BN:$BN,"●",$A:$A,JC$5)/JC$3,0)/3600/$E28</f>
        <v>0</v>
      </c>
      <c r="JD28" s="0" t="n">
        <f aca="false">IF($BO28="●",SUMIFS(ST_SUM!JR:JR,ST_SUM!$L:$L,$G28)/COUNTIFS($G:$G,$G28,$BO:$BO,"●",$A:$A,JD$5)/JD$3,0)/3600/$E28</f>
        <v>0</v>
      </c>
      <c r="JE28" s="0" t="n">
        <f aca="false">IF($BP28="●",SUMIFS(ST_SUM!JS:JS,ST_SUM!$L:$L,$G28)/COUNTIFS($G:$G,$G28,$BP:$BP,"●",$A:$A,JE$5)/JE$3,0)/3600/$E28</f>
        <v>0</v>
      </c>
      <c r="JF28" s="0" t="n">
        <f aca="false">IF($BQ28="●",SUMIFS(ST_SUM!JT:JT,ST_SUM!$L:$L,$G28)/COUNTIFS($G:$G,$G28,$BQ:$BQ,"●",$A:$A,JF$5)/JF$3,0)/3600/$E28</f>
        <v>0</v>
      </c>
      <c r="JG28" s="0" t="n">
        <f aca="false">IF($BR28="●",SUMIFS(ST_SUM!JU:JU,ST_SUM!$L:$L,$G28)/COUNTIFS($G:$G,$G28,$BR:$BR,"●",$A:$A,JG$5)/JG$3,0)/3600/$E28</f>
        <v>0</v>
      </c>
      <c r="JH28" s="0" t="n">
        <f aca="false">IF($BS28="●",SUMIFS(ST_SUM!JV:JV,ST_SUM!$L:$L,$G28)/COUNTIFS($G:$G,$G28,$BS:$BS,"●",$A:$A,JH$5)/JH$3,0)/3600/$E28</f>
        <v>0</v>
      </c>
      <c r="JI28" s="0" t="n">
        <f aca="false">IF($BT28="●",SUMIFS(ST_SUM!JW:JW,ST_SUM!$L:$L,$G28)/COUNTIFS($G:$G,$G28,$BT:$BT,"●",$A:$A,JI$5)/JI$3,0)/3600/$E28</f>
        <v>0</v>
      </c>
      <c r="JJ28" s="0" t="n">
        <f aca="false">SUM(GW28:JI28)</f>
        <v>0.661285984848485</v>
      </c>
      <c r="JK28" s="0" t="n">
        <f aca="false">IF($H28="●",SUMIFS(ST_SUM!JY:JY,ST_SUM!$L:$L,$G28)/COUNTIFS($G:$G,$G28,$H:$H,"●",$A:$A,JK$5)/JK$3,0)/3600/$E28</f>
        <v>0</v>
      </c>
      <c r="JL28" s="0" t="n">
        <f aca="false">IF($I28="●",SUMIFS(ST_SUM!JZ:JZ,ST_SUM!$L:$L,$G28)/COUNTIFS($G:$G,$G28,$I:$I,"●",$A:$A,JL$5)/JL$3,0)/3600/$E28</f>
        <v>0</v>
      </c>
      <c r="JM28" s="0" t="n">
        <f aca="false">IF($J28="●",SUMIFS(ST_SUM!KA:KA,ST_SUM!$L:$L,$G28)/COUNTIFS($G:$G,$G28,$J:$J,"●",$A:$A,JM$5)/JM$3,0)/3600/$E28</f>
        <v>0</v>
      </c>
      <c r="JN28" s="0" t="n">
        <f aca="false">IF($K28="●",SUMIFS(ST_SUM!KB:KB,ST_SUM!$L:$L,$G28)/COUNTIFS($G:$G,$G28,$K:$K,"●",$A:$A,JN$5)/JN$3,0)/3600/$E28</f>
        <v>0</v>
      </c>
      <c r="JO28" s="0" t="n">
        <f aca="false">IF($L28="●",SUMIFS(ST_SUM!KC:KC,ST_SUM!$L:$L,$G28)/COUNTIFS($G:$G,$G28,$L:$L,"●",$A:$A,JO$5)/JO$3,0)/3600/$E28</f>
        <v>0</v>
      </c>
      <c r="JP28" s="0" t="n">
        <f aca="false">IF($M28="●",SUMIFS(ST_SUM!KD:KD,ST_SUM!$L:$L,$G28)/COUNTIFS($G:$G,$G28,$M:$M,"●",$A:$A,JP$5)/JP$3,0)/3600/$E28</f>
        <v>0</v>
      </c>
      <c r="JQ28" s="0" t="n">
        <f aca="false">IF($N28="●",SUMIFS(ST_SUM!KE:KE,ST_SUM!$L:$L,$G28)/COUNTIFS($G:$G,$G28,$N:$N,"●",$A:$A,JQ$5)/JQ$3,0)/3600/$E28</f>
        <v>0</v>
      </c>
      <c r="JR28" s="0" t="n">
        <f aca="false">IF($O28="●",SUMIFS(ST_SUM!KF:KF,ST_SUM!$L:$L,$G28,ST_SUM!$M:$M,IF($B28='PART METHOD'!$D$4,"FMCNC1",IF($B28='PART METHOD'!$D$6,"FMCNC2","STD")))/IF($B28='PART METHOD'!$D$4,COUNTIFS($G:$G,$G28,$O:$O,"●",$A:$A,JR$5,$B:$B,'PART METHOD'!$D$4),IF($B28='PART METHOD'!$D$6,COUNTIFS($G:$G,$G28,$O:$O,"●",$A:$A,JR$5,$B:$B,'PART METHOD'!$D$6),COUNTIFS($G:$G,$G28,$O:$O,"●",$A:$A,JR$5,$B:$B,"&lt;&gt;"&amp;'PART METHOD'!$D$4,$B:$B,"&lt;&gt;"&amp;'PART METHOD'!$D$6)))/JR$3,0)/3600/$E28</f>
        <v>0</v>
      </c>
      <c r="JS28" s="0" t="n">
        <f aca="false">IF($P28="●",SUMIFS(ST_SUM!KG:KG,ST_SUM!$L:$L,$G28,ST_SUM!$M:$M,IF($B28='PART METHOD'!$D$4,"FMCNC1",IF($B28='PART METHOD'!$D$6,"FMCNC2","STD")))/IF($B28='PART METHOD'!$D$4,COUNTIFS($G:$G,$G28,$P:$P,"●",$A:$A,JS$5,$B:$B,'PART METHOD'!$D$4),IF($B28='PART METHOD'!$D$6,COUNTIFS($G:$G,$G28,$P:$P,"●",$A:$A,JS$5,$B:$B,'PART METHOD'!$D$6),COUNTIFS($G:$G,$G28,$P:$P,"●",$A:$A,JS$5,$B:$B,"&lt;&gt;"&amp;'PART METHOD'!$D$4,$B:$B,"&lt;&gt;"&amp;'PART METHOD'!$D$6)))/JS$3,0)/3600/$E28</f>
        <v>0.013497265625</v>
      </c>
      <c r="JT28" s="0" t="n">
        <f aca="false">IF($Q28="●",SUMIFS(ST_SUM!KH:KH,ST_SUM!$L:$L,$G28,ST_SUM!$M:$M,IF($B28='PART METHOD'!$D$4,"FMCNC1",IF($B28='PART METHOD'!$D$6,"FMCNC2","STD")))/IF($B28='PART METHOD'!$D$4,COUNTIFS($G:$G,$G28,$Q:$Q,"●",$A:$A,JT$5,$B:$B,'PART METHOD'!$D$4),IF($B28='PART METHOD'!$D$6,COUNTIFS($G:$G,$G28,$Q:$Q,"●",$A:$A,JT$5,$B:$B,'PART METHOD'!$D$6),COUNTIFS($G:$G,$G28,$Q:$Q,"●",$A:$A,JT$5,$B:$B,"&lt;&gt;"&amp;'PART METHOD'!$D$4,$B:$B,"&lt;&gt;"&amp;'PART METHOD'!$D$6)))/JT$3,0)/3600/$E28</f>
        <v>0.0383203125</v>
      </c>
      <c r="JU28" s="0" t="n">
        <f aca="false">IF($R28="●",SUMIFS(ST_SUM!KI:KI,ST_SUM!$L:$L,$G28,ST_SUM!$M:$M,IF($B28='PART METHOD'!$D$4,"FMCNC1",IF($B28='PART METHOD'!$D$6,"FMCNC2","STD")))/IF($B28='PART METHOD'!$D$4,COUNTIFS($G:$G,$G28,$R:$R,"●",$A:$A,JU$5,$B:$B,'PART METHOD'!$D$4),IF($B28='PART METHOD'!$D$6,COUNTIFS($G:$G,$G28,$R:$R,"●",$A:$A,JU$5,$B:$B,'PART METHOD'!$D$6),COUNTIFS($G:$G,$G28,$R:$R,"●",$A:$A,JU$5,$B:$B,"&lt;&gt;"&amp;'PART METHOD'!$D$4,$B:$B,"&lt;&gt;"&amp;'PART METHOD'!$D$6)))/JU$3,0)/3600/$E28</f>
        <v>0.0826015625</v>
      </c>
      <c r="JV28" s="0" t="n">
        <f aca="false">IF($S28="●",SUMIFS(ST_SUM!KJ:KJ,ST_SUM!$L:$L,$G28,ST_SUM!$M:$M,IF($B28='PART METHOD'!$D$4,"FMCNC1",IF($B28='PART METHOD'!$D$6,"FMCNC2","STD")))/IF($B28='PART METHOD'!$D$4,COUNTIFS($G:$G,$G28,$S:$S,"●",$A:$A,JV$5,$B:$B,'PART METHOD'!$D$4),IF($B28='PART METHOD'!$D$6,COUNTIFS($G:$G,$G28,$S:$S,"●",$A:$A,JV$5,$B:$B,'PART METHOD'!$D$6),COUNTIFS($G:$G,$G28,$S:$S,"●",$A:$A,JV$5,$B:$B,"&lt;&gt;"&amp;'PART METHOD'!$D$4,$B:$B,"&lt;&gt;"&amp;'PART METHOD'!$D$6)))/JV$3,0)/3600/$E28</f>
        <v>0.09741875</v>
      </c>
      <c r="JW28" s="0" t="n">
        <f aca="false">IF($T28="●",SUMIFS(ST_SUM!KK:KK,ST_SUM!$L:$L,$G28,ST_SUM!$M:$M,IF($B28='PART METHOD'!$D$4,"FMCNC1",IF($B28='PART METHOD'!$D$6,"FMCNC2","STD")))/IF($B28='PART METHOD'!$D$4,COUNTIFS($G:$G,$G28,$T:$T,"●",$A:$A,JW$5,$B:$B,'PART METHOD'!$D$4),IF($B28='PART METHOD'!$D$6,COUNTIFS($G:$G,$G28,$T:$T,"●",$A:$A,JW$5,$B:$B,'PART METHOD'!$D$6),COUNTIFS($G:$G,$G28,$T:$T,"●",$A:$A,JW$5,$B:$B,"&lt;&gt;"&amp;'PART METHOD'!$D$4,$B:$B,"&lt;&gt;"&amp;'PART METHOD'!$D$6)))/JW$3,0)/3600/$E28</f>
        <v>0.135185546875</v>
      </c>
      <c r="JX28" s="0" t="n">
        <f aca="false">IF($U28="●",SUMIFS(ST_SUM!KL:KL,ST_SUM!$L:$L,$G28,ST_SUM!$M:$M,IF($B28='PART METHOD'!$D$4,"FMCNC1",IF($B28='PART METHOD'!$D$6,"FMCNC2","STD")))/IF($B28='PART METHOD'!$D$4,COUNTIFS($G:$G,$G28,$U:$U,"●",$A:$A,JX$5,$B:$B,'PART METHOD'!$D$4),IF($B28='PART METHOD'!$D$6,COUNTIFS($G:$G,$G28,$U:$U,"●",$A:$A,JX$5,$B:$B,'PART METHOD'!$D$6),COUNTIFS($G:$G,$G28,$U:$U,"●",$A:$A,JX$5,$B:$B,"&lt;&gt;"&amp;'PART METHOD'!$D$4,$B:$B,"&lt;&gt;"&amp;'PART METHOD'!$D$6)))/JX$3,0)/3600/$E28</f>
        <v>0.20641875</v>
      </c>
      <c r="JY28" s="0" t="n">
        <f aca="false">IF($V28="●",SUMIFS(ST_SUM!KM:KM,ST_SUM!$L:$L,$G28,ST_SUM!$M:$M,IF($B28='PART METHOD'!$D$4,"FMCNC1",IF($B28='PART METHOD'!$D$6,"FMCNC2","STD")))/IF($B28='PART METHOD'!$D$4,COUNTIFS($G:$G,$G28,$V:$V,"●",$A:$A,JY$5,$B:$B,'PART METHOD'!$D$4),IF($B28='PART METHOD'!$D$6,COUNTIFS($G:$G,$G28,$V:$V,"●",$A:$A,JY$5,$B:$B,'PART METHOD'!$D$6),COUNTIFS($G:$G,$G28,$V:$V,"●",$A:$A,JY$5,$B:$B,"&lt;&gt;"&amp;'PART METHOD'!$D$4,$B:$B,"&lt;&gt;"&amp;'PART METHOD'!$D$6)))/JY$3,0)/3600/$E28</f>
        <v>0.2411625</v>
      </c>
      <c r="JZ28" s="0" t="n">
        <f aca="false">IF($W28="●",SUMIFS(ST_SUM!KN:KN,ST_SUM!$L:$L,$G28,ST_SUM!$N:$N,IF($B28='PART METHOD'!$D$5,"HAND","STD"))/COUNTIFS($G:$G,$G28,$W:$W,"●",$A:$A,JZ$5,$B:$B,IF($B28='PART METHOD'!$D$5,'PART METHOD'!$D$5,"&lt;&gt;"&amp;'PART METHOD'!$D$5))/JZ$3,0)/3600/$E28</f>
        <v>0</v>
      </c>
      <c r="KA28" s="0" t="n">
        <f aca="false">IF($X28="●",SUMIFS(ST_SUM!KO:KO,ST_SUM!$L:$L,$G28)/COUNTIFS($G:$G,$G28,$X:$X,"●",$A:$A,KA$5)/KA$3,0)/3600/$E28</f>
        <v>0</v>
      </c>
      <c r="KB28" s="0" t="n">
        <f aca="false">IF($Y28="●",SUMIFS(ST_SUM!KP:KP,ST_SUM!$L:$L,$G28)/COUNTIFS($G:$G,$G28,$Y:$Y,"●",$A:$A,KB$5)/KB$3,0)/3600/$E28</f>
        <v>0</v>
      </c>
      <c r="KC28" s="0" t="n">
        <f aca="false">IF($Z28="●",SUMIFS(ST_SUM!KQ:KQ,ST_SUM!$L:$L,$G28)/COUNTIFS($G:$G,$G28,$Z:$Z,"●",$A:$A,KC$5)/KC$3,0)/3600/$E28</f>
        <v>0</v>
      </c>
      <c r="KD28" s="0" t="n">
        <f aca="false">IF($AA28="●",SUMIFS(ST_SUM!KR:KR,ST_SUM!$L:$L,$G28)/COUNTIFS($G:$G,$G28,$AA:$AA,"●",$A:$A,KD$5)/KD$3,0)/3600/$E28</f>
        <v>0</v>
      </c>
      <c r="KE28" s="0" t="n">
        <f aca="false">IF($AB28="●",SUMIFS(ST_SUM!KS:KS,ST_SUM!$L:$L,$G28)/COUNTIFS($G:$G,$G28,$AB:$AB,"●",$A:$A,KE$5)/KE$3,0)/3600/$E28</f>
        <v>0</v>
      </c>
      <c r="KF28" s="0" t="n">
        <f aca="false">IF($AC28="●",SUMIFS(ST_SUM!KT:KT,ST_SUM!$L:$L,$G28)/COUNTIFS($G:$G,$G28,$AC:$AC,"●",$A:$A,KF$5)/KF$3,0)/3600/$E28</f>
        <v>0</v>
      </c>
      <c r="KG28" s="0" t="n">
        <f aca="false">IF($AD28="●",SUMIFS(ST_SUM!KU:KU,ST_SUM!$L:$L,$G28)/COUNTIFS($G:$G,$G28,$AD:$AD,"●",$A:$A,KG$5)/KG$3,0)/3600/$E28</f>
        <v>0</v>
      </c>
      <c r="KH28" s="0" t="n">
        <f aca="false">IF($AE28="●",SUMIFS(ST_SUM!KV:KV,ST_SUM!$L:$L,$G28)/COUNTIFS($G:$G,$G28,$AE:$AE,"●",$A:$A,KH$5)/KH$3,0)/3600/$E28</f>
        <v>0</v>
      </c>
      <c r="KI28" s="0" t="n">
        <f aca="false">IF($AF28="●",SUMIFS(ST_SUM!KW:KW,ST_SUM!$L:$L,$G28)/COUNTIFS($G:$G,$G28,$AF:$AF,"●",$A:$A,KI$5)/KI$3,0)/3600/$E28</f>
        <v>0</v>
      </c>
      <c r="KJ28" s="0" t="n">
        <f aca="false">IF($AG28="●",SUMIFS(ST_SUM!KX:KX,ST_SUM!$L:$L,$G28)/COUNTIFS($G:$G,$G28,$AG:$AG,"●",$A:$A,KJ$5)/KJ$3,0)/3600/$E28</f>
        <v>0</v>
      </c>
      <c r="KK28" s="0" t="n">
        <f aca="false">IF($AH28="●",SUMIFS(ST_SUM!KY:KY,ST_SUM!$L:$L,$G28)/COUNTIFS($G:$G,$G28,$AH:$AH,"●",$A:$A,KK$5)/KK$3,0)/3600/$E28</f>
        <v>0</v>
      </c>
      <c r="KL28" s="0" t="n">
        <f aca="false">IF($AI28="●",SUMIFS(ST_SUM!KZ:KZ,ST_SUM!$L:$L,$G28)/COUNTIFS($G:$G,$G28,$AI:$AI,"●",$A:$A,KL$5)/KL$3,0)/3600/$E28</f>
        <v>0</v>
      </c>
      <c r="KM28" s="0" t="n">
        <f aca="false">IF($AJ28="●",SUMIFS(ST_SUM!LA:LA,ST_SUM!$L:$L,$G28)/COUNTIFS($G:$G,$G28,$AJ:$AJ,"●",$A:$A,KM$5)/KM$3,0)/3600/$E28</f>
        <v>0</v>
      </c>
      <c r="KN28" s="0" t="n">
        <f aca="false">IF($AK28="●",SUMIFS(ST_SUM!LB:LB,ST_SUM!$L:$L,$G28)/COUNTIFS($G:$G,$G28,$AK:$AK,"●",$A:$A,KN$5)/KN$3,0)/3600/$E28</f>
        <v>0</v>
      </c>
      <c r="KO28" s="0" t="n">
        <f aca="false">IF($AL28="●",SUMIFS(ST_SUM!LC:LC,ST_SUM!$L:$L,$G28)/COUNTIFS($G:$G,$G28,$AL:$AL,"●",$A:$A,KO$5)/KO$3,0)/3600/$E28</f>
        <v>0</v>
      </c>
      <c r="KP28" s="0" t="n">
        <f aca="false">IF($AM28="●",SUMIFS(ST_SUM!LD:LD,ST_SUM!$L:$L,$G28)/COUNTIFS($G:$G,$G28,$AM:$AM,"●",$A:$A,KP$5)/KP$3,0)/3600/$E28</f>
        <v>0</v>
      </c>
      <c r="KQ28" s="0" t="n">
        <f aca="false">IF($AN28="●",SUMIFS(ST_SUM!LE:LE,ST_SUM!$L:$L,$G28)/COUNTIFS($G:$G,$G28,$AN:$AN,"●",$A:$A,KQ$5)/KQ$3,0)/3600/$E28</f>
        <v>0</v>
      </c>
      <c r="KR28" s="0" t="n">
        <f aca="false">IF($AO28="●",SUMIFS(ST_SUM!LF:LF,ST_SUM!$L:$L,$G28)/COUNTIFS($G:$G,$G28,$AO:$AO,"●",$A:$A,KR$5)/KR$3,0)/3600/$E28</f>
        <v>0</v>
      </c>
      <c r="KS28" s="0" t="n">
        <f aca="false">IF($AP28="●",SUMIFS(ST_SUM!LG:LG,ST_SUM!$L:$L,$G28)/COUNTIFS($G:$G,$G28,$AP:$AP,"●",$A:$A,KS$5)/KS$3,0)/3600/$E28</f>
        <v>0</v>
      </c>
      <c r="KT28" s="0" t="n">
        <f aca="false">IF($AQ28="●",SUMIFS(ST_SUM!LH:LH,ST_SUM!$L:$L,$G28)/COUNTIFS($G:$G,$G28,$AQ:$AQ,"●",$A:$A,KT$5)/KT$3,0)/3600/$E28</f>
        <v>0</v>
      </c>
      <c r="KU28" s="0" t="n">
        <f aca="false">IF($AR28="●",SUMIFS(ST_SUM!LI:LI,ST_SUM!$L:$L,$G28)/COUNTIFS($G:$G,$G28,$AR:$AR,"●",$A:$A,KU$5)/KU$3,0)/3600/$E28</f>
        <v>0</v>
      </c>
      <c r="KV28" s="0" t="n">
        <f aca="false">IF($AS28="●",SUMIFS(ST_SUM!LJ:LJ,ST_SUM!$L:$L,$G28)/COUNTIFS($G:$G,$G28,$AS:$AS,"●",$A:$A,KV$5)/KV$3,0)/3600/$E28</f>
        <v>0</v>
      </c>
      <c r="KW28" s="0" t="n">
        <f aca="false">IF($AT28="●",SUMIFS(ST_SUM!LK:LK,ST_SUM!$L:$L,$G28)/COUNTIFS($G:$G,$G28,$AT:$AT,"●",$A:$A,KW$5)/KW$3,0)/3600/$E28</f>
        <v>0</v>
      </c>
      <c r="KX28" s="0" t="n">
        <f aca="false">IF($AU28="●",SUMIFS(ST_SUM!LL:LL,ST_SUM!$L:$L,$G28)/COUNTIFS($G:$G,$G28,$AU:$AU,"●",$A:$A,KX$5)/KX$3,0)/3600/$E28</f>
        <v>0</v>
      </c>
      <c r="KY28" s="0" t="n">
        <f aca="false">IF($AV28="●",SUMIFS(ST_SUM!LM:LM,ST_SUM!$L:$L,$G28)/COUNTIFS($G:$G,$G28,$AV:$AV,"●",$A:$A,KY$5)/KY$3,0)/3600/$E28</f>
        <v>0</v>
      </c>
      <c r="KZ28" s="0" t="n">
        <f aca="false">IF($AW28="●",SUMIFS(ST_SUM!LN:LN,ST_SUM!$L:$L,$G28)/COUNTIFS($G:$G,$G28,$AW:$AW,"●",$A:$A,KZ$5)/KZ$3,0)/3600/$E28</f>
        <v>0</v>
      </c>
      <c r="LA28" s="0" t="n">
        <f aca="false">IF($AX28="●",SUMIFS(ST_SUM!LO:LO,ST_SUM!$L:$L,$G28)/COUNTIFS($G:$G,$G28,$AX:$AX,"●",$A:$A,LA$5)/LA$3,0)/3600/$E28</f>
        <v>0</v>
      </c>
      <c r="LB28" s="0" t="n">
        <f aca="false">IF($AY28="●",SUMIFS(ST_SUM!LP:LP,ST_SUM!$L:$L,$G28)/COUNTIFS($G:$G,$G28,$AY:$AY,"●",$A:$A,LB$5)/LB$3,0)/3600/$E28</f>
        <v>0</v>
      </c>
      <c r="LC28" s="0" t="n">
        <f aca="false">IF($AZ28="●",SUMIFS(ST_SUM!LQ:LQ,ST_SUM!$L:$L,$G28)/COUNTIFS($G:$G,$G28,$AZ:$AZ,"●",$A:$A,LC$5)/LC$3,0)/3600/$E28</f>
        <v>0</v>
      </c>
      <c r="LD28" s="0" t="n">
        <f aca="false">IF($BA28="●",SUMIFS(ST_SUM!LR:LR,ST_SUM!$L:$L,$G28)/COUNTIFS($G:$G,$G28,$BA:$BA,"●",$A:$A,LD$5)/LD$3,0)/3600/$E28</f>
        <v>0</v>
      </c>
      <c r="LE28" s="0" t="n">
        <f aca="false">IF($BB28="●",SUMIFS(ST_SUM!LS:LS,ST_SUM!$L:$L,$G28)/COUNTIFS($G:$G,$G28,$BB:$BB,"●",$A:$A,LE$5)/LE$3,0)/3600/$E28</f>
        <v>0</v>
      </c>
      <c r="LF28" s="0" t="n">
        <f aca="false">IF($BC28="●",SUMIFS(ST_SUM!LT:LT,ST_SUM!$L:$L,$G28)/COUNTIFS($G:$G,$G28,$BC:$BC,"●",$A:$A,LF$5)/LF$3,0)/3600/$E28</f>
        <v>0</v>
      </c>
      <c r="LG28" s="0" t="n">
        <f aca="false">IF($BD28="●",SUMIFS(ST_SUM!LU:LU,ST_SUM!$L:$L,$G28)/COUNTIFS($G:$G,$G28,$BD:$BD,"●",$A:$A,LG$5)/LG$3,0)/3600/$E28</f>
        <v>0</v>
      </c>
      <c r="LH28" s="0" t="n">
        <f aca="false">IF($BE28="●",SUMIFS(ST_SUM!LV:LV,ST_SUM!$L:$L,$G28)/COUNTIFS($G:$G,$G28,$BE:$BE,"●",$A:$A,LH$5)/LH$3,0)/3600/$E28</f>
        <v>0</v>
      </c>
      <c r="LI28" s="0" t="n">
        <f aca="false">IF($BF28="●",SUMIFS(ST_SUM!LW:LW,ST_SUM!$L:$L,$G28)/COUNTIFS($G:$G,$G28,$BF:$BF,"●",$A:$A,LI$5)/LI$3,0)/3600/$E28</f>
        <v>0</v>
      </c>
      <c r="LJ28" s="0" t="n">
        <f aca="false">IF($BG28="●",SUMIFS(ST_SUM!LX:LX,ST_SUM!$L:$L,$G28)/COUNTIFS($G:$G,$G28,$BG:$BG,"●",$A:$A,LJ$5)/LJ$3,0)/3600/$E28</f>
        <v>0</v>
      </c>
      <c r="LK28" s="0" t="n">
        <f aca="false">IF($BH28="●",SUMIFS(ST_SUM!LY:LY,ST_SUM!$L:$L,$G28)/COUNTIFS($G:$G,$G28,$BH:$BH,"●",$A:$A,LK$5)/LK$3,0)/3600/$E28</f>
        <v>0</v>
      </c>
      <c r="LL28" s="0" t="n">
        <f aca="false">IF($BI28="●",SUMIFS(ST_SUM!LZ:LZ,ST_SUM!$L:$L,$G28)/COUNTIFS($G:$G,$G28,$BI:$BI,"●",$A:$A,LL$5)/LL$3,0)/3600/$E28</f>
        <v>0</v>
      </c>
      <c r="LM28" s="0" t="n">
        <f aca="false">IF($BJ28="●",SUMIFS(ST_SUM!MA:MA,ST_SUM!$L:$L,$G28)/COUNTIFS($G:$G,$G28,$BJ:$BJ,"●",$A:$A,LM$5)/LM$3,0)/3600/$E28</f>
        <v>0</v>
      </c>
      <c r="LN28" s="0" t="n">
        <f aca="false">IF($BK28="●",SUMIFS(ST_SUM!MB:MB,ST_SUM!$L:$L,$G28)/COUNTIFS($G:$G,$G28,$BK:$BK,"●",$A:$A,LN$5)/LN$3,0)/3600/$E28</f>
        <v>0</v>
      </c>
      <c r="LO28" s="0" t="n">
        <f aca="false">IF($BL28="●",SUMIFS(ST_SUM!MC:MC,ST_SUM!$L:$L,$G28)/COUNTIFS($G:$G,$G28,$BL:$BL,"●",$A:$A,LO$5)/LO$3,0)/3600/$E28</f>
        <v>0</v>
      </c>
      <c r="LP28" s="0" t="n">
        <f aca="false">IF($BM28="●",SUMIFS(ST_SUM!MD:MD,ST_SUM!$L:$L,$G28)/COUNTIFS($G:$G,$G28,$BM:$BM,"●",$A:$A,LP$5)/LP$3,0)/3600/$E28</f>
        <v>0</v>
      </c>
      <c r="LQ28" s="0" t="n">
        <f aca="false">IF($BN28="●",SUMIFS(ST_SUM!ME:ME,ST_SUM!$L:$L,$G28)/COUNTIFS($G:$G,$G28,$BN:$BN,"●",$A:$A,LQ$5)/LQ$3,0)/3600/$E28</f>
        <v>0</v>
      </c>
      <c r="LR28" s="0" t="n">
        <f aca="false">IF($BO28="●",SUMIFS(ST_SUM!MF:MF,ST_SUM!$L:$L,$G28)/COUNTIFS($G:$G,$G28,$BO:$BO,"●",$A:$A,LR$5)/LR$3,0)/3600/$E28</f>
        <v>0</v>
      </c>
      <c r="LS28" s="0" t="n">
        <f aca="false">IF($BP28="●",SUMIFS(ST_SUM!MG:MG,ST_SUM!$L:$L,$G28)/COUNTIFS($G:$G,$G28,$BP:$BP,"●",$A:$A,LS$5)/LS$3,0)/3600/$E28</f>
        <v>0</v>
      </c>
      <c r="LT28" s="0" t="n">
        <f aca="false">IF($BQ28="●",SUMIFS(ST_SUM!MH:MH,ST_SUM!$L:$L,$G28)/COUNTIFS($G:$G,$G28,$BQ:$BQ,"●",$A:$A,LT$5)/LT$3,0)/3600/$E28</f>
        <v>0</v>
      </c>
      <c r="LU28" s="0" t="n">
        <f aca="false">IF($BR28="●",SUMIFS(ST_SUM!MI:MI,ST_SUM!$L:$L,$G28)/COUNTIFS($G:$G,$G28,$BR:$BR,"●",$A:$A,LU$5)/LU$3,0)/3600/$E28</f>
        <v>0</v>
      </c>
      <c r="LV28" s="0" t="n">
        <f aca="false">IF($BS28="●",SUMIFS(ST_SUM!MJ:MJ,ST_SUM!$L:$L,$G28)/COUNTIFS($G:$G,$G28,$BS:$BS,"●",$A:$A,LV$5)/LV$3,0)/3600/$E28</f>
        <v>0</v>
      </c>
      <c r="LW28" s="0" t="n">
        <f aca="false">IF($BT28="●",SUMIFS(ST_SUM!MK:MK,ST_SUM!$L:$L,$G28)/COUNTIFS($G:$G,$G28,$BT:$BT,"●",$A:$A,LW$5)/LW$3,0)/3600/$E28</f>
        <v>0</v>
      </c>
      <c r="LX28" s="0" t="n">
        <f aca="false">SUM(JK28:LW28)</f>
        <v>0.8146046875</v>
      </c>
      <c r="LY28" s="0" t="n">
        <f aca="false">IF($H28="●",SUMIFS(ST_SUM!MM:MM,ST_SUM!$L:$L,$G28)/COUNTIFS($G:$G,$G28,$H:$H,"●",$A:$A,LY$5)/LY$3,0)/3600/$E28</f>
        <v>0</v>
      </c>
      <c r="LZ28" s="0" t="n">
        <f aca="false">IF($I28="●",SUMIFS(ST_SUM!MN:MN,ST_SUM!$L:$L,$G28)/COUNTIFS($G:$G,$G28,$I:$I,"●",$A:$A,LZ$5)/LZ$3,0)/3600/$E28</f>
        <v>0</v>
      </c>
      <c r="MA28" s="0" t="n">
        <f aca="false">IF($J28="●",SUMIFS(ST_SUM!MO:MO,ST_SUM!$L:$L,$G28)/COUNTIFS($G:$G,$G28,$J:$J,"●",$A:$A,MA$5)/MA$3,0)/3600/$E28</f>
        <v>0</v>
      </c>
      <c r="MB28" s="0" t="n">
        <f aca="false">IF($K28="●",SUMIFS(ST_SUM!MP:MP,ST_SUM!$L:$L,$G28)/COUNTIFS($G:$G,$G28,$K:$K,"●",$A:$A,MB$5)/MB$3,0)/3600/$E28</f>
        <v>0</v>
      </c>
      <c r="MC28" s="0" t="n">
        <f aca="false">IF($L28="●",SUMIFS(ST_SUM!MQ:MQ,ST_SUM!$L:$L,$G28)/COUNTIFS($G:$G,$G28,$L:$L,"●",$A:$A,MC$5)/MC$3,0)/3600/$E28</f>
        <v>0</v>
      </c>
      <c r="MD28" s="0" t="n">
        <f aca="false">IF($M28="●",SUMIFS(ST_SUM!MR:MR,ST_SUM!$L:$L,$G28)/COUNTIFS($G:$G,$G28,$M:$M,"●",$A:$A,MD$5)/MD$3,0)/3600/$E28</f>
        <v>0</v>
      </c>
      <c r="ME28" s="0" t="n">
        <f aca="false">IF($N28="●",SUMIFS(ST_SUM!MS:MS,ST_SUM!$L:$L,$G28)/COUNTIFS($G:$G,$G28,$N:$N,"●",$A:$A,ME$5)/ME$3,0)/3600/$E28</f>
        <v>0</v>
      </c>
      <c r="MF28" s="0" t="n">
        <f aca="false">IF($O28="●",SUMIFS(ST_SUM!MT:MT,ST_SUM!$L:$L,$G28,ST_SUM!$M:$M,IF($B28='PART METHOD'!$D$4,"FMCNC1",IF($B28='PART METHOD'!$D$6,"FMCNC2","STD")))/IF($B28='PART METHOD'!$D$4,COUNTIFS($G:$G,$G28,$O:$O,"●",$A:$A,MF$5,$B:$B,'PART METHOD'!$D$4),IF($B28='PART METHOD'!$D$6,COUNTIFS($G:$G,$G28,$O:$O,"●",$A:$A,MF$5,$B:$B,'PART METHOD'!$D$6),COUNTIFS($G:$G,$G28,$O:$O,"●",$A:$A,MF$5,$B:$B,"&lt;&gt;"&amp;'PART METHOD'!$D$4,$B:$B,"&lt;&gt;"&amp;'PART METHOD'!$D$6)))/MF$3,0)/3600/$E28</f>
        <v>0</v>
      </c>
      <c r="MG28" s="0" t="n">
        <f aca="false">IF($P28="●",SUMIFS(ST_SUM!MU:MU,ST_SUM!$L:$L,$G28,ST_SUM!$M:$M,IF($B28='PART METHOD'!$D$4,"FMCNC1",IF($B28='PART METHOD'!$D$6,"FMCNC2","STD")))/IF($B28='PART METHOD'!$D$4,COUNTIFS($G:$G,$G28,$P:$P,"●",$A:$A,MG$5,$B:$B,'PART METHOD'!$D$4),IF($B28='PART METHOD'!$D$6,COUNTIFS($G:$G,$G28,$P:$P,"●",$A:$A,MG$5,$B:$B,'PART METHOD'!$D$6),COUNTIFS($G:$G,$G28,$P:$P,"●",$A:$A,MG$5,$B:$B,"&lt;&gt;"&amp;'PART METHOD'!$D$4,$B:$B,"&lt;&gt;"&amp;'PART METHOD'!$D$6)))/MG$3,0)/3600/$E28</f>
        <v>0.00377380952380952</v>
      </c>
      <c r="MH28" s="0" t="n">
        <f aca="false">IF($Q28="●",SUMIFS(ST_SUM!MV:MV,ST_SUM!$L:$L,$G28,ST_SUM!$M:$M,IF($B28='PART METHOD'!$D$4,"FMCNC1",IF($B28='PART METHOD'!$D$6,"FMCNC2","STD")))/IF($B28='PART METHOD'!$D$4,COUNTIFS($G:$G,$G28,$Q:$Q,"●",$A:$A,MH$5,$B:$B,'PART METHOD'!$D$4),IF($B28='PART METHOD'!$D$6,COUNTIFS($G:$G,$G28,$Q:$Q,"●",$A:$A,MH$5,$B:$B,'PART METHOD'!$D$6),COUNTIFS($G:$G,$G28,$Q:$Q,"●",$A:$A,MH$5,$B:$B,"&lt;&gt;"&amp;'PART METHOD'!$D$4,$B:$B,"&lt;&gt;"&amp;'PART METHOD'!$D$6)))/MH$3,0)/3600/$E28</f>
        <v>0.0107142857142857</v>
      </c>
      <c r="MI28" s="0" t="n">
        <f aca="false">IF($R28="●",SUMIFS(ST_SUM!MW:MW,ST_SUM!$L:$L,$G28,ST_SUM!$M:$M,IF($B28='PART METHOD'!$D$4,"FMCNC1",IF($B28='PART METHOD'!$D$6,"FMCNC2","STD")))/IF($B28='PART METHOD'!$D$4,COUNTIFS($G:$G,$G28,$R:$R,"●",$A:$A,MI$5,$B:$B,'PART METHOD'!$D$4),IF($B28='PART METHOD'!$D$6,COUNTIFS($G:$G,$G28,$R:$R,"●",$A:$A,MI$5,$B:$B,'PART METHOD'!$D$6),COUNTIFS($G:$G,$G28,$R:$R,"●",$A:$A,MI$5,$B:$B,"&lt;&gt;"&amp;'PART METHOD'!$D$4,$B:$B,"&lt;&gt;"&amp;'PART METHOD'!$D$6)))/MI$3,0)/3600/$E28</f>
        <v>0.0230952380952381</v>
      </c>
      <c r="MJ28" s="0" t="n">
        <f aca="false">IF($S28="●",SUMIFS(ST_SUM!MX:MX,ST_SUM!$L:$L,$G28,ST_SUM!$M:$M,IF($B28='PART METHOD'!$D$4,"FMCNC1",IF($B28='PART METHOD'!$D$6,"FMCNC2","STD")))/IF($B28='PART METHOD'!$D$4,COUNTIFS($G:$G,$G28,$S:$S,"●",$A:$A,MJ$5,$B:$B,'PART METHOD'!$D$4),IF($B28='PART METHOD'!$D$6,COUNTIFS($G:$G,$G28,$S:$S,"●",$A:$A,MJ$5,$B:$B,'PART METHOD'!$D$6),COUNTIFS($G:$G,$G28,$S:$S,"●",$A:$A,MJ$5,$B:$B,"&lt;&gt;"&amp;'PART METHOD'!$D$4,$B:$B,"&lt;&gt;"&amp;'PART METHOD'!$D$6)))/MJ$3,0)/3600/$E28</f>
        <v>0.0272380952380952</v>
      </c>
      <c r="MK28" s="0" t="n">
        <f aca="false">IF($T28="●",SUMIFS(ST_SUM!MY:MY,ST_SUM!$L:$L,$G28,ST_SUM!$M:$M,IF($B28='PART METHOD'!$D$4,"FMCNC1",IF($B28='PART METHOD'!$D$6,"FMCNC2","STD")))/IF($B28='PART METHOD'!$D$4,COUNTIFS($G:$G,$G28,$T:$T,"●",$A:$A,MK$5,$B:$B,'PART METHOD'!$D$4),IF($B28='PART METHOD'!$D$6,COUNTIFS($G:$G,$G28,$T:$T,"●",$A:$A,MK$5,$B:$B,'PART METHOD'!$D$6),COUNTIFS($G:$G,$G28,$T:$T,"●",$A:$A,MK$5,$B:$B,"&lt;&gt;"&amp;'PART METHOD'!$D$4,$B:$B,"&lt;&gt;"&amp;'PART METHOD'!$D$6)))/MK$3,0)/3600/$E28</f>
        <v>0.0377976190476191</v>
      </c>
      <c r="ML28" s="0" t="n">
        <f aca="false">IF($U28="●",SUMIFS(ST_SUM!MZ:MZ,ST_SUM!$L:$L,$G28,ST_SUM!$M:$M,IF($B28='PART METHOD'!$D$4,"FMCNC1",IF($B28='PART METHOD'!$D$6,"FMCNC2","STD")))/IF($B28='PART METHOD'!$D$4,COUNTIFS($G:$G,$G28,$U:$U,"●",$A:$A,ML$5,$B:$B,'PART METHOD'!$D$4),IF($B28='PART METHOD'!$D$6,COUNTIFS($G:$G,$G28,$U:$U,"●",$A:$A,ML$5,$B:$B,'PART METHOD'!$D$6),COUNTIFS($G:$G,$G28,$U:$U,"●",$A:$A,ML$5,$B:$B,"&lt;&gt;"&amp;'PART METHOD'!$D$4,$B:$B,"&lt;&gt;"&amp;'PART METHOD'!$D$6)))/ML$3,0)/3600/$E28</f>
        <v>0.0577142857142857</v>
      </c>
      <c r="MM28" s="0" t="n">
        <f aca="false">IF($V28="●",SUMIFS(ST_SUM!NA:NA,ST_SUM!$L:$L,$G28,ST_SUM!$M:$M,IF($B28='PART METHOD'!$D$4,"FMCNC1",IF($B28='PART METHOD'!$D$6,"FMCNC2","STD")))/IF($B28='PART METHOD'!$D$4,COUNTIFS($G:$G,$G28,$V:$V,"●",$A:$A,MM$5,$B:$B,'PART METHOD'!$D$4),IF($B28='PART METHOD'!$D$6,COUNTIFS($G:$G,$G28,$V:$V,"●",$A:$A,MM$5,$B:$B,'PART METHOD'!$D$6),COUNTIFS($G:$G,$G28,$V:$V,"●",$A:$A,MM$5,$B:$B,"&lt;&gt;"&amp;'PART METHOD'!$D$4,$B:$B,"&lt;&gt;"&amp;'PART METHOD'!$D$6)))/MM$3,0)/3600/$E28</f>
        <v>0.0674285714285714</v>
      </c>
      <c r="MN28" s="0" t="n">
        <f aca="false">IF($W28="●",SUMIFS(ST_SUM!NB:NB,ST_SUM!$L:$L,$G28,ST_SUM!$N:$N,IF($B28='PART METHOD'!$D$5,"HAND","STD"))/COUNTIFS($G:$G,$G28,$W:$W,"●",$A:$A,MN$5,$B:$B,IF($B28='PART METHOD'!$D$5,'PART METHOD'!$D$5,"&lt;&gt;"&amp;'PART METHOD'!$D$5))/MN$3,0)/3600/$E28</f>
        <v>0</v>
      </c>
      <c r="MO28" s="0" t="n">
        <f aca="false">IF($X28="●",SUMIFS(ST_SUM!NC:NC,ST_SUM!$L:$L,$G28)/COUNTIFS($G:$G,$G28,$X:$X,"●",$A:$A,MO$5)/MO$3,0)/3600/$E28</f>
        <v>0</v>
      </c>
      <c r="MP28" s="0" t="n">
        <f aca="false">IF($Y28="●",SUMIFS(ST_SUM!ND:ND,ST_SUM!$L:$L,$G28)/COUNTIFS($G:$G,$G28,$Y:$Y,"●",$A:$A,MP$5)/MP$3,0)/3600/$E28</f>
        <v>0</v>
      </c>
      <c r="MQ28" s="0" t="n">
        <f aca="false">IF($Z28="●",SUMIFS(ST_SUM!NE:NE,ST_SUM!$L:$L,$G28)/COUNTIFS($G:$G,$G28,$Z:$Z,"●",$A:$A,MQ$5)/MQ$3,0)/3600/$E28</f>
        <v>0</v>
      </c>
      <c r="MR28" s="0" t="n">
        <f aca="false">IF($AA28="●",SUMIFS(ST_SUM!NF:NF,ST_SUM!$L:$L,$G28)/COUNTIFS($G:$G,$G28,$AA:$AA,"●",$A:$A,MR$5)/MR$3,0)/3600/$E28</f>
        <v>0</v>
      </c>
      <c r="MS28" s="0" t="n">
        <f aca="false">IF($AB28="●",SUMIFS(ST_SUM!NG:NG,ST_SUM!$L:$L,$G28)/COUNTIFS($G:$G,$G28,$AB:$AB,"●",$A:$A,MS$5)/MS$3,0)/3600/$E28</f>
        <v>0</v>
      </c>
      <c r="MT28" s="0" t="n">
        <f aca="false">IF($AC28="●",SUMIFS(ST_SUM!NH:NH,ST_SUM!$L:$L,$G28)/COUNTIFS($G:$G,$G28,$AC:$AC,"●",$A:$A,MT$5)/MT$3,0)/3600/$E28</f>
        <v>0</v>
      </c>
      <c r="MU28" s="0" t="n">
        <f aca="false">IF($AD28="●",SUMIFS(ST_SUM!NI:NI,ST_SUM!$L:$L,$G28)/COUNTIFS($G:$G,$G28,$AD:$AD,"●",$A:$A,MU$5)/MU$3,0)/3600/$E28</f>
        <v>0</v>
      </c>
      <c r="MV28" s="0" t="n">
        <f aca="false">IF($AE28="●",SUMIFS(ST_SUM!NJ:NJ,ST_SUM!$L:$L,$G28)/COUNTIFS($G:$G,$G28,$AE:$AE,"●",$A:$A,MV$5)/MV$3,0)/3600/$E28</f>
        <v>0</v>
      </c>
      <c r="MW28" s="0" t="n">
        <f aca="false">IF($AF28="●",SUMIFS(ST_SUM!NK:NK,ST_SUM!$L:$L,$G28)/COUNTIFS($G:$G,$G28,$AF:$AF,"●",$A:$A,MW$5)/MW$3,0)/3600/$E28</f>
        <v>0</v>
      </c>
      <c r="MX28" s="0" t="n">
        <f aca="false">IF($AG28="●",SUMIFS(ST_SUM!NL:NL,ST_SUM!$L:$L,$G28)/COUNTIFS($G:$G,$G28,$AG:$AG,"●",$A:$A,MX$5)/MX$3,0)/3600/$E28</f>
        <v>0</v>
      </c>
      <c r="MY28" s="0" t="n">
        <f aca="false">IF($AH28="●",SUMIFS(ST_SUM!NM:NM,ST_SUM!$L:$L,$G28)/COUNTIFS($G:$G,$G28,$AH:$AH,"●",$A:$A,MY$5)/MY$3,0)/3600/$E28</f>
        <v>0</v>
      </c>
      <c r="MZ28" s="0" t="n">
        <f aca="false">IF($AI28="●",SUMIFS(ST_SUM!NN:NN,ST_SUM!$L:$L,$G28)/COUNTIFS($G:$G,$G28,$AI:$AI,"●",$A:$A,MZ$5)/MZ$3,0)/3600/$E28</f>
        <v>0</v>
      </c>
      <c r="NA28" s="0" t="n">
        <f aca="false">IF($AJ28="●",SUMIFS(ST_SUM!NO:NO,ST_SUM!$L:$L,$G28)/COUNTIFS($G:$G,$G28,$AJ:$AJ,"●",$A:$A,NA$5)/NA$3,0)/3600/$E28</f>
        <v>0</v>
      </c>
      <c r="NB28" s="0" t="n">
        <f aca="false">IF($AK28="●",SUMIFS(ST_SUM!NP:NP,ST_SUM!$L:$L,$G28)/COUNTIFS($G:$G,$G28,$AK:$AK,"●",$A:$A,NB$5)/NB$3,0)/3600/$E28</f>
        <v>0</v>
      </c>
      <c r="NC28" s="0" t="n">
        <f aca="false">IF($AL28="●",SUMIFS(ST_SUM!NQ:NQ,ST_SUM!$L:$L,$G28)/COUNTIFS($G:$G,$G28,$AL:$AL,"●",$A:$A,NC$5)/NC$3,0)/3600/$E28</f>
        <v>0</v>
      </c>
      <c r="ND28" s="0" t="n">
        <f aca="false">IF($AM28="●",SUMIFS(ST_SUM!NR:NR,ST_SUM!$L:$L,$G28)/COUNTIFS($G:$G,$G28,$AM:$AM,"●",$A:$A,ND$5)/ND$3,0)/3600/$E28</f>
        <v>0</v>
      </c>
      <c r="NE28" s="0" t="n">
        <f aca="false">IF($AN28="●",SUMIFS(ST_SUM!NS:NS,ST_SUM!$L:$L,$G28)/COUNTIFS($G:$G,$G28,$AN:$AN,"●",$A:$A,NE$5)/NE$3,0)/3600/$E28</f>
        <v>0</v>
      </c>
      <c r="NF28" s="0" t="n">
        <f aca="false">IF($AO28="●",SUMIFS(ST_SUM!NT:NT,ST_SUM!$L:$L,$G28)/COUNTIFS($G:$G,$G28,$AO:$AO,"●",$A:$A,NF$5)/NF$3,0)/3600/$E28</f>
        <v>0</v>
      </c>
      <c r="NG28" s="0" t="n">
        <f aca="false">IF($AP28="●",SUMIFS(ST_SUM!NU:NU,ST_SUM!$L:$L,$G28)/COUNTIFS($G:$G,$G28,$AP:$AP,"●",$A:$A,NG$5)/NG$3,0)/3600/$E28</f>
        <v>0</v>
      </c>
      <c r="NH28" s="0" t="n">
        <f aca="false">IF($AQ28="●",SUMIFS(ST_SUM!NV:NV,ST_SUM!$L:$L,$G28)/COUNTIFS($G:$G,$G28,$AQ:$AQ,"●",$A:$A,NH$5)/NH$3,0)/3600/$E28</f>
        <v>0</v>
      </c>
      <c r="NI28" s="0" t="n">
        <f aca="false">IF($AR28="●",SUMIFS(ST_SUM!NW:NW,ST_SUM!$L:$L,$G28)/COUNTIFS($G:$G,$G28,$AR:$AR,"●",$A:$A,NI$5)/NI$3,0)/3600/$E28</f>
        <v>0</v>
      </c>
      <c r="NJ28" s="0" t="n">
        <f aca="false">IF($AS28="●",SUMIFS(ST_SUM!NX:NX,ST_SUM!$L:$L,$G28)/COUNTIFS($G:$G,$G28,$AS:$AS,"●",$A:$A,NJ$5)/NJ$3,0)/3600/$E28</f>
        <v>0</v>
      </c>
      <c r="NK28" s="0" t="n">
        <f aca="false">IF($AT28="●",SUMIFS(ST_SUM!NY:NY,ST_SUM!$L:$L,$G28)/COUNTIFS($G:$G,$G28,$AT:$AT,"●",$A:$A,NK$5)/NK$3,0)/3600/$E28</f>
        <v>0</v>
      </c>
      <c r="NL28" s="0" t="n">
        <f aca="false">IF($AU28="●",SUMIFS(ST_SUM!NZ:NZ,ST_SUM!$L:$L,$G28)/COUNTIFS($G:$G,$G28,$AU:$AU,"●",$A:$A,NL$5)/NL$3,0)/3600/$E28</f>
        <v>0</v>
      </c>
      <c r="NM28" s="0" t="n">
        <f aca="false">IF($AV28="●",SUMIFS(ST_SUM!OA:OA,ST_SUM!$L:$L,$G28)/COUNTIFS($G:$G,$G28,$AV:$AV,"●",$A:$A,NM$5)/NM$3,0)/3600/$E28</f>
        <v>0</v>
      </c>
      <c r="NN28" s="0" t="n">
        <f aca="false">IF($AW28="●",SUMIFS(ST_SUM!OB:OB,ST_SUM!$L:$L,$G28)/COUNTIFS($G:$G,$G28,$AW:$AW,"●",$A:$A,NN$5)/NN$3,0)/3600/$E28</f>
        <v>0</v>
      </c>
      <c r="NO28" s="0" t="n">
        <f aca="false">IF($AX28="●",SUMIFS(ST_SUM!OC:OC,ST_SUM!$L:$L,$G28)/COUNTIFS($G:$G,$G28,$AX:$AX,"●",$A:$A,NO$5)/NO$3,0)/3600/$E28</f>
        <v>0</v>
      </c>
      <c r="NP28" s="0" t="n">
        <f aca="false">IF($AY28="●",SUMIFS(ST_SUM!OD:OD,ST_SUM!$L:$L,$G28)/COUNTIFS($G:$G,$G28,$AY:$AY,"●",$A:$A,NP$5)/NP$3,0)/3600/$E28</f>
        <v>0</v>
      </c>
      <c r="NQ28" s="0" t="n">
        <f aca="false">IF($AZ28="●",SUMIFS(ST_SUM!OE:OE,ST_SUM!$L:$L,$G28)/COUNTIFS($G:$G,$G28,$AZ:$AZ,"●",$A:$A,NQ$5)/NQ$3,0)/3600/$E28</f>
        <v>0</v>
      </c>
      <c r="NR28" s="0" t="n">
        <f aca="false">IF($BA28="●",SUMIFS(ST_SUM!OF:OF,ST_SUM!$L:$L,$G28)/COUNTIFS($G:$G,$G28,$BA:$BA,"●",$A:$A,NR$5)/NR$3,0)/3600/$E28</f>
        <v>0</v>
      </c>
      <c r="NS28" s="0" t="n">
        <f aca="false">IF($BB28="●",SUMIFS(ST_SUM!OG:OG,ST_SUM!$L:$L,$G28)/COUNTIFS($G:$G,$G28,$BB:$BB,"●",$A:$A,NS$5)/NS$3,0)/3600/$E28</f>
        <v>0</v>
      </c>
      <c r="NT28" s="0" t="n">
        <f aca="false">IF($BC28="●",SUMIFS(ST_SUM!OH:OH,ST_SUM!$L:$L,$G28)/COUNTIFS($G:$G,$G28,$BC:$BC,"●",$A:$A,NT$5)/NT$3,0)/3600/$E28</f>
        <v>0</v>
      </c>
      <c r="NU28" s="0" t="n">
        <f aca="false">IF($BD28="●",SUMIFS(ST_SUM!OI:OI,ST_SUM!$L:$L,$G28)/COUNTIFS($G:$G,$G28,$BD:$BD,"●",$A:$A,NU$5)/NU$3,0)/3600/$E28</f>
        <v>0</v>
      </c>
      <c r="NV28" s="0" t="n">
        <f aca="false">IF($BE28="●",SUMIFS(ST_SUM!OJ:OJ,ST_SUM!$L:$L,$G28)/COUNTIFS($G:$G,$G28,$BE:$BE,"●",$A:$A,NV$5)/NV$3,0)/3600/$E28</f>
        <v>0</v>
      </c>
      <c r="NW28" s="0" t="n">
        <f aca="false">IF($BF28="●",SUMIFS(ST_SUM!OK:OK,ST_SUM!$L:$L,$G28)/COUNTIFS($G:$G,$G28,$BF:$BF,"●",$A:$A,NW$5)/NW$3,0)/3600/$E28</f>
        <v>0</v>
      </c>
      <c r="NX28" s="0" t="n">
        <f aca="false">IF($BG28="●",SUMIFS(ST_SUM!OL:OL,ST_SUM!$L:$L,$G28)/COUNTIFS($G:$G,$G28,$BG:$BG,"●",$A:$A,NX$5)/NX$3,0)/3600/$E28</f>
        <v>0</v>
      </c>
      <c r="NY28" s="0" t="n">
        <f aca="false">IF($BH28="●",SUMIFS(ST_SUM!OM:OM,ST_SUM!$L:$L,$G28)/COUNTIFS($G:$G,$G28,$BH:$BH,"●",$A:$A,NY$5)/NY$3,0)/3600/$E28</f>
        <v>0</v>
      </c>
      <c r="NZ28" s="0" t="n">
        <f aca="false">IF($BI28="●",SUMIFS(ST_SUM!ON:ON,ST_SUM!$L:$L,$G28)/COUNTIFS($G:$G,$G28,$BI:$BI,"●",$A:$A,NZ$5)/NZ$3,0)/3600/$E28</f>
        <v>0</v>
      </c>
      <c r="OA28" s="0" t="n">
        <f aca="false">IF($BJ28="●",SUMIFS(ST_SUM!OO:OO,ST_SUM!$L:$L,$G28)/COUNTIFS($G:$G,$G28,$BJ:$BJ,"●",$A:$A,OA$5)/OA$3,0)/3600/$E28</f>
        <v>0</v>
      </c>
      <c r="OB28" s="0" t="n">
        <f aca="false">IF($BK28="●",SUMIFS(ST_SUM!OP:OP,ST_SUM!$L:$L,$G28)/COUNTIFS($G:$G,$G28,$BK:$BK,"●",$A:$A,OB$5)/OB$3,0)/3600/$E28</f>
        <v>0</v>
      </c>
      <c r="OC28" s="0" t="n">
        <f aca="false">IF($BL28="●",SUMIFS(ST_SUM!OQ:OQ,ST_SUM!$L:$L,$G28)/COUNTIFS($G:$G,$G28,$BL:$BL,"●",$A:$A,OC$5)/OC$3,0)/3600/$E28</f>
        <v>0</v>
      </c>
      <c r="OD28" s="0" t="n">
        <f aca="false">IF($BM28="●",SUMIFS(ST_SUM!OR:OR,ST_SUM!$L:$L,$G28)/COUNTIFS($G:$G,$G28,$BM:$BM,"●",$A:$A,OD$5)/OD$3,0)/3600/$E28</f>
        <v>0</v>
      </c>
      <c r="OE28" s="0" t="n">
        <f aca="false">IF($BN28="●",SUMIFS(ST_SUM!OS:OS,ST_SUM!$L:$L,$G28)/COUNTIFS($G:$G,$G28,$BN:$BN,"●",$A:$A,OE$5)/OE$3,0)/3600/$E28</f>
        <v>0</v>
      </c>
      <c r="OF28" s="0" t="n">
        <f aca="false">IF($BO28="●",SUMIFS(ST_SUM!OT:OT,ST_SUM!$L:$L,$G28)/COUNTIFS($G:$G,$G28,$BO:$BO,"●",$A:$A,OF$5)/OF$3,0)/3600/$E28</f>
        <v>0</v>
      </c>
      <c r="OG28" s="0" t="n">
        <f aca="false">IF($BP28="●",SUMIFS(ST_SUM!OU:OU,ST_SUM!$L:$L,$G28)/COUNTIFS($G:$G,$G28,$BP:$BP,"●",$A:$A,OG$5)/OG$3,0)/3600/$E28</f>
        <v>0</v>
      </c>
      <c r="OH28" s="0" t="n">
        <f aca="false">IF($BQ28="●",SUMIFS(ST_SUM!OV:OV,ST_SUM!$L:$L,$G28)/COUNTIFS($G:$G,$G28,$BQ:$BQ,"●",$A:$A,OH$5)/OH$3,0)/3600/$E28</f>
        <v>0</v>
      </c>
      <c r="OI28" s="0" t="n">
        <f aca="false">IF($BR28="●",SUMIFS(ST_SUM!OW:OW,ST_SUM!$L:$L,$G28)/COUNTIFS($G:$G,$G28,$BR:$BR,"●",$A:$A,OI$5)/OI$3,0)/3600/$E28</f>
        <v>0</v>
      </c>
      <c r="OJ28" s="0" t="n">
        <f aca="false">IF($BS28="●",SUMIFS(ST_SUM!OX:OX,ST_SUM!$L:$L,$G28)/COUNTIFS($G:$G,$G28,$BS:$BS,"●",$A:$A,OJ$5)/OJ$3,0)/3600/$E28</f>
        <v>0</v>
      </c>
      <c r="OK28" s="0" t="n">
        <f aca="false">IF($BT28="●",SUMIFS(ST_SUM!OY:OY,ST_SUM!$L:$L,$G28)/COUNTIFS($G:$G,$G28,$BT:$BT,"●",$A:$A,OK$5)/OK$3,0)/3600/$E28</f>
        <v>0</v>
      </c>
      <c r="OL28" s="0" t="n">
        <f aca="false">SUM(LY28:OK28)</f>
        <v>0.227761904761905</v>
      </c>
      <c r="OM28" s="0" t="n">
        <f aca="false">IF($H28="●",SUMIFS(ST_SUM!PA:PA,ST_SUM!$L:$L,$G28)/COUNTIFS($G:$G,$G28,$H:$H,"●",$A:$A,OM$5)/OM$3,0)/3600/$E28</f>
        <v>0</v>
      </c>
      <c r="ON28" s="0" t="n">
        <f aca="false">IF($I28="●",SUMIFS(ST_SUM!PB:PB,ST_SUM!$L:$L,$G28)/COUNTIFS($G:$G,$G28,$I:$I,"●",$A:$A,ON$5)/ON$3,0)/3600/$E28</f>
        <v>0</v>
      </c>
      <c r="OO28" s="0" t="n">
        <f aca="false">IF($J28="●",SUMIFS(ST_SUM!PC:PC,ST_SUM!$L:$L,$G28)/COUNTIFS($G:$G,$G28,$J:$J,"●",$A:$A,OO$5)/OO$3,0)/3600/$E28</f>
        <v>0</v>
      </c>
      <c r="OP28" s="0" t="n">
        <f aca="false">IF($K28="●",SUMIFS(ST_SUM!PD:PD,ST_SUM!$L:$L,$G28)/COUNTIFS($G:$G,$G28,$K:$K,"●",$A:$A,OP$5)/OP$3,0)/3600/$E28</f>
        <v>0</v>
      </c>
      <c r="OQ28" s="0" t="n">
        <f aca="false">IF($L28="●",SUMIFS(ST_SUM!PE:PE,ST_SUM!$L:$L,$G28)/COUNTIFS($G:$G,$G28,$L:$L,"●",$A:$A,OQ$5)/OQ$3,0)/3600/$E28</f>
        <v>0</v>
      </c>
      <c r="OR28" s="0" t="n">
        <f aca="false">IF($M28="●",SUMIFS(ST_SUM!PF:PF,ST_SUM!$L:$L,$G28)/COUNTIFS($G:$G,$G28,$M:$M,"●",$A:$A,OR$5)/OR$3,0)/3600/$E28</f>
        <v>0</v>
      </c>
      <c r="OS28" s="0" t="n">
        <f aca="false">IF($N28="●",SUMIFS(ST_SUM!PG:PG,ST_SUM!$L:$L,$G28)/COUNTIFS($G:$G,$G28,$N:$N,"●",$A:$A,OS$5)/OS$3,0)/3600/$E28</f>
        <v>0</v>
      </c>
      <c r="OT28" s="0" t="n">
        <f aca="false">IF($O28="●",SUMIFS(ST_SUM!PH:PH,ST_SUM!$L:$L,$G28,ST_SUM!$M:$M,IF($B28='PART METHOD'!$D$4,"FMCNC1",IF($B28='PART METHOD'!$D$6,"FMCNC2","STD")))/IF($B28='PART METHOD'!$D$4,COUNTIFS($G:$G,$G28,$O:$O,"●",$A:$A,OT$5,$B:$B,'PART METHOD'!$D$4),IF($B28='PART METHOD'!$D$6,COUNTIFS($G:$G,$G28,$O:$O,"●",$A:$A,OT$5,$B:$B,'PART METHOD'!$D$6),COUNTIFS($G:$G,$G28,$O:$O,"●",$A:$A,OT$5,$B:$B,"&lt;&gt;"&amp;'PART METHOD'!$D$4,$B:$B,"&lt;&gt;"&amp;'PART METHOD'!$D$6)))/OT$3,0)/3600/$E28</f>
        <v>0</v>
      </c>
      <c r="OU28" s="0" t="n">
        <f aca="false">IF($P28="●",SUMIFS(ST_SUM!PI:PI,ST_SUM!$L:$L,$G28,ST_SUM!$M:$M,IF($B28='PART METHOD'!$D$4,"FMCNC1",IF($B28='PART METHOD'!$D$6,"FMCNC2","STD")))/IF($B28='PART METHOD'!$D$4,COUNTIFS($G:$G,$G28,$P:$P,"●",$A:$A,OU$5,$B:$B,'PART METHOD'!$D$4),IF($B28='PART METHOD'!$D$6,COUNTIFS($G:$G,$G28,$P:$P,"●",$A:$A,OU$5,$B:$B,'PART METHOD'!$D$6),COUNTIFS($G:$G,$G28,$P:$P,"●",$A:$A,OU$5,$B:$B,"&lt;&gt;"&amp;'PART METHOD'!$D$4,$B:$B,"&lt;&gt;"&amp;'PART METHOD'!$D$6)))/OU$3,0)/3600/$E28</f>
        <v>0.00712949810606061</v>
      </c>
      <c r="OV28" s="0" t="n">
        <f aca="false">IF($Q28="●",SUMIFS(ST_SUM!PJ:PJ,ST_SUM!$L:$L,$G28,ST_SUM!$M:$M,IF($B28='PART METHOD'!$D$4,"FMCNC1",IF($B28='PART METHOD'!$D$6,"FMCNC2","STD")))/IF($B28='PART METHOD'!$D$4,COUNTIFS($G:$G,$G28,$Q:$Q,"●",$A:$A,OV$5,$B:$B,'PART METHOD'!$D$4),IF($B28='PART METHOD'!$D$6,COUNTIFS($G:$G,$G28,$Q:$Q,"●",$A:$A,OV$5,$B:$B,'PART METHOD'!$D$6),COUNTIFS($G:$G,$G28,$Q:$Q,"●",$A:$A,OV$5,$B:$B,"&lt;&gt;"&amp;'PART METHOD'!$D$4,$B:$B,"&lt;&gt;"&amp;'PART METHOD'!$D$6)))/OV$3,0)/3600/$E28</f>
        <v>0.0202414772727273</v>
      </c>
      <c r="OW28" s="0" t="n">
        <f aca="false">IF($R28="●",SUMIFS(ST_SUM!PK:PK,ST_SUM!$L:$L,$G28,ST_SUM!$M:$M,IF($B28='PART METHOD'!$D$4,"FMCNC1",IF($B28='PART METHOD'!$D$6,"FMCNC2","STD")))/IF($B28='PART METHOD'!$D$4,COUNTIFS($G:$G,$G28,$R:$R,"●",$A:$A,OW$5,$B:$B,'PART METHOD'!$D$4),IF($B28='PART METHOD'!$D$6,COUNTIFS($G:$G,$G28,$R:$R,"●",$A:$A,OW$5,$B:$B,'PART METHOD'!$D$6),COUNTIFS($G:$G,$G28,$R:$R,"●",$A:$A,OW$5,$B:$B,"&lt;&gt;"&amp;'PART METHOD'!$D$4,$B:$B,"&lt;&gt;"&amp;'PART METHOD'!$D$6)))/OW$3,0)/3600/$E28</f>
        <v>0.0436316287878788</v>
      </c>
      <c r="OX28" s="0" t="n">
        <f aca="false">IF($S28="●",SUMIFS(ST_SUM!PL:PL,ST_SUM!$L:$L,$G28,ST_SUM!$M:$M,IF($B28='PART METHOD'!$D$4,"FMCNC1",IF($B28='PART METHOD'!$D$6,"FMCNC2","STD")))/IF($B28='PART METHOD'!$D$4,COUNTIFS($G:$G,$G28,$S:$S,"●",$A:$A,OX$5,$B:$B,'PART METHOD'!$D$4),IF($B28='PART METHOD'!$D$6,COUNTIFS($G:$G,$G28,$S:$S,"●",$A:$A,OX$5,$B:$B,'PART METHOD'!$D$6),COUNTIFS($G:$G,$G28,$S:$S,"●",$A:$A,OX$5,$B:$B,"&lt;&gt;"&amp;'PART METHOD'!$D$4,$B:$B,"&lt;&gt;"&amp;'PART METHOD'!$D$6)))/OX$3,0)/3600/$E28</f>
        <v>0.0514583333333333</v>
      </c>
      <c r="OY28" s="0" t="n">
        <f aca="false">IF($T28="●",SUMIFS(ST_SUM!PM:PM,ST_SUM!$L:$L,$G28,ST_SUM!$M:$M,IF($B28='PART METHOD'!$D$4,"FMCNC1",IF($B28='PART METHOD'!$D$6,"FMCNC2","STD")))/IF($B28='PART METHOD'!$D$4,COUNTIFS($G:$G,$G28,$T:$T,"●",$A:$A,OY$5,$B:$B,'PART METHOD'!$D$4),IF($B28='PART METHOD'!$D$6,COUNTIFS($G:$G,$G28,$T:$T,"●",$A:$A,OY$5,$B:$B,'PART METHOD'!$D$6),COUNTIFS($G:$G,$G28,$T:$T,"●",$A:$A,OY$5,$B:$B,"&lt;&gt;"&amp;'PART METHOD'!$D$4,$B:$B,"&lt;&gt;"&amp;'PART METHOD'!$D$6)))/OY$3,0)/3600/$E28</f>
        <v>0.0714074337121212</v>
      </c>
      <c r="OZ28" s="0" t="n">
        <f aca="false">IF($U28="●",SUMIFS(ST_SUM!PN:PN,ST_SUM!$L:$L,$G28,ST_SUM!$M:$M,IF($B28='PART METHOD'!$D$4,"FMCNC1",IF($B28='PART METHOD'!$D$6,"FMCNC2","STD")))/IF($B28='PART METHOD'!$D$4,COUNTIFS($G:$G,$G28,$U:$U,"●",$A:$A,OZ$5,$B:$B,'PART METHOD'!$D$4),IF($B28='PART METHOD'!$D$6,COUNTIFS($G:$G,$G28,$U:$U,"●",$A:$A,OZ$5,$B:$B,'PART METHOD'!$D$6),COUNTIFS($G:$G,$G28,$U:$U,"●",$A:$A,OZ$5,$B:$B,"&lt;&gt;"&amp;'PART METHOD'!$D$4,$B:$B,"&lt;&gt;"&amp;'PART METHOD'!$D$6)))/OZ$3,0)/3600/$E28</f>
        <v>0.109034090909091</v>
      </c>
      <c r="PA28" s="0" t="n">
        <f aca="false">IF($V28="●",SUMIFS(ST_SUM!PO:PO,ST_SUM!$L:$L,$G28,ST_SUM!$M:$M,IF($B28='PART METHOD'!$D$4,"FMCNC1",IF($B28='PART METHOD'!$D$6,"FMCNC2","STD")))/IF($B28='PART METHOD'!$D$4,COUNTIFS($G:$G,$G28,$V:$V,"●",$A:$A,PA$5,$B:$B,'PART METHOD'!$D$4),IF($B28='PART METHOD'!$D$6,COUNTIFS($G:$G,$G28,$V:$V,"●",$A:$A,PA$5,$B:$B,'PART METHOD'!$D$6),COUNTIFS($G:$G,$G28,$V:$V,"●",$A:$A,PA$5,$B:$B,"&lt;&gt;"&amp;'PART METHOD'!$D$4,$B:$B,"&lt;&gt;"&amp;'PART METHOD'!$D$6)))/PA$3,0)/3600/$E28</f>
        <v>0.127386363636364</v>
      </c>
      <c r="PB28" s="0" t="n">
        <f aca="false">IF($W28="●",SUMIFS(ST_SUM!PP:PP,ST_SUM!$L:$L,$G28,ST_SUM!$N:$N,IF($B28='PART METHOD'!$D$5,"HAND","STD"))/COUNTIFS($G:$G,$G28,$W:$W,"●",$A:$A,PB$5,$B:$B,IF($B28='PART METHOD'!$D$5,'PART METHOD'!$D$5,"&lt;&gt;"&amp;'PART METHOD'!$D$5))/PB$3,0)/3600/$E28</f>
        <v>0</v>
      </c>
      <c r="PC28" s="0" t="n">
        <f aca="false">IF($X28="●",SUMIFS(ST_SUM!PQ:PQ,ST_SUM!$L:$L,$G28)/COUNTIFS($G:$G,$G28,$X:$X,"●",$A:$A,PC$5)/PC$3,0)/3600/$E28</f>
        <v>0</v>
      </c>
      <c r="PD28" s="0" t="n">
        <f aca="false">IF($Y28="●",SUMIFS(ST_SUM!PR:PR,ST_SUM!$L:$L,$G28)/COUNTIFS($G:$G,$G28,$Y:$Y,"●",$A:$A,PD$5)/PD$3,0)/3600/$E28</f>
        <v>0</v>
      </c>
      <c r="PE28" s="0" t="n">
        <f aca="false">IF($Z28="●",SUMIFS(ST_SUM!PS:PS,ST_SUM!$L:$L,$G28)/COUNTIFS($G:$G,$G28,$Z:$Z,"●",$A:$A,PE$5)/PE$3,0)/3600/$E28</f>
        <v>0</v>
      </c>
      <c r="PF28" s="0" t="n">
        <f aca="false">IF($AA28="●",SUMIFS(ST_SUM!PT:PT,ST_SUM!$L:$L,$G28)/COUNTIFS($G:$G,$G28,$AA:$AA,"●",$A:$A,PF$5)/PF$3,0)/3600/$E28</f>
        <v>0</v>
      </c>
      <c r="PG28" s="0" t="n">
        <f aca="false">IF($AB28="●",SUMIFS(ST_SUM!PU:PU,ST_SUM!$L:$L,$G28)/COUNTIFS($G:$G,$G28,$AB:$AB,"●",$A:$A,PG$5)/PG$3,0)/3600/$E28</f>
        <v>0</v>
      </c>
      <c r="PH28" s="0" t="n">
        <f aca="false">IF($AC28="●",SUMIFS(ST_SUM!PV:PV,ST_SUM!$L:$L,$G28)/COUNTIFS($G:$G,$G28,$AC:$AC,"●",$A:$A,PH$5)/PH$3,0)/3600/$E28</f>
        <v>0</v>
      </c>
      <c r="PI28" s="0" t="n">
        <f aca="false">IF($AD28="●",SUMIFS(ST_SUM!PW:PW,ST_SUM!$L:$L,$G28)/COUNTIFS($G:$G,$G28,$AD:$AD,"●",$A:$A,PI$5)/PI$3,0)/3600/$E28</f>
        <v>0</v>
      </c>
      <c r="PJ28" s="0" t="n">
        <f aca="false">IF($AE28="●",SUMIFS(ST_SUM!PX:PX,ST_SUM!$L:$L,$G28)/COUNTIFS($G:$G,$G28,$AE:$AE,"●",$A:$A,PJ$5)/PJ$3,0)/3600/$E28</f>
        <v>0</v>
      </c>
      <c r="PK28" s="0" t="n">
        <f aca="false">IF($AF28="●",SUMIFS(ST_SUM!PY:PY,ST_SUM!$L:$L,$G28)/COUNTIFS($G:$G,$G28,$AF:$AF,"●",$A:$A,PK$5)/PK$3,0)/3600/$E28</f>
        <v>0</v>
      </c>
      <c r="PL28" s="0" t="n">
        <f aca="false">IF($AG28="●",SUMIFS(ST_SUM!PZ:PZ,ST_SUM!$L:$L,$G28)/COUNTIFS($G:$G,$G28,$AG:$AG,"●",$A:$A,PL$5)/PL$3,0)/3600/$E28</f>
        <v>0</v>
      </c>
      <c r="PM28" s="0" t="n">
        <f aca="false">IF($AH28="●",SUMIFS(ST_SUM!QA:QA,ST_SUM!$L:$L,$G28)/COUNTIFS($G:$G,$G28,$AH:$AH,"●",$A:$A,PM$5)/PM$3,0)/3600/$E28</f>
        <v>0</v>
      </c>
      <c r="PN28" s="0" t="n">
        <f aca="false">IF($AI28="●",SUMIFS(ST_SUM!QB:QB,ST_SUM!$L:$L,$G28)/COUNTIFS($G:$G,$G28,$AI:$AI,"●",$A:$A,PN$5)/PN$3,0)/3600/$E28</f>
        <v>0</v>
      </c>
      <c r="PO28" s="0" t="n">
        <f aca="false">IF($AJ28="●",SUMIFS(ST_SUM!QC:QC,ST_SUM!$L:$L,$G28)/COUNTIFS($G:$G,$G28,$AJ:$AJ,"●",$A:$A,PO$5)/PO$3,0)/3600/$E28</f>
        <v>0</v>
      </c>
      <c r="PP28" s="0" t="n">
        <f aca="false">IF($AK28="●",SUMIFS(ST_SUM!QD:QD,ST_SUM!$L:$L,$G28)/COUNTIFS($G:$G,$G28,$AK:$AK,"●",$A:$A,PP$5)/PP$3,0)/3600/$E28</f>
        <v>0</v>
      </c>
      <c r="PQ28" s="0" t="n">
        <f aca="false">IF($AL28="●",SUMIFS(ST_SUM!QE:QE,ST_SUM!$L:$L,$G28)/COUNTIFS($G:$G,$G28,$AL:$AL,"●",$A:$A,PQ$5)/PQ$3,0)/3600/$E28</f>
        <v>0</v>
      </c>
      <c r="PR28" s="0" t="n">
        <f aca="false">IF($AM28="●",SUMIFS(ST_SUM!QF:QF,ST_SUM!$L:$L,$G28)/COUNTIFS($G:$G,$G28,$AM:$AM,"●",$A:$A,PR$5)/PR$3,0)/3600/$E28</f>
        <v>0</v>
      </c>
      <c r="PS28" s="0" t="n">
        <f aca="false">IF($AN28="●",SUMIFS(ST_SUM!QG:QG,ST_SUM!$L:$L,$G28)/COUNTIFS($G:$G,$G28,$AN:$AN,"●",$A:$A,PS$5)/PS$3,0)/3600/$E28</f>
        <v>0</v>
      </c>
      <c r="PT28" s="0" t="n">
        <f aca="false">IF($AO28="●",SUMIFS(ST_SUM!QH:QH,ST_SUM!$L:$L,$G28)/COUNTIFS($G:$G,$G28,$AO:$AO,"●",$A:$A,PT$5)/PT$3,0)/3600/$E28</f>
        <v>0</v>
      </c>
      <c r="PU28" s="0" t="n">
        <f aca="false">IF($AP28="●",SUMIFS(ST_SUM!QI:QI,ST_SUM!$L:$L,$G28)/COUNTIFS($G:$G,$G28,$AP:$AP,"●",$A:$A,PU$5)/PU$3,0)/3600/$E28</f>
        <v>0</v>
      </c>
      <c r="PV28" s="0" t="n">
        <f aca="false">IF($AQ28="●",SUMIFS(ST_SUM!QJ:QJ,ST_SUM!$L:$L,$G28)/COUNTIFS($G:$G,$G28,$AQ:$AQ,"●",$A:$A,PV$5)/PV$3,0)/3600/$E28</f>
        <v>0</v>
      </c>
      <c r="PW28" s="0" t="n">
        <f aca="false">IF($AR28="●",SUMIFS(ST_SUM!QK:QK,ST_SUM!$L:$L,$G28)/COUNTIFS($G:$G,$G28,$AR:$AR,"●",$A:$A,PW$5)/PW$3,0)/3600/$E28</f>
        <v>0</v>
      </c>
      <c r="PX28" s="0" t="n">
        <f aca="false">IF($AS28="●",SUMIFS(ST_SUM!QL:QL,ST_SUM!$L:$L,$G28)/COUNTIFS($G:$G,$G28,$AS:$AS,"●",$A:$A,PX$5)/PX$3,0)/3600/$E28</f>
        <v>0</v>
      </c>
      <c r="PY28" s="0" t="n">
        <f aca="false">IF($AT28="●",SUMIFS(ST_SUM!QM:QM,ST_SUM!$L:$L,$G28)/COUNTIFS($G:$G,$G28,$AT:$AT,"●",$A:$A,PY$5)/PY$3,0)/3600/$E28</f>
        <v>0</v>
      </c>
      <c r="PZ28" s="0" t="n">
        <f aca="false">IF($AU28="●",SUMIFS(ST_SUM!QN:QN,ST_SUM!$L:$L,$G28)/COUNTIFS($G:$G,$G28,$AU:$AU,"●",$A:$A,PZ$5)/PZ$3,0)/3600/$E28</f>
        <v>0</v>
      </c>
      <c r="QA28" s="0" t="n">
        <f aca="false">IF($AV28="●",SUMIFS(ST_SUM!QO:QO,ST_SUM!$L:$L,$G28)/COUNTIFS($G:$G,$G28,$AV:$AV,"●",$A:$A,QA$5)/QA$3,0)/3600/$E28</f>
        <v>0</v>
      </c>
      <c r="QB28" s="0" t="n">
        <f aca="false">IF($AW28="●",SUMIFS(ST_SUM!QP:QP,ST_SUM!$L:$L,$G28)/COUNTIFS($G:$G,$G28,$AW:$AW,"●",$A:$A,QB$5)/QB$3,0)/3600/$E28</f>
        <v>0</v>
      </c>
      <c r="QC28" s="0" t="n">
        <f aca="false">IF($AX28="●",SUMIFS(ST_SUM!QQ:QQ,ST_SUM!$L:$L,$G28)/COUNTIFS($G:$G,$G28,$AX:$AX,"●",$A:$A,QC$5)/QC$3,0)/3600/$E28</f>
        <v>0</v>
      </c>
      <c r="QD28" s="0" t="n">
        <f aca="false">IF($AY28="●",SUMIFS(ST_SUM!QR:QR,ST_SUM!$L:$L,$G28)/COUNTIFS($G:$G,$G28,$AY:$AY,"●",$A:$A,QD$5)/QD$3,0)/3600/$E28</f>
        <v>0</v>
      </c>
      <c r="QE28" s="0" t="n">
        <f aca="false">IF($AZ28="●",SUMIFS(ST_SUM!QS:QS,ST_SUM!$L:$L,$G28)/COUNTIFS($G:$G,$G28,$AZ:$AZ,"●",$A:$A,QE$5)/QE$3,0)/3600/$E28</f>
        <v>0</v>
      </c>
      <c r="QF28" s="0" t="n">
        <f aca="false">IF($BA28="●",SUMIFS(ST_SUM!QT:QT,ST_SUM!$L:$L,$G28)/COUNTIFS($G:$G,$G28,$BA:$BA,"●",$A:$A,QF$5)/QF$3,0)/3600/$E28</f>
        <v>0</v>
      </c>
      <c r="QG28" s="0" t="n">
        <f aca="false">IF($BB28="●",SUMIFS(ST_SUM!QU:QU,ST_SUM!$L:$L,$G28)/COUNTIFS($G:$G,$G28,$BB:$BB,"●",$A:$A,QG$5)/QG$3,0)/3600/$E28</f>
        <v>0</v>
      </c>
      <c r="QH28" s="0" t="n">
        <f aca="false">IF($BC28="●",SUMIFS(ST_SUM!QV:QV,ST_SUM!$L:$L,$G28)/COUNTIFS($G:$G,$G28,$BC:$BC,"●",$A:$A,QH$5)/QH$3,0)/3600/$E28</f>
        <v>0</v>
      </c>
      <c r="QI28" s="0" t="n">
        <f aca="false">IF($BD28="●",SUMIFS(ST_SUM!QW:QW,ST_SUM!$L:$L,$G28)/COUNTIFS($G:$G,$G28,$BD:$BD,"●",$A:$A,QI$5)/QI$3,0)/3600/$E28</f>
        <v>0</v>
      </c>
      <c r="QJ28" s="0" t="n">
        <f aca="false">IF($BE28="●",SUMIFS(ST_SUM!QX:QX,ST_SUM!$L:$L,$G28)/COUNTIFS($G:$G,$G28,$BE:$BE,"●",$A:$A,QJ$5)/QJ$3,0)/3600/$E28</f>
        <v>0</v>
      </c>
      <c r="QK28" s="0" t="n">
        <f aca="false">IF($BF28="●",SUMIFS(ST_SUM!QY:QY,ST_SUM!$L:$L,$G28)/COUNTIFS($G:$G,$G28,$BF:$BF,"●",$A:$A,QK$5)/QK$3,0)/3600/$E28</f>
        <v>0</v>
      </c>
      <c r="QL28" s="0" t="n">
        <f aca="false">IF($BG28="●",SUMIFS(ST_SUM!QZ:QZ,ST_SUM!$L:$L,$G28)/COUNTIFS($G:$G,$G28,$BG:$BG,"●",$A:$A,QL$5)/QL$3,0)/3600/$E28</f>
        <v>0</v>
      </c>
      <c r="QM28" s="0" t="n">
        <f aca="false">IF($BH28="●",SUMIFS(ST_SUM!RA:RA,ST_SUM!$L:$L,$G28)/COUNTIFS($G:$G,$G28,$BH:$BH,"●",$A:$A,QM$5)/QM$3,0)/3600/$E28</f>
        <v>0</v>
      </c>
      <c r="QN28" s="0" t="n">
        <f aca="false">IF($BI28="●",SUMIFS(ST_SUM!RB:RB,ST_SUM!$L:$L,$G28)/COUNTIFS($G:$G,$G28,$BI:$BI,"●",$A:$A,QN$5)/QN$3,0)/3600/$E28</f>
        <v>0</v>
      </c>
      <c r="QO28" s="0" t="n">
        <f aca="false">IF($BJ28="●",SUMIFS(ST_SUM!RC:RC,ST_SUM!$L:$L,$G28)/COUNTIFS($G:$G,$G28,$BJ:$BJ,"●",$A:$A,QO$5)/QO$3,0)/3600/$E28</f>
        <v>0</v>
      </c>
      <c r="QP28" s="0" t="n">
        <f aca="false">IF($BK28="●",SUMIFS(ST_SUM!RD:RD,ST_SUM!$L:$L,$G28)/COUNTIFS($G:$G,$G28,$BK:$BK,"●",$A:$A,QP$5)/QP$3,0)/3600/$E28</f>
        <v>0</v>
      </c>
      <c r="QQ28" s="0" t="n">
        <f aca="false">IF($BL28="●",SUMIFS(ST_SUM!RE:RE,ST_SUM!$L:$L,$G28)/COUNTIFS($G:$G,$G28,$BL:$BL,"●",$A:$A,QQ$5)/QQ$3,0)/3600/$E28</f>
        <v>0</v>
      </c>
      <c r="QR28" s="0" t="n">
        <f aca="false">IF($BM28="●",SUMIFS(ST_SUM!RF:RF,ST_SUM!$L:$L,$G28)/COUNTIFS($G:$G,$G28,$BM:$BM,"●",$A:$A,QR$5)/QR$3,0)/3600/$E28</f>
        <v>0</v>
      </c>
      <c r="QS28" s="0" t="n">
        <f aca="false">IF($BN28="●",SUMIFS(ST_SUM!RG:RG,ST_SUM!$L:$L,$G28)/COUNTIFS($G:$G,$G28,$BN:$BN,"●",$A:$A,QS$5)/QS$3,0)/3600/$E28</f>
        <v>0</v>
      </c>
      <c r="QT28" s="0" t="n">
        <f aca="false">IF($BO28="●",SUMIFS(ST_SUM!RH:RH,ST_SUM!$L:$L,$G28)/COUNTIFS($G:$G,$G28,$BO:$BO,"●",$A:$A,QT$5)/QT$3,0)/3600/$E28</f>
        <v>0</v>
      </c>
      <c r="QU28" s="0" t="n">
        <f aca="false">IF($BP28="●",SUMIFS(ST_SUM!RI:RI,ST_SUM!$L:$L,$G28)/COUNTIFS($G:$G,$G28,$BP:$BP,"●",$A:$A,QU$5)/QU$3,0)/3600/$E28</f>
        <v>0</v>
      </c>
      <c r="QV28" s="0" t="n">
        <f aca="false">IF($BQ28="●",SUMIFS(ST_SUM!RJ:RJ,ST_SUM!$L:$L,$G28)/COUNTIFS($G:$G,$G28,$BQ:$BQ,"●",$A:$A,QV$5)/QV$3,0)/3600/$E28</f>
        <v>0</v>
      </c>
      <c r="QW28" s="0" t="n">
        <f aca="false">IF($BR28="●",SUMIFS(ST_SUM!RK:RK,ST_SUM!$L:$L,$G28)/COUNTIFS($G:$G,$G28,$BR:$BR,"●",$A:$A,QW$5)/QW$3,0)/3600/$E28</f>
        <v>0</v>
      </c>
      <c r="QX28" s="0" t="n">
        <f aca="false">IF($BS28="●",SUMIFS(ST_SUM!RL:RL,ST_SUM!$L:$L,$G28)/COUNTIFS($G:$G,$G28,$BS:$BS,"●",$A:$A,QX$5)/QX$3,0)/3600/$E28</f>
        <v>0</v>
      </c>
      <c r="QY28" s="0" t="n">
        <f aca="false">IF($BT28="●",SUMIFS(ST_SUM!RM:RM,ST_SUM!$L:$L,$G28)/COUNTIFS($G:$G,$G28,$BT:$BT,"●",$A:$A,QY$5)/QY$3,0)/3600/$E28</f>
        <v>0</v>
      </c>
      <c r="QZ28" s="0" t="n">
        <f aca="false">SUM(OM28:QY28)</f>
        <v>0.430288825757576</v>
      </c>
      <c r="RA28" s="0" t="n">
        <f aca="false">IF($H28="●",SUMIFS(ST_SUM!RO:RO,ST_SUM!$L:$L,$G28)/COUNTIFS($G:$G,$G28,$H:$H,"●",$A:$A,RA$5)/RA$3,0)/3600/$E28</f>
        <v>0</v>
      </c>
      <c r="RB28" s="0" t="n">
        <f aca="false">IF($I28="●",SUMIFS(ST_SUM!RP:RP,ST_SUM!$L:$L,$G28)/COUNTIFS($G:$G,$G28,$I:$I,"●",$A:$A,RB$5)/RB$3,0)/3600/$E28</f>
        <v>0</v>
      </c>
      <c r="RC28" s="0" t="n">
        <f aca="false">IF($J28="●",SUMIFS(ST_SUM!RQ:RQ,ST_SUM!$L:$L,$G28)/COUNTIFS($G:$G,$G28,$J:$J,"●",$A:$A,RC$5)/RC$3,0)/3600/$E28</f>
        <v>0</v>
      </c>
      <c r="RD28" s="0" t="n">
        <f aca="false">IF($K28="●",SUMIFS(ST_SUM!RR:RR,ST_SUM!$L:$L,$G28)/COUNTIFS($G:$G,$G28,$K:$K,"●",$A:$A,RD$5)/RD$3,0)/3600/$E28</f>
        <v>0</v>
      </c>
      <c r="RE28" s="0" t="n">
        <f aca="false">IF($L28="●",SUMIFS(ST_SUM!RS:RS,ST_SUM!$L:$L,$G28)/COUNTIFS($G:$G,$G28,$L:$L,"●",$A:$A,RE$5)/RE$3,0)/3600/$E28</f>
        <v>0</v>
      </c>
      <c r="RF28" s="0" t="n">
        <f aca="false">IF($M28="●",SUMIFS(ST_SUM!RT:RT,ST_SUM!$L:$L,$G28)/COUNTIFS($G:$G,$G28,$M:$M,"●",$A:$A,RF$5)/RF$3,0)/3600/$E28</f>
        <v>0</v>
      </c>
      <c r="RG28" s="0" t="n">
        <f aca="false">IF($N28="●",SUMIFS(ST_SUM!RU:RU,ST_SUM!$L:$L,$G28)/COUNTIFS($G:$G,$G28,$N:$N,"●",$A:$A,RG$5)/RG$3,0)/3600/$E28</f>
        <v>0</v>
      </c>
      <c r="RH28" s="0" t="n">
        <f aca="false">IF($O28="●",SUMIFS(ST_SUM!RV:RV,ST_SUM!$L:$L,$G28,ST_SUM!$M:$M,IF($B28='PART METHOD'!$D$4,"FMCNC1",IF($B28='PART METHOD'!$D$6,"FMCNC2","STD")))/IF($B28='PART METHOD'!$D$4,COUNTIFS($G:$G,$G28,$O:$O,"●",$A:$A,RH$5,$B:$B,'PART METHOD'!$D$4),IF($B28='PART METHOD'!$D$6,COUNTIFS($G:$G,$G28,$O:$O,"●",$A:$A,RH$5,$B:$B,'PART METHOD'!$D$6),COUNTIFS($G:$G,$G28,$O:$O,"●",$A:$A,RH$5,$B:$B,"&lt;&gt;"&amp;'PART METHOD'!$D$4,$B:$B,"&lt;&gt;"&amp;'PART METHOD'!$D$6)))/RH$3,0)/3600/$E28</f>
        <v>0</v>
      </c>
      <c r="RI28" s="0" t="n">
        <f aca="false">IF($P28="●",SUMIFS(ST_SUM!RW:RW,ST_SUM!$L:$L,$G28,ST_SUM!$M:$M,IF($B28='PART METHOD'!$D$4,"FMCNC1",IF($B28='PART METHOD'!$D$6,"FMCNC2","STD")))/IF($B28='PART METHOD'!$D$4,COUNTIFS($G:$G,$G28,$P:$P,"●",$A:$A,RI$5,$B:$B,'PART METHOD'!$D$4),IF($B28='PART METHOD'!$D$6,COUNTIFS($G:$G,$G28,$P:$P,"●",$A:$A,RI$5,$B:$B,'PART METHOD'!$D$6),COUNTIFS($G:$G,$G28,$P:$P,"●",$A:$A,RI$5,$B:$B,"&lt;&gt;"&amp;'PART METHOD'!$D$4,$B:$B,"&lt;&gt;"&amp;'PART METHOD'!$D$6)))/RI$3,0)/3600/$E28</f>
        <v>0.00202252604166667</v>
      </c>
      <c r="RJ28" s="0" t="n">
        <f aca="false">IF($Q28="●",SUMIFS(ST_SUM!RX:RX,ST_SUM!$L:$L,$G28,ST_SUM!$M:$M,IF($B28='PART METHOD'!$D$4,"FMCNC1",IF($B28='PART METHOD'!$D$6,"FMCNC2","STD")))/IF($B28='PART METHOD'!$D$4,COUNTIFS($G:$G,$G28,$Q:$Q,"●",$A:$A,RJ$5,$B:$B,'PART METHOD'!$D$4),IF($B28='PART METHOD'!$D$6,COUNTIFS($G:$G,$G28,$Q:$Q,"●",$A:$A,RJ$5,$B:$B,'PART METHOD'!$D$6),COUNTIFS($G:$G,$G28,$Q:$Q,"●",$A:$A,RJ$5,$B:$B,"&lt;&gt;"&amp;'PART METHOD'!$D$4,$B:$B,"&lt;&gt;"&amp;'PART METHOD'!$D$6)))/RJ$3,0)/3600/$E28</f>
        <v>0.0057421875</v>
      </c>
      <c r="RK28" s="0" t="n">
        <f aca="false">IF($R28="●",SUMIFS(ST_SUM!RY:RY,ST_SUM!$L:$L,$G28,ST_SUM!$M:$M,IF($B28='PART METHOD'!$D$4,"FMCNC1",IF($B28='PART METHOD'!$D$6,"FMCNC2","STD")))/IF($B28='PART METHOD'!$D$4,COUNTIFS($G:$G,$G28,$R:$R,"●",$A:$A,RK$5,$B:$B,'PART METHOD'!$D$4),IF($B28='PART METHOD'!$D$6,COUNTIFS($G:$G,$G28,$R:$R,"●",$A:$A,RK$5,$B:$B,'PART METHOD'!$D$6),COUNTIFS($G:$G,$G28,$R:$R,"●",$A:$A,RK$5,$B:$B,"&lt;&gt;"&amp;'PART METHOD'!$D$4,$B:$B,"&lt;&gt;"&amp;'PART METHOD'!$D$6)))/RK$3,0)/3600/$E28</f>
        <v>0.0123776041666667</v>
      </c>
      <c r="RL28" s="0" t="n">
        <f aca="false">IF($S28="●",SUMIFS(ST_SUM!RZ:RZ,ST_SUM!$L:$L,$G28,ST_SUM!$M:$M,IF($B28='PART METHOD'!$D$4,"FMCNC1",IF($B28='PART METHOD'!$D$6,"FMCNC2","STD")))/IF($B28='PART METHOD'!$D$4,COUNTIFS($G:$G,$G28,$S:$S,"●",$A:$A,RL$5,$B:$B,'PART METHOD'!$D$4),IF($B28='PART METHOD'!$D$6,COUNTIFS($G:$G,$G28,$S:$S,"●",$A:$A,RL$5,$B:$B,'PART METHOD'!$D$6),COUNTIFS($G:$G,$G28,$S:$S,"●",$A:$A,RL$5,$B:$B,"&lt;&gt;"&amp;'PART METHOD'!$D$4,$B:$B,"&lt;&gt;"&amp;'PART METHOD'!$D$6)))/RL$3,0)/3600/$E28</f>
        <v>0.0145979166666667</v>
      </c>
      <c r="RM28" s="0" t="n">
        <f aca="false">IF($T28="●",SUMIFS(ST_SUM!SA:SA,ST_SUM!$L:$L,$G28,ST_SUM!$M:$M,IF($B28='PART METHOD'!$D$4,"FMCNC1",IF($B28='PART METHOD'!$D$6,"FMCNC2","STD")))/IF($B28='PART METHOD'!$D$4,COUNTIFS($G:$G,$G28,$T:$T,"●",$A:$A,RM$5,$B:$B,'PART METHOD'!$D$4),IF($B28='PART METHOD'!$D$6,COUNTIFS($G:$G,$G28,$T:$T,"●",$A:$A,RM$5,$B:$B,'PART METHOD'!$D$6),COUNTIFS($G:$G,$G28,$T:$T,"●",$A:$A,RM$5,$B:$B,"&lt;&gt;"&amp;'PART METHOD'!$D$4,$B:$B,"&lt;&gt;"&amp;'PART METHOD'!$D$6)))/RM$3,0)/3600/$E28</f>
        <v>0.0202571614583333</v>
      </c>
      <c r="RN28" s="0" t="n">
        <f aca="false">IF($U28="●",SUMIFS(ST_SUM!SB:SB,ST_SUM!$L:$L,$G28,ST_SUM!$M:$M,IF($B28='PART METHOD'!$D$4,"FMCNC1",IF($B28='PART METHOD'!$D$6,"FMCNC2","STD")))/IF($B28='PART METHOD'!$D$4,COUNTIFS($G:$G,$G28,$U:$U,"●",$A:$A,RN$5,$B:$B,'PART METHOD'!$D$4),IF($B28='PART METHOD'!$D$6,COUNTIFS($G:$G,$G28,$U:$U,"●",$A:$A,RN$5,$B:$B,'PART METHOD'!$D$6),COUNTIFS($G:$G,$G28,$U:$U,"●",$A:$A,RN$5,$B:$B,"&lt;&gt;"&amp;'PART METHOD'!$D$4,$B:$B,"&lt;&gt;"&amp;'PART METHOD'!$D$6)))/RN$3,0)/3600/$E28</f>
        <v>0.03093125</v>
      </c>
      <c r="RO28" s="0" t="n">
        <f aca="false">IF($V28="●",SUMIFS(ST_SUM!SC:SC,ST_SUM!$L:$L,$G28,ST_SUM!$M:$M,IF($B28='PART METHOD'!$D$4,"FMCNC1",IF($B28='PART METHOD'!$D$6,"FMCNC2","STD")))/IF($B28='PART METHOD'!$D$4,COUNTIFS($G:$G,$G28,$V:$V,"●",$A:$A,RO$5,$B:$B,'PART METHOD'!$D$4),IF($B28='PART METHOD'!$D$6,COUNTIFS($G:$G,$G28,$V:$V,"●",$A:$A,RO$5,$B:$B,'PART METHOD'!$D$6),COUNTIFS($G:$G,$G28,$V:$V,"●",$A:$A,RO$5,$B:$B,"&lt;&gt;"&amp;'PART METHOD'!$D$4,$B:$B,"&lt;&gt;"&amp;'PART METHOD'!$D$6)))/RO$3,0)/3600/$E28</f>
        <v>0.0361375</v>
      </c>
      <c r="RP28" s="0" t="n">
        <f aca="false">IF($W28="●",SUMIFS(ST_SUM!SD:SD,ST_SUM!$L:$L,$G28,ST_SUM!$N:$N,IF($B28='PART METHOD'!$D$5,"HAND","STD"))/COUNTIFS($G:$G,$G28,$W:$W,"●",$A:$A,RP$5,$B:$B,IF($B28='PART METHOD'!$D$5,'PART METHOD'!$D$5,"&lt;&gt;"&amp;'PART METHOD'!$D$5))/RP$3,0)/3600/$E28</f>
        <v>0</v>
      </c>
      <c r="RQ28" s="0" t="n">
        <f aca="false">IF($X28="●",SUMIFS(ST_SUM!SE:SE,ST_SUM!$L:$L,$G28)/COUNTIFS($G:$G,$G28,$X:$X,"●",$A:$A,RQ$5)/RQ$3,0)/3600/$E28</f>
        <v>0</v>
      </c>
      <c r="RR28" s="0" t="n">
        <f aca="false">IF($Y28="●",SUMIFS(ST_SUM!SF:SF,ST_SUM!$L:$L,$G28)/COUNTIFS($G:$G,$G28,$Y:$Y,"●",$A:$A,RR$5)/RR$3,0)/3600/$E28</f>
        <v>0</v>
      </c>
      <c r="RS28" s="0" t="n">
        <f aca="false">IF($Z28="●",SUMIFS(ST_SUM!SG:SG,ST_SUM!$L:$L,$G28)/COUNTIFS($G:$G,$G28,$Z:$Z,"●",$A:$A,RS$5)/RS$3,0)/3600/$E28</f>
        <v>0</v>
      </c>
      <c r="RT28" s="0" t="n">
        <f aca="false">IF($AA28="●",SUMIFS(ST_SUM!SH:SH,ST_SUM!$L:$L,$G28)/COUNTIFS($G:$G,$G28,$AA:$AA,"●",$A:$A,RT$5)/RT$3,0)/3600/$E28</f>
        <v>0</v>
      </c>
      <c r="RU28" s="0" t="n">
        <f aca="false">IF($AB28="●",SUMIFS(ST_SUM!SI:SI,ST_SUM!$L:$L,$G28)/COUNTIFS($G:$G,$G28,$AB:$AB,"●",$A:$A,RU$5)/RU$3,0)/3600/$E28</f>
        <v>0</v>
      </c>
      <c r="RV28" s="0" t="n">
        <f aca="false">IF($AC28="●",SUMIFS(ST_SUM!SJ:SJ,ST_SUM!$L:$L,$G28)/COUNTIFS($G:$G,$G28,$AC:$AC,"●",$A:$A,RV$5)/RV$3,0)/3600/$E28</f>
        <v>0</v>
      </c>
      <c r="RW28" s="0" t="n">
        <f aca="false">IF($AD28="●",SUMIFS(ST_SUM!SK:SK,ST_SUM!$L:$L,$G28)/COUNTIFS($G:$G,$G28,$AD:$AD,"●",$A:$A,RW$5)/RW$3,0)/3600/$E28</f>
        <v>0</v>
      </c>
      <c r="RX28" s="0" t="n">
        <f aca="false">IF($AE28="●",SUMIFS(ST_SUM!SL:SL,ST_SUM!$L:$L,$G28)/COUNTIFS($G:$G,$G28,$AE:$AE,"●",$A:$A,RX$5)/RX$3,0)/3600/$E28</f>
        <v>0</v>
      </c>
      <c r="RY28" s="0" t="n">
        <f aca="false">IF($AF28="●",SUMIFS(ST_SUM!SM:SM,ST_SUM!$L:$L,$G28)/COUNTIFS($G:$G,$G28,$AF:$AF,"●",$A:$A,RY$5)/RY$3,0)/3600/$E28</f>
        <v>0</v>
      </c>
      <c r="RZ28" s="0" t="n">
        <f aca="false">IF($AG28="●",SUMIFS(ST_SUM!SN:SN,ST_SUM!$L:$L,$G28)/COUNTIFS($G:$G,$G28,$AG:$AG,"●",$A:$A,RZ$5)/RZ$3,0)/3600/$E28</f>
        <v>0</v>
      </c>
      <c r="SA28" s="0" t="n">
        <f aca="false">IF($AH28="●",SUMIFS(ST_SUM!SO:SO,ST_SUM!$L:$L,$G28)/COUNTIFS($G:$G,$G28,$AH:$AH,"●",$A:$A,SA$5)/SA$3,0)/3600/$E28</f>
        <v>0</v>
      </c>
      <c r="SB28" s="0" t="n">
        <f aca="false">IF($AI28="●",SUMIFS(ST_SUM!SP:SP,ST_SUM!$L:$L,$G28)/COUNTIFS($G:$G,$G28,$AI:$AI,"●",$A:$A,SB$5)/SB$3,0)/3600/$E28</f>
        <v>0</v>
      </c>
      <c r="SC28" s="0" t="n">
        <f aca="false">IF($AJ28="●",SUMIFS(ST_SUM!SQ:SQ,ST_SUM!$L:$L,$G28)/COUNTIFS($G:$G,$G28,$AJ:$AJ,"●",$A:$A,SC$5)/SC$3,0)/3600/$E28</f>
        <v>0</v>
      </c>
      <c r="SD28" s="0" t="n">
        <f aca="false">IF($AK28="●",SUMIFS(ST_SUM!SR:SR,ST_SUM!$L:$L,$G28)/COUNTIFS($G:$G,$G28,$AK:$AK,"●",$A:$A,SD$5)/SD$3,0)/3600/$E28</f>
        <v>0</v>
      </c>
      <c r="SE28" s="0" t="n">
        <f aca="false">IF($AL28="●",SUMIFS(ST_SUM!SS:SS,ST_SUM!$L:$L,$G28)/COUNTIFS($G:$G,$G28,$AL:$AL,"●",$A:$A,SE$5)/SE$3,0)/3600/$E28</f>
        <v>0</v>
      </c>
      <c r="SF28" s="0" t="n">
        <f aca="false">IF($AM28="●",SUMIFS(ST_SUM!ST:ST,ST_SUM!$L:$L,$G28)/COUNTIFS($G:$G,$G28,$AM:$AM,"●",$A:$A,SF$5)/SF$3,0)/3600/$E28</f>
        <v>0</v>
      </c>
      <c r="SG28" s="0" t="n">
        <f aca="false">IF($AN28="●",SUMIFS(ST_SUM!SU:SU,ST_SUM!$L:$L,$G28)/COUNTIFS($G:$G,$G28,$AN:$AN,"●",$A:$A,SG$5)/SG$3,0)/3600/$E28</f>
        <v>0</v>
      </c>
      <c r="SH28" s="0" t="n">
        <f aca="false">IF($AO28="●",SUMIFS(ST_SUM!SV:SV,ST_SUM!$L:$L,$G28)/COUNTIFS($G:$G,$G28,$AO:$AO,"●",$A:$A,SH$5)/SH$3,0)/3600/$E28</f>
        <v>0</v>
      </c>
      <c r="SI28" s="0" t="n">
        <f aca="false">IF($AP28="●",SUMIFS(ST_SUM!SW:SW,ST_SUM!$L:$L,$G28)/COUNTIFS($G:$G,$G28,$AP:$AP,"●",$A:$A,SI$5)/SI$3,0)/3600/$E28</f>
        <v>0</v>
      </c>
      <c r="SJ28" s="0" t="n">
        <f aca="false">IF($AQ28="●",SUMIFS(ST_SUM!SX:SX,ST_SUM!$L:$L,$G28)/COUNTIFS($G:$G,$G28,$AQ:$AQ,"●",$A:$A,SJ$5)/SJ$3,0)/3600/$E28</f>
        <v>0</v>
      </c>
      <c r="SK28" s="0" t="n">
        <f aca="false">IF($AR28="●",SUMIFS(ST_SUM!SY:SY,ST_SUM!$L:$L,$G28)/COUNTIFS($G:$G,$G28,$AR:$AR,"●",$A:$A,SK$5)/SK$3,0)/3600/$E28</f>
        <v>0</v>
      </c>
      <c r="SL28" s="0" t="n">
        <f aca="false">IF($AS28="●",SUMIFS(ST_SUM!SZ:SZ,ST_SUM!$L:$L,$G28)/COUNTIFS($G:$G,$G28,$AS:$AS,"●",$A:$A,SL$5)/SL$3,0)/3600/$E28</f>
        <v>0</v>
      </c>
      <c r="SM28" s="0" t="n">
        <f aca="false">IF($AT28="●",SUMIFS(ST_SUM!TA:TA,ST_SUM!$L:$L,$G28)/COUNTIFS($G:$G,$G28,$AT:$AT,"●",$A:$A,SM$5)/SM$3,0)/3600/$E28</f>
        <v>0</v>
      </c>
      <c r="SN28" s="0" t="n">
        <f aca="false">IF($AU28="●",SUMIFS(ST_SUM!TB:TB,ST_SUM!$L:$L,$G28)/COUNTIFS($G:$G,$G28,$AU:$AU,"●",$A:$A,SN$5)/SN$3,0)/3600/$E28</f>
        <v>0</v>
      </c>
      <c r="SO28" s="0" t="n">
        <f aca="false">IF($AV28="●",SUMIFS(ST_SUM!TC:TC,ST_SUM!$L:$L,$G28)/COUNTIFS($G:$G,$G28,$AV:$AV,"●",$A:$A,SO$5)/SO$3,0)/3600/$E28</f>
        <v>0</v>
      </c>
      <c r="SP28" s="0" t="n">
        <f aca="false">IF($AW28="●",SUMIFS(ST_SUM!TD:TD,ST_SUM!$L:$L,$G28)/COUNTIFS($G:$G,$G28,$AW:$AW,"●",$A:$A,SP$5)/SP$3,0)/3600/$E28</f>
        <v>0</v>
      </c>
      <c r="SQ28" s="0" t="n">
        <f aca="false">IF($AX28="●",SUMIFS(ST_SUM!TE:TE,ST_SUM!$L:$L,$G28)/COUNTIFS($G:$G,$G28,$AX:$AX,"●",$A:$A,SQ$5)/SQ$3,0)/3600/$E28</f>
        <v>0</v>
      </c>
      <c r="SR28" s="0" t="n">
        <f aca="false">IF($AY28="●",SUMIFS(ST_SUM!TF:TF,ST_SUM!$L:$L,$G28)/COUNTIFS($G:$G,$G28,$AY:$AY,"●",$A:$A,SR$5)/SR$3,0)/3600/$E28</f>
        <v>0</v>
      </c>
      <c r="SS28" s="0" t="n">
        <f aca="false">IF($AZ28="●",SUMIFS(ST_SUM!TG:TG,ST_SUM!$L:$L,$G28)/COUNTIFS($G:$G,$G28,$AZ:$AZ,"●",$A:$A,SS$5)/SS$3,0)/3600/$E28</f>
        <v>0</v>
      </c>
      <c r="ST28" s="0" t="n">
        <f aca="false">IF($BA28="●",SUMIFS(ST_SUM!TH:TH,ST_SUM!$L:$L,$G28)/COUNTIFS($G:$G,$G28,$BA:$BA,"●",$A:$A,ST$5)/ST$3,0)/3600/$E28</f>
        <v>0</v>
      </c>
      <c r="SU28" s="0" t="n">
        <f aca="false">IF($BB28="●",SUMIFS(ST_SUM!TI:TI,ST_SUM!$L:$L,$G28)/COUNTIFS($G:$G,$G28,$BB:$BB,"●",$A:$A,SU$5)/SU$3,0)/3600/$E28</f>
        <v>0</v>
      </c>
      <c r="SV28" s="0" t="n">
        <f aca="false">IF($BC28="●",SUMIFS(ST_SUM!TJ:TJ,ST_SUM!$L:$L,$G28)/COUNTIFS($G:$G,$G28,$BC:$BC,"●",$A:$A,SV$5)/SV$3,0)/3600/$E28</f>
        <v>0</v>
      </c>
      <c r="SW28" s="0" t="n">
        <f aca="false">IF($BD28="●",SUMIFS(ST_SUM!TK:TK,ST_SUM!$L:$L,$G28)/COUNTIFS($G:$G,$G28,$BD:$BD,"●",$A:$A,SW$5)/SW$3,0)/3600/$E28</f>
        <v>0</v>
      </c>
      <c r="SX28" s="0" t="n">
        <f aca="false">IF($BE28="●",SUMIFS(ST_SUM!TL:TL,ST_SUM!$L:$L,$G28)/COUNTIFS($G:$G,$G28,$BE:$BE,"●",$A:$A,SX$5)/SX$3,0)/3600/$E28</f>
        <v>0</v>
      </c>
      <c r="SY28" s="0" t="n">
        <f aca="false">IF($BF28="●",SUMIFS(ST_SUM!TM:TM,ST_SUM!$L:$L,$G28)/COUNTIFS($G:$G,$G28,$BF:$BF,"●",$A:$A,SY$5)/SY$3,0)/3600/$E28</f>
        <v>0</v>
      </c>
      <c r="SZ28" s="0" t="n">
        <f aca="false">IF($BG28="●",SUMIFS(ST_SUM!TN:TN,ST_SUM!$L:$L,$G28)/COUNTIFS($G:$G,$G28,$BG:$BG,"●",$A:$A,SZ$5)/SZ$3,0)/3600/$E28</f>
        <v>0</v>
      </c>
      <c r="TA28" s="0" t="n">
        <f aca="false">IF($BH28="●",SUMIFS(ST_SUM!TO:TO,ST_SUM!$L:$L,$G28)/COUNTIFS($G:$G,$G28,$BH:$BH,"●",$A:$A,TA$5)/TA$3,0)/3600/$E28</f>
        <v>0</v>
      </c>
      <c r="TB28" s="0" t="n">
        <f aca="false">IF($BI28="●",SUMIFS(ST_SUM!TP:TP,ST_SUM!$L:$L,$G28)/COUNTIFS($G:$G,$G28,$BI:$BI,"●",$A:$A,TB$5)/TB$3,0)/3600/$E28</f>
        <v>0</v>
      </c>
      <c r="TC28" s="0" t="n">
        <f aca="false">IF($BJ28="●",SUMIFS(ST_SUM!TQ:TQ,ST_SUM!$L:$L,$G28)/COUNTIFS($G:$G,$G28,$BJ:$BJ,"●",$A:$A,TC$5)/TC$3,0)/3600/$E28</f>
        <v>0</v>
      </c>
      <c r="TD28" s="0" t="n">
        <f aca="false">IF($BK28="●",SUMIFS(ST_SUM!TR:TR,ST_SUM!$L:$L,$G28)/COUNTIFS($G:$G,$G28,$BK:$BK,"●",$A:$A,TD$5)/TD$3,0)/3600/$E28</f>
        <v>0</v>
      </c>
      <c r="TE28" s="0" t="n">
        <f aca="false">IF($BL28="●",SUMIFS(ST_SUM!TS:TS,ST_SUM!$L:$L,$G28)/COUNTIFS($G:$G,$G28,$BL:$BL,"●",$A:$A,TE$5)/TE$3,0)/3600/$E28</f>
        <v>0</v>
      </c>
      <c r="TF28" s="0" t="n">
        <f aca="false">IF($BM28="●",SUMIFS(ST_SUM!TT:TT,ST_SUM!$L:$L,$G28)/COUNTIFS($G:$G,$G28,$BM:$BM,"●",$A:$A,TF$5)/TF$3,0)/3600/$E28</f>
        <v>0</v>
      </c>
      <c r="TG28" s="0" t="n">
        <f aca="false">IF($BN28="●",SUMIFS(ST_SUM!TU:TU,ST_SUM!$L:$L,$G28)/COUNTIFS($G:$G,$G28,$BN:$BN,"●",$A:$A,TG$5)/TG$3,0)/3600/$E28</f>
        <v>0</v>
      </c>
      <c r="TH28" s="0" t="n">
        <f aca="false">IF($BO28="●",SUMIFS(ST_SUM!TV:TV,ST_SUM!$L:$L,$G28)/COUNTIFS($G:$G,$G28,$BO:$BO,"●",$A:$A,TH$5)/TH$3,0)/3600/$E28</f>
        <v>0</v>
      </c>
      <c r="TI28" s="0" t="n">
        <f aca="false">IF($BP28="●",SUMIFS(ST_SUM!TW:TW,ST_SUM!$L:$L,$G28)/COUNTIFS($G:$G,$G28,$BP:$BP,"●",$A:$A,TI$5)/TI$3,0)/3600/$E28</f>
        <v>0</v>
      </c>
      <c r="TJ28" s="0" t="n">
        <f aca="false">IF($BQ28="●",SUMIFS(ST_SUM!TX:TX,ST_SUM!$L:$L,$G28)/COUNTIFS($G:$G,$G28,$BQ:$BQ,"●",$A:$A,TJ$5)/TJ$3,0)/3600/$E28</f>
        <v>0</v>
      </c>
      <c r="TK28" s="0" t="n">
        <f aca="false">IF($BR28="●",SUMIFS(ST_SUM!TY:TY,ST_SUM!$L:$L,$G28)/COUNTIFS($G:$G,$G28,$BR:$BR,"●",$A:$A,TK$5)/TK$3,0)/3600/$E28</f>
        <v>0</v>
      </c>
      <c r="TL28" s="0" t="n">
        <f aca="false">IF($BS28="●",SUMIFS(ST_SUM!TZ:TZ,ST_SUM!$L:$L,$G28)/COUNTIFS($G:$G,$G28,$BS:$BS,"●",$A:$A,TL$5)/TL$3,0)/3600/$E28</f>
        <v>0</v>
      </c>
      <c r="TM28" s="0" t="n">
        <f aca="false">IF($BT28="●",SUMIFS(ST_SUM!UA:UA,ST_SUM!$L:$L,$G28)/COUNTIFS($G:$G,$G28,$BT:$BT,"●",$A:$A,TM$5)/TM$3,0)/3600/$E28</f>
        <v>0</v>
      </c>
      <c r="TN28" s="0" t="n">
        <f aca="false">SUM(RA28:TM28)</f>
        <v>0.122066145833333</v>
      </c>
      <c r="TO28" s="0" t="n">
        <f aca="false">IF($H28="●",SUMIFS(ST_SUM!UC:UC,ST_SUM!$L:$L,$G28)/COUNTIFS($G:$G,$G28,$H:$H,"●",$A:$A,TO$5)/TO$3,0)/3600/$E28</f>
        <v>0</v>
      </c>
      <c r="TP28" s="0" t="n">
        <f aca="false">IF($I28="●",SUMIFS(ST_SUM!UD:UD,ST_SUM!$L:$L,$G28)/COUNTIFS($G:$G,$G28,$I:$I,"●",$A:$A,TP$5)/TP$3,0)/3600/$E28</f>
        <v>0</v>
      </c>
      <c r="TQ28" s="0" t="n">
        <f aca="false">IF($J28="●",SUMIFS(ST_SUM!UE:UE,ST_SUM!$L:$L,$G28)/COUNTIFS($G:$G,$G28,$J:$J,"●",$A:$A,TQ$5)/TQ$3,0)/3600/$E28</f>
        <v>0</v>
      </c>
      <c r="TR28" s="0" t="n">
        <f aca="false">IF($K28="●",SUMIFS(ST_SUM!UF:UF,ST_SUM!$L:$L,$G28)/COUNTIFS($G:$G,$G28,$K:$K,"●",$A:$A,TR$5)/TR$3,0)/3600/$E28</f>
        <v>0</v>
      </c>
      <c r="TS28" s="0" t="n">
        <f aca="false">IF($L28="●",SUMIFS(ST_SUM!UG:UG,ST_SUM!$L:$L,$G28)/COUNTIFS($G:$G,$G28,$L:$L,"●",$A:$A,TS$5)/TS$3,0)/3600/$E28</f>
        <v>0</v>
      </c>
      <c r="TT28" s="0" t="n">
        <f aca="false">IF($M28="●",SUMIFS(ST_SUM!UH:UH,ST_SUM!$L:$L,$G28)/COUNTIFS($G:$G,$G28,$M:$M,"●",$A:$A,TT$5)/TT$3,0)/3600/$E28</f>
        <v>0</v>
      </c>
      <c r="TU28" s="0" t="n">
        <f aca="false">IF($N28="●",SUMIFS(ST_SUM!UI:UI,ST_SUM!$L:$L,$G28)/COUNTIFS($G:$G,$G28,$N:$N,"●",$A:$A,TU$5)/TU$3,0)/3600/$E28</f>
        <v>0</v>
      </c>
      <c r="TV28" s="0" t="n">
        <f aca="false">IF($O28="●",SUMIFS(ST_SUM!UJ:UJ,ST_SUM!$L:$L,$G28,ST_SUM!$M:$M,IF($B28='PART METHOD'!$D$4,"FMCNC1",IF($B28='PART METHOD'!$D$6,"FMCNC2","STD")))/IF($B28='PART METHOD'!$D$4,COUNTIFS($G:$G,$G28,$O:$O,"●",$A:$A,TV$5,$B:$B,'PART METHOD'!$D$4),IF($B28='PART METHOD'!$D$6,COUNTIFS($G:$G,$G28,$O:$O,"●",$A:$A,TV$5,$B:$B,'PART METHOD'!$D$6),COUNTIFS($G:$G,$G28,$O:$O,"●",$A:$A,TV$5,$B:$B,"&lt;&gt;"&amp;'PART METHOD'!$D$4,$B:$B,"&lt;&gt;"&amp;'PART METHOD'!$D$6)))/TV$3,0)/3600/$E28</f>
        <v>0</v>
      </c>
      <c r="TW28" s="0" t="n">
        <f aca="false">IF($P28="●",SUMIFS(ST_SUM!UK:UK,ST_SUM!$L:$L,$G28,ST_SUM!$M:$M,IF($B28='PART METHOD'!$D$4,"FMCNC1",IF($B28='PART METHOD'!$D$6,"FMCNC2","STD")))/IF($B28='PART METHOD'!$D$4,COUNTIFS($G:$G,$G28,$P:$P,"●",$A:$A,TW$5,$B:$B,'PART METHOD'!$D$4),IF($B28='PART METHOD'!$D$6,COUNTIFS($G:$G,$G28,$P:$P,"●",$A:$A,TW$5,$B:$B,'PART METHOD'!$D$6),COUNTIFS($G:$G,$G28,$P:$P,"●",$A:$A,TW$5,$B:$B,"&lt;&gt;"&amp;'PART METHOD'!$D$4,$B:$B,"&lt;&gt;"&amp;'PART METHOD'!$D$6)))/TW$3,0)/3600/$E28</f>
        <v>0.0110069444444444</v>
      </c>
      <c r="TX28" s="0" t="n">
        <f aca="false">IF($Q28="●",SUMIFS(ST_SUM!UL:UL,ST_SUM!$L:$L,$G28,ST_SUM!$M:$M,IF($B28='PART METHOD'!$D$4,"FMCNC1",IF($B28='PART METHOD'!$D$6,"FMCNC2","STD")))/IF($B28='PART METHOD'!$D$4,COUNTIFS($G:$G,$G28,$Q:$Q,"●",$A:$A,TX$5,$B:$B,'PART METHOD'!$D$4),IF($B28='PART METHOD'!$D$6,COUNTIFS($G:$G,$G28,$Q:$Q,"●",$A:$A,TX$5,$B:$B,'PART METHOD'!$D$6),COUNTIFS($G:$G,$G28,$Q:$Q,"●",$A:$A,TX$5,$B:$B,"&lt;&gt;"&amp;'PART METHOD'!$D$4,$B:$B,"&lt;&gt;"&amp;'PART METHOD'!$D$6)))/TX$3,0)/3600/$E28</f>
        <v>0.03125</v>
      </c>
      <c r="TY28" s="0" t="n">
        <f aca="false">IF($R28="●",SUMIFS(ST_SUM!UM:UM,ST_SUM!$L:$L,$G28,ST_SUM!$M:$M,IF($B28='PART METHOD'!$D$4,"FMCNC1",IF($B28='PART METHOD'!$D$6,"FMCNC2","STD")))/IF($B28='PART METHOD'!$D$4,COUNTIFS($G:$G,$G28,$R:$R,"●",$A:$A,TY$5,$B:$B,'PART METHOD'!$D$4),IF($B28='PART METHOD'!$D$6,COUNTIFS($G:$G,$G28,$R:$R,"●",$A:$A,TY$5,$B:$B,'PART METHOD'!$D$6),COUNTIFS($G:$G,$G28,$R:$R,"●",$A:$A,TY$5,$B:$B,"&lt;&gt;"&amp;'PART METHOD'!$D$4,$B:$B,"&lt;&gt;"&amp;'PART METHOD'!$D$6)))/TY$3,0)/3600/$E28</f>
        <v>0.0673611111111111</v>
      </c>
      <c r="TZ28" s="0" t="n">
        <f aca="false">IF($S28="●",SUMIFS(ST_SUM!UN:UN,ST_SUM!$L:$L,$G28,ST_SUM!$M:$M,IF($B28='PART METHOD'!$D$4,"FMCNC1",IF($B28='PART METHOD'!$D$6,"FMCNC2","STD")))/IF($B28='PART METHOD'!$D$4,COUNTIFS($G:$G,$G28,$S:$S,"●",$A:$A,TZ$5,$B:$B,'PART METHOD'!$D$4),IF($B28='PART METHOD'!$D$6,COUNTIFS($G:$G,$G28,$S:$S,"●",$A:$A,TZ$5,$B:$B,'PART METHOD'!$D$6),COUNTIFS($G:$G,$G28,$S:$S,"●",$A:$A,TZ$5,$B:$B,"&lt;&gt;"&amp;'PART METHOD'!$D$4,$B:$B,"&lt;&gt;"&amp;'PART METHOD'!$D$6)))/TZ$3,0)/3600/$E28</f>
        <v>0.0794444444444444</v>
      </c>
      <c r="UA28" s="0" t="n">
        <f aca="false">IF($T28="●",SUMIFS(ST_SUM!UO:UO,ST_SUM!$L:$L,$G28,ST_SUM!$M:$M,IF($B28='PART METHOD'!$D$4,"FMCNC1",IF($B28='PART METHOD'!$D$6,"FMCNC2","STD")))/IF($B28='PART METHOD'!$D$4,COUNTIFS($G:$G,$G28,$T:$T,"●",$A:$A,UA$5,$B:$B,'PART METHOD'!$D$4),IF($B28='PART METHOD'!$D$6,COUNTIFS($G:$G,$G28,$T:$T,"●",$A:$A,UA$5,$B:$B,'PART METHOD'!$D$6),COUNTIFS($G:$G,$G28,$T:$T,"●",$A:$A,UA$5,$B:$B,"&lt;&gt;"&amp;'PART METHOD'!$D$4,$B:$B,"&lt;&gt;"&amp;'PART METHOD'!$D$6)))/UA$3,0)/3600/$E28</f>
        <v>0.110243055555556</v>
      </c>
      <c r="UB28" s="0" t="n">
        <f aca="false">IF($U28="●",SUMIFS(ST_SUM!UP:UP,ST_SUM!$L:$L,$G28,ST_SUM!$M:$M,IF($B28='PART METHOD'!$D$4,"FMCNC1",IF($B28='PART METHOD'!$D$6,"FMCNC2","STD")))/IF($B28='PART METHOD'!$D$4,COUNTIFS($G:$G,$G28,$U:$U,"●",$A:$A,UB$5,$B:$B,'PART METHOD'!$D$4),IF($B28='PART METHOD'!$D$6,COUNTIFS($G:$G,$G28,$U:$U,"●",$A:$A,UB$5,$B:$B,'PART METHOD'!$D$6),COUNTIFS($G:$G,$G28,$U:$U,"●",$A:$A,UB$5,$B:$B,"&lt;&gt;"&amp;'PART METHOD'!$D$4,$B:$B,"&lt;&gt;"&amp;'PART METHOD'!$D$6)))/UB$3,0)/3600/$E28</f>
        <v>0.168333333333333</v>
      </c>
      <c r="UC28" s="0" t="n">
        <f aca="false">IF($V28="●",SUMIFS(ST_SUM!UQ:UQ,ST_SUM!$L:$L,$G28,ST_SUM!$M:$M,IF($B28='PART METHOD'!$D$4,"FMCNC1",IF($B28='PART METHOD'!$D$6,"FMCNC2","STD")))/IF($B28='PART METHOD'!$D$4,COUNTIFS($G:$G,$G28,$V:$V,"●",$A:$A,UC$5,$B:$B,'PART METHOD'!$D$4),IF($B28='PART METHOD'!$D$6,COUNTIFS($G:$G,$G28,$V:$V,"●",$A:$A,UC$5,$B:$B,'PART METHOD'!$D$6),COUNTIFS($G:$G,$G28,$V:$V,"●",$A:$A,UC$5,$B:$B,"&lt;&gt;"&amp;'PART METHOD'!$D$4,$B:$B,"&lt;&gt;"&amp;'PART METHOD'!$D$6)))/UC$3,0)/3600/$E28</f>
        <v>0.196666666666667</v>
      </c>
      <c r="UD28" s="0" t="n">
        <f aca="false">IF($W28="●",SUMIFS(ST_SUM!UR:UR,ST_SUM!$L:$L,$G28,ST_SUM!$N:$N,IF($B28='PART METHOD'!$D$5,"HAND","STD"))/COUNTIFS($G:$G,$G28,$W:$W,"●",$A:$A,UD$5,$B:$B,IF($B28='PART METHOD'!$D$5,'PART METHOD'!$D$5,"&lt;&gt;"&amp;'PART METHOD'!$D$5))/UD$3,0)/3600/$E28</f>
        <v>0</v>
      </c>
      <c r="UE28" s="0" t="n">
        <f aca="false">IF($X28="●",SUMIFS(ST_SUM!US:US,ST_SUM!$L:$L,$G28)/COUNTIFS($G:$G,$G28,$X:$X,"●",$A:$A,UE$5)/UE$3,0)/3600/$E28</f>
        <v>0</v>
      </c>
      <c r="UF28" s="0" t="n">
        <f aca="false">IF($Y28="●",SUMIFS(ST_SUM!UT:UT,ST_SUM!$L:$L,$G28)/COUNTIFS($G:$G,$G28,$Y:$Y,"●",$A:$A,UF$5)/UF$3,0)/3600/$E28</f>
        <v>0</v>
      </c>
      <c r="UG28" s="0" t="n">
        <f aca="false">IF($Z28="●",SUMIFS(ST_SUM!UU:UU,ST_SUM!$L:$L,$G28)/COUNTIFS($G:$G,$G28,$Z:$Z,"●",$A:$A,UG$5)/UG$3,0)/3600/$E28</f>
        <v>0</v>
      </c>
      <c r="UH28" s="0" t="n">
        <f aca="false">IF($AA28="●",SUMIFS(ST_SUM!UV:UV,ST_SUM!$L:$L,$G28)/COUNTIFS($G:$G,$G28,$AA:$AA,"●",$A:$A,UH$5)/UH$3,0)/3600/$E28</f>
        <v>0</v>
      </c>
      <c r="UI28" s="0" t="n">
        <f aca="false">IF($AB28="●",SUMIFS(ST_SUM!UW:UW,ST_SUM!$L:$L,$G28)/COUNTIFS($G:$G,$G28,$AB:$AB,"●",$A:$A,UI$5)/UI$3,0)/3600/$E28</f>
        <v>0</v>
      </c>
      <c r="UJ28" s="0" t="n">
        <f aca="false">IF($AC28="●",SUMIFS(ST_SUM!UX:UX,ST_SUM!$L:$L,$G28)/COUNTIFS($G:$G,$G28,$AC:$AC,"●",$A:$A,UJ$5)/UJ$3,0)/3600/$E28</f>
        <v>0</v>
      </c>
      <c r="UK28" s="0" t="n">
        <f aca="false">IF($AD28="●",SUMIFS(ST_SUM!UY:UY,ST_SUM!$L:$L,$G28)/COUNTIFS($G:$G,$G28,$AD:$AD,"●",$A:$A,UK$5)/UK$3,0)/3600/$E28</f>
        <v>0</v>
      </c>
      <c r="UL28" s="0" t="n">
        <f aca="false">IF($AE28="●",SUMIFS(ST_SUM!UZ:UZ,ST_SUM!$L:$L,$G28)/COUNTIFS($G:$G,$G28,$AE:$AE,"●",$A:$A,UL$5)/UL$3,0)/3600/$E28</f>
        <v>0</v>
      </c>
      <c r="UM28" s="0" t="n">
        <f aca="false">IF($AF28="●",SUMIFS(ST_SUM!VA:VA,ST_SUM!$L:$L,$G28)/COUNTIFS($G:$G,$G28,$AF:$AF,"●",$A:$A,UM$5)/UM$3,0)/3600/$E28</f>
        <v>0</v>
      </c>
      <c r="UN28" s="0" t="n">
        <f aca="false">IF($AG28="●",SUMIFS(ST_SUM!VB:VB,ST_SUM!$L:$L,$G28)/COUNTIFS($G:$G,$G28,$AG:$AG,"●",$A:$A,UN$5)/UN$3,0)/3600/$E28</f>
        <v>0</v>
      </c>
      <c r="UO28" s="0" t="n">
        <f aca="false">IF($AH28="●",SUMIFS(ST_SUM!VC:VC,ST_SUM!$L:$L,$G28)/COUNTIFS($G:$G,$G28,$AH:$AH,"●",$A:$A,UO$5)/UO$3,0)/3600/$E28</f>
        <v>0</v>
      </c>
      <c r="UP28" s="0" t="n">
        <f aca="false">IF($AI28="●",SUMIFS(ST_SUM!VD:VD,ST_SUM!$L:$L,$G28)/COUNTIFS($G:$G,$G28,$AI:$AI,"●",$A:$A,UP$5)/UP$3,0)/3600/$E28</f>
        <v>0</v>
      </c>
      <c r="UQ28" s="0" t="n">
        <f aca="false">IF($AJ28="●",SUMIFS(ST_SUM!VE:VE,ST_SUM!$L:$L,$G28)/COUNTIFS($G:$G,$G28,$AJ:$AJ,"●",$A:$A,UQ$5)/UQ$3,0)/3600/$E28</f>
        <v>0</v>
      </c>
      <c r="UR28" s="0" t="n">
        <f aca="false">IF($AK28="●",SUMIFS(ST_SUM!VF:VF,ST_SUM!$L:$L,$G28)/COUNTIFS($G:$G,$G28,$AK:$AK,"●",$A:$A,UR$5)/UR$3,0)/3600/$E28</f>
        <v>0</v>
      </c>
      <c r="US28" s="0" t="n">
        <f aca="false">IF($AL28="●",SUMIFS(ST_SUM!VG:VG,ST_SUM!$L:$L,$G28)/COUNTIFS($G:$G,$G28,$AL:$AL,"●",$A:$A,US$5)/US$3,0)/3600/$E28</f>
        <v>0</v>
      </c>
      <c r="UT28" s="0" t="n">
        <f aca="false">IF($AM28="●",SUMIFS(ST_SUM!VH:VH,ST_SUM!$L:$L,$G28)/COUNTIFS($G:$G,$G28,$AM:$AM,"●",$A:$A,UT$5)/UT$3,0)/3600/$E28</f>
        <v>0</v>
      </c>
      <c r="UU28" s="0" t="n">
        <f aca="false">IF($AN28="●",SUMIFS(ST_SUM!VI:VI,ST_SUM!$L:$L,$G28)/COUNTIFS($G:$G,$G28,$AN:$AN,"●",$A:$A,UU$5)/UU$3,0)/3600/$E28</f>
        <v>0</v>
      </c>
      <c r="UV28" s="0" t="n">
        <f aca="false">IF($AO28="●",SUMIFS(ST_SUM!VJ:VJ,ST_SUM!$L:$L,$G28)/COUNTIFS($G:$G,$G28,$AO:$AO,"●",$A:$A,UV$5)/UV$3,0)/3600/$E28</f>
        <v>0</v>
      </c>
      <c r="UW28" s="0" t="n">
        <f aca="false">IF($AP28="●",SUMIFS(ST_SUM!VK:VK,ST_SUM!$L:$L,$G28)/COUNTIFS($G:$G,$G28,$AP:$AP,"●",$A:$A,UW$5)/UW$3,0)/3600/$E28</f>
        <v>0</v>
      </c>
      <c r="UX28" s="0" t="n">
        <f aca="false">IF($AQ28="●",SUMIFS(ST_SUM!VL:VL,ST_SUM!$L:$L,$G28)/COUNTIFS($G:$G,$G28,$AQ:$AQ,"●",$A:$A,UX$5)/UX$3,0)/3600/$E28</f>
        <v>0</v>
      </c>
      <c r="UY28" s="0" t="n">
        <f aca="false">IF($AR28="●",SUMIFS(ST_SUM!VM:VM,ST_SUM!$L:$L,$G28)/COUNTIFS($G:$G,$G28,$AR:$AR,"●",$A:$A,UY$5)/UY$3,0)/3600/$E28</f>
        <v>0</v>
      </c>
      <c r="UZ28" s="0" t="n">
        <f aca="false">IF($AS28="●",SUMIFS(ST_SUM!VN:VN,ST_SUM!$L:$L,$G28)/COUNTIFS($G:$G,$G28,$AS:$AS,"●",$A:$A,UZ$5)/UZ$3,0)/3600/$E28</f>
        <v>0</v>
      </c>
      <c r="VA28" s="0" t="n">
        <f aca="false">IF($AT28="●",SUMIFS(ST_SUM!VO:VO,ST_SUM!$L:$L,$G28)/COUNTIFS($G:$G,$G28,$AT:$AT,"●",$A:$A,VA$5)/VA$3,0)/3600/$E28</f>
        <v>0</v>
      </c>
      <c r="VB28" s="0" t="n">
        <f aca="false">IF($AU28="●",SUMIFS(ST_SUM!VP:VP,ST_SUM!$L:$L,$G28)/COUNTIFS($G:$G,$G28,$AU:$AU,"●",$A:$A,VB$5)/VB$3,0)/3600/$E28</f>
        <v>0</v>
      </c>
      <c r="VC28" s="0" t="n">
        <f aca="false">IF($AV28="●",SUMIFS(ST_SUM!VQ:VQ,ST_SUM!$L:$L,$G28)/COUNTIFS($G:$G,$G28,$AV:$AV,"●",$A:$A,VC$5)/VC$3,0)/3600/$E28</f>
        <v>0</v>
      </c>
      <c r="VD28" s="0" t="n">
        <f aca="false">IF($AW28="●",SUMIFS(ST_SUM!VR:VR,ST_SUM!$L:$L,$G28)/COUNTIFS($G:$G,$G28,$AW:$AW,"●",$A:$A,VD$5)/VD$3,0)/3600/$E28</f>
        <v>0</v>
      </c>
      <c r="VE28" s="0" t="n">
        <f aca="false">IF($AX28="●",SUMIFS(ST_SUM!VS:VS,ST_SUM!$L:$L,$G28)/COUNTIFS($G:$G,$G28,$AX:$AX,"●",$A:$A,VE$5)/VE$3,0)/3600/$E28</f>
        <v>0</v>
      </c>
      <c r="VF28" s="0" t="n">
        <f aca="false">IF($AY28="●",SUMIFS(ST_SUM!VT:VT,ST_SUM!$L:$L,$G28)/COUNTIFS($G:$G,$G28,$AY:$AY,"●",$A:$A,VF$5)/VF$3,0)/3600/$E28</f>
        <v>0</v>
      </c>
      <c r="VG28" s="0" t="n">
        <f aca="false">IF($AZ28="●",SUMIFS(ST_SUM!VU:VU,ST_SUM!$L:$L,$G28)/COUNTIFS($G:$G,$G28,$AZ:$AZ,"●",$A:$A,VG$5)/VG$3,0)/3600/$E28</f>
        <v>0</v>
      </c>
      <c r="VH28" s="0" t="n">
        <f aca="false">IF($BA28="●",SUMIFS(ST_SUM!VV:VV,ST_SUM!$L:$L,$G28)/COUNTIFS($G:$G,$G28,$BA:$BA,"●",$A:$A,VH$5)/VH$3,0)/3600/$E28</f>
        <v>0</v>
      </c>
      <c r="VI28" s="0" t="n">
        <f aca="false">IF($BB28="●",SUMIFS(ST_SUM!VW:VW,ST_SUM!$L:$L,$G28)/COUNTIFS($G:$G,$G28,$BB:$BB,"●",$A:$A,VI$5)/VI$3,0)/3600/$E28</f>
        <v>0</v>
      </c>
      <c r="VJ28" s="0" t="n">
        <f aca="false">IF($BC28="●",SUMIFS(ST_SUM!VX:VX,ST_SUM!$L:$L,$G28)/COUNTIFS($G:$G,$G28,$BC:$BC,"●",$A:$A,VJ$5)/VJ$3,0)/3600/$E28</f>
        <v>0</v>
      </c>
      <c r="VK28" s="0" t="n">
        <f aca="false">IF($BD28="●",SUMIFS(ST_SUM!VY:VY,ST_SUM!$L:$L,$G28)/COUNTIFS($G:$G,$G28,$BD:$BD,"●",$A:$A,VK$5)/VK$3,0)/3600/$E28</f>
        <v>0</v>
      </c>
      <c r="VL28" s="0" t="n">
        <f aca="false">IF($BE28="●",SUMIFS(ST_SUM!VZ:VZ,ST_SUM!$L:$L,$G28)/COUNTIFS($G:$G,$G28,$BE:$BE,"●",$A:$A,VL$5)/VL$3,0)/3600/$E28</f>
        <v>0</v>
      </c>
      <c r="VM28" s="0" t="n">
        <f aca="false">IF($BF28="●",SUMIFS(ST_SUM!WA:WA,ST_SUM!$L:$L,$G28)/COUNTIFS($G:$G,$G28,$BF:$BF,"●",$A:$A,VM$5)/VM$3,0)/3600/$E28</f>
        <v>0</v>
      </c>
      <c r="VN28" s="0" t="n">
        <f aca="false">IF($BG28="●",SUMIFS(ST_SUM!WB:WB,ST_SUM!$L:$L,$G28)/COUNTIFS($G:$G,$G28,$BG:$BG,"●",$A:$A,VN$5)/VN$3,0)/3600/$E28</f>
        <v>0</v>
      </c>
      <c r="VO28" s="0" t="n">
        <f aca="false">IF($BH28="●",SUMIFS(ST_SUM!WC:WC,ST_SUM!$L:$L,$G28)/COUNTIFS($G:$G,$G28,$BH:$BH,"●",$A:$A,VO$5)/VO$3,0)/3600/$E28</f>
        <v>0</v>
      </c>
      <c r="VP28" s="0" t="n">
        <f aca="false">IF($BI28="●",SUMIFS(ST_SUM!WD:WD,ST_SUM!$L:$L,$G28)/COUNTIFS($G:$G,$G28,$BI:$BI,"●",$A:$A,VP$5)/VP$3,0)/3600/$E28</f>
        <v>0</v>
      </c>
      <c r="VQ28" s="0" t="n">
        <f aca="false">IF($BJ28="●",SUMIFS(ST_SUM!WE:WE,ST_SUM!$L:$L,$G28)/COUNTIFS($G:$G,$G28,$BJ:$BJ,"●",$A:$A,VQ$5)/VQ$3,0)/3600/$E28</f>
        <v>0</v>
      </c>
      <c r="VR28" s="0" t="n">
        <f aca="false">IF($BK28="●",SUMIFS(ST_SUM!WF:WF,ST_SUM!$L:$L,$G28)/COUNTIFS($G:$G,$G28,$BK:$BK,"●",$A:$A,VR$5)/VR$3,0)/3600/$E28</f>
        <v>0</v>
      </c>
      <c r="VS28" s="0" t="n">
        <f aca="false">IF($BL28="●",SUMIFS(ST_SUM!WG:WG,ST_SUM!$L:$L,$G28)/COUNTIFS($G:$G,$G28,$BL:$BL,"●",$A:$A,VS$5)/VS$3,0)/3600/$E28</f>
        <v>0</v>
      </c>
      <c r="VT28" s="0" t="n">
        <f aca="false">IF($BM28="●",SUMIFS(ST_SUM!WH:WH,ST_SUM!$L:$L,$G28)/COUNTIFS($G:$G,$G28,$BM:$BM,"●",$A:$A,VT$5)/VT$3,0)/3600/$E28</f>
        <v>0</v>
      </c>
      <c r="VU28" s="0" t="n">
        <f aca="false">IF($BN28="●",SUMIFS(ST_SUM!WI:WI,ST_SUM!$L:$L,$G28)/COUNTIFS($G:$G,$G28,$BN:$BN,"●",$A:$A,VU$5)/VU$3,0)/3600/$E28</f>
        <v>0</v>
      </c>
      <c r="VV28" s="0" t="n">
        <f aca="false">IF($BO28="●",SUMIFS(ST_SUM!WJ:WJ,ST_SUM!$L:$L,$G28)/COUNTIFS($G:$G,$G28,$BO:$BO,"●",$A:$A,VV$5)/VV$3,0)/3600/$E28</f>
        <v>0</v>
      </c>
      <c r="VW28" s="0" t="n">
        <f aca="false">IF($BP28="●",SUMIFS(ST_SUM!WK:WK,ST_SUM!$L:$L,$G28)/COUNTIFS($G:$G,$G28,$BP:$BP,"●",$A:$A,VW$5)/VW$3,0)/3600/$E28</f>
        <v>0</v>
      </c>
      <c r="VX28" s="0" t="n">
        <f aca="false">IF($BQ28="●",SUMIFS(ST_SUM!WL:WL,ST_SUM!$L:$L,$G28)/COUNTIFS($G:$G,$G28,$BQ:$BQ,"●",$A:$A,VX$5)/VX$3,0)/3600/$E28</f>
        <v>0</v>
      </c>
      <c r="VY28" s="0" t="n">
        <f aca="false">IF($BR28="●",SUMIFS(ST_SUM!WM:WM,ST_SUM!$L:$L,$G28)/COUNTIFS($G:$G,$G28,$BR:$BR,"●",$A:$A,VY$5)/VY$3,0)/3600/$E28</f>
        <v>0</v>
      </c>
      <c r="VZ28" s="0" t="n">
        <f aca="false">IF($BS28="●",SUMIFS(ST_SUM!WN:WN,ST_SUM!$L:$L,$G28)/COUNTIFS($G:$G,$G28,$BS:$BS,"●",$A:$A,VZ$5)/VZ$3,0)/3600/$E28</f>
        <v>0</v>
      </c>
      <c r="WA28" s="0" t="n">
        <f aca="false">IF($BT28="●",SUMIFS(ST_SUM!WO:WO,ST_SUM!$L:$L,$G28)/COUNTIFS($G:$G,$G28,$BT:$BT,"●",$A:$A,WA$5)/WA$3,0)/3600/$E28</f>
        <v>0</v>
      </c>
      <c r="WB28" s="0" t="n">
        <f aca="false">SUM(TO28:WA28)</f>
        <v>0.664305555555556</v>
      </c>
      <c r="WC28" s="0" t="n">
        <f aca="false">IF($H28="●",SUMIFS(ST_SUM!WQ:WQ,ST_SUM!$L:$L,$G28)/COUNTIFS($G:$G,$G28,$H:$H,"●",$A:$A,WC$5)/WC$3,0)/3600/$E28</f>
        <v>0</v>
      </c>
      <c r="WD28" s="0" t="n">
        <f aca="false">IF($I28="●",SUMIFS(ST_SUM!WR:WR,ST_SUM!$L:$L,$G28)/COUNTIFS($G:$G,$G28,$I:$I,"●",$A:$A,WD$5)/WD$3,0)/3600/$E28</f>
        <v>0</v>
      </c>
      <c r="WE28" s="0" t="n">
        <f aca="false">IF($J28="●",SUMIFS(ST_SUM!WS:WS,ST_SUM!$L:$L,$G28)/COUNTIFS($G:$G,$G28,$J:$J,"●",$A:$A,WE$5)/WE$3,0)/3600/$E28</f>
        <v>0</v>
      </c>
      <c r="WF28" s="0" t="n">
        <f aca="false">IF($K28="●",SUMIFS(ST_SUM!WT:WT,ST_SUM!$L:$L,$G28)/COUNTIFS($G:$G,$G28,$K:$K,"●",$A:$A,WF$5)/WF$3,0)/3600/$E28</f>
        <v>0</v>
      </c>
      <c r="WG28" s="0" t="n">
        <f aca="false">IF($L28="●",SUMIFS(ST_SUM!WU:WU,ST_SUM!$L:$L,$G28)/COUNTIFS($G:$G,$G28,$L:$L,"●",$A:$A,WG$5)/WG$3,0)/3600/$E28</f>
        <v>0</v>
      </c>
      <c r="WH28" s="0" t="n">
        <f aca="false">IF($M28="●",SUMIFS(ST_SUM!WV:WV,ST_SUM!$L:$L,$G28)/COUNTIFS($G:$G,$G28,$M:$M,"●",$A:$A,WH$5)/WH$3,0)/3600/$E28</f>
        <v>0</v>
      </c>
      <c r="WI28" s="0" t="n">
        <f aca="false">IF($N28="●",SUMIFS(ST_SUM!WW:WW,ST_SUM!$L:$L,$G28)/COUNTIFS($G:$G,$G28,$N:$N,"●",$A:$A,WI$5)/WI$3,0)/3600/$E28</f>
        <v>0</v>
      </c>
      <c r="WJ28" s="0" t="n">
        <f aca="false">IF($O28="●",SUMIFS(ST_SUM!WX:WX,ST_SUM!$L:$L,$G28,ST_SUM!$M:$M,IF($B28='PART METHOD'!$D$4,"FMCNC1",IF($B28='PART METHOD'!$D$6,"FMCNC2","STD")))/IF($B28='PART METHOD'!$D$4,COUNTIFS($G:$G,$G28,$O:$O,"●",$A:$A,WJ$5,$B:$B,'PART METHOD'!$D$4),IF($B28='PART METHOD'!$D$6,COUNTIFS($G:$G,$G28,$O:$O,"●",$A:$A,WJ$5,$B:$B,'PART METHOD'!$D$6),COUNTIFS($G:$G,$G28,$O:$O,"●",$A:$A,WJ$5,$B:$B,"&lt;&gt;"&amp;'PART METHOD'!$D$4,$B:$B,"&lt;&gt;"&amp;'PART METHOD'!$D$6)))/WJ$3,0)/3600/$E28</f>
        <v>0</v>
      </c>
      <c r="WK28" s="0" t="n">
        <f aca="false">IF($P28="●",SUMIFS(ST_SUM!WY:WY,ST_SUM!$L:$L,$G28,ST_SUM!$M:$M,IF($B28='PART METHOD'!$D$4,"FMCNC1",IF($B28='PART METHOD'!$D$6,"FMCNC2","STD")))/IF($B28='PART METHOD'!$D$4,COUNTIFS($G:$G,$G28,$P:$P,"●",$A:$A,WK$5,$B:$B,'PART METHOD'!$D$4),IF($B28='PART METHOD'!$D$6,COUNTIFS($G:$G,$G28,$P:$P,"●",$A:$A,WK$5,$B:$B,'PART METHOD'!$D$6),COUNTIFS($G:$G,$G28,$P:$P,"●",$A:$A,WK$5,$B:$B,"&lt;&gt;"&amp;'PART METHOD'!$D$4,$B:$B,"&lt;&gt;"&amp;'PART METHOD'!$D$6)))/WK$3,0)/3600/$E28</f>
        <v>0.0136586174242424</v>
      </c>
      <c r="WL28" s="0" t="n">
        <f aca="false">IF($Q28="●",SUMIFS(ST_SUM!WZ:WZ,ST_SUM!$L:$L,$G28,ST_SUM!$M:$M,IF($B28='PART METHOD'!$D$4,"FMCNC1",IF($B28='PART METHOD'!$D$6,"FMCNC2","STD")))/IF($B28='PART METHOD'!$D$4,COUNTIFS($G:$G,$G28,$Q:$Q,"●",$A:$A,WL$5,$B:$B,'PART METHOD'!$D$4),IF($B28='PART METHOD'!$D$6,COUNTIFS($G:$G,$G28,$Q:$Q,"●",$A:$A,WL$5,$B:$B,'PART METHOD'!$D$6),COUNTIFS($G:$G,$G28,$Q:$Q,"●",$A:$A,WL$5,$B:$B,"&lt;&gt;"&amp;'PART METHOD'!$D$4,$B:$B,"&lt;&gt;"&amp;'PART METHOD'!$D$6)))/WL$3,0)/3600/$E28</f>
        <v>0.0387784090909091</v>
      </c>
      <c r="WM28" s="0" t="n">
        <f aca="false">IF($R28="●",SUMIFS(ST_SUM!XA:XA,ST_SUM!$L:$L,$G28,ST_SUM!$M:$M,IF($B28='PART METHOD'!$D$4,"FMCNC1",IF($B28='PART METHOD'!$D$6,"FMCNC2","STD")))/IF($B28='PART METHOD'!$D$4,COUNTIFS($G:$G,$G28,$R:$R,"●",$A:$A,WM$5,$B:$B,'PART METHOD'!$D$4),IF($B28='PART METHOD'!$D$6,COUNTIFS($G:$G,$G28,$R:$R,"●",$A:$A,WM$5,$B:$B,'PART METHOD'!$D$6),COUNTIFS($G:$G,$G28,$R:$R,"●",$A:$A,WM$5,$B:$B,"&lt;&gt;"&amp;'PART METHOD'!$D$4,$B:$B,"&lt;&gt;"&amp;'PART METHOD'!$D$6)))/WM$3,0)/3600/$E28</f>
        <v>0.0835890151515152</v>
      </c>
      <c r="WN28" s="0" t="n">
        <f aca="false">IF($S28="●",SUMIFS(ST_SUM!XB:XB,ST_SUM!$L:$L,$G28,ST_SUM!$M:$M,IF($B28='PART METHOD'!$D$4,"FMCNC1",IF($B28='PART METHOD'!$D$6,"FMCNC2","STD")))/IF($B28='PART METHOD'!$D$4,COUNTIFS($G:$G,$G28,$S:$S,"●",$A:$A,WN$5,$B:$B,'PART METHOD'!$D$4),IF($B28='PART METHOD'!$D$6,COUNTIFS($G:$G,$G28,$S:$S,"●",$A:$A,WN$5,$B:$B,'PART METHOD'!$D$6),COUNTIFS($G:$G,$G28,$S:$S,"●",$A:$A,WN$5,$B:$B,"&lt;&gt;"&amp;'PART METHOD'!$D$4,$B:$B,"&lt;&gt;"&amp;'PART METHOD'!$D$6)))/WN$3,0)/3600/$E28</f>
        <v>0.0985833333333333</v>
      </c>
      <c r="WO28" s="0" t="n">
        <f aca="false">IF($T28="●",SUMIFS(ST_SUM!XC:XC,ST_SUM!$L:$L,$G28,ST_SUM!$M:$M,IF($B28='PART METHOD'!$D$4,"FMCNC1",IF($B28='PART METHOD'!$D$6,"FMCNC2","STD")))/IF($B28='PART METHOD'!$D$4,COUNTIFS($G:$G,$G28,$T:$T,"●",$A:$A,WO$5,$B:$B,'PART METHOD'!$D$4),IF($B28='PART METHOD'!$D$6,COUNTIFS($G:$G,$G28,$T:$T,"●",$A:$A,WO$5,$B:$B,'PART METHOD'!$D$6),COUNTIFS($G:$G,$G28,$T:$T,"●",$A:$A,WO$5,$B:$B,"&lt;&gt;"&amp;'PART METHOD'!$D$4,$B:$B,"&lt;&gt;"&amp;'PART METHOD'!$D$6)))/WO$3,0)/3600/$E28</f>
        <v>0.136801609848485</v>
      </c>
      <c r="WP28" s="0" t="n">
        <f aca="false">IF($U28="●",SUMIFS(ST_SUM!XD:XD,ST_SUM!$L:$L,$G28,ST_SUM!$M:$M,IF($B28='PART METHOD'!$D$4,"FMCNC1",IF($B28='PART METHOD'!$D$6,"FMCNC2","STD")))/IF($B28='PART METHOD'!$D$4,COUNTIFS($G:$G,$G28,$U:$U,"●",$A:$A,WP$5,$B:$B,'PART METHOD'!$D$4),IF($B28='PART METHOD'!$D$6,COUNTIFS($G:$G,$G28,$U:$U,"●",$A:$A,WP$5,$B:$B,'PART METHOD'!$D$6),COUNTIFS($G:$G,$G28,$U:$U,"●",$A:$A,WP$5,$B:$B,"&lt;&gt;"&amp;'PART METHOD'!$D$4,$B:$B,"&lt;&gt;"&amp;'PART METHOD'!$D$6)))/WP$3,0)/3600/$E28</f>
        <v>0.208886363636364</v>
      </c>
      <c r="WQ28" s="0" t="n">
        <f aca="false">IF($V28="●",SUMIFS(ST_SUM!XE:XE,ST_SUM!$L:$L,$G28,ST_SUM!$M:$M,IF($B28='PART METHOD'!$D$4,"FMCNC1",IF($B28='PART METHOD'!$D$6,"FMCNC2","STD")))/IF($B28='PART METHOD'!$D$4,COUNTIFS($G:$G,$G28,$V:$V,"●",$A:$A,WQ$5,$B:$B,'PART METHOD'!$D$4),IF($B28='PART METHOD'!$D$6,COUNTIFS($G:$G,$G28,$V:$V,"●",$A:$A,WQ$5,$B:$B,'PART METHOD'!$D$6),COUNTIFS($G:$G,$G28,$V:$V,"●",$A:$A,WQ$5,$B:$B,"&lt;&gt;"&amp;'PART METHOD'!$D$4,$B:$B,"&lt;&gt;"&amp;'PART METHOD'!$D$6)))/WQ$3,0)/3600/$E28</f>
        <v>0.244045454545455</v>
      </c>
      <c r="WR28" s="0" t="n">
        <f aca="false">IF($W28="●",SUMIFS(ST_SUM!XF:XF,ST_SUM!$L:$L,$G28,ST_SUM!$N:$N,IF($B28='PART METHOD'!$D$5,"HAND","STD"))/COUNTIFS($G:$G,$G28,$W:$W,"●",$A:$A,WR$5,$B:$B,IF($B28='PART METHOD'!$D$5,'PART METHOD'!$D$5,"&lt;&gt;"&amp;'PART METHOD'!$D$5))/WR$3,0)/3600/$E28</f>
        <v>0</v>
      </c>
      <c r="WS28" s="0" t="n">
        <f aca="false">IF($X28="●",SUMIFS(ST_SUM!XG:XG,ST_SUM!$L:$L,$G28)/COUNTIFS($G:$G,$G28,$X:$X,"●",$A:$A,WS$5)/WS$3,0)/3600/$E28</f>
        <v>0</v>
      </c>
      <c r="WT28" s="0" t="n">
        <f aca="false">IF($Y28="●",SUMIFS(ST_SUM!XH:XH,ST_SUM!$L:$L,$G28)/COUNTIFS($G:$G,$G28,$Y:$Y,"●",$A:$A,WT$5)/WT$3,0)/3600/$E28</f>
        <v>0</v>
      </c>
      <c r="WU28" s="0" t="n">
        <f aca="false">IF($Z28="●",SUMIFS(ST_SUM!XI:XI,ST_SUM!$L:$L,$G28)/COUNTIFS($G:$G,$G28,$Z:$Z,"●",$A:$A,WU$5)/WU$3,0)/3600/$E28</f>
        <v>0</v>
      </c>
      <c r="WV28" s="0" t="n">
        <f aca="false">IF($AA28="●",SUMIFS(ST_SUM!XJ:XJ,ST_SUM!$L:$L,$G28)/COUNTIFS($G:$G,$G28,$AA:$AA,"●",$A:$A,WV$5)/WV$3,0)/3600/$E28</f>
        <v>0</v>
      </c>
      <c r="WW28" s="0" t="n">
        <f aca="false">IF($AB28="●",SUMIFS(ST_SUM!XK:XK,ST_SUM!$L:$L,$G28)/COUNTIFS($G:$G,$G28,$AB:$AB,"●",$A:$A,WW$5)/WW$3,0)/3600/$E28</f>
        <v>0</v>
      </c>
      <c r="WX28" s="0" t="n">
        <f aca="false">IF($AC28="●",SUMIFS(ST_SUM!XL:XL,ST_SUM!$L:$L,$G28)/COUNTIFS($G:$G,$G28,$AC:$AC,"●",$A:$A,WX$5)/WX$3,0)/3600/$E28</f>
        <v>0</v>
      </c>
      <c r="WY28" s="0" t="n">
        <f aca="false">IF($AD28="●",SUMIFS(ST_SUM!XM:XM,ST_SUM!$L:$L,$G28)/COUNTIFS($G:$G,$G28,$AD:$AD,"●",$A:$A,WY$5)/WY$3,0)/3600/$E28</f>
        <v>0</v>
      </c>
      <c r="WZ28" s="0" t="n">
        <f aca="false">IF($AE28="●",SUMIFS(ST_SUM!XN:XN,ST_SUM!$L:$L,$G28)/COUNTIFS($G:$G,$G28,$AE:$AE,"●",$A:$A,WZ$5)/WZ$3,0)/3600/$E28</f>
        <v>0</v>
      </c>
      <c r="XA28" s="0" t="n">
        <f aca="false">IF($AF28="●",SUMIFS(ST_SUM!XO:XO,ST_SUM!$L:$L,$G28)/COUNTIFS($G:$G,$G28,$AF:$AF,"●",$A:$A,XA$5)/XA$3,0)/3600/$E28</f>
        <v>0</v>
      </c>
      <c r="XB28" s="0" t="n">
        <f aca="false">IF($AG28="●",SUMIFS(ST_SUM!XP:XP,ST_SUM!$L:$L,$G28)/COUNTIFS($G:$G,$G28,$AG:$AG,"●",$A:$A,XB$5)/XB$3,0)/3600/$E28</f>
        <v>0</v>
      </c>
      <c r="XC28" s="0" t="n">
        <f aca="false">IF($AH28="●",SUMIFS(ST_SUM!XQ:XQ,ST_SUM!$L:$L,$G28)/COUNTIFS($G:$G,$G28,$AH:$AH,"●",$A:$A,XC$5)/XC$3,0)/3600/$E28</f>
        <v>0</v>
      </c>
      <c r="XD28" s="0" t="n">
        <f aca="false">IF($AI28="●",SUMIFS(ST_SUM!XR:XR,ST_SUM!$L:$L,$G28)/COUNTIFS($G:$G,$G28,$AI:$AI,"●",$A:$A,XD$5)/XD$3,0)/3600/$E28</f>
        <v>0</v>
      </c>
      <c r="XE28" s="0" t="n">
        <f aca="false">IF($AJ28="●",SUMIFS(ST_SUM!XS:XS,ST_SUM!$L:$L,$G28)/COUNTIFS($G:$G,$G28,$AJ:$AJ,"●",$A:$A,XE$5)/XE$3,0)/3600/$E28</f>
        <v>0</v>
      </c>
      <c r="XF28" s="0" t="n">
        <f aca="false">IF($AK28="●",SUMIFS(ST_SUM!XT:XT,ST_SUM!$L:$L,$G28)/COUNTIFS($G:$G,$G28,$AK:$AK,"●",$A:$A,XF$5)/XF$3,0)/3600/$E28</f>
        <v>0</v>
      </c>
      <c r="XG28" s="0" t="n">
        <f aca="false">IF($AL28="●",SUMIFS(ST_SUM!XU:XU,ST_SUM!$L:$L,$G28)/COUNTIFS($G:$G,$G28,$AL:$AL,"●",$A:$A,XG$5)/XG$3,0)/3600/$E28</f>
        <v>0</v>
      </c>
      <c r="XH28" s="0" t="n">
        <f aca="false">IF($AM28="●",SUMIFS(ST_SUM!XV:XV,ST_SUM!$L:$L,$G28)/COUNTIFS($G:$G,$G28,$AM:$AM,"●",$A:$A,XH$5)/XH$3,0)/3600/$E28</f>
        <v>0</v>
      </c>
      <c r="XI28" s="0" t="n">
        <f aca="false">IF($AN28="●",SUMIFS(ST_SUM!XW:XW,ST_SUM!$L:$L,$G28)/COUNTIFS($G:$G,$G28,$AN:$AN,"●",$A:$A,XI$5)/XI$3,0)/3600/$E28</f>
        <v>0</v>
      </c>
      <c r="XJ28" s="0" t="n">
        <f aca="false">IF($AO28="●",SUMIFS(ST_SUM!XX:XX,ST_SUM!$L:$L,$G28)/COUNTIFS($G:$G,$G28,$AO:$AO,"●",$A:$A,XJ$5)/XJ$3,0)/3600/$E28</f>
        <v>0</v>
      </c>
      <c r="XK28" s="0" t="n">
        <f aca="false">IF($AP28="●",SUMIFS(ST_SUM!XY:XY,ST_SUM!$L:$L,$G28)/COUNTIFS($G:$G,$G28,$AP:$AP,"●",$A:$A,XK$5)/XK$3,0)/3600/$E28</f>
        <v>0</v>
      </c>
      <c r="XL28" s="0" t="n">
        <f aca="false">IF($AQ28="●",SUMIFS(ST_SUM!XZ:XZ,ST_SUM!$L:$L,$G28)/COUNTIFS($G:$G,$G28,$AQ:$AQ,"●",$A:$A,XL$5)/XL$3,0)/3600/$E28</f>
        <v>0</v>
      </c>
      <c r="XM28" s="0" t="n">
        <f aca="false">IF($AR28="●",SUMIFS(ST_SUM!YA:YA,ST_SUM!$L:$L,$G28)/COUNTIFS($G:$G,$G28,$AR:$AR,"●",$A:$A,XM$5)/XM$3,0)/3600/$E28</f>
        <v>0</v>
      </c>
      <c r="XN28" s="0" t="n">
        <f aca="false">IF($AS28="●",SUMIFS(ST_SUM!YB:YB,ST_SUM!$L:$L,$G28)/COUNTIFS($G:$G,$G28,$AS:$AS,"●",$A:$A,XN$5)/XN$3,0)/3600/$E28</f>
        <v>0</v>
      </c>
      <c r="XO28" s="0" t="n">
        <f aca="false">IF($AT28="●",SUMIFS(ST_SUM!YC:YC,ST_SUM!$L:$L,$G28)/COUNTIFS($G:$G,$G28,$AT:$AT,"●",$A:$A,XO$5)/XO$3,0)/3600/$E28</f>
        <v>0</v>
      </c>
      <c r="XP28" s="0" t="n">
        <f aca="false">IF($AU28="●",SUMIFS(ST_SUM!YD:YD,ST_SUM!$L:$L,$G28)/COUNTIFS($G:$G,$G28,$AU:$AU,"●",$A:$A,XP$5)/XP$3,0)/3600/$E28</f>
        <v>0</v>
      </c>
      <c r="XQ28" s="0" t="n">
        <f aca="false">IF($AV28="●",SUMIFS(ST_SUM!YE:YE,ST_SUM!$L:$L,$G28)/COUNTIFS($G:$G,$G28,$AV:$AV,"●",$A:$A,XQ$5)/XQ$3,0)/3600/$E28</f>
        <v>0</v>
      </c>
      <c r="XR28" s="0" t="n">
        <f aca="false">IF($AW28="●",SUMIFS(ST_SUM!YF:YF,ST_SUM!$L:$L,$G28)/COUNTIFS($G:$G,$G28,$AW:$AW,"●",$A:$A,XR$5)/XR$3,0)/3600/$E28</f>
        <v>0</v>
      </c>
      <c r="XS28" s="0" t="n">
        <f aca="false">IF($AX28="●",SUMIFS(ST_SUM!YG:YG,ST_SUM!$L:$L,$G28)/COUNTIFS($G:$G,$G28,$AX:$AX,"●",$A:$A,XS$5)/XS$3,0)/3600/$E28</f>
        <v>0</v>
      </c>
      <c r="XT28" s="0" t="n">
        <f aca="false">IF($AY28="●",SUMIFS(ST_SUM!YH:YH,ST_SUM!$L:$L,$G28)/COUNTIFS($G:$G,$G28,$AY:$AY,"●",$A:$A,XT$5)/XT$3,0)/3600/$E28</f>
        <v>0</v>
      </c>
      <c r="XU28" s="0" t="n">
        <f aca="false">IF($AZ28="●",SUMIFS(ST_SUM!YI:YI,ST_SUM!$L:$L,$G28)/COUNTIFS($G:$G,$G28,$AZ:$AZ,"●",$A:$A,XU$5)/XU$3,0)/3600/$E28</f>
        <v>0</v>
      </c>
      <c r="XV28" s="0" t="n">
        <f aca="false">IF($BA28="●",SUMIFS(ST_SUM!YJ:YJ,ST_SUM!$L:$L,$G28)/COUNTIFS($G:$G,$G28,$BA:$BA,"●",$A:$A,XV$5)/XV$3,0)/3600/$E28</f>
        <v>0</v>
      </c>
      <c r="XW28" s="0" t="n">
        <f aca="false">IF($BB28="●",SUMIFS(ST_SUM!YK:YK,ST_SUM!$L:$L,$G28)/COUNTIFS($G:$G,$G28,$BB:$BB,"●",$A:$A,XW$5)/XW$3,0)/3600/$E28</f>
        <v>0</v>
      </c>
      <c r="XX28" s="0" t="n">
        <f aca="false">IF($BC28="●",SUMIFS(ST_SUM!YL:YL,ST_SUM!$L:$L,$G28)/COUNTIFS($G:$G,$G28,$BC:$BC,"●",$A:$A,XX$5)/XX$3,0)/3600/$E28</f>
        <v>0</v>
      </c>
      <c r="XY28" s="0" t="n">
        <f aca="false">IF($BD28="●",SUMIFS(ST_SUM!YM:YM,ST_SUM!$L:$L,$G28)/COUNTIFS($G:$G,$G28,$BD:$BD,"●",$A:$A,XY$5)/XY$3,0)/3600/$E28</f>
        <v>0</v>
      </c>
      <c r="XZ28" s="0" t="n">
        <f aca="false">IF($BE28="●",SUMIFS(ST_SUM!YN:YN,ST_SUM!$L:$L,$G28)/COUNTIFS($G:$G,$G28,$BE:$BE,"●",$A:$A,XZ$5)/XZ$3,0)/3600/$E28</f>
        <v>0</v>
      </c>
      <c r="YA28" s="0" t="n">
        <f aca="false">IF($BF28="●",SUMIFS(ST_SUM!YO:YO,ST_SUM!$L:$L,$G28)/COUNTIFS($G:$G,$G28,$BF:$BF,"●",$A:$A,YA$5)/YA$3,0)/3600/$E28</f>
        <v>0</v>
      </c>
      <c r="YB28" s="0" t="n">
        <f aca="false">IF($BG28="●",SUMIFS(ST_SUM!YP:YP,ST_SUM!$L:$L,$G28)/COUNTIFS($G:$G,$G28,$BG:$BG,"●",$A:$A,YB$5)/YB$3,0)/3600/$E28</f>
        <v>0</v>
      </c>
      <c r="YC28" s="0" t="n">
        <f aca="false">IF($BH28="●",SUMIFS(ST_SUM!YQ:YQ,ST_SUM!$L:$L,$G28)/COUNTIFS($G:$G,$G28,$BH:$BH,"●",$A:$A,YC$5)/YC$3,0)/3600/$E28</f>
        <v>0</v>
      </c>
      <c r="YD28" s="0" t="n">
        <f aca="false">IF($BI28="●",SUMIFS(ST_SUM!YR:YR,ST_SUM!$L:$L,$G28)/COUNTIFS($G:$G,$G28,$BI:$BI,"●",$A:$A,YD$5)/YD$3,0)/3600/$E28</f>
        <v>0</v>
      </c>
      <c r="YE28" s="0" t="n">
        <f aca="false">IF($BJ28="●",SUMIFS(ST_SUM!YS:YS,ST_SUM!$L:$L,$G28)/COUNTIFS($G:$G,$G28,$BJ:$BJ,"●",$A:$A,YE$5)/YE$3,0)/3600/$E28</f>
        <v>0</v>
      </c>
      <c r="YF28" s="0" t="n">
        <f aca="false">IF($BK28="●",SUMIFS(ST_SUM!YT:YT,ST_SUM!$L:$L,$G28)/COUNTIFS($G:$G,$G28,$BK:$BK,"●",$A:$A,YF$5)/YF$3,0)/3600/$E28</f>
        <v>0</v>
      </c>
      <c r="YG28" s="0" t="n">
        <f aca="false">IF($BL28="●",SUMIFS(ST_SUM!YU:YU,ST_SUM!$L:$L,$G28)/COUNTIFS($G:$G,$G28,$BL:$BL,"●",$A:$A,YG$5)/YG$3,0)/3600/$E28</f>
        <v>0</v>
      </c>
      <c r="YH28" s="0" t="n">
        <f aca="false">IF($BM28="●",SUMIFS(ST_SUM!YV:YV,ST_SUM!$L:$L,$G28)/COUNTIFS($G:$G,$G28,$BM:$BM,"●",$A:$A,YH$5)/YH$3,0)/3600/$E28</f>
        <v>0</v>
      </c>
      <c r="YI28" s="0" t="n">
        <f aca="false">IF($BN28="●",SUMIFS(ST_SUM!YW:YW,ST_SUM!$L:$L,$G28)/COUNTIFS($G:$G,$G28,$BN:$BN,"●",$A:$A,YI$5)/YI$3,0)/3600/$E28</f>
        <v>0</v>
      </c>
      <c r="YJ28" s="0" t="n">
        <f aca="false">IF($BO28="●",SUMIFS(ST_SUM!YX:YX,ST_SUM!$L:$L,$G28)/COUNTIFS($G:$G,$G28,$BO:$BO,"●",$A:$A,YJ$5)/YJ$3,0)/3600/$E28</f>
        <v>0</v>
      </c>
      <c r="YK28" s="0" t="n">
        <f aca="false">IF($BP28="●",SUMIFS(ST_SUM!YY:YY,ST_SUM!$L:$L,$G28)/COUNTIFS($G:$G,$G28,$BP:$BP,"●",$A:$A,YK$5)/YK$3,0)/3600/$E28</f>
        <v>0</v>
      </c>
      <c r="YL28" s="0" t="n">
        <f aca="false">IF($BQ28="●",SUMIFS(ST_SUM!YZ:YZ,ST_SUM!$L:$L,$G28)/COUNTIFS($G:$G,$G28,$BQ:$BQ,"●",$A:$A,YL$5)/YL$3,0)/3600/$E28</f>
        <v>0</v>
      </c>
      <c r="YM28" s="0" t="n">
        <f aca="false">IF($BR28="●",SUMIFS(ST_SUM!ZA:ZA,ST_SUM!$L:$L,$G28)/COUNTIFS($G:$G,$G28,$BR:$BR,"●",$A:$A,YM$5)/YM$3,0)/3600/$E28</f>
        <v>0</v>
      </c>
      <c r="YN28" s="0" t="n">
        <f aca="false">IF($BS28="●",SUMIFS(ST_SUM!ZB:ZB,ST_SUM!$L:$L,$G28)/COUNTIFS($G:$G,$G28,$BS:$BS,"●",$A:$A,YN$5)/YN$3,0)/3600/$E28</f>
        <v>0</v>
      </c>
      <c r="YO28" s="0" t="n">
        <f aca="false">IF($BT28="●",SUMIFS(ST_SUM!ZC:ZC,ST_SUM!$L:$L,$G28)/COUNTIFS($G:$G,$G28,$BT:$BT,"●",$A:$A,YO$5)/YO$3,0)/3600/$E28</f>
        <v>0</v>
      </c>
      <c r="YP28" s="0" t="n">
        <f aca="false">SUM(WC28:YO28)</f>
        <v>0.824342803030303</v>
      </c>
      <c r="YQ28" s="0" t="n">
        <f aca="false">IF($H28="●",SUMIFS(ST_SUM!ZE:ZE,ST_SUM!$L:$L,$G28)/COUNTIFS($G:$G,$G28,$H:$H,"●",$A:$A,YQ$5)/YQ$3,0)/3600/$E28</f>
        <v>0</v>
      </c>
      <c r="YR28" s="0" t="n">
        <f aca="false">IF($I28="●",SUMIFS(ST_SUM!ZF:ZF,ST_SUM!$L:$L,$G28)/COUNTIFS($G:$G,$G28,$I:$I,"●",$A:$A,YR$5)/YR$3,0)/3600/$E28</f>
        <v>0</v>
      </c>
      <c r="YS28" s="0" t="n">
        <f aca="false">IF($J28="●",SUMIFS(ST_SUM!ZG:ZG,ST_SUM!$L:$L,$G28)/COUNTIFS($G:$G,$G28,$J:$J,"●",$A:$A,YS$5)/YS$3,0)/3600/$E28</f>
        <v>0</v>
      </c>
      <c r="YT28" s="0" t="n">
        <f aca="false">IF($K28="●",SUMIFS(ST_SUM!ZH:ZH,ST_SUM!$L:$L,$G28)/COUNTIFS($G:$G,$G28,$K:$K,"●",$A:$A,YT$5)/YT$3,0)/3600/$E28</f>
        <v>0</v>
      </c>
      <c r="YU28" s="0" t="n">
        <f aca="false">IF($L28="●",SUMIFS(ST_SUM!ZI:ZI,ST_SUM!$L:$L,$G28)/COUNTIFS($G:$G,$G28,$L:$L,"●",$A:$A,YU$5)/YU$3,0)/3600/$E28</f>
        <v>0</v>
      </c>
      <c r="YV28" s="0" t="n">
        <f aca="false">IF($M28="●",SUMIFS(ST_SUM!ZJ:ZJ,ST_SUM!$L:$L,$G28)/COUNTIFS($G:$G,$G28,$M:$M,"●",$A:$A,YV$5)/YV$3,0)/3600/$E28</f>
        <v>0</v>
      </c>
      <c r="YW28" s="0" t="n">
        <f aca="false">IF($N28="●",SUMIFS(ST_SUM!ZK:ZK,ST_SUM!$L:$L,$G28)/COUNTIFS($G:$G,$G28,$N:$N,"●",$A:$A,YW$5)/YW$3,0)/3600/$E28</f>
        <v>0</v>
      </c>
      <c r="YX28" s="0" t="n">
        <f aca="false">IF($O28="●",SUMIFS(ST_SUM!ZL:ZL,ST_SUM!$L:$L,$G28,ST_SUM!$M:$M,IF($B28='PART METHOD'!$D$4,"FMCNC1",IF($B28='PART METHOD'!$D$6,"FMCNC2","STD")))/IF($B28='PART METHOD'!$D$4,COUNTIFS($G:$G,$G28,$O:$O,"●",$A:$A,YX$5,$B:$B,'PART METHOD'!$D$4),IF($B28='PART METHOD'!$D$6,COUNTIFS($G:$G,$G28,$O:$O,"●",$A:$A,YX$5,$B:$B,'PART METHOD'!$D$6),COUNTIFS($G:$G,$G28,$O:$O,"●",$A:$A,YX$5,$B:$B,"&lt;&gt;"&amp;'PART METHOD'!$D$4,$B:$B,"&lt;&gt;"&amp;'PART METHOD'!$D$6)))/YX$3,0)/3600/$E28</f>
        <v>0</v>
      </c>
      <c r="YY28" s="0" t="n">
        <f aca="false">IF($P28="●",SUMIFS(ST_SUM!ZM:ZM,ST_SUM!$L:$L,$G28,ST_SUM!$M:$M,IF($B28='PART METHOD'!$D$4,"FMCNC1",IF($B28='PART METHOD'!$D$6,"FMCNC2","STD")))/IF($B28='PART METHOD'!$D$4,COUNTIFS($G:$G,$G28,$P:$P,"●",$A:$A,YY$5,$B:$B,'PART METHOD'!$D$4),IF($B28='PART METHOD'!$D$6,COUNTIFS($G:$G,$G28,$P:$P,"●",$A:$A,YY$5,$B:$B,'PART METHOD'!$D$6),COUNTIFS($G:$G,$G28,$P:$P,"●",$A:$A,YY$5,$B:$B,"&lt;&gt;"&amp;'PART METHOD'!$D$4,$B:$B,"&lt;&gt;"&amp;'PART METHOD'!$D$6)))/YY$3,0)/3600/$E28</f>
        <v>0.00132083333333333</v>
      </c>
      <c r="YZ28" s="0" t="n">
        <f aca="false">IF($Q28="●",SUMIFS(ST_SUM!ZN:ZN,ST_SUM!$L:$L,$G28,ST_SUM!$M:$M,IF($B28='PART METHOD'!$D$4,"FMCNC1",IF($B28='PART METHOD'!$D$6,"FMCNC2","STD")))/IF($B28='PART METHOD'!$D$4,COUNTIFS($G:$G,$G28,$Q:$Q,"●",$A:$A,YZ$5,$B:$B,'PART METHOD'!$D$4),IF($B28='PART METHOD'!$D$6,COUNTIFS($G:$G,$G28,$Q:$Q,"●",$A:$A,YZ$5,$B:$B,'PART METHOD'!$D$6),COUNTIFS($G:$G,$G28,$Q:$Q,"●",$A:$A,YZ$5,$B:$B,"&lt;&gt;"&amp;'PART METHOD'!$D$4,$B:$B,"&lt;&gt;"&amp;'PART METHOD'!$D$6)))/YZ$3,0)/3600/$E28</f>
        <v>0.00375</v>
      </c>
      <c r="ZA28" s="0" t="n">
        <f aca="false">IF($R28="●",SUMIFS(ST_SUM!ZO:ZO,ST_SUM!$L:$L,$G28,ST_SUM!$M:$M,IF($B28='PART METHOD'!$D$4,"FMCNC1",IF($B28='PART METHOD'!$D$6,"FMCNC2","STD")))/IF($B28='PART METHOD'!$D$4,COUNTIFS($G:$G,$G28,$R:$R,"●",$A:$A,ZA$5,$B:$B,'PART METHOD'!$D$4),IF($B28='PART METHOD'!$D$6,COUNTIFS($G:$G,$G28,$R:$R,"●",$A:$A,ZA$5,$B:$B,'PART METHOD'!$D$6),COUNTIFS($G:$G,$G28,$R:$R,"●",$A:$A,ZA$5,$B:$B,"&lt;&gt;"&amp;'PART METHOD'!$D$4,$B:$B,"&lt;&gt;"&amp;'PART METHOD'!$D$6)))/ZA$3,0)/3600/$E28</f>
        <v>0.00808333333333333</v>
      </c>
      <c r="ZB28" s="0" t="n">
        <f aca="false">IF($S28="●",SUMIFS(ST_SUM!ZP:ZP,ST_SUM!$L:$L,$G28,ST_SUM!$M:$M,IF($B28='PART METHOD'!$D$4,"FMCNC1",IF($B28='PART METHOD'!$D$6,"FMCNC2","STD")))/IF($B28='PART METHOD'!$D$4,COUNTIFS($G:$G,$G28,$S:$S,"●",$A:$A,ZB$5,$B:$B,'PART METHOD'!$D$4),IF($B28='PART METHOD'!$D$6,COUNTIFS($G:$G,$G28,$S:$S,"●",$A:$A,ZB$5,$B:$B,'PART METHOD'!$D$6),COUNTIFS($G:$G,$G28,$S:$S,"●",$A:$A,ZB$5,$B:$B,"&lt;&gt;"&amp;'PART METHOD'!$D$4,$B:$B,"&lt;&gt;"&amp;'PART METHOD'!$D$6)))/ZB$3,0)/3600/$E28</f>
        <v>0.00953333333333333</v>
      </c>
      <c r="ZC28" s="0" t="n">
        <f aca="false">IF($T28="●",SUMIFS(ST_SUM!ZQ:ZQ,ST_SUM!$L:$L,$G28,ST_SUM!$M:$M,IF($B28='PART METHOD'!$D$4,"FMCNC1",IF($B28='PART METHOD'!$D$6,"FMCNC2","STD")))/IF($B28='PART METHOD'!$D$4,COUNTIFS($G:$G,$G28,$T:$T,"●",$A:$A,ZC$5,$B:$B,'PART METHOD'!$D$4),IF($B28='PART METHOD'!$D$6,COUNTIFS($G:$G,$G28,$T:$T,"●",$A:$A,ZC$5,$B:$B,'PART METHOD'!$D$6),COUNTIFS($G:$G,$G28,$T:$T,"●",$A:$A,ZC$5,$B:$B,"&lt;&gt;"&amp;'PART METHOD'!$D$4,$B:$B,"&lt;&gt;"&amp;'PART METHOD'!$D$6)))/ZC$3,0)/3600/$E28</f>
        <v>0.0132291666666667</v>
      </c>
      <c r="ZD28" s="0" t="n">
        <f aca="false">IF($U28="●",SUMIFS(ST_SUM!ZR:ZR,ST_SUM!$L:$L,$G28,ST_SUM!$M:$M,IF($B28='PART METHOD'!$D$4,"FMCNC1",IF($B28='PART METHOD'!$D$6,"FMCNC2","STD")))/IF($B28='PART METHOD'!$D$4,COUNTIFS($G:$G,$G28,$U:$U,"●",$A:$A,ZD$5,$B:$B,'PART METHOD'!$D$4),IF($B28='PART METHOD'!$D$6,COUNTIFS($G:$G,$G28,$U:$U,"●",$A:$A,ZD$5,$B:$B,'PART METHOD'!$D$6),COUNTIFS($G:$G,$G28,$U:$U,"●",$A:$A,ZD$5,$B:$B,"&lt;&gt;"&amp;'PART METHOD'!$D$4,$B:$B,"&lt;&gt;"&amp;'PART METHOD'!$D$6)))/ZD$3,0)/3600/$E28</f>
        <v>0.0202</v>
      </c>
      <c r="ZE28" s="0" t="n">
        <f aca="false">IF($V28="●",SUMIFS(ST_SUM!ZS:ZS,ST_SUM!$L:$L,$G28,ST_SUM!$M:$M,IF($B28='PART METHOD'!$D$4,"FMCNC1",IF($B28='PART METHOD'!$D$6,"FMCNC2","STD")))/IF($B28='PART METHOD'!$D$4,COUNTIFS($G:$G,$G28,$V:$V,"●",$A:$A,ZE$5,$B:$B,'PART METHOD'!$D$4),IF($B28='PART METHOD'!$D$6,COUNTIFS($G:$G,$G28,$V:$V,"●",$A:$A,ZE$5,$B:$B,'PART METHOD'!$D$6),COUNTIFS($G:$G,$G28,$V:$V,"●",$A:$A,ZE$5,$B:$B,"&lt;&gt;"&amp;'PART METHOD'!$D$4,$B:$B,"&lt;&gt;"&amp;'PART METHOD'!$D$6)))/ZE$3,0)/3600/$E28</f>
        <v>0.0236</v>
      </c>
      <c r="ZF28" s="0" t="n">
        <f aca="false">IF($W28="●",SUMIFS(ST_SUM!ZT:ZT,ST_SUM!$L:$L,$G28,ST_SUM!$N:$N,IF($B28='PART METHOD'!$D$5,"HAND","STD"))/COUNTIFS($G:$G,$G28,$W:$W,"●",$A:$A,ZF$5,$B:$B,IF($B28='PART METHOD'!$D$5,'PART METHOD'!$D$5,"&lt;&gt;"&amp;'PART METHOD'!$D$5))/ZF$3,0)/3600/$E28</f>
        <v>0</v>
      </c>
      <c r="ZG28" s="0" t="n">
        <f aca="false">IF($X28="●",SUMIFS(ST_SUM!ZU:ZU,ST_SUM!$L:$L,$G28)/COUNTIFS($G:$G,$G28,$X:$X,"●",$A:$A,ZG$5)/ZG$3,0)/3600/$E28</f>
        <v>0</v>
      </c>
      <c r="ZH28" s="0" t="n">
        <f aca="false">IF($Y28="●",SUMIFS(ST_SUM!ZV:ZV,ST_SUM!$L:$L,$G28)/COUNTIFS($G:$G,$G28,$Y:$Y,"●",$A:$A,ZH$5)/ZH$3,0)/3600/$E28</f>
        <v>0</v>
      </c>
      <c r="ZI28" s="0" t="n">
        <f aca="false">IF($Z28="●",SUMIFS(ST_SUM!ZW:ZW,ST_SUM!$L:$L,$G28)/COUNTIFS($G:$G,$G28,$Z:$Z,"●",$A:$A,ZI$5)/ZI$3,0)/3600/$E28</f>
        <v>0</v>
      </c>
      <c r="ZJ28" s="0" t="n">
        <f aca="false">IF($AA28="●",SUMIFS(ST_SUM!ZX:ZX,ST_SUM!$L:$L,$G28)/COUNTIFS($G:$G,$G28,$AA:$AA,"●",$A:$A,ZJ$5)/ZJ$3,0)/3600/$E28</f>
        <v>0</v>
      </c>
      <c r="ZK28" s="0" t="n">
        <f aca="false">IF($AB28="●",SUMIFS(ST_SUM!ZY:ZY,ST_SUM!$L:$L,$G28)/COUNTIFS($G:$G,$G28,$AB:$AB,"●",$A:$A,ZK$5)/ZK$3,0)/3600/$E28</f>
        <v>0</v>
      </c>
      <c r="ZL28" s="0" t="n">
        <f aca="false">IF($AC28="●",SUMIFS(ST_SUM!ZZ:ZZ,ST_SUM!$L:$L,$G28)/COUNTIFS($G:$G,$G28,$AC:$AC,"●",$A:$A,ZL$5)/ZL$3,0)/3600/$E28</f>
        <v>0</v>
      </c>
      <c r="ZM28" s="0" t="n">
        <f aca="false">IF($AD28="●",SUMIFS(ST_SUM!AAA:AAA,ST_SUM!$L:$L,$G28)/COUNTIFS($G:$G,$G28,$AD:$AD,"●",$A:$A,ZM$5)/ZM$3,0)/3600/$E28</f>
        <v>0</v>
      </c>
      <c r="ZN28" s="0" t="n">
        <f aca="false">IF($AE28="●",SUMIFS(ST_SUM!AAB:AAB,ST_SUM!$L:$L,$G28)/COUNTIFS($G:$G,$G28,$AE:$AE,"●",$A:$A,ZN$5)/ZN$3,0)/3600/$E28</f>
        <v>0</v>
      </c>
      <c r="ZO28" s="0" t="n">
        <f aca="false">IF($AF28="●",SUMIFS(ST_SUM!AAC:AAC,ST_SUM!$L:$L,$G28)/COUNTIFS($G:$G,$G28,$AF:$AF,"●",$A:$A,ZO$5)/ZO$3,0)/3600/$E28</f>
        <v>0</v>
      </c>
      <c r="ZP28" s="0" t="n">
        <f aca="false">IF($AG28="●",SUMIFS(ST_SUM!AAD:AAD,ST_SUM!$L:$L,$G28)/COUNTIFS($G:$G,$G28,$AG:$AG,"●",$A:$A,ZP$5)/ZP$3,0)/3600/$E28</f>
        <v>0</v>
      </c>
      <c r="ZQ28" s="0" t="n">
        <f aca="false">IF($AH28="●",SUMIFS(ST_SUM!AAE:AAE,ST_SUM!$L:$L,$G28)/COUNTIFS($G:$G,$G28,$AH:$AH,"●",$A:$A,ZQ$5)/ZQ$3,0)/3600/$E28</f>
        <v>0</v>
      </c>
      <c r="ZR28" s="0" t="n">
        <f aca="false">IF($AI28="●",SUMIFS(ST_SUM!AAF:AAF,ST_SUM!$L:$L,$G28)/COUNTIFS($G:$G,$G28,$AI:$AI,"●",$A:$A,ZR$5)/ZR$3,0)/3600/$E28</f>
        <v>0</v>
      </c>
      <c r="ZS28" s="0" t="n">
        <f aca="false">IF($AJ28="●",SUMIFS(ST_SUM!AAG:AAG,ST_SUM!$L:$L,$G28)/COUNTIFS($G:$G,$G28,$AJ:$AJ,"●",$A:$A,ZS$5)/ZS$3,0)/3600/$E28</f>
        <v>0</v>
      </c>
      <c r="ZT28" s="0" t="n">
        <f aca="false">IF($AK28="●",SUMIFS(ST_SUM!AAH:AAH,ST_SUM!$L:$L,$G28)/COUNTIFS($G:$G,$G28,$AK:$AK,"●",$A:$A,ZT$5)/ZT$3,0)/3600/$E28</f>
        <v>0</v>
      </c>
      <c r="ZU28" s="0" t="n">
        <f aca="false">IF($AL28="●",SUMIFS(ST_SUM!AAI:AAI,ST_SUM!$L:$L,$G28)/COUNTIFS($G:$G,$G28,$AL:$AL,"●",$A:$A,ZU$5)/ZU$3,0)/3600/$E28</f>
        <v>0</v>
      </c>
      <c r="ZV28" s="0" t="n">
        <f aca="false">IF($AM28="●",SUMIFS(ST_SUM!AAJ:AAJ,ST_SUM!$L:$L,$G28)/COUNTIFS($G:$G,$G28,$AM:$AM,"●",$A:$A,ZV$5)/ZV$3,0)/3600/$E28</f>
        <v>0</v>
      </c>
      <c r="ZW28" s="0" t="n">
        <f aca="false">IF($AN28="●",SUMIFS(ST_SUM!AAK:AAK,ST_SUM!$L:$L,$G28)/COUNTIFS($G:$G,$G28,$AN:$AN,"●",$A:$A,ZW$5)/ZW$3,0)/3600/$E28</f>
        <v>0</v>
      </c>
      <c r="ZX28" s="0" t="n">
        <f aca="false">IF($AO28="●",SUMIFS(ST_SUM!AAL:AAL,ST_SUM!$L:$L,$G28)/COUNTIFS($G:$G,$G28,$AO:$AO,"●",$A:$A,ZX$5)/ZX$3,0)/3600/$E28</f>
        <v>0</v>
      </c>
      <c r="ZY28" s="0" t="n">
        <f aca="false">IF($AP28="●",SUMIFS(ST_SUM!AAM:AAM,ST_SUM!$L:$L,$G28)/COUNTIFS($G:$G,$G28,$AP:$AP,"●",$A:$A,ZY$5)/ZY$3,0)/3600/$E28</f>
        <v>0</v>
      </c>
      <c r="ZZ28" s="0" t="n">
        <f aca="false">IF($AQ28="●",SUMIFS(ST_SUM!AAN:AAN,ST_SUM!$L:$L,$G28)/COUNTIFS($G:$G,$G28,$AQ:$AQ,"●",$A:$A,ZZ$5)/ZZ$3,0)/3600/$E28</f>
        <v>0</v>
      </c>
      <c r="AAA28" s="0" t="n">
        <f aca="false">IF($AR28="●",SUMIFS(ST_SUM!AAO:AAO,ST_SUM!$L:$L,$G28)/COUNTIFS($G:$G,$G28,$AR:$AR,"●",$A:$A,AAA$5)/AAA$3,0)/3600/$E28</f>
        <v>0</v>
      </c>
      <c r="AAB28" s="0" t="n">
        <f aca="false">IF($AS28="●",SUMIFS(ST_SUM!AAP:AAP,ST_SUM!$L:$L,$G28)/COUNTIFS($G:$G,$G28,$AS:$AS,"●",$A:$A,AAB$5)/AAB$3,0)/3600/$E28</f>
        <v>0</v>
      </c>
      <c r="AAC28" s="0" t="n">
        <f aca="false">IF($AT28="●",SUMIFS(ST_SUM!AAQ:AAQ,ST_SUM!$L:$L,$G28)/COUNTIFS($G:$G,$G28,$AT:$AT,"●",$A:$A,AAC$5)/AAC$3,0)/3600/$E28</f>
        <v>0</v>
      </c>
      <c r="AAD28" s="0" t="n">
        <f aca="false">IF($AU28="●",SUMIFS(ST_SUM!AAR:AAR,ST_SUM!$L:$L,$G28)/COUNTIFS($G:$G,$G28,$AU:$AU,"●",$A:$A,AAD$5)/AAD$3,0)/3600/$E28</f>
        <v>0</v>
      </c>
      <c r="AAE28" s="0" t="n">
        <f aca="false">IF($AV28="●",SUMIFS(ST_SUM!AAS:AAS,ST_SUM!$L:$L,$G28)/COUNTIFS($G:$G,$G28,$AV:$AV,"●",$A:$A,AAE$5)/AAE$3,0)/3600/$E28</f>
        <v>0</v>
      </c>
      <c r="AAF28" s="0" t="n">
        <f aca="false">IF($AW28="●",SUMIFS(ST_SUM!AAT:AAT,ST_SUM!$L:$L,$G28)/COUNTIFS($G:$G,$G28,$AW:$AW,"●",$A:$A,AAF$5)/AAF$3,0)/3600/$E28</f>
        <v>0</v>
      </c>
      <c r="AAG28" s="0" t="n">
        <f aca="false">IF($AX28="●",SUMIFS(ST_SUM!AAU:AAU,ST_SUM!$L:$L,$G28)/COUNTIFS($G:$G,$G28,$AX:$AX,"●",$A:$A,AAG$5)/AAG$3,0)/3600/$E28</f>
        <v>0</v>
      </c>
      <c r="AAH28" s="0" t="n">
        <f aca="false">IF($AY28="●",SUMIFS(ST_SUM!AAV:AAV,ST_SUM!$L:$L,$G28)/COUNTIFS($G:$G,$G28,$AY:$AY,"●",$A:$A,AAH$5)/AAH$3,0)/3600/$E28</f>
        <v>0</v>
      </c>
      <c r="AAI28" s="0" t="n">
        <f aca="false">IF($AZ28="●",SUMIFS(ST_SUM!AAW:AAW,ST_SUM!$L:$L,$G28)/COUNTIFS($G:$G,$G28,$AZ:$AZ,"●",$A:$A,AAI$5)/AAI$3,0)/3600/$E28</f>
        <v>0</v>
      </c>
      <c r="AAJ28" s="0" t="n">
        <f aca="false">IF($BA28="●",SUMIFS(ST_SUM!AAX:AAX,ST_SUM!$L:$L,$G28)/COUNTIFS($G:$G,$G28,$BA:$BA,"●",$A:$A,AAJ$5)/AAJ$3,0)/3600/$E28</f>
        <v>0</v>
      </c>
      <c r="AAK28" s="0" t="n">
        <f aca="false">IF($BB28="●",SUMIFS(ST_SUM!AAY:AAY,ST_SUM!$L:$L,$G28)/COUNTIFS($G:$G,$G28,$BB:$BB,"●",$A:$A,AAK$5)/AAK$3,0)/3600/$E28</f>
        <v>0</v>
      </c>
      <c r="AAL28" s="0" t="n">
        <f aca="false">IF($BC28="●",SUMIFS(ST_SUM!AAZ:AAZ,ST_SUM!$L:$L,$G28)/COUNTIFS($G:$G,$G28,$BC:$BC,"●",$A:$A,AAL$5)/AAL$3,0)/3600/$E28</f>
        <v>0</v>
      </c>
      <c r="AAM28" s="0" t="n">
        <f aca="false">IF($BD28="●",SUMIFS(ST_SUM!ABA:ABA,ST_SUM!$L:$L,$G28)/COUNTIFS($G:$G,$G28,$BD:$BD,"●",$A:$A,AAM$5)/AAM$3,0)/3600/$E28</f>
        <v>0</v>
      </c>
      <c r="AAN28" s="0" t="n">
        <f aca="false">IF($BE28="●",SUMIFS(ST_SUM!ABB:ABB,ST_SUM!$L:$L,$G28)/COUNTIFS($G:$G,$G28,$BE:$BE,"●",$A:$A,AAN$5)/AAN$3,0)/3600/$E28</f>
        <v>0</v>
      </c>
      <c r="AAO28" s="0" t="n">
        <f aca="false">IF($BF28="●",SUMIFS(ST_SUM!ABC:ABC,ST_SUM!$L:$L,$G28)/COUNTIFS($G:$G,$G28,$BF:$BF,"●",$A:$A,AAO$5)/AAO$3,0)/3600/$E28</f>
        <v>0</v>
      </c>
      <c r="AAP28" s="0" t="n">
        <f aca="false">IF($BG28="●",SUMIFS(ST_SUM!ABD:ABD,ST_SUM!$L:$L,$G28)/COUNTIFS($G:$G,$G28,$BG:$BG,"●",$A:$A,AAP$5)/AAP$3,0)/3600/$E28</f>
        <v>0</v>
      </c>
      <c r="AAQ28" s="0" t="n">
        <f aca="false">IF($BH28="●",SUMIFS(ST_SUM!ABE:ABE,ST_SUM!$L:$L,$G28)/COUNTIFS($G:$G,$G28,$BH:$BH,"●",$A:$A,AAQ$5)/AAQ$3,0)/3600/$E28</f>
        <v>0</v>
      </c>
      <c r="AAR28" s="0" t="n">
        <f aca="false">IF($BI28="●",SUMIFS(ST_SUM!ABF:ABF,ST_SUM!$L:$L,$G28)/COUNTIFS($G:$G,$G28,$BI:$BI,"●",$A:$A,AAR$5)/AAR$3,0)/3600/$E28</f>
        <v>0</v>
      </c>
      <c r="AAS28" s="0" t="n">
        <f aca="false">IF($BJ28="●",SUMIFS(ST_SUM!ABG:ABG,ST_SUM!$L:$L,$G28)/COUNTIFS($G:$G,$G28,$BJ:$BJ,"●",$A:$A,AAS$5)/AAS$3,0)/3600/$E28</f>
        <v>0</v>
      </c>
      <c r="AAT28" s="0" t="n">
        <f aca="false">IF($BK28="●",SUMIFS(ST_SUM!ABH:ABH,ST_SUM!$L:$L,$G28)/COUNTIFS($G:$G,$G28,$BK:$BK,"●",$A:$A,AAT$5)/AAT$3,0)/3600/$E28</f>
        <v>0</v>
      </c>
      <c r="AAU28" s="0" t="n">
        <f aca="false">IF($BL28="●",SUMIFS(ST_SUM!ABI:ABI,ST_SUM!$L:$L,$G28)/COUNTIFS($G:$G,$G28,$BL:$BL,"●",$A:$A,AAU$5)/AAU$3,0)/3600/$E28</f>
        <v>0</v>
      </c>
      <c r="AAV28" s="0" t="n">
        <f aca="false">IF($BM28="●",SUMIFS(ST_SUM!ABJ:ABJ,ST_SUM!$L:$L,$G28)/COUNTIFS($G:$G,$G28,$BM:$BM,"●",$A:$A,AAV$5)/AAV$3,0)/3600/$E28</f>
        <v>0</v>
      </c>
      <c r="AAW28" s="0" t="n">
        <f aca="false">IF($BN28="●",SUMIFS(ST_SUM!ABK:ABK,ST_SUM!$L:$L,$G28)/COUNTIFS($G:$G,$G28,$BN:$BN,"●",$A:$A,AAW$5)/AAW$3,0)/3600/$E28</f>
        <v>0</v>
      </c>
      <c r="AAX28" s="0" t="n">
        <f aca="false">IF($BO28="●",SUMIFS(ST_SUM!ABL:ABL,ST_SUM!$L:$L,$G28)/COUNTIFS($G:$G,$G28,$BO:$BO,"●",$A:$A,AAX$5)/AAX$3,0)/3600/$E28</f>
        <v>0</v>
      </c>
      <c r="AAY28" s="0" t="n">
        <f aca="false">IF($BP28="●",SUMIFS(ST_SUM!ABM:ABM,ST_SUM!$L:$L,$G28)/COUNTIFS($G:$G,$G28,$BP:$BP,"●",$A:$A,AAY$5)/AAY$3,0)/3600/$E28</f>
        <v>0</v>
      </c>
      <c r="AAZ28" s="0" t="n">
        <f aca="false">IF($BQ28="●",SUMIFS(ST_SUM!ABN:ABN,ST_SUM!$L:$L,$G28)/COUNTIFS($G:$G,$G28,$BQ:$BQ,"●",$A:$A,AAZ$5)/AAZ$3,0)/3600/$E28</f>
        <v>0</v>
      </c>
      <c r="ABA28" s="0" t="n">
        <f aca="false">IF($BR28="●",SUMIFS(ST_SUM!ABO:ABO,ST_SUM!$L:$L,$G28)/COUNTIFS($G:$G,$G28,$BR:$BR,"●",$A:$A,ABA$5)/ABA$3,0)/3600/$E28</f>
        <v>0</v>
      </c>
      <c r="ABB28" s="0" t="n">
        <f aca="false">IF($BS28="●",SUMIFS(ST_SUM!ABP:ABP,ST_SUM!$L:$L,$G28)/COUNTIFS($G:$G,$G28,$BS:$BS,"●",$A:$A,ABB$5)/ABB$3,0)/3600/$E28</f>
        <v>0</v>
      </c>
      <c r="ABC28" s="0" t="n">
        <f aca="false">IF($BT28="●",SUMIFS(ST_SUM!ABQ:ABQ,ST_SUM!$L:$L,$G28)/COUNTIFS($G:$G,$G28,$BT:$BT,"●",$A:$A,ABC$5)/ABC$3,0)/3600/$E28</f>
        <v>0</v>
      </c>
      <c r="ABD28" s="0" t="n">
        <f aca="false">SUM(YQ28:ABC28)</f>
        <v>0.0797166666666667</v>
      </c>
      <c r="ABE28" s="0" t="n">
        <f aca="false">IF($H28="●",SUMIFS(ST_SUM!ABS:ABS,ST_SUM!$L:$L,$G28)/COUNTIFS($G:$G,$G28,$H:$H,"●",$A:$A,ABE$5)/ABE$3,0)/3600/$E28</f>
        <v>0</v>
      </c>
      <c r="ABF28" s="0" t="n">
        <f aca="false">IF($I28="●",SUMIFS(ST_SUM!ABT:ABT,ST_SUM!$L:$L,$G28)/COUNTIFS($G:$G,$G28,$I:$I,"●",$A:$A,ABF$5)/ABF$3,0)/3600/$E28</f>
        <v>0</v>
      </c>
      <c r="ABG28" s="0" t="n">
        <f aca="false">IF($J28="●",SUMIFS(ST_SUM!ABU:ABU,ST_SUM!$L:$L,$G28)/COUNTIFS($G:$G,$G28,$J:$J,"●",$A:$A,ABG$5)/ABG$3,0)/3600/$E28</f>
        <v>0</v>
      </c>
      <c r="ABH28" s="0" t="n">
        <f aca="false">IF($K28="●",SUMIFS(ST_SUM!ABV:ABV,ST_SUM!$L:$L,$G28)/COUNTIFS($G:$G,$G28,$K:$K,"●",$A:$A,ABH$5)/ABH$3,0)/3600/$E28</f>
        <v>0</v>
      </c>
      <c r="ABI28" s="0" t="n">
        <f aca="false">IF($L28="●",SUMIFS(ST_SUM!ABW:ABW,ST_SUM!$L:$L,$G28)/COUNTIFS($G:$G,$G28,$L:$L,"●",$A:$A,ABI$5)/ABI$3,0)/3600/$E28</f>
        <v>0</v>
      </c>
      <c r="ABJ28" s="0" t="n">
        <f aca="false">IF($M28="●",SUMIFS(ST_SUM!ABX:ABX,ST_SUM!$L:$L,$G28)/COUNTIFS($G:$G,$G28,$M:$M,"●",$A:$A,ABJ$5)/ABJ$3,0)/3600/$E28</f>
        <v>0</v>
      </c>
      <c r="ABK28" s="0" t="n">
        <f aca="false">IF($N28="●",SUMIFS(ST_SUM!ABY:ABY,ST_SUM!$L:$L,$G28)/COUNTIFS($G:$G,$G28,$N:$N,"●",$A:$A,ABK$5)/ABK$3,0)/3600/$E28</f>
        <v>0</v>
      </c>
      <c r="ABL28" s="0" t="n">
        <f aca="false">IF($O28="●",SUMIFS(ST_SUM!ABZ:ABZ,ST_SUM!$L:$L,$G28,ST_SUM!$M:$M,IF($B28='PART METHOD'!$D$4,"FMCNC1",IF($B28='PART METHOD'!$D$6,"FMCNC2","STD")))/IF($B28='PART METHOD'!$D$4,COUNTIFS($G:$G,$G28,$O:$O,"●",$A:$A,ABL$5,$B:$B,'PART METHOD'!$D$4),IF($B28='PART METHOD'!$D$6,COUNTIFS($G:$G,$G28,$O:$O,"●",$A:$A,ABL$5,$B:$B,'PART METHOD'!$D$6),COUNTIFS($G:$G,$G28,$O:$O,"●",$A:$A,ABL$5,$B:$B,"&lt;&gt;"&amp;'PART METHOD'!$D$4,$B:$B,"&lt;&gt;"&amp;'PART METHOD'!$D$6)))/ABL$3,0)/3600/$E28</f>
        <v>0</v>
      </c>
      <c r="ABM28" s="0" t="n">
        <f aca="false">IF($P28="●",SUMIFS(ST_SUM!ACA:ACA,ST_SUM!$L:$L,$G28,ST_SUM!$M:$M,IF($B28='PART METHOD'!$D$4,"FMCNC1",IF($B28='PART METHOD'!$D$6,"FMCNC2","STD")))/IF($B28='PART METHOD'!$D$4,COUNTIFS($G:$G,$G28,$P:$P,"●",$A:$A,ABM$5,$B:$B,'PART METHOD'!$D$4),IF($B28='PART METHOD'!$D$6,COUNTIFS($G:$G,$G28,$P:$P,"●",$A:$A,ABM$5,$B:$B,'PART METHOD'!$D$6),COUNTIFS($G:$G,$G28,$P:$P,"●",$A:$A,ABM$5,$B:$B,"&lt;&gt;"&amp;'PART METHOD'!$D$4,$B:$B,"&lt;&gt;"&amp;'PART METHOD'!$D$6)))/ABM$3,0)/3600/$E28</f>
        <v>0.0113214285714286</v>
      </c>
      <c r="ABN28" s="0" t="n">
        <f aca="false">IF($Q28="●",SUMIFS(ST_SUM!ACB:ACB,ST_SUM!$L:$L,$G28,ST_SUM!$M:$M,IF($B28='PART METHOD'!$D$4,"FMCNC1",IF($B28='PART METHOD'!$D$6,"FMCNC2","STD")))/IF($B28='PART METHOD'!$D$4,COUNTIFS($G:$G,$G28,$Q:$Q,"●",$A:$A,ABN$5,$B:$B,'PART METHOD'!$D$4),IF($B28='PART METHOD'!$D$6,COUNTIFS($G:$G,$G28,$Q:$Q,"●",$A:$A,ABN$5,$B:$B,'PART METHOD'!$D$6),COUNTIFS($G:$G,$G28,$Q:$Q,"●",$A:$A,ABN$5,$B:$B,"&lt;&gt;"&amp;'PART METHOD'!$D$4,$B:$B,"&lt;&gt;"&amp;'PART METHOD'!$D$6)))/ABN$3,0)/3600/$E28</f>
        <v>0.0321428571428571</v>
      </c>
      <c r="ABO28" s="0" t="n">
        <f aca="false">IF($R28="●",SUMIFS(ST_SUM!ACC:ACC,ST_SUM!$L:$L,$G28,ST_SUM!$M:$M,IF($B28='PART METHOD'!$D$4,"FMCNC1",IF($B28='PART METHOD'!$D$6,"FMCNC2","STD")))/IF($B28='PART METHOD'!$D$4,COUNTIFS($G:$G,$G28,$R:$R,"●",$A:$A,ABO$5,$B:$B,'PART METHOD'!$D$4),IF($B28='PART METHOD'!$D$6,COUNTIFS($G:$G,$G28,$R:$R,"●",$A:$A,ABO$5,$B:$B,'PART METHOD'!$D$6),COUNTIFS($G:$G,$G28,$R:$R,"●",$A:$A,ABO$5,$B:$B,"&lt;&gt;"&amp;'PART METHOD'!$D$4,$B:$B,"&lt;&gt;"&amp;'PART METHOD'!$D$6)))/ABO$3,0)/3600/$E28</f>
        <v>0.0692857142857143</v>
      </c>
      <c r="ABP28" s="0" t="n">
        <f aca="false">IF($S28="●",SUMIFS(ST_SUM!ACD:ACD,ST_SUM!$L:$L,$G28,ST_SUM!$M:$M,IF($B28='PART METHOD'!$D$4,"FMCNC1",IF($B28='PART METHOD'!$D$6,"FMCNC2","STD")))/IF($B28='PART METHOD'!$D$4,COUNTIFS($G:$G,$G28,$S:$S,"●",$A:$A,ABP$5,$B:$B,'PART METHOD'!$D$4),IF($B28='PART METHOD'!$D$6,COUNTIFS($G:$G,$G28,$S:$S,"●",$A:$A,ABP$5,$B:$B,'PART METHOD'!$D$6),COUNTIFS($G:$G,$G28,$S:$S,"●",$A:$A,ABP$5,$B:$B,"&lt;&gt;"&amp;'PART METHOD'!$D$4,$B:$B,"&lt;&gt;"&amp;'PART METHOD'!$D$6)))/ABP$3,0)/3600/$E28</f>
        <v>0.0817142857142857</v>
      </c>
      <c r="ABQ28" s="0" t="n">
        <f aca="false">IF($T28="●",SUMIFS(ST_SUM!ACE:ACE,ST_SUM!$L:$L,$G28,ST_SUM!$M:$M,IF($B28='PART METHOD'!$D$4,"FMCNC1",IF($B28='PART METHOD'!$D$6,"FMCNC2","STD")))/IF($B28='PART METHOD'!$D$4,COUNTIFS($G:$G,$G28,$T:$T,"●",$A:$A,ABQ$5,$B:$B,'PART METHOD'!$D$4),IF($B28='PART METHOD'!$D$6,COUNTIFS($G:$G,$G28,$T:$T,"●",$A:$A,ABQ$5,$B:$B,'PART METHOD'!$D$6),COUNTIFS($G:$G,$G28,$T:$T,"●",$A:$A,ABQ$5,$B:$B,"&lt;&gt;"&amp;'PART METHOD'!$D$4,$B:$B,"&lt;&gt;"&amp;'PART METHOD'!$D$6)))/ABQ$3,0)/3600/$E28</f>
        <v>0.113392857142857</v>
      </c>
      <c r="ABR28" s="0" t="n">
        <f aca="false">IF($U28="●",SUMIFS(ST_SUM!ACF:ACF,ST_SUM!$L:$L,$G28,ST_SUM!$M:$M,IF($B28='PART METHOD'!$D$4,"FMCNC1",IF($B28='PART METHOD'!$D$6,"FMCNC2","STD")))/IF($B28='PART METHOD'!$D$4,COUNTIFS($G:$G,$G28,$U:$U,"●",$A:$A,ABR$5,$B:$B,'PART METHOD'!$D$4),IF($B28='PART METHOD'!$D$6,COUNTIFS($G:$G,$G28,$U:$U,"●",$A:$A,ABR$5,$B:$B,'PART METHOD'!$D$6),COUNTIFS($G:$G,$G28,$U:$U,"●",$A:$A,ABR$5,$B:$B,"&lt;&gt;"&amp;'PART METHOD'!$D$4,$B:$B,"&lt;&gt;"&amp;'PART METHOD'!$D$6)))/ABR$3,0)/3600/$E28</f>
        <v>0.173142857142857</v>
      </c>
      <c r="ABS28" s="0" t="n">
        <f aca="false">IF($V28="●",SUMIFS(ST_SUM!ACG:ACG,ST_SUM!$L:$L,$G28,ST_SUM!$M:$M,IF($B28='PART METHOD'!$D$4,"FMCNC1",IF($B28='PART METHOD'!$D$6,"FMCNC2","STD")))/IF($B28='PART METHOD'!$D$4,COUNTIFS($G:$G,$G28,$V:$V,"●",$A:$A,ABS$5,$B:$B,'PART METHOD'!$D$4),IF($B28='PART METHOD'!$D$6,COUNTIFS($G:$G,$G28,$V:$V,"●",$A:$A,ABS$5,$B:$B,'PART METHOD'!$D$6),COUNTIFS($G:$G,$G28,$V:$V,"●",$A:$A,ABS$5,$B:$B,"&lt;&gt;"&amp;'PART METHOD'!$D$4,$B:$B,"&lt;&gt;"&amp;'PART METHOD'!$D$6)))/ABS$3,0)/3600/$E28</f>
        <v>0.202285714285714</v>
      </c>
      <c r="ABT28" s="0" t="n">
        <f aca="false">IF($W28="●",SUMIFS(ST_SUM!ACH:ACH,ST_SUM!$L:$L,$G28,ST_SUM!$N:$N,IF($B28='PART METHOD'!$D$5,"HAND","STD"))/COUNTIFS($G:$G,$G28,$W:$W,"●",$A:$A,ABT$5,$B:$B,IF($B28='PART METHOD'!$D$5,'PART METHOD'!$D$5,"&lt;&gt;"&amp;'PART METHOD'!$D$5))/ABT$3,0)/3600/$E28</f>
        <v>0</v>
      </c>
      <c r="ABU28" s="0" t="n">
        <f aca="false">IF($X28="●",SUMIFS(ST_SUM!ACI:ACI,ST_SUM!$L:$L,$G28)/COUNTIFS($G:$G,$G28,$X:$X,"●",$A:$A,ABU$5)/ABU$3,0)/3600/$E28</f>
        <v>0</v>
      </c>
      <c r="ABV28" s="0" t="n">
        <f aca="false">IF($Y28="●",SUMIFS(ST_SUM!ACJ:ACJ,ST_SUM!$L:$L,$G28)/COUNTIFS($G:$G,$G28,$Y:$Y,"●",$A:$A,ABV$5)/ABV$3,0)/3600/$E28</f>
        <v>0</v>
      </c>
      <c r="ABW28" s="0" t="n">
        <f aca="false">IF($Z28="●",SUMIFS(ST_SUM!ACK:ACK,ST_SUM!$L:$L,$G28)/COUNTIFS($G:$G,$G28,$Z:$Z,"●",$A:$A,ABW$5)/ABW$3,0)/3600/$E28</f>
        <v>0</v>
      </c>
      <c r="ABX28" s="0" t="n">
        <f aca="false">IF($AA28="●",SUMIFS(ST_SUM!ACL:ACL,ST_SUM!$L:$L,$G28)/COUNTIFS($G:$G,$G28,$AA:$AA,"●",$A:$A,ABX$5)/ABX$3,0)/3600/$E28</f>
        <v>0</v>
      </c>
      <c r="ABY28" s="0" t="n">
        <f aca="false">IF($AB28="●",SUMIFS(ST_SUM!ACM:ACM,ST_SUM!$L:$L,$G28)/COUNTIFS($G:$G,$G28,$AB:$AB,"●",$A:$A,ABY$5)/ABY$3,0)/3600/$E28</f>
        <v>0</v>
      </c>
      <c r="ABZ28" s="0" t="n">
        <f aca="false">IF($AC28="●",SUMIFS(ST_SUM!ACN:ACN,ST_SUM!$L:$L,$G28)/COUNTIFS($G:$G,$G28,$AC:$AC,"●",$A:$A,ABZ$5)/ABZ$3,0)/3600/$E28</f>
        <v>0</v>
      </c>
      <c r="ACA28" s="0" t="n">
        <f aca="false">IF($AD28="●",SUMIFS(ST_SUM!ACO:ACO,ST_SUM!$L:$L,$G28)/COUNTIFS($G:$G,$G28,$AD:$AD,"●",$A:$A,ACA$5)/ACA$3,0)/3600/$E28</f>
        <v>0</v>
      </c>
      <c r="ACB28" s="0" t="n">
        <f aca="false">IF($AE28="●",SUMIFS(ST_SUM!ACP:ACP,ST_SUM!$L:$L,$G28)/COUNTIFS($G:$G,$G28,$AE:$AE,"●",$A:$A,ACB$5)/ACB$3,0)/3600/$E28</f>
        <v>0</v>
      </c>
      <c r="ACC28" s="0" t="n">
        <f aca="false">IF($AF28="●",SUMIFS(ST_SUM!ACQ:ACQ,ST_SUM!$L:$L,$G28)/COUNTIFS($G:$G,$G28,$AF:$AF,"●",$A:$A,ACC$5)/ACC$3,0)/3600/$E28</f>
        <v>0</v>
      </c>
      <c r="ACD28" s="0" t="n">
        <f aca="false">IF($AG28="●",SUMIFS(ST_SUM!ACR:ACR,ST_SUM!$L:$L,$G28)/COUNTIFS($G:$G,$G28,$AG:$AG,"●",$A:$A,ACD$5)/ACD$3,0)/3600/$E28</f>
        <v>0</v>
      </c>
      <c r="ACE28" s="0" t="n">
        <f aca="false">IF($AH28="●",SUMIFS(ST_SUM!ACS:ACS,ST_SUM!$L:$L,$G28)/COUNTIFS($G:$G,$G28,$AH:$AH,"●",$A:$A,ACE$5)/ACE$3,0)/3600/$E28</f>
        <v>0</v>
      </c>
      <c r="ACF28" s="0" t="n">
        <f aca="false">IF($AI28="●",SUMIFS(ST_SUM!ACT:ACT,ST_SUM!$L:$L,$G28)/COUNTIFS($G:$G,$G28,$AI:$AI,"●",$A:$A,ACF$5)/ACF$3,0)/3600/$E28</f>
        <v>0</v>
      </c>
      <c r="ACG28" s="0" t="n">
        <f aca="false">IF($AJ28="●",SUMIFS(ST_SUM!ACU:ACU,ST_SUM!$L:$L,$G28)/COUNTIFS($G:$G,$G28,$AJ:$AJ,"●",$A:$A,ACG$5)/ACG$3,0)/3600/$E28</f>
        <v>0</v>
      </c>
      <c r="ACH28" s="0" t="n">
        <f aca="false">IF($AK28="●",SUMIFS(ST_SUM!ACV:ACV,ST_SUM!$L:$L,$G28)/COUNTIFS($G:$G,$G28,$AK:$AK,"●",$A:$A,ACH$5)/ACH$3,0)/3600/$E28</f>
        <v>0</v>
      </c>
      <c r="ACI28" s="0" t="n">
        <f aca="false">IF($AL28="●",SUMIFS(ST_SUM!ACW:ACW,ST_SUM!$L:$L,$G28)/COUNTIFS($G:$G,$G28,$AL:$AL,"●",$A:$A,ACI$5)/ACI$3,0)/3600/$E28</f>
        <v>0</v>
      </c>
      <c r="ACJ28" s="0" t="n">
        <f aca="false">IF($AM28="●",SUMIFS(ST_SUM!ACX:ACX,ST_SUM!$L:$L,$G28)/COUNTIFS($G:$G,$G28,$AM:$AM,"●",$A:$A,ACJ$5)/ACJ$3,0)/3600/$E28</f>
        <v>0</v>
      </c>
      <c r="ACK28" s="0" t="n">
        <f aca="false">IF($AN28="●",SUMIFS(ST_SUM!ACY:ACY,ST_SUM!$L:$L,$G28)/COUNTIFS($G:$G,$G28,$AN:$AN,"●",$A:$A,ACK$5)/ACK$3,0)/3600/$E28</f>
        <v>0</v>
      </c>
      <c r="ACL28" s="0" t="n">
        <f aca="false">IF($AO28="●",SUMIFS(ST_SUM!ACZ:ACZ,ST_SUM!$L:$L,$G28)/COUNTIFS($G:$G,$G28,$AO:$AO,"●",$A:$A,ACL$5)/ACL$3,0)/3600/$E28</f>
        <v>0</v>
      </c>
      <c r="ACM28" s="0" t="n">
        <f aca="false">IF($AP28="●",SUMIFS(ST_SUM!ADA:ADA,ST_SUM!$L:$L,$G28)/COUNTIFS($G:$G,$G28,$AP:$AP,"●",$A:$A,ACM$5)/ACM$3,0)/3600/$E28</f>
        <v>0</v>
      </c>
      <c r="ACN28" s="0" t="n">
        <f aca="false">IF($AQ28="●",SUMIFS(ST_SUM!ADB:ADB,ST_SUM!$L:$L,$G28)/COUNTIFS($G:$G,$G28,$AQ:$AQ,"●",$A:$A,ACN$5)/ACN$3,0)/3600/$E28</f>
        <v>0</v>
      </c>
      <c r="ACO28" s="0" t="n">
        <f aca="false">IF($AR28="●",SUMIFS(ST_SUM!ADC:ADC,ST_SUM!$L:$L,$G28)/COUNTIFS($G:$G,$G28,$AR:$AR,"●",$A:$A,ACO$5)/ACO$3,0)/3600/$E28</f>
        <v>0</v>
      </c>
      <c r="ACP28" s="0" t="n">
        <f aca="false">IF($AS28="●",SUMIFS(ST_SUM!ADD:ADD,ST_SUM!$L:$L,$G28)/COUNTIFS($G:$G,$G28,$AS:$AS,"●",$A:$A,ACP$5)/ACP$3,0)/3600/$E28</f>
        <v>0</v>
      </c>
      <c r="ACQ28" s="0" t="n">
        <f aca="false">IF($AT28="●",SUMIFS(ST_SUM!ADE:ADE,ST_SUM!$L:$L,$G28)/COUNTIFS($G:$G,$G28,$AT:$AT,"●",$A:$A,ACQ$5)/ACQ$3,0)/3600/$E28</f>
        <v>0</v>
      </c>
      <c r="ACR28" s="0" t="n">
        <f aca="false">IF($AU28="●",SUMIFS(ST_SUM!ADF:ADF,ST_SUM!$L:$L,$G28)/COUNTIFS($G:$G,$G28,$AU:$AU,"●",$A:$A,ACR$5)/ACR$3,0)/3600/$E28</f>
        <v>0</v>
      </c>
      <c r="ACS28" s="0" t="n">
        <f aca="false">IF($AV28="●",SUMIFS(ST_SUM!ADG:ADG,ST_SUM!$L:$L,$G28)/COUNTIFS($G:$G,$G28,$AV:$AV,"●",$A:$A,ACS$5)/ACS$3,0)/3600/$E28</f>
        <v>0</v>
      </c>
      <c r="ACT28" s="0" t="n">
        <f aca="false">IF($AW28="●",SUMIFS(ST_SUM!ADH:ADH,ST_SUM!$L:$L,$G28)/COUNTIFS($G:$G,$G28,$AW:$AW,"●",$A:$A,ACT$5)/ACT$3,0)/3600/$E28</f>
        <v>0</v>
      </c>
      <c r="ACU28" s="0" t="n">
        <f aca="false">IF($AX28="●",SUMIFS(ST_SUM!ADI:ADI,ST_SUM!$L:$L,$G28)/COUNTIFS($G:$G,$G28,$AX:$AX,"●",$A:$A,ACU$5)/ACU$3,0)/3600/$E28</f>
        <v>0</v>
      </c>
      <c r="ACV28" s="0" t="n">
        <f aca="false">IF($AY28="●",SUMIFS(ST_SUM!ADJ:ADJ,ST_SUM!$L:$L,$G28)/COUNTIFS($G:$G,$G28,$AY:$AY,"●",$A:$A,ACV$5)/ACV$3,0)/3600/$E28</f>
        <v>0</v>
      </c>
      <c r="ACW28" s="0" t="n">
        <f aca="false">IF($AZ28="●",SUMIFS(ST_SUM!ADK:ADK,ST_SUM!$L:$L,$G28)/COUNTIFS($G:$G,$G28,$AZ:$AZ,"●",$A:$A,ACW$5)/ACW$3,0)/3600/$E28</f>
        <v>0</v>
      </c>
      <c r="ACX28" s="0" t="n">
        <f aca="false">IF($BA28="●",SUMIFS(ST_SUM!ADL:ADL,ST_SUM!$L:$L,$G28)/COUNTIFS($G:$G,$G28,$BA:$BA,"●",$A:$A,ACX$5)/ACX$3,0)/3600/$E28</f>
        <v>0</v>
      </c>
      <c r="ACY28" s="0" t="n">
        <f aca="false">IF($BB28="●",SUMIFS(ST_SUM!ADM:ADM,ST_SUM!$L:$L,$G28)/COUNTIFS($G:$G,$G28,$BB:$BB,"●",$A:$A,ACY$5)/ACY$3,0)/3600/$E28</f>
        <v>0</v>
      </c>
      <c r="ACZ28" s="0" t="n">
        <f aca="false">IF($BC28="●",SUMIFS(ST_SUM!ADN:ADN,ST_SUM!$L:$L,$G28)/COUNTIFS($G:$G,$G28,$BC:$BC,"●",$A:$A,ACZ$5)/ACZ$3,0)/3600/$E28</f>
        <v>0</v>
      </c>
      <c r="ADA28" s="0" t="n">
        <f aca="false">IF($BD28="●",SUMIFS(ST_SUM!ADO:ADO,ST_SUM!$L:$L,$G28)/COUNTIFS($G:$G,$G28,$BD:$BD,"●",$A:$A,ADA$5)/ADA$3,0)/3600/$E28</f>
        <v>0</v>
      </c>
      <c r="ADB28" s="0" t="n">
        <f aca="false">IF($BE28="●",SUMIFS(ST_SUM!ADP:ADP,ST_SUM!$L:$L,$G28)/COUNTIFS($G:$G,$G28,$BE:$BE,"●",$A:$A,ADB$5)/ADB$3,0)/3600/$E28</f>
        <v>0</v>
      </c>
      <c r="ADC28" s="0" t="n">
        <f aca="false">IF($BF28="●",SUMIFS(ST_SUM!ADQ:ADQ,ST_SUM!$L:$L,$G28)/COUNTIFS($G:$G,$G28,$BF:$BF,"●",$A:$A,ADC$5)/ADC$3,0)/3600/$E28</f>
        <v>0</v>
      </c>
      <c r="ADD28" s="0" t="n">
        <f aca="false">IF($BG28="●",SUMIFS(ST_SUM!ADR:ADR,ST_SUM!$L:$L,$G28)/COUNTIFS($G:$G,$G28,$BG:$BG,"●",$A:$A,ADD$5)/ADD$3,0)/3600/$E28</f>
        <v>0</v>
      </c>
      <c r="ADE28" s="0" t="n">
        <f aca="false">IF($BH28="●",SUMIFS(ST_SUM!ADS:ADS,ST_SUM!$L:$L,$G28)/COUNTIFS($G:$G,$G28,$BH:$BH,"●",$A:$A,ADE$5)/ADE$3,0)/3600/$E28</f>
        <v>0</v>
      </c>
      <c r="ADF28" s="0" t="n">
        <f aca="false">IF($BI28="●",SUMIFS(ST_SUM!ADT:ADT,ST_SUM!$L:$L,$G28)/COUNTIFS($G:$G,$G28,$BI:$BI,"●",$A:$A,ADF$5)/ADF$3,0)/3600/$E28</f>
        <v>0</v>
      </c>
      <c r="ADG28" s="0" t="n">
        <f aca="false">IF($BJ28="●",SUMIFS(ST_SUM!ADU:ADU,ST_SUM!$L:$L,$G28)/COUNTIFS($G:$G,$G28,$BJ:$BJ,"●",$A:$A,ADG$5)/ADG$3,0)/3600/$E28</f>
        <v>0</v>
      </c>
      <c r="ADH28" s="0" t="n">
        <f aca="false">IF($BK28="●",SUMIFS(ST_SUM!ADV:ADV,ST_SUM!$L:$L,$G28)/COUNTIFS($G:$G,$G28,$BK:$BK,"●",$A:$A,ADH$5)/ADH$3,0)/3600/$E28</f>
        <v>0</v>
      </c>
      <c r="ADI28" s="0" t="n">
        <f aca="false">IF($BL28="●",SUMIFS(ST_SUM!ADW:ADW,ST_SUM!$L:$L,$G28)/COUNTIFS($G:$G,$G28,$BL:$BL,"●",$A:$A,ADI$5)/ADI$3,0)/3600/$E28</f>
        <v>0</v>
      </c>
      <c r="ADJ28" s="0" t="n">
        <f aca="false">IF($BM28="●",SUMIFS(ST_SUM!ADX:ADX,ST_SUM!$L:$L,$G28)/COUNTIFS($G:$G,$G28,$BM:$BM,"●",$A:$A,ADJ$5)/ADJ$3,0)/3600/$E28</f>
        <v>0</v>
      </c>
      <c r="ADK28" s="0" t="n">
        <f aca="false">IF($BN28="●",SUMIFS(ST_SUM!ADY:ADY,ST_SUM!$L:$L,$G28)/COUNTIFS($G:$G,$G28,$BN:$BN,"●",$A:$A,ADK$5)/ADK$3,0)/3600/$E28</f>
        <v>0</v>
      </c>
      <c r="ADL28" s="0" t="n">
        <f aca="false">IF($BO28="●",SUMIFS(ST_SUM!ADZ:ADZ,ST_SUM!$L:$L,$G28)/COUNTIFS($G:$G,$G28,$BO:$BO,"●",$A:$A,ADL$5)/ADL$3,0)/3600/$E28</f>
        <v>0</v>
      </c>
      <c r="ADM28" s="0" t="n">
        <f aca="false">IF($BP28="●",SUMIFS(ST_SUM!AEA:AEA,ST_SUM!$L:$L,$G28)/COUNTIFS($G:$G,$G28,$BP:$BP,"●",$A:$A,ADM$5)/ADM$3,0)/3600/$E28</f>
        <v>0</v>
      </c>
      <c r="ADN28" s="0" t="n">
        <f aca="false">IF($BQ28="●",SUMIFS(ST_SUM!AEB:AEB,ST_SUM!$L:$L,$G28)/COUNTIFS($G:$G,$G28,$BQ:$BQ,"●",$A:$A,ADN$5)/ADN$3,0)/3600/$E28</f>
        <v>0</v>
      </c>
      <c r="ADO28" s="0" t="n">
        <f aca="false">IF($BR28="●",SUMIFS(ST_SUM!AEC:AEC,ST_SUM!$L:$L,$G28)/COUNTIFS($G:$G,$G28,$BR:$BR,"●",$A:$A,ADO$5)/ADO$3,0)/3600/$E28</f>
        <v>0</v>
      </c>
      <c r="ADP28" s="0" t="n">
        <f aca="false">IF($BS28="●",SUMIFS(ST_SUM!AED:AED,ST_SUM!$L:$L,$G28)/COUNTIFS($G:$G,$G28,$BS:$BS,"●",$A:$A,ADP$5)/ADP$3,0)/3600/$E28</f>
        <v>0</v>
      </c>
      <c r="ADQ28" s="0" t="n">
        <f aca="false">IF($BT28="●",SUMIFS(ST_SUM!AEE:AEE,ST_SUM!$L:$L,$G28)/COUNTIFS($G:$G,$G28,$BT:$BT,"●",$A:$A,ADQ$5)/ADQ$3,0)/3600/$E28</f>
        <v>0</v>
      </c>
      <c r="ADR28" s="0" t="n">
        <f aca="false">SUM(ABE28:ADQ28)</f>
        <v>0.683285714285714</v>
      </c>
      <c r="ADS28" s="0" t="n">
        <f aca="false">IF($H28="●",SUMIFS(ST_SUM!AEG:AEG,ST_SUM!$L:$L,$G28)/COUNTIFS($G:$G,$G28,$H:$H,"●",$A:$A,ADS$5)/ADS$3,0)/3600/$E28</f>
        <v>0</v>
      </c>
      <c r="ADT28" s="0" t="n">
        <f aca="false">IF($I28="●",SUMIFS(ST_SUM!AEH:AEH,ST_SUM!$L:$L,$G28)/COUNTIFS($G:$G,$G28,$I:$I,"●",$A:$A,ADT$5)/ADT$3,0)/3600/$E28</f>
        <v>0</v>
      </c>
      <c r="ADU28" s="0" t="n">
        <f aca="false">IF($J28="●",SUMIFS(ST_SUM!AEI:AEI,ST_SUM!$L:$L,$G28)/COUNTIFS($G:$G,$G28,$J:$J,"●",$A:$A,ADU$5)/ADU$3,0)/3600/$E28</f>
        <v>0</v>
      </c>
      <c r="ADV28" s="0" t="n">
        <f aca="false">IF($K28="●",SUMIFS(ST_SUM!AEJ:AEJ,ST_SUM!$L:$L,$G28)/COUNTIFS($G:$G,$G28,$K:$K,"●",$A:$A,ADV$5)/ADV$3,0)/3600/$E28</f>
        <v>0</v>
      </c>
      <c r="ADW28" s="0" t="n">
        <f aca="false">IF($L28="●",SUMIFS(ST_SUM!AEK:AEK,ST_SUM!$L:$L,$G28)/COUNTIFS($G:$G,$G28,$L:$L,"●",$A:$A,ADW$5)/ADW$3,0)/3600/$E28</f>
        <v>0</v>
      </c>
      <c r="ADX28" s="0" t="n">
        <f aca="false">IF($M28="●",SUMIFS(ST_SUM!AEL:AEL,ST_SUM!$L:$L,$G28)/COUNTIFS($G:$G,$G28,$M:$M,"●",$A:$A,ADX$5)/ADX$3,0)/3600/$E28</f>
        <v>0</v>
      </c>
      <c r="ADY28" s="0" t="n">
        <f aca="false">IF($N28="●",SUMIFS(ST_SUM!AEM:AEM,ST_SUM!$L:$L,$G28)/COUNTIFS($G:$G,$G28,$N:$N,"●",$A:$A,ADY$5)/ADY$3,0)/3600/$E28</f>
        <v>0</v>
      </c>
      <c r="ADZ28" s="0" t="n">
        <f aca="false">IF($O28="●",SUMIFS(ST_SUM!AEN:AEN,ST_SUM!$L:$L,$G28,ST_SUM!$M:$M,IF($B28='PART METHOD'!$D$4,"FMCNC1",IF($B28='PART METHOD'!$D$6,"FMCNC2","STD")))/IF($B28='PART METHOD'!$D$4,COUNTIFS($G:$G,$G28,$O:$O,"●",$A:$A,ADZ$5,$B:$B,'PART METHOD'!$D$4),IF($B28='PART METHOD'!$D$6,COUNTIFS($G:$G,$G28,$O:$O,"●",$A:$A,ADZ$5,$B:$B,'PART METHOD'!$D$6),COUNTIFS($G:$G,$G28,$O:$O,"●",$A:$A,ADZ$5,$B:$B,"&lt;&gt;"&amp;'PART METHOD'!$D$4,$B:$B,"&lt;&gt;"&amp;'PART METHOD'!$D$6)))/ADZ$3,0)/3600/$E28</f>
        <v>0</v>
      </c>
      <c r="AEA28" s="0" t="e">
        <f aca="false">IF($P28="●",SUMIFS(ST_SUM!AEO:AEO,ST_SUM!$L:$L,$G28,ST_SUM!$M:$M,IF($B28='PART METHOD'!$D$4,"FMCNC1",IF($B28='PART METHOD'!$D$6,"FMCNC2","STD")))/IF($B28='PART METHOD'!$D$4,COUNTIFS($G:$G,$G28,$P:$P,"●",$A:$A,AEA$5,$B:$B,'PART METHOD'!$D$4),IF($B28='PART METHOD'!$D$6,COUNTIFS($G:$G,$G28,$P:$P,"●",$A:$A,AEA$5,$B:$B,'PART METHOD'!$D$6),COUNTIFS($G:$G,$G28,$P:$P,"●",$A:$A,AEA$5,$B:$B,"&lt;&gt;"&amp;'PART METHOD'!$D$4,$B:$B,"&lt;&gt;"&amp;'PART METHOD'!$D$6)))/AEA$3,0)/3600/$E28</f>
        <v>#N/A</v>
      </c>
      <c r="AEB28" s="0" t="e">
        <f aca="false">IF($Q28="●",SUMIFS(ST_SUM!AEP:AEP,ST_SUM!$L:$L,$G28,ST_SUM!$M:$M,IF($B28='PART METHOD'!$D$4,"FMCNC1",IF($B28='PART METHOD'!$D$6,"FMCNC2","STD")))/IF($B28='PART METHOD'!$D$4,COUNTIFS($G:$G,$G28,$Q:$Q,"●",$A:$A,AEB$5,$B:$B,'PART METHOD'!$D$4),IF($B28='PART METHOD'!$D$6,COUNTIFS($G:$G,$G28,$Q:$Q,"●",$A:$A,AEB$5,$B:$B,'PART METHOD'!$D$6),COUNTIFS($G:$G,$G28,$Q:$Q,"●",$A:$A,AEB$5,$B:$B,"&lt;&gt;"&amp;'PART METHOD'!$D$4,$B:$B,"&lt;&gt;"&amp;'PART METHOD'!$D$6)))/AEB$3,0)/3600/$E28</f>
        <v>#N/A</v>
      </c>
      <c r="AEC28" s="0" t="e">
        <f aca="false">IF($R28="●",SUMIFS(ST_SUM!AEQ:AEQ,ST_SUM!$L:$L,$G28,ST_SUM!$M:$M,IF($B28='PART METHOD'!$D$4,"FMCNC1",IF($B28='PART METHOD'!$D$6,"FMCNC2","STD")))/IF($B28='PART METHOD'!$D$4,COUNTIFS($G:$G,$G28,$R:$R,"●",$A:$A,AEC$5,$B:$B,'PART METHOD'!$D$4),IF($B28='PART METHOD'!$D$6,COUNTIFS($G:$G,$G28,$R:$R,"●",$A:$A,AEC$5,$B:$B,'PART METHOD'!$D$6),COUNTIFS($G:$G,$G28,$R:$R,"●",$A:$A,AEC$5,$B:$B,"&lt;&gt;"&amp;'PART METHOD'!$D$4,$B:$B,"&lt;&gt;"&amp;'PART METHOD'!$D$6)))/AEC$3,0)/3600/$E28</f>
        <v>#N/A</v>
      </c>
      <c r="AED28" s="0" t="e">
        <f aca="false">IF($S28="●",SUMIFS(ST_SUM!AER:AER,ST_SUM!$L:$L,$G28,ST_SUM!$M:$M,IF($B28='PART METHOD'!$D$4,"FMCNC1",IF($B28='PART METHOD'!$D$6,"FMCNC2","STD")))/IF($B28='PART METHOD'!$D$4,COUNTIFS($G:$G,$G28,$S:$S,"●",$A:$A,AED$5,$B:$B,'PART METHOD'!$D$4),IF($B28='PART METHOD'!$D$6,COUNTIFS($G:$G,$G28,$S:$S,"●",$A:$A,AED$5,$B:$B,'PART METHOD'!$D$6),COUNTIFS($G:$G,$G28,$S:$S,"●",$A:$A,AED$5,$B:$B,"&lt;&gt;"&amp;'PART METHOD'!$D$4,$B:$B,"&lt;&gt;"&amp;'PART METHOD'!$D$6)))/AED$3,0)/3600/$E28</f>
        <v>#N/A</v>
      </c>
      <c r="AEE28" s="0" t="e">
        <f aca="false">IF($T28="●",SUMIFS(ST_SUM!AES:AES,ST_SUM!$L:$L,$G28,ST_SUM!$M:$M,IF($B28='PART METHOD'!$D$4,"FMCNC1",IF($B28='PART METHOD'!$D$6,"FMCNC2","STD")))/IF($B28='PART METHOD'!$D$4,COUNTIFS($G:$G,$G28,$T:$T,"●",$A:$A,AEE$5,$B:$B,'PART METHOD'!$D$4),IF($B28='PART METHOD'!$D$6,COUNTIFS($G:$G,$G28,$T:$T,"●",$A:$A,AEE$5,$B:$B,'PART METHOD'!$D$6),COUNTIFS($G:$G,$G28,$T:$T,"●",$A:$A,AEE$5,$B:$B,"&lt;&gt;"&amp;'PART METHOD'!$D$4,$B:$B,"&lt;&gt;"&amp;'PART METHOD'!$D$6)))/AEE$3,0)/3600/$E28</f>
        <v>#N/A</v>
      </c>
      <c r="AEF28" s="0" t="e">
        <f aca="false">IF($U28="●",SUMIFS(ST_SUM!AET:AET,ST_SUM!$L:$L,$G28,ST_SUM!$M:$M,IF($B28='PART METHOD'!$D$4,"FMCNC1",IF($B28='PART METHOD'!$D$6,"FMCNC2","STD")))/IF($B28='PART METHOD'!$D$4,COUNTIFS($G:$G,$G28,$U:$U,"●",$A:$A,AEF$5,$B:$B,'PART METHOD'!$D$4),IF($B28='PART METHOD'!$D$6,COUNTIFS($G:$G,$G28,$U:$U,"●",$A:$A,AEF$5,$B:$B,'PART METHOD'!$D$6),COUNTIFS($G:$G,$G28,$U:$U,"●",$A:$A,AEF$5,$B:$B,"&lt;&gt;"&amp;'PART METHOD'!$D$4,$B:$B,"&lt;&gt;"&amp;'PART METHOD'!$D$6)))/AEF$3,0)/3600/$E28</f>
        <v>#N/A</v>
      </c>
      <c r="AEG28" s="0" t="e">
        <f aca="false">IF($V28="●",SUMIFS(ST_SUM!AEU:AEU,ST_SUM!$L:$L,$G28,ST_SUM!$M:$M,IF($B28='PART METHOD'!$D$4,"FMCNC1",IF($B28='PART METHOD'!$D$6,"FMCNC2","STD")))/IF($B28='PART METHOD'!$D$4,COUNTIFS($G:$G,$G28,$V:$V,"●",$A:$A,AEG$5,$B:$B,'PART METHOD'!$D$4),IF($B28='PART METHOD'!$D$6,COUNTIFS($G:$G,$G28,$V:$V,"●",$A:$A,AEG$5,$B:$B,'PART METHOD'!$D$6),COUNTIFS($G:$G,$G28,$V:$V,"●",$A:$A,AEG$5,$B:$B,"&lt;&gt;"&amp;'PART METHOD'!$D$4,$B:$B,"&lt;&gt;"&amp;'PART METHOD'!$D$6)))/AEG$3,0)/3600/$E28</f>
        <v>#N/A</v>
      </c>
      <c r="AEH28" s="0" t="n">
        <f aca="false">IF($W28="●",SUMIFS(ST_SUM!AEV:AEV,ST_SUM!$L:$L,$G28,ST_SUM!$N:$N,IF($B28='PART METHOD'!$D$5,"HAND","STD"))/COUNTIFS($G:$G,$G28,$W:$W,"●",$A:$A,AEH$5,$B:$B,IF($B28='PART METHOD'!$D$5,'PART METHOD'!$D$5,"&lt;&gt;"&amp;'PART METHOD'!$D$5))/AEH$3,0)/3600/$E28</f>
        <v>0</v>
      </c>
      <c r="AEI28" s="0" t="n">
        <f aca="false">IF($X28="●",SUMIFS(ST_SUM!AEW:AEW,ST_SUM!$L:$L,$G28)/COUNTIFS($G:$G,$G28,$X:$X,"●",$A:$A,AEI$5)/AEI$3,0)/3600/$E28</f>
        <v>0</v>
      </c>
      <c r="AEJ28" s="0" t="n">
        <f aca="false">IF($Y28="●",SUMIFS(ST_SUM!AEX:AEX,ST_SUM!$L:$L,$G28)/COUNTIFS($G:$G,$G28,$Y:$Y,"●",$A:$A,AEJ$5)/AEJ$3,0)/3600/$E28</f>
        <v>0</v>
      </c>
      <c r="AEK28" s="0" t="n">
        <f aca="false">IF($Z28="●",SUMIFS(ST_SUM!AEY:AEY,ST_SUM!$L:$L,$G28)/COUNTIFS($G:$G,$G28,$Z:$Z,"●",$A:$A,AEK$5)/AEK$3,0)/3600/$E28</f>
        <v>0</v>
      </c>
      <c r="AEL28" s="0" t="n">
        <f aca="false">IF($AA28="●",SUMIFS(ST_SUM!AEZ:AEZ,ST_SUM!$L:$L,$G28)/COUNTIFS($G:$G,$G28,$AA:$AA,"●",$A:$A,AEL$5)/AEL$3,0)/3600/$E28</f>
        <v>0</v>
      </c>
      <c r="AEM28" s="0" t="n">
        <f aca="false">IF($AB28="●",SUMIFS(ST_SUM!AFA:AFA,ST_SUM!$L:$L,$G28)/COUNTIFS($G:$G,$G28,$AB:$AB,"●",$A:$A,AEM$5)/AEM$3,0)/3600/$E28</f>
        <v>0</v>
      </c>
      <c r="AEN28" s="0" t="n">
        <f aca="false">IF($AC28="●",SUMIFS(ST_SUM!AFB:AFB,ST_SUM!$L:$L,$G28)/COUNTIFS($G:$G,$G28,$AC:$AC,"●",$A:$A,AEN$5)/AEN$3,0)/3600/$E28</f>
        <v>0</v>
      </c>
      <c r="AEO28" s="0" t="n">
        <f aca="false">IF($AD28="●",SUMIFS(ST_SUM!AFC:AFC,ST_SUM!$L:$L,$G28)/COUNTIFS($G:$G,$G28,$AD:$AD,"●",$A:$A,AEO$5)/AEO$3,0)/3600/$E28</f>
        <v>0</v>
      </c>
      <c r="AEP28" s="0" t="n">
        <f aca="false">IF($AE28="●",SUMIFS(ST_SUM!AFD:AFD,ST_SUM!$L:$L,$G28)/COUNTIFS($G:$G,$G28,$AE:$AE,"●",$A:$A,AEP$5)/AEP$3,0)/3600/$E28</f>
        <v>0</v>
      </c>
      <c r="AEQ28" s="0" t="n">
        <f aca="false">IF($AF28="●",SUMIFS(ST_SUM!AFE:AFE,ST_SUM!$L:$L,$G28)/COUNTIFS($G:$G,$G28,$AF:$AF,"●",$A:$A,AEQ$5)/AEQ$3,0)/3600/$E28</f>
        <v>0</v>
      </c>
      <c r="AER28" s="0" t="n">
        <f aca="false">IF($AG28="●",SUMIFS(ST_SUM!AFF:AFF,ST_SUM!$L:$L,$G28)/COUNTIFS($G:$G,$G28,$AG:$AG,"●",$A:$A,AER$5)/AER$3,0)/3600/$E28</f>
        <v>0</v>
      </c>
      <c r="AES28" s="0" t="n">
        <f aca="false">IF($AH28="●",SUMIFS(ST_SUM!AFG:AFG,ST_SUM!$L:$L,$G28)/COUNTIFS($G:$G,$G28,$AH:$AH,"●",$A:$A,AES$5)/AES$3,0)/3600/$E28</f>
        <v>0</v>
      </c>
      <c r="AET28" s="0" t="n">
        <f aca="false">IF($AI28="●",SUMIFS(ST_SUM!AFH:AFH,ST_SUM!$L:$L,$G28)/COUNTIFS($G:$G,$G28,$AI:$AI,"●",$A:$A,AET$5)/AET$3,0)/3600/$E28</f>
        <v>0</v>
      </c>
      <c r="AEU28" s="0" t="n">
        <f aca="false">IF($AJ28="●",SUMIFS(ST_SUM!AFI:AFI,ST_SUM!$L:$L,$G28)/COUNTIFS($G:$G,$G28,$AJ:$AJ,"●",$A:$A,AEU$5)/AEU$3,0)/3600/$E28</f>
        <v>0</v>
      </c>
      <c r="AEV28" s="0" t="n">
        <f aca="false">IF($AK28="●",SUMIFS(ST_SUM!AFJ:AFJ,ST_SUM!$L:$L,$G28)/COUNTIFS($G:$G,$G28,$AK:$AK,"●",$A:$A,AEV$5)/AEV$3,0)/3600/$E28</f>
        <v>0</v>
      </c>
      <c r="AEW28" s="0" t="n">
        <f aca="false">IF($AL28="●",SUMIFS(ST_SUM!AFK:AFK,ST_SUM!$L:$L,$G28)/COUNTIFS($G:$G,$G28,$AL:$AL,"●",$A:$A,AEW$5)/AEW$3,0)/3600/$E28</f>
        <v>0</v>
      </c>
      <c r="AEX28" s="0" t="n">
        <f aca="false">IF($AM28="●",SUMIFS(ST_SUM!AFL:AFL,ST_SUM!$L:$L,$G28)/COUNTIFS($G:$G,$G28,$AM:$AM,"●",$A:$A,AEX$5)/AEX$3,0)/3600/$E28</f>
        <v>0</v>
      </c>
      <c r="AEY28" s="0" t="n">
        <f aca="false">IF($AN28="●",SUMIFS(ST_SUM!AFM:AFM,ST_SUM!$L:$L,$G28)/COUNTIFS($G:$G,$G28,$AN:$AN,"●",$A:$A,AEY$5)/AEY$3,0)/3600/$E28</f>
        <v>0</v>
      </c>
      <c r="AEZ28" s="0" t="n">
        <f aca="false">IF($AO28="●",SUMIFS(ST_SUM!AFN:AFN,ST_SUM!$L:$L,$G28)/COUNTIFS($G:$G,$G28,$AO:$AO,"●",$A:$A,AEZ$5)/AEZ$3,0)/3600/$E28</f>
        <v>0</v>
      </c>
      <c r="AFA28" s="0" t="n">
        <f aca="false">IF($AP28="●",SUMIFS(ST_SUM!AFO:AFO,ST_SUM!$L:$L,$G28)/COUNTIFS($G:$G,$G28,$AP:$AP,"●",$A:$A,AFA$5)/AFA$3,0)/3600/$E28</f>
        <v>0</v>
      </c>
      <c r="AFB28" s="0" t="n">
        <f aca="false">IF($AQ28="●",SUMIFS(ST_SUM!AFP:AFP,ST_SUM!$L:$L,$G28)/COUNTIFS($G:$G,$G28,$AQ:$AQ,"●",$A:$A,AFB$5)/AFB$3,0)/3600/$E28</f>
        <v>0</v>
      </c>
      <c r="AFC28" s="0" t="n">
        <f aca="false">IF($AR28="●",SUMIFS(ST_SUM!AFQ:AFQ,ST_SUM!$L:$L,$G28)/COUNTIFS($G:$G,$G28,$AR:$AR,"●",$A:$A,AFC$5)/AFC$3,0)/3600/$E28</f>
        <v>0</v>
      </c>
      <c r="AFD28" s="0" t="n">
        <f aca="false">IF($AS28="●",SUMIFS(ST_SUM!AFR:AFR,ST_SUM!$L:$L,$G28)/COUNTIFS($G:$G,$G28,$AS:$AS,"●",$A:$A,AFD$5)/AFD$3,0)/3600/$E28</f>
        <v>0</v>
      </c>
      <c r="AFE28" s="0" t="n">
        <f aca="false">IF($AT28="●",SUMIFS(ST_SUM!AFS:AFS,ST_SUM!$L:$L,$G28)/COUNTIFS($G:$G,$G28,$AT:$AT,"●",$A:$A,AFE$5)/AFE$3,0)/3600/$E28</f>
        <v>0</v>
      </c>
      <c r="AFF28" s="0" t="n">
        <f aca="false">IF($AU28="●",SUMIFS(ST_SUM!AFT:AFT,ST_SUM!$L:$L,$G28)/COUNTIFS($G:$G,$G28,$AU:$AU,"●",$A:$A,AFF$5)/AFF$3,0)/3600/$E28</f>
        <v>0</v>
      </c>
      <c r="AFG28" s="0" t="n">
        <f aca="false">IF($AV28="●",SUMIFS(ST_SUM!AFU:AFU,ST_SUM!$L:$L,$G28)/COUNTIFS($G:$G,$G28,$AV:$AV,"●",$A:$A,AFG$5)/AFG$3,0)/3600/$E28</f>
        <v>0</v>
      </c>
      <c r="AFH28" s="0" t="n">
        <f aca="false">IF($AW28="●",SUMIFS(ST_SUM!AFV:AFV,ST_SUM!$L:$L,$G28)/COUNTIFS($G:$G,$G28,$AW:$AW,"●",$A:$A,AFH$5)/AFH$3,0)/3600/$E28</f>
        <v>0</v>
      </c>
      <c r="AFI28" s="0" t="n">
        <f aca="false">IF($AX28="●",SUMIFS(ST_SUM!AFW:AFW,ST_SUM!$L:$L,$G28)/COUNTIFS($G:$G,$G28,$AX:$AX,"●",$A:$A,AFI$5)/AFI$3,0)/3600/$E28</f>
        <v>0</v>
      </c>
      <c r="AFJ28" s="0" t="n">
        <f aca="false">IF($AY28="●",SUMIFS(ST_SUM!AFX:AFX,ST_SUM!$L:$L,$G28)/COUNTIFS($G:$G,$G28,$AY:$AY,"●",$A:$A,AFJ$5)/AFJ$3,0)/3600/$E28</f>
        <v>0</v>
      </c>
      <c r="AFK28" s="0" t="n">
        <f aca="false">IF($AZ28="●",SUMIFS(ST_SUM!AFY:AFY,ST_SUM!$L:$L,$G28)/COUNTIFS($G:$G,$G28,$AZ:$AZ,"●",$A:$A,AFK$5)/AFK$3,0)/3600/$E28</f>
        <v>0</v>
      </c>
      <c r="AFL28" s="0" t="n">
        <f aca="false">IF($BA28="●",SUMIFS(ST_SUM!AFZ:AFZ,ST_SUM!$L:$L,$G28)/COUNTIFS($G:$G,$G28,$BA:$BA,"●",$A:$A,AFL$5)/AFL$3,0)/3600/$E28</f>
        <v>0</v>
      </c>
      <c r="AFM28" s="0" t="n">
        <f aca="false">IF($BB28="●",SUMIFS(ST_SUM!AGA:AGA,ST_SUM!$L:$L,$G28)/COUNTIFS($G:$G,$G28,$BB:$BB,"●",$A:$A,AFM$5)/AFM$3,0)/3600/$E28</f>
        <v>0</v>
      </c>
      <c r="AFN28" s="0" t="n">
        <f aca="false">IF($BC28="●",SUMIFS(ST_SUM!AGB:AGB,ST_SUM!$L:$L,$G28)/COUNTIFS($G:$G,$G28,$BC:$BC,"●",$A:$A,AFN$5)/AFN$3,0)/3600/$E28</f>
        <v>0</v>
      </c>
      <c r="AFO28" s="0" t="n">
        <f aca="false">IF($BD28="●",SUMIFS(ST_SUM!AGC:AGC,ST_SUM!$L:$L,$G28)/COUNTIFS($G:$G,$G28,$BD:$BD,"●",$A:$A,AFO$5)/AFO$3,0)/3600/$E28</f>
        <v>0</v>
      </c>
      <c r="AFP28" s="0" t="n">
        <f aca="false">IF($BE28="●",SUMIFS(ST_SUM!AGD:AGD,ST_SUM!$L:$L,$G28)/COUNTIFS($G:$G,$G28,$BE:$BE,"●",$A:$A,AFP$5)/AFP$3,0)/3600/$E28</f>
        <v>0</v>
      </c>
      <c r="AFQ28" s="0" t="n">
        <f aca="false">IF($BF28="●",SUMIFS(ST_SUM!AGE:AGE,ST_SUM!$L:$L,$G28)/COUNTIFS($G:$G,$G28,$BF:$BF,"●",$A:$A,AFQ$5)/AFQ$3,0)/3600/$E28</f>
        <v>0</v>
      </c>
      <c r="AFR28" s="0" t="n">
        <f aca="false">IF($BG28="●",SUMIFS(ST_SUM!AGF:AGF,ST_SUM!$L:$L,$G28)/COUNTIFS($G:$G,$G28,$BG:$BG,"●",$A:$A,AFR$5)/AFR$3,0)/3600/$E28</f>
        <v>0</v>
      </c>
      <c r="AFS28" s="0" t="n">
        <f aca="false">IF($BH28="●",SUMIFS(ST_SUM!AGG:AGG,ST_SUM!$L:$L,$G28)/COUNTIFS($G:$G,$G28,$BH:$BH,"●",$A:$A,AFS$5)/AFS$3,0)/3600/$E28</f>
        <v>0</v>
      </c>
      <c r="AFT28" s="0" t="n">
        <f aca="false">IF($BI28="●",SUMIFS(ST_SUM!AGH:AGH,ST_SUM!$L:$L,$G28)/COUNTIFS($G:$G,$G28,$BI:$BI,"●",$A:$A,AFT$5)/AFT$3,0)/3600/$E28</f>
        <v>0</v>
      </c>
      <c r="AFU28" s="0" t="n">
        <f aca="false">IF($BJ28="●",SUMIFS(ST_SUM!AGI:AGI,ST_SUM!$L:$L,$G28)/COUNTIFS($G:$G,$G28,$BJ:$BJ,"●",$A:$A,AFU$5)/AFU$3,0)/3600/$E28</f>
        <v>0</v>
      </c>
      <c r="AFV28" s="0" t="n">
        <f aca="false">IF($BK28="●",SUMIFS(ST_SUM!AGJ:AGJ,ST_SUM!$L:$L,$G28)/COUNTIFS($G:$G,$G28,$BK:$BK,"●",$A:$A,AFV$5)/AFV$3,0)/3600/$E28</f>
        <v>0</v>
      </c>
      <c r="AFW28" s="0" t="n">
        <f aca="false">IF($BL28="●",SUMIFS(ST_SUM!AGK:AGK,ST_SUM!$L:$L,$G28)/COUNTIFS($G:$G,$G28,$BL:$BL,"●",$A:$A,AFW$5)/AFW$3,0)/3600/$E28</f>
        <v>0</v>
      </c>
      <c r="AFX28" s="0" t="n">
        <f aca="false">IF($BM28="●",SUMIFS(ST_SUM!AGL:AGL,ST_SUM!$L:$L,$G28)/COUNTIFS($G:$G,$G28,$BM:$BM,"●",$A:$A,AFX$5)/AFX$3,0)/3600/$E28</f>
        <v>0</v>
      </c>
      <c r="AFY28" s="0" t="n">
        <f aca="false">IF($BN28="●",SUMIFS(ST_SUM!AGM:AGM,ST_SUM!$L:$L,$G28)/COUNTIFS($G:$G,$G28,$BN:$BN,"●",$A:$A,AFY$5)/AFY$3,0)/3600/$E28</f>
        <v>0</v>
      </c>
      <c r="AFZ28" s="0" t="n">
        <f aca="false">IF($BO28="●",SUMIFS(ST_SUM!AGN:AGN,ST_SUM!$L:$L,$G28)/COUNTIFS($G:$G,$G28,$BO:$BO,"●",$A:$A,AFZ$5)/AFZ$3,0)/3600/$E28</f>
        <v>0</v>
      </c>
      <c r="AGA28" s="0" t="n">
        <f aca="false">IF($BP28="●",SUMIFS(ST_SUM!AGO:AGO,ST_SUM!$L:$L,$G28)/COUNTIFS($G:$G,$G28,$BP:$BP,"●",$A:$A,AGA$5)/AGA$3,0)/3600/$E28</f>
        <v>0</v>
      </c>
      <c r="AGB28" s="0" t="n">
        <f aca="false">IF($BQ28="●",SUMIFS(ST_SUM!AGP:AGP,ST_SUM!$L:$L,$G28)/COUNTIFS($G:$G,$G28,$BQ:$BQ,"●",$A:$A,AGB$5)/AGB$3,0)/3600/$E28</f>
        <v>0</v>
      </c>
      <c r="AGC28" s="0" t="n">
        <f aca="false">IF($BR28="●",SUMIFS(ST_SUM!AGQ:AGQ,ST_SUM!$L:$L,$G28)/COUNTIFS($G:$G,$G28,$BR:$BR,"●",$A:$A,AGC$5)/AGC$3,0)/3600/$E28</f>
        <v>0</v>
      </c>
      <c r="AGD28" s="0" t="n">
        <f aca="false">IF($BS28="●",SUMIFS(ST_SUM!AGR:AGR,ST_SUM!$L:$L,$G28)/COUNTIFS($G:$G,$G28,$BS:$BS,"●",$A:$A,AGD$5)/AGD$3,0)/3600/$E28</f>
        <v>0</v>
      </c>
      <c r="AGE28" s="0" t="n">
        <f aca="false">IF($BT28="●",SUMIFS(ST_SUM!AGS:AGS,ST_SUM!$L:$L,$G28)/COUNTIFS($G:$G,$G28,$BT:$BT,"●",$A:$A,AGE$5)/AGE$3,0)/3600/$E28</f>
        <v>0</v>
      </c>
      <c r="AGF28" s="0" t="e">
        <f aca="false">SUM(ADS28:AGE28)</f>
        <v>#N/A</v>
      </c>
    </row>
    <row r="29" customFormat="false" ht="15" hidden="false" customHeight="false" outlineLevel="0" collapsed="false">
      <c r="A29" s="0" t="s">
        <v>310</v>
      </c>
      <c r="B29" s="0" t="s">
        <v>50</v>
      </c>
      <c r="C29" s="0" t="s">
        <v>337</v>
      </c>
      <c r="E29" s="0" t="n">
        <v>16</v>
      </c>
      <c r="G29" s="0" t="s">
        <v>167</v>
      </c>
      <c r="W29" s="0" t="s">
        <v>313</v>
      </c>
      <c r="BU29" s="0" t="n">
        <f aca="false">IF($H29="●",SUMIFS(ST_SUM!CI:CI,ST_SUM!$L:$L,$G29)/COUNTIFS($G:$G,$G29,$H:$H,"●",$A:$A,BU$5)/BU$3,0)/3600/$E29</f>
        <v>0</v>
      </c>
      <c r="BV29" s="0" t="n">
        <f aca="false">IF($I29="●",SUMIFS(ST_SUM!CJ:CJ,ST_SUM!$L:$L,$G29)/COUNTIFS($G:$G,$G29,$I:$I,"●",$A:$A,BV$5)/BV$3,0)/3600/$E29</f>
        <v>0</v>
      </c>
      <c r="BW29" s="0" t="n">
        <f aca="false">IF($J29="●",SUMIFS(ST_SUM!CK:CK,ST_SUM!$L:$L,$G29)/COUNTIFS($G:$G,$G29,$J:$J,"●",$A:$A,BW$5)/BW$3,0)/3600/$E29</f>
        <v>0</v>
      </c>
      <c r="BX29" s="0" t="n">
        <f aca="false">IF($K29="●",SUMIFS(ST_SUM!CL:CL,ST_SUM!$L:$L,$G29)/COUNTIFS($G:$G,$G29,$K:$K,"●",$A:$A,BX$5)/BX$3,0)/3600/$E29</f>
        <v>0</v>
      </c>
      <c r="BY29" s="0" t="n">
        <f aca="false">IF($L29="●",SUMIFS(ST_SUM!CM:CM,ST_SUM!$L:$L,$G29)/COUNTIFS($G:$G,$G29,$L:$L,"●",$A:$A,BY$5)/BY$3,0)/3600/$E29</f>
        <v>0</v>
      </c>
      <c r="BZ29" s="0" t="n">
        <f aca="false">IF($M29="●",SUMIFS(ST_SUM!CN:CN,ST_SUM!$L:$L,$G29)/COUNTIFS($G:$G,$G29,$M:$M,"●",$A:$A,BZ$5)/BZ$3,0)/3600/$E29</f>
        <v>0</v>
      </c>
      <c r="CA29" s="0" t="n">
        <f aca="false">IF($N29="●",SUMIFS(ST_SUM!CO:CO,ST_SUM!$L:$L,$G29)/COUNTIFS($G:$G,$G29,$N:$N,"●",$A:$A,CA$5)/CA$3,0)/3600/$E29</f>
        <v>0</v>
      </c>
      <c r="CB29" s="0" t="n">
        <f aca="false">IF($O29="●",SUMIFS(ST_SUM!CP:CP,ST_SUM!$L:$L,$G29,ST_SUM!$M:$M,IF($B29='PART METHOD'!$D$4,"FMCNC1",IF($B29='PART METHOD'!$D$6,"FMCNC2","STD")))/IF($B29='PART METHOD'!$D$4,COUNTIFS($G:$G,$G29,$O:$O,"●",$A:$A,CB$5,$B:$B,'PART METHOD'!$D$4),IF($B29='PART METHOD'!$D$6,COUNTIFS($G:$G,$G29,$O:$O,"●",$A:$A,CB$5,$B:$B,'PART METHOD'!$D$6),COUNTIFS($G:$G,$G29,$O:$O,"●",$A:$A,CB$5,$B:$B,"&lt;&gt;"&amp;'PART METHOD'!$D$4,$B:$B,"&lt;&gt;"&amp;'PART METHOD'!$D$6)))/CB$3,0)/3600/$E29</f>
        <v>0</v>
      </c>
      <c r="CC29" s="0" t="n">
        <f aca="false">IF($P29="●",SUMIFS(ST_SUM!CQ:CQ,ST_SUM!$L:$L,$G29,ST_SUM!$M:$M,IF($B29='PART METHOD'!$D$4,"FMCNC1",IF($B29='PART METHOD'!$D$6,"FMCNC2","STD")))/IF($B29='PART METHOD'!$D$4,COUNTIFS($G:$G,$G29,$P:$P,"●",$A:$A,CC$5,$B:$B,'PART METHOD'!$D$4),IF($B29='PART METHOD'!$D$6,COUNTIFS($G:$G,$G29,$P:$P,"●",$A:$A,CC$5,$B:$B,'PART METHOD'!$D$6),COUNTIFS($G:$G,$G29,$P:$P,"●",$A:$A,CC$5,$B:$B,"&lt;&gt;"&amp;'PART METHOD'!$D$4,$B:$B,"&lt;&gt;"&amp;'PART METHOD'!$D$6)))/CC$3,0)/3600/$E29</f>
        <v>0</v>
      </c>
      <c r="CD29" s="0" t="n">
        <f aca="false">IF($Q29="●",SUMIFS(ST_SUM!CR:CR,ST_SUM!$L:$L,$G29,ST_SUM!$M:$M,IF($B29='PART METHOD'!$D$4,"FMCNC1",IF($B29='PART METHOD'!$D$6,"FMCNC2","STD")))/IF($B29='PART METHOD'!$D$4,COUNTIFS($G:$G,$G29,$Q:$Q,"●",$A:$A,CD$5,$B:$B,'PART METHOD'!$D$4),IF($B29='PART METHOD'!$D$6,COUNTIFS($G:$G,$G29,$Q:$Q,"●",$A:$A,CD$5,$B:$B,'PART METHOD'!$D$6),COUNTIFS($G:$G,$G29,$Q:$Q,"●",$A:$A,CD$5,$B:$B,"&lt;&gt;"&amp;'PART METHOD'!$D$4,$B:$B,"&lt;&gt;"&amp;'PART METHOD'!$D$6)))/CD$3,0)/3600/$E29</f>
        <v>0</v>
      </c>
      <c r="CE29" s="0" t="n">
        <f aca="false">IF($R29="●",SUMIFS(ST_SUM!CS:CS,ST_SUM!$L:$L,$G29,ST_SUM!$M:$M,IF($B29='PART METHOD'!$D$4,"FMCNC1",IF($B29='PART METHOD'!$D$6,"FMCNC2","STD")))/IF($B29='PART METHOD'!$D$4,COUNTIFS($G:$G,$G29,$R:$R,"●",$A:$A,CE$5,$B:$B,'PART METHOD'!$D$4),IF($B29='PART METHOD'!$D$6,COUNTIFS($G:$G,$G29,$R:$R,"●",$A:$A,CE$5,$B:$B,'PART METHOD'!$D$6),COUNTIFS($G:$G,$G29,$R:$R,"●",$A:$A,CE$5,$B:$B,"&lt;&gt;"&amp;'PART METHOD'!$D$4,$B:$B,"&lt;&gt;"&amp;'PART METHOD'!$D$6)))/CE$3,0)/3600/$E29</f>
        <v>0</v>
      </c>
      <c r="CF29" s="0" t="n">
        <f aca="false">IF($S29="●",SUMIFS(ST_SUM!CT:CT,ST_SUM!$L:$L,$G29,ST_SUM!$M:$M,IF($B29='PART METHOD'!$D$4,"FMCNC1",IF($B29='PART METHOD'!$D$6,"FMCNC2","STD")))/IF($B29='PART METHOD'!$D$4,COUNTIFS($G:$G,$G29,$S:$S,"●",$A:$A,CF$5,$B:$B,'PART METHOD'!$D$4),IF($B29='PART METHOD'!$D$6,COUNTIFS($G:$G,$G29,$S:$S,"●",$A:$A,CF$5,$B:$B,'PART METHOD'!$D$6),COUNTIFS($G:$G,$G29,$S:$S,"●",$A:$A,CF$5,$B:$B,"&lt;&gt;"&amp;'PART METHOD'!$D$4,$B:$B,"&lt;&gt;"&amp;'PART METHOD'!$D$6)))/CF$3,0)/3600/$E29</f>
        <v>0</v>
      </c>
      <c r="CG29" s="0" t="n">
        <f aca="false">IF($T29="●",SUMIFS(ST_SUM!CU:CU,ST_SUM!$L:$L,$G29,ST_SUM!$M:$M,IF($B29='PART METHOD'!$D$4,"FMCNC1",IF($B29='PART METHOD'!$D$6,"FMCNC2","STD")))/IF($B29='PART METHOD'!$D$4,COUNTIFS($G:$G,$G29,$T:$T,"●",$A:$A,CG$5,$B:$B,'PART METHOD'!$D$4),IF($B29='PART METHOD'!$D$6,COUNTIFS($G:$G,$G29,$T:$T,"●",$A:$A,CG$5,$B:$B,'PART METHOD'!$D$6),COUNTIFS($G:$G,$G29,$T:$T,"●",$A:$A,CG$5,$B:$B,"&lt;&gt;"&amp;'PART METHOD'!$D$4,$B:$B,"&lt;&gt;"&amp;'PART METHOD'!$D$6)))/CG$3,0)/3600/$E29</f>
        <v>0</v>
      </c>
      <c r="CH29" s="0" t="n">
        <f aca="false">IF($U29="●",SUMIFS(ST_SUM!CV:CV,ST_SUM!$L:$L,$G29,ST_SUM!$M:$M,IF($B29='PART METHOD'!$D$4,"FMCNC1",IF($B29='PART METHOD'!$D$6,"FMCNC2","STD")))/IF($B29='PART METHOD'!$D$4,COUNTIFS($G:$G,$G29,$U:$U,"●",$A:$A,CH$5,$B:$B,'PART METHOD'!$D$4),IF($B29='PART METHOD'!$D$6,COUNTIFS($G:$G,$G29,$U:$U,"●",$A:$A,CH$5,$B:$B,'PART METHOD'!$D$6),COUNTIFS($G:$G,$G29,$U:$U,"●",$A:$A,CH$5,$B:$B,"&lt;&gt;"&amp;'PART METHOD'!$D$4,$B:$B,"&lt;&gt;"&amp;'PART METHOD'!$D$6)))/CH$3,0)/3600/$E29</f>
        <v>0</v>
      </c>
      <c r="CI29" s="0" t="n">
        <f aca="false">IF($V29="●",SUMIFS(ST_SUM!CW:CW,ST_SUM!$L:$L,$G29,ST_SUM!$M:$M,IF($B29='PART METHOD'!$D$4,"FMCNC1",IF($B29='PART METHOD'!$D$6,"FMCNC2","STD")))/IF($B29='PART METHOD'!$D$4,COUNTIFS($G:$G,$G29,$V:$V,"●",$A:$A,CI$5,$B:$B,'PART METHOD'!$D$4),IF($B29='PART METHOD'!$D$6,COUNTIFS($G:$G,$G29,$V:$V,"●",$A:$A,CI$5,$B:$B,'PART METHOD'!$D$6),COUNTIFS($G:$G,$G29,$V:$V,"●",$A:$A,CI$5,$B:$B,"&lt;&gt;"&amp;'PART METHOD'!$D$4,$B:$B,"&lt;&gt;"&amp;'PART METHOD'!$D$6)))/CI$3,0)/3600/$E29</f>
        <v>0</v>
      </c>
      <c r="CJ29" s="0" t="n">
        <f aca="false">IF($W29="●",SUMIFS(ST_SUM!CX:CX,ST_SUM!$L:$L,$G29,ST_SUM!$N:$N,IF($B29='PART METHOD'!$D$5,"HAND","STD"))/COUNTIFS($G:$G,$G29,$W:$W,"●",$A:$A,CJ$5,$B:$B,IF($B29='PART METHOD'!$D$5,'PART METHOD'!$D$5,"&lt;&gt;"&amp;'PART METHOD'!$D$5))/CJ$3,0)/3600/$E29</f>
        <v>0.0268645833333333</v>
      </c>
      <c r="CK29" s="0" t="n">
        <f aca="false">IF($X29="●",SUMIFS(ST_SUM!CY:CY,ST_SUM!$L:$L,$G29)/COUNTIFS($G:$G,$G29,$X:$X,"●",$A:$A,CK$5)/CK$3,0)/3600/$E29</f>
        <v>0</v>
      </c>
      <c r="CL29" s="0" t="n">
        <f aca="false">IF($Y29="●",SUMIFS(ST_SUM!CZ:CZ,ST_SUM!$L:$L,$G29)/COUNTIFS($G:$G,$G29,$Y:$Y,"●",$A:$A,CL$5)/CL$3,0)/3600/$E29</f>
        <v>0</v>
      </c>
      <c r="CM29" s="0" t="n">
        <f aca="false">IF($Z29="●",SUMIFS(ST_SUM!DA:DA,ST_SUM!$L:$L,$G29)/COUNTIFS($G:$G,$G29,$Z:$Z,"●",$A:$A,CM$5)/CM$3,0)/3600/$E29</f>
        <v>0</v>
      </c>
      <c r="CN29" s="0" t="n">
        <f aca="false">IF($AA29="●",SUMIFS(ST_SUM!DB:DB,ST_SUM!$L:$L,$G29)/COUNTIFS($G:$G,$G29,$AA:$AA,"●",$A:$A,CN$5)/CN$3,0)/3600/$E29</f>
        <v>0</v>
      </c>
      <c r="CO29" s="0" t="n">
        <f aca="false">IF($AB29="●",SUMIFS(ST_SUM!DC:DC,ST_SUM!$L:$L,$G29)/COUNTIFS($G:$G,$G29,$AB:$AB,"●",$A:$A,CO$5)/CO$3,0)/3600/$E29</f>
        <v>0</v>
      </c>
      <c r="CP29" s="0" t="n">
        <f aca="false">IF($AC29="●",SUMIFS(ST_SUM!DD:DD,ST_SUM!$L:$L,$G29)/COUNTIFS($G:$G,$G29,$AC:$AC,"●",$A:$A,CP$5)/CP$3,0)/3600/$E29</f>
        <v>0</v>
      </c>
      <c r="CQ29" s="0" t="n">
        <f aca="false">IF($AD29="●",SUMIFS(ST_SUM!DE:DE,ST_SUM!$L:$L,$G29)/COUNTIFS($G:$G,$G29,$AD:$AD,"●",$A:$A,CQ$5)/CQ$3,0)/3600/$E29</f>
        <v>0</v>
      </c>
      <c r="CR29" s="0" t="n">
        <f aca="false">IF($AE29="●",SUMIFS(ST_SUM!DF:DF,ST_SUM!$L:$L,$G29)/COUNTIFS($G:$G,$G29,$AE:$AE,"●",$A:$A,CR$5)/CR$3,0)/3600/$E29</f>
        <v>0</v>
      </c>
      <c r="CS29" s="0" t="n">
        <f aca="false">IF($AF29="●",SUMIFS(ST_SUM!DG:DG,ST_SUM!$L:$L,$G29)/COUNTIFS($G:$G,$G29,$AF:$AF,"●",$A:$A,CS$5)/CS$3,0)/3600/$E29</f>
        <v>0</v>
      </c>
      <c r="CT29" s="0" t="n">
        <f aca="false">IF($AG29="●",SUMIFS(ST_SUM!DH:DH,ST_SUM!$L:$L,$G29)/COUNTIFS($G:$G,$G29,$AG:$AG,"●",$A:$A,CT$5)/CT$3,0)/3600/$E29</f>
        <v>0</v>
      </c>
      <c r="CU29" s="0" t="n">
        <f aca="false">IF($AH29="●",SUMIFS(ST_SUM!DI:DI,ST_SUM!$L:$L,$G29)/COUNTIFS($G:$G,$G29,$AH:$AH,"●",$A:$A,CU$5)/CU$3,0)/3600/$E29</f>
        <v>0</v>
      </c>
      <c r="CV29" s="0" t="n">
        <f aca="false">IF($AI29="●",SUMIFS(ST_SUM!DJ:DJ,ST_SUM!$L:$L,$G29)/COUNTIFS($G:$G,$G29,$AI:$AI,"●",$A:$A,CV$5)/CV$3,0)/3600/$E29</f>
        <v>0</v>
      </c>
      <c r="CW29" s="0" t="n">
        <f aca="false">IF($AJ29="●",SUMIFS(ST_SUM!DK:DK,ST_SUM!$L:$L,$G29)/COUNTIFS($G:$G,$G29,$AJ:$AJ,"●",$A:$A,CW$5)/CW$3,0)/3600/$E29</f>
        <v>0</v>
      </c>
      <c r="CX29" s="0" t="n">
        <f aca="false">IF($AK29="●",SUMIFS(ST_SUM!DL:DL,ST_SUM!$L:$L,$G29)/COUNTIFS($G:$G,$G29,$AK:$AK,"●",$A:$A,CX$5)/CX$3,0)/3600/$E29</f>
        <v>0</v>
      </c>
      <c r="CY29" s="0" t="n">
        <f aca="false">IF($AL29="●",SUMIFS(ST_SUM!DM:DM,ST_SUM!$L:$L,$G29)/COUNTIFS($G:$G,$G29,$AL:$AL,"●",$A:$A,CY$5)/CY$3,0)/3600/$E29</f>
        <v>0</v>
      </c>
      <c r="CZ29" s="0" t="n">
        <f aca="false">IF($AM29="●",SUMIFS(ST_SUM!DN:DN,ST_SUM!$L:$L,$G29)/COUNTIFS($G:$G,$G29,$AM:$AM,"●",$A:$A,CZ$5)/CZ$3,0)/3600/$E29</f>
        <v>0</v>
      </c>
      <c r="DA29" s="0" t="n">
        <f aca="false">IF($AN29="●",SUMIFS(ST_SUM!DO:DO,ST_SUM!$L:$L,$G29)/COUNTIFS($G:$G,$G29,$AN:$AN,"●",$A:$A,DA$5)/DA$3,0)/3600/$E29</f>
        <v>0</v>
      </c>
      <c r="DB29" s="0" t="n">
        <f aca="false">IF($AO29="●",SUMIFS(ST_SUM!DP:DP,ST_SUM!$L:$L,$G29)/COUNTIFS($G:$G,$G29,$AO:$AO,"●",$A:$A,DB$5)/DB$3,0)/3600/$E29</f>
        <v>0</v>
      </c>
      <c r="DC29" s="0" t="n">
        <f aca="false">IF($AP29="●",SUMIFS(ST_SUM!DQ:DQ,ST_SUM!$L:$L,$G29)/COUNTIFS($G:$G,$G29,$AP:$AP,"●",$A:$A,DC$5)/DC$3,0)/3600/$E29</f>
        <v>0</v>
      </c>
      <c r="DD29" s="0" t="n">
        <f aca="false">IF($AQ29="●",SUMIFS(ST_SUM!DR:DR,ST_SUM!$L:$L,$G29)/COUNTIFS($G:$G,$G29,$AQ:$AQ,"●",$A:$A,DD$5)/DD$3,0)/3600/$E29</f>
        <v>0</v>
      </c>
      <c r="DE29" s="0" t="n">
        <f aca="false">IF($AR29="●",SUMIFS(ST_SUM!DS:DS,ST_SUM!$L:$L,$G29)/COUNTIFS($G:$G,$G29,$AR:$AR,"●",$A:$A,DE$5)/DE$3,0)/3600/$E29</f>
        <v>0</v>
      </c>
      <c r="DF29" s="0" t="n">
        <f aca="false">IF($AS29="●",SUMIFS(ST_SUM!DT:DT,ST_SUM!$L:$L,$G29)/COUNTIFS($G:$G,$G29,$AS:$AS,"●",$A:$A,DF$5)/DF$3,0)/3600/$E29</f>
        <v>0</v>
      </c>
      <c r="DG29" s="0" t="n">
        <f aca="false">IF($AT29="●",SUMIFS(ST_SUM!DU:DU,ST_SUM!$L:$L,$G29)/COUNTIFS($G:$G,$G29,$AT:$AT,"●",$A:$A,DG$5)/DG$3,0)/3600/$E29</f>
        <v>0</v>
      </c>
      <c r="DH29" s="0" t="n">
        <f aca="false">IF($AU29="●",SUMIFS(ST_SUM!DV:DV,ST_SUM!$L:$L,$G29)/COUNTIFS($G:$G,$G29,$AU:$AU,"●",$A:$A,DH$5)/DH$3,0)/3600/$E29</f>
        <v>0</v>
      </c>
      <c r="DI29" s="0" t="n">
        <f aca="false">IF($AV29="●",SUMIFS(ST_SUM!DW:DW,ST_SUM!$L:$L,$G29)/COUNTIFS($G:$G,$G29,$AV:$AV,"●",$A:$A,DI$5)/DI$3,0)/3600/$E29</f>
        <v>0</v>
      </c>
      <c r="DJ29" s="0" t="n">
        <f aca="false">IF($AW29="●",SUMIFS(ST_SUM!DX:DX,ST_SUM!$L:$L,$G29)/COUNTIFS($G:$G,$G29,$AW:$AW,"●",$A:$A,DJ$5)/DJ$3,0)/3600/$E29</f>
        <v>0</v>
      </c>
      <c r="DK29" s="0" t="n">
        <f aca="false">IF($AX29="●",SUMIFS(ST_SUM!DY:DY,ST_SUM!$L:$L,$G29)/COUNTIFS($G:$G,$G29,$AX:$AX,"●",$A:$A,DK$5)/DK$3,0)/3600/$E29</f>
        <v>0</v>
      </c>
      <c r="DL29" s="0" t="n">
        <f aca="false">IF($AY29="●",SUMIFS(ST_SUM!DZ:DZ,ST_SUM!$L:$L,$G29)/COUNTIFS($G:$G,$G29,$AY:$AY,"●",$A:$A,DL$5)/DL$3,0)/3600/$E29</f>
        <v>0</v>
      </c>
      <c r="DM29" s="0" t="n">
        <f aca="false">IF($AZ29="●",SUMIFS(ST_SUM!EA:EA,ST_SUM!$L:$L,$G29)/COUNTIFS($G:$G,$G29,$AZ:$AZ,"●",$A:$A,DM$5)/DM$3,0)/3600/$E29</f>
        <v>0</v>
      </c>
      <c r="DN29" s="0" t="n">
        <f aca="false">IF($BA29="●",SUMIFS(ST_SUM!EB:EB,ST_SUM!$L:$L,$G29)/COUNTIFS($G:$G,$G29,$BA:$BA,"●",$A:$A,DN$5)/DN$3,0)/3600/$E29</f>
        <v>0</v>
      </c>
      <c r="DO29" s="0" t="n">
        <f aca="false">IF($BB29="●",SUMIFS(ST_SUM!EC:EC,ST_SUM!$L:$L,$G29)/COUNTIFS($G:$G,$G29,$BB:$BB,"●",$A:$A,DO$5)/DO$3,0)/3600/$E29</f>
        <v>0</v>
      </c>
      <c r="DP29" s="0" t="n">
        <f aca="false">IF($BC29="●",SUMIFS(ST_SUM!ED:ED,ST_SUM!$L:$L,$G29)/COUNTIFS($G:$G,$G29,$BC:$BC,"●",$A:$A,DP$5)/DP$3,0)/3600/$E29</f>
        <v>0</v>
      </c>
      <c r="DQ29" s="0" t="n">
        <f aca="false">IF($BD29="●",SUMIFS(ST_SUM!EE:EE,ST_SUM!$L:$L,$G29)/COUNTIFS($G:$G,$G29,$BD:$BD,"●",$A:$A,DQ$5)/DQ$3,0)/3600/$E29</f>
        <v>0</v>
      </c>
      <c r="DR29" s="0" t="n">
        <f aca="false">IF($BE29="●",SUMIFS(ST_SUM!EF:EF,ST_SUM!$L:$L,$G29)/COUNTIFS($G:$G,$G29,$BE:$BE,"●",$A:$A,DR$5)/DR$3,0)/3600/$E29</f>
        <v>0</v>
      </c>
      <c r="DS29" s="0" t="n">
        <f aca="false">IF($BF29="●",SUMIFS(ST_SUM!EG:EG,ST_SUM!$L:$L,$G29)/COUNTIFS($G:$G,$G29,$BF:$BF,"●",$A:$A,DS$5)/DS$3,0)/3600/$E29</f>
        <v>0</v>
      </c>
      <c r="DT29" s="0" t="n">
        <f aca="false">IF($BG29="●",SUMIFS(ST_SUM!EH:EH,ST_SUM!$L:$L,$G29)/COUNTIFS($G:$G,$G29,$BG:$BG,"●",$A:$A,DT$5)/DT$3,0)/3600/$E29</f>
        <v>0</v>
      </c>
      <c r="DU29" s="0" t="n">
        <f aca="false">IF($BH29="●",SUMIFS(ST_SUM!EI:EI,ST_SUM!$L:$L,$G29)/COUNTIFS($G:$G,$G29,$BH:$BH,"●",$A:$A,DU$5)/DU$3,0)/3600/$E29</f>
        <v>0</v>
      </c>
      <c r="DV29" s="0" t="n">
        <f aca="false">IF($BI29="●",SUMIFS(ST_SUM!EJ:EJ,ST_SUM!$L:$L,$G29)/COUNTIFS($G:$G,$G29,$BI:$BI,"●",$A:$A,DV$5)/DV$3,0)/3600/$E29</f>
        <v>0</v>
      </c>
      <c r="DW29" s="0" t="n">
        <f aca="false">IF($BJ29="●",SUMIFS(ST_SUM!EK:EK,ST_SUM!$L:$L,$G29)/COUNTIFS($G:$G,$G29,$BJ:$BJ,"●",$A:$A,DW$5)/DW$3,0)/3600/$E29</f>
        <v>0</v>
      </c>
      <c r="DX29" s="0" t="n">
        <f aca="false">IF($BK29="●",SUMIFS(ST_SUM!EL:EL,ST_SUM!$L:$L,$G29)/COUNTIFS($G:$G,$G29,$BK:$BK,"●",$A:$A,DX$5)/DX$3,0)/3600/$E29</f>
        <v>0</v>
      </c>
      <c r="DY29" s="0" t="n">
        <f aca="false">IF($BL29="●",SUMIFS(ST_SUM!EM:EM,ST_SUM!$L:$L,$G29)/COUNTIFS($G:$G,$G29,$BL:$BL,"●",$A:$A,DY$5)/DY$3,0)/3600/$E29</f>
        <v>0</v>
      </c>
      <c r="DZ29" s="0" t="n">
        <f aca="false">IF($BM29="●",SUMIFS(ST_SUM!EN:EN,ST_SUM!$L:$L,$G29)/COUNTIFS($G:$G,$G29,$BM:$BM,"●",$A:$A,DZ$5)/DZ$3,0)/3600/$E29</f>
        <v>0</v>
      </c>
      <c r="EA29" s="0" t="n">
        <f aca="false">IF($BN29="●",SUMIFS(ST_SUM!EO:EO,ST_SUM!$L:$L,$G29)/COUNTIFS($G:$G,$G29,$BN:$BN,"●",$A:$A,EA$5)/EA$3,0)/3600/$E29</f>
        <v>0</v>
      </c>
      <c r="EB29" s="0" t="n">
        <f aca="false">IF($BO29="●",SUMIFS(ST_SUM!EP:EP,ST_SUM!$L:$L,$G29)/COUNTIFS($G:$G,$G29,$BO:$BO,"●",$A:$A,EB$5)/EB$3,0)/3600/$E29</f>
        <v>0</v>
      </c>
      <c r="EC29" s="0" t="n">
        <f aca="false">IF($BP29="●",SUMIFS(ST_SUM!EQ:EQ,ST_SUM!$L:$L,$G29)/COUNTIFS($G:$G,$G29,$BP:$BP,"●",$A:$A,EC$5)/EC$3,0)/3600/$E29</f>
        <v>0</v>
      </c>
      <c r="ED29" s="0" t="n">
        <f aca="false">IF($BQ29="●",SUMIFS(ST_SUM!ER:ER,ST_SUM!$L:$L,$G29)/COUNTIFS($G:$G,$G29,$BQ:$BQ,"●",$A:$A,ED$5)/ED$3,0)/3600/$E29</f>
        <v>0</v>
      </c>
      <c r="EE29" s="0" t="n">
        <f aca="false">IF($BR29="●",SUMIFS(ST_SUM!ES:ES,ST_SUM!$L:$L,$G29)/COUNTIFS($G:$G,$G29,$BR:$BR,"●",$A:$A,EE$5)/EE$3,0)/3600/$E29</f>
        <v>0</v>
      </c>
      <c r="EF29" s="0" t="n">
        <f aca="false">IF($BS29="●",SUMIFS(ST_SUM!ET:ET,ST_SUM!$L:$L,$G29)/COUNTIFS($G:$G,$G29,$BS:$BS,"●",$A:$A,EF$5)/EF$3,0)/3600/$E29</f>
        <v>0</v>
      </c>
      <c r="EG29" s="0" t="n">
        <f aca="false">IF($BT29="●",SUMIFS(ST_SUM!EU:EU,ST_SUM!$L:$L,$G29)/COUNTIFS($G:$G,$G29,$BT:$BT,"●",$A:$A,EG$5)/EG$3,0)/3600/$E29</f>
        <v>0</v>
      </c>
      <c r="EH29" s="0" t="n">
        <f aca="false">SUM(BU29:EG29)</f>
        <v>0.0268645833333333</v>
      </c>
      <c r="EI29" s="0" t="n">
        <f aca="false">IF($H29="●",SUMIFS(ST_SUM!EW:EW,ST_SUM!$L:$L,$G29)/COUNTIFS($G:$G,$G29,$H:$H,"●",$A:$A,EI$5)/EI$3,0)/3600/$E29</f>
        <v>0</v>
      </c>
      <c r="EJ29" s="0" t="n">
        <f aca="false">IF($I29="●",SUMIFS(ST_SUM!EX:EX,ST_SUM!$L:$L,$G29)/COUNTIFS($G:$G,$G29,$I:$I,"●",$A:$A,EJ$5)/EJ$3,0)/3600/$E29</f>
        <v>0</v>
      </c>
      <c r="EK29" s="0" t="n">
        <f aca="false">IF($J29="●",SUMIFS(ST_SUM!EY:EY,ST_SUM!$L:$L,$G29)/COUNTIFS($G:$G,$G29,$J:$J,"●",$A:$A,EK$5)/EK$3,0)/3600/$E29</f>
        <v>0</v>
      </c>
      <c r="EL29" s="0" t="n">
        <f aca="false">IF($K29="●",SUMIFS(ST_SUM!EZ:EZ,ST_SUM!$L:$L,$G29)/COUNTIFS($G:$G,$G29,$K:$K,"●",$A:$A,EL$5)/EL$3,0)/3600/$E29</f>
        <v>0</v>
      </c>
      <c r="EM29" s="0" t="n">
        <f aca="false">IF($L29="●",SUMIFS(ST_SUM!FA:FA,ST_SUM!$L:$L,$G29)/COUNTIFS($G:$G,$G29,$L:$L,"●",$A:$A,EM$5)/EM$3,0)/3600/$E29</f>
        <v>0</v>
      </c>
      <c r="EN29" s="0" t="n">
        <f aca="false">IF($M29="●",SUMIFS(ST_SUM!FB:FB,ST_SUM!$L:$L,$G29)/COUNTIFS($G:$G,$G29,$M:$M,"●",$A:$A,EN$5)/EN$3,0)/3600/$E29</f>
        <v>0</v>
      </c>
      <c r="EO29" s="0" t="n">
        <f aca="false">IF($N29="●",SUMIFS(ST_SUM!FC:FC,ST_SUM!$L:$L,$G29)/COUNTIFS($G:$G,$G29,$N:$N,"●",$A:$A,EO$5)/EO$3,0)/3600/$E29</f>
        <v>0</v>
      </c>
      <c r="EP29" s="0" t="n">
        <f aca="false">IF($O29="●",SUMIFS(ST_SUM!FD:FD,ST_SUM!$L:$L,$G29,ST_SUM!$M:$M,IF($B29='PART METHOD'!$D$4,"FMCNC1",IF($B29='PART METHOD'!$D$6,"FMCNC2","STD")))/IF($B29='PART METHOD'!$D$4,COUNTIFS($G:$G,$G29,$O:$O,"●",$A:$A,EP$5,$B:$B,'PART METHOD'!$D$4),IF($B29='PART METHOD'!$D$6,COUNTIFS($G:$G,$G29,$O:$O,"●",$A:$A,EP$5,$B:$B,'PART METHOD'!$D$6),COUNTIFS($G:$G,$G29,$O:$O,"●",$A:$A,EP$5,$B:$B,"&lt;&gt;"&amp;'PART METHOD'!$D$4,$B:$B,"&lt;&gt;"&amp;'PART METHOD'!$D$6)))/EP$3,0)/3600/$E29</f>
        <v>0</v>
      </c>
      <c r="EQ29" s="0" t="n">
        <f aca="false">IF($P29="●",SUMIFS(ST_SUM!FE:FE,ST_SUM!$L:$L,$G29,ST_SUM!$M:$M,IF($B29='PART METHOD'!$D$4,"FMCNC1",IF($B29='PART METHOD'!$D$6,"FMCNC2","STD")))/IF($B29='PART METHOD'!$D$4,COUNTIFS($G:$G,$G29,$P:$P,"●",$A:$A,EQ$5,$B:$B,'PART METHOD'!$D$4),IF($B29='PART METHOD'!$D$6,COUNTIFS($G:$G,$G29,$P:$P,"●",$A:$A,EQ$5,$B:$B,'PART METHOD'!$D$6),COUNTIFS($G:$G,$G29,$P:$P,"●",$A:$A,EQ$5,$B:$B,"&lt;&gt;"&amp;'PART METHOD'!$D$4,$B:$B,"&lt;&gt;"&amp;'PART METHOD'!$D$6)))/EQ$3,0)/3600/$E29</f>
        <v>0</v>
      </c>
      <c r="ER29" s="0" t="n">
        <f aca="false">IF($Q29="●",SUMIFS(ST_SUM!FF:FF,ST_SUM!$L:$L,$G29,ST_SUM!$M:$M,IF($B29='PART METHOD'!$D$4,"FMCNC1",IF($B29='PART METHOD'!$D$6,"FMCNC2","STD")))/IF($B29='PART METHOD'!$D$4,COUNTIFS($G:$G,$G29,$Q:$Q,"●",$A:$A,ER$5,$B:$B,'PART METHOD'!$D$4),IF($B29='PART METHOD'!$D$6,COUNTIFS($G:$G,$G29,$Q:$Q,"●",$A:$A,ER$5,$B:$B,'PART METHOD'!$D$6),COUNTIFS($G:$G,$G29,$Q:$Q,"●",$A:$A,ER$5,$B:$B,"&lt;&gt;"&amp;'PART METHOD'!$D$4,$B:$B,"&lt;&gt;"&amp;'PART METHOD'!$D$6)))/ER$3,0)/3600/$E29</f>
        <v>0</v>
      </c>
      <c r="ES29" s="0" t="n">
        <f aca="false">IF($R29="●",SUMIFS(ST_SUM!FG:FG,ST_SUM!$L:$L,$G29,ST_SUM!$M:$M,IF($B29='PART METHOD'!$D$4,"FMCNC1",IF($B29='PART METHOD'!$D$6,"FMCNC2","STD")))/IF($B29='PART METHOD'!$D$4,COUNTIFS($G:$G,$G29,$R:$R,"●",$A:$A,ES$5,$B:$B,'PART METHOD'!$D$4),IF($B29='PART METHOD'!$D$6,COUNTIFS($G:$G,$G29,$R:$R,"●",$A:$A,ES$5,$B:$B,'PART METHOD'!$D$6),COUNTIFS($G:$G,$G29,$R:$R,"●",$A:$A,ES$5,$B:$B,"&lt;&gt;"&amp;'PART METHOD'!$D$4,$B:$B,"&lt;&gt;"&amp;'PART METHOD'!$D$6)))/ES$3,0)/3600/$E29</f>
        <v>0</v>
      </c>
      <c r="ET29" s="0" t="n">
        <f aca="false">IF($S29="●",SUMIFS(ST_SUM!FH:FH,ST_SUM!$L:$L,$G29,ST_SUM!$M:$M,IF($B29='PART METHOD'!$D$4,"FMCNC1",IF($B29='PART METHOD'!$D$6,"FMCNC2","STD")))/IF($B29='PART METHOD'!$D$4,COUNTIFS($G:$G,$G29,$S:$S,"●",$A:$A,ET$5,$B:$B,'PART METHOD'!$D$4),IF($B29='PART METHOD'!$D$6,COUNTIFS($G:$G,$G29,$S:$S,"●",$A:$A,ET$5,$B:$B,'PART METHOD'!$D$6),COUNTIFS($G:$G,$G29,$S:$S,"●",$A:$A,ET$5,$B:$B,"&lt;&gt;"&amp;'PART METHOD'!$D$4,$B:$B,"&lt;&gt;"&amp;'PART METHOD'!$D$6)))/ET$3,0)/3600/$E29</f>
        <v>0</v>
      </c>
      <c r="EU29" s="0" t="n">
        <f aca="false">IF($T29="●",SUMIFS(ST_SUM!FI:FI,ST_SUM!$L:$L,$G29,ST_SUM!$M:$M,IF($B29='PART METHOD'!$D$4,"FMCNC1",IF($B29='PART METHOD'!$D$6,"FMCNC2","STD")))/IF($B29='PART METHOD'!$D$4,COUNTIFS($G:$G,$G29,$T:$T,"●",$A:$A,EU$5,$B:$B,'PART METHOD'!$D$4),IF($B29='PART METHOD'!$D$6,COUNTIFS($G:$G,$G29,$T:$T,"●",$A:$A,EU$5,$B:$B,'PART METHOD'!$D$6),COUNTIFS($G:$G,$G29,$T:$T,"●",$A:$A,EU$5,$B:$B,"&lt;&gt;"&amp;'PART METHOD'!$D$4,$B:$B,"&lt;&gt;"&amp;'PART METHOD'!$D$6)))/EU$3,0)/3600/$E29</f>
        <v>0</v>
      </c>
      <c r="EV29" s="0" t="n">
        <f aca="false">IF($U29="●",SUMIFS(ST_SUM!FJ:FJ,ST_SUM!$L:$L,$G29,ST_SUM!$M:$M,IF($B29='PART METHOD'!$D$4,"FMCNC1",IF($B29='PART METHOD'!$D$6,"FMCNC2","STD")))/IF($B29='PART METHOD'!$D$4,COUNTIFS($G:$G,$G29,$U:$U,"●",$A:$A,EV$5,$B:$B,'PART METHOD'!$D$4),IF($B29='PART METHOD'!$D$6,COUNTIFS($G:$G,$G29,$U:$U,"●",$A:$A,EV$5,$B:$B,'PART METHOD'!$D$6),COUNTIFS($G:$G,$G29,$U:$U,"●",$A:$A,EV$5,$B:$B,"&lt;&gt;"&amp;'PART METHOD'!$D$4,$B:$B,"&lt;&gt;"&amp;'PART METHOD'!$D$6)))/EV$3,0)/3600/$E29</f>
        <v>0</v>
      </c>
      <c r="EW29" s="0" t="n">
        <f aca="false">IF($V29="●",SUMIFS(ST_SUM!FK:FK,ST_SUM!$L:$L,$G29,ST_SUM!$M:$M,IF($B29='PART METHOD'!$D$4,"FMCNC1",IF($B29='PART METHOD'!$D$6,"FMCNC2","STD")))/IF($B29='PART METHOD'!$D$4,COUNTIFS($G:$G,$G29,$V:$V,"●",$A:$A,EW$5,$B:$B,'PART METHOD'!$D$4),IF($B29='PART METHOD'!$D$6,COUNTIFS($G:$G,$G29,$V:$V,"●",$A:$A,EW$5,$B:$B,'PART METHOD'!$D$6),COUNTIFS($G:$G,$G29,$V:$V,"●",$A:$A,EW$5,$B:$B,"&lt;&gt;"&amp;'PART METHOD'!$D$4,$B:$B,"&lt;&gt;"&amp;'PART METHOD'!$D$6)))/EW$3,0)/3600/$E29</f>
        <v>0</v>
      </c>
      <c r="EX29" s="0" t="n">
        <f aca="false">IF($W29="●",SUMIFS(ST_SUM!FL:FL,ST_SUM!$L:$L,$G29,ST_SUM!$N:$N,IF($B29='PART METHOD'!$D$5,"HAND","STD"))/COUNTIFS($G:$G,$G29,$W:$W,"●",$A:$A,EX$5,$B:$B,IF($B29='PART METHOD'!$D$5,'PART METHOD'!$D$5,"&lt;&gt;"&amp;'PART METHOD'!$D$5))/EX$3,0)/3600/$E29</f>
        <v>0.018343253968254</v>
      </c>
      <c r="EY29" s="0" t="n">
        <f aca="false">IF($X29="●",SUMIFS(ST_SUM!FM:FM,ST_SUM!$L:$L,$G29)/COUNTIFS($G:$G,$G29,$X:$X,"●",$A:$A,EY$5)/EY$3,0)/3600/$E29</f>
        <v>0</v>
      </c>
      <c r="EZ29" s="0" t="n">
        <f aca="false">IF($Y29="●",SUMIFS(ST_SUM!FN:FN,ST_SUM!$L:$L,$G29)/COUNTIFS($G:$G,$G29,$Y:$Y,"●",$A:$A,EZ$5)/EZ$3,0)/3600/$E29</f>
        <v>0</v>
      </c>
      <c r="FA29" s="0" t="n">
        <f aca="false">IF($Z29="●",SUMIFS(ST_SUM!FO:FO,ST_SUM!$L:$L,$G29)/COUNTIFS($G:$G,$G29,$Z:$Z,"●",$A:$A,FA$5)/FA$3,0)/3600/$E29</f>
        <v>0</v>
      </c>
      <c r="FB29" s="0" t="n">
        <f aca="false">IF($AA29="●",SUMIFS(ST_SUM!FP:FP,ST_SUM!$L:$L,$G29)/COUNTIFS($G:$G,$G29,$AA:$AA,"●",$A:$A,FB$5)/FB$3,0)/3600/$E29</f>
        <v>0</v>
      </c>
      <c r="FC29" s="0" t="n">
        <f aca="false">IF($AB29="●",SUMIFS(ST_SUM!FQ:FQ,ST_SUM!$L:$L,$G29)/COUNTIFS($G:$G,$G29,$AB:$AB,"●",$A:$A,FC$5)/FC$3,0)/3600/$E29</f>
        <v>0</v>
      </c>
      <c r="FD29" s="0" t="n">
        <f aca="false">IF($AC29="●",SUMIFS(ST_SUM!FR:FR,ST_SUM!$L:$L,$G29)/COUNTIFS($G:$G,$G29,$AC:$AC,"●",$A:$A,FD$5)/FD$3,0)/3600/$E29</f>
        <v>0</v>
      </c>
      <c r="FE29" s="0" t="n">
        <f aca="false">IF($AD29="●",SUMIFS(ST_SUM!FS:FS,ST_SUM!$L:$L,$G29)/COUNTIFS($G:$G,$G29,$AD:$AD,"●",$A:$A,FE$5)/FE$3,0)/3600/$E29</f>
        <v>0</v>
      </c>
      <c r="FF29" s="0" t="n">
        <f aca="false">IF($AE29="●",SUMIFS(ST_SUM!FT:FT,ST_SUM!$L:$L,$G29)/COUNTIFS($G:$G,$G29,$AE:$AE,"●",$A:$A,FF$5)/FF$3,0)/3600/$E29</f>
        <v>0</v>
      </c>
      <c r="FG29" s="0" t="n">
        <f aca="false">IF($AF29="●",SUMIFS(ST_SUM!FU:FU,ST_SUM!$L:$L,$G29)/COUNTIFS($G:$G,$G29,$AF:$AF,"●",$A:$A,FG$5)/FG$3,0)/3600/$E29</f>
        <v>0</v>
      </c>
      <c r="FH29" s="0" t="n">
        <f aca="false">IF($AG29="●",SUMIFS(ST_SUM!FV:FV,ST_SUM!$L:$L,$G29)/COUNTIFS($G:$G,$G29,$AG:$AG,"●",$A:$A,FH$5)/FH$3,0)/3600/$E29</f>
        <v>0</v>
      </c>
      <c r="FI29" s="0" t="n">
        <f aca="false">IF($AH29="●",SUMIFS(ST_SUM!FW:FW,ST_SUM!$L:$L,$G29)/COUNTIFS($G:$G,$G29,$AH:$AH,"●",$A:$A,FI$5)/FI$3,0)/3600/$E29</f>
        <v>0</v>
      </c>
      <c r="FJ29" s="0" t="n">
        <f aca="false">IF($AI29="●",SUMIFS(ST_SUM!FX:FX,ST_SUM!$L:$L,$G29)/COUNTIFS($G:$G,$G29,$AI:$AI,"●",$A:$A,FJ$5)/FJ$3,0)/3600/$E29</f>
        <v>0</v>
      </c>
      <c r="FK29" s="0" t="n">
        <f aca="false">IF($AJ29="●",SUMIFS(ST_SUM!FY:FY,ST_SUM!$L:$L,$G29)/COUNTIFS($G:$G,$G29,$AJ:$AJ,"●",$A:$A,FK$5)/FK$3,0)/3600/$E29</f>
        <v>0</v>
      </c>
      <c r="FL29" s="0" t="n">
        <f aca="false">IF($AK29="●",SUMIFS(ST_SUM!FZ:FZ,ST_SUM!$L:$L,$G29)/COUNTIFS($G:$G,$G29,$AK:$AK,"●",$A:$A,FL$5)/FL$3,0)/3600/$E29</f>
        <v>0</v>
      </c>
      <c r="FM29" s="0" t="n">
        <f aca="false">IF($AL29="●",SUMIFS(ST_SUM!GA:GA,ST_SUM!$L:$L,$G29)/COUNTIFS($G:$G,$G29,$AL:$AL,"●",$A:$A,FM$5)/FM$3,0)/3600/$E29</f>
        <v>0</v>
      </c>
      <c r="FN29" s="0" t="n">
        <f aca="false">IF($AM29="●",SUMIFS(ST_SUM!GB:GB,ST_SUM!$L:$L,$G29)/COUNTIFS($G:$G,$G29,$AM:$AM,"●",$A:$A,FN$5)/FN$3,0)/3600/$E29</f>
        <v>0</v>
      </c>
      <c r="FO29" s="0" t="n">
        <f aca="false">IF($AN29="●",SUMIFS(ST_SUM!GC:GC,ST_SUM!$L:$L,$G29)/COUNTIFS($G:$G,$G29,$AN:$AN,"●",$A:$A,FO$5)/FO$3,0)/3600/$E29</f>
        <v>0</v>
      </c>
      <c r="FP29" s="0" t="n">
        <f aca="false">IF($AO29="●",SUMIFS(ST_SUM!GD:GD,ST_SUM!$L:$L,$G29)/COUNTIFS($G:$G,$G29,$AO:$AO,"●",$A:$A,FP$5)/FP$3,0)/3600/$E29</f>
        <v>0</v>
      </c>
      <c r="FQ29" s="0" t="n">
        <f aca="false">IF($AP29="●",SUMIFS(ST_SUM!GE:GE,ST_SUM!$L:$L,$G29)/COUNTIFS($G:$G,$G29,$AP:$AP,"●",$A:$A,FQ$5)/FQ$3,0)/3600/$E29</f>
        <v>0</v>
      </c>
      <c r="FR29" s="0" t="n">
        <f aca="false">IF($AQ29="●",SUMIFS(ST_SUM!GF:GF,ST_SUM!$L:$L,$G29)/COUNTIFS($G:$G,$G29,$AQ:$AQ,"●",$A:$A,FR$5)/FR$3,0)/3600/$E29</f>
        <v>0</v>
      </c>
      <c r="FS29" s="0" t="n">
        <f aca="false">IF($AR29="●",SUMIFS(ST_SUM!GG:GG,ST_SUM!$L:$L,$G29)/COUNTIFS($G:$G,$G29,$AR:$AR,"●",$A:$A,FS$5)/FS$3,0)/3600/$E29</f>
        <v>0</v>
      </c>
      <c r="FT29" s="0" t="n">
        <f aca="false">IF($AS29="●",SUMIFS(ST_SUM!GH:GH,ST_SUM!$L:$L,$G29)/COUNTIFS($G:$G,$G29,$AS:$AS,"●",$A:$A,FT$5)/FT$3,0)/3600/$E29</f>
        <v>0</v>
      </c>
      <c r="FU29" s="0" t="n">
        <f aca="false">IF($AT29="●",SUMIFS(ST_SUM!GI:GI,ST_SUM!$L:$L,$G29)/COUNTIFS($G:$G,$G29,$AT:$AT,"●",$A:$A,FU$5)/FU$3,0)/3600/$E29</f>
        <v>0</v>
      </c>
      <c r="FV29" s="0" t="n">
        <f aca="false">IF($AU29="●",SUMIFS(ST_SUM!GJ:GJ,ST_SUM!$L:$L,$G29)/COUNTIFS($G:$G,$G29,$AU:$AU,"●",$A:$A,FV$5)/FV$3,0)/3600/$E29</f>
        <v>0</v>
      </c>
      <c r="FW29" s="0" t="n">
        <f aca="false">IF($AV29="●",SUMIFS(ST_SUM!GK:GK,ST_SUM!$L:$L,$G29)/COUNTIFS($G:$G,$G29,$AV:$AV,"●",$A:$A,FW$5)/FW$3,0)/3600/$E29</f>
        <v>0</v>
      </c>
      <c r="FX29" s="0" t="n">
        <f aca="false">IF($AW29="●",SUMIFS(ST_SUM!GL:GL,ST_SUM!$L:$L,$G29)/COUNTIFS($G:$G,$G29,$AW:$AW,"●",$A:$A,FX$5)/FX$3,0)/3600/$E29</f>
        <v>0</v>
      </c>
      <c r="FY29" s="0" t="n">
        <f aca="false">IF($AX29="●",SUMIFS(ST_SUM!GM:GM,ST_SUM!$L:$L,$G29)/COUNTIFS($G:$G,$G29,$AX:$AX,"●",$A:$A,FY$5)/FY$3,0)/3600/$E29</f>
        <v>0</v>
      </c>
      <c r="FZ29" s="0" t="n">
        <f aca="false">IF($AY29="●",SUMIFS(ST_SUM!GN:GN,ST_SUM!$L:$L,$G29)/COUNTIFS($G:$G,$G29,$AY:$AY,"●",$A:$A,FZ$5)/FZ$3,0)/3600/$E29</f>
        <v>0</v>
      </c>
      <c r="GA29" s="0" t="n">
        <f aca="false">IF($AZ29="●",SUMIFS(ST_SUM!GO:GO,ST_SUM!$L:$L,$G29)/COUNTIFS($G:$G,$G29,$AZ:$AZ,"●",$A:$A,GA$5)/GA$3,0)/3600/$E29</f>
        <v>0</v>
      </c>
      <c r="GB29" s="0" t="n">
        <f aca="false">IF($BA29="●",SUMIFS(ST_SUM!GP:GP,ST_SUM!$L:$L,$G29)/COUNTIFS($G:$G,$G29,$BA:$BA,"●",$A:$A,GB$5)/GB$3,0)/3600/$E29</f>
        <v>0</v>
      </c>
      <c r="GC29" s="0" t="n">
        <f aca="false">IF($BB29="●",SUMIFS(ST_SUM!GQ:GQ,ST_SUM!$L:$L,$G29)/COUNTIFS($G:$G,$G29,$BB:$BB,"●",$A:$A,GC$5)/GC$3,0)/3600/$E29</f>
        <v>0</v>
      </c>
      <c r="GD29" s="0" t="n">
        <f aca="false">IF($BC29="●",SUMIFS(ST_SUM!GR:GR,ST_SUM!$L:$L,$G29)/COUNTIFS($G:$G,$G29,$BC:$BC,"●",$A:$A,GD$5)/GD$3,0)/3600/$E29</f>
        <v>0</v>
      </c>
      <c r="GE29" s="0" t="n">
        <f aca="false">IF($BD29="●",SUMIFS(ST_SUM!GS:GS,ST_SUM!$L:$L,$G29)/COUNTIFS($G:$G,$G29,$BD:$BD,"●",$A:$A,GE$5)/GE$3,0)/3600/$E29</f>
        <v>0</v>
      </c>
      <c r="GF29" s="0" t="n">
        <f aca="false">IF($BE29="●",SUMIFS(ST_SUM!GT:GT,ST_SUM!$L:$L,$G29)/COUNTIFS($G:$G,$G29,$BE:$BE,"●",$A:$A,GF$5)/GF$3,0)/3600/$E29</f>
        <v>0</v>
      </c>
      <c r="GG29" s="0" t="n">
        <f aca="false">IF($BF29="●",SUMIFS(ST_SUM!GU:GU,ST_SUM!$L:$L,$G29)/COUNTIFS($G:$G,$G29,$BF:$BF,"●",$A:$A,GG$5)/GG$3,0)/3600/$E29</f>
        <v>0</v>
      </c>
      <c r="GH29" s="0" t="n">
        <f aca="false">IF($BG29="●",SUMIFS(ST_SUM!GV:GV,ST_SUM!$L:$L,$G29)/COUNTIFS($G:$G,$G29,$BG:$BG,"●",$A:$A,GH$5)/GH$3,0)/3600/$E29</f>
        <v>0</v>
      </c>
      <c r="GI29" s="0" t="n">
        <f aca="false">IF($BH29="●",SUMIFS(ST_SUM!GW:GW,ST_SUM!$L:$L,$G29)/COUNTIFS($G:$G,$G29,$BH:$BH,"●",$A:$A,GI$5)/GI$3,0)/3600/$E29</f>
        <v>0</v>
      </c>
      <c r="GJ29" s="0" t="n">
        <f aca="false">IF($BI29="●",SUMIFS(ST_SUM!GX:GX,ST_SUM!$L:$L,$G29)/COUNTIFS($G:$G,$G29,$BI:$BI,"●",$A:$A,GJ$5)/GJ$3,0)/3600/$E29</f>
        <v>0</v>
      </c>
      <c r="GK29" s="0" t="n">
        <f aca="false">IF($BJ29="●",SUMIFS(ST_SUM!GY:GY,ST_SUM!$L:$L,$G29)/COUNTIFS($G:$G,$G29,$BJ:$BJ,"●",$A:$A,GK$5)/GK$3,0)/3600/$E29</f>
        <v>0</v>
      </c>
      <c r="GL29" s="0" t="n">
        <f aca="false">IF($BK29="●",SUMIFS(ST_SUM!GZ:GZ,ST_SUM!$L:$L,$G29)/COUNTIFS($G:$G,$G29,$BK:$BK,"●",$A:$A,GL$5)/GL$3,0)/3600/$E29</f>
        <v>0</v>
      </c>
      <c r="GM29" s="0" t="n">
        <f aca="false">IF($BL29="●",SUMIFS(ST_SUM!HA:HA,ST_SUM!$L:$L,$G29)/COUNTIFS($G:$G,$G29,$BL:$BL,"●",$A:$A,GM$5)/GM$3,0)/3600/$E29</f>
        <v>0</v>
      </c>
      <c r="GN29" s="0" t="n">
        <f aca="false">IF($BM29="●",SUMIFS(ST_SUM!HB:HB,ST_SUM!$L:$L,$G29)/COUNTIFS($G:$G,$G29,$BM:$BM,"●",$A:$A,GN$5)/GN$3,0)/3600/$E29</f>
        <v>0</v>
      </c>
      <c r="GO29" s="0" t="n">
        <f aca="false">IF($BN29="●",SUMIFS(ST_SUM!HC:HC,ST_SUM!$L:$L,$G29)/COUNTIFS($G:$G,$G29,$BN:$BN,"●",$A:$A,GO$5)/GO$3,0)/3600/$E29</f>
        <v>0</v>
      </c>
      <c r="GP29" s="0" t="n">
        <f aca="false">IF($BO29="●",SUMIFS(ST_SUM!HD:HD,ST_SUM!$L:$L,$G29)/COUNTIFS($G:$G,$G29,$BO:$BO,"●",$A:$A,GP$5)/GP$3,0)/3600/$E29</f>
        <v>0</v>
      </c>
      <c r="GQ29" s="0" t="n">
        <f aca="false">IF($BP29="●",SUMIFS(ST_SUM!HE:HE,ST_SUM!$L:$L,$G29)/COUNTIFS($G:$G,$G29,$BP:$BP,"●",$A:$A,GQ$5)/GQ$3,0)/3600/$E29</f>
        <v>0</v>
      </c>
      <c r="GR29" s="0" t="n">
        <f aca="false">IF($BQ29="●",SUMIFS(ST_SUM!HF:HF,ST_SUM!$L:$L,$G29)/COUNTIFS($G:$G,$G29,$BQ:$BQ,"●",$A:$A,GR$5)/GR$3,0)/3600/$E29</f>
        <v>0</v>
      </c>
      <c r="GS29" s="0" t="n">
        <f aca="false">IF($BR29="●",SUMIFS(ST_SUM!HG:HG,ST_SUM!$L:$L,$G29)/COUNTIFS($G:$G,$G29,$BR:$BR,"●",$A:$A,GS$5)/GS$3,0)/3600/$E29</f>
        <v>0</v>
      </c>
      <c r="GT29" s="0" t="n">
        <f aca="false">IF($BS29="●",SUMIFS(ST_SUM!HH:HH,ST_SUM!$L:$L,$G29)/COUNTIFS($G:$G,$G29,$BS:$BS,"●",$A:$A,GT$5)/GT$3,0)/3600/$E29</f>
        <v>0</v>
      </c>
      <c r="GU29" s="0" t="n">
        <f aca="false">IF($BT29="●",SUMIFS(ST_SUM!HI:HI,ST_SUM!$L:$L,$G29)/COUNTIFS($G:$G,$G29,$BT:$BT,"●",$A:$A,GU$5)/GU$3,0)/3600/$E29</f>
        <v>0</v>
      </c>
      <c r="GV29" s="0" t="n">
        <f aca="false">SUM(EI29:GU29)</f>
        <v>0.018343253968254</v>
      </c>
      <c r="GW29" s="0" t="n">
        <f aca="false">IF($H29="●",SUMIFS(ST_SUM!HK:HK,ST_SUM!$L:$L,$G29)/COUNTIFS($G:$G,$G29,$H:$H,"●",$A:$A,GW$5)/GW$3,0)/3600/$E29</f>
        <v>0</v>
      </c>
      <c r="GX29" s="0" t="n">
        <f aca="false">IF($I29="●",SUMIFS(ST_SUM!HL:HL,ST_SUM!$L:$L,$G29)/COUNTIFS($G:$G,$G29,$I:$I,"●",$A:$A,GX$5)/GX$3,0)/3600/$E29</f>
        <v>0</v>
      </c>
      <c r="GY29" s="0" t="n">
        <f aca="false">IF($J29="●",SUMIFS(ST_SUM!HM:HM,ST_SUM!$L:$L,$G29)/COUNTIFS($G:$G,$G29,$J:$J,"●",$A:$A,GY$5)/GY$3,0)/3600/$E29</f>
        <v>0</v>
      </c>
      <c r="GZ29" s="0" t="n">
        <f aca="false">IF($K29="●",SUMIFS(ST_SUM!HN:HN,ST_SUM!$L:$L,$G29)/COUNTIFS($G:$G,$G29,$K:$K,"●",$A:$A,GZ$5)/GZ$3,0)/3600/$E29</f>
        <v>0</v>
      </c>
      <c r="HA29" s="0" t="n">
        <f aca="false">IF($L29="●",SUMIFS(ST_SUM!HO:HO,ST_SUM!$L:$L,$G29)/COUNTIFS($G:$G,$G29,$L:$L,"●",$A:$A,HA$5)/HA$3,0)/3600/$E29</f>
        <v>0</v>
      </c>
      <c r="HB29" s="0" t="n">
        <f aca="false">IF($M29="●",SUMIFS(ST_SUM!HP:HP,ST_SUM!$L:$L,$G29)/COUNTIFS($G:$G,$G29,$M:$M,"●",$A:$A,HB$5)/HB$3,0)/3600/$E29</f>
        <v>0</v>
      </c>
      <c r="HC29" s="0" t="n">
        <f aca="false">IF($N29="●",SUMIFS(ST_SUM!HQ:HQ,ST_SUM!$L:$L,$G29)/COUNTIFS($G:$G,$G29,$N:$N,"●",$A:$A,HC$5)/HC$3,0)/3600/$E29</f>
        <v>0</v>
      </c>
      <c r="HD29" s="0" t="n">
        <f aca="false">IF($O29="●",SUMIFS(ST_SUM!HR:HR,ST_SUM!$L:$L,$G29,ST_SUM!$M:$M,IF($B29='PART METHOD'!$D$4,"FMCNC1",IF($B29='PART METHOD'!$D$6,"FMCNC2","STD")))/IF($B29='PART METHOD'!$D$4,COUNTIFS($G:$G,$G29,$O:$O,"●",$A:$A,HD$5,$B:$B,'PART METHOD'!$D$4),IF($B29='PART METHOD'!$D$6,COUNTIFS($G:$G,$G29,$O:$O,"●",$A:$A,HD$5,$B:$B,'PART METHOD'!$D$6),COUNTIFS($G:$G,$G29,$O:$O,"●",$A:$A,HD$5,$B:$B,"&lt;&gt;"&amp;'PART METHOD'!$D$4,$B:$B,"&lt;&gt;"&amp;'PART METHOD'!$D$6)))/HD$3,0)/3600/$E29</f>
        <v>0</v>
      </c>
      <c r="HE29" s="0" t="n">
        <f aca="false">IF($P29="●",SUMIFS(ST_SUM!HS:HS,ST_SUM!$L:$L,$G29,ST_SUM!$M:$M,IF($B29='PART METHOD'!$D$4,"FMCNC1",IF($B29='PART METHOD'!$D$6,"FMCNC2","STD")))/IF($B29='PART METHOD'!$D$4,COUNTIFS($G:$G,$G29,$P:$P,"●",$A:$A,HE$5,$B:$B,'PART METHOD'!$D$4),IF($B29='PART METHOD'!$D$6,COUNTIFS($G:$G,$G29,$P:$P,"●",$A:$A,HE$5,$B:$B,'PART METHOD'!$D$6),COUNTIFS($G:$G,$G29,$P:$P,"●",$A:$A,HE$5,$B:$B,"&lt;&gt;"&amp;'PART METHOD'!$D$4,$B:$B,"&lt;&gt;"&amp;'PART METHOD'!$D$6)))/HE$3,0)/3600/$E29</f>
        <v>0</v>
      </c>
      <c r="HF29" s="0" t="n">
        <f aca="false">IF($Q29="●",SUMIFS(ST_SUM!HT:HT,ST_SUM!$L:$L,$G29,ST_SUM!$M:$M,IF($B29='PART METHOD'!$D$4,"FMCNC1",IF($B29='PART METHOD'!$D$6,"FMCNC2","STD")))/IF($B29='PART METHOD'!$D$4,COUNTIFS($G:$G,$G29,$Q:$Q,"●",$A:$A,HF$5,$B:$B,'PART METHOD'!$D$4),IF($B29='PART METHOD'!$D$6,COUNTIFS($G:$G,$G29,$Q:$Q,"●",$A:$A,HF$5,$B:$B,'PART METHOD'!$D$6),COUNTIFS($G:$G,$G29,$Q:$Q,"●",$A:$A,HF$5,$B:$B,"&lt;&gt;"&amp;'PART METHOD'!$D$4,$B:$B,"&lt;&gt;"&amp;'PART METHOD'!$D$6)))/HF$3,0)/3600/$E29</f>
        <v>0</v>
      </c>
      <c r="HG29" s="0" t="n">
        <f aca="false">IF($R29="●",SUMIFS(ST_SUM!HU:HU,ST_SUM!$L:$L,$G29,ST_SUM!$M:$M,IF($B29='PART METHOD'!$D$4,"FMCNC1",IF($B29='PART METHOD'!$D$6,"FMCNC2","STD")))/IF($B29='PART METHOD'!$D$4,COUNTIFS($G:$G,$G29,$R:$R,"●",$A:$A,HG$5,$B:$B,'PART METHOD'!$D$4),IF($B29='PART METHOD'!$D$6,COUNTIFS($G:$G,$G29,$R:$R,"●",$A:$A,HG$5,$B:$B,'PART METHOD'!$D$6),COUNTIFS($G:$G,$G29,$R:$R,"●",$A:$A,HG$5,$B:$B,"&lt;&gt;"&amp;'PART METHOD'!$D$4,$B:$B,"&lt;&gt;"&amp;'PART METHOD'!$D$6)))/HG$3,0)/3600/$E29</f>
        <v>0</v>
      </c>
      <c r="HH29" s="0" t="n">
        <f aca="false">IF($S29="●",SUMIFS(ST_SUM!HV:HV,ST_SUM!$L:$L,$G29,ST_SUM!$M:$M,IF($B29='PART METHOD'!$D$4,"FMCNC1",IF($B29='PART METHOD'!$D$6,"FMCNC2","STD")))/IF($B29='PART METHOD'!$D$4,COUNTIFS($G:$G,$G29,$S:$S,"●",$A:$A,HH$5,$B:$B,'PART METHOD'!$D$4),IF($B29='PART METHOD'!$D$6,COUNTIFS($G:$G,$G29,$S:$S,"●",$A:$A,HH$5,$B:$B,'PART METHOD'!$D$6),COUNTIFS($G:$G,$G29,$S:$S,"●",$A:$A,HH$5,$B:$B,"&lt;&gt;"&amp;'PART METHOD'!$D$4,$B:$B,"&lt;&gt;"&amp;'PART METHOD'!$D$6)))/HH$3,0)/3600/$E29</f>
        <v>0</v>
      </c>
      <c r="HI29" s="0" t="n">
        <f aca="false">IF($T29="●",SUMIFS(ST_SUM!HW:HW,ST_SUM!$L:$L,$G29,ST_SUM!$M:$M,IF($B29='PART METHOD'!$D$4,"FMCNC1",IF($B29='PART METHOD'!$D$6,"FMCNC2","STD")))/IF($B29='PART METHOD'!$D$4,COUNTIFS($G:$G,$G29,$T:$T,"●",$A:$A,HI$5,$B:$B,'PART METHOD'!$D$4),IF($B29='PART METHOD'!$D$6,COUNTIFS($G:$G,$G29,$T:$T,"●",$A:$A,HI$5,$B:$B,'PART METHOD'!$D$6),COUNTIFS($G:$G,$G29,$T:$T,"●",$A:$A,HI$5,$B:$B,"&lt;&gt;"&amp;'PART METHOD'!$D$4,$B:$B,"&lt;&gt;"&amp;'PART METHOD'!$D$6)))/HI$3,0)/3600/$E29</f>
        <v>0</v>
      </c>
      <c r="HJ29" s="0" t="n">
        <f aca="false">IF($U29="●",SUMIFS(ST_SUM!HX:HX,ST_SUM!$L:$L,$G29,ST_SUM!$M:$M,IF($B29='PART METHOD'!$D$4,"FMCNC1",IF($B29='PART METHOD'!$D$6,"FMCNC2","STD")))/IF($B29='PART METHOD'!$D$4,COUNTIFS($G:$G,$G29,$U:$U,"●",$A:$A,HJ$5,$B:$B,'PART METHOD'!$D$4),IF($B29='PART METHOD'!$D$6,COUNTIFS($G:$G,$G29,$U:$U,"●",$A:$A,HJ$5,$B:$B,'PART METHOD'!$D$6),COUNTIFS($G:$G,$G29,$U:$U,"●",$A:$A,HJ$5,$B:$B,"&lt;&gt;"&amp;'PART METHOD'!$D$4,$B:$B,"&lt;&gt;"&amp;'PART METHOD'!$D$6)))/HJ$3,0)/3600/$E29</f>
        <v>0</v>
      </c>
      <c r="HK29" s="0" t="n">
        <f aca="false">IF($V29="●",SUMIFS(ST_SUM!HY:HY,ST_SUM!$L:$L,$G29,ST_SUM!$M:$M,IF($B29='PART METHOD'!$D$4,"FMCNC1",IF($B29='PART METHOD'!$D$6,"FMCNC2","STD")))/IF($B29='PART METHOD'!$D$4,COUNTIFS($G:$G,$G29,$V:$V,"●",$A:$A,HK$5,$B:$B,'PART METHOD'!$D$4),IF($B29='PART METHOD'!$D$6,COUNTIFS($G:$G,$G29,$V:$V,"●",$A:$A,HK$5,$B:$B,'PART METHOD'!$D$6),COUNTIFS($G:$G,$G29,$V:$V,"●",$A:$A,HK$5,$B:$B,"&lt;&gt;"&amp;'PART METHOD'!$D$4,$B:$B,"&lt;&gt;"&amp;'PART METHOD'!$D$6)))/HK$3,0)/3600/$E29</f>
        <v>0</v>
      </c>
      <c r="HL29" s="0" t="n">
        <f aca="false">IF($W29="●",SUMIFS(ST_SUM!HZ:HZ,ST_SUM!$L:$L,$G29,ST_SUM!$N:$N,IF($B29='PART METHOD'!$D$5,"HAND","STD"))/COUNTIFS($G:$G,$G29,$W:$W,"●",$A:$A,HL$5,$B:$B,IF($B29='PART METHOD'!$D$5,'PART METHOD'!$D$5,"&lt;&gt;"&amp;'PART METHOD'!$D$5))/HL$3,0)/3600/$E29</f>
        <v>0.0222064393939394</v>
      </c>
      <c r="HM29" s="0" t="n">
        <f aca="false">IF($X29="●",SUMIFS(ST_SUM!IA:IA,ST_SUM!$L:$L,$G29)/COUNTIFS($G:$G,$G29,$X:$X,"●",$A:$A,HM$5)/HM$3,0)/3600/$E29</f>
        <v>0</v>
      </c>
      <c r="HN29" s="0" t="n">
        <f aca="false">IF($Y29="●",SUMIFS(ST_SUM!IB:IB,ST_SUM!$L:$L,$G29)/COUNTIFS($G:$G,$G29,$Y:$Y,"●",$A:$A,HN$5)/HN$3,0)/3600/$E29</f>
        <v>0</v>
      </c>
      <c r="HO29" s="0" t="n">
        <f aca="false">IF($Z29="●",SUMIFS(ST_SUM!IC:IC,ST_SUM!$L:$L,$G29)/COUNTIFS($G:$G,$G29,$Z:$Z,"●",$A:$A,HO$5)/HO$3,0)/3600/$E29</f>
        <v>0</v>
      </c>
      <c r="HP29" s="0" t="n">
        <f aca="false">IF($AA29="●",SUMIFS(ST_SUM!ID:ID,ST_SUM!$L:$L,$G29)/COUNTIFS($G:$G,$G29,$AA:$AA,"●",$A:$A,HP$5)/HP$3,0)/3600/$E29</f>
        <v>0</v>
      </c>
      <c r="HQ29" s="0" t="n">
        <f aca="false">IF($AB29="●",SUMIFS(ST_SUM!IE:IE,ST_SUM!$L:$L,$G29)/COUNTIFS($G:$G,$G29,$AB:$AB,"●",$A:$A,HQ$5)/HQ$3,0)/3600/$E29</f>
        <v>0</v>
      </c>
      <c r="HR29" s="0" t="n">
        <f aca="false">IF($AC29="●",SUMIFS(ST_SUM!IF:IF,ST_SUM!$L:$L,$G29)/COUNTIFS($G:$G,$G29,$AC:$AC,"●",$A:$A,HR$5)/HR$3,0)/3600/$E29</f>
        <v>0</v>
      </c>
      <c r="HS29" s="0" t="n">
        <f aca="false">IF($AD29="●",SUMIFS(ST_SUM!IG:IG,ST_SUM!$L:$L,$G29)/COUNTIFS($G:$G,$G29,$AD:$AD,"●",$A:$A,HS$5)/HS$3,0)/3600/$E29</f>
        <v>0</v>
      </c>
      <c r="HT29" s="0" t="n">
        <f aca="false">IF($AE29="●",SUMIFS(ST_SUM!IH:IH,ST_SUM!$L:$L,$G29)/COUNTIFS($G:$G,$G29,$AE:$AE,"●",$A:$A,HT$5)/HT$3,0)/3600/$E29</f>
        <v>0</v>
      </c>
      <c r="HU29" s="0" t="n">
        <f aca="false">IF($AF29="●",SUMIFS(ST_SUM!II:II,ST_SUM!$L:$L,$G29)/COUNTIFS($G:$G,$G29,$AF:$AF,"●",$A:$A,HU$5)/HU$3,0)/3600/$E29</f>
        <v>0</v>
      </c>
      <c r="HV29" s="0" t="n">
        <f aca="false">IF($AG29="●",SUMIFS(ST_SUM!IJ:IJ,ST_SUM!$L:$L,$G29)/COUNTIFS($G:$G,$G29,$AG:$AG,"●",$A:$A,HV$5)/HV$3,0)/3600/$E29</f>
        <v>0</v>
      </c>
      <c r="HW29" s="0" t="n">
        <f aca="false">IF($AH29="●",SUMIFS(ST_SUM!IK:IK,ST_SUM!$L:$L,$G29)/COUNTIFS($G:$G,$G29,$AH:$AH,"●",$A:$A,HW$5)/HW$3,0)/3600/$E29</f>
        <v>0</v>
      </c>
      <c r="HX29" s="0" t="n">
        <f aca="false">IF($AI29="●",SUMIFS(ST_SUM!IL:IL,ST_SUM!$L:$L,$G29)/COUNTIFS($G:$G,$G29,$AI:$AI,"●",$A:$A,HX$5)/HX$3,0)/3600/$E29</f>
        <v>0</v>
      </c>
      <c r="HY29" s="0" t="n">
        <f aca="false">IF($AJ29="●",SUMIFS(ST_SUM!IM:IM,ST_SUM!$L:$L,$G29)/COUNTIFS($G:$G,$G29,$AJ:$AJ,"●",$A:$A,HY$5)/HY$3,0)/3600/$E29</f>
        <v>0</v>
      </c>
      <c r="HZ29" s="0" t="n">
        <f aca="false">IF($AK29="●",SUMIFS(ST_SUM!IN:IN,ST_SUM!$L:$L,$G29)/COUNTIFS($G:$G,$G29,$AK:$AK,"●",$A:$A,HZ$5)/HZ$3,0)/3600/$E29</f>
        <v>0</v>
      </c>
      <c r="IA29" s="0" t="n">
        <f aca="false">IF($AL29="●",SUMIFS(ST_SUM!IO:IO,ST_SUM!$L:$L,$G29)/COUNTIFS($G:$G,$G29,$AL:$AL,"●",$A:$A,IA$5)/IA$3,0)/3600/$E29</f>
        <v>0</v>
      </c>
      <c r="IB29" s="0" t="n">
        <f aca="false">IF($AM29="●",SUMIFS(ST_SUM!IP:IP,ST_SUM!$L:$L,$G29)/COUNTIFS($G:$G,$G29,$AM:$AM,"●",$A:$A,IB$5)/IB$3,0)/3600/$E29</f>
        <v>0</v>
      </c>
      <c r="IC29" s="0" t="n">
        <f aca="false">IF($AN29="●",SUMIFS(ST_SUM!IQ:IQ,ST_SUM!$L:$L,$G29)/COUNTIFS($G:$G,$G29,$AN:$AN,"●",$A:$A,IC$5)/IC$3,0)/3600/$E29</f>
        <v>0</v>
      </c>
      <c r="ID29" s="0" t="n">
        <f aca="false">IF($AO29="●",SUMIFS(ST_SUM!IR:IR,ST_SUM!$L:$L,$G29)/COUNTIFS($G:$G,$G29,$AO:$AO,"●",$A:$A,ID$5)/ID$3,0)/3600/$E29</f>
        <v>0</v>
      </c>
      <c r="IE29" s="0" t="n">
        <f aca="false">IF($AP29="●",SUMIFS(ST_SUM!IS:IS,ST_SUM!$L:$L,$G29)/COUNTIFS($G:$G,$G29,$AP:$AP,"●",$A:$A,IE$5)/IE$3,0)/3600/$E29</f>
        <v>0</v>
      </c>
      <c r="IF29" s="0" t="n">
        <f aca="false">IF($AQ29="●",SUMIFS(ST_SUM!IT:IT,ST_SUM!$L:$L,$G29)/COUNTIFS($G:$G,$G29,$AQ:$AQ,"●",$A:$A,IF$5)/IF$3,0)/3600/$E29</f>
        <v>0</v>
      </c>
      <c r="IG29" s="0" t="n">
        <f aca="false">IF($AR29="●",SUMIFS(ST_SUM!IU:IU,ST_SUM!$L:$L,$G29)/COUNTIFS($G:$G,$G29,$AR:$AR,"●",$A:$A,IG$5)/IG$3,0)/3600/$E29</f>
        <v>0</v>
      </c>
      <c r="IH29" s="0" t="n">
        <f aca="false">IF($AS29="●",SUMIFS(ST_SUM!IV:IV,ST_SUM!$L:$L,$G29)/COUNTIFS($G:$G,$G29,$AS:$AS,"●",$A:$A,IH$5)/IH$3,0)/3600/$E29</f>
        <v>0</v>
      </c>
      <c r="II29" s="0" t="n">
        <f aca="false">IF($AT29="●",SUMIFS(ST_SUM!IW:IW,ST_SUM!$L:$L,$G29)/COUNTIFS($G:$G,$G29,$AT:$AT,"●",$A:$A,II$5)/II$3,0)/3600/$E29</f>
        <v>0</v>
      </c>
      <c r="IJ29" s="0" t="n">
        <f aca="false">IF($AU29="●",SUMIFS(ST_SUM!IX:IX,ST_SUM!$L:$L,$G29)/COUNTIFS($G:$G,$G29,$AU:$AU,"●",$A:$A,IJ$5)/IJ$3,0)/3600/$E29</f>
        <v>0</v>
      </c>
      <c r="IK29" s="0" t="n">
        <f aca="false">IF($AV29="●",SUMIFS(ST_SUM!IY:IY,ST_SUM!$L:$L,$G29)/COUNTIFS($G:$G,$G29,$AV:$AV,"●",$A:$A,IK$5)/IK$3,0)/3600/$E29</f>
        <v>0</v>
      </c>
      <c r="IL29" s="0" t="n">
        <f aca="false">IF($AW29="●",SUMIFS(ST_SUM!IZ:IZ,ST_SUM!$L:$L,$G29)/COUNTIFS($G:$G,$G29,$AW:$AW,"●",$A:$A,IL$5)/IL$3,0)/3600/$E29</f>
        <v>0</v>
      </c>
      <c r="IM29" s="0" t="n">
        <f aca="false">IF($AX29="●",SUMIFS(ST_SUM!JA:JA,ST_SUM!$L:$L,$G29)/COUNTIFS($G:$G,$G29,$AX:$AX,"●",$A:$A,IM$5)/IM$3,0)/3600/$E29</f>
        <v>0</v>
      </c>
      <c r="IN29" s="0" t="n">
        <f aca="false">IF($AY29="●",SUMIFS(ST_SUM!JB:JB,ST_SUM!$L:$L,$G29)/COUNTIFS($G:$G,$G29,$AY:$AY,"●",$A:$A,IN$5)/IN$3,0)/3600/$E29</f>
        <v>0</v>
      </c>
      <c r="IO29" s="0" t="n">
        <f aca="false">IF($AZ29="●",SUMIFS(ST_SUM!JC:JC,ST_SUM!$L:$L,$G29)/COUNTIFS($G:$G,$G29,$AZ:$AZ,"●",$A:$A,IO$5)/IO$3,0)/3600/$E29</f>
        <v>0</v>
      </c>
      <c r="IP29" s="0" t="n">
        <f aca="false">IF($BA29="●",SUMIFS(ST_SUM!JD:JD,ST_SUM!$L:$L,$G29)/COUNTIFS($G:$G,$G29,$BA:$BA,"●",$A:$A,IP$5)/IP$3,0)/3600/$E29</f>
        <v>0</v>
      </c>
      <c r="IQ29" s="0" t="n">
        <f aca="false">IF($BB29="●",SUMIFS(ST_SUM!JE:JE,ST_SUM!$L:$L,$G29)/COUNTIFS($G:$G,$G29,$BB:$BB,"●",$A:$A,IQ$5)/IQ$3,0)/3600/$E29</f>
        <v>0</v>
      </c>
      <c r="IR29" s="0" t="n">
        <f aca="false">IF($BC29="●",SUMIFS(ST_SUM!JF:JF,ST_SUM!$L:$L,$G29)/COUNTIFS($G:$G,$G29,$BC:$BC,"●",$A:$A,IR$5)/IR$3,0)/3600/$E29</f>
        <v>0</v>
      </c>
      <c r="IS29" s="0" t="n">
        <f aca="false">IF($BD29="●",SUMIFS(ST_SUM!JG:JG,ST_SUM!$L:$L,$G29)/COUNTIFS($G:$G,$G29,$BD:$BD,"●",$A:$A,IS$5)/IS$3,0)/3600/$E29</f>
        <v>0</v>
      </c>
      <c r="IT29" s="0" t="n">
        <f aca="false">IF($BE29="●",SUMIFS(ST_SUM!JH:JH,ST_SUM!$L:$L,$G29)/COUNTIFS($G:$G,$G29,$BE:$BE,"●",$A:$A,IT$5)/IT$3,0)/3600/$E29</f>
        <v>0</v>
      </c>
      <c r="IU29" s="0" t="n">
        <f aca="false">IF($BF29="●",SUMIFS(ST_SUM!JI:JI,ST_SUM!$L:$L,$G29)/COUNTIFS($G:$G,$G29,$BF:$BF,"●",$A:$A,IU$5)/IU$3,0)/3600/$E29</f>
        <v>0</v>
      </c>
      <c r="IV29" s="0" t="n">
        <f aca="false">IF($BG29="●",SUMIFS(ST_SUM!JJ:JJ,ST_SUM!$L:$L,$G29)/COUNTIFS($G:$G,$G29,$BG:$BG,"●",$A:$A,IV$5)/IV$3,0)/3600/$E29</f>
        <v>0</v>
      </c>
      <c r="IW29" s="0" t="n">
        <f aca="false">IF($BH29="●",SUMIFS(ST_SUM!JK:JK,ST_SUM!$L:$L,$G29)/COUNTIFS($G:$G,$G29,$BH:$BH,"●",$A:$A,IW$5)/IW$3,0)/3600/$E29</f>
        <v>0</v>
      </c>
      <c r="IX29" s="0" t="n">
        <f aca="false">IF($BI29="●",SUMIFS(ST_SUM!JL:JL,ST_SUM!$L:$L,$G29)/COUNTIFS($G:$G,$G29,$BI:$BI,"●",$A:$A,IX$5)/IX$3,0)/3600/$E29</f>
        <v>0</v>
      </c>
      <c r="IY29" s="0" t="n">
        <f aca="false">IF($BJ29="●",SUMIFS(ST_SUM!JM:JM,ST_SUM!$L:$L,$G29)/COUNTIFS($G:$G,$G29,$BJ:$BJ,"●",$A:$A,IY$5)/IY$3,0)/3600/$E29</f>
        <v>0</v>
      </c>
      <c r="IZ29" s="0" t="n">
        <f aca="false">IF($BK29="●",SUMIFS(ST_SUM!JN:JN,ST_SUM!$L:$L,$G29)/COUNTIFS($G:$G,$G29,$BK:$BK,"●",$A:$A,IZ$5)/IZ$3,0)/3600/$E29</f>
        <v>0</v>
      </c>
      <c r="JA29" s="0" t="n">
        <f aca="false">IF($BL29="●",SUMIFS(ST_SUM!JO:JO,ST_SUM!$L:$L,$G29)/COUNTIFS($G:$G,$G29,$BL:$BL,"●",$A:$A,JA$5)/JA$3,0)/3600/$E29</f>
        <v>0</v>
      </c>
      <c r="JB29" s="0" t="n">
        <f aca="false">IF($BM29="●",SUMIFS(ST_SUM!JP:JP,ST_SUM!$L:$L,$G29)/COUNTIFS($G:$G,$G29,$BM:$BM,"●",$A:$A,JB$5)/JB$3,0)/3600/$E29</f>
        <v>0</v>
      </c>
      <c r="JC29" s="0" t="n">
        <f aca="false">IF($BN29="●",SUMIFS(ST_SUM!JQ:JQ,ST_SUM!$L:$L,$G29)/COUNTIFS($G:$G,$G29,$BN:$BN,"●",$A:$A,JC$5)/JC$3,0)/3600/$E29</f>
        <v>0</v>
      </c>
      <c r="JD29" s="0" t="n">
        <f aca="false">IF($BO29="●",SUMIFS(ST_SUM!JR:JR,ST_SUM!$L:$L,$G29)/COUNTIFS($G:$G,$G29,$BO:$BO,"●",$A:$A,JD$5)/JD$3,0)/3600/$E29</f>
        <v>0</v>
      </c>
      <c r="JE29" s="0" t="n">
        <f aca="false">IF($BP29="●",SUMIFS(ST_SUM!JS:JS,ST_SUM!$L:$L,$G29)/COUNTIFS($G:$G,$G29,$BP:$BP,"●",$A:$A,JE$5)/JE$3,0)/3600/$E29</f>
        <v>0</v>
      </c>
      <c r="JF29" s="0" t="n">
        <f aca="false">IF($BQ29="●",SUMIFS(ST_SUM!JT:JT,ST_SUM!$L:$L,$G29)/COUNTIFS($G:$G,$G29,$BQ:$BQ,"●",$A:$A,JF$5)/JF$3,0)/3600/$E29</f>
        <v>0</v>
      </c>
      <c r="JG29" s="0" t="n">
        <f aca="false">IF($BR29="●",SUMIFS(ST_SUM!JU:JU,ST_SUM!$L:$L,$G29)/COUNTIFS($G:$G,$G29,$BR:$BR,"●",$A:$A,JG$5)/JG$3,0)/3600/$E29</f>
        <v>0</v>
      </c>
      <c r="JH29" s="0" t="n">
        <f aca="false">IF($BS29="●",SUMIFS(ST_SUM!JV:JV,ST_SUM!$L:$L,$G29)/COUNTIFS($G:$G,$G29,$BS:$BS,"●",$A:$A,JH$5)/JH$3,0)/3600/$E29</f>
        <v>0</v>
      </c>
      <c r="JI29" s="0" t="n">
        <f aca="false">IF($BT29="●",SUMIFS(ST_SUM!JW:JW,ST_SUM!$L:$L,$G29)/COUNTIFS($G:$G,$G29,$BT:$BT,"●",$A:$A,JI$5)/JI$3,0)/3600/$E29</f>
        <v>0</v>
      </c>
      <c r="JJ29" s="0" t="n">
        <f aca="false">SUM(GW29:JI29)</f>
        <v>0.0222064393939394</v>
      </c>
      <c r="JK29" s="0" t="n">
        <f aca="false">IF($H29="●",SUMIFS(ST_SUM!JY:JY,ST_SUM!$L:$L,$G29)/COUNTIFS($G:$G,$G29,$H:$H,"●",$A:$A,JK$5)/JK$3,0)/3600/$E29</f>
        <v>0</v>
      </c>
      <c r="JL29" s="0" t="n">
        <f aca="false">IF($I29="●",SUMIFS(ST_SUM!JZ:JZ,ST_SUM!$L:$L,$G29)/COUNTIFS($G:$G,$G29,$I:$I,"●",$A:$A,JL$5)/JL$3,0)/3600/$E29</f>
        <v>0</v>
      </c>
      <c r="JM29" s="0" t="n">
        <f aca="false">IF($J29="●",SUMIFS(ST_SUM!KA:KA,ST_SUM!$L:$L,$G29)/COUNTIFS($G:$G,$G29,$J:$J,"●",$A:$A,JM$5)/JM$3,0)/3600/$E29</f>
        <v>0</v>
      </c>
      <c r="JN29" s="0" t="n">
        <f aca="false">IF($K29="●",SUMIFS(ST_SUM!KB:KB,ST_SUM!$L:$L,$G29)/COUNTIFS($G:$G,$G29,$K:$K,"●",$A:$A,JN$5)/JN$3,0)/3600/$E29</f>
        <v>0</v>
      </c>
      <c r="JO29" s="0" t="n">
        <f aca="false">IF($L29="●",SUMIFS(ST_SUM!KC:KC,ST_SUM!$L:$L,$G29)/COUNTIFS($G:$G,$G29,$L:$L,"●",$A:$A,JO$5)/JO$3,0)/3600/$E29</f>
        <v>0</v>
      </c>
      <c r="JP29" s="0" t="n">
        <f aca="false">IF($M29="●",SUMIFS(ST_SUM!KD:KD,ST_SUM!$L:$L,$G29)/COUNTIFS($G:$G,$G29,$M:$M,"●",$A:$A,JP$5)/JP$3,0)/3600/$E29</f>
        <v>0</v>
      </c>
      <c r="JQ29" s="0" t="n">
        <f aca="false">IF($N29="●",SUMIFS(ST_SUM!KE:KE,ST_SUM!$L:$L,$G29)/COUNTIFS($G:$G,$G29,$N:$N,"●",$A:$A,JQ$5)/JQ$3,0)/3600/$E29</f>
        <v>0</v>
      </c>
      <c r="JR29" s="0" t="n">
        <f aca="false">IF($O29="●",SUMIFS(ST_SUM!KF:KF,ST_SUM!$L:$L,$G29,ST_SUM!$M:$M,IF($B29='PART METHOD'!$D$4,"FMCNC1",IF($B29='PART METHOD'!$D$6,"FMCNC2","STD")))/IF($B29='PART METHOD'!$D$4,COUNTIFS($G:$G,$G29,$O:$O,"●",$A:$A,JR$5,$B:$B,'PART METHOD'!$D$4),IF($B29='PART METHOD'!$D$6,COUNTIFS($G:$G,$G29,$O:$O,"●",$A:$A,JR$5,$B:$B,'PART METHOD'!$D$6),COUNTIFS($G:$G,$G29,$O:$O,"●",$A:$A,JR$5,$B:$B,"&lt;&gt;"&amp;'PART METHOD'!$D$4,$B:$B,"&lt;&gt;"&amp;'PART METHOD'!$D$6)))/JR$3,0)/3600/$E29</f>
        <v>0</v>
      </c>
      <c r="JS29" s="0" t="n">
        <f aca="false">IF($P29="●",SUMIFS(ST_SUM!KG:KG,ST_SUM!$L:$L,$G29,ST_SUM!$M:$M,IF($B29='PART METHOD'!$D$4,"FMCNC1",IF($B29='PART METHOD'!$D$6,"FMCNC2","STD")))/IF($B29='PART METHOD'!$D$4,COUNTIFS($G:$G,$G29,$P:$P,"●",$A:$A,JS$5,$B:$B,'PART METHOD'!$D$4),IF($B29='PART METHOD'!$D$6,COUNTIFS($G:$G,$G29,$P:$P,"●",$A:$A,JS$5,$B:$B,'PART METHOD'!$D$6),COUNTIFS($G:$G,$G29,$P:$P,"●",$A:$A,JS$5,$B:$B,"&lt;&gt;"&amp;'PART METHOD'!$D$4,$B:$B,"&lt;&gt;"&amp;'PART METHOD'!$D$6)))/JS$3,0)/3600/$E29</f>
        <v>0</v>
      </c>
      <c r="JT29" s="0" t="n">
        <f aca="false">IF($Q29="●",SUMIFS(ST_SUM!KH:KH,ST_SUM!$L:$L,$G29,ST_SUM!$M:$M,IF($B29='PART METHOD'!$D$4,"FMCNC1",IF($B29='PART METHOD'!$D$6,"FMCNC2","STD")))/IF($B29='PART METHOD'!$D$4,COUNTIFS($G:$G,$G29,$Q:$Q,"●",$A:$A,JT$5,$B:$B,'PART METHOD'!$D$4),IF($B29='PART METHOD'!$D$6,COUNTIFS($G:$G,$G29,$Q:$Q,"●",$A:$A,JT$5,$B:$B,'PART METHOD'!$D$6),COUNTIFS($G:$G,$G29,$Q:$Q,"●",$A:$A,JT$5,$B:$B,"&lt;&gt;"&amp;'PART METHOD'!$D$4,$B:$B,"&lt;&gt;"&amp;'PART METHOD'!$D$6)))/JT$3,0)/3600/$E29</f>
        <v>0</v>
      </c>
      <c r="JU29" s="0" t="n">
        <f aca="false">IF($R29="●",SUMIFS(ST_SUM!KI:KI,ST_SUM!$L:$L,$G29,ST_SUM!$M:$M,IF($B29='PART METHOD'!$D$4,"FMCNC1",IF($B29='PART METHOD'!$D$6,"FMCNC2","STD")))/IF($B29='PART METHOD'!$D$4,COUNTIFS($G:$G,$G29,$R:$R,"●",$A:$A,JU$5,$B:$B,'PART METHOD'!$D$4),IF($B29='PART METHOD'!$D$6,COUNTIFS($G:$G,$G29,$R:$R,"●",$A:$A,JU$5,$B:$B,'PART METHOD'!$D$6),COUNTIFS($G:$G,$G29,$R:$R,"●",$A:$A,JU$5,$B:$B,"&lt;&gt;"&amp;'PART METHOD'!$D$4,$B:$B,"&lt;&gt;"&amp;'PART METHOD'!$D$6)))/JU$3,0)/3600/$E29</f>
        <v>0</v>
      </c>
      <c r="JV29" s="0" t="n">
        <f aca="false">IF($S29="●",SUMIFS(ST_SUM!KJ:KJ,ST_SUM!$L:$L,$G29,ST_SUM!$M:$M,IF($B29='PART METHOD'!$D$4,"FMCNC1",IF($B29='PART METHOD'!$D$6,"FMCNC2","STD")))/IF($B29='PART METHOD'!$D$4,COUNTIFS($G:$G,$G29,$S:$S,"●",$A:$A,JV$5,$B:$B,'PART METHOD'!$D$4),IF($B29='PART METHOD'!$D$6,COUNTIFS($G:$G,$G29,$S:$S,"●",$A:$A,JV$5,$B:$B,'PART METHOD'!$D$6),COUNTIFS($G:$G,$G29,$S:$S,"●",$A:$A,JV$5,$B:$B,"&lt;&gt;"&amp;'PART METHOD'!$D$4,$B:$B,"&lt;&gt;"&amp;'PART METHOD'!$D$6)))/JV$3,0)/3600/$E29</f>
        <v>0</v>
      </c>
      <c r="JW29" s="0" t="n">
        <f aca="false">IF($T29="●",SUMIFS(ST_SUM!KK:KK,ST_SUM!$L:$L,$G29,ST_SUM!$M:$M,IF($B29='PART METHOD'!$D$4,"FMCNC1",IF($B29='PART METHOD'!$D$6,"FMCNC2","STD")))/IF($B29='PART METHOD'!$D$4,COUNTIFS($G:$G,$G29,$T:$T,"●",$A:$A,JW$5,$B:$B,'PART METHOD'!$D$4),IF($B29='PART METHOD'!$D$6,COUNTIFS($G:$G,$G29,$T:$T,"●",$A:$A,JW$5,$B:$B,'PART METHOD'!$D$6),COUNTIFS($G:$G,$G29,$T:$T,"●",$A:$A,JW$5,$B:$B,"&lt;&gt;"&amp;'PART METHOD'!$D$4,$B:$B,"&lt;&gt;"&amp;'PART METHOD'!$D$6)))/JW$3,0)/3600/$E29</f>
        <v>0</v>
      </c>
      <c r="JX29" s="0" t="n">
        <f aca="false">IF($U29="●",SUMIFS(ST_SUM!KL:KL,ST_SUM!$L:$L,$G29,ST_SUM!$M:$M,IF($B29='PART METHOD'!$D$4,"FMCNC1",IF($B29='PART METHOD'!$D$6,"FMCNC2","STD")))/IF($B29='PART METHOD'!$D$4,COUNTIFS($G:$G,$G29,$U:$U,"●",$A:$A,JX$5,$B:$B,'PART METHOD'!$D$4),IF($B29='PART METHOD'!$D$6,COUNTIFS($G:$G,$G29,$U:$U,"●",$A:$A,JX$5,$B:$B,'PART METHOD'!$D$6),COUNTIFS($G:$G,$G29,$U:$U,"●",$A:$A,JX$5,$B:$B,"&lt;&gt;"&amp;'PART METHOD'!$D$4,$B:$B,"&lt;&gt;"&amp;'PART METHOD'!$D$6)))/JX$3,0)/3600/$E29</f>
        <v>0</v>
      </c>
      <c r="JY29" s="0" t="n">
        <f aca="false">IF($V29="●",SUMIFS(ST_SUM!KM:KM,ST_SUM!$L:$L,$G29,ST_SUM!$M:$M,IF($B29='PART METHOD'!$D$4,"FMCNC1",IF($B29='PART METHOD'!$D$6,"FMCNC2","STD")))/IF($B29='PART METHOD'!$D$4,COUNTIFS($G:$G,$G29,$V:$V,"●",$A:$A,JY$5,$B:$B,'PART METHOD'!$D$4),IF($B29='PART METHOD'!$D$6,COUNTIFS($G:$G,$G29,$V:$V,"●",$A:$A,JY$5,$B:$B,'PART METHOD'!$D$6),COUNTIFS($G:$G,$G29,$V:$V,"●",$A:$A,JY$5,$B:$B,"&lt;&gt;"&amp;'PART METHOD'!$D$4,$B:$B,"&lt;&gt;"&amp;'PART METHOD'!$D$6)))/JY$3,0)/3600/$E29</f>
        <v>0</v>
      </c>
      <c r="JZ29" s="0" t="n">
        <f aca="false">IF($W29="●",SUMIFS(ST_SUM!KN:KN,ST_SUM!$L:$L,$G29,ST_SUM!$N:$N,IF($B29='PART METHOD'!$D$5,"HAND","STD"))/COUNTIFS($G:$G,$G29,$W:$W,"●",$A:$A,JZ$5,$B:$B,IF($B29='PART METHOD'!$D$5,'PART METHOD'!$D$5,"&lt;&gt;"&amp;'PART METHOD'!$D$5))/JZ$3,0)/3600/$E29</f>
        <v>0.03</v>
      </c>
      <c r="KA29" s="0" t="n">
        <f aca="false">IF($X29="●",SUMIFS(ST_SUM!KO:KO,ST_SUM!$L:$L,$G29)/COUNTIFS($G:$G,$G29,$X:$X,"●",$A:$A,KA$5)/KA$3,0)/3600/$E29</f>
        <v>0</v>
      </c>
      <c r="KB29" s="0" t="n">
        <f aca="false">IF($Y29="●",SUMIFS(ST_SUM!KP:KP,ST_SUM!$L:$L,$G29)/COUNTIFS($G:$G,$G29,$Y:$Y,"●",$A:$A,KB$5)/KB$3,0)/3600/$E29</f>
        <v>0</v>
      </c>
      <c r="KC29" s="0" t="n">
        <f aca="false">IF($Z29="●",SUMIFS(ST_SUM!KQ:KQ,ST_SUM!$L:$L,$G29)/COUNTIFS($G:$G,$G29,$Z:$Z,"●",$A:$A,KC$5)/KC$3,0)/3600/$E29</f>
        <v>0</v>
      </c>
      <c r="KD29" s="0" t="n">
        <f aca="false">IF($AA29="●",SUMIFS(ST_SUM!KR:KR,ST_SUM!$L:$L,$G29)/COUNTIFS($G:$G,$G29,$AA:$AA,"●",$A:$A,KD$5)/KD$3,0)/3600/$E29</f>
        <v>0</v>
      </c>
      <c r="KE29" s="0" t="n">
        <f aca="false">IF($AB29="●",SUMIFS(ST_SUM!KS:KS,ST_SUM!$L:$L,$G29)/COUNTIFS($G:$G,$G29,$AB:$AB,"●",$A:$A,KE$5)/KE$3,0)/3600/$E29</f>
        <v>0</v>
      </c>
      <c r="KF29" s="0" t="n">
        <f aca="false">IF($AC29="●",SUMIFS(ST_SUM!KT:KT,ST_SUM!$L:$L,$G29)/COUNTIFS($G:$G,$G29,$AC:$AC,"●",$A:$A,KF$5)/KF$3,0)/3600/$E29</f>
        <v>0</v>
      </c>
      <c r="KG29" s="0" t="n">
        <f aca="false">IF($AD29="●",SUMIFS(ST_SUM!KU:KU,ST_SUM!$L:$L,$G29)/COUNTIFS($G:$G,$G29,$AD:$AD,"●",$A:$A,KG$5)/KG$3,0)/3600/$E29</f>
        <v>0</v>
      </c>
      <c r="KH29" s="0" t="n">
        <f aca="false">IF($AE29="●",SUMIFS(ST_SUM!KV:KV,ST_SUM!$L:$L,$G29)/COUNTIFS($G:$G,$G29,$AE:$AE,"●",$A:$A,KH$5)/KH$3,0)/3600/$E29</f>
        <v>0</v>
      </c>
      <c r="KI29" s="0" t="n">
        <f aca="false">IF($AF29="●",SUMIFS(ST_SUM!KW:KW,ST_SUM!$L:$L,$G29)/COUNTIFS($G:$G,$G29,$AF:$AF,"●",$A:$A,KI$5)/KI$3,0)/3600/$E29</f>
        <v>0</v>
      </c>
      <c r="KJ29" s="0" t="n">
        <f aca="false">IF($AG29="●",SUMIFS(ST_SUM!KX:KX,ST_SUM!$L:$L,$G29)/COUNTIFS($G:$G,$G29,$AG:$AG,"●",$A:$A,KJ$5)/KJ$3,0)/3600/$E29</f>
        <v>0</v>
      </c>
      <c r="KK29" s="0" t="n">
        <f aca="false">IF($AH29="●",SUMIFS(ST_SUM!KY:KY,ST_SUM!$L:$L,$G29)/COUNTIFS($G:$G,$G29,$AH:$AH,"●",$A:$A,KK$5)/KK$3,0)/3600/$E29</f>
        <v>0</v>
      </c>
      <c r="KL29" s="0" t="n">
        <f aca="false">IF($AI29="●",SUMIFS(ST_SUM!KZ:KZ,ST_SUM!$L:$L,$G29)/COUNTIFS($G:$G,$G29,$AI:$AI,"●",$A:$A,KL$5)/KL$3,0)/3600/$E29</f>
        <v>0</v>
      </c>
      <c r="KM29" s="0" t="n">
        <f aca="false">IF($AJ29="●",SUMIFS(ST_SUM!LA:LA,ST_SUM!$L:$L,$G29)/COUNTIFS($G:$G,$G29,$AJ:$AJ,"●",$A:$A,KM$5)/KM$3,0)/3600/$E29</f>
        <v>0</v>
      </c>
      <c r="KN29" s="0" t="n">
        <f aca="false">IF($AK29="●",SUMIFS(ST_SUM!LB:LB,ST_SUM!$L:$L,$G29)/COUNTIFS($G:$G,$G29,$AK:$AK,"●",$A:$A,KN$5)/KN$3,0)/3600/$E29</f>
        <v>0</v>
      </c>
      <c r="KO29" s="0" t="n">
        <f aca="false">IF($AL29="●",SUMIFS(ST_SUM!LC:LC,ST_SUM!$L:$L,$G29)/COUNTIFS($G:$G,$G29,$AL:$AL,"●",$A:$A,KO$5)/KO$3,0)/3600/$E29</f>
        <v>0</v>
      </c>
      <c r="KP29" s="0" t="n">
        <f aca="false">IF($AM29="●",SUMIFS(ST_SUM!LD:LD,ST_SUM!$L:$L,$G29)/COUNTIFS($G:$G,$G29,$AM:$AM,"●",$A:$A,KP$5)/KP$3,0)/3600/$E29</f>
        <v>0</v>
      </c>
      <c r="KQ29" s="0" t="n">
        <f aca="false">IF($AN29="●",SUMIFS(ST_SUM!LE:LE,ST_SUM!$L:$L,$G29)/COUNTIFS($G:$G,$G29,$AN:$AN,"●",$A:$A,KQ$5)/KQ$3,0)/3600/$E29</f>
        <v>0</v>
      </c>
      <c r="KR29" s="0" t="n">
        <f aca="false">IF($AO29="●",SUMIFS(ST_SUM!LF:LF,ST_SUM!$L:$L,$G29)/COUNTIFS($G:$G,$G29,$AO:$AO,"●",$A:$A,KR$5)/KR$3,0)/3600/$E29</f>
        <v>0</v>
      </c>
      <c r="KS29" s="0" t="n">
        <f aca="false">IF($AP29="●",SUMIFS(ST_SUM!LG:LG,ST_SUM!$L:$L,$G29)/COUNTIFS($G:$G,$G29,$AP:$AP,"●",$A:$A,KS$5)/KS$3,0)/3600/$E29</f>
        <v>0</v>
      </c>
      <c r="KT29" s="0" t="n">
        <f aca="false">IF($AQ29="●",SUMIFS(ST_SUM!LH:LH,ST_SUM!$L:$L,$G29)/COUNTIFS($G:$G,$G29,$AQ:$AQ,"●",$A:$A,KT$5)/KT$3,0)/3600/$E29</f>
        <v>0</v>
      </c>
      <c r="KU29" s="0" t="n">
        <f aca="false">IF($AR29="●",SUMIFS(ST_SUM!LI:LI,ST_SUM!$L:$L,$G29)/COUNTIFS($G:$G,$G29,$AR:$AR,"●",$A:$A,KU$5)/KU$3,0)/3600/$E29</f>
        <v>0</v>
      </c>
      <c r="KV29" s="0" t="n">
        <f aca="false">IF($AS29="●",SUMIFS(ST_SUM!LJ:LJ,ST_SUM!$L:$L,$G29)/COUNTIFS($G:$G,$G29,$AS:$AS,"●",$A:$A,KV$5)/KV$3,0)/3600/$E29</f>
        <v>0</v>
      </c>
      <c r="KW29" s="0" t="n">
        <f aca="false">IF($AT29="●",SUMIFS(ST_SUM!LK:LK,ST_SUM!$L:$L,$G29)/COUNTIFS($G:$G,$G29,$AT:$AT,"●",$A:$A,KW$5)/KW$3,0)/3600/$E29</f>
        <v>0</v>
      </c>
      <c r="KX29" s="0" t="n">
        <f aca="false">IF($AU29="●",SUMIFS(ST_SUM!LL:LL,ST_SUM!$L:$L,$G29)/COUNTIFS($G:$G,$G29,$AU:$AU,"●",$A:$A,KX$5)/KX$3,0)/3600/$E29</f>
        <v>0</v>
      </c>
      <c r="KY29" s="0" t="n">
        <f aca="false">IF($AV29="●",SUMIFS(ST_SUM!LM:LM,ST_SUM!$L:$L,$G29)/COUNTIFS($G:$G,$G29,$AV:$AV,"●",$A:$A,KY$5)/KY$3,0)/3600/$E29</f>
        <v>0</v>
      </c>
      <c r="KZ29" s="0" t="n">
        <f aca="false">IF($AW29="●",SUMIFS(ST_SUM!LN:LN,ST_SUM!$L:$L,$G29)/COUNTIFS($G:$G,$G29,$AW:$AW,"●",$A:$A,KZ$5)/KZ$3,0)/3600/$E29</f>
        <v>0</v>
      </c>
      <c r="LA29" s="0" t="n">
        <f aca="false">IF($AX29="●",SUMIFS(ST_SUM!LO:LO,ST_SUM!$L:$L,$G29)/COUNTIFS($G:$G,$G29,$AX:$AX,"●",$A:$A,LA$5)/LA$3,0)/3600/$E29</f>
        <v>0</v>
      </c>
      <c r="LB29" s="0" t="n">
        <f aca="false">IF($AY29="●",SUMIFS(ST_SUM!LP:LP,ST_SUM!$L:$L,$G29)/COUNTIFS($G:$G,$G29,$AY:$AY,"●",$A:$A,LB$5)/LB$3,0)/3600/$E29</f>
        <v>0</v>
      </c>
      <c r="LC29" s="0" t="n">
        <f aca="false">IF($AZ29="●",SUMIFS(ST_SUM!LQ:LQ,ST_SUM!$L:$L,$G29)/COUNTIFS($G:$G,$G29,$AZ:$AZ,"●",$A:$A,LC$5)/LC$3,0)/3600/$E29</f>
        <v>0</v>
      </c>
      <c r="LD29" s="0" t="n">
        <f aca="false">IF($BA29="●",SUMIFS(ST_SUM!LR:LR,ST_SUM!$L:$L,$G29)/COUNTIFS($G:$G,$G29,$BA:$BA,"●",$A:$A,LD$5)/LD$3,0)/3600/$E29</f>
        <v>0</v>
      </c>
      <c r="LE29" s="0" t="n">
        <f aca="false">IF($BB29="●",SUMIFS(ST_SUM!LS:LS,ST_SUM!$L:$L,$G29)/COUNTIFS($G:$G,$G29,$BB:$BB,"●",$A:$A,LE$5)/LE$3,0)/3600/$E29</f>
        <v>0</v>
      </c>
      <c r="LF29" s="0" t="n">
        <f aca="false">IF($BC29="●",SUMIFS(ST_SUM!LT:LT,ST_SUM!$L:$L,$G29)/COUNTIFS($G:$G,$G29,$BC:$BC,"●",$A:$A,LF$5)/LF$3,0)/3600/$E29</f>
        <v>0</v>
      </c>
      <c r="LG29" s="0" t="n">
        <f aca="false">IF($BD29="●",SUMIFS(ST_SUM!LU:LU,ST_SUM!$L:$L,$G29)/COUNTIFS($G:$G,$G29,$BD:$BD,"●",$A:$A,LG$5)/LG$3,0)/3600/$E29</f>
        <v>0</v>
      </c>
      <c r="LH29" s="0" t="n">
        <f aca="false">IF($BE29="●",SUMIFS(ST_SUM!LV:LV,ST_SUM!$L:$L,$G29)/COUNTIFS($G:$G,$G29,$BE:$BE,"●",$A:$A,LH$5)/LH$3,0)/3600/$E29</f>
        <v>0</v>
      </c>
      <c r="LI29" s="0" t="n">
        <f aca="false">IF($BF29="●",SUMIFS(ST_SUM!LW:LW,ST_SUM!$L:$L,$G29)/COUNTIFS($G:$G,$G29,$BF:$BF,"●",$A:$A,LI$5)/LI$3,0)/3600/$E29</f>
        <v>0</v>
      </c>
      <c r="LJ29" s="0" t="n">
        <f aca="false">IF($BG29="●",SUMIFS(ST_SUM!LX:LX,ST_SUM!$L:$L,$G29)/COUNTIFS($G:$G,$G29,$BG:$BG,"●",$A:$A,LJ$5)/LJ$3,0)/3600/$E29</f>
        <v>0</v>
      </c>
      <c r="LK29" s="0" t="n">
        <f aca="false">IF($BH29="●",SUMIFS(ST_SUM!LY:LY,ST_SUM!$L:$L,$G29)/COUNTIFS($G:$G,$G29,$BH:$BH,"●",$A:$A,LK$5)/LK$3,0)/3600/$E29</f>
        <v>0</v>
      </c>
      <c r="LL29" s="0" t="n">
        <f aca="false">IF($BI29="●",SUMIFS(ST_SUM!LZ:LZ,ST_SUM!$L:$L,$G29)/COUNTIFS($G:$G,$G29,$BI:$BI,"●",$A:$A,LL$5)/LL$3,0)/3600/$E29</f>
        <v>0</v>
      </c>
      <c r="LM29" s="0" t="n">
        <f aca="false">IF($BJ29="●",SUMIFS(ST_SUM!MA:MA,ST_SUM!$L:$L,$G29)/COUNTIFS($G:$G,$G29,$BJ:$BJ,"●",$A:$A,LM$5)/LM$3,0)/3600/$E29</f>
        <v>0</v>
      </c>
      <c r="LN29" s="0" t="n">
        <f aca="false">IF($BK29="●",SUMIFS(ST_SUM!MB:MB,ST_SUM!$L:$L,$G29)/COUNTIFS($G:$G,$G29,$BK:$BK,"●",$A:$A,LN$5)/LN$3,0)/3600/$E29</f>
        <v>0</v>
      </c>
      <c r="LO29" s="0" t="n">
        <f aca="false">IF($BL29="●",SUMIFS(ST_SUM!MC:MC,ST_SUM!$L:$L,$G29)/COUNTIFS($G:$G,$G29,$BL:$BL,"●",$A:$A,LO$5)/LO$3,0)/3600/$E29</f>
        <v>0</v>
      </c>
      <c r="LP29" s="0" t="n">
        <f aca="false">IF($BM29="●",SUMIFS(ST_SUM!MD:MD,ST_SUM!$L:$L,$G29)/COUNTIFS($G:$G,$G29,$BM:$BM,"●",$A:$A,LP$5)/LP$3,0)/3600/$E29</f>
        <v>0</v>
      </c>
      <c r="LQ29" s="0" t="n">
        <f aca="false">IF($BN29="●",SUMIFS(ST_SUM!ME:ME,ST_SUM!$L:$L,$G29)/COUNTIFS($G:$G,$G29,$BN:$BN,"●",$A:$A,LQ$5)/LQ$3,0)/3600/$E29</f>
        <v>0</v>
      </c>
      <c r="LR29" s="0" t="n">
        <f aca="false">IF($BO29="●",SUMIFS(ST_SUM!MF:MF,ST_SUM!$L:$L,$G29)/COUNTIFS($G:$G,$G29,$BO:$BO,"●",$A:$A,LR$5)/LR$3,0)/3600/$E29</f>
        <v>0</v>
      </c>
      <c r="LS29" s="0" t="n">
        <f aca="false">IF($BP29="●",SUMIFS(ST_SUM!MG:MG,ST_SUM!$L:$L,$G29)/COUNTIFS($G:$G,$G29,$BP:$BP,"●",$A:$A,LS$5)/LS$3,0)/3600/$E29</f>
        <v>0</v>
      </c>
      <c r="LT29" s="0" t="n">
        <f aca="false">IF($BQ29="●",SUMIFS(ST_SUM!MH:MH,ST_SUM!$L:$L,$G29)/COUNTIFS($G:$G,$G29,$BQ:$BQ,"●",$A:$A,LT$5)/LT$3,0)/3600/$E29</f>
        <v>0</v>
      </c>
      <c r="LU29" s="0" t="n">
        <f aca="false">IF($BR29="●",SUMIFS(ST_SUM!MI:MI,ST_SUM!$L:$L,$G29)/COUNTIFS($G:$G,$G29,$BR:$BR,"●",$A:$A,LU$5)/LU$3,0)/3600/$E29</f>
        <v>0</v>
      </c>
      <c r="LV29" s="0" t="n">
        <f aca="false">IF($BS29="●",SUMIFS(ST_SUM!MJ:MJ,ST_SUM!$L:$L,$G29)/COUNTIFS($G:$G,$G29,$BS:$BS,"●",$A:$A,LV$5)/LV$3,0)/3600/$E29</f>
        <v>0</v>
      </c>
      <c r="LW29" s="0" t="n">
        <f aca="false">IF($BT29="●",SUMIFS(ST_SUM!MK:MK,ST_SUM!$L:$L,$G29)/COUNTIFS($G:$G,$G29,$BT:$BT,"●",$A:$A,LW$5)/LW$3,0)/3600/$E29</f>
        <v>0</v>
      </c>
      <c r="LX29" s="0" t="n">
        <f aca="false">SUM(JK29:LW29)</f>
        <v>0.03</v>
      </c>
      <c r="LY29" s="0" t="n">
        <f aca="false">IF($H29="●",SUMIFS(ST_SUM!MM:MM,ST_SUM!$L:$L,$G29)/COUNTIFS($G:$G,$G29,$H:$H,"●",$A:$A,LY$5)/LY$3,0)/3600/$E29</f>
        <v>0</v>
      </c>
      <c r="LZ29" s="0" t="n">
        <f aca="false">IF($I29="●",SUMIFS(ST_SUM!MN:MN,ST_SUM!$L:$L,$G29)/COUNTIFS($G:$G,$G29,$I:$I,"●",$A:$A,LZ$5)/LZ$3,0)/3600/$E29</f>
        <v>0</v>
      </c>
      <c r="MA29" s="0" t="n">
        <f aca="false">IF($J29="●",SUMIFS(ST_SUM!MO:MO,ST_SUM!$L:$L,$G29)/COUNTIFS($G:$G,$G29,$J:$J,"●",$A:$A,MA$5)/MA$3,0)/3600/$E29</f>
        <v>0</v>
      </c>
      <c r="MB29" s="0" t="n">
        <f aca="false">IF($K29="●",SUMIFS(ST_SUM!MP:MP,ST_SUM!$L:$L,$G29)/COUNTIFS($G:$G,$G29,$K:$K,"●",$A:$A,MB$5)/MB$3,0)/3600/$E29</f>
        <v>0</v>
      </c>
      <c r="MC29" s="0" t="n">
        <f aca="false">IF($L29="●",SUMIFS(ST_SUM!MQ:MQ,ST_SUM!$L:$L,$G29)/COUNTIFS($G:$G,$G29,$L:$L,"●",$A:$A,MC$5)/MC$3,0)/3600/$E29</f>
        <v>0</v>
      </c>
      <c r="MD29" s="0" t="n">
        <f aca="false">IF($M29="●",SUMIFS(ST_SUM!MR:MR,ST_SUM!$L:$L,$G29)/COUNTIFS($G:$G,$G29,$M:$M,"●",$A:$A,MD$5)/MD$3,0)/3600/$E29</f>
        <v>0</v>
      </c>
      <c r="ME29" s="0" t="n">
        <f aca="false">IF($N29="●",SUMIFS(ST_SUM!MS:MS,ST_SUM!$L:$L,$G29)/COUNTIFS($G:$G,$G29,$N:$N,"●",$A:$A,ME$5)/ME$3,0)/3600/$E29</f>
        <v>0</v>
      </c>
      <c r="MF29" s="0" t="n">
        <f aca="false">IF($O29="●",SUMIFS(ST_SUM!MT:MT,ST_SUM!$L:$L,$G29,ST_SUM!$M:$M,IF($B29='PART METHOD'!$D$4,"FMCNC1",IF($B29='PART METHOD'!$D$6,"FMCNC2","STD")))/IF($B29='PART METHOD'!$D$4,COUNTIFS($G:$G,$G29,$O:$O,"●",$A:$A,MF$5,$B:$B,'PART METHOD'!$D$4),IF($B29='PART METHOD'!$D$6,COUNTIFS($G:$G,$G29,$O:$O,"●",$A:$A,MF$5,$B:$B,'PART METHOD'!$D$6),COUNTIFS($G:$G,$G29,$O:$O,"●",$A:$A,MF$5,$B:$B,"&lt;&gt;"&amp;'PART METHOD'!$D$4,$B:$B,"&lt;&gt;"&amp;'PART METHOD'!$D$6)))/MF$3,0)/3600/$E29</f>
        <v>0</v>
      </c>
      <c r="MG29" s="0" t="n">
        <f aca="false">IF($P29="●",SUMIFS(ST_SUM!MU:MU,ST_SUM!$L:$L,$G29,ST_SUM!$M:$M,IF($B29='PART METHOD'!$D$4,"FMCNC1",IF($B29='PART METHOD'!$D$6,"FMCNC2","STD")))/IF($B29='PART METHOD'!$D$4,COUNTIFS($G:$G,$G29,$P:$P,"●",$A:$A,MG$5,$B:$B,'PART METHOD'!$D$4),IF($B29='PART METHOD'!$D$6,COUNTIFS($G:$G,$G29,$P:$P,"●",$A:$A,MG$5,$B:$B,'PART METHOD'!$D$6),COUNTIFS($G:$G,$G29,$P:$P,"●",$A:$A,MG$5,$B:$B,"&lt;&gt;"&amp;'PART METHOD'!$D$4,$B:$B,"&lt;&gt;"&amp;'PART METHOD'!$D$6)))/MG$3,0)/3600/$E29</f>
        <v>0</v>
      </c>
      <c r="MH29" s="0" t="n">
        <f aca="false">IF($Q29="●",SUMIFS(ST_SUM!MV:MV,ST_SUM!$L:$L,$G29,ST_SUM!$M:$M,IF($B29='PART METHOD'!$D$4,"FMCNC1",IF($B29='PART METHOD'!$D$6,"FMCNC2","STD")))/IF($B29='PART METHOD'!$D$4,COUNTIFS($G:$G,$G29,$Q:$Q,"●",$A:$A,MH$5,$B:$B,'PART METHOD'!$D$4),IF($B29='PART METHOD'!$D$6,COUNTIFS($G:$G,$G29,$Q:$Q,"●",$A:$A,MH$5,$B:$B,'PART METHOD'!$D$6),COUNTIFS($G:$G,$G29,$Q:$Q,"●",$A:$A,MH$5,$B:$B,"&lt;&gt;"&amp;'PART METHOD'!$D$4,$B:$B,"&lt;&gt;"&amp;'PART METHOD'!$D$6)))/MH$3,0)/3600/$E29</f>
        <v>0</v>
      </c>
      <c r="MI29" s="0" t="n">
        <f aca="false">IF($R29="●",SUMIFS(ST_SUM!MW:MW,ST_SUM!$L:$L,$G29,ST_SUM!$M:$M,IF($B29='PART METHOD'!$D$4,"FMCNC1",IF($B29='PART METHOD'!$D$6,"FMCNC2","STD")))/IF($B29='PART METHOD'!$D$4,COUNTIFS($G:$G,$G29,$R:$R,"●",$A:$A,MI$5,$B:$B,'PART METHOD'!$D$4),IF($B29='PART METHOD'!$D$6,COUNTIFS($G:$G,$G29,$R:$R,"●",$A:$A,MI$5,$B:$B,'PART METHOD'!$D$6),COUNTIFS($G:$G,$G29,$R:$R,"●",$A:$A,MI$5,$B:$B,"&lt;&gt;"&amp;'PART METHOD'!$D$4,$B:$B,"&lt;&gt;"&amp;'PART METHOD'!$D$6)))/MI$3,0)/3600/$E29</f>
        <v>0</v>
      </c>
      <c r="MJ29" s="0" t="n">
        <f aca="false">IF($S29="●",SUMIFS(ST_SUM!MX:MX,ST_SUM!$L:$L,$G29,ST_SUM!$M:$M,IF($B29='PART METHOD'!$D$4,"FMCNC1",IF($B29='PART METHOD'!$D$6,"FMCNC2","STD")))/IF($B29='PART METHOD'!$D$4,COUNTIFS($G:$G,$G29,$S:$S,"●",$A:$A,MJ$5,$B:$B,'PART METHOD'!$D$4),IF($B29='PART METHOD'!$D$6,COUNTIFS($G:$G,$G29,$S:$S,"●",$A:$A,MJ$5,$B:$B,'PART METHOD'!$D$6),COUNTIFS($G:$G,$G29,$S:$S,"●",$A:$A,MJ$5,$B:$B,"&lt;&gt;"&amp;'PART METHOD'!$D$4,$B:$B,"&lt;&gt;"&amp;'PART METHOD'!$D$6)))/MJ$3,0)/3600/$E29</f>
        <v>0</v>
      </c>
      <c r="MK29" s="0" t="n">
        <f aca="false">IF($T29="●",SUMIFS(ST_SUM!MY:MY,ST_SUM!$L:$L,$G29,ST_SUM!$M:$M,IF($B29='PART METHOD'!$D$4,"FMCNC1",IF($B29='PART METHOD'!$D$6,"FMCNC2","STD")))/IF($B29='PART METHOD'!$D$4,COUNTIFS($G:$G,$G29,$T:$T,"●",$A:$A,MK$5,$B:$B,'PART METHOD'!$D$4),IF($B29='PART METHOD'!$D$6,COUNTIFS($G:$G,$G29,$T:$T,"●",$A:$A,MK$5,$B:$B,'PART METHOD'!$D$6),COUNTIFS($G:$G,$G29,$T:$T,"●",$A:$A,MK$5,$B:$B,"&lt;&gt;"&amp;'PART METHOD'!$D$4,$B:$B,"&lt;&gt;"&amp;'PART METHOD'!$D$6)))/MK$3,0)/3600/$E29</f>
        <v>0</v>
      </c>
      <c r="ML29" s="0" t="n">
        <f aca="false">IF($U29="●",SUMIFS(ST_SUM!MZ:MZ,ST_SUM!$L:$L,$G29,ST_SUM!$M:$M,IF($B29='PART METHOD'!$D$4,"FMCNC1",IF($B29='PART METHOD'!$D$6,"FMCNC2","STD")))/IF($B29='PART METHOD'!$D$4,COUNTIFS($G:$G,$G29,$U:$U,"●",$A:$A,ML$5,$B:$B,'PART METHOD'!$D$4),IF($B29='PART METHOD'!$D$6,COUNTIFS($G:$G,$G29,$U:$U,"●",$A:$A,ML$5,$B:$B,'PART METHOD'!$D$6),COUNTIFS($G:$G,$G29,$U:$U,"●",$A:$A,ML$5,$B:$B,"&lt;&gt;"&amp;'PART METHOD'!$D$4,$B:$B,"&lt;&gt;"&amp;'PART METHOD'!$D$6)))/ML$3,0)/3600/$E29</f>
        <v>0</v>
      </c>
      <c r="MM29" s="0" t="n">
        <f aca="false">IF($V29="●",SUMIFS(ST_SUM!NA:NA,ST_SUM!$L:$L,$G29,ST_SUM!$M:$M,IF($B29='PART METHOD'!$D$4,"FMCNC1",IF($B29='PART METHOD'!$D$6,"FMCNC2","STD")))/IF($B29='PART METHOD'!$D$4,COUNTIFS($G:$G,$G29,$V:$V,"●",$A:$A,MM$5,$B:$B,'PART METHOD'!$D$4),IF($B29='PART METHOD'!$D$6,COUNTIFS($G:$G,$G29,$V:$V,"●",$A:$A,MM$5,$B:$B,'PART METHOD'!$D$6),COUNTIFS($G:$G,$G29,$V:$V,"●",$A:$A,MM$5,$B:$B,"&lt;&gt;"&amp;'PART METHOD'!$D$4,$B:$B,"&lt;&gt;"&amp;'PART METHOD'!$D$6)))/MM$3,0)/3600/$E29</f>
        <v>0</v>
      </c>
      <c r="MN29" s="0" t="n">
        <f aca="false">IF($W29="●",SUMIFS(ST_SUM!NB:NB,ST_SUM!$L:$L,$G29,ST_SUM!$N:$N,IF($B29='PART METHOD'!$D$5,"HAND","STD"))/COUNTIFS($G:$G,$G29,$W:$W,"●",$A:$A,MN$5,$B:$B,IF($B29='PART METHOD'!$D$5,'PART METHOD'!$D$5,"&lt;&gt;"&amp;'PART METHOD'!$D$5))/MN$3,0)/3600/$E29</f>
        <v>0.0205456349206349</v>
      </c>
      <c r="MO29" s="0" t="n">
        <f aca="false">IF($X29="●",SUMIFS(ST_SUM!NC:NC,ST_SUM!$L:$L,$G29)/COUNTIFS($G:$G,$G29,$X:$X,"●",$A:$A,MO$5)/MO$3,0)/3600/$E29</f>
        <v>0</v>
      </c>
      <c r="MP29" s="0" t="n">
        <f aca="false">IF($Y29="●",SUMIFS(ST_SUM!ND:ND,ST_SUM!$L:$L,$G29)/COUNTIFS($G:$G,$G29,$Y:$Y,"●",$A:$A,MP$5)/MP$3,0)/3600/$E29</f>
        <v>0</v>
      </c>
      <c r="MQ29" s="0" t="n">
        <f aca="false">IF($Z29="●",SUMIFS(ST_SUM!NE:NE,ST_SUM!$L:$L,$G29)/COUNTIFS($G:$G,$G29,$Z:$Z,"●",$A:$A,MQ$5)/MQ$3,0)/3600/$E29</f>
        <v>0</v>
      </c>
      <c r="MR29" s="0" t="n">
        <f aca="false">IF($AA29="●",SUMIFS(ST_SUM!NF:NF,ST_SUM!$L:$L,$G29)/COUNTIFS($G:$G,$G29,$AA:$AA,"●",$A:$A,MR$5)/MR$3,0)/3600/$E29</f>
        <v>0</v>
      </c>
      <c r="MS29" s="0" t="n">
        <f aca="false">IF($AB29="●",SUMIFS(ST_SUM!NG:NG,ST_SUM!$L:$L,$G29)/COUNTIFS($G:$G,$G29,$AB:$AB,"●",$A:$A,MS$5)/MS$3,0)/3600/$E29</f>
        <v>0</v>
      </c>
      <c r="MT29" s="0" t="n">
        <f aca="false">IF($AC29="●",SUMIFS(ST_SUM!NH:NH,ST_SUM!$L:$L,$G29)/COUNTIFS($G:$G,$G29,$AC:$AC,"●",$A:$A,MT$5)/MT$3,0)/3600/$E29</f>
        <v>0</v>
      </c>
      <c r="MU29" s="0" t="n">
        <f aca="false">IF($AD29="●",SUMIFS(ST_SUM!NI:NI,ST_SUM!$L:$L,$G29)/COUNTIFS($G:$G,$G29,$AD:$AD,"●",$A:$A,MU$5)/MU$3,0)/3600/$E29</f>
        <v>0</v>
      </c>
      <c r="MV29" s="0" t="n">
        <f aca="false">IF($AE29="●",SUMIFS(ST_SUM!NJ:NJ,ST_SUM!$L:$L,$G29)/COUNTIFS($G:$G,$G29,$AE:$AE,"●",$A:$A,MV$5)/MV$3,0)/3600/$E29</f>
        <v>0</v>
      </c>
      <c r="MW29" s="0" t="n">
        <f aca="false">IF($AF29="●",SUMIFS(ST_SUM!NK:NK,ST_SUM!$L:$L,$G29)/COUNTIFS($G:$G,$G29,$AF:$AF,"●",$A:$A,MW$5)/MW$3,0)/3600/$E29</f>
        <v>0</v>
      </c>
      <c r="MX29" s="0" t="n">
        <f aca="false">IF($AG29="●",SUMIFS(ST_SUM!NL:NL,ST_SUM!$L:$L,$G29)/COUNTIFS($G:$G,$G29,$AG:$AG,"●",$A:$A,MX$5)/MX$3,0)/3600/$E29</f>
        <v>0</v>
      </c>
      <c r="MY29" s="0" t="n">
        <f aca="false">IF($AH29="●",SUMIFS(ST_SUM!NM:NM,ST_SUM!$L:$L,$G29)/COUNTIFS($G:$G,$G29,$AH:$AH,"●",$A:$A,MY$5)/MY$3,0)/3600/$E29</f>
        <v>0</v>
      </c>
      <c r="MZ29" s="0" t="n">
        <f aca="false">IF($AI29="●",SUMIFS(ST_SUM!NN:NN,ST_SUM!$L:$L,$G29)/COUNTIFS($G:$G,$G29,$AI:$AI,"●",$A:$A,MZ$5)/MZ$3,0)/3600/$E29</f>
        <v>0</v>
      </c>
      <c r="NA29" s="0" t="n">
        <f aca="false">IF($AJ29="●",SUMIFS(ST_SUM!NO:NO,ST_SUM!$L:$L,$G29)/COUNTIFS($G:$G,$G29,$AJ:$AJ,"●",$A:$A,NA$5)/NA$3,0)/3600/$E29</f>
        <v>0</v>
      </c>
      <c r="NB29" s="0" t="n">
        <f aca="false">IF($AK29="●",SUMIFS(ST_SUM!NP:NP,ST_SUM!$L:$L,$G29)/COUNTIFS($G:$G,$G29,$AK:$AK,"●",$A:$A,NB$5)/NB$3,0)/3600/$E29</f>
        <v>0</v>
      </c>
      <c r="NC29" s="0" t="n">
        <f aca="false">IF($AL29="●",SUMIFS(ST_SUM!NQ:NQ,ST_SUM!$L:$L,$G29)/COUNTIFS($G:$G,$G29,$AL:$AL,"●",$A:$A,NC$5)/NC$3,0)/3600/$E29</f>
        <v>0</v>
      </c>
      <c r="ND29" s="0" t="n">
        <f aca="false">IF($AM29="●",SUMIFS(ST_SUM!NR:NR,ST_SUM!$L:$L,$G29)/COUNTIFS($G:$G,$G29,$AM:$AM,"●",$A:$A,ND$5)/ND$3,0)/3600/$E29</f>
        <v>0</v>
      </c>
      <c r="NE29" s="0" t="n">
        <f aca="false">IF($AN29="●",SUMIFS(ST_SUM!NS:NS,ST_SUM!$L:$L,$G29)/COUNTIFS($G:$G,$G29,$AN:$AN,"●",$A:$A,NE$5)/NE$3,0)/3600/$E29</f>
        <v>0</v>
      </c>
      <c r="NF29" s="0" t="n">
        <f aca="false">IF($AO29="●",SUMIFS(ST_SUM!NT:NT,ST_SUM!$L:$L,$G29)/COUNTIFS($G:$G,$G29,$AO:$AO,"●",$A:$A,NF$5)/NF$3,0)/3600/$E29</f>
        <v>0</v>
      </c>
      <c r="NG29" s="0" t="n">
        <f aca="false">IF($AP29="●",SUMIFS(ST_SUM!NU:NU,ST_SUM!$L:$L,$G29)/COUNTIFS($G:$G,$G29,$AP:$AP,"●",$A:$A,NG$5)/NG$3,0)/3600/$E29</f>
        <v>0</v>
      </c>
      <c r="NH29" s="0" t="n">
        <f aca="false">IF($AQ29="●",SUMIFS(ST_SUM!NV:NV,ST_SUM!$L:$L,$G29)/COUNTIFS($G:$G,$G29,$AQ:$AQ,"●",$A:$A,NH$5)/NH$3,0)/3600/$E29</f>
        <v>0</v>
      </c>
      <c r="NI29" s="0" t="n">
        <f aca="false">IF($AR29="●",SUMIFS(ST_SUM!NW:NW,ST_SUM!$L:$L,$G29)/COUNTIFS($G:$G,$G29,$AR:$AR,"●",$A:$A,NI$5)/NI$3,0)/3600/$E29</f>
        <v>0</v>
      </c>
      <c r="NJ29" s="0" t="n">
        <f aca="false">IF($AS29="●",SUMIFS(ST_SUM!NX:NX,ST_SUM!$L:$L,$G29)/COUNTIFS($G:$G,$G29,$AS:$AS,"●",$A:$A,NJ$5)/NJ$3,0)/3600/$E29</f>
        <v>0</v>
      </c>
      <c r="NK29" s="0" t="n">
        <f aca="false">IF($AT29="●",SUMIFS(ST_SUM!NY:NY,ST_SUM!$L:$L,$G29)/COUNTIFS($G:$G,$G29,$AT:$AT,"●",$A:$A,NK$5)/NK$3,0)/3600/$E29</f>
        <v>0</v>
      </c>
      <c r="NL29" s="0" t="n">
        <f aca="false">IF($AU29="●",SUMIFS(ST_SUM!NZ:NZ,ST_SUM!$L:$L,$G29)/COUNTIFS($G:$G,$G29,$AU:$AU,"●",$A:$A,NL$5)/NL$3,0)/3600/$E29</f>
        <v>0</v>
      </c>
      <c r="NM29" s="0" t="n">
        <f aca="false">IF($AV29="●",SUMIFS(ST_SUM!OA:OA,ST_SUM!$L:$L,$G29)/COUNTIFS($G:$G,$G29,$AV:$AV,"●",$A:$A,NM$5)/NM$3,0)/3600/$E29</f>
        <v>0</v>
      </c>
      <c r="NN29" s="0" t="n">
        <f aca="false">IF($AW29="●",SUMIFS(ST_SUM!OB:OB,ST_SUM!$L:$L,$G29)/COUNTIFS($G:$G,$G29,$AW:$AW,"●",$A:$A,NN$5)/NN$3,0)/3600/$E29</f>
        <v>0</v>
      </c>
      <c r="NO29" s="0" t="n">
        <f aca="false">IF($AX29="●",SUMIFS(ST_SUM!OC:OC,ST_SUM!$L:$L,$G29)/COUNTIFS($G:$G,$G29,$AX:$AX,"●",$A:$A,NO$5)/NO$3,0)/3600/$E29</f>
        <v>0</v>
      </c>
      <c r="NP29" s="0" t="n">
        <f aca="false">IF($AY29="●",SUMIFS(ST_SUM!OD:OD,ST_SUM!$L:$L,$G29)/COUNTIFS($G:$G,$G29,$AY:$AY,"●",$A:$A,NP$5)/NP$3,0)/3600/$E29</f>
        <v>0</v>
      </c>
      <c r="NQ29" s="0" t="n">
        <f aca="false">IF($AZ29="●",SUMIFS(ST_SUM!OE:OE,ST_SUM!$L:$L,$G29)/COUNTIFS($G:$G,$G29,$AZ:$AZ,"●",$A:$A,NQ$5)/NQ$3,0)/3600/$E29</f>
        <v>0</v>
      </c>
      <c r="NR29" s="0" t="n">
        <f aca="false">IF($BA29="●",SUMIFS(ST_SUM!OF:OF,ST_SUM!$L:$L,$G29)/COUNTIFS($G:$G,$G29,$BA:$BA,"●",$A:$A,NR$5)/NR$3,0)/3600/$E29</f>
        <v>0</v>
      </c>
      <c r="NS29" s="0" t="n">
        <f aca="false">IF($BB29="●",SUMIFS(ST_SUM!OG:OG,ST_SUM!$L:$L,$G29)/COUNTIFS($G:$G,$G29,$BB:$BB,"●",$A:$A,NS$5)/NS$3,0)/3600/$E29</f>
        <v>0</v>
      </c>
      <c r="NT29" s="0" t="n">
        <f aca="false">IF($BC29="●",SUMIFS(ST_SUM!OH:OH,ST_SUM!$L:$L,$G29)/COUNTIFS($G:$G,$G29,$BC:$BC,"●",$A:$A,NT$5)/NT$3,0)/3600/$E29</f>
        <v>0</v>
      </c>
      <c r="NU29" s="0" t="n">
        <f aca="false">IF($BD29="●",SUMIFS(ST_SUM!OI:OI,ST_SUM!$L:$L,$G29)/COUNTIFS($G:$G,$G29,$BD:$BD,"●",$A:$A,NU$5)/NU$3,0)/3600/$E29</f>
        <v>0</v>
      </c>
      <c r="NV29" s="0" t="n">
        <f aca="false">IF($BE29="●",SUMIFS(ST_SUM!OJ:OJ,ST_SUM!$L:$L,$G29)/COUNTIFS($G:$G,$G29,$BE:$BE,"●",$A:$A,NV$5)/NV$3,0)/3600/$E29</f>
        <v>0</v>
      </c>
      <c r="NW29" s="0" t="n">
        <f aca="false">IF($BF29="●",SUMIFS(ST_SUM!OK:OK,ST_SUM!$L:$L,$G29)/COUNTIFS($G:$G,$G29,$BF:$BF,"●",$A:$A,NW$5)/NW$3,0)/3600/$E29</f>
        <v>0</v>
      </c>
      <c r="NX29" s="0" t="n">
        <f aca="false">IF($BG29="●",SUMIFS(ST_SUM!OL:OL,ST_SUM!$L:$L,$G29)/COUNTIFS($G:$G,$G29,$BG:$BG,"●",$A:$A,NX$5)/NX$3,0)/3600/$E29</f>
        <v>0</v>
      </c>
      <c r="NY29" s="0" t="n">
        <f aca="false">IF($BH29="●",SUMIFS(ST_SUM!OM:OM,ST_SUM!$L:$L,$G29)/COUNTIFS($G:$G,$G29,$BH:$BH,"●",$A:$A,NY$5)/NY$3,0)/3600/$E29</f>
        <v>0</v>
      </c>
      <c r="NZ29" s="0" t="n">
        <f aca="false">IF($BI29="●",SUMIFS(ST_SUM!ON:ON,ST_SUM!$L:$L,$G29)/COUNTIFS($G:$G,$G29,$BI:$BI,"●",$A:$A,NZ$5)/NZ$3,0)/3600/$E29</f>
        <v>0</v>
      </c>
      <c r="OA29" s="0" t="n">
        <f aca="false">IF($BJ29="●",SUMIFS(ST_SUM!OO:OO,ST_SUM!$L:$L,$G29)/COUNTIFS($G:$G,$G29,$BJ:$BJ,"●",$A:$A,OA$5)/OA$3,0)/3600/$E29</f>
        <v>0</v>
      </c>
      <c r="OB29" s="0" t="n">
        <f aca="false">IF($BK29="●",SUMIFS(ST_SUM!OP:OP,ST_SUM!$L:$L,$G29)/COUNTIFS($G:$G,$G29,$BK:$BK,"●",$A:$A,OB$5)/OB$3,0)/3600/$E29</f>
        <v>0</v>
      </c>
      <c r="OC29" s="0" t="n">
        <f aca="false">IF($BL29="●",SUMIFS(ST_SUM!OQ:OQ,ST_SUM!$L:$L,$G29)/COUNTIFS($G:$G,$G29,$BL:$BL,"●",$A:$A,OC$5)/OC$3,0)/3600/$E29</f>
        <v>0</v>
      </c>
      <c r="OD29" s="0" t="n">
        <f aca="false">IF($BM29="●",SUMIFS(ST_SUM!OR:OR,ST_SUM!$L:$L,$G29)/COUNTIFS($G:$G,$G29,$BM:$BM,"●",$A:$A,OD$5)/OD$3,0)/3600/$E29</f>
        <v>0</v>
      </c>
      <c r="OE29" s="0" t="n">
        <f aca="false">IF($BN29="●",SUMIFS(ST_SUM!OS:OS,ST_SUM!$L:$L,$G29)/COUNTIFS($G:$G,$G29,$BN:$BN,"●",$A:$A,OE$5)/OE$3,0)/3600/$E29</f>
        <v>0</v>
      </c>
      <c r="OF29" s="0" t="n">
        <f aca="false">IF($BO29="●",SUMIFS(ST_SUM!OT:OT,ST_SUM!$L:$L,$G29)/COUNTIFS($G:$G,$G29,$BO:$BO,"●",$A:$A,OF$5)/OF$3,0)/3600/$E29</f>
        <v>0</v>
      </c>
      <c r="OG29" s="0" t="n">
        <f aca="false">IF($BP29="●",SUMIFS(ST_SUM!OU:OU,ST_SUM!$L:$L,$G29)/COUNTIFS($G:$G,$G29,$BP:$BP,"●",$A:$A,OG$5)/OG$3,0)/3600/$E29</f>
        <v>0</v>
      </c>
      <c r="OH29" s="0" t="n">
        <f aca="false">IF($BQ29="●",SUMIFS(ST_SUM!OV:OV,ST_SUM!$L:$L,$G29)/COUNTIFS($G:$G,$G29,$BQ:$BQ,"●",$A:$A,OH$5)/OH$3,0)/3600/$E29</f>
        <v>0</v>
      </c>
      <c r="OI29" s="0" t="n">
        <f aca="false">IF($BR29="●",SUMIFS(ST_SUM!OW:OW,ST_SUM!$L:$L,$G29)/COUNTIFS($G:$G,$G29,$BR:$BR,"●",$A:$A,OI$5)/OI$3,0)/3600/$E29</f>
        <v>0</v>
      </c>
      <c r="OJ29" s="0" t="n">
        <f aca="false">IF($BS29="●",SUMIFS(ST_SUM!OX:OX,ST_SUM!$L:$L,$G29)/COUNTIFS($G:$G,$G29,$BS:$BS,"●",$A:$A,OJ$5)/OJ$3,0)/3600/$E29</f>
        <v>0</v>
      </c>
      <c r="OK29" s="0" t="n">
        <f aca="false">IF($BT29="●",SUMIFS(ST_SUM!OY:OY,ST_SUM!$L:$L,$G29)/COUNTIFS($G:$G,$G29,$BT:$BT,"●",$A:$A,OK$5)/OK$3,0)/3600/$E29</f>
        <v>0</v>
      </c>
      <c r="OL29" s="0" t="n">
        <f aca="false">SUM(LY29:OK29)</f>
        <v>0.0205456349206349</v>
      </c>
      <c r="OM29" s="0" t="n">
        <f aca="false">IF($H29="●",SUMIFS(ST_SUM!PA:PA,ST_SUM!$L:$L,$G29)/COUNTIFS($G:$G,$G29,$H:$H,"●",$A:$A,OM$5)/OM$3,0)/3600/$E29</f>
        <v>0</v>
      </c>
      <c r="ON29" s="0" t="n">
        <f aca="false">IF($I29="●",SUMIFS(ST_SUM!PB:PB,ST_SUM!$L:$L,$G29)/COUNTIFS($G:$G,$G29,$I:$I,"●",$A:$A,ON$5)/ON$3,0)/3600/$E29</f>
        <v>0</v>
      </c>
      <c r="OO29" s="0" t="n">
        <f aca="false">IF($J29="●",SUMIFS(ST_SUM!PC:PC,ST_SUM!$L:$L,$G29)/COUNTIFS($G:$G,$G29,$J:$J,"●",$A:$A,OO$5)/OO$3,0)/3600/$E29</f>
        <v>0</v>
      </c>
      <c r="OP29" s="0" t="n">
        <f aca="false">IF($K29="●",SUMIFS(ST_SUM!PD:PD,ST_SUM!$L:$L,$G29)/COUNTIFS($G:$G,$G29,$K:$K,"●",$A:$A,OP$5)/OP$3,0)/3600/$E29</f>
        <v>0</v>
      </c>
      <c r="OQ29" s="0" t="n">
        <f aca="false">IF($L29="●",SUMIFS(ST_SUM!PE:PE,ST_SUM!$L:$L,$G29)/COUNTIFS($G:$G,$G29,$L:$L,"●",$A:$A,OQ$5)/OQ$3,0)/3600/$E29</f>
        <v>0</v>
      </c>
      <c r="OR29" s="0" t="n">
        <f aca="false">IF($M29="●",SUMIFS(ST_SUM!PF:PF,ST_SUM!$L:$L,$G29)/COUNTIFS($G:$G,$G29,$M:$M,"●",$A:$A,OR$5)/OR$3,0)/3600/$E29</f>
        <v>0</v>
      </c>
      <c r="OS29" s="0" t="n">
        <f aca="false">IF($N29="●",SUMIFS(ST_SUM!PG:PG,ST_SUM!$L:$L,$G29)/COUNTIFS($G:$G,$G29,$N:$N,"●",$A:$A,OS$5)/OS$3,0)/3600/$E29</f>
        <v>0</v>
      </c>
      <c r="OT29" s="0" t="n">
        <f aca="false">IF($O29="●",SUMIFS(ST_SUM!PH:PH,ST_SUM!$L:$L,$G29,ST_SUM!$M:$M,IF($B29='PART METHOD'!$D$4,"FMCNC1",IF($B29='PART METHOD'!$D$6,"FMCNC2","STD")))/IF($B29='PART METHOD'!$D$4,COUNTIFS($G:$G,$G29,$O:$O,"●",$A:$A,OT$5,$B:$B,'PART METHOD'!$D$4),IF($B29='PART METHOD'!$D$6,COUNTIFS($G:$G,$G29,$O:$O,"●",$A:$A,OT$5,$B:$B,'PART METHOD'!$D$6),COUNTIFS($G:$G,$G29,$O:$O,"●",$A:$A,OT$5,$B:$B,"&lt;&gt;"&amp;'PART METHOD'!$D$4,$B:$B,"&lt;&gt;"&amp;'PART METHOD'!$D$6)))/OT$3,0)/3600/$E29</f>
        <v>0</v>
      </c>
      <c r="OU29" s="0" t="n">
        <f aca="false">IF($P29="●",SUMIFS(ST_SUM!PI:PI,ST_SUM!$L:$L,$G29,ST_SUM!$M:$M,IF($B29='PART METHOD'!$D$4,"FMCNC1",IF($B29='PART METHOD'!$D$6,"FMCNC2","STD")))/IF($B29='PART METHOD'!$D$4,COUNTIFS($G:$G,$G29,$P:$P,"●",$A:$A,OU$5,$B:$B,'PART METHOD'!$D$4),IF($B29='PART METHOD'!$D$6,COUNTIFS($G:$G,$G29,$P:$P,"●",$A:$A,OU$5,$B:$B,'PART METHOD'!$D$6),COUNTIFS($G:$G,$G29,$P:$P,"●",$A:$A,OU$5,$B:$B,"&lt;&gt;"&amp;'PART METHOD'!$D$4,$B:$B,"&lt;&gt;"&amp;'PART METHOD'!$D$6)))/OU$3,0)/3600/$E29</f>
        <v>0</v>
      </c>
      <c r="OV29" s="0" t="n">
        <f aca="false">IF($Q29="●",SUMIFS(ST_SUM!PJ:PJ,ST_SUM!$L:$L,$G29,ST_SUM!$M:$M,IF($B29='PART METHOD'!$D$4,"FMCNC1",IF($B29='PART METHOD'!$D$6,"FMCNC2","STD")))/IF($B29='PART METHOD'!$D$4,COUNTIFS($G:$G,$G29,$Q:$Q,"●",$A:$A,OV$5,$B:$B,'PART METHOD'!$D$4),IF($B29='PART METHOD'!$D$6,COUNTIFS($G:$G,$G29,$Q:$Q,"●",$A:$A,OV$5,$B:$B,'PART METHOD'!$D$6),COUNTIFS($G:$G,$G29,$Q:$Q,"●",$A:$A,OV$5,$B:$B,"&lt;&gt;"&amp;'PART METHOD'!$D$4,$B:$B,"&lt;&gt;"&amp;'PART METHOD'!$D$6)))/OV$3,0)/3600/$E29</f>
        <v>0</v>
      </c>
      <c r="OW29" s="0" t="n">
        <f aca="false">IF($R29="●",SUMIFS(ST_SUM!PK:PK,ST_SUM!$L:$L,$G29,ST_SUM!$M:$M,IF($B29='PART METHOD'!$D$4,"FMCNC1",IF($B29='PART METHOD'!$D$6,"FMCNC2","STD")))/IF($B29='PART METHOD'!$D$4,COUNTIFS($G:$G,$G29,$R:$R,"●",$A:$A,OW$5,$B:$B,'PART METHOD'!$D$4),IF($B29='PART METHOD'!$D$6,COUNTIFS($G:$G,$G29,$R:$R,"●",$A:$A,OW$5,$B:$B,'PART METHOD'!$D$6),COUNTIFS($G:$G,$G29,$R:$R,"●",$A:$A,OW$5,$B:$B,"&lt;&gt;"&amp;'PART METHOD'!$D$4,$B:$B,"&lt;&gt;"&amp;'PART METHOD'!$D$6)))/OW$3,0)/3600/$E29</f>
        <v>0</v>
      </c>
      <c r="OX29" s="0" t="n">
        <f aca="false">IF($S29="●",SUMIFS(ST_SUM!PL:PL,ST_SUM!$L:$L,$G29,ST_SUM!$M:$M,IF($B29='PART METHOD'!$D$4,"FMCNC1",IF($B29='PART METHOD'!$D$6,"FMCNC2","STD")))/IF($B29='PART METHOD'!$D$4,COUNTIFS($G:$G,$G29,$S:$S,"●",$A:$A,OX$5,$B:$B,'PART METHOD'!$D$4),IF($B29='PART METHOD'!$D$6,COUNTIFS($G:$G,$G29,$S:$S,"●",$A:$A,OX$5,$B:$B,'PART METHOD'!$D$6),COUNTIFS($G:$G,$G29,$S:$S,"●",$A:$A,OX$5,$B:$B,"&lt;&gt;"&amp;'PART METHOD'!$D$4,$B:$B,"&lt;&gt;"&amp;'PART METHOD'!$D$6)))/OX$3,0)/3600/$E29</f>
        <v>0</v>
      </c>
      <c r="OY29" s="0" t="n">
        <f aca="false">IF($T29="●",SUMIFS(ST_SUM!PM:PM,ST_SUM!$L:$L,$G29,ST_SUM!$M:$M,IF($B29='PART METHOD'!$D$4,"FMCNC1",IF($B29='PART METHOD'!$D$6,"FMCNC2","STD")))/IF($B29='PART METHOD'!$D$4,COUNTIFS($G:$G,$G29,$T:$T,"●",$A:$A,OY$5,$B:$B,'PART METHOD'!$D$4),IF($B29='PART METHOD'!$D$6,COUNTIFS($G:$G,$G29,$T:$T,"●",$A:$A,OY$5,$B:$B,'PART METHOD'!$D$6),COUNTIFS($G:$G,$G29,$T:$T,"●",$A:$A,OY$5,$B:$B,"&lt;&gt;"&amp;'PART METHOD'!$D$4,$B:$B,"&lt;&gt;"&amp;'PART METHOD'!$D$6)))/OY$3,0)/3600/$E29</f>
        <v>0</v>
      </c>
      <c r="OZ29" s="0" t="n">
        <f aca="false">IF($U29="●",SUMIFS(ST_SUM!PN:PN,ST_SUM!$L:$L,$G29,ST_SUM!$M:$M,IF($B29='PART METHOD'!$D$4,"FMCNC1",IF($B29='PART METHOD'!$D$6,"FMCNC2","STD")))/IF($B29='PART METHOD'!$D$4,COUNTIFS($G:$G,$G29,$U:$U,"●",$A:$A,OZ$5,$B:$B,'PART METHOD'!$D$4),IF($B29='PART METHOD'!$D$6,COUNTIFS($G:$G,$G29,$U:$U,"●",$A:$A,OZ$5,$B:$B,'PART METHOD'!$D$6),COUNTIFS($G:$G,$G29,$U:$U,"●",$A:$A,OZ$5,$B:$B,"&lt;&gt;"&amp;'PART METHOD'!$D$4,$B:$B,"&lt;&gt;"&amp;'PART METHOD'!$D$6)))/OZ$3,0)/3600/$E29</f>
        <v>0</v>
      </c>
      <c r="PA29" s="0" t="n">
        <f aca="false">IF($V29="●",SUMIFS(ST_SUM!PO:PO,ST_SUM!$L:$L,$G29,ST_SUM!$M:$M,IF($B29='PART METHOD'!$D$4,"FMCNC1",IF($B29='PART METHOD'!$D$6,"FMCNC2","STD")))/IF($B29='PART METHOD'!$D$4,COUNTIFS($G:$G,$G29,$V:$V,"●",$A:$A,PA$5,$B:$B,'PART METHOD'!$D$4),IF($B29='PART METHOD'!$D$6,COUNTIFS($G:$G,$G29,$V:$V,"●",$A:$A,PA$5,$B:$B,'PART METHOD'!$D$6),COUNTIFS($G:$G,$G29,$V:$V,"●",$A:$A,PA$5,$B:$B,"&lt;&gt;"&amp;'PART METHOD'!$D$4,$B:$B,"&lt;&gt;"&amp;'PART METHOD'!$D$6)))/PA$3,0)/3600/$E29</f>
        <v>0</v>
      </c>
      <c r="PB29" s="0" t="n">
        <f aca="false">IF($W29="●",SUMIFS(ST_SUM!PP:PP,ST_SUM!$L:$L,$G29,ST_SUM!$N:$N,IF($B29='PART METHOD'!$D$5,"HAND","STD"))/COUNTIFS($G:$G,$G29,$W:$W,"●",$A:$A,PB$5,$B:$B,IF($B29='PART METHOD'!$D$5,'PART METHOD'!$D$5,"&lt;&gt;"&amp;'PART METHOD'!$D$5))/PB$3,0)/3600/$E29</f>
        <v>0.0123863636363636</v>
      </c>
      <c r="PC29" s="0" t="n">
        <f aca="false">IF($X29="●",SUMIFS(ST_SUM!PQ:PQ,ST_SUM!$L:$L,$G29)/COUNTIFS($G:$G,$G29,$X:$X,"●",$A:$A,PC$5)/PC$3,0)/3600/$E29</f>
        <v>0</v>
      </c>
      <c r="PD29" s="0" t="n">
        <f aca="false">IF($Y29="●",SUMIFS(ST_SUM!PR:PR,ST_SUM!$L:$L,$G29)/COUNTIFS($G:$G,$G29,$Y:$Y,"●",$A:$A,PD$5)/PD$3,0)/3600/$E29</f>
        <v>0</v>
      </c>
      <c r="PE29" s="0" t="n">
        <f aca="false">IF($Z29="●",SUMIFS(ST_SUM!PS:PS,ST_SUM!$L:$L,$G29)/COUNTIFS($G:$G,$G29,$Z:$Z,"●",$A:$A,PE$5)/PE$3,0)/3600/$E29</f>
        <v>0</v>
      </c>
      <c r="PF29" s="0" t="n">
        <f aca="false">IF($AA29="●",SUMIFS(ST_SUM!PT:PT,ST_SUM!$L:$L,$G29)/COUNTIFS($G:$G,$G29,$AA:$AA,"●",$A:$A,PF$5)/PF$3,0)/3600/$E29</f>
        <v>0</v>
      </c>
      <c r="PG29" s="0" t="n">
        <f aca="false">IF($AB29="●",SUMIFS(ST_SUM!PU:PU,ST_SUM!$L:$L,$G29)/COUNTIFS($G:$G,$G29,$AB:$AB,"●",$A:$A,PG$5)/PG$3,0)/3600/$E29</f>
        <v>0</v>
      </c>
      <c r="PH29" s="0" t="n">
        <f aca="false">IF($AC29="●",SUMIFS(ST_SUM!PV:PV,ST_SUM!$L:$L,$G29)/COUNTIFS($G:$G,$G29,$AC:$AC,"●",$A:$A,PH$5)/PH$3,0)/3600/$E29</f>
        <v>0</v>
      </c>
      <c r="PI29" s="0" t="n">
        <f aca="false">IF($AD29="●",SUMIFS(ST_SUM!PW:PW,ST_SUM!$L:$L,$G29)/COUNTIFS($G:$G,$G29,$AD:$AD,"●",$A:$A,PI$5)/PI$3,0)/3600/$E29</f>
        <v>0</v>
      </c>
      <c r="PJ29" s="0" t="n">
        <f aca="false">IF($AE29="●",SUMIFS(ST_SUM!PX:PX,ST_SUM!$L:$L,$G29)/COUNTIFS($G:$G,$G29,$AE:$AE,"●",$A:$A,PJ$5)/PJ$3,0)/3600/$E29</f>
        <v>0</v>
      </c>
      <c r="PK29" s="0" t="n">
        <f aca="false">IF($AF29="●",SUMIFS(ST_SUM!PY:PY,ST_SUM!$L:$L,$G29)/COUNTIFS($G:$G,$G29,$AF:$AF,"●",$A:$A,PK$5)/PK$3,0)/3600/$E29</f>
        <v>0</v>
      </c>
      <c r="PL29" s="0" t="n">
        <f aca="false">IF($AG29="●",SUMIFS(ST_SUM!PZ:PZ,ST_SUM!$L:$L,$G29)/COUNTIFS($G:$G,$G29,$AG:$AG,"●",$A:$A,PL$5)/PL$3,0)/3600/$E29</f>
        <v>0</v>
      </c>
      <c r="PM29" s="0" t="n">
        <f aca="false">IF($AH29="●",SUMIFS(ST_SUM!QA:QA,ST_SUM!$L:$L,$G29)/COUNTIFS($G:$G,$G29,$AH:$AH,"●",$A:$A,PM$5)/PM$3,0)/3600/$E29</f>
        <v>0</v>
      </c>
      <c r="PN29" s="0" t="n">
        <f aca="false">IF($AI29="●",SUMIFS(ST_SUM!QB:QB,ST_SUM!$L:$L,$G29)/COUNTIFS($G:$G,$G29,$AI:$AI,"●",$A:$A,PN$5)/PN$3,0)/3600/$E29</f>
        <v>0</v>
      </c>
      <c r="PO29" s="0" t="n">
        <f aca="false">IF($AJ29="●",SUMIFS(ST_SUM!QC:QC,ST_SUM!$L:$L,$G29)/COUNTIFS($G:$G,$G29,$AJ:$AJ,"●",$A:$A,PO$5)/PO$3,0)/3600/$E29</f>
        <v>0</v>
      </c>
      <c r="PP29" s="0" t="n">
        <f aca="false">IF($AK29="●",SUMIFS(ST_SUM!QD:QD,ST_SUM!$L:$L,$G29)/COUNTIFS($G:$G,$G29,$AK:$AK,"●",$A:$A,PP$5)/PP$3,0)/3600/$E29</f>
        <v>0</v>
      </c>
      <c r="PQ29" s="0" t="n">
        <f aca="false">IF($AL29="●",SUMIFS(ST_SUM!QE:QE,ST_SUM!$L:$L,$G29)/COUNTIFS($G:$G,$G29,$AL:$AL,"●",$A:$A,PQ$5)/PQ$3,0)/3600/$E29</f>
        <v>0</v>
      </c>
      <c r="PR29" s="0" t="n">
        <f aca="false">IF($AM29="●",SUMIFS(ST_SUM!QF:QF,ST_SUM!$L:$L,$G29)/COUNTIFS($G:$G,$G29,$AM:$AM,"●",$A:$A,PR$5)/PR$3,0)/3600/$E29</f>
        <v>0</v>
      </c>
      <c r="PS29" s="0" t="n">
        <f aca="false">IF($AN29="●",SUMIFS(ST_SUM!QG:QG,ST_SUM!$L:$L,$G29)/COUNTIFS($G:$G,$G29,$AN:$AN,"●",$A:$A,PS$5)/PS$3,0)/3600/$E29</f>
        <v>0</v>
      </c>
      <c r="PT29" s="0" t="n">
        <f aca="false">IF($AO29="●",SUMIFS(ST_SUM!QH:QH,ST_SUM!$L:$L,$G29)/COUNTIFS($G:$G,$G29,$AO:$AO,"●",$A:$A,PT$5)/PT$3,0)/3600/$E29</f>
        <v>0</v>
      </c>
      <c r="PU29" s="0" t="n">
        <f aca="false">IF($AP29="●",SUMIFS(ST_SUM!QI:QI,ST_SUM!$L:$L,$G29)/COUNTIFS($G:$G,$G29,$AP:$AP,"●",$A:$A,PU$5)/PU$3,0)/3600/$E29</f>
        <v>0</v>
      </c>
      <c r="PV29" s="0" t="n">
        <f aca="false">IF($AQ29="●",SUMIFS(ST_SUM!QJ:QJ,ST_SUM!$L:$L,$G29)/COUNTIFS($G:$G,$G29,$AQ:$AQ,"●",$A:$A,PV$5)/PV$3,0)/3600/$E29</f>
        <v>0</v>
      </c>
      <c r="PW29" s="0" t="n">
        <f aca="false">IF($AR29="●",SUMIFS(ST_SUM!QK:QK,ST_SUM!$L:$L,$G29)/COUNTIFS($G:$G,$G29,$AR:$AR,"●",$A:$A,PW$5)/PW$3,0)/3600/$E29</f>
        <v>0</v>
      </c>
      <c r="PX29" s="0" t="n">
        <f aca="false">IF($AS29="●",SUMIFS(ST_SUM!QL:QL,ST_SUM!$L:$L,$G29)/COUNTIFS($G:$G,$G29,$AS:$AS,"●",$A:$A,PX$5)/PX$3,0)/3600/$E29</f>
        <v>0</v>
      </c>
      <c r="PY29" s="0" t="n">
        <f aca="false">IF($AT29="●",SUMIFS(ST_SUM!QM:QM,ST_SUM!$L:$L,$G29)/COUNTIFS($G:$G,$G29,$AT:$AT,"●",$A:$A,PY$5)/PY$3,0)/3600/$E29</f>
        <v>0</v>
      </c>
      <c r="PZ29" s="0" t="n">
        <f aca="false">IF($AU29="●",SUMIFS(ST_SUM!QN:QN,ST_SUM!$L:$L,$G29)/COUNTIFS($G:$G,$G29,$AU:$AU,"●",$A:$A,PZ$5)/PZ$3,0)/3600/$E29</f>
        <v>0</v>
      </c>
      <c r="QA29" s="0" t="n">
        <f aca="false">IF($AV29="●",SUMIFS(ST_SUM!QO:QO,ST_SUM!$L:$L,$G29)/COUNTIFS($G:$G,$G29,$AV:$AV,"●",$A:$A,QA$5)/QA$3,0)/3600/$E29</f>
        <v>0</v>
      </c>
      <c r="QB29" s="0" t="n">
        <f aca="false">IF($AW29="●",SUMIFS(ST_SUM!QP:QP,ST_SUM!$L:$L,$G29)/COUNTIFS($G:$G,$G29,$AW:$AW,"●",$A:$A,QB$5)/QB$3,0)/3600/$E29</f>
        <v>0</v>
      </c>
      <c r="QC29" s="0" t="n">
        <f aca="false">IF($AX29="●",SUMIFS(ST_SUM!QQ:QQ,ST_SUM!$L:$L,$G29)/COUNTIFS($G:$G,$G29,$AX:$AX,"●",$A:$A,QC$5)/QC$3,0)/3600/$E29</f>
        <v>0</v>
      </c>
      <c r="QD29" s="0" t="n">
        <f aca="false">IF($AY29="●",SUMIFS(ST_SUM!QR:QR,ST_SUM!$L:$L,$G29)/COUNTIFS($G:$G,$G29,$AY:$AY,"●",$A:$A,QD$5)/QD$3,0)/3600/$E29</f>
        <v>0</v>
      </c>
      <c r="QE29" s="0" t="n">
        <f aca="false">IF($AZ29="●",SUMIFS(ST_SUM!QS:QS,ST_SUM!$L:$L,$G29)/COUNTIFS($G:$G,$G29,$AZ:$AZ,"●",$A:$A,QE$5)/QE$3,0)/3600/$E29</f>
        <v>0</v>
      </c>
      <c r="QF29" s="0" t="n">
        <f aca="false">IF($BA29="●",SUMIFS(ST_SUM!QT:QT,ST_SUM!$L:$L,$G29)/COUNTIFS($G:$G,$G29,$BA:$BA,"●",$A:$A,QF$5)/QF$3,0)/3600/$E29</f>
        <v>0</v>
      </c>
      <c r="QG29" s="0" t="n">
        <f aca="false">IF($BB29="●",SUMIFS(ST_SUM!QU:QU,ST_SUM!$L:$L,$G29)/COUNTIFS($G:$G,$G29,$BB:$BB,"●",$A:$A,QG$5)/QG$3,0)/3600/$E29</f>
        <v>0</v>
      </c>
      <c r="QH29" s="0" t="n">
        <f aca="false">IF($BC29="●",SUMIFS(ST_SUM!QV:QV,ST_SUM!$L:$L,$G29)/COUNTIFS($G:$G,$G29,$BC:$BC,"●",$A:$A,QH$5)/QH$3,0)/3600/$E29</f>
        <v>0</v>
      </c>
      <c r="QI29" s="0" t="n">
        <f aca="false">IF($BD29="●",SUMIFS(ST_SUM!QW:QW,ST_SUM!$L:$L,$G29)/COUNTIFS($G:$G,$G29,$BD:$BD,"●",$A:$A,QI$5)/QI$3,0)/3600/$E29</f>
        <v>0</v>
      </c>
      <c r="QJ29" s="0" t="n">
        <f aca="false">IF($BE29="●",SUMIFS(ST_SUM!QX:QX,ST_SUM!$L:$L,$G29)/COUNTIFS($G:$G,$G29,$BE:$BE,"●",$A:$A,QJ$5)/QJ$3,0)/3600/$E29</f>
        <v>0</v>
      </c>
      <c r="QK29" s="0" t="n">
        <f aca="false">IF($BF29="●",SUMIFS(ST_SUM!QY:QY,ST_SUM!$L:$L,$G29)/COUNTIFS($G:$G,$G29,$BF:$BF,"●",$A:$A,QK$5)/QK$3,0)/3600/$E29</f>
        <v>0</v>
      </c>
      <c r="QL29" s="0" t="n">
        <f aca="false">IF($BG29="●",SUMIFS(ST_SUM!QZ:QZ,ST_SUM!$L:$L,$G29)/COUNTIFS($G:$G,$G29,$BG:$BG,"●",$A:$A,QL$5)/QL$3,0)/3600/$E29</f>
        <v>0</v>
      </c>
      <c r="QM29" s="0" t="n">
        <f aca="false">IF($BH29="●",SUMIFS(ST_SUM!RA:RA,ST_SUM!$L:$L,$G29)/COUNTIFS($G:$G,$G29,$BH:$BH,"●",$A:$A,QM$5)/QM$3,0)/3600/$E29</f>
        <v>0</v>
      </c>
      <c r="QN29" s="0" t="n">
        <f aca="false">IF($BI29="●",SUMIFS(ST_SUM!RB:RB,ST_SUM!$L:$L,$G29)/COUNTIFS($G:$G,$G29,$BI:$BI,"●",$A:$A,QN$5)/QN$3,0)/3600/$E29</f>
        <v>0</v>
      </c>
      <c r="QO29" s="0" t="n">
        <f aca="false">IF($BJ29="●",SUMIFS(ST_SUM!RC:RC,ST_SUM!$L:$L,$G29)/COUNTIFS($G:$G,$G29,$BJ:$BJ,"●",$A:$A,QO$5)/QO$3,0)/3600/$E29</f>
        <v>0</v>
      </c>
      <c r="QP29" s="0" t="n">
        <f aca="false">IF($BK29="●",SUMIFS(ST_SUM!RD:RD,ST_SUM!$L:$L,$G29)/COUNTIFS($G:$G,$G29,$BK:$BK,"●",$A:$A,QP$5)/QP$3,0)/3600/$E29</f>
        <v>0</v>
      </c>
      <c r="QQ29" s="0" t="n">
        <f aca="false">IF($BL29="●",SUMIFS(ST_SUM!RE:RE,ST_SUM!$L:$L,$G29)/COUNTIFS($G:$G,$G29,$BL:$BL,"●",$A:$A,QQ$5)/QQ$3,0)/3600/$E29</f>
        <v>0</v>
      </c>
      <c r="QR29" s="0" t="n">
        <f aca="false">IF($BM29="●",SUMIFS(ST_SUM!RF:RF,ST_SUM!$L:$L,$G29)/COUNTIFS($G:$G,$G29,$BM:$BM,"●",$A:$A,QR$5)/QR$3,0)/3600/$E29</f>
        <v>0</v>
      </c>
      <c r="QS29" s="0" t="n">
        <f aca="false">IF($BN29="●",SUMIFS(ST_SUM!RG:RG,ST_SUM!$L:$L,$G29)/COUNTIFS($G:$G,$G29,$BN:$BN,"●",$A:$A,QS$5)/QS$3,0)/3600/$E29</f>
        <v>0</v>
      </c>
      <c r="QT29" s="0" t="n">
        <f aca="false">IF($BO29="●",SUMIFS(ST_SUM!RH:RH,ST_SUM!$L:$L,$G29)/COUNTIFS($G:$G,$G29,$BO:$BO,"●",$A:$A,QT$5)/QT$3,0)/3600/$E29</f>
        <v>0</v>
      </c>
      <c r="QU29" s="0" t="n">
        <f aca="false">IF($BP29="●",SUMIFS(ST_SUM!RI:RI,ST_SUM!$L:$L,$G29)/COUNTIFS($G:$G,$G29,$BP:$BP,"●",$A:$A,QU$5)/QU$3,0)/3600/$E29</f>
        <v>0</v>
      </c>
      <c r="QV29" s="0" t="n">
        <f aca="false">IF($BQ29="●",SUMIFS(ST_SUM!RJ:RJ,ST_SUM!$L:$L,$G29)/COUNTIFS($G:$G,$G29,$BQ:$BQ,"●",$A:$A,QV$5)/QV$3,0)/3600/$E29</f>
        <v>0</v>
      </c>
      <c r="QW29" s="0" t="n">
        <f aca="false">IF($BR29="●",SUMIFS(ST_SUM!RK:RK,ST_SUM!$L:$L,$G29)/COUNTIFS($G:$G,$G29,$BR:$BR,"●",$A:$A,QW$5)/QW$3,0)/3600/$E29</f>
        <v>0</v>
      </c>
      <c r="QX29" s="0" t="n">
        <f aca="false">IF($BS29="●",SUMIFS(ST_SUM!RL:RL,ST_SUM!$L:$L,$G29)/COUNTIFS($G:$G,$G29,$BS:$BS,"●",$A:$A,QX$5)/QX$3,0)/3600/$E29</f>
        <v>0</v>
      </c>
      <c r="QY29" s="0" t="n">
        <f aca="false">IF($BT29="●",SUMIFS(ST_SUM!RM:RM,ST_SUM!$L:$L,$G29)/COUNTIFS($G:$G,$G29,$BT:$BT,"●",$A:$A,QY$5)/QY$3,0)/3600/$E29</f>
        <v>0</v>
      </c>
      <c r="QZ29" s="0" t="n">
        <f aca="false">SUM(OM29:QY29)</f>
        <v>0.0123863636363636</v>
      </c>
      <c r="RA29" s="0" t="n">
        <f aca="false">IF($H29="●",SUMIFS(ST_SUM!RO:RO,ST_SUM!$L:$L,$G29)/COUNTIFS($G:$G,$G29,$H:$H,"●",$A:$A,RA$5)/RA$3,0)/3600/$E29</f>
        <v>0</v>
      </c>
      <c r="RB29" s="0" t="n">
        <f aca="false">IF($I29="●",SUMIFS(ST_SUM!RP:RP,ST_SUM!$L:$L,$G29)/COUNTIFS($G:$G,$G29,$I:$I,"●",$A:$A,RB$5)/RB$3,0)/3600/$E29</f>
        <v>0</v>
      </c>
      <c r="RC29" s="0" t="n">
        <f aca="false">IF($J29="●",SUMIFS(ST_SUM!RQ:RQ,ST_SUM!$L:$L,$G29)/COUNTIFS($G:$G,$G29,$J:$J,"●",$A:$A,RC$5)/RC$3,0)/3600/$E29</f>
        <v>0</v>
      </c>
      <c r="RD29" s="0" t="n">
        <f aca="false">IF($K29="●",SUMIFS(ST_SUM!RR:RR,ST_SUM!$L:$L,$G29)/COUNTIFS($G:$G,$G29,$K:$K,"●",$A:$A,RD$5)/RD$3,0)/3600/$E29</f>
        <v>0</v>
      </c>
      <c r="RE29" s="0" t="n">
        <f aca="false">IF($L29="●",SUMIFS(ST_SUM!RS:RS,ST_SUM!$L:$L,$G29)/COUNTIFS($G:$G,$G29,$L:$L,"●",$A:$A,RE$5)/RE$3,0)/3600/$E29</f>
        <v>0</v>
      </c>
      <c r="RF29" s="0" t="n">
        <f aca="false">IF($M29="●",SUMIFS(ST_SUM!RT:RT,ST_SUM!$L:$L,$G29)/COUNTIFS($G:$G,$G29,$M:$M,"●",$A:$A,RF$5)/RF$3,0)/3600/$E29</f>
        <v>0</v>
      </c>
      <c r="RG29" s="0" t="n">
        <f aca="false">IF($N29="●",SUMIFS(ST_SUM!RU:RU,ST_SUM!$L:$L,$G29)/COUNTIFS($G:$G,$G29,$N:$N,"●",$A:$A,RG$5)/RG$3,0)/3600/$E29</f>
        <v>0</v>
      </c>
      <c r="RH29" s="0" t="n">
        <f aca="false">IF($O29="●",SUMIFS(ST_SUM!RV:RV,ST_SUM!$L:$L,$G29,ST_SUM!$M:$M,IF($B29='PART METHOD'!$D$4,"FMCNC1",IF($B29='PART METHOD'!$D$6,"FMCNC2","STD")))/IF($B29='PART METHOD'!$D$4,COUNTIFS($G:$G,$G29,$O:$O,"●",$A:$A,RH$5,$B:$B,'PART METHOD'!$D$4),IF($B29='PART METHOD'!$D$6,COUNTIFS($G:$G,$G29,$O:$O,"●",$A:$A,RH$5,$B:$B,'PART METHOD'!$D$6),COUNTIFS($G:$G,$G29,$O:$O,"●",$A:$A,RH$5,$B:$B,"&lt;&gt;"&amp;'PART METHOD'!$D$4,$B:$B,"&lt;&gt;"&amp;'PART METHOD'!$D$6)))/RH$3,0)/3600/$E29</f>
        <v>0</v>
      </c>
      <c r="RI29" s="0" t="n">
        <f aca="false">IF($P29="●",SUMIFS(ST_SUM!RW:RW,ST_SUM!$L:$L,$G29,ST_SUM!$M:$M,IF($B29='PART METHOD'!$D$4,"FMCNC1",IF($B29='PART METHOD'!$D$6,"FMCNC2","STD")))/IF($B29='PART METHOD'!$D$4,COUNTIFS($G:$G,$G29,$P:$P,"●",$A:$A,RI$5,$B:$B,'PART METHOD'!$D$4),IF($B29='PART METHOD'!$D$6,COUNTIFS($G:$G,$G29,$P:$P,"●",$A:$A,RI$5,$B:$B,'PART METHOD'!$D$6),COUNTIFS($G:$G,$G29,$P:$P,"●",$A:$A,RI$5,$B:$B,"&lt;&gt;"&amp;'PART METHOD'!$D$4,$B:$B,"&lt;&gt;"&amp;'PART METHOD'!$D$6)))/RI$3,0)/3600/$E29</f>
        <v>0</v>
      </c>
      <c r="RJ29" s="0" t="n">
        <f aca="false">IF($Q29="●",SUMIFS(ST_SUM!RX:RX,ST_SUM!$L:$L,$G29,ST_SUM!$M:$M,IF($B29='PART METHOD'!$D$4,"FMCNC1",IF($B29='PART METHOD'!$D$6,"FMCNC2","STD")))/IF($B29='PART METHOD'!$D$4,COUNTIFS($G:$G,$G29,$Q:$Q,"●",$A:$A,RJ$5,$B:$B,'PART METHOD'!$D$4),IF($B29='PART METHOD'!$D$6,COUNTIFS($G:$G,$G29,$Q:$Q,"●",$A:$A,RJ$5,$B:$B,'PART METHOD'!$D$6),COUNTIFS($G:$G,$G29,$Q:$Q,"●",$A:$A,RJ$5,$B:$B,"&lt;&gt;"&amp;'PART METHOD'!$D$4,$B:$B,"&lt;&gt;"&amp;'PART METHOD'!$D$6)))/RJ$3,0)/3600/$E29</f>
        <v>0</v>
      </c>
      <c r="RK29" s="0" t="n">
        <f aca="false">IF($R29="●",SUMIFS(ST_SUM!RY:RY,ST_SUM!$L:$L,$G29,ST_SUM!$M:$M,IF($B29='PART METHOD'!$D$4,"FMCNC1",IF($B29='PART METHOD'!$D$6,"FMCNC2","STD")))/IF($B29='PART METHOD'!$D$4,COUNTIFS($G:$G,$G29,$R:$R,"●",$A:$A,RK$5,$B:$B,'PART METHOD'!$D$4),IF($B29='PART METHOD'!$D$6,COUNTIFS($G:$G,$G29,$R:$R,"●",$A:$A,RK$5,$B:$B,'PART METHOD'!$D$6),COUNTIFS($G:$G,$G29,$R:$R,"●",$A:$A,RK$5,$B:$B,"&lt;&gt;"&amp;'PART METHOD'!$D$4,$B:$B,"&lt;&gt;"&amp;'PART METHOD'!$D$6)))/RK$3,0)/3600/$E29</f>
        <v>0</v>
      </c>
      <c r="RL29" s="0" t="n">
        <f aca="false">IF($S29="●",SUMIFS(ST_SUM!RZ:RZ,ST_SUM!$L:$L,$G29,ST_SUM!$M:$M,IF($B29='PART METHOD'!$D$4,"FMCNC1",IF($B29='PART METHOD'!$D$6,"FMCNC2","STD")))/IF($B29='PART METHOD'!$D$4,COUNTIFS($G:$G,$G29,$S:$S,"●",$A:$A,RL$5,$B:$B,'PART METHOD'!$D$4),IF($B29='PART METHOD'!$D$6,COUNTIFS($G:$G,$G29,$S:$S,"●",$A:$A,RL$5,$B:$B,'PART METHOD'!$D$6),COUNTIFS($G:$G,$G29,$S:$S,"●",$A:$A,RL$5,$B:$B,"&lt;&gt;"&amp;'PART METHOD'!$D$4,$B:$B,"&lt;&gt;"&amp;'PART METHOD'!$D$6)))/RL$3,0)/3600/$E29</f>
        <v>0</v>
      </c>
      <c r="RM29" s="0" t="n">
        <f aca="false">IF($T29="●",SUMIFS(ST_SUM!SA:SA,ST_SUM!$L:$L,$G29,ST_SUM!$M:$M,IF($B29='PART METHOD'!$D$4,"FMCNC1",IF($B29='PART METHOD'!$D$6,"FMCNC2","STD")))/IF($B29='PART METHOD'!$D$4,COUNTIFS($G:$G,$G29,$T:$T,"●",$A:$A,RM$5,$B:$B,'PART METHOD'!$D$4),IF($B29='PART METHOD'!$D$6,COUNTIFS($G:$G,$G29,$T:$T,"●",$A:$A,RM$5,$B:$B,'PART METHOD'!$D$6),COUNTIFS($G:$G,$G29,$T:$T,"●",$A:$A,RM$5,$B:$B,"&lt;&gt;"&amp;'PART METHOD'!$D$4,$B:$B,"&lt;&gt;"&amp;'PART METHOD'!$D$6)))/RM$3,0)/3600/$E29</f>
        <v>0</v>
      </c>
      <c r="RN29" s="0" t="n">
        <f aca="false">IF($U29="●",SUMIFS(ST_SUM!SB:SB,ST_SUM!$L:$L,$G29,ST_SUM!$M:$M,IF($B29='PART METHOD'!$D$4,"FMCNC1",IF($B29='PART METHOD'!$D$6,"FMCNC2","STD")))/IF($B29='PART METHOD'!$D$4,COUNTIFS($G:$G,$G29,$U:$U,"●",$A:$A,RN$5,$B:$B,'PART METHOD'!$D$4),IF($B29='PART METHOD'!$D$6,COUNTIFS($G:$G,$G29,$U:$U,"●",$A:$A,RN$5,$B:$B,'PART METHOD'!$D$6),COUNTIFS($G:$G,$G29,$U:$U,"●",$A:$A,RN$5,$B:$B,"&lt;&gt;"&amp;'PART METHOD'!$D$4,$B:$B,"&lt;&gt;"&amp;'PART METHOD'!$D$6)))/RN$3,0)/3600/$E29</f>
        <v>0</v>
      </c>
      <c r="RO29" s="0" t="n">
        <f aca="false">IF($V29="●",SUMIFS(ST_SUM!SC:SC,ST_SUM!$L:$L,$G29,ST_SUM!$M:$M,IF($B29='PART METHOD'!$D$4,"FMCNC1",IF($B29='PART METHOD'!$D$6,"FMCNC2","STD")))/IF($B29='PART METHOD'!$D$4,COUNTIFS($G:$G,$G29,$V:$V,"●",$A:$A,RO$5,$B:$B,'PART METHOD'!$D$4),IF($B29='PART METHOD'!$D$6,COUNTIFS($G:$G,$G29,$V:$V,"●",$A:$A,RO$5,$B:$B,'PART METHOD'!$D$6),COUNTIFS($G:$G,$G29,$V:$V,"●",$A:$A,RO$5,$B:$B,"&lt;&gt;"&amp;'PART METHOD'!$D$4,$B:$B,"&lt;&gt;"&amp;'PART METHOD'!$D$6)))/RO$3,0)/3600/$E29</f>
        <v>0</v>
      </c>
      <c r="RP29" s="0" t="n">
        <f aca="false">IF($W29="●",SUMIFS(ST_SUM!SD:SD,ST_SUM!$L:$L,$G29,ST_SUM!$N:$N,IF($B29='PART METHOD'!$D$5,"HAND","STD"))/COUNTIFS($G:$G,$G29,$W:$W,"●",$A:$A,RP$5,$B:$B,IF($B29='PART METHOD'!$D$5,'PART METHOD'!$D$5,"&lt;&gt;"&amp;'PART METHOD'!$D$5))/RP$3,0)/3600/$E29</f>
        <v>0.0338541666666667</v>
      </c>
      <c r="RQ29" s="0" t="n">
        <f aca="false">IF($X29="●",SUMIFS(ST_SUM!SE:SE,ST_SUM!$L:$L,$G29)/COUNTIFS($G:$G,$G29,$X:$X,"●",$A:$A,RQ$5)/RQ$3,0)/3600/$E29</f>
        <v>0</v>
      </c>
      <c r="RR29" s="0" t="n">
        <f aca="false">IF($Y29="●",SUMIFS(ST_SUM!SF:SF,ST_SUM!$L:$L,$G29)/COUNTIFS($G:$G,$G29,$Y:$Y,"●",$A:$A,RR$5)/RR$3,0)/3600/$E29</f>
        <v>0</v>
      </c>
      <c r="RS29" s="0" t="n">
        <f aca="false">IF($Z29="●",SUMIFS(ST_SUM!SG:SG,ST_SUM!$L:$L,$G29)/COUNTIFS($G:$G,$G29,$Z:$Z,"●",$A:$A,RS$5)/RS$3,0)/3600/$E29</f>
        <v>0</v>
      </c>
      <c r="RT29" s="0" t="n">
        <f aca="false">IF($AA29="●",SUMIFS(ST_SUM!SH:SH,ST_SUM!$L:$L,$G29)/COUNTIFS($G:$G,$G29,$AA:$AA,"●",$A:$A,RT$5)/RT$3,0)/3600/$E29</f>
        <v>0</v>
      </c>
      <c r="RU29" s="0" t="n">
        <f aca="false">IF($AB29="●",SUMIFS(ST_SUM!SI:SI,ST_SUM!$L:$L,$G29)/COUNTIFS($G:$G,$G29,$AB:$AB,"●",$A:$A,RU$5)/RU$3,0)/3600/$E29</f>
        <v>0</v>
      </c>
      <c r="RV29" s="0" t="n">
        <f aca="false">IF($AC29="●",SUMIFS(ST_SUM!SJ:SJ,ST_SUM!$L:$L,$G29)/COUNTIFS($G:$G,$G29,$AC:$AC,"●",$A:$A,RV$5)/RV$3,0)/3600/$E29</f>
        <v>0</v>
      </c>
      <c r="RW29" s="0" t="n">
        <f aca="false">IF($AD29="●",SUMIFS(ST_SUM!SK:SK,ST_SUM!$L:$L,$G29)/COUNTIFS($G:$G,$G29,$AD:$AD,"●",$A:$A,RW$5)/RW$3,0)/3600/$E29</f>
        <v>0</v>
      </c>
      <c r="RX29" s="0" t="n">
        <f aca="false">IF($AE29="●",SUMIFS(ST_SUM!SL:SL,ST_SUM!$L:$L,$G29)/COUNTIFS($G:$G,$G29,$AE:$AE,"●",$A:$A,RX$5)/RX$3,0)/3600/$E29</f>
        <v>0</v>
      </c>
      <c r="RY29" s="0" t="n">
        <f aca="false">IF($AF29="●",SUMIFS(ST_SUM!SM:SM,ST_SUM!$L:$L,$G29)/COUNTIFS($G:$G,$G29,$AF:$AF,"●",$A:$A,RY$5)/RY$3,0)/3600/$E29</f>
        <v>0</v>
      </c>
      <c r="RZ29" s="0" t="n">
        <f aca="false">IF($AG29="●",SUMIFS(ST_SUM!SN:SN,ST_SUM!$L:$L,$G29)/COUNTIFS($G:$G,$G29,$AG:$AG,"●",$A:$A,RZ$5)/RZ$3,0)/3600/$E29</f>
        <v>0</v>
      </c>
      <c r="SA29" s="0" t="n">
        <f aca="false">IF($AH29="●",SUMIFS(ST_SUM!SO:SO,ST_SUM!$L:$L,$G29)/COUNTIFS($G:$G,$G29,$AH:$AH,"●",$A:$A,SA$5)/SA$3,0)/3600/$E29</f>
        <v>0</v>
      </c>
      <c r="SB29" s="0" t="n">
        <f aca="false">IF($AI29="●",SUMIFS(ST_SUM!SP:SP,ST_SUM!$L:$L,$G29)/COUNTIFS($G:$G,$G29,$AI:$AI,"●",$A:$A,SB$5)/SB$3,0)/3600/$E29</f>
        <v>0</v>
      </c>
      <c r="SC29" s="0" t="n">
        <f aca="false">IF($AJ29="●",SUMIFS(ST_SUM!SQ:SQ,ST_SUM!$L:$L,$G29)/COUNTIFS($G:$G,$G29,$AJ:$AJ,"●",$A:$A,SC$5)/SC$3,0)/3600/$E29</f>
        <v>0</v>
      </c>
      <c r="SD29" s="0" t="n">
        <f aca="false">IF($AK29="●",SUMIFS(ST_SUM!SR:SR,ST_SUM!$L:$L,$G29)/COUNTIFS($G:$G,$G29,$AK:$AK,"●",$A:$A,SD$5)/SD$3,0)/3600/$E29</f>
        <v>0</v>
      </c>
      <c r="SE29" s="0" t="n">
        <f aca="false">IF($AL29="●",SUMIFS(ST_SUM!SS:SS,ST_SUM!$L:$L,$G29)/COUNTIFS($G:$G,$G29,$AL:$AL,"●",$A:$A,SE$5)/SE$3,0)/3600/$E29</f>
        <v>0</v>
      </c>
      <c r="SF29" s="0" t="n">
        <f aca="false">IF($AM29="●",SUMIFS(ST_SUM!ST:ST,ST_SUM!$L:$L,$G29)/COUNTIFS($G:$G,$G29,$AM:$AM,"●",$A:$A,SF$5)/SF$3,0)/3600/$E29</f>
        <v>0</v>
      </c>
      <c r="SG29" s="0" t="n">
        <f aca="false">IF($AN29="●",SUMIFS(ST_SUM!SU:SU,ST_SUM!$L:$L,$G29)/COUNTIFS($G:$G,$G29,$AN:$AN,"●",$A:$A,SG$5)/SG$3,0)/3600/$E29</f>
        <v>0</v>
      </c>
      <c r="SH29" s="0" t="n">
        <f aca="false">IF($AO29="●",SUMIFS(ST_SUM!SV:SV,ST_SUM!$L:$L,$G29)/COUNTIFS($G:$G,$G29,$AO:$AO,"●",$A:$A,SH$5)/SH$3,0)/3600/$E29</f>
        <v>0</v>
      </c>
      <c r="SI29" s="0" t="n">
        <f aca="false">IF($AP29="●",SUMIFS(ST_SUM!SW:SW,ST_SUM!$L:$L,$G29)/COUNTIFS($G:$G,$G29,$AP:$AP,"●",$A:$A,SI$5)/SI$3,0)/3600/$E29</f>
        <v>0</v>
      </c>
      <c r="SJ29" s="0" t="n">
        <f aca="false">IF($AQ29="●",SUMIFS(ST_SUM!SX:SX,ST_SUM!$L:$L,$G29)/COUNTIFS($G:$G,$G29,$AQ:$AQ,"●",$A:$A,SJ$5)/SJ$3,0)/3600/$E29</f>
        <v>0</v>
      </c>
      <c r="SK29" s="0" t="n">
        <f aca="false">IF($AR29="●",SUMIFS(ST_SUM!SY:SY,ST_SUM!$L:$L,$G29)/COUNTIFS($G:$G,$G29,$AR:$AR,"●",$A:$A,SK$5)/SK$3,0)/3600/$E29</f>
        <v>0</v>
      </c>
      <c r="SL29" s="0" t="n">
        <f aca="false">IF($AS29="●",SUMIFS(ST_SUM!SZ:SZ,ST_SUM!$L:$L,$G29)/COUNTIFS($G:$G,$G29,$AS:$AS,"●",$A:$A,SL$5)/SL$3,0)/3600/$E29</f>
        <v>0</v>
      </c>
      <c r="SM29" s="0" t="n">
        <f aca="false">IF($AT29="●",SUMIFS(ST_SUM!TA:TA,ST_SUM!$L:$L,$G29)/COUNTIFS($G:$G,$G29,$AT:$AT,"●",$A:$A,SM$5)/SM$3,0)/3600/$E29</f>
        <v>0</v>
      </c>
      <c r="SN29" s="0" t="n">
        <f aca="false">IF($AU29="●",SUMIFS(ST_SUM!TB:TB,ST_SUM!$L:$L,$G29)/COUNTIFS($G:$G,$G29,$AU:$AU,"●",$A:$A,SN$5)/SN$3,0)/3600/$E29</f>
        <v>0</v>
      </c>
      <c r="SO29" s="0" t="n">
        <f aca="false">IF($AV29="●",SUMIFS(ST_SUM!TC:TC,ST_SUM!$L:$L,$G29)/COUNTIFS($G:$G,$G29,$AV:$AV,"●",$A:$A,SO$5)/SO$3,0)/3600/$E29</f>
        <v>0</v>
      </c>
      <c r="SP29" s="0" t="n">
        <f aca="false">IF($AW29="●",SUMIFS(ST_SUM!TD:TD,ST_SUM!$L:$L,$G29)/COUNTIFS($G:$G,$G29,$AW:$AW,"●",$A:$A,SP$5)/SP$3,0)/3600/$E29</f>
        <v>0</v>
      </c>
      <c r="SQ29" s="0" t="n">
        <f aca="false">IF($AX29="●",SUMIFS(ST_SUM!TE:TE,ST_SUM!$L:$L,$G29)/COUNTIFS($G:$G,$G29,$AX:$AX,"●",$A:$A,SQ$5)/SQ$3,0)/3600/$E29</f>
        <v>0</v>
      </c>
      <c r="SR29" s="0" t="n">
        <f aca="false">IF($AY29="●",SUMIFS(ST_SUM!TF:TF,ST_SUM!$L:$L,$G29)/COUNTIFS($G:$G,$G29,$AY:$AY,"●",$A:$A,SR$5)/SR$3,0)/3600/$E29</f>
        <v>0</v>
      </c>
      <c r="SS29" s="0" t="n">
        <f aca="false">IF($AZ29="●",SUMIFS(ST_SUM!TG:TG,ST_SUM!$L:$L,$G29)/COUNTIFS($G:$G,$G29,$AZ:$AZ,"●",$A:$A,SS$5)/SS$3,0)/3600/$E29</f>
        <v>0</v>
      </c>
      <c r="ST29" s="0" t="n">
        <f aca="false">IF($BA29="●",SUMIFS(ST_SUM!TH:TH,ST_SUM!$L:$L,$G29)/COUNTIFS($G:$G,$G29,$BA:$BA,"●",$A:$A,ST$5)/ST$3,0)/3600/$E29</f>
        <v>0</v>
      </c>
      <c r="SU29" s="0" t="n">
        <f aca="false">IF($BB29="●",SUMIFS(ST_SUM!TI:TI,ST_SUM!$L:$L,$G29)/COUNTIFS($G:$G,$G29,$BB:$BB,"●",$A:$A,SU$5)/SU$3,0)/3600/$E29</f>
        <v>0</v>
      </c>
      <c r="SV29" s="0" t="n">
        <f aca="false">IF($BC29="●",SUMIFS(ST_SUM!TJ:TJ,ST_SUM!$L:$L,$G29)/COUNTIFS($G:$G,$G29,$BC:$BC,"●",$A:$A,SV$5)/SV$3,0)/3600/$E29</f>
        <v>0</v>
      </c>
      <c r="SW29" s="0" t="n">
        <f aca="false">IF($BD29="●",SUMIFS(ST_SUM!TK:TK,ST_SUM!$L:$L,$G29)/COUNTIFS($G:$G,$G29,$BD:$BD,"●",$A:$A,SW$5)/SW$3,0)/3600/$E29</f>
        <v>0</v>
      </c>
      <c r="SX29" s="0" t="n">
        <f aca="false">IF($BE29="●",SUMIFS(ST_SUM!TL:TL,ST_SUM!$L:$L,$G29)/COUNTIFS($G:$G,$G29,$BE:$BE,"●",$A:$A,SX$5)/SX$3,0)/3600/$E29</f>
        <v>0</v>
      </c>
      <c r="SY29" s="0" t="n">
        <f aca="false">IF($BF29="●",SUMIFS(ST_SUM!TM:TM,ST_SUM!$L:$L,$G29)/COUNTIFS($G:$G,$G29,$BF:$BF,"●",$A:$A,SY$5)/SY$3,0)/3600/$E29</f>
        <v>0</v>
      </c>
      <c r="SZ29" s="0" t="n">
        <f aca="false">IF($BG29="●",SUMIFS(ST_SUM!TN:TN,ST_SUM!$L:$L,$G29)/COUNTIFS($G:$G,$G29,$BG:$BG,"●",$A:$A,SZ$5)/SZ$3,0)/3600/$E29</f>
        <v>0</v>
      </c>
      <c r="TA29" s="0" t="n">
        <f aca="false">IF($BH29="●",SUMIFS(ST_SUM!TO:TO,ST_SUM!$L:$L,$G29)/COUNTIFS($G:$G,$G29,$BH:$BH,"●",$A:$A,TA$5)/TA$3,0)/3600/$E29</f>
        <v>0</v>
      </c>
      <c r="TB29" s="0" t="n">
        <f aca="false">IF($BI29="●",SUMIFS(ST_SUM!TP:TP,ST_SUM!$L:$L,$G29)/COUNTIFS($G:$G,$G29,$BI:$BI,"●",$A:$A,TB$5)/TB$3,0)/3600/$E29</f>
        <v>0</v>
      </c>
      <c r="TC29" s="0" t="n">
        <f aca="false">IF($BJ29="●",SUMIFS(ST_SUM!TQ:TQ,ST_SUM!$L:$L,$G29)/COUNTIFS($G:$G,$G29,$BJ:$BJ,"●",$A:$A,TC$5)/TC$3,0)/3600/$E29</f>
        <v>0</v>
      </c>
      <c r="TD29" s="0" t="n">
        <f aca="false">IF($BK29="●",SUMIFS(ST_SUM!TR:TR,ST_SUM!$L:$L,$G29)/COUNTIFS($G:$G,$G29,$BK:$BK,"●",$A:$A,TD$5)/TD$3,0)/3600/$E29</f>
        <v>0</v>
      </c>
      <c r="TE29" s="0" t="n">
        <f aca="false">IF($BL29="●",SUMIFS(ST_SUM!TS:TS,ST_SUM!$L:$L,$G29)/COUNTIFS($G:$G,$G29,$BL:$BL,"●",$A:$A,TE$5)/TE$3,0)/3600/$E29</f>
        <v>0</v>
      </c>
      <c r="TF29" s="0" t="n">
        <f aca="false">IF($BM29="●",SUMIFS(ST_SUM!TT:TT,ST_SUM!$L:$L,$G29)/COUNTIFS($G:$G,$G29,$BM:$BM,"●",$A:$A,TF$5)/TF$3,0)/3600/$E29</f>
        <v>0</v>
      </c>
      <c r="TG29" s="0" t="n">
        <f aca="false">IF($BN29="●",SUMIFS(ST_SUM!TU:TU,ST_SUM!$L:$L,$G29)/COUNTIFS($G:$G,$G29,$BN:$BN,"●",$A:$A,TG$5)/TG$3,0)/3600/$E29</f>
        <v>0</v>
      </c>
      <c r="TH29" s="0" t="n">
        <f aca="false">IF($BO29="●",SUMIFS(ST_SUM!TV:TV,ST_SUM!$L:$L,$G29)/COUNTIFS($G:$G,$G29,$BO:$BO,"●",$A:$A,TH$5)/TH$3,0)/3600/$E29</f>
        <v>0</v>
      </c>
      <c r="TI29" s="0" t="n">
        <f aca="false">IF($BP29="●",SUMIFS(ST_SUM!TW:TW,ST_SUM!$L:$L,$G29)/COUNTIFS($G:$G,$G29,$BP:$BP,"●",$A:$A,TI$5)/TI$3,0)/3600/$E29</f>
        <v>0</v>
      </c>
      <c r="TJ29" s="0" t="n">
        <f aca="false">IF($BQ29="●",SUMIFS(ST_SUM!TX:TX,ST_SUM!$L:$L,$G29)/COUNTIFS($G:$G,$G29,$BQ:$BQ,"●",$A:$A,TJ$5)/TJ$3,0)/3600/$E29</f>
        <v>0</v>
      </c>
      <c r="TK29" s="0" t="n">
        <f aca="false">IF($BR29="●",SUMIFS(ST_SUM!TY:TY,ST_SUM!$L:$L,$G29)/COUNTIFS($G:$G,$G29,$BR:$BR,"●",$A:$A,TK$5)/TK$3,0)/3600/$E29</f>
        <v>0</v>
      </c>
      <c r="TL29" s="0" t="n">
        <f aca="false">IF($BS29="●",SUMIFS(ST_SUM!TZ:TZ,ST_SUM!$L:$L,$G29)/COUNTIFS($G:$G,$G29,$BS:$BS,"●",$A:$A,TL$5)/TL$3,0)/3600/$E29</f>
        <v>0</v>
      </c>
      <c r="TM29" s="0" t="n">
        <f aca="false">IF($BT29="●",SUMIFS(ST_SUM!UA:UA,ST_SUM!$L:$L,$G29)/COUNTIFS($G:$G,$G29,$BT:$BT,"●",$A:$A,TM$5)/TM$3,0)/3600/$E29</f>
        <v>0</v>
      </c>
      <c r="TN29" s="0" t="n">
        <f aca="false">SUM(RA29:TM29)</f>
        <v>0.0338541666666667</v>
      </c>
      <c r="TO29" s="0" t="n">
        <f aca="false">IF($H29="●",SUMIFS(ST_SUM!UC:UC,ST_SUM!$L:$L,$G29)/COUNTIFS($G:$G,$G29,$H:$H,"●",$A:$A,TO$5)/TO$3,0)/3600/$E29</f>
        <v>0</v>
      </c>
      <c r="TP29" s="0" t="n">
        <f aca="false">IF($I29="●",SUMIFS(ST_SUM!UD:UD,ST_SUM!$L:$L,$G29)/COUNTIFS($G:$G,$G29,$I:$I,"●",$A:$A,TP$5)/TP$3,0)/3600/$E29</f>
        <v>0</v>
      </c>
      <c r="TQ29" s="0" t="n">
        <f aca="false">IF($J29="●",SUMIFS(ST_SUM!UE:UE,ST_SUM!$L:$L,$G29)/COUNTIFS($G:$G,$G29,$J:$J,"●",$A:$A,TQ$5)/TQ$3,0)/3600/$E29</f>
        <v>0</v>
      </c>
      <c r="TR29" s="0" t="n">
        <f aca="false">IF($K29="●",SUMIFS(ST_SUM!UF:UF,ST_SUM!$L:$L,$G29)/COUNTIFS($G:$G,$G29,$K:$K,"●",$A:$A,TR$5)/TR$3,0)/3600/$E29</f>
        <v>0</v>
      </c>
      <c r="TS29" s="0" t="n">
        <f aca="false">IF($L29="●",SUMIFS(ST_SUM!UG:UG,ST_SUM!$L:$L,$G29)/COUNTIFS($G:$G,$G29,$L:$L,"●",$A:$A,TS$5)/TS$3,0)/3600/$E29</f>
        <v>0</v>
      </c>
      <c r="TT29" s="0" t="n">
        <f aca="false">IF($M29="●",SUMIFS(ST_SUM!UH:UH,ST_SUM!$L:$L,$G29)/COUNTIFS($G:$G,$G29,$M:$M,"●",$A:$A,TT$5)/TT$3,0)/3600/$E29</f>
        <v>0</v>
      </c>
      <c r="TU29" s="0" t="n">
        <f aca="false">IF($N29="●",SUMIFS(ST_SUM!UI:UI,ST_SUM!$L:$L,$G29)/COUNTIFS($G:$G,$G29,$N:$N,"●",$A:$A,TU$5)/TU$3,0)/3600/$E29</f>
        <v>0</v>
      </c>
      <c r="TV29" s="0" t="n">
        <f aca="false">IF($O29="●",SUMIFS(ST_SUM!UJ:UJ,ST_SUM!$L:$L,$G29,ST_SUM!$M:$M,IF($B29='PART METHOD'!$D$4,"FMCNC1",IF($B29='PART METHOD'!$D$6,"FMCNC2","STD")))/IF($B29='PART METHOD'!$D$4,COUNTIFS($G:$G,$G29,$O:$O,"●",$A:$A,TV$5,$B:$B,'PART METHOD'!$D$4),IF($B29='PART METHOD'!$D$6,COUNTIFS($G:$G,$G29,$O:$O,"●",$A:$A,TV$5,$B:$B,'PART METHOD'!$D$6),COUNTIFS($G:$G,$G29,$O:$O,"●",$A:$A,TV$5,$B:$B,"&lt;&gt;"&amp;'PART METHOD'!$D$4,$B:$B,"&lt;&gt;"&amp;'PART METHOD'!$D$6)))/TV$3,0)/3600/$E29</f>
        <v>0</v>
      </c>
      <c r="TW29" s="0" t="n">
        <f aca="false">IF($P29="●",SUMIFS(ST_SUM!UK:UK,ST_SUM!$L:$L,$G29,ST_SUM!$M:$M,IF($B29='PART METHOD'!$D$4,"FMCNC1",IF($B29='PART METHOD'!$D$6,"FMCNC2","STD")))/IF($B29='PART METHOD'!$D$4,COUNTIFS($G:$G,$G29,$P:$P,"●",$A:$A,TW$5,$B:$B,'PART METHOD'!$D$4),IF($B29='PART METHOD'!$D$6,COUNTIFS($G:$G,$G29,$P:$P,"●",$A:$A,TW$5,$B:$B,'PART METHOD'!$D$6),COUNTIFS($G:$G,$G29,$P:$P,"●",$A:$A,TW$5,$B:$B,"&lt;&gt;"&amp;'PART METHOD'!$D$4,$B:$B,"&lt;&gt;"&amp;'PART METHOD'!$D$6)))/TW$3,0)/3600/$E29</f>
        <v>0</v>
      </c>
      <c r="TX29" s="0" t="n">
        <f aca="false">IF($Q29="●",SUMIFS(ST_SUM!UL:UL,ST_SUM!$L:$L,$G29,ST_SUM!$M:$M,IF($B29='PART METHOD'!$D$4,"FMCNC1",IF($B29='PART METHOD'!$D$6,"FMCNC2","STD")))/IF($B29='PART METHOD'!$D$4,COUNTIFS($G:$G,$G29,$Q:$Q,"●",$A:$A,TX$5,$B:$B,'PART METHOD'!$D$4),IF($B29='PART METHOD'!$D$6,COUNTIFS($G:$G,$G29,$Q:$Q,"●",$A:$A,TX$5,$B:$B,'PART METHOD'!$D$6),COUNTIFS($G:$G,$G29,$Q:$Q,"●",$A:$A,TX$5,$B:$B,"&lt;&gt;"&amp;'PART METHOD'!$D$4,$B:$B,"&lt;&gt;"&amp;'PART METHOD'!$D$6)))/TX$3,0)/3600/$E29</f>
        <v>0</v>
      </c>
      <c r="TY29" s="0" t="n">
        <f aca="false">IF($R29="●",SUMIFS(ST_SUM!UM:UM,ST_SUM!$L:$L,$G29,ST_SUM!$M:$M,IF($B29='PART METHOD'!$D$4,"FMCNC1",IF($B29='PART METHOD'!$D$6,"FMCNC2","STD")))/IF($B29='PART METHOD'!$D$4,COUNTIFS($G:$G,$G29,$R:$R,"●",$A:$A,TY$5,$B:$B,'PART METHOD'!$D$4),IF($B29='PART METHOD'!$D$6,COUNTIFS($G:$G,$G29,$R:$R,"●",$A:$A,TY$5,$B:$B,'PART METHOD'!$D$6),COUNTIFS($G:$G,$G29,$R:$R,"●",$A:$A,TY$5,$B:$B,"&lt;&gt;"&amp;'PART METHOD'!$D$4,$B:$B,"&lt;&gt;"&amp;'PART METHOD'!$D$6)))/TY$3,0)/3600/$E29</f>
        <v>0</v>
      </c>
      <c r="TZ29" s="0" t="n">
        <f aca="false">IF($S29="●",SUMIFS(ST_SUM!UN:UN,ST_SUM!$L:$L,$G29,ST_SUM!$M:$M,IF($B29='PART METHOD'!$D$4,"FMCNC1",IF($B29='PART METHOD'!$D$6,"FMCNC2","STD")))/IF($B29='PART METHOD'!$D$4,COUNTIFS($G:$G,$G29,$S:$S,"●",$A:$A,TZ$5,$B:$B,'PART METHOD'!$D$4),IF($B29='PART METHOD'!$D$6,COUNTIFS($G:$G,$G29,$S:$S,"●",$A:$A,TZ$5,$B:$B,'PART METHOD'!$D$6),COUNTIFS($G:$G,$G29,$S:$S,"●",$A:$A,TZ$5,$B:$B,"&lt;&gt;"&amp;'PART METHOD'!$D$4,$B:$B,"&lt;&gt;"&amp;'PART METHOD'!$D$6)))/TZ$3,0)/3600/$E29</f>
        <v>0</v>
      </c>
      <c r="UA29" s="0" t="n">
        <f aca="false">IF($T29="●",SUMIFS(ST_SUM!UO:UO,ST_SUM!$L:$L,$G29,ST_SUM!$M:$M,IF($B29='PART METHOD'!$D$4,"FMCNC1",IF($B29='PART METHOD'!$D$6,"FMCNC2","STD")))/IF($B29='PART METHOD'!$D$4,COUNTIFS($G:$G,$G29,$T:$T,"●",$A:$A,UA$5,$B:$B,'PART METHOD'!$D$4),IF($B29='PART METHOD'!$D$6,COUNTIFS($G:$G,$G29,$T:$T,"●",$A:$A,UA$5,$B:$B,'PART METHOD'!$D$6),COUNTIFS($G:$G,$G29,$T:$T,"●",$A:$A,UA$5,$B:$B,"&lt;&gt;"&amp;'PART METHOD'!$D$4,$B:$B,"&lt;&gt;"&amp;'PART METHOD'!$D$6)))/UA$3,0)/3600/$E29</f>
        <v>0</v>
      </c>
      <c r="UB29" s="0" t="n">
        <f aca="false">IF($U29="●",SUMIFS(ST_SUM!UP:UP,ST_SUM!$L:$L,$G29,ST_SUM!$M:$M,IF($B29='PART METHOD'!$D$4,"FMCNC1",IF($B29='PART METHOD'!$D$6,"FMCNC2","STD")))/IF($B29='PART METHOD'!$D$4,COUNTIFS($G:$G,$G29,$U:$U,"●",$A:$A,UB$5,$B:$B,'PART METHOD'!$D$4),IF($B29='PART METHOD'!$D$6,COUNTIFS($G:$G,$G29,$U:$U,"●",$A:$A,UB$5,$B:$B,'PART METHOD'!$D$6),COUNTIFS($G:$G,$G29,$U:$U,"●",$A:$A,UB$5,$B:$B,"&lt;&gt;"&amp;'PART METHOD'!$D$4,$B:$B,"&lt;&gt;"&amp;'PART METHOD'!$D$6)))/UB$3,0)/3600/$E29</f>
        <v>0</v>
      </c>
      <c r="UC29" s="0" t="n">
        <f aca="false">IF($V29="●",SUMIFS(ST_SUM!UQ:UQ,ST_SUM!$L:$L,$G29,ST_SUM!$M:$M,IF($B29='PART METHOD'!$D$4,"FMCNC1",IF($B29='PART METHOD'!$D$6,"FMCNC2","STD")))/IF($B29='PART METHOD'!$D$4,COUNTIFS($G:$G,$G29,$V:$V,"●",$A:$A,UC$5,$B:$B,'PART METHOD'!$D$4),IF($B29='PART METHOD'!$D$6,COUNTIFS($G:$G,$G29,$V:$V,"●",$A:$A,UC$5,$B:$B,'PART METHOD'!$D$6),COUNTIFS($G:$G,$G29,$V:$V,"●",$A:$A,UC$5,$B:$B,"&lt;&gt;"&amp;'PART METHOD'!$D$4,$B:$B,"&lt;&gt;"&amp;'PART METHOD'!$D$6)))/UC$3,0)/3600/$E29</f>
        <v>0</v>
      </c>
      <c r="UD29" s="0" t="n">
        <f aca="false">IF($W29="●",SUMIFS(ST_SUM!UR:UR,ST_SUM!$L:$L,$G29,ST_SUM!$N:$N,IF($B29='PART METHOD'!$D$5,"HAND","STD"))/COUNTIFS($G:$G,$G29,$W:$W,"●",$A:$A,UD$5,$B:$B,IF($B29='PART METHOD'!$D$5,'PART METHOD'!$D$5,"&lt;&gt;"&amp;'PART METHOD'!$D$5))/UD$3,0)/3600/$E29</f>
        <v>0.0195238095238095</v>
      </c>
      <c r="UE29" s="0" t="n">
        <f aca="false">IF($X29="●",SUMIFS(ST_SUM!US:US,ST_SUM!$L:$L,$G29)/COUNTIFS($G:$G,$G29,$X:$X,"●",$A:$A,UE$5)/UE$3,0)/3600/$E29</f>
        <v>0</v>
      </c>
      <c r="UF29" s="0" t="n">
        <f aca="false">IF($Y29="●",SUMIFS(ST_SUM!UT:UT,ST_SUM!$L:$L,$G29)/COUNTIFS($G:$G,$G29,$Y:$Y,"●",$A:$A,UF$5)/UF$3,0)/3600/$E29</f>
        <v>0</v>
      </c>
      <c r="UG29" s="0" t="n">
        <f aca="false">IF($Z29="●",SUMIFS(ST_SUM!UU:UU,ST_SUM!$L:$L,$G29)/COUNTIFS($G:$G,$G29,$Z:$Z,"●",$A:$A,UG$5)/UG$3,0)/3600/$E29</f>
        <v>0</v>
      </c>
      <c r="UH29" s="0" t="n">
        <f aca="false">IF($AA29="●",SUMIFS(ST_SUM!UV:UV,ST_SUM!$L:$L,$G29)/COUNTIFS($G:$G,$G29,$AA:$AA,"●",$A:$A,UH$5)/UH$3,0)/3600/$E29</f>
        <v>0</v>
      </c>
      <c r="UI29" s="0" t="n">
        <f aca="false">IF($AB29="●",SUMIFS(ST_SUM!UW:UW,ST_SUM!$L:$L,$G29)/COUNTIFS($G:$G,$G29,$AB:$AB,"●",$A:$A,UI$5)/UI$3,0)/3600/$E29</f>
        <v>0</v>
      </c>
      <c r="UJ29" s="0" t="n">
        <f aca="false">IF($AC29="●",SUMIFS(ST_SUM!UX:UX,ST_SUM!$L:$L,$G29)/COUNTIFS($G:$G,$G29,$AC:$AC,"●",$A:$A,UJ$5)/UJ$3,0)/3600/$E29</f>
        <v>0</v>
      </c>
      <c r="UK29" s="0" t="n">
        <f aca="false">IF($AD29="●",SUMIFS(ST_SUM!UY:UY,ST_SUM!$L:$L,$G29)/COUNTIFS($G:$G,$G29,$AD:$AD,"●",$A:$A,UK$5)/UK$3,0)/3600/$E29</f>
        <v>0</v>
      </c>
      <c r="UL29" s="0" t="n">
        <f aca="false">IF($AE29="●",SUMIFS(ST_SUM!UZ:UZ,ST_SUM!$L:$L,$G29)/COUNTIFS($G:$G,$G29,$AE:$AE,"●",$A:$A,UL$5)/UL$3,0)/3600/$E29</f>
        <v>0</v>
      </c>
      <c r="UM29" s="0" t="n">
        <f aca="false">IF($AF29="●",SUMIFS(ST_SUM!VA:VA,ST_SUM!$L:$L,$G29)/COUNTIFS($G:$G,$G29,$AF:$AF,"●",$A:$A,UM$5)/UM$3,0)/3600/$E29</f>
        <v>0</v>
      </c>
      <c r="UN29" s="0" t="n">
        <f aca="false">IF($AG29="●",SUMIFS(ST_SUM!VB:VB,ST_SUM!$L:$L,$G29)/COUNTIFS($G:$G,$G29,$AG:$AG,"●",$A:$A,UN$5)/UN$3,0)/3600/$E29</f>
        <v>0</v>
      </c>
      <c r="UO29" s="0" t="n">
        <f aca="false">IF($AH29="●",SUMIFS(ST_SUM!VC:VC,ST_SUM!$L:$L,$G29)/COUNTIFS($G:$G,$G29,$AH:$AH,"●",$A:$A,UO$5)/UO$3,0)/3600/$E29</f>
        <v>0</v>
      </c>
      <c r="UP29" s="0" t="n">
        <f aca="false">IF($AI29="●",SUMIFS(ST_SUM!VD:VD,ST_SUM!$L:$L,$G29)/COUNTIFS($G:$G,$G29,$AI:$AI,"●",$A:$A,UP$5)/UP$3,0)/3600/$E29</f>
        <v>0</v>
      </c>
      <c r="UQ29" s="0" t="n">
        <f aca="false">IF($AJ29="●",SUMIFS(ST_SUM!VE:VE,ST_SUM!$L:$L,$G29)/COUNTIFS($G:$G,$G29,$AJ:$AJ,"●",$A:$A,UQ$5)/UQ$3,0)/3600/$E29</f>
        <v>0</v>
      </c>
      <c r="UR29" s="0" t="n">
        <f aca="false">IF($AK29="●",SUMIFS(ST_SUM!VF:VF,ST_SUM!$L:$L,$G29)/COUNTIFS($G:$G,$G29,$AK:$AK,"●",$A:$A,UR$5)/UR$3,0)/3600/$E29</f>
        <v>0</v>
      </c>
      <c r="US29" s="0" t="n">
        <f aca="false">IF($AL29="●",SUMIFS(ST_SUM!VG:VG,ST_SUM!$L:$L,$G29)/COUNTIFS($G:$G,$G29,$AL:$AL,"●",$A:$A,US$5)/US$3,0)/3600/$E29</f>
        <v>0</v>
      </c>
      <c r="UT29" s="0" t="n">
        <f aca="false">IF($AM29="●",SUMIFS(ST_SUM!VH:VH,ST_SUM!$L:$L,$G29)/COUNTIFS($G:$G,$G29,$AM:$AM,"●",$A:$A,UT$5)/UT$3,0)/3600/$E29</f>
        <v>0</v>
      </c>
      <c r="UU29" s="0" t="n">
        <f aca="false">IF($AN29="●",SUMIFS(ST_SUM!VI:VI,ST_SUM!$L:$L,$G29)/COUNTIFS($G:$G,$G29,$AN:$AN,"●",$A:$A,UU$5)/UU$3,0)/3600/$E29</f>
        <v>0</v>
      </c>
      <c r="UV29" s="0" t="n">
        <f aca="false">IF($AO29="●",SUMIFS(ST_SUM!VJ:VJ,ST_SUM!$L:$L,$G29)/COUNTIFS($G:$G,$G29,$AO:$AO,"●",$A:$A,UV$5)/UV$3,0)/3600/$E29</f>
        <v>0</v>
      </c>
      <c r="UW29" s="0" t="n">
        <f aca="false">IF($AP29="●",SUMIFS(ST_SUM!VK:VK,ST_SUM!$L:$L,$G29)/COUNTIFS($G:$G,$G29,$AP:$AP,"●",$A:$A,UW$5)/UW$3,0)/3600/$E29</f>
        <v>0</v>
      </c>
      <c r="UX29" s="0" t="n">
        <f aca="false">IF($AQ29="●",SUMIFS(ST_SUM!VL:VL,ST_SUM!$L:$L,$G29)/COUNTIFS($G:$G,$G29,$AQ:$AQ,"●",$A:$A,UX$5)/UX$3,0)/3600/$E29</f>
        <v>0</v>
      </c>
      <c r="UY29" s="0" t="n">
        <f aca="false">IF($AR29="●",SUMIFS(ST_SUM!VM:VM,ST_SUM!$L:$L,$G29)/COUNTIFS($G:$G,$G29,$AR:$AR,"●",$A:$A,UY$5)/UY$3,0)/3600/$E29</f>
        <v>0</v>
      </c>
      <c r="UZ29" s="0" t="n">
        <f aca="false">IF($AS29="●",SUMIFS(ST_SUM!VN:VN,ST_SUM!$L:$L,$G29)/COUNTIFS($G:$G,$G29,$AS:$AS,"●",$A:$A,UZ$5)/UZ$3,0)/3600/$E29</f>
        <v>0</v>
      </c>
      <c r="VA29" s="0" t="n">
        <f aca="false">IF($AT29="●",SUMIFS(ST_SUM!VO:VO,ST_SUM!$L:$L,$G29)/COUNTIFS($G:$G,$G29,$AT:$AT,"●",$A:$A,VA$5)/VA$3,0)/3600/$E29</f>
        <v>0</v>
      </c>
      <c r="VB29" s="0" t="n">
        <f aca="false">IF($AU29="●",SUMIFS(ST_SUM!VP:VP,ST_SUM!$L:$L,$G29)/COUNTIFS($G:$G,$G29,$AU:$AU,"●",$A:$A,VB$5)/VB$3,0)/3600/$E29</f>
        <v>0</v>
      </c>
      <c r="VC29" s="0" t="n">
        <f aca="false">IF($AV29="●",SUMIFS(ST_SUM!VQ:VQ,ST_SUM!$L:$L,$G29)/COUNTIFS($G:$G,$G29,$AV:$AV,"●",$A:$A,VC$5)/VC$3,0)/3600/$E29</f>
        <v>0</v>
      </c>
      <c r="VD29" s="0" t="n">
        <f aca="false">IF($AW29="●",SUMIFS(ST_SUM!VR:VR,ST_SUM!$L:$L,$G29)/COUNTIFS($G:$G,$G29,$AW:$AW,"●",$A:$A,VD$5)/VD$3,0)/3600/$E29</f>
        <v>0</v>
      </c>
      <c r="VE29" s="0" t="n">
        <f aca="false">IF($AX29="●",SUMIFS(ST_SUM!VS:VS,ST_SUM!$L:$L,$G29)/COUNTIFS($G:$G,$G29,$AX:$AX,"●",$A:$A,VE$5)/VE$3,0)/3600/$E29</f>
        <v>0</v>
      </c>
      <c r="VF29" s="0" t="n">
        <f aca="false">IF($AY29="●",SUMIFS(ST_SUM!VT:VT,ST_SUM!$L:$L,$G29)/COUNTIFS($G:$G,$G29,$AY:$AY,"●",$A:$A,VF$5)/VF$3,0)/3600/$E29</f>
        <v>0</v>
      </c>
      <c r="VG29" s="0" t="n">
        <f aca="false">IF($AZ29="●",SUMIFS(ST_SUM!VU:VU,ST_SUM!$L:$L,$G29)/COUNTIFS($G:$G,$G29,$AZ:$AZ,"●",$A:$A,VG$5)/VG$3,0)/3600/$E29</f>
        <v>0</v>
      </c>
      <c r="VH29" s="0" t="n">
        <f aca="false">IF($BA29="●",SUMIFS(ST_SUM!VV:VV,ST_SUM!$L:$L,$G29)/COUNTIFS($G:$G,$G29,$BA:$BA,"●",$A:$A,VH$5)/VH$3,0)/3600/$E29</f>
        <v>0</v>
      </c>
      <c r="VI29" s="0" t="n">
        <f aca="false">IF($BB29="●",SUMIFS(ST_SUM!VW:VW,ST_SUM!$L:$L,$G29)/COUNTIFS($G:$G,$G29,$BB:$BB,"●",$A:$A,VI$5)/VI$3,0)/3600/$E29</f>
        <v>0</v>
      </c>
      <c r="VJ29" s="0" t="n">
        <f aca="false">IF($BC29="●",SUMIFS(ST_SUM!VX:VX,ST_SUM!$L:$L,$G29)/COUNTIFS($G:$G,$G29,$BC:$BC,"●",$A:$A,VJ$5)/VJ$3,0)/3600/$E29</f>
        <v>0</v>
      </c>
      <c r="VK29" s="0" t="n">
        <f aca="false">IF($BD29="●",SUMIFS(ST_SUM!VY:VY,ST_SUM!$L:$L,$G29)/COUNTIFS($G:$G,$G29,$BD:$BD,"●",$A:$A,VK$5)/VK$3,0)/3600/$E29</f>
        <v>0</v>
      </c>
      <c r="VL29" s="0" t="n">
        <f aca="false">IF($BE29="●",SUMIFS(ST_SUM!VZ:VZ,ST_SUM!$L:$L,$G29)/COUNTIFS($G:$G,$G29,$BE:$BE,"●",$A:$A,VL$5)/VL$3,0)/3600/$E29</f>
        <v>0</v>
      </c>
      <c r="VM29" s="0" t="n">
        <f aca="false">IF($BF29="●",SUMIFS(ST_SUM!WA:WA,ST_SUM!$L:$L,$G29)/COUNTIFS($G:$G,$G29,$BF:$BF,"●",$A:$A,VM$5)/VM$3,0)/3600/$E29</f>
        <v>0</v>
      </c>
      <c r="VN29" s="0" t="n">
        <f aca="false">IF($BG29="●",SUMIFS(ST_SUM!WB:WB,ST_SUM!$L:$L,$G29)/COUNTIFS($G:$G,$G29,$BG:$BG,"●",$A:$A,VN$5)/VN$3,0)/3600/$E29</f>
        <v>0</v>
      </c>
      <c r="VO29" s="0" t="n">
        <f aca="false">IF($BH29="●",SUMIFS(ST_SUM!WC:WC,ST_SUM!$L:$L,$G29)/COUNTIFS($G:$G,$G29,$BH:$BH,"●",$A:$A,VO$5)/VO$3,0)/3600/$E29</f>
        <v>0</v>
      </c>
      <c r="VP29" s="0" t="n">
        <f aca="false">IF($BI29="●",SUMIFS(ST_SUM!WD:WD,ST_SUM!$L:$L,$G29)/COUNTIFS($G:$G,$G29,$BI:$BI,"●",$A:$A,VP$5)/VP$3,0)/3600/$E29</f>
        <v>0</v>
      </c>
      <c r="VQ29" s="0" t="n">
        <f aca="false">IF($BJ29="●",SUMIFS(ST_SUM!WE:WE,ST_SUM!$L:$L,$G29)/COUNTIFS($G:$G,$G29,$BJ:$BJ,"●",$A:$A,VQ$5)/VQ$3,0)/3600/$E29</f>
        <v>0</v>
      </c>
      <c r="VR29" s="0" t="n">
        <f aca="false">IF($BK29="●",SUMIFS(ST_SUM!WF:WF,ST_SUM!$L:$L,$G29)/COUNTIFS($G:$G,$G29,$BK:$BK,"●",$A:$A,VR$5)/VR$3,0)/3600/$E29</f>
        <v>0</v>
      </c>
      <c r="VS29" s="0" t="n">
        <f aca="false">IF($BL29="●",SUMIFS(ST_SUM!WG:WG,ST_SUM!$L:$L,$G29)/COUNTIFS($G:$G,$G29,$BL:$BL,"●",$A:$A,VS$5)/VS$3,0)/3600/$E29</f>
        <v>0</v>
      </c>
      <c r="VT29" s="0" t="n">
        <f aca="false">IF($BM29="●",SUMIFS(ST_SUM!WH:WH,ST_SUM!$L:$L,$G29)/COUNTIFS($G:$G,$G29,$BM:$BM,"●",$A:$A,VT$5)/VT$3,0)/3600/$E29</f>
        <v>0</v>
      </c>
      <c r="VU29" s="0" t="n">
        <f aca="false">IF($BN29="●",SUMIFS(ST_SUM!WI:WI,ST_SUM!$L:$L,$G29)/COUNTIFS($G:$G,$G29,$BN:$BN,"●",$A:$A,VU$5)/VU$3,0)/3600/$E29</f>
        <v>0</v>
      </c>
      <c r="VV29" s="0" t="n">
        <f aca="false">IF($BO29="●",SUMIFS(ST_SUM!WJ:WJ,ST_SUM!$L:$L,$G29)/COUNTIFS($G:$G,$G29,$BO:$BO,"●",$A:$A,VV$5)/VV$3,0)/3600/$E29</f>
        <v>0</v>
      </c>
      <c r="VW29" s="0" t="n">
        <f aca="false">IF($BP29="●",SUMIFS(ST_SUM!WK:WK,ST_SUM!$L:$L,$G29)/COUNTIFS($G:$G,$G29,$BP:$BP,"●",$A:$A,VW$5)/VW$3,0)/3600/$E29</f>
        <v>0</v>
      </c>
      <c r="VX29" s="0" t="n">
        <f aca="false">IF($BQ29="●",SUMIFS(ST_SUM!WL:WL,ST_SUM!$L:$L,$G29)/COUNTIFS($G:$G,$G29,$BQ:$BQ,"●",$A:$A,VX$5)/VX$3,0)/3600/$E29</f>
        <v>0</v>
      </c>
      <c r="VY29" s="0" t="n">
        <f aca="false">IF($BR29="●",SUMIFS(ST_SUM!WM:WM,ST_SUM!$L:$L,$G29)/COUNTIFS($G:$G,$G29,$BR:$BR,"●",$A:$A,VY$5)/VY$3,0)/3600/$E29</f>
        <v>0</v>
      </c>
      <c r="VZ29" s="0" t="n">
        <f aca="false">IF($BS29="●",SUMIFS(ST_SUM!WN:WN,ST_SUM!$L:$L,$G29)/COUNTIFS($G:$G,$G29,$BS:$BS,"●",$A:$A,VZ$5)/VZ$3,0)/3600/$E29</f>
        <v>0</v>
      </c>
      <c r="WA29" s="0" t="n">
        <f aca="false">IF($BT29="●",SUMIFS(ST_SUM!WO:WO,ST_SUM!$L:$L,$G29)/COUNTIFS($G:$G,$G29,$BT:$BT,"●",$A:$A,WA$5)/WA$3,0)/3600/$E29</f>
        <v>0</v>
      </c>
      <c r="WB29" s="0" t="n">
        <f aca="false">SUM(TO29:WA29)</f>
        <v>0.0195238095238095</v>
      </c>
      <c r="WC29" s="0" t="n">
        <f aca="false">IF($H29="●",SUMIFS(ST_SUM!WQ:WQ,ST_SUM!$L:$L,$G29)/COUNTIFS($G:$G,$G29,$H:$H,"●",$A:$A,WC$5)/WC$3,0)/3600/$E29</f>
        <v>0</v>
      </c>
      <c r="WD29" s="0" t="n">
        <f aca="false">IF($I29="●",SUMIFS(ST_SUM!WR:WR,ST_SUM!$L:$L,$G29)/COUNTIFS($G:$G,$G29,$I:$I,"●",$A:$A,WD$5)/WD$3,0)/3600/$E29</f>
        <v>0</v>
      </c>
      <c r="WE29" s="0" t="n">
        <f aca="false">IF($J29="●",SUMIFS(ST_SUM!WS:WS,ST_SUM!$L:$L,$G29)/COUNTIFS($G:$G,$G29,$J:$J,"●",$A:$A,WE$5)/WE$3,0)/3600/$E29</f>
        <v>0</v>
      </c>
      <c r="WF29" s="0" t="n">
        <f aca="false">IF($K29="●",SUMIFS(ST_SUM!WT:WT,ST_SUM!$L:$L,$G29)/COUNTIFS($G:$G,$G29,$K:$K,"●",$A:$A,WF$5)/WF$3,0)/3600/$E29</f>
        <v>0</v>
      </c>
      <c r="WG29" s="0" t="n">
        <f aca="false">IF($L29="●",SUMIFS(ST_SUM!WU:WU,ST_SUM!$L:$L,$G29)/COUNTIFS($G:$G,$G29,$L:$L,"●",$A:$A,WG$5)/WG$3,0)/3600/$E29</f>
        <v>0</v>
      </c>
      <c r="WH29" s="0" t="n">
        <f aca="false">IF($M29="●",SUMIFS(ST_SUM!WV:WV,ST_SUM!$L:$L,$G29)/COUNTIFS($G:$G,$G29,$M:$M,"●",$A:$A,WH$5)/WH$3,0)/3600/$E29</f>
        <v>0</v>
      </c>
      <c r="WI29" s="0" t="n">
        <f aca="false">IF($N29="●",SUMIFS(ST_SUM!WW:WW,ST_SUM!$L:$L,$G29)/COUNTIFS($G:$G,$G29,$N:$N,"●",$A:$A,WI$5)/WI$3,0)/3600/$E29</f>
        <v>0</v>
      </c>
      <c r="WJ29" s="0" t="n">
        <f aca="false">IF($O29="●",SUMIFS(ST_SUM!WX:WX,ST_SUM!$L:$L,$G29,ST_SUM!$M:$M,IF($B29='PART METHOD'!$D$4,"FMCNC1",IF($B29='PART METHOD'!$D$6,"FMCNC2","STD")))/IF($B29='PART METHOD'!$D$4,COUNTIFS($G:$G,$G29,$O:$O,"●",$A:$A,WJ$5,$B:$B,'PART METHOD'!$D$4),IF($B29='PART METHOD'!$D$6,COUNTIFS($G:$G,$G29,$O:$O,"●",$A:$A,WJ$5,$B:$B,'PART METHOD'!$D$6),COUNTIFS($G:$G,$G29,$O:$O,"●",$A:$A,WJ$5,$B:$B,"&lt;&gt;"&amp;'PART METHOD'!$D$4,$B:$B,"&lt;&gt;"&amp;'PART METHOD'!$D$6)))/WJ$3,0)/3600/$E29</f>
        <v>0</v>
      </c>
      <c r="WK29" s="0" t="n">
        <f aca="false">IF($P29="●",SUMIFS(ST_SUM!WY:WY,ST_SUM!$L:$L,$G29,ST_SUM!$M:$M,IF($B29='PART METHOD'!$D$4,"FMCNC1",IF($B29='PART METHOD'!$D$6,"FMCNC2","STD")))/IF($B29='PART METHOD'!$D$4,COUNTIFS($G:$G,$G29,$P:$P,"●",$A:$A,WK$5,$B:$B,'PART METHOD'!$D$4),IF($B29='PART METHOD'!$D$6,COUNTIFS($G:$G,$G29,$P:$P,"●",$A:$A,WK$5,$B:$B,'PART METHOD'!$D$6),COUNTIFS($G:$G,$G29,$P:$P,"●",$A:$A,WK$5,$B:$B,"&lt;&gt;"&amp;'PART METHOD'!$D$4,$B:$B,"&lt;&gt;"&amp;'PART METHOD'!$D$6)))/WK$3,0)/3600/$E29</f>
        <v>0</v>
      </c>
      <c r="WL29" s="0" t="n">
        <f aca="false">IF($Q29="●",SUMIFS(ST_SUM!WZ:WZ,ST_SUM!$L:$L,$G29,ST_SUM!$M:$M,IF($B29='PART METHOD'!$D$4,"FMCNC1",IF($B29='PART METHOD'!$D$6,"FMCNC2","STD")))/IF($B29='PART METHOD'!$D$4,COUNTIFS($G:$G,$G29,$Q:$Q,"●",$A:$A,WL$5,$B:$B,'PART METHOD'!$D$4),IF($B29='PART METHOD'!$D$6,COUNTIFS($G:$G,$G29,$Q:$Q,"●",$A:$A,WL$5,$B:$B,'PART METHOD'!$D$6),COUNTIFS($G:$G,$G29,$Q:$Q,"●",$A:$A,WL$5,$B:$B,"&lt;&gt;"&amp;'PART METHOD'!$D$4,$B:$B,"&lt;&gt;"&amp;'PART METHOD'!$D$6)))/WL$3,0)/3600/$E29</f>
        <v>0</v>
      </c>
      <c r="WM29" s="0" t="n">
        <f aca="false">IF($R29="●",SUMIFS(ST_SUM!XA:XA,ST_SUM!$L:$L,$G29,ST_SUM!$M:$M,IF($B29='PART METHOD'!$D$4,"FMCNC1",IF($B29='PART METHOD'!$D$6,"FMCNC2","STD")))/IF($B29='PART METHOD'!$D$4,COUNTIFS($G:$G,$G29,$R:$R,"●",$A:$A,WM$5,$B:$B,'PART METHOD'!$D$4),IF($B29='PART METHOD'!$D$6,COUNTIFS($G:$G,$G29,$R:$R,"●",$A:$A,WM$5,$B:$B,'PART METHOD'!$D$6),COUNTIFS($G:$G,$G29,$R:$R,"●",$A:$A,WM$5,$B:$B,"&lt;&gt;"&amp;'PART METHOD'!$D$4,$B:$B,"&lt;&gt;"&amp;'PART METHOD'!$D$6)))/WM$3,0)/3600/$E29</f>
        <v>0</v>
      </c>
      <c r="WN29" s="0" t="n">
        <f aca="false">IF($S29="●",SUMIFS(ST_SUM!XB:XB,ST_SUM!$L:$L,$G29,ST_SUM!$M:$M,IF($B29='PART METHOD'!$D$4,"FMCNC1",IF($B29='PART METHOD'!$D$6,"FMCNC2","STD")))/IF($B29='PART METHOD'!$D$4,COUNTIFS($G:$G,$G29,$S:$S,"●",$A:$A,WN$5,$B:$B,'PART METHOD'!$D$4),IF($B29='PART METHOD'!$D$6,COUNTIFS($G:$G,$G29,$S:$S,"●",$A:$A,WN$5,$B:$B,'PART METHOD'!$D$6),COUNTIFS($G:$G,$G29,$S:$S,"●",$A:$A,WN$5,$B:$B,"&lt;&gt;"&amp;'PART METHOD'!$D$4,$B:$B,"&lt;&gt;"&amp;'PART METHOD'!$D$6)))/WN$3,0)/3600/$E29</f>
        <v>0</v>
      </c>
      <c r="WO29" s="0" t="n">
        <f aca="false">IF($T29="●",SUMIFS(ST_SUM!XC:XC,ST_SUM!$L:$L,$G29,ST_SUM!$M:$M,IF($B29='PART METHOD'!$D$4,"FMCNC1",IF($B29='PART METHOD'!$D$6,"FMCNC2","STD")))/IF($B29='PART METHOD'!$D$4,COUNTIFS($G:$G,$G29,$T:$T,"●",$A:$A,WO$5,$B:$B,'PART METHOD'!$D$4),IF($B29='PART METHOD'!$D$6,COUNTIFS($G:$G,$G29,$T:$T,"●",$A:$A,WO$5,$B:$B,'PART METHOD'!$D$6),COUNTIFS($G:$G,$G29,$T:$T,"●",$A:$A,WO$5,$B:$B,"&lt;&gt;"&amp;'PART METHOD'!$D$4,$B:$B,"&lt;&gt;"&amp;'PART METHOD'!$D$6)))/WO$3,0)/3600/$E29</f>
        <v>0</v>
      </c>
      <c r="WP29" s="0" t="n">
        <f aca="false">IF($U29="●",SUMIFS(ST_SUM!XD:XD,ST_SUM!$L:$L,$G29,ST_SUM!$M:$M,IF($B29='PART METHOD'!$D$4,"FMCNC1",IF($B29='PART METHOD'!$D$6,"FMCNC2","STD")))/IF($B29='PART METHOD'!$D$4,COUNTIFS($G:$G,$G29,$U:$U,"●",$A:$A,WP$5,$B:$B,'PART METHOD'!$D$4),IF($B29='PART METHOD'!$D$6,COUNTIFS($G:$G,$G29,$U:$U,"●",$A:$A,WP$5,$B:$B,'PART METHOD'!$D$6),COUNTIFS($G:$G,$G29,$U:$U,"●",$A:$A,WP$5,$B:$B,"&lt;&gt;"&amp;'PART METHOD'!$D$4,$B:$B,"&lt;&gt;"&amp;'PART METHOD'!$D$6)))/WP$3,0)/3600/$E29</f>
        <v>0</v>
      </c>
      <c r="WQ29" s="0" t="n">
        <f aca="false">IF($V29="●",SUMIFS(ST_SUM!XE:XE,ST_SUM!$L:$L,$G29,ST_SUM!$M:$M,IF($B29='PART METHOD'!$D$4,"FMCNC1",IF($B29='PART METHOD'!$D$6,"FMCNC2","STD")))/IF($B29='PART METHOD'!$D$4,COUNTIFS($G:$G,$G29,$V:$V,"●",$A:$A,WQ$5,$B:$B,'PART METHOD'!$D$4),IF($B29='PART METHOD'!$D$6,COUNTIFS($G:$G,$G29,$V:$V,"●",$A:$A,WQ$5,$B:$B,'PART METHOD'!$D$6),COUNTIFS($G:$G,$G29,$V:$V,"●",$A:$A,WQ$5,$B:$B,"&lt;&gt;"&amp;'PART METHOD'!$D$4,$B:$B,"&lt;&gt;"&amp;'PART METHOD'!$D$6)))/WQ$3,0)/3600/$E29</f>
        <v>0</v>
      </c>
      <c r="WR29" s="0" t="n">
        <f aca="false">IF($W29="●",SUMIFS(ST_SUM!XF:XF,ST_SUM!$L:$L,$G29,ST_SUM!$N:$N,IF($B29='PART METHOD'!$D$5,"HAND","STD"))/COUNTIFS($G:$G,$G29,$W:$W,"●",$A:$A,WR$5,$B:$B,IF($B29='PART METHOD'!$D$5,'PART METHOD'!$D$5,"&lt;&gt;"&amp;'PART METHOD'!$D$5))/WR$3,0)/3600/$E29</f>
        <v>0.0184375</v>
      </c>
      <c r="WS29" s="0" t="n">
        <f aca="false">IF($X29="●",SUMIFS(ST_SUM!XG:XG,ST_SUM!$L:$L,$G29)/COUNTIFS($G:$G,$G29,$X:$X,"●",$A:$A,WS$5)/WS$3,0)/3600/$E29</f>
        <v>0</v>
      </c>
      <c r="WT29" s="0" t="n">
        <f aca="false">IF($Y29="●",SUMIFS(ST_SUM!XH:XH,ST_SUM!$L:$L,$G29)/COUNTIFS($G:$G,$G29,$Y:$Y,"●",$A:$A,WT$5)/WT$3,0)/3600/$E29</f>
        <v>0</v>
      </c>
      <c r="WU29" s="0" t="n">
        <f aca="false">IF($Z29="●",SUMIFS(ST_SUM!XI:XI,ST_SUM!$L:$L,$G29)/COUNTIFS($G:$G,$G29,$Z:$Z,"●",$A:$A,WU$5)/WU$3,0)/3600/$E29</f>
        <v>0</v>
      </c>
      <c r="WV29" s="0" t="n">
        <f aca="false">IF($AA29="●",SUMIFS(ST_SUM!XJ:XJ,ST_SUM!$L:$L,$G29)/COUNTIFS($G:$G,$G29,$AA:$AA,"●",$A:$A,WV$5)/WV$3,0)/3600/$E29</f>
        <v>0</v>
      </c>
      <c r="WW29" s="0" t="n">
        <f aca="false">IF($AB29="●",SUMIFS(ST_SUM!XK:XK,ST_SUM!$L:$L,$G29)/COUNTIFS($G:$G,$G29,$AB:$AB,"●",$A:$A,WW$5)/WW$3,0)/3600/$E29</f>
        <v>0</v>
      </c>
      <c r="WX29" s="0" t="n">
        <f aca="false">IF($AC29="●",SUMIFS(ST_SUM!XL:XL,ST_SUM!$L:$L,$G29)/COUNTIFS($G:$G,$G29,$AC:$AC,"●",$A:$A,WX$5)/WX$3,0)/3600/$E29</f>
        <v>0</v>
      </c>
      <c r="WY29" s="0" t="n">
        <f aca="false">IF($AD29="●",SUMIFS(ST_SUM!XM:XM,ST_SUM!$L:$L,$G29)/COUNTIFS($G:$G,$G29,$AD:$AD,"●",$A:$A,WY$5)/WY$3,0)/3600/$E29</f>
        <v>0</v>
      </c>
      <c r="WZ29" s="0" t="n">
        <f aca="false">IF($AE29="●",SUMIFS(ST_SUM!XN:XN,ST_SUM!$L:$L,$G29)/COUNTIFS($G:$G,$G29,$AE:$AE,"●",$A:$A,WZ$5)/WZ$3,0)/3600/$E29</f>
        <v>0</v>
      </c>
      <c r="XA29" s="0" t="n">
        <f aca="false">IF($AF29="●",SUMIFS(ST_SUM!XO:XO,ST_SUM!$L:$L,$G29)/COUNTIFS($G:$G,$G29,$AF:$AF,"●",$A:$A,XA$5)/XA$3,0)/3600/$E29</f>
        <v>0</v>
      </c>
      <c r="XB29" s="0" t="n">
        <f aca="false">IF($AG29="●",SUMIFS(ST_SUM!XP:XP,ST_SUM!$L:$L,$G29)/COUNTIFS($G:$G,$G29,$AG:$AG,"●",$A:$A,XB$5)/XB$3,0)/3600/$E29</f>
        <v>0</v>
      </c>
      <c r="XC29" s="0" t="n">
        <f aca="false">IF($AH29="●",SUMIFS(ST_SUM!XQ:XQ,ST_SUM!$L:$L,$G29)/COUNTIFS($G:$G,$G29,$AH:$AH,"●",$A:$A,XC$5)/XC$3,0)/3600/$E29</f>
        <v>0</v>
      </c>
      <c r="XD29" s="0" t="n">
        <f aca="false">IF($AI29="●",SUMIFS(ST_SUM!XR:XR,ST_SUM!$L:$L,$G29)/COUNTIFS($G:$G,$G29,$AI:$AI,"●",$A:$A,XD$5)/XD$3,0)/3600/$E29</f>
        <v>0</v>
      </c>
      <c r="XE29" s="0" t="n">
        <f aca="false">IF($AJ29="●",SUMIFS(ST_SUM!XS:XS,ST_SUM!$L:$L,$G29)/COUNTIFS($G:$G,$G29,$AJ:$AJ,"●",$A:$A,XE$5)/XE$3,0)/3600/$E29</f>
        <v>0</v>
      </c>
      <c r="XF29" s="0" t="n">
        <f aca="false">IF($AK29="●",SUMIFS(ST_SUM!XT:XT,ST_SUM!$L:$L,$G29)/COUNTIFS($G:$G,$G29,$AK:$AK,"●",$A:$A,XF$5)/XF$3,0)/3600/$E29</f>
        <v>0</v>
      </c>
      <c r="XG29" s="0" t="n">
        <f aca="false">IF($AL29="●",SUMIFS(ST_SUM!XU:XU,ST_SUM!$L:$L,$G29)/COUNTIFS($G:$G,$G29,$AL:$AL,"●",$A:$A,XG$5)/XG$3,0)/3600/$E29</f>
        <v>0</v>
      </c>
      <c r="XH29" s="0" t="n">
        <f aca="false">IF($AM29="●",SUMIFS(ST_SUM!XV:XV,ST_SUM!$L:$L,$G29)/COUNTIFS($G:$G,$G29,$AM:$AM,"●",$A:$A,XH$5)/XH$3,0)/3600/$E29</f>
        <v>0</v>
      </c>
      <c r="XI29" s="0" t="n">
        <f aca="false">IF($AN29="●",SUMIFS(ST_SUM!XW:XW,ST_SUM!$L:$L,$G29)/COUNTIFS($G:$G,$G29,$AN:$AN,"●",$A:$A,XI$5)/XI$3,0)/3600/$E29</f>
        <v>0</v>
      </c>
      <c r="XJ29" s="0" t="n">
        <f aca="false">IF($AO29="●",SUMIFS(ST_SUM!XX:XX,ST_SUM!$L:$L,$G29)/COUNTIFS($G:$G,$G29,$AO:$AO,"●",$A:$A,XJ$5)/XJ$3,0)/3600/$E29</f>
        <v>0</v>
      </c>
      <c r="XK29" s="0" t="n">
        <f aca="false">IF($AP29="●",SUMIFS(ST_SUM!XY:XY,ST_SUM!$L:$L,$G29)/COUNTIFS($G:$G,$G29,$AP:$AP,"●",$A:$A,XK$5)/XK$3,0)/3600/$E29</f>
        <v>0</v>
      </c>
      <c r="XL29" s="0" t="n">
        <f aca="false">IF($AQ29="●",SUMIFS(ST_SUM!XZ:XZ,ST_SUM!$L:$L,$G29)/COUNTIFS($G:$G,$G29,$AQ:$AQ,"●",$A:$A,XL$5)/XL$3,0)/3600/$E29</f>
        <v>0</v>
      </c>
      <c r="XM29" s="0" t="n">
        <f aca="false">IF($AR29="●",SUMIFS(ST_SUM!YA:YA,ST_SUM!$L:$L,$G29)/COUNTIFS($G:$G,$G29,$AR:$AR,"●",$A:$A,XM$5)/XM$3,0)/3600/$E29</f>
        <v>0</v>
      </c>
      <c r="XN29" s="0" t="n">
        <f aca="false">IF($AS29="●",SUMIFS(ST_SUM!YB:YB,ST_SUM!$L:$L,$G29)/COUNTIFS($G:$G,$G29,$AS:$AS,"●",$A:$A,XN$5)/XN$3,0)/3600/$E29</f>
        <v>0</v>
      </c>
      <c r="XO29" s="0" t="n">
        <f aca="false">IF($AT29="●",SUMIFS(ST_SUM!YC:YC,ST_SUM!$L:$L,$G29)/COUNTIFS($G:$G,$G29,$AT:$AT,"●",$A:$A,XO$5)/XO$3,0)/3600/$E29</f>
        <v>0</v>
      </c>
      <c r="XP29" s="0" t="n">
        <f aca="false">IF($AU29="●",SUMIFS(ST_SUM!YD:YD,ST_SUM!$L:$L,$G29)/COUNTIFS($G:$G,$G29,$AU:$AU,"●",$A:$A,XP$5)/XP$3,0)/3600/$E29</f>
        <v>0</v>
      </c>
      <c r="XQ29" s="0" t="n">
        <f aca="false">IF($AV29="●",SUMIFS(ST_SUM!YE:YE,ST_SUM!$L:$L,$G29)/COUNTIFS($G:$G,$G29,$AV:$AV,"●",$A:$A,XQ$5)/XQ$3,0)/3600/$E29</f>
        <v>0</v>
      </c>
      <c r="XR29" s="0" t="n">
        <f aca="false">IF($AW29="●",SUMIFS(ST_SUM!YF:YF,ST_SUM!$L:$L,$G29)/COUNTIFS($G:$G,$G29,$AW:$AW,"●",$A:$A,XR$5)/XR$3,0)/3600/$E29</f>
        <v>0</v>
      </c>
      <c r="XS29" s="0" t="n">
        <f aca="false">IF($AX29="●",SUMIFS(ST_SUM!YG:YG,ST_SUM!$L:$L,$G29)/COUNTIFS($G:$G,$G29,$AX:$AX,"●",$A:$A,XS$5)/XS$3,0)/3600/$E29</f>
        <v>0</v>
      </c>
      <c r="XT29" s="0" t="n">
        <f aca="false">IF($AY29="●",SUMIFS(ST_SUM!YH:YH,ST_SUM!$L:$L,$G29)/COUNTIFS($G:$G,$G29,$AY:$AY,"●",$A:$A,XT$5)/XT$3,0)/3600/$E29</f>
        <v>0</v>
      </c>
      <c r="XU29" s="0" t="n">
        <f aca="false">IF($AZ29="●",SUMIFS(ST_SUM!YI:YI,ST_SUM!$L:$L,$G29)/COUNTIFS($G:$G,$G29,$AZ:$AZ,"●",$A:$A,XU$5)/XU$3,0)/3600/$E29</f>
        <v>0</v>
      </c>
      <c r="XV29" s="0" t="n">
        <f aca="false">IF($BA29="●",SUMIFS(ST_SUM!YJ:YJ,ST_SUM!$L:$L,$G29)/COUNTIFS($G:$G,$G29,$BA:$BA,"●",$A:$A,XV$5)/XV$3,0)/3600/$E29</f>
        <v>0</v>
      </c>
      <c r="XW29" s="0" t="n">
        <f aca="false">IF($BB29="●",SUMIFS(ST_SUM!YK:YK,ST_SUM!$L:$L,$G29)/COUNTIFS($G:$G,$G29,$BB:$BB,"●",$A:$A,XW$5)/XW$3,0)/3600/$E29</f>
        <v>0</v>
      </c>
      <c r="XX29" s="0" t="n">
        <f aca="false">IF($BC29="●",SUMIFS(ST_SUM!YL:YL,ST_SUM!$L:$L,$G29)/COUNTIFS($G:$G,$G29,$BC:$BC,"●",$A:$A,XX$5)/XX$3,0)/3600/$E29</f>
        <v>0</v>
      </c>
      <c r="XY29" s="0" t="n">
        <f aca="false">IF($BD29="●",SUMIFS(ST_SUM!YM:YM,ST_SUM!$L:$L,$G29)/COUNTIFS($G:$G,$G29,$BD:$BD,"●",$A:$A,XY$5)/XY$3,0)/3600/$E29</f>
        <v>0</v>
      </c>
      <c r="XZ29" s="0" t="n">
        <f aca="false">IF($BE29="●",SUMIFS(ST_SUM!YN:YN,ST_SUM!$L:$L,$G29)/COUNTIFS($G:$G,$G29,$BE:$BE,"●",$A:$A,XZ$5)/XZ$3,0)/3600/$E29</f>
        <v>0</v>
      </c>
      <c r="YA29" s="0" t="n">
        <f aca="false">IF($BF29="●",SUMIFS(ST_SUM!YO:YO,ST_SUM!$L:$L,$G29)/COUNTIFS($G:$G,$G29,$BF:$BF,"●",$A:$A,YA$5)/YA$3,0)/3600/$E29</f>
        <v>0</v>
      </c>
      <c r="YB29" s="0" t="n">
        <f aca="false">IF($BG29="●",SUMIFS(ST_SUM!YP:YP,ST_SUM!$L:$L,$G29)/COUNTIFS($G:$G,$G29,$BG:$BG,"●",$A:$A,YB$5)/YB$3,0)/3600/$E29</f>
        <v>0</v>
      </c>
      <c r="YC29" s="0" t="n">
        <f aca="false">IF($BH29="●",SUMIFS(ST_SUM!YQ:YQ,ST_SUM!$L:$L,$G29)/COUNTIFS($G:$G,$G29,$BH:$BH,"●",$A:$A,YC$5)/YC$3,0)/3600/$E29</f>
        <v>0</v>
      </c>
      <c r="YD29" s="0" t="n">
        <f aca="false">IF($BI29="●",SUMIFS(ST_SUM!YR:YR,ST_SUM!$L:$L,$G29)/COUNTIFS($G:$G,$G29,$BI:$BI,"●",$A:$A,YD$5)/YD$3,0)/3600/$E29</f>
        <v>0</v>
      </c>
      <c r="YE29" s="0" t="n">
        <f aca="false">IF($BJ29="●",SUMIFS(ST_SUM!YS:YS,ST_SUM!$L:$L,$G29)/COUNTIFS($G:$G,$G29,$BJ:$BJ,"●",$A:$A,YE$5)/YE$3,0)/3600/$E29</f>
        <v>0</v>
      </c>
      <c r="YF29" s="0" t="n">
        <f aca="false">IF($BK29="●",SUMIFS(ST_SUM!YT:YT,ST_SUM!$L:$L,$G29)/COUNTIFS($G:$G,$G29,$BK:$BK,"●",$A:$A,YF$5)/YF$3,0)/3600/$E29</f>
        <v>0</v>
      </c>
      <c r="YG29" s="0" t="n">
        <f aca="false">IF($BL29="●",SUMIFS(ST_SUM!YU:YU,ST_SUM!$L:$L,$G29)/COUNTIFS($G:$G,$G29,$BL:$BL,"●",$A:$A,YG$5)/YG$3,0)/3600/$E29</f>
        <v>0</v>
      </c>
      <c r="YH29" s="0" t="n">
        <f aca="false">IF($BM29="●",SUMIFS(ST_SUM!YV:YV,ST_SUM!$L:$L,$G29)/COUNTIFS($G:$G,$G29,$BM:$BM,"●",$A:$A,YH$5)/YH$3,0)/3600/$E29</f>
        <v>0</v>
      </c>
      <c r="YI29" s="0" t="n">
        <f aca="false">IF($BN29="●",SUMIFS(ST_SUM!YW:YW,ST_SUM!$L:$L,$G29)/COUNTIFS($G:$G,$G29,$BN:$BN,"●",$A:$A,YI$5)/YI$3,0)/3600/$E29</f>
        <v>0</v>
      </c>
      <c r="YJ29" s="0" t="n">
        <f aca="false">IF($BO29="●",SUMIFS(ST_SUM!YX:YX,ST_SUM!$L:$L,$G29)/COUNTIFS($G:$G,$G29,$BO:$BO,"●",$A:$A,YJ$5)/YJ$3,0)/3600/$E29</f>
        <v>0</v>
      </c>
      <c r="YK29" s="0" t="n">
        <f aca="false">IF($BP29="●",SUMIFS(ST_SUM!YY:YY,ST_SUM!$L:$L,$G29)/COUNTIFS($G:$G,$G29,$BP:$BP,"●",$A:$A,YK$5)/YK$3,0)/3600/$E29</f>
        <v>0</v>
      </c>
      <c r="YL29" s="0" t="n">
        <f aca="false">IF($BQ29="●",SUMIFS(ST_SUM!YZ:YZ,ST_SUM!$L:$L,$G29)/COUNTIFS($G:$G,$G29,$BQ:$BQ,"●",$A:$A,YL$5)/YL$3,0)/3600/$E29</f>
        <v>0</v>
      </c>
      <c r="YM29" s="0" t="n">
        <f aca="false">IF($BR29="●",SUMIFS(ST_SUM!ZA:ZA,ST_SUM!$L:$L,$G29)/COUNTIFS($G:$G,$G29,$BR:$BR,"●",$A:$A,YM$5)/YM$3,0)/3600/$E29</f>
        <v>0</v>
      </c>
      <c r="YN29" s="0" t="n">
        <f aca="false">IF($BS29="●",SUMIFS(ST_SUM!ZB:ZB,ST_SUM!$L:$L,$G29)/COUNTIFS($G:$G,$G29,$BS:$BS,"●",$A:$A,YN$5)/YN$3,0)/3600/$E29</f>
        <v>0</v>
      </c>
      <c r="YO29" s="0" t="n">
        <f aca="false">IF($BT29="●",SUMIFS(ST_SUM!ZC:ZC,ST_SUM!$L:$L,$G29)/COUNTIFS($G:$G,$G29,$BT:$BT,"●",$A:$A,YO$5)/YO$3,0)/3600/$E29</f>
        <v>0</v>
      </c>
      <c r="YP29" s="0" t="n">
        <f aca="false">SUM(WC29:YO29)</f>
        <v>0.0184375</v>
      </c>
      <c r="YQ29" s="0" t="n">
        <f aca="false">IF($H29="●",SUMIFS(ST_SUM!ZE:ZE,ST_SUM!$L:$L,$G29)/COUNTIFS($G:$G,$G29,$H:$H,"●",$A:$A,YQ$5)/YQ$3,0)/3600/$E29</f>
        <v>0</v>
      </c>
      <c r="YR29" s="0" t="n">
        <f aca="false">IF($I29="●",SUMIFS(ST_SUM!ZF:ZF,ST_SUM!$L:$L,$G29)/COUNTIFS($G:$G,$G29,$I:$I,"●",$A:$A,YR$5)/YR$3,0)/3600/$E29</f>
        <v>0</v>
      </c>
      <c r="YS29" s="0" t="n">
        <f aca="false">IF($J29="●",SUMIFS(ST_SUM!ZG:ZG,ST_SUM!$L:$L,$G29)/COUNTIFS($G:$G,$G29,$J:$J,"●",$A:$A,YS$5)/YS$3,0)/3600/$E29</f>
        <v>0</v>
      </c>
      <c r="YT29" s="0" t="n">
        <f aca="false">IF($K29="●",SUMIFS(ST_SUM!ZH:ZH,ST_SUM!$L:$L,$G29)/COUNTIFS($G:$G,$G29,$K:$K,"●",$A:$A,YT$5)/YT$3,0)/3600/$E29</f>
        <v>0</v>
      </c>
      <c r="YU29" s="0" t="n">
        <f aca="false">IF($L29="●",SUMIFS(ST_SUM!ZI:ZI,ST_SUM!$L:$L,$G29)/COUNTIFS($G:$G,$G29,$L:$L,"●",$A:$A,YU$5)/YU$3,0)/3600/$E29</f>
        <v>0</v>
      </c>
      <c r="YV29" s="0" t="n">
        <f aca="false">IF($M29="●",SUMIFS(ST_SUM!ZJ:ZJ,ST_SUM!$L:$L,$G29)/COUNTIFS($G:$G,$G29,$M:$M,"●",$A:$A,YV$5)/YV$3,0)/3600/$E29</f>
        <v>0</v>
      </c>
      <c r="YW29" s="0" t="n">
        <f aca="false">IF($N29="●",SUMIFS(ST_SUM!ZK:ZK,ST_SUM!$L:$L,$G29)/COUNTIFS($G:$G,$G29,$N:$N,"●",$A:$A,YW$5)/YW$3,0)/3600/$E29</f>
        <v>0</v>
      </c>
      <c r="YX29" s="0" t="n">
        <f aca="false">IF($O29="●",SUMIFS(ST_SUM!ZL:ZL,ST_SUM!$L:$L,$G29,ST_SUM!$M:$M,IF($B29='PART METHOD'!$D$4,"FMCNC1",IF($B29='PART METHOD'!$D$6,"FMCNC2","STD")))/IF($B29='PART METHOD'!$D$4,COUNTIFS($G:$G,$G29,$O:$O,"●",$A:$A,YX$5,$B:$B,'PART METHOD'!$D$4),IF($B29='PART METHOD'!$D$6,COUNTIFS($G:$G,$G29,$O:$O,"●",$A:$A,YX$5,$B:$B,'PART METHOD'!$D$6),COUNTIFS($G:$G,$G29,$O:$O,"●",$A:$A,YX$5,$B:$B,"&lt;&gt;"&amp;'PART METHOD'!$D$4,$B:$B,"&lt;&gt;"&amp;'PART METHOD'!$D$6)))/YX$3,0)/3600/$E29</f>
        <v>0</v>
      </c>
      <c r="YY29" s="0" t="n">
        <f aca="false">IF($P29="●",SUMIFS(ST_SUM!ZM:ZM,ST_SUM!$L:$L,$G29,ST_SUM!$M:$M,IF($B29='PART METHOD'!$D$4,"FMCNC1",IF($B29='PART METHOD'!$D$6,"FMCNC2","STD")))/IF($B29='PART METHOD'!$D$4,COUNTIFS($G:$G,$G29,$P:$P,"●",$A:$A,YY$5,$B:$B,'PART METHOD'!$D$4),IF($B29='PART METHOD'!$D$6,COUNTIFS($G:$G,$G29,$P:$P,"●",$A:$A,YY$5,$B:$B,'PART METHOD'!$D$6),COUNTIFS($G:$G,$G29,$P:$P,"●",$A:$A,YY$5,$B:$B,"&lt;&gt;"&amp;'PART METHOD'!$D$4,$B:$B,"&lt;&gt;"&amp;'PART METHOD'!$D$6)))/YY$3,0)/3600/$E29</f>
        <v>0</v>
      </c>
      <c r="YZ29" s="0" t="n">
        <f aca="false">IF($Q29="●",SUMIFS(ST_SUM!ZN:ZN,ST_SUM!$L:$L,$G29,ST_SUM!$M:$M,IF($B29='PART METHOD'!$D$4,"FMCNC1",IF($B29='PART METHOD'!$D$6,"FMCNC2","STD")))/IF($B29='PART METHOD'!$D$4,COUNTIFS($G:$G,$G29,$Q:$Q,"●",$A:$A,YZ$5,$B:$B,'PART METHOD'!$D$4),IF($B29='PART METHOD'!$D$6,COUNTIFS($G:$G,$G29,$Q:$Q,"●",$A:$A,YZ$5,$B:$B,'PART METHOD'!$D$6),COUNTIFS($G:$G,$G29,$Q:$Q,"●",$A:$A,YZ$5,$B:$B,"&lt;&gt;"&amp;'PART METHOD'!$D$4,$B:$B,"&lt;&gt;"&amp;'PART METHOD'!$D$6)))/YZ$3,0)/3600/$E29</f>
        <v>0</v>
      </c>
      <c r="ZA29" s="0" t="n">
        <f aca="false">IF($R29="●",SUMIFS(ST_SUM!ZO:ZO,ST_SUM!$L:$L,$G29,ST_SUM!$M:$M,IF($B29='PART METHOD'!$D$4,"FMCNC1",IF($B29='PART METHOD'!$D$6,"FMCNC2","STD")))/IF($B29='PART METHOD'!$D$4,COUNTIFS($G:$G,$G29,$R:$R,"●",$A:$A,ZA$5,$B:$B,'PART METHOD'!$D$4),IF($B29='PART METHOD'!$D$6,COUNTIFS($G:$G,$G29,$R:$R,"●",$A:$A,ZA$5,$B:$B,'PART METHOD'!$D$6),COUNTIFS($G:$G,$G29,$R:$R,"●",$A:$A,ZA$5,$B:$B,"&lt;&gt;"&amp;'PART METHOD'!$D$4,$B:$B,"&lt;&gt;"&amp;'PART METHOD'!$D$6)))/ZA$3,0)/3600/$E29</f>
        <v>0</v>
      </c>
      <c r="ZB29" s="0" t="n">
        <f aca="false">IF($S29="●",SUMIFS(ST_SUM!ZP:ZP,ST_SUM!$L:$L,$G29,ST_SUM!$M:$M,IF($B29='PART METHOD'!$D$4,"FMCNC1",IF($B29='PART METHOD'!$D$6,"FMCNC2","STD")))/IF($B29='PART METHOD'!$D$4,COUNTIFS($G:$G,$G29,$S:$S,"●",$A:$A,ZB$5,$B:$B,'PART METHOD'!$D$4),IF($B29='PART METHOD'!$D$6,COUNTIFS($G:$G,$G29,$S:$S,"●",$A:$A,ZB$5,$B:$B,'PART METHOD'!$D$6),COUNTIFS($G:$G,$G29,$S:$S,"●",$A:$A,ZB$5,$B:$B,"&lt;&gt;"&amp;'PART METHOD'!$D$4,$B:$B,"&lt;&gt;"&amp;'PART METHOD'!$D$6)))/ZB$3,0)/3600/$E29</f>
        <v>0</v>
      </c>
      <c r="ZC29" s="0" t="n">
        <f aca="false">IF($T29="●",SUMIFS(ST_SUM!ZQ:ZQ,ST_SUM!$L:$L,$G29,ST_SUM!$M:$M,IF($B29='PART METHOD'!$D$4,"FMCNC1",IF($B29='PART METHOD'!$D$6,"FMCNC2","STD")))/IF($B29='PART METHOD'!$D$4,COUNTIFS($G:$G,$G29,$T:$T,"●",$A:$A,ZC$5,$B:$B,'PART METHOD'!$D$4),IF($B29='PART METHOD'!$D$6,COUNTIFS($G:$G,$G29,$T:$T,"●",$A:$A,ZC$5,$B:$B,'PART METHOD'!$D$6),COUNTIFS($G:$G,$G29,$T:$T,"●",$A:$A,ZC$5,$B:$B,"&lt;&gt;"&amp;'PART METHOD'!$D$4,$B:$B,"&lt;&gt;"&amp;'PART METHOD'!$D$6)))/ZC$3,0)/3600/$E29</f>
        <v>0</v>
      </c>
      <c r="ZD29" s="0" t="n">
        <f aca="false">IF($U29="●",SUMIFS(ST_SUM!ZR:ZR,ST_SUM!$L:$L,$G29,ST_SUM!$M:$M,IF($B29='PART METHOD'!$D$4,"FMCNC1",IF($B29='PART METHOD'!$D$6,"FMCNC2","STD")))/IF($B29='PART METHOD'!$D$4,COUNTIFS($G:$G,$G29,$U:$U,"●",$A:$A,ZD$5,$B:$B,'PART METHOD'!$D$4),IF($B29='PART METHOD'!$D$6,COUNTIFS($G:$G,$G29,$U:$U,"●",$A:$A,ZD$5,$B:$B,'PART METHOD'!$D$6),COUNTIFS($G:$G,$G29,$U:$U,"●",$A:$A,ZD$5,$B:$B,"&lt;&gt;"&amp;'PART METHOD'!$D$4,$B:$B,"&lt;&gt;"&amp;'PART METHOD'!$D$6)))/ZD$3,0)/3600/$E29</f>
        <v>0</v>
      </c>
      <c r="ZE29" s="0" t="n">
        <f aca="false">IF($V29="●",SUMIFS(ST_SUM!ZS:ZS,ST_SUM!$L:$L,$G29,ST_SUM!$M:$M,IF($B29='PART METHOD'!$D$4,"FMCNC1",IF($B29='PART METHOD'!$D$6,"FMCNC2","STD")))/IF($B29='PART METHOD'!$D$4,COUNTIFS($G:$G,$G29,$V:$V,"●",$A:$A,ZE$5,$B:$B,'PART METHOD'!$D$4),IF($B29='PART METHOD'!$D$6,COUNTIFS($G:$G,$G29,$V:$V,"●",$A:$A,ZE$5,$B:$B,'PART METHOD'!$D$6),COUNTIFS($G:$G,$G29,$V:$V,"●",$A:$A,ZE$5,$B:$B,"&lt;&gt;"&amp;'PART METHOD'!$D$4,$B:$B,"&lt;&gt;"&amp;'PART METHOD'!$D$6)))/ZE$3,0)/3600/$E29</f>
        <v>0</v>
      </c>
      <c r="ZF29" s="0" t="n">
        <f aca="false">IF($W29="●",SUMIFS(ST_SUM!ZT:ZT,ST_SUM!$L:$L,$G29,ST_SUM!$N:$N,IF($B29='PART METHOD'!$D$5,"HAND","STD"))/COUNTIFS($G:$G,$G29,$W:$W,"●",$A:$A,ZF$5,$B:$B,IF($B29='PART METHOD'!$D$5,'PART METHOD'!$D$5,"&lt;&gt;"&amp;'PART METHOD'!$D$5))/ZF$3,0)/3600/$E29</f>
        <v>0.02590625</v>
      </c>
      <c r="ZG29" s="0" t="n">
        <f aca="false">IF($X29="●",SUMIFS(ST_SUM!ZU:ZU,ST_SUM!$L:$L,$G29)/COUNTIFS($G:$G,$G29,$X:$X,"●",$A:$A,ZG$5)/ZG$3,0)/3600/$E29</f>
        <v>0</v>
      </c>
      <c r="ZH29" s="0" t="n">
        <f aca="false">IF($Y29="●",SUMIFS(ST_SUM!ZV:ZV,ST_SUM!$L:$L,$G29)/COUNTIFS($G:$G,$G29,$Y:$Y,"●",$A:$A,ZH$5)/ZH$3,0)/3600/$E29</f>
        <v>0</v>
      </c>
      <c r="ZI29" s="0" t="n">
        <f aca="false">IF($Z29="●",SUMIFS(ST_SUM!ZW:ZW,ST_SUM!$L:$L,$G29)/COUNTIFS($G:$G,$G29,$Z:$Z,"●",$A:$A,ZI$5)/ZI$3,0)/3600/$E29</f>
        <v>0</v>
      </c>
      <c r="ZJ29" s="0" t="n">
        <f aca="false">IF($AA29="●",SUMIFS(ST_SUM!ZX:ZX,ST_SUM!$L:$L,$G29)/COUNTIFS($G:$G,$G29,$AA:$AA,"●",$A:$A,ZJ$5)/ZJ$3,0)/3600/$E29</f>
        <v>0</v>
      </c>
      <c r="ZK29" s="0" t="n">
        <f aca="false">IF($AB29="●",SUMIFS(ST_SUM!ZY:ZY,ST_SUM!$L:$L,$G29)/COUNTIFS($G:$G,$G29,$AB:$AB,"●",$A:$A,ZK$5)/ZK$3,0)/3600/$E29</f>
        <v>0</v>
      </c>
      <c r="ZL29" s="0" t="n">
        <f aca="false">IF($AC29="●",SUMIFS(ST_SUM!ZZ:ZZ,ST_SUM!$L:$L,$G29)/COUNTIFS($G:$G,$G29,$AC:$AC,"●",$A:$A,ZL$5)/ZL$3,0)/3600/$E29</f>
        <v>0</v>
      </c>
      <c r="ZM29" s="0" t="n">
        <f aca="false">IF($AD29="●",SUMIFS(ST_SUM!AAA:AAA,ST_SUM!$L:$L,$G29)/COUNTIFS($G:$G,$G29,$AD:$AD,"●",$A:$A,ZM$5)/ZM$3,0)/3600/$E29</f>
        <v>0</v>
      </c>
      <c r="ZN29" s="0" t="n">
        <f aca="false">IF($AE29="●",SUMIFS(ST_SUM!AAB:AAB,ST_SUM!$L:$L,$G29)/COUNTIFS($G:$G,$G29,$AE:$AE,"●",$A:$A,ZN$5)/ZN$3,0)/3600/$E29</f>
        <v>0</v>
      </c>
      <c r="ZO29" s="0" t="n">
        <f aca="false">IF($AF29="●",SUMIFS(ST_SUM!AAC:AAC,ST_SUM!$L:$L,$G29)/COUNTIFS($G:$G,$G29,$AF:$AF,"●",$A:$A,ZO$5)/ZO$3,0)/3600/$E29</f>
        <v>0</v>
      </c>
      <c r="ZP29" s="0" t="n">
        <f aca="false">IF($AG29="●",SUMIFS(ST_SUM!AAD:AAD,ST_SUM!$L:$L,$G29)/COUNTIFS($G:$G,$G29,$AG:$AG,"●",$A:$A,ZP$5)/ZP$3,0)/3600/$E29</f>
        <v>0</v>
      </c>
      <c r="ZQ29" s="0" t="n">
        <f aca="false">IF($AH29="●",SUMIFS(ST_SUM!AAE:AAE,ST_SUM!$L:$L,$G29)/COUNTIFS($G:$G,$G29,$AH:$AH,"●",$A:$A,ZQ$5)/ZQ$3,0)/3600/$E29</f>
        <v>0</v>
      </c>
      <c r="ZR29" s="0" t="n">
        <f aca="false">IF($AI29="●",SUMIFS(ST_SUM!AAF:AAF,ST_SUM!$L:$L,$G29)/COUNTIFS($G:$G,$G29,$AI:$AI,"●",$A:$A,ZR$5)/ZR$3,0)/3600/$E29</f>
        <v>0</v>
      </c>
      <c r="ZS29" s="0" t="n">
        <f aca="false">IF($AJ29="●",SUMIFS(ST_SUM!AAG:AAG,ST_SUM!$L:$L,$G29)/COUNTIFS($G:$G,$G29,$AJ:$AJ,"●",$A:$A,ZS$5)/ZS$3,0)/3600/$E29</f>
        <v>0</v>
      </c>
      <c r="ZT29" s="0" t="n">
        <f aca="false">IF($AK29="●",SUMIFS(ST_SUM!AAH:AAH,ST_SUM!$L:$L,$G29)/COUNTIFS($G:$G,$G29,$AK:$AK,"●",$A:$A,ZT$5)/ZT$3,0)/3600/$E29</f>
        <v>0</v>
      </c>
      <c r="ZU29" s="0" t="n">
        <f aca="false">IF($AL29="●",SUMIFS(ST_SUM!AAI:AAI,ST_SUM!$L:$L,$G29)/COUNTIFS($G:$G,$G29,$AL:$AL,"●",$A:$A,ZU$5)/ZU$3,0)/3600/$E29</f>
        <v>0</v>
      </c>
      <c r="ZV29" s="0" t="n">
        <f aca="false">IF($AM29="●",SUMIFS(ST_SUM!AAJ:AAJ,ST_SUM!$L:$L,$G29)/COUNTIFS($G:$G,$G29,$AM:$AM,"●",$A:$A,ZV$5)/ZV$3,0)/3600/$E29</f>
        <v>0</v>
      </c>
      <c r="ZW29" s="0" t="n">
        <f aca="false">IF($AN29="●",SUMIFS(ST_SUM!AAK:AAK,ST_SUM!$L:$L,$G29)/COUNTIFS($G:$G,$G29,$AN:$AN,"●",$A:$A,ZW$5)/ZW$3,0)/3600/$E29</f>
        <v>0</v>
      </c>
      <c r="ZX29" s="0" t="n">
        <f aca="false">IF($AO29="●",SUMIFS(ST_SUM!AAL:AAL,ST_SUM!$L:$L,$G29)/COUNTIFS($G:$G,$G29,$AO:$AO,"●",$A:$A,ZX$5)/ZX$3,0)/3600/$E29</f>
        <v>0</v>
      </c>
      <c r="ZY29" s="0" t="n">
        <f aca="false">IF($AP29="●",SUMIFS(ST_SUM!AAM:AAM,ST_SUM!$L:$L,$G29)/COUNTIFS($G:$G,$G29,$AP:$AP,"●",$A:$A,ZY$5)/ZY$3,0)/3600/$E29</f>
        <v>0</v>
      </c>
      <c r="ZZ29" s="0" t="n">
        <f aca="false">IF($AQ29="●",SUMIFS(ST_SUM!AAN:AAN,ST_SUM!$L:$L,$G29)/COUNTIFS($G:$G,$G29,$AQ:$AQ,"●",$A:$A,ZZ$5)/ZZ$3,0)/3600/$E29</f>
        <v>0</v>
      </c>
      <c r="AAA29" s="0" t="n">
        <f aca="false">IF($AR29="●",SUMIFS(ST_SUM!AAO:AAO,ST_SUM!$L:$L,$G29)/COUNTIFS($G:$G,$G29,$AR:$AR,"●",$A:$A,AAA$5)/AAA$3,0)/3600/$E29</f>
        <v>0</v>
      </c>
      <c r="AAB29" s="0" t="n">
        <f aca="false">IF($AS29="●",SUMIFS(ST_SUM!AAP:AAP,ST_SUM!$L:$L,$G29)/COUNTIFS($G:$G,$G29,$AS:$AS,"●",$A:$A,AAB$5)/AAB$3,0)/3600/$E29</f>
        <v>0</v>
      </c>
      <c r="AAC29" s="0" t="n">
        <f aca="false">IF($AT29="●",SUMIFS(ST_SUM!AAQ:AAQ,ST_SUM!$L:$L,$G29)/COUNTIFS($G:$G,$G29,$AT:$AT,"●",$A:$A,AAC$5)/AAC$3,0)/3600/$E29</f>
        <v>0</v>
      </c>
      <c r="AAD29" s="0" t="n">
        <f aca="false">IF($AU29="●",SUMIFS(ST_SUM!AAR:AAR,ST_SUM!$L:$L,$G29)/COUNTIFS($G:$G,$G29,$AU:$AU,"●",$A:$A,AAD$5)/AAD$3,0)/3600/$E29</f>
        <v>0</v>
      </c>
      <c r="AAE29" s="0" t="n">
        <f aca="false">IF($AV29="●",SUMIFS(ST_SUM!AAS:AAS,ST_SUM!$L:$L,$G29)/COUNTIFS($G:$G,$G29,$AV:$AV,"●",$A:$A,AAE$5)/AAE$3,0)/3600/$E29</f>
        <v>0</v>
      </c>
      <c r="AAF29" s="0" t="n">
        <f aca="false">IF($AW29="●",SUMIFS(ST_SUM!AAT:AAT,ST_SUM!$L:$L,$G29)/COUNTIFS($G:$G,$G29,$AW:$AW,"●",$A:$A,AAF$5)/AAF$3,0)/3600/$E29</f>
        <v>0</v>
      </c>
      <c r="AAG29" s="0" t="n">
        <f aca="false">IF($AX29="●",SUMIFS(ST_SUM!AAU:AAU,ST_SUM!$L:$L,$G29)/COUNTIFS($G:$G,$G29,$AX:$AX,"●",$A:$A,AAG$5)/AAG$3,0)/3600/$E29</f>
        <v>0</v>
      </c>
      <c r="AAH29" s="0" t="n">
        <f aca="false">IF($AY29="●",SUMIFS(ST_SUM!AAV:AAV,ST_SUM!$L:$L,$G29)/COUNTIFS($G:$G,$G29,$AY:$AY,"●",$A:$A,AAH$5)/AAH$3,0)/3600/$E29</f>
        <v>0</v>
      </c>
      <c r="AAI29" s="0" t="n">
        <f aca="false">IF($AZ29="●",SUMIFS(ST_SUM!AAW:AAW,ST_SUM!$L:$L,$G29)/COUNTIFS($G:$G,$G29,$AZ:$AZ,"●",$A:$A,AAI$5)/AAI$3,0)/3600/$E29</f>
        <v>0</v>
      </c>
      <c r="AAJ29" s="0" t="n">
        <f aca="false">IF($BA29="●",SUMIFS(ST_SUM!AAX:AAX,ST_SUM!$L:$L,$G29)/COUNTIFS($G:$G,$G29,$BA:$BA,"●",$A:$A,AAJ$5)/AAJ$3,0)/3600/$E29</f>
        <v>0</v>
      </c>
      <c r="AAK29" s="0" t="n">
        <f aca="false">IF($BB29="●",SUMIFS(ST_SUM!AAY:AAY,ST_SUM!$L:$L,$G29)/COUNTIFS($G:$G,$G29,$BB:$BB,"●",$A:$A,AAK$5)/AAK$3,0)/3600/$E29</f>
        <v>0</v>
      </c>
      <c r="AAL29" s="0" t="n">
        <f aca="false">IF($BC29="●",SUMIFS(ST_SUM!AAZ:AAZ,ST_SUM!$L:$L,$G29)/COUNTIFS($G:$G,$G29,$BC:$BC,"●",$A:$A,AAL$5)/AAL$3,0)/3600/$E29</f>
        <v>0</v>
      </c>
      <c r="AAM29" s="0" t="n">
        <f aca="false">IF($BD29="●",SUMIFS(ST_SUM!ABA:ABA,ST_SUM!$L:$L,$G29)/COUNTIFS($G:$G,$G29,$BD:$BD,"●",$A:$A,AAM$5)/AAM$3,0)/3600/$E29</f>
        <v>0</v>
      </c>
      <c r="AAN29" s="0" t="n">
        <f aca="false">IF($BE29="●",SUMIFS(ST_SUM!ABB:ABB,ST_SUM!$L:$L,$G29)/COUNTIFS($G:$G,$G29,$BE:$BE,"●",$A:$A,AAN$5)/AAN$3,0)/3600/$E29</f>
        <v>0</v>
      </c>
      <c r="AAO29" s="0" t="n">
        <f aca="false">IF($BF29="●",SUMIFS(ST_SUM!ABC:ABC,ST_SUM!$L:$L,$G29)/COUNTIFS($G:$G,$G29,$BF:$BF,"●",$A:$A,AAO$5)/AAO$3,0)/3600/$E29</f>
        <v>0</v>
      </c>
      <c r="AAP29" s="0" t="n">
        <f aca="false">IF($BG29="●",SUMIFS(ST_SUM!ABD:ABD,ST_SUM!$L:$L,$G29)/COUNTIFS($G:$G,$G29,$BG:$BG,"●",$A:$A,AAP$5)/AAP$3,0)/3600/$E29</f>
        <v>0</v>
      </c>
      <c r="AAQ29" s="0" t="n">
        <f aca="false">IF($BH29="●",SUMIFS(ST_SUM!ABE:ABE,ST_SUM!$L:$L,$G29)/COUNTIFS($G:$G,$G29,$BH:$BH,"●",$A:$A,AAQ$5)/AAQ$3,0)/3600/$E29</f>
        <v>0</v>
      </c>
      <c r="AAR29" s="0" t="n">
        <f aca="false">IF($BI29="●",SUMIFS(ST_SUM!ABF:ABF,ST_SUM!$L:$L,$G29)/COUNTIFS($G:$G,$G29,$BI:$BI,"●",$A:$A,AAR$5)/AAR$3,0)/3600/$E29</f>
        <v>0</v>
      </c>
      <c r="AAS29" s="0" t="n">
        <f aca="false">IF($BJ29="●",SUMIFS(ST_SUM!ABG:ABG,ST_SUM!$L:$L,$G29)/COUNTIFS($G:$G,$G29,$BJ:$BJ,"●",$A:$A,AAS$5)/AAS$3,0)/3600/$E29</f>
        <v>0</v>
      </c>
      <c r="AAT29" s="0" t="n">
        <f aca="false">IF($BK29="●",SUMIFS(ST_SUM!ABH:ABH,ST_SUM!$L:$L,$G29)/COUNTIFS($G:$G,$G29,$BK:$BK,"●",$A:$A,AAT$5)/AAT$3,0)/3600/$E29</f>
        <v>0</v>
      </c>
      <c r="AAU29" s="0" t="n">
        <f aca="false">IF($BL29="●",SUMIFS(ST_SUM!ABI:ABI,ST_SUM!$L:$L,$G29)/COUNTIFS($G:$G,$G29,$BL:$BL,"●",$A:$A,AAU$5)/AAU$3,0)/3600/$E29</f>
        <v>0</v>
      </c>
      <c r="AAV29" s="0" t="n">
        <f aca="false">IF($BM29="●",SUMIFS(ST_SUM!ABJ:ABJ,ST_SUM!$L:$L,$G29)/COUNTIFS($G:$G,$G29,$BM:$BM,"●",$A:$A,AAV$5)/AAV$3,0)/3600/$E29</f>
        <v>0</v>
      </c>
      <c r="AAW29" s="0" t="n">
        <f aca="false">IF($BN29="●",SUMIFS(ST_SUM!ABK:ABK,ST_SUM!$L:$L,$G29)/COUNTIFS($G:$G,$G29,$BN:$BN,"●",$A:$A,AAW$5)/AAW$3,0)/3600/$E29</f>
        <v>0</v>
      </c>
      <c r="AAX29" s="0" t="n">
        <f aca="false">IF($BO29="●",SUMIFS(ST_SUM!ABL:ABL,ST_SUM!$L:$L,$G29)/COUNTIFS($G:$G,$G29,$BO:$BO,"●",$A:$A,AAX$5)/AAX$3,0)/3600/$E29</f>
        <v>0</v>
      </c>
      <c r="AAY29" s="0" t="n">
        <f aca="false">IF($BP29="●",SUMIFS(ST_SUM!ABM:ABM,ST_SUM!$L:$L,$G29)/COUNTIFS($G:$G,$G29,$BP:$BP,"●",$A:$A,AAY$5)/AAY$3,0)/3600/$E29</f>
        <v>0</v>
      </c>
      <c r="AAZ29" s="0" t="n">
        <f aca="false">IF($BQ29="●",SUMIFS(ST_SUM!ABN:ABN,ST_SUM!$L:$L,$G29)/COUNTIFS($G:$G,$G29,$BQ:$BQ,"●",$A:$A,AAZ$5)/AAZ$3,0)/3600/$E29</f>
        <v>0</v>
      </c>
      <c r="ABA29" s="0" t="n">
        <f aca="false">IF($BR29="●",SUMIFS(ST_SUM!ABO:ABO,ST_SUM!$L:$L,$G29)/COUNTIFS($G:$G,$G29,$BR:$BR,"●",$A:$A,ABA$5)/ABA$3,0)/3600/$E29</f>
        <v>0</v>
      </c>
      <c r="ABB29" s="0" t="n">
        <f aca="false">IF($BS29="●",SUMIFS(ST_SUM!ABP:ABP,ST_SUM!$L:$L,$G29)/COUNTIFS($G:$G,$G29,$BS:$BS,"●",$A:$A,ABB$5)/ABB$3,0)/3600/$E29</f>
        <v>0</v>
      </c>
      <c r="ABC29" s="0" t="n">
        <f aca="false">IF($BT29="●",SUMIFS(ST_SUM!ABQ:ABQ,ST_SUM!$L:$L,$G29)/COUNTIFS($G:$G,$G29,$BT:$BT,"●",$A:$A,ABC$5)/ABC$3,0)/3600/$E29</f>
        <v>0</v>
      </c>
      <c r="ABD29" s="0" t="n">
        <f aca="false">SUM(YQ29:ABC29)</f>
        <v>0.02590625</v>
      </c>
      <c r="ABE29" s="0" t="n">
        <f aca="false">IF($H29="●",SUMIFS(ST_SUM!ABS:ABS,ST_SUM!$L:$L,$G29)/COUNTIFS($G:$G,$G29,$H:$H,"●",$A:$A,ABE$5)/ABE$3,0)/3600/$E29</f>
        <v>0</v>
      </c>
      <c r="ABF29" s="0" t="n">
        <f aca="false">IF($I29="●",SUMIFS(ST_SUM!ABT:ABT,ST_SUM!$L:$L,$G29)/COUNTIFS($G:$G,$G29,$I:$I,"●",$A:$A,ABF$5)/ABF$3,0)/3600/$E29</f>
        <v>0</v>
      </c>
      <c r="ABG29" s="0" t="n">
        <f aca="false">IF($J29="●",SUMIFS(ST_SUM!ABU:ABU,ST_SUM!$L:$L,$G29)/COUNTIFS($G:$G,$G29,$J:$J,"●",$A:$A,ABG$5)/ABG$3,0)/3600/$E29</f>
        <v>0</v>
      </c>
      <c r="ABH29" s="0" t="n">
        <f aca="false">IF($K29="●",SUMIFS(ST_SUM!ABV:ABV,ST_SUM!$L:$L,$G29)/COUNTIFS($G:$G,$G29,$K:$K,"●",$A:$A,ABH$5)/ABH$3,0)/3600/$E29</f>
        <v>0</v>
      </c>
      <c r="ABI29" s="0" t="n">
        <f aca="false">IF($L29="●",SUMIFS(ST_SUM!ABW:ABW,ST_SUM!$L:$L,$G29)/COUNTIFS($G:$G,$G29,$L:$L,"●",$A:$A,ABI$5)/ABI$3,0)/3600/$E29</f>
        <v>0</v>
      </c>
      <c r="ABJ29" s="0" t="n">
        <f aca="false">IF($M29="●",SUMIFS(ST_SUM!ABX:ABX,ST_SUM!$L:$L,$G29)/COUNTIFS($G:$G,$G29,$M:$M,"●",$A:$A,ABJ$5)/ABJ$3,0)/3600/$E29</f>
        <v>0</v>
      </c>
      <c r="ABK29" s="0" t="n">
        <f aca="false">IF($N29="●",SUMIFS(ST_SUM!ABY:ABY,ST_SUM!$L:$L,$G29)/COUNTIFS($G:$G,$G29,$N:$N,"●",$A:$A,ABK$5)/ABK$3,0)/3600/$E29</f>
        <v>0</v>
      </c>
      <c r="ABL29" s="0" t="n">
        <f aca="false">IF($O29="●",SUMIFS(ST_SUM!ABZ:ABZ,ST_SUM!$L:$L,$G29,ST_SUM!$M:$M,IF($B29='PART METHOD'!$D$4,"FMCNC1",IF($B29='PART METHOD'!$D$6,"FMCNC2","STD")))/IF($B29='PART METHOD'!$D$4,COUNTIFS($G:$G,$G29,$O:$O,"●",$A:$A,ABL$5,$B:$B,'PART METHOD'!$D$4),IF($B29='PART METHOD'!$D$6,COUNTIFS($G:$G,$G29,$O:$O,"●",$A:$A,ABL$5,$B:$B,'PART METHOD'!$D$6),COUNTIFS($G:$G,$G29,$O:$O,"●",$A:$A,ABL$5,$B:$B,"&lt;&gt;"&amp;'PART METHOD'!$D$4,$B:$B,"&lt;&gt;"&amp;'PART METHOD'!$D$6)))/ABL$3,0)/3600/$E29</f>
        <v>0</v>
      </c>
      <c r="ABM29" s="0" t="n">
        <f aca="false">IF($P29="●",SUMIFS(ST_SUM!ACA:ACA,ST_SUM!$L:$L,$G29,ST_SUM!$M:$M,IF($B29='PART METHOD'!$D$4,"FMCNC1",IF($B29='PART METHOD'!$D$6,"FMCNC2","STD")))/IF($B29='PART METHOD'!$D$4,COUNTIFS($G:$G,$G29,$P:$P,"●",$A:$A,ABM$5,$B:$B,'PART METHOD'!$D$4),IF($B29='PART METHOD'!$D$6,COUNTIFS($G:$G,$G29,$P:$P,"●",$A:$A,ABM$5,$B:$B,'PART METHOD'!$D$6),COUNTIFS($G:$G,$G29,$P:$P,"●",$A:$A,ABM$5,$B:$B,"&lt;&gt;"&amp;'PART METHOD'!$D$4,$B:$B,"&lt;&gt;"&amp;'PART METHOD'!$D$6)))/ABM$3,0)/3600/$E29</f>
        <v>0</v>
      </c>
      <c r="ABN29" s="0" t="n">
        <f aca="false">IF($Q29="●",SUMIFS(ST_SUM!ACB:ACB,ST_SUM!$L:$L,$G29,ST_SUM!$M:$M,IF($B29='PART METHOD'!$D$4,"FMCNC1",IF($B29='PART METHOD'!$D$6,"FMCNC2","STD")))/IF($B29='PART METHOD'!$D$4,COUNTIFS($G:$G,$G29,$Q:$Q,"●",$A:$A,ABN$5,$B:$B,'PART METHOD'!$D$4),IF($B29='PART METHOD'!$D$6,COUNTIFS($G:$G,$G29,$Q:$Q,"●",$A:$A,ABN$5,$B:$B,'PART METHOD'!$D$6),COUNTIFS($G:$G,$G29,$Q:$Q,"●",$A:$A,ABN$5,$B:$B,"&lt;&gt;"&amp;'PART METHOD'!$D$4,$B:$B,"&lt;&gt;"&amp;'PART METHOD'!$D$6)))/ABN$3,0)/3600/$E29</f>
        <v>0</v>
      </c>
      <c r="ABO29" s="0" t="n">
        <f aca="false">IF($R29="●",SUMIFS(ST_SUM!ACC:ACC,ST_SUM!$L:$L,$G29,ST_SUM!$M:$M,IF($B29='PART METHOD'!$D$4,"FMCNC1",IF($B29='PART METHOD'!$D$6,"FMCNC2","STD")))/IF($B29='PART METHOD'!$D$4,COUNTIFS($G:$G,$G29,$R:$R,"●",$A:$A,ABO$5,$B:$B,'PART METHOD'!$D$4),IF($B29='PART METHOD'!$D$6,COUNTIFS($G:$G,$G29,$R:$R,"●",$A:$A,ABO$5,$B:$B,'PART METHOD'!$D$6),COUNTIFS($G:$G,$G29,$R:$R,"●",$A:$A,ABO$5,$B:$B,"&lt;&gt;"&amp;'PART METHOD'!$D$4,$B:$B,"&lt;&gt;"&amp;'PART METHOD'!$D$6)))/ABO$3,0)/3600/$E29</f>
        <v>0</v>
      </c>
      <c r="ABP29" s="0" t="n">
        <f aca="false">IF($S29="●",SUMIFS(ST_SUM!ACD:ACD,ST_SUM!$L:$L,$G29,ST_SUM!$M:$M,IF($B29='PART METHOD'!$D$4,"FMCNC1",IF($B29='PART METHOD'!$D$6,"FMCNC2","STD")))/IF($B29='PART METHOD'!$D$4,COUNTIFS($G:$G,$G29,$S:$S,"●",$A:$A,ABP$5,$B:$B,'PART METHOD'!$D$4),IF($B29='PART METHOD'!$D$6,COUNTIFS($G:$G,$G29,$S:$S,"●",$A:$A,ABP$5,$B:$B,'PART METHOD'!$D$6),COUNTIFS($G:$G,$G29,$S:$S,"●",$A:$A,ABP$5,$B:$B,"&lt;&gt;"&amp;'PART METHOD'!$D$4,$B:$B,"&lt;&gt;"&amp;'PART METHOD'!$D$6)))/ABP$3,0)/3600/$E29</f>
        <v>0</v>
      </c>
      <c r="ABQ29" s="0" t="n">
        <f aca="false">IF($T29="●",SUMIFS(ST_SUM!ACE:ACE,ST_SUM!$L:$L,$G29,ST_SUM!$M:$M,IF($B29='PART METHOD'!$D$4,"FMCNC1",IF($B29='PART METHOD'!$D$6,"FMCNC2","STD")))/IF($B29='PART METHOD'!$D$4,COUNTIFS($G:$G,$G29,$T:$T,"●",$A:$A,ABQ$5,$B:$B,'PART METHOD'!$D$4),IF($B29='PART METHOD'!$D$6,COUNTIFS($G:$G,$G29,$T:$T,"●",$A:$A,ABQ$5,$B:$B,'PART METHOD'!$D$6),COUNTIFS($G:$G,$G29,$T:$T,"●",$A:$A,ABQ$5,$B:$B,"&lt;&gt;"&amp;'PART METHOD'!$D$4,$B:$B,"&lt;&gt;"&amp;'PART METHOD'!$D$6)))/ABQ$3,0)/3600/$E29</f>
        <v>0</v>
      </c>
      <c r="ABR29" s="0" t="n">
        <f aca="false">IF($U29="●",SUMIFS(ST_SUM!ACF:ACF,ST_SUM!$L:$L,$G29,ST_SUM!$M:$M,IF($B29='PART METHOD'!$D$4,"FMCNC1",IF($B29='PART METHOD'!$D$6,"FMCNC2","STD")))/IF($B29='PART METHOD'!$D$4,COUNTIFS($G:$G,$G29,$U:$U,"●",$A:$A,ABR$5,$B:$B,'PART METHOD'!$D$4),IF($B29='PART METHOD'!$D$6,COUNTIFS($G:$G,$G29,$U:$U,"●",$A:$A,ABR$5,$B:$B,'PART METHOD'!$D$6),COUNTIFS($G:$G,$G29,$U:$U,"●",$A:$A,ABR$5,$B:$B,"&lt;&gt;"&amp;'PART METHOD'!$D$4,$B:$B,"&lt;&gt;"&amp;'PART METHOD'!$D$6)))/ABR$3,0)/3600/$E29</f>
        <v>0</v>
      </c>
      <c r="ABS29" s="0" t="n">
        <f aca="false">IF($V29="●",SUMIFS(ST_SUM!ACG:ACG,ST_SUM!$L:$L,$G29,ST_SUM!$M:$M,IF($B29='PART METHOD'!$D$4,"FMCNC1",IF($B29='PART METHOD'!$D$6,"FMCNC2","STD")))/IF($B29='PART METHOD'!$D$4,COUNTIFS($G:$G,$G29,$V:$V,"●",$A:$A,ABS$5,$B:$B,'PART METHOD'!$D$4),IF($B29='PART METHOD'!$D$6,COUNTIFS($G:$G,$G29,$V:$V,"●",$A:$A,ABS$5,$B:$B,'PART METHOD'!$D$6),COUNTIFS($G:$G,$G29,$V:$V,"●",$A:$A,ABS$5,$B:$B,"&lt;&gt;"&amp;'PART METHOD'!$D$4,$B:$B,"&lt;&gt;"&amp;'PART METHOD'!$D$6)))/ABS$3,0)/3600/$E29</f>
        <v>0</v>
      </c>
      <c r="ABT29" s="0" t="n">
        <f aca="false">IF($W29="●",SUMIFS(ST_SUM!ACH:ACH,ST_SUM!$L:$L,$G29,ST_SUM!$N:$N,IF($B29='PART METHOD'!$D$5,"HAND","STD"))/COUNTIFS($G:$G,$G29,$W:$W,"●",$A:$A,ABT$5,$B:$B,IF($B29='PART METHOD'!$D$5,'PART METHOD'!$D$5,"&lt;&gt;"&amp;'PART METHOD'!$D$5))/ABT$3,0)/3600/$E29</f>
        <v>0.0152281746031746</v>
      </c>
      <c r="ABU29" s="0" t="n">
        <f aca="false">IF($X29="●",SUMIFS(ST_SUM!ACI:ACI,ST_SUM!$L:$L,$G29)/COUNTIFS($G:$G,$G29,$X:$X,"●",$A:$A,ABU$5)/ABU$3,0)/3600/$E29</f>
        <v>0</v>
      </c>
      <c r="ABV29" s="0" t="n">
        <f aca="false">IF($Y29="●",SUMIFS(ST_SUM!ACJ:ACJ,ST_SUM!$L:$L,$G29)/COUNTIFS($G:$G,$G29,$Y:$Y,"●",$A:$A,ABV$5)/ABV$3,0)/3600/$E29</f>
        <v>0</v>
      </c>
      <c r="ABW29" s="0" t="n">
        <f aca="false">IF($Z29="●",SUMIFS(ST_SUM!ACK:ACK,ST_SUM!$L:$L,$G29)/COUNTIFS($G:$G,$G29,$Z:$Z,"●",$A:$A,ABW$5)/ABW$3,0)/3600/$E29</f>
        <v>0</v>
      </c>
      <c r="ABX29" s="0" t="n">
        <f aca="false">IF($AA29="●",SUMIFS(ST_SUM!ACL:ACL,ST_SUM!$L:$L,$G29)/COUNTIFS($G:$G,$G29,$AA:$AA,"●",$A:$A,ABX$5)/ABX$3,0)/3600/$E29</f>
        <v>0</v>
      </c>
      <c r="ABY29" s="0" t="n">
        <f aca="false">IF($AB29="●",SUMIFS(ST_SUM!ACM:ACM,ST_SUM!$L:$L,$G29)/COUNTIFS($G:$G,$G29,$AB:$AB,"●",$A:$A,ABY$5)/ABY$3,0)/3600/$E29</f>
        <v>0</v>
      </c>
      <c r="ABZ29" s="0" t="n">
        <f aca="false">IF($AC29="●",SUMIFS(ST_SUM!ACN:ACN,ST_SUM!$L:$L,$G29)/COUNTIFS($G:$G,$G29,$AC:$AC,"●",$A:$A,ABZ$5)/ABZ$3,0)/3600/$E29</f>
        <v>0</v>
      </c>
      <c r="ACA29" s="0" t="n">
        <f aca="false">IF($AD29="●",SUMIFS(ST_SUM!ACO:ACO,ST_SUM!$L:$L,$G29)/COUNTIFS($G:$G,$G29,$AD:$AD,"●",$A:$A,ACA$5)/ACA$3,0)/3600/$E29</f>
        <v>0</v>
      </c>
      <c r="ACB29" s="0" t="n">
        <f aca="false">IF($AE29="●",SUMIFS(ST_SUM!ACP:ACP,ST_SUM!$L:$L,$G29)/COUNTIFS($G:$G,$G29,$AE:$AE,"●",$A:$A,ACB$5)/ACB$3,0)/3600/$E29</f>
        <v>0</v>
      </c>
      <c r="ACC29" s="0" t="n">
        <f aca="false">IF($AF29="●",SUMIFS(ST_SUM!ACQ:ACQ,ST_SUM!$L:$L,$G29)/COUNTIFS($G:$G,$G29,$AF:$AF,"●",$A:$A,ACC$5)/ACC$3,0)/3600/$E29</f>
        <v>0</v>
      </c>
      <c r="ACD29" s="0" t="n">
        <f aca="false">IF($AG29="●",SUMIFS(ST_SUM!ACR:ACR,ST_SUM!$L:$L,$G29)/COUNTIFS($G:$G,$G29,$AG:$AG,"●",$A:$A,ACD$5)/ACD$3,0)/3600/$E29</f>
        <v>0</v>
      </c>
      <c r="ACE29" s="0" t="n">
        <f aca="false">IF($AH29="●",SUMIFS(ST_SUM!ACS:ACS,ST_SUM!$L:$L,$G29)/COUNTIFS($G:$G,$G29,$AH:$AH,"●",$A:$A,ACE$5)/ACE$3,0)/3600/$E29</f>
        <v>0</v>
      </c>
      <c r="ACF29" s="0" t="n">
        <f aca="false">IF($AI29="●",SUMIFS(ST_SUM!ACT:ACT,ST_SUM!$L:$L,$G29)/COUNTIFS($G:$G,$G29,$AI:$AI,"●",$A:$A,ACF$5)/ACF$3,0)/3600/$E29</f>
        <v>0</v>
      </c>
      <c r="ACG29" s="0" t="n">
        <f aca="false">IF($AJ29="●",SUMIFS(ST_SUM!ACU:ACU,ST_SUM!$L:$L,$G29)/COUNTIFS($G:$G,$G29,$AJ:$AJ,"●",$A:$A,ACG$5)/ACG$3,0)/3600/$E29</f>
        <v>0</v>
      </c>
      <c r="ACH29" s="0" t="n">
        <f aca="false">IF($AK29="●",SUMIFS(ST_SUM!ACV:ACV,ST_SUM!$L:$L,$G29)/COUNTIFS($G:$G,$G29,$AK:$AK,"●",$A:$A,ACH$5)/ACH$3,0)/3600/$E29</f>
        <v>0</v>
      </c>
      <c r="ACI29" s="0" t="n">
        <f aca="false">IF($AL29="●",SUMIFS(ST_SUM!ACW:ACW,ST_SUM!$L:$L,$G29)/COUNTIFS($G:$G,$G29,$AL:$AL,"●",$A:$A,ACI$5)/ACI$3,0)/3600/$E29</f>
        <v>0</v>
      </c>
      <c r="ACJ29" s="0" t="n">
        <f aca="false">IF($AM29="●",SUMIFS(ST_SUM!ACX:ACX,ST_SUM!$L:$L,$G29)/COUNTIFS($G:$G,$G29,$AM:$AM,"●",$A:$A,ACJ$5)/ACJ$3,0)/3600/$E29</f>
        <v>0</v>
      </c>
      <c r="ACK29" s="0" t="n">
        <f aca="false">IF($AN29="●",SUMIFS(ST_SUM!ACY:ACY,ST_SUM!$L:$L,$G29)/COUNTIFS($G:$G,$G29,$AN:$AN,"●",$A:$A,ACK$5)/ACK$3,0)/3600/$E29</f>
        <v>0</v>
      </c>
      <c r="ACL29" s="0" t="n">
        <f aca="false">IF($AO29="●",SUMIFS(ST_SUM!ACZ:ACZ,ST_SUM!$L:$L,$G29)/COUNTIFS($G:$G,$G29,$AO:$AO,"●",$A:$A,ACL$5)/ACL$3,0)/3600/$E29</f>
        <v>0</v>
      </c>
      <c r="ACM29" s="0" t="n">
        <f aca="false">IF($AP29="●",SUMIFS(ST_SUM!ADA:ADA,ST_SUM!$L:$L,$G29)/COUNTIFS($G:$G,$G29,$AP:$AP,"●",$A:$A,ACM$5)/ACM$3,0)/3600/$E29</f>
        <v>0</v>
      </c>
      <c r="ACN29" s="0" t="n">
        <f aca="false">IF($AQ29="●",SUMIFS(ST_SUM!ADB:ADB,ST_SUM!$L:$L,$G29)/COUNTIFS($G:$G,$G29,$AQ:$AQ,"●",$A:$A,ACN$5)/ACN$3,0)/3600/$E29</f>
        <v>0</v>
      </c>
      <c r="ACO29" s="0" t="n">
        <f aca="false">IF($AR29="●",SUMIFS(ST_SUM!ADC:ADC,ST_SUM!$L:$L,$G29)/COUNTIFS($G:$G,$G29,$AR:$AR,"●",$A:$A,ACO$5)/ACO$3,0)/3600/$E29</f>
        <v>0</v>
      </c>
      <c r="ACP29" s="0" t="n">
        <f aca="false">IF($AS29="●",SUMIFS(ST_SUM!ADD:ADD,ST_SUM!$L:$L,$G29)/COUNTIFS($G:$G,$G29,$AS:$AS,"●",$A:$A,ACP$5)/ACP$3,0)/3600/$E29</f>
        <v>0</v>
      </c>
      <c r="ACQ29" s="0" t="n">
        <f aca="false">IF($AT29="●",SUMIFS(ST_SUM!ADE:ADE,ST_SUM!$L:$L,$G29)/COUNTIFS($G:$G,$G29,$AT:$AT,"●",$A:$A,ACQ$5)/ACQ$3,0)/3600/$E29</f>
        <v>0</v>
      </c>
      <c r="ACR29" s="0" t="n">
        <f aca="false">IF($AU29="●",SUMIFS(ST_SUM!ADF:ADF,ST_SUM!$L:$L,$G29)/COUNTIFS($G:$G,$G29,$AU:$AU,"●",$A:$A,ACR$5)/ACR$3,0)/3600/$E29</f>
        <v>0</v>
      </c>
      <c r="ACS29" s="0" t="n">
        <f aca="false">IF($AV29="●",SUMIFS(ST_SUM!ADG:ADG,ST_SUM!$L:$L,$G29)/COUNTIFS($G:$G,$G29,$AV:$AV,"●",$A:$A,ACS$5)/ACS$3,0)/3600/$E29</f>
        <v>0</v>
      </c>
      <c r="ACT29" s="0" t="n">
        <f aca="false">IF($AW29="●",SUMIFS(ST_SUM!ADH:ADH,ST_SUM!$L:$L,$G29)/COUNTIFS($G:$G,$G29,$AW:$AW,"●",$A:$A,ACT$5)/ACT$3,0)/3600/$E29</f>
        <v>0</v>
      </c>
      <c r="ACU29" s="0" t="n">
        <f aca="false">IF($AX29="●",SUMIFS(ST_SUM!ADI:ADI,ST_SUM!$L:$L,$G29)/COUNTIFS($G:$G,$G29,$AX:$AX,"●",$A:$A,ACU$5)/ACU$3,0)/3600/$E29</f>
        <v>0</v>
      </c>
      <c r="ACV29" s="0" t="n">
        <f aca="false">IF($AY29="●",SUMIFS(ST_SUM!ADJ:ADJ,ST_SUM!$L:$L,$G29)/COUNTIFS($G:$G,$G29,$AY:$AY,"●",$A:$A,ACV$5)/ACV$3,0)/3600/$E29</f>
        <v>0</v>
      </c>
      <c r="ACW29" s="0" t="n">
        <f aca="false">IF($AZ29="●",SUMIFS(ST_SUM!ADK:ADK,ST_SUM!$L:$L,$G29)/COUNTIFS($G:$G,$G29,$AZ:$AZ,"●",$A:$A,ACW$5)/ACW$3,0)/3600/$E29</f>
        <v>0</v>
      </c>
      <c r="ACX29" s="0" t="n">
        <f aca="false">IF($BA29="●",SUMIFS(ST_SUM!ADL:ADL,ST_SUM!$L:$L,$G29)/COUNTIFS($G:$G,$G29,$BA:$BA,"●",$A:$A,ACX$5)/ACX$3,0)/3600/$E29</f>
        <v>0</v>
      </c>
      <c r="ACY29" s="0" t="n">
        <f aca="false">IF($BB29="●",SUMIFS(ST_SUM!ADM:ADM,ST_SUM!$L:$L,$G29)/COUNTIFS($G:$G,$G29,$BB:$BB,"●",$A:$A,ACY$5)/ACY$3,0)/3600/$E29</f>
        <v>0</v>
      </c>
      <c r="ACZ29" s="0" t="n">
        <f aca="false">IF($BC29="●",SUMIFS(ST_SUM!ADN:ADN,ST_SUM!$L:$L,$G29)/COUNTIFS($G:$G,$G29,$BC:$BC,"●",$A:$A,ACZ$5)/ACZ$3,0)/3600/$E29</f>
        <v>0</v>
      </c>
      <c r="ADA29" s="0" t="n">
        <f aca="false">IF($BD29="●",SUMIFS(ST_SUM!ADO:ADO,ST_SUM!$L:$L,$G29)/COUNTIFS($G:$G,$G29,$BD:$BD,"●",$A:$A,ADA$5)/ADA$3,0)/3600/$E29</f>
        <v>0</v>
      </c>
      <c r="ADB29" s="0" t="n">
        <f aca="false">IF($BE29="●",SUMIFS(ST_SUM!ADP:ADP,ST_SUM!$L:$L,$G29)/COUNTIFS($G:$G,$G29,$BE:$BE,"●",$A:$A,ADB$5)/ADB$3,0)/3600/$E29</f>
        <v>0</v>
      </c>
      <c r="ADC29" s="0" t="n">
        <f aca="false">IF($BF29="●",SUMIFS(ST_SUM!ADQ:ADQ,ST_SUM!$L:$L,$G29)/COUNTIFS($G:$G,$G29,$BF:$BF,"●",$A:$A,ADC$5)/ADC$3,0)/3600/$E29</f>
        <v>0</v>
      </c>
      <c r="ADD29" s="0" t="n">
        <f aca="false">IF($BG29="●",SUMIFS(ST_SUM!ADR:ADR,ST_SUM!$L:$L,$G29)/COUNTIFS($G:$G,$G29,$BG:$BG,"●",$A:$A,ADD$5)/ADD$3,0)/3600/$E29</f>
        <v>0</v>
      </c>
      <c r="ADE29" s="0" t="n">
        <f aca="false">IF($BH29="●",SUMIFS(ST_SUM!ADS:ADS,ST_SUM!$L:$L,$G29)/COUNTIFS($G:$G,$G29,$BH:$BH,"●",$A:$A,ADE$5)/ADE$3,0)/3600/$E29</f>
        <v>0</v>
      </c>
      <c r="ADF29" s="0" t="n">
        <f aca="false">IF($BI29="●",SUMIFS(ST_SUM!ADT:ADT,ST_SUM!$L:$L,$G29)/COUNTIFS($G:$G,$G29,$BI:$BI,"●",$A:$A,ADF$5)/ADF$3,0)/3600/$E29</f>
        <v>0</v>
      </c>
      <c r="ADG29" s="0" t="n">
        <f aca="false">IF($BJ29="●",SUMIFS(ST_SUM!ADU:ADU,ST_SUM!$L:$L,$G29)/COUNTIFS($G:$G,$G29,$BJ:$BJ,"●",$A:$A,ADG$5)/ADG$3,0)/3600/$E29</f>
        <v>0</v>
      </c>
      <c r="ADH29" s="0" t="n">
        <f aca="false">IF($BK29="●",SUMIFS(ST_SUM!ADV:ADV,ST_SUM!$L:$L,$G29)/COUNTIFS($G:$G,$G29,$BK:$BK,"●",$A:$A,ADH$5)/ADH$3,0)/3600/$E29</f>
        <v>0</v>
      </c>
      <c r="ADI29" s="0" t="n">
        <f aca="false">IF($BL29="●",SUMIFS(ST_SUM!ADW:ADW,ST_SUM!$L:$L,$G29)/COUNTIFS($G:$G,$G29,$BL:$BL,"●",$A:$A,ADI$5)/ADI$3,0)/3600/$E29</f>
        <v>0</v>
      </c>
      <c r="ADJ29" s="0" t="n">
        <f aca="false">IF($BM29="●",SUMIFS(ST_SUM!ADX:ADX,ST_SUM!$L:$L,$G29)/COUNTIFS($G:$G,$G29,$BM:$BM,"●",$A:$A,ADJ$5)/ADJ$3,0)/3600/$E29</f>
        <v>0</v>
      </c>
      <c r="ADK29" s="0" t="n">
        <f aca="false">IF($BN29="●",SUMIFS(ST_SUM!ADY:ADY,ST_SUM!$L:$L,$G29)/COUNTIFS($G:$G,$G29,$BN:$BN,"●",$A:$A,ADK$5)/ADK$3,0)/3600/$E29</f>
        <v>0</v>
      </c>
      <c r="ADL29" s="0" t="n">
        <f aca="false">IF($BO29="●",SUMIFS(ST_SUM!ADZ:ADZ,ST_SUM!$L:$L,$G29)/COUNTIFS($G:$G,$G29,$BO:$BO,"●",$A:$A,ADL$5)/ADL$3,0)/3600/$E29</f>
        <v>0</v>
      </c>
      <c r="ADM29" s="0" t="n">
        <f aca="false">IF($BP29="●",SUMIFS(ST_SUM!AEA:AEA,ST_SUM!$L:$L,$G29)/COUNTIFS($G:$G,$G29,$BP:$BP,"●",$A:$A,ADM$5)/ADM$3,0)/3600/$E29</f>
        <v>0</v>
      </c>
      <c r="ADN29" s="0" t="n">
        <f aca="false">IF($BQ29="●",SUMIFS(ST_SUM!AEB:AEB,ST_SUM!$L:$L,$G29)/COUNTIFS($G:$G,$G29,$BQ:$BQ,"●",$A:$A,ADN$5)/ADN$3,0)/3600/$E29</f>
        <v>0</v>
      </c>
      <c r="ADO29" s="0" t="n">
        <f aca="false">IF($BR29="●",SUMIFS(ST_SUM!AEC:AEC,ST_SUM!$L:$L,$G29)/COUNTIFS($G:$G,$G29,$BR:$BR,"●",$A:$A,ADO$5)/ADO$3,0)/3600/$E29</f>
        <v>0</v>
      </c>
      <c r="ADP29" s="0" t="n">
        <f aca="false">IF($BS29="●",SUMIFS(ST_SUM!AED:AED,ST_SUM!$L:$L,$G29)/COUNTIFS($G:$G,$G29,$BS:$BS,"●",$A:$A,ADP$5)/ADP$3,0)/3600/$E29</f>
        <v>0</v>
      </c>
      <c r="ADQ29" s="0" t="n">
        <f aca="false">IF($BT29="●",SUMIFS(ST_SUM!AEE:AEE,ST_SUM!$L:$L,$G29)/COUNTIFS($G:$G,$G29,$BT:$BT,"●",$A:$A,ADQ$5)/ADQ$3,0)/3600/$E29</f>
        <v>0</v>
      </c>
      <c r="ADR29" s="0" t="n">
        <f aca="false">SUM(ABE29:ADQ29)</f>
        <v>0.0152281746031746</v>
      </c>
      <c r="ADS29" s="0" t="n">
        <f aca="false">IF($H29="●",SUMIFS(ST_SUM!AEG:AEG,ST_SUM!$L:$L,$G29)/COUNTIFS($G:$G,$G29,$H:$H,"●",$A:$A,ADS$5)/ADS$3,0)/3600/$E29</f>
        <v>0</v>
      </c>
      <c r="ADT29" s="0" t="n">
        <f aca="false">IF($I29="●",SUMIFS(ST_SUM!AEH:AEH,ST_SUM!$L:$L,$G29)/COUNTIFS($G:$G,$G29,$I:$I,"●",$A:$A,ADT$5)/ADT$3,0)/3600/$E29</f>
        <v>0</v>
      </c>
      <c r="ADU29" s="0" t="n">
        <f aca="false">IF($J29="●",SUMIFS(ST_SUM!AEI:AEI,ST_SUM!$L:$L,$G29)/COUNTIFS($G:$G,$G29,$J:$J,"●",$A:$A,ADU$5)/ADU$3,0)/3600/$E29</f>
        <v>0</v>
      </c>
      <c r="ADV29" s="0" t="n">
        <f aca="false">IF($K29="●",SUMIFS(ST_SUM!AEJ:AEJ,ST_SUM!$L:$L,$G29)/COUNTIFS($G:$G,$G29,$K:$K,"●",$A:$A,ADV$5)/ADV$3,0)/3600/$E29</f>
        <v>0</v>
      </c>
      <c r="ADW29" s="0" t="n">
        <f aca="false">IF($L29="●",SUMIFS(ST_SUM!AEK:AEK,ST_SUM!$L:$L,$G29)/COUNTIFS($G:$G,$G29,$L:$L,"●",$A:$A,ADW$5)/ADW$3,0)/3600/$E29</f>
        <v>0</v>
      </c>
      <c r="ADX29" s="0" t="n">
        <f aca="false">IF($M29="●",SUMIFS(ST_SUM!AEL:AEL,ST_SUM!$L:$L,$G29)/COUNTIFS($G:$G,$G29,$M:$M,"●",$A:$A,ADX$5)/ADX$3,0)/3600/$E29</f>
        <v>0</v>
      </c>
      <c r="ADY29" s="0" t="n">
        <f aca="false">IF($N29="●",SUMIFS(ST_SUM!AEM:AEM,ST_SUM!$L:$L,$G29)/COUNTIFS($G:$G,$G29,$N:$N,"●",$A:$A,ADY$5)/ADY$3,0)/3600/$E29</f>
        <v>0</v>
      </c>
      <c r="ADZ29" s="0" t="n">
        <f aca="false">IF($O29="●",SUMIFS(ST_SUM!AEN:AEN,ST_SUM!$L:$L,$G29,ST_SUM!$M:$M,IF($B29='PART METHOD'!$D$4,"FMCNC1",IF($B29='PART METHOD'!$D$6,"FMCNC2","STD")))/IF($B29='PART METHOD'!$D$4,COUNTIFS($G:$G,$G29,$O:$O,"●",$A:$A,ADZ$5,$B:$B,'PART METHOD'!$D$4),IF($B29='PART METHOD'!$D$6,COUNTIFS($G:$G,$G29,$O:$O,"●",$A:$A,ADZ$5,$B:$B,'PART METHOD'!$D$6),COUNTIFS($G:$G,$G29,$O:$O,"●",$A:$A,ADZ$5,$B:$B,"&lt;&gt;"&amp;'PART METHOD'!$D$4,$B:$B,"&lt;&gt;"&amp;'PART METHOD'!$D$6)))/ADZ$3,0)/3600/$E29</f>
        <v>0</v>
      </c>
      <c r="AEA29" s="0" t="n">
        <f aca="false">IF($P29="●",SUMIFS(ST_SUM!AEO:AEO,ST_SUM!$L:$L,$G29,ST_SUM!$M:$M,IF($B29='PART METHOD'!$D$4,"FMCNC1",IF($B29='PART METHOD'!$D$6,"FMCNC2","STD")))/IF($B29='PART METHOD'!$D$4,COUNTIFS($G:$G,$G29,$P:$P,"●",$A:$A,AEA$5,$B:$B,'PART METHOD'!$D$4),IF($B29='PART METHOD'!$D$6,COUNTIFS($G:$G,$G29,$P:$P,"●",$A:$A,AEA$5,$B:$B,'PART METHOD'!$D$6),COUNTIFS($G:$G,$G29,$P:$P,"●",$A:$A,AEA$5,$B:$B,"&lt;&gt;"&amp;'PART METHOD'!$D$4,$B:$B,"&lt;&gt;"&amp;'PART METHOD'!$D$6)))/AEA$3,0)/3600/$E29</f>
        <v>0</v>
      </c>
      <c r="AEB29" s="0" t="n">
        <f aca="false">IF($Q29="●",SUMIFS(ST_SUM!AEP:AEP,ST_SUM!$L:$L,$G29,ST_SUM!$M:$M,IF($B29='PART METHOD'!$D$4,"FMCNC1",IF($B29='PART METHOD'!$D$6,"FMCNC2","STD")))/IF($B29='PART METHOD'!$D$4,COUNTIFS($G:$G,$G29,$Q:$Q,"●",$A:$A,AEB$5,$B:$B,'PART METHOD'!$D$4),IF($B29='PART METHOD'!$D$6,COUNTIFS($G:$G,$G29,$Q:$Q,"●",$A:$A,AEB$5,$B:$B,'PART METHOD'!$D$6),COUNTIFS($G:$G,$G29,$Q:$Q,"●",$A:$A,AEB$5,$B:$B,"&lt;&gt;"&amp;'PART METHOD'!$D$4,$B:$B,"&lt;&gt;"&amp;'PART METHOD'!$D$6)))/AEB$3,0)/3600/$E29</f>
        <v>0</v>
      </c>
      <c r="AEC29" s="0" t="n">
        <f aca="false">IF($R29="●",SUMIFS(ST_SUM!AEQ:AEQ,ST_SUM!$L:$L,$G29,ST_SUM!$M:$M,IF($B29='PART METHOD'!$D$4,"FMCNC1",IF($B29='PART METHOD'!$D$6,"FMCNC2","STD")))/IF($B29='PART METHOD'!$D$4,COUNTIFS($G:$G,$G29,$R:$R,"●",$A:$A,AEC$5,$B:$B,'PART METHOD'!$D$4),IF($B29='PART METHOD'!$D$6,COUNTIFS($G:$G,$G29,$R:$R,"●",$A:$A,AEC$5,$B:$B,'PART METHOD'!$D$6),COUNTIFS($G:$G,$G29,$R:$R,"●",$A:$A,AEC$5,$B:$B,"&lt;&gt;"&amp;'PART METHOD'!$D$4,$B:$B,"&lt;&gt;"&amp;'PART METHOD'!$D$6)))/AEC$3,0)/3600/$E29</f>
        <v>0</v>
      </c>
      <c r="AED29" s="0" t="n">
        <f aca="false">IF($S29="●",SUMIFS(ST_SUM!AER:AER,ST_SUM!$L:$L,$G29,ST_SUM!$M:$M,IF($B29='PART METHOD'!$D$4,"FMCNC1",IF($B29='PART METHOD'!$D$6,"FMCNC2","STD")))/IF($B29='PART METHOD'!$D$4,COUNTIFS($G:$G,$G29,$S:$S,"●",$A:$A,AED$5,$B:$B,'PART METHOD'!$D$4),IF($B29='PART METHOD'!$D$6,COUNTIFS($G:$G,$G29,$S:$S,"●",$A:$A,AED$5,$B:$B,'PART METHOD'!$D$6),COUNTIFS($G:$G,$G29,$S:$S,"●",$A:$A,AED$5,$B:$B,"&lt;&gt;"&amp;'PART METHOD'!$D$4,$B:$B,"&lt;&gt;"&amp;'PART METHOD'!$D$6)))/AED$3,0)/3600/$E29</f>
        <v>0</v>
      </c>
      <c r="AEE29" s="0" t="n">
        <f aca="false">IF($T29="●",SUMIFS(ST_SUM!AES:AES,ST_SUM!$L:$L,$G29,ST_SUM!$M:$M,IF($B29='PART METHOD'!$D$4,"FMCNC1",IF($B29='PART METHOD'!$D$6,"FMCNC2","STD")))/IF($B29='PART METHOD'!$D$4,COUNTIFS($G:$G,$G29,$T:$T,"●",$A:$A,AEE$5,$B:$B,'PART METHOD'!$D$4),IF($B29='PART METHOD'!$D$6,COUNTIFS($G:$G,$G29,$T:$T,"●",$A:$A,AEE$5,$B:$B,'PART METHOD'!$D$6),COUNTIFS($G:$G,$G29,$T:$T,"●",$A:$A,AEE$5,$B:$B,"&lt;&gt;"&amp;'PART METHOD'!$D$4,$B:$B,"&lt;&gt;"&amp;'PART METHOD'!$D$6)))/AEE$3,0)/3600/$E29</f>
        <v>0</v>
      </c>
      <c r="AEF29" s="0" t="n">
        <f aca="false">IF($U29="●",SUMIFS(ST_SUM!AET:AET,ST_SUM!$L:$L,$G29,ST_SUM!$M:$M,IF($B29='PART METHOD'!$D$4,"FMCNC1",IF($B29='PART METHOD'!$D$6,"FMCNC2","STD")))/IF($B29='PART METHOD'!$D$4,COUNTIFS($G:$G,$G29,$U:$U,"●",$A:$A,AEF$5,$B:$B,'PART METHOD'!$D$4),IF($B29='PART METHOD'!$D$6,COUNTIFS($G:$G,$G29,$U:$U,"●",$A:$A,AEF$5,$B:$B,'PART METHOD'!$D$6),COUNTIFS($G:$G,$G29,$U:$U,"●",$A:$A,AEF$5,$B:$B,"&lt;&gt;"&amp;'PART METHOD'!$D$4,$B:$B,"&lt;&gt;"&amp;'PART METHOD'!$D$6)))/AEF$3,0)/3600/$E29</f>
        <v>0</v>
      </c>
      <c r="AEG29" s="0" t="n">
        <f aca="false">IF($V29="●",SUMIFS(ST_SUM!AEU:AEU,ST_SUM!$L:$L,$G29,ST_SUM!$M:$M,IF($B29='PART METHOD'!$D$4,"FMCNC1",IF($B29='PART METHOD'!$D$6,"FMCNC2","STD")))/IF($B29='PART METHOD'!$D$4,COUNTIFS($G:$G,$G29,$V:$V,"●",$A:$A,AEG$5,$B:$B,'PART METHOD'!$D$4),IF($B29='PART METHOD'!$D$6,COUNTIFS($G:$G,$G29,$V:$V,"●",$A:$A,AEG$5,$B:$B,'PART METHOD'!$D$6),COUNTIFS($G:$G,$G29,$V:$V,"●",$A:$A,AEG$5,$B:$B,"&lt;&gt;"&amp;'PART METHOD'!$D$4,$B:$B,"&lt;&gt;"&amp;'PART METHOD'!$D$6)))/AEG$3,0)/3600/$E29</f>
        <v>0</v>
      </c>
      <c r="AEH29" s="0" t="n">
        <f aca="false">IF($W29="●",SUMIFS(ST_SUM!AEV:AEV,ST_SUM!$L:$L,$G29,ST_SUM!$N:$N,IF($B29='PART METHOD'!$D$5,"HAND","STD"))/COUNTIFS($G:$G,$G29,$W:$W,"●",$A:$A,AEH$5,$B:$B,IF($B29='PART METHOD'!$D$5,'PART METHOD'!$D$5,"&lt;&gt;"&amp;'PART METHOD'!$D$5))/AEH$3,0)/3600/$E29</f>
        <v>0.0262594696969697</v>
      </c>
      <c r="AEI29" s="0" t="n">
        <f aca="false">IF($X29="●",SUMIFS(ST_SUM!AEW:AEW,ST_SUM!$L:$L,$G29)/COUNTIFS($G:$G,$G29,$X:$X,"●",$A:$A,AEI$5)/AEI$3,0)/3600/$E29</f>
        <v>0</v>
      </c>
      <c r="AEJ29" s="0" t="n">
        <f aca="false">IF($Y29="●",SUMIFS(ST_SUM!AEX:AEX,ST_SUM!$L:$L,$G29)/COUNTIFS($G:$G,$G29,$Y:$Y,"●",$A:$A,AEJ$5)/AEJ$3,0)/3600/$E29</f>
        <v>0</v>
      </c>
      <c r="AEK29" s="0" t="n">
        <f aca="false">IF($Z29="●",SUMIFS(ST_SUM!AEY:AEY,ST_SUM!$L:$L,$G29)/COUNTIFS($G:$G,$G29,$Z:$Z,"●",$A:$A,AEK$5)/AEK$3,0)/3600/$E29</f>
        <v>0</v>
      </c>
      <c r="AEL29" s="0" t="n">
        <f aca="false">IF($AA29="●",SUMIFS(ST_SUM!AEZ:AEZ,ST_SUM!$L:$L,$G29)/COUNTIFS($G:$G,$G29,$AA:$AA,"●",$A:$A,AEL$5)/AEL$3,0)/3600/$E29</f>
        <v>0</v>
      </c>
      <c r="AEM29" s="0" t="n">
        <f aca="false">IF($AB29="●",SUMIFS(ST_SUM!AFA:AFA,ST_SUM!$L:$L,$G29)/COUNTIFS($G:$G,$G29,$AB:$AB,"●",$A:$A,AEM$5)/AEM$3,0)/3600/$E29</f>
        <v>0</v>
      </c>
      <c r="AEN29" s="0" t="n">
        <f aca="false">IF($AC29="●",SUMIFS(ST_SUM!AFB:AFB,ST_SUM!$L:$L,$G29)/COUNTIFS($G:$G,$G29,$AC:$AC,"●",$A:$A,AEN$5)/AEN$3,0)/3600/$E29</f>
        <v>0</v>
      </c>
      <c r="AEO29" s="0" t="n">
        <f aca="false">IF($AD29="●",SUMIFS(ST_SUM!AFC:AFC,ST_SUM!$L:$L,$G29)/COUNTIFS($G:$G,$G29,$AD:$AD,"●",$A:$A,AEO$5)/AEO$3,0)/3600/$E29</f>
        <v>0</v>
      </c>
      <c r="AEP29" s="0" t="n">
        <f aca="false">IF($AE29="●",SUMIFS(ST_SUM!AFD:AFD,ST_SUM!$L:$L,$G29)/COUNTIFS($G:$G,$G29,$AE:$AE,"●",$A:$A,AEP$5)/AEP$3,0)/3600/$E29</f>
        <v>0</v>
      </c>
      <c r="AEQ29" s="0" t="n">
        <f aca="false">IF($AF29="●",SUMIFS(ST_SUM!AFE:AFE,ST_SUM!$L:$L,$G29)/COUNTIFS($G:$G,$G29,$AF:$AF,"●",$A:$A,AEQ$5)/AEQ$3,0)/3600/$E29</f>
        <v>0</v>
      </c>
      <c r="AER29" s="0" t="n">
        <f aca="false">IF($AG29="●",SUMIFS(ST_SUM!AFF:AFF,ST_SUM!$L:$L,$G29)/COUNTIFS($G:$G,$G29,$AG:$AG,"●",$A:$A,AER$5)/AER$3,0)/3600/$E29</f>
        <v>0</v>
      </c>
      <c r="AES29" s="0" t="n">
        <f aca="false">IF($AH29="●",SUMIFS(ST_SUM!AFG:AFG,ST_SUM!$L:$L,$G29)/COUNTIFS($G:$G,$G29,$AH:$AH,"●",$A:$A,AES$5)/AES$3,0)/3600/$E29</f>
        <v>0</v>
      </c>
      <c r="AET29" s="0" t="n">
        <f aca="false">IF($AI29="●",SUMIFS(ST_SUM!AFH:AFH,ST_SUM!$L:$L,$G29)/COUNTIFS($G:$G,$G29,$AI:$AI,"●",$A:$A,AET$5)/AET$3,0)/3600/$E29</f>
        <v>0</v>
      </c>
      <c r="AEU29" s="0" t="n">
        <f aca="false">IF($AJ29="●",SUMIFS(ST_SUM!AFI:AFI,ST_SUM!$L:$L,$G29)/COUNTIFS($G:$G,$G29,$AJ:$AJ,"●",$A:$A,AEU$5)/AEU$3,0)/3600/$E29</f>
        <v>0</v>
      </c>
      <c r="AEV29" s="0" t="n">
        <f aca="false">IF($AK29="●",SUMIFS(ST_SUM!AFJ:AFJ,ST_SUM!$L:$L,$G29)/COUNTIFS($G:$G,$G29,$AK:$AK,"●",$A:$A,AEV$5)/AEV$3,0)/3600/$E29</f>
        <v>0</v>
      </c>
      <c r="AEW29" s="0" t="n">
        <f aca="false">IF($AL29="●",SUMIFS(ST_SUM!AFK:AFK,ST_SUM!$L:$L,$G29)/COUNTIFS($G:$G,$G29,$AL:$AL,"●",$A:$A,AEW$5)/AEW$3,0)/3600/$E29</f>
        <v>0</v>
      </c>
      <c r="AEX29" s="0" t="n">
        <f aca="false">IF($AM29="●",SUMIFS(ST_SUM!AFL:AFL,ST_SUM!$L:$L,$G29)/COUNTIFS($G:$G,$G29,$AM:$AM,"●",$A:$A,AEX$5)/AEX$3,0)/3600/$E29</f>
        <v>0</v>
      </c>
      <c r="AEY29" s="0" t="n">
        <f aca="false">IF($AN29="●",SUMIFS(ST_SUM!AFM:AFM,ST_SUM!$L:$L,$G29)/COUNTIFS($G:$G,$G29,$AN:$AN,"●",$A:$A,AEY$5)/AEY$3,0)/3600/$E29</f>
        <v>0</v>
      </c>
      <c r="AEZ29" s="0" t="n">
        <f aca="false">IF($AO29="●",SUMIFS(ST_SUM!AFN:AFN,ST_SUM!$L:$L,$G29)/COUNTIFS($G:$G,$G29,$AO:$AO,"●",$A:$A,AEZ$5)/AEZ$3,0)/3600/$E29</f>
        <v>0</v>
      </c>
      <c r="AFA29" s="0" t="n">
        <f aca="false">IF($AP29="●",SUMIFS(ST_SUM!AFO:AFO,ST_SUM!$L:$L,$G29)/COUNTIFS($G:$G,$G29,$AP:$AP,"●",$A:$A,AFA$5)/AFA$3,0)/3600/$E29</f>
        <v>0</v>
      </c>
      <c r="AFB29" s="0" t="n">
        <f aca="false">IF($AQ29="●",SUMIFS(ST_SUM!AFP:AFP,ST_SUM!$L:$L,$G29)/COUNTIFS($G:$G,$G29,$AQ:$AQ,"●",$A:$A,AFB$5)/AFB$3,0)/3600/$E29</f>
        <v>0</v>
      </c>
      <c r="AFC29" s="0" t="n">
        <f aca="false">IF($AR29="●",SUMIFS(ST_SUM!AFQ:AFQ,ST_SUM!$L:$L,$G29)/COUNTIFS($G:$G,$G29,$AR:$AR,"●",$A:$A,AFC$5)/AFC$3,0)/3600/$E29</f>
        <v>0</v>
      </c>
      <c r="AFD29" s="0" t="n">
        <f aca="false">IF($AS29="●",SUMIFS(ST_SUM!AFR:AFR,ST_SUM!$L:$L,$G29)/COUNTIFS($G:$G,$G29,$AS:$AS,"●",$A:$A,AFD$5)/AFD$3,0)/3600/$E29</f>
        <v>0</v>
      </c>
      <c r="AFE29" s="0" t="n">
        <f aca="false">IF($AT29="●",SUMIFS(ST_SUM!AFS:AFS,ST_SUM!$L:$L,$G29)/COUNTIFS($G:$G,$G29,$AT:$AT,"●",$A:$A,AFE$5)/AFE$3,0)/3600/$E29</f>
        <v>0</v>
      </c>
      <c r="AFF29" s="0" t="n">
        <f aca="false">IF($AU29="●",SUMIFS(ST_SUM!AFT:AFT,ST_SUM!$L:$L,$G29)/COUNTIFS($G:$G,$G29,$AU:$AU,"●",$A:$A,AFF$5)/AFF$3,0)/3600/$E29</f>
        <v>0</v>
      </c>
      <c r="AFG29" s="0" t="n">
        <f aca="false">IF($AV29="●",SUMIFS(ST_SUM!AFU:AFU,ST_SUM!$L:$L,$G29)/COUNTIFS($G:$G,$G29,$AV:$AV,"●",$A:$A,AFG$5)/AFG$3,0)/3600/$E29</f>
        <v>0</v>
      </c>
      <c r="AFH29" s="0" t="n">
        <f aca="false">IF($AW29="●",SUMIFS(ST_SUM!AFV:AFV,ST_SUM!$L:$L,$G29)/COUNTIFS($G:$G,$G29,$AW:$AW,"●",$A:$A,AFH$5)/AFH$3,0)/3600/$E29</f>
        <v>0</v>
      </c>
      <c r="AFI29" s="0" t="n">
        <f aca="false">IF($AX29="●",SUMIFS(ST_SUM!AFW:AFW,ST_SUM!$L:$L,$G29)/COUNTIFS($G:$G,$G29,$AX:$AX,"●",$A:$A,AFI$5)/AFI$3,0)/3600/$E29</f>
        <v>0</v>
      </c>
      <c r="AFJ29" s="0" t="n">
        <f aca="false">IF($AY29="●",SUMIFS(ST_SUM!AFX:AFX,ST_SUM!$L:$L,$G29)/COUNTIFS($G:$G,$G29,$AY:$AY,"●",$A:$A,AFJ$5)/AFJ$3,0)/3600/$E29</f>
        <v>0</v>
      </c>
      <c r="AFK29" s="0" t="n">
        <f aca="false">IF($AZ29="●",SUMIFS(ST_SUM!AFY:AFY,ST_SUM!$L:$L,$G29)/COUNTIFS($G:$G,$G29,$AZ:$AZ,"●",$A:$A,AFK$5)/AFK$3,0)/3600/$E29</f>
        <v>0</v>
      </c>
      <c r="AFL29" s="0" t="n">
        <f aca="false">IF($BA29="●",SUMIFS(ST_SUM!AFZ:AFZ,ST_SUM!$L:$L,$G29)/COUNTIFS($G:$G,$G29,$BA:$BA,"●",$A:$A,AFL$5)/AFL$3,0)/3600/$E29</f>
        <v>0</v>
      </c>
      <c r="AFM29" s="0" t="n">
        <f aca="false">IF($BB29="●",SUMIFS(ST_SUM!AGA:AGA,ST_SUM!$L:$L,$G29)/COUNTIFS($G:$G,$G29,$BB:$BB,"●",$A:$A,AFM$5)/AFM$3,0)/3600/$E29</f>
        <v>0</v>
      </c>
      <c r="AFN29" s="0" t="n">
        <f aca="false">IF($BC29="●",SUMIFS(ST_SUM!AGB:AGB,ST_SUM!$L:$L,$G29)/COUNTIFS($G:$G,$G29,$BC:$BC,"●",$A:$A,AFN$5)/AFN$3,0)/3600/$E29</f>
        <v>0</v>
      </c>
      <c r="AFO29" s="0" t="n">
        <f aca="false">IF($BD29="●",SUMIFS(ST_SUM!AGC:AGC,ST_SUM!$L:$L,$G29)/COUNTIFS($G:$G,$G29,$BD:$BD,"●",$A:$A,AFO$5)/AFO$3,0)/3600/$E29</f>
        <v>0</v>
      </c>
      <c r="AFP29" s="0" t="n">
        <f aca="false">IF($BE29="●",SUMIFS(ST_SUM!AGD:AGD,ST_SUM!$L:$L,$G29)/COUNTIFS($G:$G,$G29,$BE:$BE,"●",$A:$A,AFP$5)/AFP$3,0)/3600/$E29</f>
        <v>0</v>
      </c>
      <c r="AFQ29" s="0" t="n">
        <f aca="false">IF($BF29="●",SUMIFS(ST_SUM!AGE:AGE,ST_SUM!$L:$L,$G29)/COUNTIFS($G:$G,$G29,$BF:$BF,"●",$A:$A,AFQ$5)/AFQ$3,0)/3600/$E29</f>
        <v>0</v>
      </c>
      <c r="AFR29" s="0" t="n">
        <f aca="false">IF($BG29="●",SUMIFS(ST_SUM!AGF:AGF,ST_SUM!$L:$L,$G29)/COUNTIFS($G:$G,$G29,$BG:$BG,"●",$A:$A,AFR$5)/AFR$3,0)/3600/$E29</f>
        <v>0</v>
      </c>
      <c r="AFS29" s="0" t="n">
        <f aca="false">IF($BH29="●",SUMIFS(ST_SUM!AGG:AGG,ST_SUM!$L:$L,$G29)/COUNTIFS($G:$G,$G29,$BH:$BH,"●",$A:$A,AFS$5)/AFS$3,0)/3600/$E29</f>
        <v>0</v>
      </c>
      <c r="AFT29" s="0" t="n">
        <f aca="false">IF($BI29="●",SUMIFS(ST_SUM!AGH:AGH,ST_SUM!$L:$L,$G29)/COUNTIFS($G:$G,$G29,$BI:$BI,"●",$A:$A,AFT$5)/AFT$3,0)/3600/$E29</f>
        <v>0</v>
      </c>
      <c r="AFU29" s="0" t="n">
        <f aca="false">IF($BJ29="●",SUMIFS(ST_SUM!AGI:AGI,ST_SUM!$L:$L,$G29)/COUNTIFS($G:$G,$G29,$BJ:$BJ,"●",$A:$A,AFU$5)/AFU$3,0)/3600/$E29</f>
        <v>0</v>
      </c>
      <c r="AFV29" s="0" t="n">
        <f aca="false">IF($BK29="●",SUMIFS(ST_SUM!AGJ:AGJ,ST_SUM!$L:$L,$G29)/COUNTIFS($G:$G,$G29,$BK:$BK,"●",$A:$A,AFV$5)/AFV$3,0)/3600/$E29</f>
        <v>0</v>
      </c>
      <c r="AFW29" s="0" t="n">
        <f aca="false">IF($BL29="●",SUMIFS(ST_SUM!AGK:AGK,ST_SUM!$L:$L,$G29)/COUNTIFS($G:$G,$G29,$BL:$BL,"●",$A:$A,AFW$5)/AFW$3,0)/3600/$E29</f>
        <v>0</v>
      </c>
      <c r="AFX29" s="0" t="n">
        <f aca="false">IF($BM29="●",SUMIFS(ST_SUM!AGL:AGL,ST_SUM!$L:$L,$G29)/COUNTIFS($G:$G,$G29,$BM:$BM,"●",$A:$A,AFX$5)/AFX$3,0)/3600/$E29</f>
        <v>0</v>
      </c>
      <c r="AFY29" s="0" t="n">
        <f aca="false">IF($BN29="●",SUMIFS(ST_SUM!AGM:AGM,ST_SUM!$L:$L,$G29)/COUNTIFS($G:$G,$G29,$BN:$BN,"●",$A:$A,AFY$5)/AFY$3,0)/3600/$E29</f>
        <v>0</v>
      </c>
      <c r="AFZ29" s="0" t="n">
        <f aca="false">IF($BO29="●",SUMIFS(ST_SUM!AGN:AGN,ST_SUM!$L:$L,$G29)/COUNTIFS($G:$G,$G29,$BO:$BO,"●",$A:$A,AFZ$5)/AFZ$3,0)/3600/$E29</f>
        <v>0</v>
      </c>
      <c r="AGA29" s="0" t="n">
        <f aca="false">IF($BP29="●",SUMIFS(ST_SUM!AGO:AGO,ST_SUM!$L:$L,$G29)/COUNTIFS($G:$G,$G29,$BP:$BP,"●",$A:$A,AGA$5)/AGA$3,0)/3600/$E29</f>
        <v>0</v>
      </c>
      <c r="AGB29" s="0" t="n">
        <f aca="false">IF($BQ29="●",SUMIFS(ST_SUM!AGP:AGP,ST_SUM!$L:$L,$G29)/COUNTIFS($G:$G,$G29,$BQ:$BQ,"●",$A:$A,AGB$5)/AGB$3,0)/3600/$E29</f>
        <v>0</v>
      </c>
      <c r="AGC29" s="0" t="n">
        <f aca="false">IF($BR29="●",SUMIFS(ST_SUM!AGQ:AGQ,ST_SUM!$L:$L,$G29)/COUNTIFS($G:$G,$G29,$BR:$BR,"●",$A:$A,AGC$5)/AGC$3,0)/3600/$E29</f>
        <v>0</v>
      </c>
      <c r="AGD29" s="0" t="n">
        <f aca="false">IF($BS29="●",SUMIFS(ST_SUM!AGR:AGR,ST_SUM!$L:$L,$G29)/COUNTIFS($G:$G,$G29,$BS:$BS,"●",$A:$A,AGD$5)/AGD$3,0)/3600/$E29</f>
        <v>0</v>
      </c>
      <c r="AGE29" s="0" t="n">
        <f aca="false">IF($BT29="●",SUMIFS(ST_SUM!AGS:AGS,ST_SUM!$L:$L,$G29)/COUNTIFS($G:$G,$G29,$BT:$BT,"●",$A:$A,AGE$5)/AGE$3,0)/3600/$E29</f>
        <v>0</v>
      </c>
      <c r="AGF29" s="0" t="n">
        <f aca="false">SUM(ADS29:AGE29)</f>
        <v>0.0262594696969697</v>
      </c>
    </row>
    <row r="30" customFormat="false" ht="15" hidden="false" customHeight="false" outlineLevel="0" collapsed="false">
      <c r="A30" s="0" t="s">
        <v>310</v>
      </c>
      <c r="B30" s="0" t="s">
        <v>319</v>
      </c>
      <c r="C30" s="0" t="s">
        <v>338</v>
      </c>
      <c r="E30" s="0" t="n">
        <v>8</v>
      </c>
      <c r="G30" s="0" t="s">
        <v>167</v>
      </c>
      <c r="H30" s="0" t="s">
        <v>313</v>
      </c>
      <c r="I30" s="0" t="s">
        <v>313</v>
      </c>
      <c r="K30" s="0" t="s">
        <v>313</v>
      </c>
      <c r="N30" s="0" t="s">
        <v>313</v>
      </c>
      <c r="O30" s="0" t="s">
        <v>313</v>
      </c>
      <c r="P30" s="0" t="s">
        <v>313</v>
      </c>
      <c r="Q30" s="0" t="s">
        <v>313</v>
      </c>
      <c r="S30" s="0" t="s">
        <v>313</v>
      </c>
      <c r="T30" s="0" t="s">
        <v>313</v>
      </c>
      <c r="U30" s="0" t="s">
        <v>313</v>
      </c>
      <c r="V30" s="0" t="s">
        <v>313</v>
      </c>
      <c r="W30" s="0" t="s">
        <v>313</v>
      </c>
      <c r="Y30" s="0" t="s">
        <v>313</v>
      </c>
      <c r="Z30" s="0" t="s">
        <v>313</v>
      </c>
      <c r="AB30" s="0" t="s">
        <v>313</v>
      </c>
      <c r="AC30" s="0" t="s">
        <v>313</v>
      </c>
      <c r="AD30" s="0" t="s">
        <v>313</v>
      </c>
      <c r="AE30" s="0" t="s">
        <v>313</v>
      </c>
      <c r="AG30" s="0" t="s">
        <v>313</v>
      </c>
      <c r="AK30" s="0" t="s">
        <v>313</v>
      </c>
      <c r="AL30" s="0" t="s">
        <v>313</v>
      </c>
      <c r="AM30" s="0" t="s">
        <v>313</v>
      </c>
      <c r="AN30" s="0" t="s">
        <v>313</v>
      </c>
      <c r="AP30" s="0" t="s">
        <v>313</v>
      </c>
      <c r="AT30" s="0" t="s">
        <v>313</v>
      </c>
      <c r="AU30" s="0" t="s">
        <v>313</v>
      </c>
      <c r="AW30" s="0" t="s">
        <v>313</v>
      </c>
      <c r="AX30" s="0" t="s">
        <v>313</v>
      </c>
      <c r="AY30" s="0" t="s">
        <v>313</v>
      </c>
      <c r="AZ30" s="0" t="s">
        <v>313</v>
      </c>
      <c r="BA30" s="0" t="s">
        <v>313</v>
      </c>
      <c r="BB30" s="0" t="s">
        <v>313</v>
      </c>
      <c r="BC30" s="0" t="s">
        <v>313</v>
      </c>
      <c r="BE30" s="0" t="s">
        <v>313</v>
      </c>
      <c r="BH30" s="0" t="s">
        <v>313</v>
      </c>
      <c r="BI30" s="0" t="s">
        <v>313</v>
      </c>
      <c r="BJ30" s="0" t="s">
        <v>313</v>
      </c>
      <c r="BK30" s="0" t="s">
        <v>313</v>
      </c>
      <c r="BL30" s="0" t="s">
        <v>313</v>
      </c>
      <c r="BN30" s="0" t="s">
        <v>313</v>
      </c>
      <c r="BO30" s="0" t="s">
        <v>313</v>
      </c>
      <c r="BP30" s="0" t="s">
        <v>313</v>
      </c>
      <c r="BS30" s="0" t="s">
        <v>313</v>
      </c>
      <c r="BT30" s="0" t="s">
        <v>313</v>
      </c>
      <c r="BU30" s="0" t="n">
        <f aca="false">IF($H30="●",SUMIFS(ST_SUM!CI:CI,ST_SUM!$L:$L,$G30)/COUNTIFS($G:$G,$G30,$H:$H,"●",$A:$A,BU$5)/BU$3,0)/3600/$E30</f>
        <v>0.0513828125</v>
      </c>
      <c r="BV30" s="0" t="n">
        <f aca="false">IF($I30="●",SUMIFS(ST_SUM!CJ:CJ,ST_SUM!$L:$L,$G30)/COUNTIFS($G:$G,$G30,$I:$I,"●",$A:$A,BV$5)/BV$3,0)/3600/$E30</f>
        <v>0.0277649652777778</v>
      </c>
      <c r="BW30" s="0" t="n">
        <f aca="false">IF($J30="●",SUMIFS(ST_SUM!CK:CK,ST_SUM!$L:$L,$G30)/COUNTIFS($G:$G,$G30,$J:$J,"●",$A:$A,BW$5)/BW$3,0)/3600/$E30</f>
        <v>0</v>
      </c>
      <c r="BX30" s="0" t="n">
        <f aca="false">IF($K30="●",SUMIFS(ST_SUM!CL:CL,ST_SUM!$L:$L,$G30)/COUNTIFS($G:$G,$G30,$K:$K,"●",$A:$A,BX$5)/BX$3,0)/3600/$E30</f>
        <v>0.0355243315972222</v>
      </c>
      <c r="BY30" s="0" t="n">
        <f aca="false">IF($L30="●",SUMIFS(ST_SUM!CM:CM,ST_SUM!$L:$L,$G30)/COUNTIFS($G:$G,$G30,$L:$L,"●",$A:$A,BY$5)/BY$3,0)/3600/$E30</f>
        <v>0</v>
      </c>
      <c r="BZ30" s="0" t="n">
        <f aca="false">IF($M30="●",SUMIFS(ST_SUM!CN:CN,ST_SUM!$L:$L,$G30)/COUNTIFS($G:$G,$G30,$M:$M,"●",$A:$A,BZ$5)/BZ$3,0)/3600/$E30</f>
        <v>0</v>
      </c>
      <c r="CA30" s="0" t="n">
        <f aca="false">IF($N30="●",SUMIFS(ST_SUM!CO:CO,ST_SUM!$L:$L,$G30)/COUNTIFS($G:$G,$G30,$N:$N,"●",$A:$A,CA$5)/CA$3,0)/3600/$E30</f>
        <v>0.0207958333333333</v>
      </c>
      <c r="CB30" s="0" t="n">
        <f aca="false">IF($O30="●",SUMIFS(ST_SUM!CP:CP,ST_SUM!$L:$L,$G30,ST_SUM!$M:$M,IF($B30='PART METHOD'!$D$4,"FMCNC1",IF($B30='PART METHOD'!$D$6,"FMCNC2","STD")))/IF($B30='PART METHOD'!$D$4,COUNTIFS($G:$G,$G30,$O:$O,"●",$A:$A,CB$5,$B:$B,'PART METHOD'!$D$4),IF($B30='PART METHOD'!$D$6,COUNTIFS($G:$G,$G30,$O:$O,"●",$A:$A,CB$5,$B:$B,'PART METHOD'!$D$6),COUNTIFS($G:$G,$G30,$O:$O,"●",$A:$A,CB$5,$B:$B,"&lt;&gt;"&amp;'PART METHOD'!$D$4,$B:$B,"&lt;&gt;"&amp;'PART METHOD'!$D$6)))/CB$3,0)/3600/$E30</f>
        <v>0.0359563136574074</v>
      </c>
      <c r="CC30" s="0" t="n">
        <f aca="false">IF($P30="●",SUMIFS(ST_SUM!CQ:CQ,ST_SUM!$L:$L,$G30,ST_SUM!$M:$M,IF($B30='PART METHOD'!$D$4,"FMCNC1",IF($B30='PART METHOD'!$D$6,"FMCNC2","STD")))/IF($B30='PART METHOD'!$D$4,COUNTIFS($G:$G,$G30,$P:$P,"●",$A:$A,CC$5,$B:$B,'PART METHOD'!$D$4),IF($B30='PART METHOD'!$D$6,COUNTIFS($G:$G,$G30,$P:$P,"●",$A:$A,CC$5,$B:$B,'PART METHOD'!$D$6),COUNTIFS($G:$G,$G30,$P:$P,"●",$A:$A,CC$5,$B:$B,"&lt;&gt;"&amp;'PART METHOD'!$D$4,$B:$B,"&lt;&gt;"&amp;'PART METHOD'!$D$6)))/CC$3,0)/3600/$E30</f>
        <v>0.0331858923611111</v>
      </c>
      <c r="CD30" s="0" t="n">
        <f aca="false">IF($Q30="●",SUMIFS(ST_SUM!CR:CR,ST_SUM!$L:$L,$G30,ST_SUM!$M:$M,IF($B30='PART METHOD'!$D$4,"FMCNC1",IF($B30='PART METHOD'!$D$6,"FMCNC2","STD")))/IF($B30='PART METHOD'!$D$4,COUNTIFS($G:$G,$G30,$Q:$Q,"●",$A:$A,CD$5,$B:$B,'PART METHOD'!$D$4),IF($B30='PART METHOD'!$D$6,COUNTIFS($G:$G,$G30,$Q:$Q,"●",$A:$A,CD$5,$B:$B,'PART METHOD'!$D$6),COUNTIFS($G:$G,$G30,$Q:$Q,"●",$A:$A,CD$5,$B:$B,"&lt;&gt;"&amp;'PART METHOD'!$D$4,$B:$B,"&lt;&gt;"&amp;'PART METHOD'!$D$6)))/CD$3,0)/3600/$E30</f>
        <v>0.108373645833333</v>
      </c>
      <c r="CE30" s="0" t="n">
        <f aca="false">IF($R30="●",SUMIFS(ST_SUM!CS:CS,ST_SUM!$L:$L,$G30,ST_SUM!$M:$M,IF($B30='PART METHOD'!$D$4,"FMCNC1",IF($B30='PART METHOD'!$D$6,"FMCNC2","STD")))/IF($B30='PART METHOD'!$D$4,COUNTIFS($G:$G,$G30,$R:$R,"●",$A:$A,CE$5,$B:$B,'PART METHOD'!$D$4),IF($B30='PART METHOD'!$D$6,COUNTIFS($G:$G,$G30,$R:$R,"●",$A:$A,CE$5,$B:$B,'PART METHOD'!$D$6),COUNTIFS($G:$G,$G30,$R:$R,"●",$A:$A,CE$5,$B:$B,"&lt;&gt;"&amp;'PART METHOD'!$D$4,$B:$B,"&lt;&gt;"&amp;'PART METHOD'!$D$6)))/CE$3,0)/3600/$E30</f>
        <v>0</v>
      </c>
      <c r="CF30" s="0" t="n">
        <f aca="false">IF($S30="●",SUMIFS(ST_SUM!CT:CT,ST_SUM!$L:$L,$G30,ST_SUM!$M:$M,IF($B30='PART METHOD'!$D$4,"FMCNC1",IF($B30='PART METHOD'!$D$6,"FMCNC2","STD")))/IF($B30='PART METHOD'!$D$4,COUNTIFS($G:$G,$G30,$S:$S,"●",$A:$A,CF$5,$B:$B,'PART METHOD'!$D$4),IF($B30='PART METHOD'!$D$6,COUNTIFS($G:$G,$G30,$S:$S,"●",$A:$A,CF$5,$B:$B,'PART METHOD'!$D$6),COUNTIFS($G:$G,$G30,$S:$S,"●",$A:$A,CF$5,$B:$B,"&lt;&gt;"&amp;'PART METHOD'!$D$4,$B:$B,"&lt;&gt;"&amp;'PART METHOD'!$D$6)))/CF$3,0)/3600/$E30</f>
        <v>0.0408606987847222</v>
      </c>
      <c r="CG30" s="0" t="n">
        <f aca="false">IF($T30="●",SUMIFS(ST_SUM!CU:CU,ST_SUM!$L:$L,$G30,ST_SUM!$M:$M,IF($B30='PART METHOD'!$D$4,"FMCNC1",IF($B30='PART METHOD'!$D$6,"FMCNC2","STD")))/IF($B30='PART METHOD'!$D$4,COUNTIFS($G:$G,$G30,$T:$T,"●",$A:$A,CG$5,$B:$B,'PART METHOD'!$D$4),IF($B30='PART METHOD'!$D$6,COUNTIFS($G:$G,$G30,$T:$T,"●",$A:$A,CG$5,$B:$B,'PART METHOD'!$D$6),COUNTIFS($G:$G,$G30,$T:$T,"●",$A:$A,CG$5,$B:$B,"&lt;&gt;"&amp;'PART METHOD'!$D$4,$B:$B,"&lt;&gt;"&amp;'PART METHOD'!$D$6)))/CG$3,0)/3600/$E30</f>
        <v>0.0161810104166667</v>
      </c>
      <c r="CH30" s="0" t="n">
        <f aca="false">IF($U30="●",SUMIFS(ST_SUM!CV:CV,ST_SUM!$L:$L,$G30,ST_SUM!$M:$M,IF($B30='PART METHOD'!$D$4,"FMCNC1",IF($B30='PART METHOD'!$D$6,"FMCNC2","STD")))/IF($B30='PART METHOD'!$D$4,COUNTIFS($G:$G,$G30,$U:$U,"●",$A:$A,CH$5,$B:$B,'PART METHOD'!$D$4),IF($B30='PART METHOD'!$D$6,COUNTIFS($G:$G,$G30,$U:$U,"●",$A:$A,CH$5,$B:$B,'PART METHOD'!$D$6),COUNTIFS($G:$G,$G30,$U:$U,"●",$A:$A,CH$5,$B:$B,"&lt;&gt;"&amp;'PART METHOD'!$D$4,$B:$B,"&lt;&gt;"&amp;'PART METHOD'!$D$6)))/CH$3,0)/3600/$E30</f>
        <v>0.030649994212963</v>
      </c>
      <c r="CI30" s="0" t="n">
        <f aca="false">IF($V30="●",SUMIFS(ST_SUM!CW:CW,ST_SUM!$L:$L,$G30,ST_SUM!$M:$M,IF($B30='PART METHOD'!$D$4,"FMCNC1",IF($B30='PART METHOD'!$D$6,"FMCNC2","STD")))/IF($B30='PART METHOD'!$D$4,COUNTIFS($G:$G,$G30,$V:$V,"●",$A:$A,CI$5,$B:$B,'PART METHOD'!$D$4),IF($B30='PART METHOD'!$D$6,COUNTIFS($G:$G,$G30,$V:$V,"●",$A:$A,CI$5,$B:$B,'PART METHOD'!$D$6),COUNTIFS($G:$G,$G30,$V:$V,"●",$A:$A,CI$5,$B:$B,"&lt;&gt;"&amp;'PART METHOD'!$D$4,$B:$B,"&lt;&gt;"&amp;'PART METHOD'!$D$6)))/CI$3,0)/3600/$E30</f>
        <v>0.0956314236111111</v>
      </c>
      <c r="CJ30" s="0" t="n">
        <f aca="false">IF($W30="●",SUMIFS(ST_SUM!CX:CX,ST_SUM!$L:$L,$G30,ST_SUM!$N:$N,IF($B30='PART METHOD'!$D$5,"HAND","STD"))/COUNTIFS($G:$G,$G30,$W:$W,"●",$A:$A,CJ$5,$B:$B,IF($B30='PART METHOD'!$D$5,'PART METHOD'!$D$5,"&lt;&gt;"&amp;'PART METHOD'!$D$5))/CJ$3,0)/3600/$E30</f>
        <v>0.0291073668981482</v>
      </c>
      <c r="CK30" s="0" t="n">
        <f aca="false">IF($X30="●",SUMIFS(ST_SUM!CY:CY,ST_SUM!$L:$L,$G30)/COUNTIFS($G:$G,$G30,$X:$X,"●",$A:$A,CK$5)/CK$3,0)/3600/$E30</f>
        <v>0</v>
      </c>
      <c r="CL30" s="0" t="n">
        <f aca="false">IF($Y30="●",SUMIFS(ST_SUM!CZ:CZ,ST_SUM!$L:$L,$G30)/COUNTIFS($G:$G,$G30,$Y:$Y,"●",$A:$A,CL$5)/CL$3,0)/3600/$E30</f>
        <v>0.014642890625</v>
      </c>
      <c r="CM30" s="0" t="n">
        <f aca="false">IF($Z30="●",SUMIFS(ST_SUM!DA:DA,ST_SUM!$L:$L,$G30)/COUNTIFS($G:$G,$G30,$Z:$Z,"●",$A:$A,CM$5)/CM$3,0)/3600/$E30</f>
        <v>0.0230776157407407</v>
      </c>
      <c r="CN30" s="0" t="n">
        <f aca="false">IF($AA30="●",SUMIFS(ST_SUM!DB:DB,ST_SUM!$L:$L,$G30)/COUNTIFS($G:$G,$G30,$AA:$AA,"●",$A:$A,CN$5)/CN$3,0)/3600/$E30</f>
        <v>0</v>
      </c>
      <c r="CO30" s="0" t="n">
        <f aca="false">IF($AB30="●",SUMIFS(ST_SUM!DC:DC,ST_SUM!$L:$L,$G30)/COUNTIFS($G:$G,$G30,$AB:$AB,"●",$A:$A,CO$5)/CO$3,0)/3600/$E30</f>
        <v>0.0145619184027778</v>
      </c>
      <c r="CP30" s="0" t="n">
        <f aca="false">IF($AC30="●",SUMIFS(ST_SUM!DD:DD,ST_SUM!$L:$L,$G30)/COUNTIFS($G:$G,$G30,$AC:$AC,"●",$A:$A,CP$5)/CP$3,0)/3600/$E30</f>
        <v>0.00738378472222222</v>
      </c>
      <c r="CQ30" s="0" t="n">
        <f aca="false">IF($AD30="●",SUMIFS(ST_SUM!DE:DE,ST_SUM!$L:$L,$G30)/COUNTIFS($G:$G,$G30,$AD:$AD,"●",$A:$A,CQ$5)/CQ$3,0)/3600/$E30</f>
        <v>0.0260260185185185</v>
      </c>
      <c r="CR30" s="0" t="n">
        <f aca="false">IF($AE30="●",SUMIFS(ST_SUM!DF:DF,ST_SUM!$L:$L,$G30)/COUNTIFS($G:$G,$G30,$AE:$AE,"●",$A:$A,CR$5)/CR$3,0)/3600/$E30</f>
        <v>0.0831905208333333</v>
      </c>
      <c r="CS30" s="0" t="n">
        <f aca="false">IF($AF30="●",SUMIFS(ST_SUM!DG:DG,ST_SUM!$L:$L,$G30)/COUNTIFS($G:$G,$G30,$AF:$AF,"●",$A:$A,CS$5)/CS$3,0)/3600/$E30</f>
        <v>0</v>
      </c>
      <c r="CT30" s="0" t="n">
        <f aca="false">IF($AG30="●",SUMIFS(ST_SUM!DH:DH,ST_SUM!$L:$L,$G30)/COUNTIFS($G:$G,$G30,$AG:$AG,"●",$A:$A,CT$5)/CT$3,0)/3600/$E30</f>
        <v>0.01904421875</v>
      </c>
      <c r="CU30" s="0" t="n">
        <f aca="false">IF($AH30="●",SUMIFS(ST_SUM!DI:DI,ST_SUM!$L:$L,$G30)/COUNTIFS($G:$G,$G30,$AH:$AH,"●",$A:$A,CU$5)/CU$3,0)/3600/$E30</f>
        <v>0</v>
      </c>
      <c r="CV30" s="0" t="n">
        <f aca="false">IF($AI30="●",SUMIFS(ST_SUM!DJ:DJ,ST_SUM!$L:$L,$G30)/COUNTIFS($G:$G,$G30,$AI:$AI,"●",$A:$A,CV$5)/CV$3,0)/3600/$E30</f>
        <v>0</v>
      </c>
      <c r="CW30" s="0" t="n">
        <f aca="false">IF($AJ30="●",SUMIFS(ST_SUM!DK:DK,ST_SUM!$L:$L,$G30)/COUNTIFS($G:$G,$G30,$AJ:$AJ,"●",$A:$A,CW$5)/CW$3,0)/3600/$E30</f>
        <v>0</v>
      </c>
      <c r="CX30" s="0" t="n">
        <f aca="false">IF($AK30="●",SUMIFS(ST_SUM!DL:DL,ST_SUM!$L:$L,$G30)/COUNTIFS($G:$G,$G30,$AK:$AK,"●",$A:$A,CX$5)/CX$3,0)/3600/$E30</f>
        <v>0.117462392361111</v>
      </c>
      <c r="CY30" s="0" t="n">
        <f aca="false">IF($AL30="●",SUMIFS(ST_SUM!DM:DM,ST_SUM!$L:$L,$G30)/COUNTIFS($G:$G,$G30,$AL:$AL,"●",$A:$A,CY$5)/CY$3,0)/3600/$E30</f>
        <v>0.0249977141203704</v>
      </c>
      <c r="CZ30" s="0" t="n">
        <f aca="false">IF($AM30="●",SUMIFS(ST_SUM!DN:DN,ST_SUM!$L:$L,$G30)/COUNTIFS($G:$G,$G30,$AM:$AM,"●",$A:$A,CZ$5)/CZ$3,0)/3600/$E30</f>
        <v>0.0357453732638889</v>
      </c>
      <c r="DA30" s="0" t="n">
        <f aca="false">IF($AN30="●",SUMIFS(ST_SUM!DO:DO,ST_SUM!$L:$L,$G30)/COUNTIFS($G:$G,$G30,$AN:$AN,"●",$A:$A,DA$5)/DA$3,0)/3600/$E30</f>
        <v>0.0318371128472222</v>
      </c>
      <c r="DB30" s="0" t="n">
        <f aca="false">IF($AO30="●",SUMIFS(ST_SUM!DP:DP,ST_SUM!$L:$L,$G30)/COUNTIFS($G:$G,$G30,$AO:$AO,"●",$A:$A,DB$5)/DB$3,0)/3600/$E30</f>
        <v>0</v>
      </c>
      <c r="DC30" s="0" t="n">
        <f aca="false">IF($AP30="●",SUMIFS(ST_SUM!DQ:DQ,ST_SUM!$L:$L,$G30)/COUNTIFS($G:$G,$G30,$AP:$AP,"●",$A:$A,DC$5)/DC$3,0)/3600/$E30</f>
        <v>0.0158133217592593</v>
      </c>
      <c r="DD30" s="0" t="n">
        <f aca="false">IF($AQ30="●",SUMIFS(ST_SUM!DR:DR,ST_SUM!$L:$L,$G30)/COUNTIFS($G:$G,$G30,$AQ:$AQ,"●",$A:$A,DD$5)/DD$3,0)/3600/$E30</f>
        <v>0</v>
      </c>
      <c r="DE30" s="0" t="n">
        <f aca="false">IF($AR30="●",SUMIFS(ST_SUM!DS:DS,ST_SUM!$L:$L,$G30)/COUNTIFS($G:$G,$G30,$AR:$AR,"●",$A:$A,DE$5)/DE$3,0)/3600/$E30</f>
        <v>0</v>
      </c>
      <c r="DF30" s="0" t="n">
        <f aca="false">IF($AS30="●",SUMIFS(ST_SUM!DT:DT,ST_SUM!$L:$L,$G30)/COUNTIFS($G:$G,$G30,$AS:$AS,"●",$A:$A,DF$5)/DF$3,0)/3600/$E30</f>
        <v>0</v>
      </c>
      <c r="DG30" s="0" t="n">
        <f aca="false">IF($AT30="●",SUMIFS(ST_SUM!DU:DU,ST_SUM!$L:$L,$G30)/COUNTIFS($G:$G,$G30,$AT:$AT,"●",$A:$A,DG$5)/DG$3,0)/3600/$E30</f>
        <v>0.0153500694444444</v>
      </c>
      <c r="DH30" s="0" t="n">
        <f aca="false">IF($AU30="●",SUMIFS(ST_SUM!DV:DV,ST_SUM!$L:$L,$G30)/COUNTIFS($G:$G,$G30,$AU:$AU,"●",$A:$A,DH$5)/DH$3,0)/3600/$E30</f>
        <v>0.0111636111111111</v>
      </c>
      <c r="DI30" s="0" t="n">
        <f aca="false">IF($AV30="●",SUMIFS(ST_SUM!DW:DW,ST_SUM!$L:$L,$G30)/COUNTIFS($G:$G,$G30,$AV:$AV,"●",$A:$A,DI$5)/DI$3,0)/3600/$E30</f>
        <v>0</v>
      </c>
      <c r="DJ30" s="0" t="n">
        <f aca="false">IF($AW30="●",SUMIFS(ST_SUM!DX:DX,ST_SUM!$L:$L,$G30)/COUNTIFS($G:$G,$G30,$AW:$AW,"●",$A:$A,DJ$5)/DJ$3,0)/3600/$E30</f>
        <v>0.0193051273148148</v>
      </c>
      <c r="DK30" s="0" t="n">
        <f aca="false">IF($AX30="●",SUMIFS(ST_SUM!DY:DY,ST_SUM!$L:$L,$G30)/COUNTIFS($G:$G,$G30,$AX:$AX,"●",$A:$A,DK$5)/DK$3,0)/3600/$E30</f>
        <v>0.0174839322916667</v>
      </c>
      <c r="DL30" s="0" t="n">
        <f aca="false">IF($AY30="●",SUMIFS(ST_SUM!DZ:DZ,ST_SUM!$L:$L,$G30)/COUNTIFS($G:$G,$G30,$AY:$AY,"●",$A:$A,DL$5)/DL$3,0)/3600/$E30</f>
        <v>0.0832057638888889</v>
      </c>
      <c r="DM30" s="0" t="n">
        <f aca="false">IF($AZ30="●",SUMIFS(ST_SUM!EA:EA,ST_SUM!$L:$L,$G30)/COUNTIFS($G:$G,$G30,$AZ:$AZ,"●",$A:$A,DM$5)/DM$3,0)/3600/$E30</f>
        <v>0.0127569791666667</v>
      </c>
      <c r="DN30" s="0" t="n">
        <f aca="false">IF($BA30="●",SUMIFS(ST_SUM!EB:EB,ST_SUM!$L:$L,$G30)/COUNTIFS($G:$G,$G30,$BA:$BA,"●",$A:$A,DN$5)/DN$3,0)/3600/$E30</f>
        <v>0.0227104079861111</v>
      </c>
      <c r="DO30" s="0" t="n">
        <f aca="false">IF($BB30="●",SUMIFS(ST_SUM!EC:EC,ST_SUM!$L:$L,$G30)/COUNTIFS($G:$G,$G30,$BB:$BB,"●",$A:$A,DO$5)/DO$3,0)/3600/$E30</f>
        <v>0.02491484375</v>
      </c>
      <c r="DP30" s="0" t="n">
        <f aca="false">IF($BC30="●",SUMIFS(ST_SUM!ED:ED,ST_SUM!$L:$L,$G30)/COUNTIFS($G:$G,$G30,$BC:$BC,"●",$A:$A,DP$5)/DP$3,0)/3600/$E30</f>
        <v>0.0449044162326389</v>
      </c>
      <c r="DQ30" s="0" t="n">
        <f aca="false">IF($BD30="●",SUMIFS(ST_SUM!EE:EE,ST_SUM!$L:$L,$G30)/COUNTIFS($G:$G,$G30,$BD:$BD,"●",$A:$A,DQ$5)/DQ$3,0)/3600/$E30</f>
        <v>0</v>
      </c>
      <c r="DR30" s="0" t="n">
        <f aca="false">IF($BE30="●",SUMIFS(ST_SUM!EF:EF,ST_SUM!$L:$L,$G30)/COUNTIFS($G:$G,$G30,$BE:$BE,"●",$A:$A,DR$5)/DR$3,0)/3600/$E30</f>
        <v>0.0164025596064815</v>
      </c>
      <c r="DS30" s="0" t="n">
        <f aca="false">IF($BF30="●",SUMIFS(ST_SUM!EG:EG,ST_SUM!$L:$L,$G30)/COUNTIFS($G:$G,$G30,$BF:$BF,"●",$A:$A,DS$5)/DS$3,0)/3600/$E30</f>
        <v>0</v>
      </c>
      <c r="DT30" s="0" t="n">
        <f aca="false">IF($BG30="●",SUMIFS(ST_SUM!EH:EH,ST_SUM!$L:$L,$G30)/COUNTIFS($G:$G,$G30,$BG:$BG,"●",$A:$A,DT$5)/DT$3,0)/3600/$E30</f>
        <v>0</v>
      </c>
      <c r="DU30" s="0" t="n">
        <f aca="false">IF($BH30="●",SUMIFS(ST_SUM!EI:EI,ST_SUM!$L:$L,$G30)/COUNTIFS($G:$G,$G30,$BH:$BH,"●",$A:$A,DU$5)/DU$3,0)/3600/$E30</f>
        <v>0.0255312065972222</v>
      </c>
      <c r="DV30" s="0" t="n">
        <f aca="false">IF($BI30="●",SUMIFS(ST_SUM!EJ:EJ,ST_SUM!$L:$L,$G30)/COUNTIFS($G:$G,$G30,$BI:$BI,"●",$A:$A,DV$5)/DV$3,0)/3600/$E30</f>
        <v>0.016131099537037</v>
      </c>
      <c r="DW30" s="0" t="n">
        <f aca="false">IF($BJ30="●",SUMIFS(ST_SUM!EK:EK,ST_SUM!$L:$L,$G30)/COUNTIFS($G:$G,$G30,$BJ:$BJ,"●",$A:$A,DW$5)/DW$3,0)/3600/$E30</f>
        <v>0.0160955295138889</v>
      </c>
      <c r="DX30" s="0" t="n">
        <f aca="false">IF($BK30="●",SUMIFS(ST_SUM!EL:EL,ST_SUM!$L:$L,$G30)/COUNTIFS($G:$G,$G30,$BK:$BK,"●",$A:$A,DX$5)/DX$3,0)/3600/$E30</f>
        <v>0.0377538715277778</v>
      </c>
      <c r="DY30" s="0" t="n">
        <f aca="false">IF($BL30="●",SUMIFS(ST_SUM!EM:EM,ST_SUM!$L:$L,$G30)/COUNTIFS($G:$G,$G30,$BL:$BL,"●",$A:$A,DY$5)/DY$3,0)/3600/$E30</f>
        <v>0.0211838194444444</v>
      </c>
      <c r="DZ30" s="0" t="n">
        <f aca="false">IF($BM30="●",SUMIFS(ST_SUM!EN:EN,ST_SUM!$L:$L,$G30)/COUNTIFS($G:$G,$G30,$BM:$BM,"●",$A:$A,DZ$5)/DZ$3,0)/3600/$E30</f>
        <v>0</v>
      </c>
      <c r="EA30" s="0" t="n">
        <f aca="false">IF($BN30="●",SUMIFS(ST_SUM!EO:EO,ST_SUM!$L:$L,$G30)/COUNTIFS($G:$G,$G30,$BN:$BN,"●",$A:$A,EA$5)/EA$3,0)/3600/$E30</f>
        <v>0.02325</v>
      </c>
      <c r="EB30" s="0" t="n">
        <f aca="false">IF($BO30="●",SUMIFS(ST_SUM!EP:EP,ST_SUM!$L:$L,$G30)/COUNTIFS($G:$G,$G30,$BO:$BO,"●",$A:$A,EB$5)/EB$3,0)/3600/$E30</f>
        <v>0.0233709085648148</v>
      </c>
      <c r="EC30" s="0" t="n">
        <f aca="false">IF($BP30="●",SUMIFS(ST_SUM!EQ:EQ,ST_SUM!$L:$L,$G30)/COUNTIFS($G:$G,$G30,$BP:$BP,"●",$A:$A,EC$5)/EC$3,0)/3600/$E30</f>
        <v>0.0310114872685185</v>
      </c>
      <c r="ED30" s="0" t="n">
        <f aca="false">IF($BQ30="●",SUMIFS(ST_SUM!ER:ER,ST_SUM!$L:$L,$G30)/COUNTIFS($G:$G,$G30,$BQ:$BQ,"●",$A:$A,ED$5)/ED$3,0)/3600/$E30</f>
        <v>0</v>
      </c>
      <c r="EE30" s="0" t="n">
        <f aca="false">IF($BR30="●",SUMIFS(ST_SUM!ES:ES,ST_SUM!$L:$L,$G30)/COUNTIFS($G:$G,$G30,$BR:$BR,"●",$A:$A,EE$5)/EE$3,0)/3600/$E30</f>
        <v>0</v>
      </c>
      <c r="EF30" s="0" t="n">
        <f aca="false">IF($BS30="●",SUMIFS(ST_SUM!ET:ET,ST_SUM!$L:$L,$G30)/COUNTIFS($G:$G,$G30,$BS:$BS,"●",$A:$A,EF$5)/EF$3,0)/3600/$E30</f>
        <v>0.0214749826388889</v>
      </c>
      <c r="EG30" s="0" t="n">
        <f aca="false">IF($BT30="●",SUMIFS(ST_SUM!EU:EU,ST_SUM!$L:$L,$G30)/COUNTIFS($G:$G,$G30,$BT:$BT,"●",$A:$A,EG$5)/EG$3,0)/3600/$E30</f>
        <v>0.0231196397569444</v>
      </c>
      <c r="EH30" s="0" t="n">
        <f aca="false">SUM(BU30:EG30)</f>
        <v>1.4463174260706</v>
      </c>
      <c r="EI30" s="0" t="n">
        <f aca="false">IF($H30="●",SUMIFS(ST_SUM!EW:EW,ST_SUM!$L:$L,$G30)/COUNTIFS($G:$G,$G30,$H:$H,"●",$A:$A,EI$5)/EI$3,0)/3600/$E30</f>
        <v>0.0244985945767196</v>
      </c>
      <c r="EJ30" s="0" t="n">
        <f aca="false">IF($I30="●",SUMIFS(ST_SUM!EX:EX,ST_SUM!$L:$L,$G30)/COUNTIFS($G:$G,$G30,$I:$I,"●",$A:$A,EJ$5)/EJ$3,0)/3600/$E30</f>
        <v>0.00880642361111111</v>
      </c>
      <c r="EK30" s="0" t="n">
        <f aca="false">IF($J30="●",SUMIFS(ST_SUM!EY:EY,ST_SUM!$L:$L,$G30)/COUNTIFS($G:$G,$G30,$J:$J,"●",$A:$A,EK$5)/EK$3,0)/3600/$E30</f>
        <v>0</v>
      </c>
      <c r="EL30" s="0" t="n">
        <f aca="false">IF($K30="●",SUMIFS(ST_SUM!EZ:EZ,ST_SUM!$L:$L,$G30)/COUNTIFS($G:$G,$G30,$K:$K,"●",$A:$A,EL$5)/EL$3,0)/3600/$E30</f>
        <v>0.0258602513227513</v>
      </c>
      <c r="EM30" s="0" t="n">
        <f aca="false">IF($L30="●",SUMIFS(ST_SUM!FA:FA,ST_SUM!$L:$L,$G30)/COUNTIFS($G:$G,$G30,$L:$L,"●",$A:$A,EM$5)/EM$3,0)/3600/$E30</f>
        <v>0</v>
      </c>
      <c r="EN30" s="0" t="n">
        <f aca="false">IF($M30="●",SUMIFS(ST_SUM!FB:FB,ST_SUM!$L:$L,$G30)/COUNTIFS($G:$G,$G30,$M:$M,"●",$A:$A,EN$5)/EN$3,0)/3600/$E30</f>
        <v>0</v>
      </c>
      <c r="EO30" s="0" t="n">
        <f aca="false">IF($N30="●",SUMIFS(ST_SUM!FC:FC,ST_SUM!$L:$L,$G30)/COUNTIFS($G:$G,$G30,$N:$N,"●",$A:$A,EO$5)/EO$3,0)/3600/$E30</f>
        <v>0.0108257936507937</v>
      </c>
      <c r="EP30" s="0" t="n">
        <f aca="false">IF($O30="●",SUMIFS(ST_SUM!FD:FD,ST_SUM!$L:$L,$G30,ST_SUM!$M:$M,IF($B30='PART METHOD'!$D$4,"FMCNC1",IF($B30='PART METHOD'!$D$6,"FMCNC2","STD")))/IF($B30='PART METHOD'!$D$4,COUNTIFS($G:$G,$G30,$O:$O,"●",$A:$A,EP$5,$B:$B,'PART METHOD'!$D$4),IF($B30='PART METHOD'!$D$6,COUNTIFS($G:$G,$G30,$O:$O,"●",$A:$A,EP$5,$B:$B,'PART METHOD'!$D$6),COUNTIFS($G:$G,$G30,$O:$O,"●",$A:$A,EP$5,$B:$B,"&lt;&gt;"&amp;'PART METHOD'!$D$4,$B:$B,"&lt;&gt;"&amp;'PART METHOD'!$D$6)))/EP$3,0)/3600/$E30</f>
        <v>0.0198909556878307</v>
      </c>
      <c r="EQ30" s="0" t="n">
        <f aca="false">IF($P30="●",SUMIFS(ST_SUM!FE:FE,ST_SUM!$L:$L,$G30,ST_SUM!$M:$M,IF($B30='PART METHOD'!$D$4,"FMCNC1",IF($B30='PART METHOD'!$D$6,"FMCNC2","STD")))/IF($B30='PART METHOD'!$D$4,COUNTIFS($G:$G,$G30,$P:$P,"●",$A:$A,EQ$5,$B:$B,'PART METHOD'!$D$4),IF($B30='PART METHOD'!$D$6,COUNTIFS($G:$G,$G30,$P:$P,"●",$A:$A,EQ$5,$B:$B,'PART METHOD'!$D$6),COUNTIFS($G:$G,$G30,$P:$P,"●",$A:$A,EQ$5,$B:$B,"&lt;&gt;"&amp;'PART METHOD'!$D$4,$B:$B,"&lt;&gt;"&amp;'PART METHOD'!$D$6)))/EQ$3,0)/3600/$E30</f>
        <v>0.0142413938492063</v>
      </c>
      <c r="ER30" s="0" t="n">
        <f aca="false">IF($Q30="●",SUMIFS(ST_SUM!FF:FF,ST_SUM!$L:$L,$G30,ST_SUM!$M:$M,IF($B30='PART METHOD'!$D$4,"FMCNC1",IF($B30='PART METHOD'!$D$6,"FMCNC2","STD")))/IF($B30='PART METHOD'!$D$4,COUNTIFS($G:$G,$G30,$Q:$Q,"●",$A:$A,ER$5,$B:$B,'PART METHOD'!$D$4),IF($B30='PART METHOD'!$D$6,COUNTIFS($G:$G,$G30,$Q:$Q,"●",$A:$A,ER$5,$B:$B,'PART METHOD'!$D$6),COUNTIFS($G:$G,$G30,$Q:$Q,"●",$A:$A,ER$5,$B:$B,"&lt;&gt;"&amp;'PART METHOD'!$D$4,$B:$B,"&lt;&gt;"&amp;'PART METHOD'!$D$6)))/ER$3,0)/3600/$E30</f>
        <v>0.0701239087301587</v>
      </c>
      <c r="ES30" s="0" t="n">
        <f aca="false">IF($R30="●",SUMIFS(ST_SUM!FG:FG,ST_SUM!$L:$L,$G30,ST_SUM!$M:$M,IF($B30='PART METHOD'!$D$4,"FMCNC1",IF($B30='PART METHOD'!$D$6,"FMCNC2","STD")))/IF($B30='PART METHOD'!$D$4,COUNTIFS($G:$G,$G30,$R:$R,"●",$A:$A,ES$5,$B:$B,'PART METHOD'!$D$4),IF($B30='PART METHOD'!$D$6,COUNTIFS($G:$G,$G30,$R:$R,"●",$A:$A,ES$5,$B:$B,'PART METHOD'!$D$6),COUNTIFS($G:$G,$G30,$R:$R,"●",$A:$A,ES$5,$B:$B,"&lt;&gt;"&amp;'PART METHOD'!$D$4,$B:$B,"&lt;&gt;"&amp;'PART METHOD'!$D$6)))/ES$3,0)/3600/$E30</f>
        <v>0</v>
      </c>
      <c r="ET30" s="0" t="n">
        <f aca="false">IF($S30="●",SUMIFS(ST_SUM!FH:FH,ST_SUM!$L:$L,$G30,ST_SUM!$M:$M,IF($B30='PART METHOD'!$D$4,"FMCNC1",IF($B30='PART METHOD'!$D$6,"FMCNC2","STD")))/IF($B30='PART METHOD'!$D$4,COUNTIFS($G:$G,$G30,$S:$S,"●",$A:$A,ET$5,$B:$B,'PART METHOD'!$D$4),IF($B30='PART METHOD'!$D$6,COUNTIFS($G:$G,$G30,$S:$S,"●",$A:$A,ET$5,$B:$B,'PART METHOD'!$D$6),COUNTIFS($G:$G,$G30,$S:$S,"●",$A:$A,ET$5,$B:$B,"&lt;&gt;"&amp;'PART METHOD'!$D$4,$B:$B,"&lt;&gt;"&amp;'PART METHOD'!$D$6)))/ET$3,0)/3600/$E30</f>
        <v>0.0193028218694885</v>
      </c>
      <c r="EU30" s="0" t="n">
        <f aca="false">IF($T30="●",SUMIFS(ST_SUM!FI:FI,ST_SUM!$L:$L,$G30,ST_SUM!$M:$M,IF($B30='PART METHOD'!$D$4,"FMCNC1",IF($B30='PART METHOD'!$D$6,"FMCNC2","STD")))/IF($B30='PART METHOD'!$D$4,COUNTIFS($G:$G,$G30,$T:$T,"●",$A:$A,EU$5,$B:$B,'PART METHOD'!$D$4),IF($B30='PART METHOD'!$D$6,COUNTIFS($G:$G,$G30,$T:$T,"●",$A:$A,EU$5,$B:$B,'PART METHOD'!$D$6),COUNTIFS($G:$G,$G30,$T:$T,"●",$A:$A,EU$5,$B:$B,"&lt;&gt;"&amp;'PART METHOD'!$D$4,$B:$B,"&lt;&gt;"&amp;'PART METHOD'!$D$6)))/EU$3,0)/3600/$E30</f>
        <v>0.00577558972663139</v>
      </c>
      <c r="EV30" s="0" t="n">
        <f aca="false">IF($U30="●",SUMIFS(ST_SUM!FJ:FJ,ST_SUM!$L:$L,$G30,ST_SUM!$M:$M,IF($B30='PART METHOD'!$D$4,"FMCNC1",IF($B30='PART METHOD'!$D$6,"FMCNC2","STD")))/IF($B30='PART METHOD'!$D$4,COUNTIFS($G:$G,$G30,$U:$U,"●",$A:$A,EV$5,$B:$B,'PART METHOD'!$D$4),IF($B30='PART METHOD'!$D$6,COUNTIFS($G:$G,$G30,$U:$U,"●",$A:$A,EV$5,$B:$B,'PART METHOD'!$D$6),COUNTIFS($G:$G,$G30,$U:$U,"●",$A:$A,EV$5,$B:$B,"&lt;&gt;"&amp;'PART METHOD'!$D$4,$B:$B,"&lt;&gt;"&amp;'PART METHOD'!$D$6)))/EV$3,0)/3600/$E30</f>
        <v>0.0204446235670194</v>
      </c>
      <c r="EW30" s="0" t="n">
        <f aca="false">IF($V30="●",SUMIFS(ST_SUM!FK:FK,ST_SUM!$L:$L,$G30,ST_SUM!$M:$M,IF($B30='PART METHOD'!$D$4,"FMCNC1",IF($B30='PART METHOD'!$D$6,"FMCNC2","STD")))/IF($B30='PART METHOD'!$D$4,COUNTIFS($G:$G,$G30,$V:$V,"●",$A:$A,EW$5,$B:$B,'PART METHOD'!$D$4),IF($B30='PART METHOD'!$D$6,COUNTIFS($G:$G,$G30,$V:$V,"●",$A:$A,EW$5,$B:$B,'PART METHOD'!$D$6),COUNTIFS($G:$G,$G30,$V:$V,"●",$A:$A,EW$5,$B:$B,"&lt;&gt;"&amp;'PART METHOD'!$D$4,$B:$B,"&lt;&gt;"&amp;'PART METHOD'!$D$6)))/EW$3,0)/3600/$E30</f>
        <v>0.0516266865079365</v>
      </c>
      <c r="EX30" s="0" t="n">
        <f aca="false">IF($W30="●",SUMIFS(ST_SUM!FL:FL,ST_SUM!$L:$L,$G30,ST_SUM!$N:$N,IF($B30='PART METHOD'!$D$5,"HAND","STD"))/COUNTIFS($G:$G,$G30,$W:$W,"●",$A:$A,EX$5,$B:$B,IF($B30='PART METHOD'!$D$5,'PART METHOD'!$D$5,"&lt;&gt;"&amp;'PART METHOD'!$D$5))/EX$3,0)/3600/$E30</f>
        <v>0.0219092537477954</v>
      </c>
      <c r="EY30" s="0" t="n">
        <f aca="false">IF($X30="●",SUMIFS(ST_SUM!FM:FM,ST_SUM!$L:$L,$G30)/COUNTIFS($G:$G,$G30,$X:$X,"●",$A:$A,EY$5)/EY$3,0)/3600/$E30</f>
        <v>0</v>
      </c>
      <c r="EZ30" s="0" t="n">
        <f aca="false">IF($Y30="●",SUMIFS(ST_SUM!FN:FN,ST_SUM!$L:$L,$G30)/COUNTIFS($G:$G,$G30,$Y:$Y,"●",$A:$A,EZ$5)/EZ$3,0)/3600/$E30</f>
        <v>0.00655758928571429</v>
      </c>
      <c r="FA30" s="0" t="n">
        <f aca="false">IF($Z30="●",SUMIFS(ST_SUM!FO:FO,ST_SUM!$L:$L,$G30)/COUNTIFS($G:$G,$G30,$Z:$Z,"●",$A:$A,FA$5)/FA$3,0)/3600/$E30</f>
        <v>0.00708537202380952</v>
      </c>
      <c r="FB30" s="0" t="n">
        <f aca="false">IF($AA30="●",SUMIFS(ST_SUM!FP:FP,ST_SUM!$L:$L,$G30)/COUNTIFS($G:$G,$G30,$AA:$AA,"●",$A:$A,FB$5)/FB$3,0)/3600/$E30</f>
        <v>0</v>
      </c>
      <c r="FC30" s="0" t="n">
        <f aca="false">IF($AB30="●",SUMIFS(ST_SUM!FQ:FQ,ST_SUM!$L:$L,$G30)/COUNTIFS($G:$G,$G30,$AB:$AB,"●",$A:$A,FC$5)/FC$3,0)/3600/$E30</f>
        <v>0.0130240079365079</v>
      </c>
      <c r="FD30" s="0" t="n">
        <f aca="false">IF($AC30="●",SUMIFS(ST_SUM!FR:FR,ST_SUM!$L:$L,$G30)/COUNTIFS($G:$G,$G30,$AC:$AC,"●",$A:$A,FD$5)/FD$3,0)/3600/$E30</f>
        <v>0.00724205798059965</v>
      </c>
      <c r="FE30" s="0" t="n">
        <f aca="false">IF($AD30="●",SUMIFS(ST_SUM!FS:FS,ST_SUM!$L:$L,$G30)/COUNTIFS($G:$G,$G30,$AD:$AD,"●",$A:$A,FE$5)/FE$3,0)/3600/$E30</f>
        <v>0.0148582933752205</v>
      </c>
      <c r="FF30" s="0" t="n">
        <f aca="false">IF($AE30="●",SUMIFS(ST_SUM!FT:FT,ST_SUM!$L:$L,$G30)/COUNTIFS($G:$G,$G30,$AE:$AE,"●",$A:$A,FF$5)/FF$3,0)/3600/$E30</f>
        <v>0.0705277612433863</v>
      </c>
      <c r="FG30" s="0" t="n">
        <f aca="false">IF($AF30="●",SUMIFS(ST_SUM!FU:FU,ST_SUM!$L:$L,$G30)/COUNTIFS($G:$G,$G30,$AF:$AF,"●",$A:$A,FG$5)/FG$3,0)/3600/$E30</f>
        <v>0</v>
      </c>
      <c r="FH30" s="0" t="n">
        <f aca="false">IF($AG30="●",SUMIFS(ST_SUM!FV:FV,ST_SUM!$L:$L,$G30)/COUNTIFS($G:$G,$G30,$AG:$AG,"●",$A:$A,FH$5)/FH$3,0)/3600/$E30</f>
        <v>0.00947316468253968</v>
      </c>
      <c r="FI30" s="0" t="n">
        <f aca="false">IF($AH30="●",SUMIFS(ST_SUM!FW:FW,ST_SUM!$L:$L,$G30)/COUNTIFS($G:$G,$G30,$AH:$AH,"●",$A:$A,FI$5)/FI$3,0)/3600/$E30</f>
        <v>0</v>
      </c>
      <c r="FJ30" s="0" t="n">
        <f aca="false">IF($AI30="●",SUMIFS(ST_SUM!FX:FX,ST_SUM!$L:$L,$G30)/COUNTIFS($G:$G,$G30,$AI:$AI,"●",$A:$A,FJ$5)/FJ$3,0)/3600/$E30</f>
        <v>0</v>
      </c>
      <c r="FK30" s="0" t="n">
        <f aca="false">IF($AJ30="●",SUMIFS(ST_SUM!FY:FY,ST_SUM!$L:$L,$G30)/COUNTIFS($G:$G,$G30,$AJ:$AJ,"●",$A:$A,FK$5)/FK$3,0)/3600/$E30</f>
        <v>0</v>
      </c>
      <c r="FL30" s="0" t="n">
        <f aca="false">IF($AK30="●",SUMIFS(ST_SUM!FZ:FZ,ST_SUM!$L:$L,$G30)/COUNTIFS($G:$G,$G30,$AK:$AK,"●",$A:$A,FL$5)/FL$3,0)/3600/$E30</f>
        <v>0.102520418320106</v>
      </c>
      <c r="FM30" s="0" t="n">
        <f aca="false">IF($AL30="●",SUMIFS(ST_SUM!GA:GA,ST_SUM!$L:$L,$G30)/COUNTIFS($G:$G,$G30,$AL:$AL,"●",$A:$A,FM$5)/FM$3,0)/3600/$E30</f>
        <v>0.0223872916666667</v>
      </c>
      <c r="FN30" s="0" t="n">
        <f aca="false">IF($AM30="●",SUMIFS(ST_SUM!GB:GB,ST_SUM!$L:$L,$G30)/COUNTIFS($G:$G,$G30,$AM:$AM,"●",$A:$A,FN$5)/FN$3,0)/3600/$E30</f>
        <v>0.0200476273148148</v>
      </c>
      <c r="FO30" s="0" t="n">
        <f aca="false">IF($AN30="●",SUMIFS(ST_SUM!GC:GC,ST_SUM!$L:$L,$G30)/COUNTIFS($G:$G,$G30,$AN:$AN,"●",$A:$A,FO$5)/FO$3,0)/3600/$E30</f>
        <v>0.0184209325396825</v>
      </c>
      <c r="FP30" s="0" t="n">
        <f aca="false">IF($AO30="●",SUMIFS(ST_SUM!GD:GD,ST_SUM!$L:$L,$G30)/COUNTIFS($G:$G,$G30,$AO:$AO,"●",$A:$A,FP$5)/FP$3,0)/3600/$E30</f>
        <v>0</v>
      </c>
      <c r="FQ30" s="0" t="n">
        <f aca="false">IF($AP30="●",SUMIFS(ST_SUM!GE:GE,ST_SUM!$L:$L,$G30)/COUNTIFS($G:$G,$G30,$AP:$AP,"●",$A:$A,FQ$5)/FQ$3,0)/3600/$E30</f>
        <v>0.00914201388888889</v>
      </c>
      <c r="FR30" s="0" t="n">
        <f aca="false">IF($AQ30="●",SUMIFS(ST_SUM!GF:GF,ST_SUM!$L:$L,$G30)/COUNTIFS($G:$G,$G30,$AQ:$AQ,"●",$A:$A,FR$5)/FR$3,0)/3600/$E30</f>
        <v>0</v>
      </c>
      <c r="FS30" s="0" t="n">
        <f aca="false">IF($AR30="●",SUMIFS(ST_SUM!GG:GG,ST_SUM!$L:$L,$G30)/COUNTIFS($G:$G,$G30,$AR:$AR,"●",$A:$A,FS$5)/FS$3,0)/3600/$E30</f>
        <v>0</v>
      </c>
      <c r="FT30" s="0" t="n">
        <f aca="false">IF($AS30="●",SUMIFS(ST_SUM!GH:GH,ST_SUM!$L:$L,$G30)/COUNTIFS($G:$G,$G30,$AS:$AS,"●",$A:$A,FT$5)/FT$3,0)/3600/$E30</f>
        <v>0</v>
      </c>
      <c r="FU30" s="0" t="n">
        <f aca="false">IF($AT30="●",SUMIFS(ST_SUM!GI:GI,ST_SUM!$L:$L,$G30)/COUNTIFS($G:$G,$G30,$AT:$AT,"●",$A:$A,FU$5)/FU$3,0)/3600/$E30</f>
        <v>0.0185558035714286</v>
      </c>
      <c r="FV30" s="0" t="n">
        <f aca="false">IF($AU30="●",SUMIFS(ST_SUM!GJ:GJ,ST_SUM!$L:$L,$G30)/COUNTIFS($G:$G,$G30,$AU:$AU,"●",$A:$A,FV$5)/FV$3,0)/3600/$E30</f>
        <v>0.00451814925044092</v>
      </c>
      <c r="FW30" s="0" t="n">
        <f aca="false">IF($AV30="●",SUMIFS(ST_SUM!GK:GK,ST_SUM!$L:$L,$G30)/COUNTIFS($G:$G,$G30,$AV:$AV,"●",$A:$A,FW$5)/FW$3,0)/3600/$E30</f>
        <v>0</v>
      </c>
      <c r="FX30" s="0" t="n">
        <f aca="false">IF($AW30="●",SUMIFS(ST_SUM!GL:GL,ST_SUM!$L:$L,$G30)/COUNTIFS($G:$G,$G30,$AW:$AW,"●",$A:$A,FX$5)/FX$3,0)/3600/$E30</f>
        <v>0.00866089065255732</v>
      </c>
      <c r="FY30" s="0" t="n">
        <f aca="false">IF($AX30="●",SUMIFS(ST_SUM!GM:GM,ST_SUM!$L:$L,$G30)/COUNTIFS($G:$G,$G30,$AX:$AX,"●",$A:$A,FY$5)/FY$3,0)/3600/$E30</f>
        <v>0.0184109209656085</v>
      </c>
      <c r="FZ30" s="0" t="n">
        <f aca="false">IF($AY30="●",SUMIFS(ST_SUM!GN:GN,ST_SUM!$L:$L,$G30)/COUNTIFS($G:$G,$G30,$AY:$AY,"●",$A:$A,FZ$5)/FZ$3,0)/3600/$E30</f>
        <v>0.0507378885582011</v>
      </c>
      <c r="GA30" s="0" t="n">
        <f aca="false">IF($AZ30="●",SUMIFS(ST_SUM!GO:GO,ST_SUM!$L:$L,$G30)/COUNTIFS($G:$G,$G30,$AZ:$AZ,"●",$A:$A,GA$5)/GA$3,0)/3600/$E30</f>
        <v>0.0117523660714286</v>
      </c>
      <c r="GB30" s="0" t="n">
        <f aca="false">IF($BA30="●",SUMIFS(ST_SUM!GP:GP,ST_SUM!$L:$L,$G30)/COUNTIFS($G:$G,$G30,$BA:$BA,"●",$A:$A,GB$5)/GB$3,0)/3600/$E30</f>
        <v>0.0137185168650794</v>
      </c>
      <c r="GC30" s="0" t="n">
        <f aca="false">IF($BB30="●",SUMIFS(ST_SUM!GQ:GQ,ST_SUM!$L:$L,$G30)/COUNTIFS($G:$G,$G30,$BB:$BB,"●",$A:$A,GC$5)/GC$3,0)/3600/$E30</f>
        <v>0.0125185295414462</v>
      </c>
      <c r="GD30" s="0" t="n">
        <f aca="false">IF($BC30="●",SUMIFS(ST_SUM!GR:GR,ST_SUM!$L:$L,$G30)/COUNTIFS($G:$G,$G30,$BC:$BC,"●",$A:$A,GD$5)/GD$3,0)/3600/$E30</f>
        <v>0.0219956349206349</v>
      </c>
      <c r="GE30" s="0" t="n">
        <f aca="false">IF($BD30="●",SUMIFS(ST_SUM!GS:GS,ST_SUM!$L:$L,$G30)/COUNTIFS($G:$G,$G30,$BD:$BD,"●",$A:$A,GE$5)/GE$3,0)/3600/$E30</f>
        <v>0</v>
      </c>
      <c r="GF30" s="0" t="n">
        <f aca="false">IF($BE30="●",SUMIFS(ST_SUM!GT:GT,ST_SUM!$L:$L,$G30)/COUNTIFS($G:$G,$G30,$BE:$BE,"●",$A:$A,GF$5)/GF$3,0)/3600/$E30</f>
        <v>0.0148200507054674</v>
      </c>
      <c r="GG30" s="0" t="n">
        <f aca="false">IF($BF30="●",SUMIFS(ST_SUM!GU:GU,ST_SUM!$L:$L,$G30)/COUNTIFS($G:$G,$G30,$BF:$BF,"●",$A:$A,GG$5)/GG$3,0)/3600/$E30</f>
        <v>0</v>
      </c>
      <c r="GH30" s="0" t="n">
        <f aca="false">IF($BG30="●",SUMIFS(ST_SUM!GV:GV,ST_SUM!$L:$L,$G30)/COUNTIFS($G:$G,$G30,$BG:$BG,"●",$A:$A,GH$5)/GH$3,0)/3600/$E30</f>
        <v>0</v>
      </c>
      <c r="GI30" s="0" t="n">
        <f aca="false">IF($BH30="●",SUMIFS(ST_SUM!GW:GW,ST_SUM!$L:$L,$G30)/COUNTIFS($G:$G,$G30,$BH:$BH,"●",$A:$A,GI$5)/GI$3,0)/3600/$E30</f>
        <v>0.0409061363260582</v>
      </c>
      <c r="GJ30" s="0" t="n">
        <f aca="false">IF($BI30="●",SUMIFS(ST_SUM!GX:GX,ST_SUM!$L:$L,$G30)/COUNTIFS($G:$G,$G30,$BI:$BI,"●",$A:$A,GJ$5)/GJ$3,0)/3600/$E30</f>
        <v>0.00611025628306878</v>
      </c>
      <c r="GK30" s="0" t="n">
        <f aca="false">IF($BJ30="●",SUMIFS(ST_SUM!GY:GY,ST_SUM!$L:$L,$G30)/COUNTIFS($G:$G,$G30,$BJ:$BJ,"●",$A:$A,GK$5)/GK$3,0)/3600/$E30</f>
        <v>0.0193710648148148</v>
      </c>
      <c r="GL30" s="0" t="n">
        <f aca="false">IF($BK30="●",SUMIFS(ST_SUM!GZ:GZ,ST_SUM!$L:$L,$G30)/COUNTIFS($G:$G,$G30,$BK:$BK,"●",$A:$A,GL$5)/GL$3,0)/3600/$E30</f>
        <v>0.0361111772486773</v>
      </c>
      <c r="GM30" s="0" t="n">
        <f aca="false">IF($BL30="●",SUMIFS(ST_SUM!HA:HA,ST_SUM!$L:$L,$G30)/COUNTIFS($G:$G,$G30,$BL:$BL,"●",$A:$A,GM$5)/GM$3,0)/3600/$E30</f>
        <v>0.0156309763558201</v>
      </c>
      <c r="GN30" s="0" t="n">
        <f aca="false">IF($BM30="●",SUMIFS(ST_SUM!HB:HB,ST_SUM!$L:$L,$G30)/COUNTIFS($G:$G,$G30,$BM:$BM,"●",$A:$A,GN$5)/GN$3,0)/3600/$E30</f>
        <v>0</v>
      </c>
      <c r="GO30" s="0" t="n">
        <f aca="false">IF($BN30="●",SUMIFS(ST_SUM!HC:HC,ST_SUM!$L:$L,$G30)/COUNTIFS($G:$G,$G30,$BN:$BN,"●",$A:$A,GO$5)/GO$3,0)/3600/$E30</f>
        <v>0.0203711144179894</v>
      </c>
      <c r="GP30" s="0" t="n">
        <f aca="false">IF($BO30="●",SUMIFS(ST_SUM!HD:HD,ST_SUM!$L:$L,$G30)/COUNTIFS($G:$G,$G30,$BO:$BO,"●",$A:$A,GP$5)/GP$3,0)/3600/$E30</f>
        <v>0.0107340388007055</v>
      </c>
      <c r="GQ30" s="0" t="n">
        <f aca="false">IF($BP30="●",SUMIFS(ST_SUM!HE:HE,ST_SUM!$L:$L,$G30)/COUNTIFS($G:$G,$G30,$BP:$BP,"●",$A:$A,GQ$5)/GQ$3,0)/3600/$E30</f>
        <v>0.017002948633157</v>
      </c>
      <c r="GR30" s="0" t="n">
        <f aca="false">IF($BQ30="●",SUMIFS(ST_SUM!HF:HF,ST_SUM!$L:$L,$G30)/COUNTIFS($G:$G,$G30,$BQ:$BQ,"●",$A:$A,GR$5)/GR$3,0)/3600/$E30</f>
        <v>0</v>
      </c>
      <c r="GS30" s="0" t="n">
        <f aca="false">IF($BR30="●",SUMIFS(ST_SUM!HG:HG,ST_SUM!$L:$L,$G30)/COUNTIFS($G:$G,$G30,$BR:$BR,"●",$A:$A,GS$5)/GS$3,0)/3600/$E30</f>
        <v>0</v>
      </c>
      <c r="GT30" s="0" t="n">
        <f aca="false">IF($BS30="●",SUMIFS(ST_SUM!HH:HH,ST_SUM!$L:$L,$G30)/COUNTIFS($G:$G,$G30,$BS:$BS,"●",$A:$A,GT$5)/GT$3,0)/3600/$E30</f>
        <v>0.0161767609126984</v>
      </c>
      <c r="GU30" s="0" t="n">
        <f aca="false">IF($BT30="●",SUMIFS(ST_SUM!HI:HI,ST_SUM!$L:$L,$G30)/COUNTIFS($G:$G,$G30,$BT:$BT,"●",$A:$A,GU$5)/GU$3,0)/3600/$E30</f>
        <v>0.00863605048500882</v>
      </c>
      <c r="GV30" s="0" t="n">
        <f aca="false">SUM(EI30:GU30)</f>
        <v>0.96133210248567</v>
      </c>
      <c r="GW30" s="0" t="n">
        <f aca="false">IF($H30="●",SUMIFS(ST_SUM!HK:HK,ST_SUM!$L:$L,$G30)/COUNTIFS($G:$G,$G30,$H:$H,"●",$A:$A,GW$5)/GW$3,0)/3600/$E30</f>
        <v>0.0205702430555556</v>
      </c>
      <c r="GX30" s="0" t="n">
        <f aca="false">IF($I30="●",SUMIFS(ST_SUM!HL:HL,ST_SUM!$L:$L,$G30)/COUNTIFS($G:$G,$G30,$I:$I,"●",$A:$A,GX$5)/GX$3,0)/3600/$E30</f>
        <v>0.0154504892676768</v>
      </c>
      <c r="GY30" s="0" t="n">
        <f aca="false">IF($J30="●",SUMIFS(ST_SUM!HM:HM,ST_SUM!$L:$L,$G30)/COUNTIFS($G:$G,$G30,$J:$J,"●",$A:$A,GY$5)/GY$3,0)/3600/$E30</f>
        <v>0</v>
      </c>
      <c r="GZ30" s="0" t="n">
        <f aca="false">IF($K30="●",SUMIFS(ST_SUM!HN:HN,ST_SUM!$L:$L,$G30)/COUNTIFS($G:$G,$G30,$K:$K,"●",$A:$A,GZ$5)/GZ$3,0)/3600/$E30</f>
        <v>0.018120202020202</v>
      </c>
      <c r="HA30" s="0" t="n">
        <f aca="false">IF($L30="●",SUMIFS(ST_SUM!HO:HO,ST_SUM!$L:$L,$G30)/COUNTIFS($G:$G,$G30,$L:$L,"●",$A:$A,HA$5)/HA$3,0)/3600/$E30</f>
        <v>0</v>
      </c>
      <c r="HB30" s="0" t="n">
        <f aca="false">IF($M30="●",SUMIFS(ST_SUM!HP:HP,ST_SUM!$L:$L,$G30)/COUNTIFS($G:$G,$G30,$M:$M,"●",$A:$A,HB$5)/HB$3,0)/3600/$E30</f>
        <v>0</v>
      </c>
      <c r="HC30" s="0" t="n">
        <f aca="false">IF($N30="●",SUMIFS(ST_SUM!HQ:HQ,ST_SUM!$L:$L,$G30)/COUNTIFS($G:$G,$G30,$N:$N,"●",$A:$A,HC$5)/HC$3,0)/3600/$E30</f>
        <v>0.0129390151515152</v>
      </c>
      <c r="HD30" s="0" t="n">
        <f aca="false">IF($O30="●",SUMIFS(ST_SUM!HR:HR,ST_SUM!$L:$L,$G30,ST_SUM!$M:$M,IF($B30='PART METHOD'!$D$4,"FMCNC1",IF($B30='PART METHOD'!$D$6,"FMCNC2","STD")))/IF($B30='PART METHOD'!$D$4,COUNTIFS($G:$G,$G30,$O:$O,"●",$A:$A,HD$5,$B:$B,'PART METHOD'!$D$4),IF($B30='PART METHOD'!$D$6,COUNTIFS($G:$G,$G30,$O:$O,"●",$A:$A,HD$5,$B:$B,'PART METHOD'!$D$6),COUNTIFS($G:$G,$G30,$O:$O,"●",$A:$A,HD$5,$B:$B,"&lt;&gt;"&amp;'PART METHOD'!$D$4,$B:$B,"&lt;&gt;"&amp;'PART METHOD'!$D$6)))/HD$3,0)/3600/$E30</f>
        <v>0.0241079803240741</v>
      </c>
      <c r="HE30" s="0" t="n">
        <f aca="false">IF($P30="●",SUMIFS(ST_SUM!HS:HS,ST_SUM!$L:$L,$G30,ST_SUM!$M:$M,IF($B30='PART METHOD'!$D$4,"FMCNC1",IF($B30='PART METHOD'!$D$6,"FMCNC2","STD")))/IF($B30='PART METHOD'!$D$4,COUNTIFS($G:$G,$G30,$P:$P,"●",$A:$A,HE$5,$B:$B,'PART METHOD'!$D$4),IF($B30='PART METHOD'!$D$6,COUNTIFS($G:$G,$G30,$P:$P,"●",$A:$A,HE$5,$B:$B,'PART METHOD'!$D$6),COUNTIFS($G:$G,$G30,$P:$P,"●",$A:$A,HE$5,$B:$B,"&lt;&gt;"&amp;'PART METHOD'!$D$4,$B:$B,"&lt;&gt;"&amp;'PART METHOD'!$D$6)))/HE$3,0)/3600/$E30</f>
        <v>0.0150555660774411</v>
      </c>
      <c r="HF30" s="0" t="n">
        <f aca="false">IF($Q30="●",SUMIFS(ST_SUM!HT:HT,ST_SUM!$L:$L,$G30,ST_SUM!$M:$M,IF($B30='PART METHOD'!$D$4,"FMCNC1",IF($B30='PART METHOD'!$D$6,"FMCNC2","STD")))/IF($B30='PART METHOD'!$D$4,COUNTIFS($G:$G,$G30,$Q:$Q,"●",$A:$A,HF$5,$B:$B,'PART METHOD'!$D$4),IF($B30='PART METHOD'!$D$6,COUNTIFS($G:$G,$G30,$Q:$Q,"●",$A:$A,HF$5,$B:$B,'PART METHOD'!$D$6),COUNTIFS($G:$G,$G30,$Q:$Q,"●",$A:$A,HF$5,$B:$B,"&lt;&gt;"&amp;'PART METHOD'!$D$4,$B:$B,"&lt;&gt;"&amp;'PART METHOD'!$D$6)))/HF$3,0)/3600/$E30</f>
        <v>0.0597529971590909</v>
      </c>
      <c r="HG30" s="0" t="n">
        <f aca="false">IF($R30="●",SUMIFS(ST_SUM!HU:HU,ST_SUM!$L:$L,$G30,ST_SUM!$M:$M,IF($B30='PART METHOD'!$D$4,"FMCNC1",IF($B30='PART METHOD'!$D$6,"FMCNC2","STD")))/IF($B30='PART METHOD'!$D$4,COUNTIFS($G:$G,$G30,$R:$R,"●",$A:$A,HG$5,$B:$B,'PART METHOD'!$D$4),IF($B30='PART METHOD'!$D$6,COUNTIFS($G:$G,$G30,$R:$R,"●",$A:$A,HG$5,$B:$B,'PART METHOD'!$D$6),COUNTIFS($G:$G,$G30,$R:$R,"●",$A:$A,HG$5,$B:$B,"&lt;&gt;"&amp;'PART METHOD'!$D$4,$B:$B,"&lt;&gt;"&amp;'PART METHOD'!$D$6)))/HG$3,0)/3600/$E30</f>
        <v>0</v>
      </c>
      <c r="HH30" s="0" t="n">
        <f aca="false">IF($S30="●",SUMIFS(ST_SUM!HV:HV,ST_SUM!$L:$L,$G30,ST_SUM!$M:$M,IF($B30='PART METHOD'!$D$4,"FMCNC1",IF($B30='PART METHOD'!$D$6,"FMCNC2","STD")))/IF($B30='PART METHOD'!$D$4,COUNTIFS($G:$G,$G30,$S:$S,"●",$A:$A,HH$5,$B:$B,'PART METHOD'!$D$4),IF($B30='PART METHOD'!$D$6,COUNTIFS($G:$G,$G30,$S:$S,"●",$A:$A,HH$5,$B:$B,'PART METHOD'!$D$6),COUNTIFS($G:$G,$G30,$S:$S,"●",$A:$A,HH$5,$B:$B,"&lt;&gt;"&amp;'PART METHOD'!$D$4,$B:$B,"&lt;&gt;"&amp;'PART METHOD'!$D$6)))/HH$3,0)/3600/$E30</f>
        <v>0.0180306976010101</v>
      </c>
      <c r="HI30" s="0" t="n">
        <f aca="false">IF($T30="●",SUMIFS(ST_SUM!HW:HW,ST_SUM!$L:$L,$G30,ST_SUM!$M:$M,IF($B30='PART METHOD'!$D$4,"FMCNC1",IF($B30='PART METHOD'!$D$6,"FMCNC2","STD")))/IF($B30='PART METHOD'!$D$4,COUNTIFS($G:$G,$G30,$T:$T,"●",$A:$A,HI$5,$B:$B,'PART METHOD'!$D$4),IF($B30='PART METHOD'!$D$6,COUNTIFS($G:$G,$G30,$T:$T,"●",$A:$A,HI$5,$B:$B,'PART METHOD'!$D$6),COUNTIFS($G:$G,$G30,$T:$T,"●",$A:$A,HI$5,$B:$B,"&lt;&gt;"&amp;'PART METHOD'!$D$4,$B:$B,"&lt;&gt;"&amp;'PART METHOD'!$D$6)))/HI$3,0)/3600/$E30</f>
        <v>0.0120563578493266</v>
      </c>
      <c r="HJ30" s="0" t="n">
        <f aca="false">IF($U30="●",SUMIFS(ST_SUM!HX:HX,ST_SUM!$L:$L,$G30,ST_SUM!$M:$M,IF($B30='PART METHOD'!$D$4,"FMCNC1",IF($B30='PART METHOD'!$D$6,"FMCNC2","STD")))/IF($B30='PART METHOD'!$D$4,COUNTIFS($G:$G,$G30,$U:$U,"●",$A:$A,HJ$5,$B:$B,'PART METHOD'!$D$4),IF($B30='PART METHOD'!$D$6,COUNTIFS($G:$G,$G30,$U:$U,"●",$A:$A,HJ$5,$B:$B,'PART METHOD'!$D$6),COUNTIFS($G:$G,$G30,$U:$U,"●",$A:$A,HJ$5,$B:$B,"&lt;&gt;"&amp;'PART METHOD'!$D$4,$B:$B,"&lt;&gt;"&amp;'PART METHOD'!$D$6)))/HJ$3,0)/3600/$E30</f>
        <v>0.0199687731481482</v>
      </c>
      <c r="HK30" s="0" t="n">
        <f aca="false">IF($V30="●",SUMIFS(ST_SUM!HY:HY,ST_SUM!$L:$L,$G30,ST_SUM!$M:$M,IF($B30='PART METHOD'!$D$4,"FMCNC1",IF($B30='PART METHOD'!$D$6,"FMCNC2","STD")))/IF($B30='PART METHOD'!$D$4,COUNTIFS($G:$G,$G30,$V:$V,"●",$A:$A,HK$5,$B:$B,'PART METHOD'!$D$4),IF($B30='PART METHOD'!$D$6,COUNTIFS($G:$G,$G30,$V:$V,"●",$A:$A,HK$5,$B:$B,'PART METHOD'!$D$6),COUNTIFS($G:$G,$G30,$V:$V,"●",$A:$A,HK$5,$B:$B,"&lt;&gt;"&amp;'PART METHOD'!$D$4,$B:$B,"&lt;&gt;"&amp;'PART METHOD'!$D$6)))/HK$3,0)/3600/$E30</f>
        <v>0.0383730902777778</v>
      </c>
      <c r="HL30" s="0" t="n">
        <f aca="false">IF($W30="●",SUMIFS(ST_SUM!HZ:HZ,ST_SUM!$L:$L,$G30,ST_SUM!$N:$N,IF($B30='PART METHOD'!$D$5,"HAND","STD"))/COUNTIFS($G:$G,$G30,$W:$W,"●",$A:$A,HL$5,$B:$B,IF($B30='PART METHOD'!$D$5,'PART METHOD'!$D$5,"&lt;&gt;"&amp;'PART METHOD'!$D$5))/HL$3,0)/3600/$E30</f>
        <v>0.0201894728535354</v>
      </c>
      <c r="HM30" s="0" t="n">
        <f aca="false">IF($X30="●",SUMIFS(ST_SUM!IA:IA,ST_SUM!$L:$L,$G30)/COUNTIFS($G:$G,$G30,$X:$X,"●",$A:$A,HM$5)/HM$3,0)/3600/$E30</f>
        <v>0</v>
      </c>
      <c r="HN30" s="0" t="n">
        <f aca="false">IF($Y30="●",SUMIFS(ST_SUM!IB:IB,ST_SUM!$L:$L,$G30)/COUNTIFS($G:$G,$G30,$Y:$Y,"●",$A:$A,HN$5)/HN$3,0)/3600/$E30</f>
        <v>0.00836168402777778</v>
      </c>
      <c r="HO30" s="0" t="n">
        <f aca="false">IF($Z30="●",SUMIFS(ST_SUM!IC:IC,ST_SUM!$L:$L,$G30)/COUNTIFS($G:$G,$G30,$Z:$Z,"●",$A:$A,HO$5)/HO$3,0)/3600/$E30</f>
        <v>0.013204224537037</v>
      </c>
      <c r="HP30" s="0" t="n">
        <f aca="false">IF($AA30="●",SUMIFS(ST_SUM!ID:ID,ST_SUM!$L:$L,$G30)/COUNTIFS($G:$G,$G30,$AA:$AA,"●",$A:$A,HP$5)/HP$3,0)/3600/$E30</f>
        <v>0</v>
      </c>
      <c r="HQ30" s="0" t="n">
        <f aca="false">IF($AB30="●",SUMIFS(ST_SUM!IE:IE,ST_SUM!$L:$L,$G30)/COUNTIFS($G:$G,$G30,$AB:$AB,"●",$A:$A,HQ$5)/HQ$3,0)/3600/$E30</f>
        <v>0.0152130050505051</v>
      </c>
      <c r="HR30" s="0" t="n">
        <f aca="false">IF($AC30="●",SUMIFS(ST_SUM!IF:IF,ST_SUM!$L:$L,$G30)/COUNTIFS($G:$G,$G30,$AC:$AC,"●",$A:$A,HR$5)/HR$3,0)/3600/$E30</f>
        <v>0.00331241056397306</v>
      </c>
      <c r="HS30" s="0" t="n">
        <f aca="false">IF($AD30="●",SUMIFS(ST_SUM!IG:IG,ST_SUM!$L:$L,$G30)/COUNTIFS($G:$G,$G30,$AD:$AD,"●",$A:$A,HS$5)/HS$3,0)/3600/$E30</f>
        <v>0.0167433646359428</v>
      </c>
      <c r="HT30" s="0" t="n">
        <f aca="false">IF($AE30="●",SUMIFS(ST_SUM!IH:IH,ST_SUM!$L:$L,$G30)/COUNTIFS($G:$G,$G30,$AE:$AE,"●",$A:$A,HT$5)/HT$3,0)/3600/$E30</f>
        <v>0.0603771354166667</v>
      </c>
      <c r="HU30" s="0" t="n">
        <f aca="false">IF($AF30="●",SUMIFS(ST_SUM!II:II,ST_SUM!$L:$L,$G30)/COUNTIFS($G:$G,$G30,$AF:$AF,"●",$A:$A,HU$5)/HU$3,0)/3600/$E30</f>
        <v>0</v>
      </c>
      <c r="HV30" s="0" t="n">
        <f aca="false">IF($AG30="●",SUMIFS(ST_SUM!IJ:IJ,ST_SUM!$L:$L,$G30)/COUNTIFS($G:$G,$G30,$AG:$AG,"●",$A:$A,HV$5)/HV$3,0)/3600/$E30</f>
        <v>0.010759430239899</v>
      </c>
      <c r="HW30" s="0" t="n">
        <f aca="false">IF($AH30="●",SUMIFS(ST_SUM!IK:IK,ST_SUM!$L:$L,$G30)/COUNTIFS($G:$G,$G30,$AH:$AH,"●",$A:$A,HW$5)/HW$3,0)/3600/$E30</f>
        <v>0</v>
      </c>
      <c r="HX30" s="0" t="n">
        <f aca="false">IF($AI30="●",SUMIFS(ST_SUM!IL:IL,ST_SUM!$L:$L,$G30)/COUNTIFS($G:$G,$G30,$AI:$AI,"●",$A:$A,HX$5)/HX$3,0)/3600/$E30</f>
        <v>0</v>
      </c>
      <c r="HY30" s="0" t="n">
        <f aca="false">IF($AJ30="●",SUMIFS(ST_SUM!IM:IM,ST_SUM!$L:$L,$G30)/COUNTIFS($G:$G,$G30,$AJ:$AJ,"●",$A:$A,HY$5)/HY$3,0)/3600/$E30</f>
        <v>0</v>
      </c>
      <c r="HZ30" s="0" t="n">
        <f aca="false">IF($AK30="●",SUMIFS(ST_SUM!IN:IN,ST_SUM!$L:$L,$G30)/COUNTIFS($G:$G,$G30,$AK:$AK,"●",$A:$A,HZ$5)/HZ$3,0)/3600/$E30</f>
        <v>0.0740453953598485</v>
      </c>
      <c r="IA30" s="0" t="n">
        <f aca="false">IF($AL30="●",SUMIFS(ST_SUM!IO:IO,ST_SUM!$L:$L,$G30)/COUNTIFS($G:$G,$G30,$AL:$AL,"●",$A:$A,IA$5)/IA$3,0)/3600/$E30</f>
        <v>0.0143337068602694</v>
      </c>
      <c r="IB30" s="0" t="n">
        <f aca="false">IF($AM30="●",SUMIFS(ST_SUM!IP:IP,ST_SUM!$L:$L,$G30)/COUNTIFS($G:$G,$G30,$AM:$AM,"●",$A:$A,IB$5)/IB$3,0)/3600/$E30</f>
        <v>0.0229819049873737</v>
      </c>
      <c r="IC30" s="0" t="n">
        <f aca="false">IF($AN30="●",SUMIFS(ST_SUM!IQ:IQ,ST_SUM!$L:$L,$G30)/COUNTIFS($G:$G,$G30,$AN:$AN,"●",$A:$A,IC$5)/IC$3,0)/3600/$E30</f>
        <v>0.0155364109848485</v>
      </c>
      <c r="ID30" s="0" t="n">
        <f aca="false">IF($AO30="●",SUMIFS(ST_SUM!IR:IR,ST_SUM!$L:$L,$G30)/COUNTIFS($G:$G,$G30,$AO:$AO,"●",$A:$A,ID$5)/ID$3,0)/3600/$E30</f>
        <v>0</v>
      </c>
      <c r="IE30" s="0" t="n">
        <f aca="false">IF($AP30="●",SUMIFS(ST_SUM!IS:IS,ST_SUM!$L:$L,$G30)/COUNTIFS($G:$G,$G30,$AP:$AP,"●",$A:$A,IE$5)/IE$3,0)/3600/$E30</f>
        <v>0.00823704545454546</v>
      </c>
      <c r="IF30" s="0" t="n">
        <f aca="false">IF($AQ30="●",SUMIFS(ST_SUM!IT:IT,ST_SUM!$L:$L,$G30)/COUNTIFS($G:$G,$G30,$AQ:$AQ,"●",$A:$A,IF$5)/IF$3,0)/3600/$E30</f>
        <v>0</v>
      </c>
      <c r="IG30" s="0" t="n">
        <f aca="false">IF($AR30="●",SUMIFS(ST_SUM!IU:IU,ST_SUM!$L:$L,$G30)/COUNTIFS($G:$G,$G30,$AR:$AR,"●",$A:$A,IG$5)/IG$3,0)/3600/$E30</f>
        <v>0</v>
      </c>
      <c r="IH30" s="0" t="n">
        <f aca="false">IF($AS30="●",SUMIFS(ST_SUM!IV:IV,ST_SUM!$L:$L,$G30)/COUNTIFS($G:$G,$G30,$AS:$AS,"●",$A:$A,IH$5)/IH$3,0)/3600/$E30</f>
        <v>0</v>
      </c>
      <c r="II30" s="0" t="n">
        <f aca="false">IF($AT30="●",SUMIFS(ST_SUM!IW:IW,ST_SUM!$L:$L,$G30)/COUNTIFS($G:$G,$G30,$AT:$AT,"●",$A:$A,II$5)/II$3,0)/3600/$E30</f>
        <v>0.0198267676767677</v>
      </c>
      <c r="IJ30" s="0" t="n">
        <f aca="false">IF($AU30="●",SUMIFS(ST_SUM!IX:IX,ST_SUM!$L:$L,$G30)/COUNTIFS($G:$G,$G30,$AU:$AU,"●",$A:$A,IJ$5)/IJ$3,0)/3600/$E30</f>
        <v>0.00498727904040404</v>
      </c>
      <c r="IK30" s="0" t="n">
        <f aca="false">IF($AV30="●",SUMIFS(ST_SUM!IY:IY,ST_SUM!$L:$L,$G30)/COUNTIFS($G:$G,$G30,$AV:$AV,"●",$A:$A,IK$5)/IK$3,0)/3600/$E30</f>
        <v>0</v>
      </c>
      <c r="IL30" s="0" t="n">
        <f aca="false">IF($AW30="●",SUMIFS(ST_SUM!IZ:IZ,ST_SUM!$L:$L,$G30)/COUNTIFS($G:$G,$G30,$AW:$AW,"●",$A:$A,IL$5)/IL$3,0)/3600/$E30</f>
        <v>0.00981114793771044</v>
      </c>
      <c r="IM30" s="0" t="n">
        <f aca="false">IF($AX30="●",SUMIFS(ST_SUM!JA:JA,ST_SUM!$L:$L,$G30)/COUNTIFS($G:$G,$G30,$AX:$AX,"●",$A:$A,IM$5)/IM$3,0)/3600/$E30</f>
        <v>0.012412279040404</v>
      </c>
      <c r="IN30" s="0" t="n">
        <f aca="false">IF($AY30="●",SUMIFS(ST_SUM!JB:JB,ST_SUM!$L:$L,$G30)/COUNTIFS($G:$G,$G30,$AY:$AY,"●",$A:$A,IN$5)/IN$3,0)/3600/$E30</f>
        <v>0.0578623540088384</v>
      </c>
      <c r="IO30" s="0" t="n">
        <f aca="false">IF($AZ30="●",SUMIFS(ST_SUM!JC:JC,ST_SUM!$L:$L,$G30)/COUNTIFS($G:$G,$G30,$AZ:$AZ,"●",$A:$A,IO$5)/IO$3,0)/3600/$E30</f>
        <v>0.00294406565656566</v>
      </c>
      <c r="IP30" s="0" t="n">
        <f aca="false">IF($BA30="●",SUMIFS(ST_SUM!JD:JD,ST_SUM!$L:$L,$G30)/COUNTIFS($G:$G,$G30,$BA:$BA,"●",$A:$A,IP$5)/IP$3,0)/3600/$E30</f>
        <v>0.0163720572916667</v>
      </c>
      <c r="IQ30" s="0" t="n">
        <f aca="false">IF($BB30="●",SUMIFS(ST_SUM!JE:JE,ST_SUM!$L:$L,$G30)/COUNTIFS($G:$G,$G30,$BB:$BB,"●",$A:$A,IQ$5)/IQ$3,0)/3600/$E30</f>
        <v>0.0151556186868687</v>
      </c>
      <c r="IR30" s="0" t="n">
        <f aca="false">IF($BC30="●",SUMIFS(ST_SUM!JF:JF,ST_SUM!$L:$L,$G30)/COUNTIFS($G:$G,$G30,$BC:$BC,"●",$A:$A,IR$5)/IR$3,0)/3600/$E30</f>
        <v>0.028185211489899</v>
      </c>
      <c r="IS30" s="0" t="n">
        <f aca="false">IF($BD30="●",SUMIFS(ST_SUM!JG:JG,ST_SUM!$L:$L,$G30)/COUNTIFS($G:$G,$G30,$BD:$BD,"●",$A:$A,IS$5)/IS$3,0)/3600/$E30</f>
        <v>0</v>
      </c>
      <c r="IT30" s="0" t="n">
        <f aca="false">IF($BE30="●",SUMIFS(ST_SUM!JH:JH,ST_SUM!$L:$L,$G30)/COUNTIFS($G:$G,$G30,$BE:$BE,"●",$A:$A,IT$5)/IT$3,0)/3600/$E30</f>
        <v>0.0052417518939394</v>
      </c>
      <c r="IU30" s="0" t="n">
        <f aca="false">IF($BF30="●",SUMIFS(ST_SUM!JI:JI,ST_SUM!$L:$L,$G30)/COUNTIFS($G:$G,$G30,$BF:$BF,"●",$A:$A,IU$5)/IU$3,0)/3600/$E30</f>
        <v>0</v>
      </c>
      <c r="IV30" s="0" t="n">
        <f aca="false">IF($BG30="●",SUMIFS(ST_SUM!JJ:JJ,ST_SUM!$L:$L,$G30)/COUNTIFS($G:$G,$G30,$BG:$BG,"●",$A:$A,IV$5)/IV$3,0)/3600/$E30</f>
        <v>0</v>
      </c>
      <c r="IW30" s="0" t="n">
        <f aca="false">IF($BH30="●",SUMIFS(ST_SUM!JK:JK,ST_SUM!$L:$L,$G30)/COUNTIFS($G:$G,$G30,$BH:$BH,"●",$A:$A,IW$5)/IW$3,0)/3600/$E30</f>
        <v>0.0180546875</v>
      </c>
      <c r="IX30" s="0" t="n">
        <f aca="false">IF($BI30="●",SUMIFS(ST_SUM!JL:JL,ST_SUM!$L:$L,$G30)/COUNTIFS($G:$G,$G30,$BI:$BI,"●",$A:$A,IX$5)/IX$3,0)/3600/$E30</f>
        <v>0.0118117055976431</v>
      </c>
      <c r="IY30" s="0" t="n">
        <f aca="false">IF($BJ30="●",SUMIFS(ST_SUM!JM:JM,ST_SUM!$L:$L,$G30)/COUNTIFS($G:$G,$G30,$BJ:$BJ,"●",$A:$A,IY$5)/IY$3,0)/3600/$E30</f>
        <v>0.0151941579861111</v>
      </c>
      <c r="IZ30" s="0" t="n">
        <f aca="false">IF($BK30="●",SUMIFS(ST_SUM!JN:JN,ST_SUM!$L:$L,$G30)/COUNTIFS($G:$G,$G30,$BK:$BK,"●",$A:$A,IZ$5)/IZ$3,0)/3600/$E30</f>
        <v>0.0264762152777778</v>
      </c>
      <c r="JA30" s="0" t="n">
        <f aca="false">IF($BL30="●",SUMIFS(ST_SUM!JO:JO,ST_SUM!$L:$L,$G30)/COUNTIFS($G:$G,$G30,$BL:$BL,"●",$A:$A,JA$5)/JA$3,0)/3600/$E30</f>
        <v>0.00720842013888889</v>
      </c>
      <c r="JB30" s="0" t="n">
        <f aca="false">IF($BM30="●",SUMIFS(ST_SUM!JP:JP,ST_SUM!$L:$L,$G30)/COUNTIFS($G:$G,$G30,$BM:$BM,"●",$A:$A,JB$5)/JB$3,0)/3600/$E30</f>
        <v>0</v>
      </c>
      <c r="JC30" s="0" t="n">
        <f aca="false">IF($BN30="●",SUMIFS(ST_SUM!JQ:JQ,ST_SUM!$L:$L,$G30)/COUNTIFS($G:$G,$G30,$BN:$BN,"●",$A:$A,JC$5)/JC$3,0)/3600/$E30</f>
        <v>0.0192773200757576</v>
      </c>
      <c r="JD30" s="0" t="n">
        <f aca="false">IF($BO30="●",SUMIFS(ST_SUM!JR:JR,ST_SUM!$L:$L,$G30)/COUNTIFS($G:$G,$G30,$BO:$BO,"●",$A:$A,JD$5)/JD$3,0)/3600/$E30</f>
        <v>0.0147279882154882</v>
      </c>
      <c r="JE30" s="0" t="n">
        <f aca="false">IF($BP30="●",SUMIFS(ST_SUM!JS:JS,ST_SUM!$L:$L,$G30)/COUNTIFS($G:$G,$G30,$BP:$BP,"●",$A:$A,JE$5)/JE$3,0)/3600/$E30</f>
        <v>0.0154363057659933</v>
      </c>
      <c r="JF30" s="0" t="n">
        <f aca="false">IF($BQ30="●",SUMIFS(ST_SUM!JT:JT,ST_SUM!$L:$L,$G30)/COUNTIFS($G:$G,$G30,$BQ:$BQ,"●",$A:$A,JF$5)/JF$3,0)/3600/$E30</f>
        <v>0</v>
      </c>
      <c r="JG30" s="0" t="n">
        <f aca="false">IF($BR30="●",SUMIFS(ST_SUM!JU:JU,ST_SUM!$L:$L,$G30)/COUNTIFS($G:$G,$G30,$BR:$BR,"●",$A:$A,JG$5)/JG$3,0)/3600/$E30</f>
        <v>0</v>
      </c>
      <c r="JH30" s="0" t="n">
        <f aca="false">IF($BS30="●",SUMIFS(ST_SUM!JV:JV,ST_SUM!$L:$L,$G30)/COUNTIFS($G:$G,$G30,$BS:$BS,"●",$A:$A,JH$5)/JH$3,0)/3600/$E30</f>
        <v>0.0130757181186869</v>
      </c>
      <c r="JI30" s="0" t="n">
        <f aca="false">IF($BT30="●",SUMIFS(ST_SUM!JW:JW,ST_SUM!$L:$L,$G30)/COUNTIFS($G:$G,$G30,$BT:$BT,"●",$A:$A,JI$5)/JI$3,0)/3600/$E30</f>
        <v>0.010770422979798</v>
      </c>
      <c r="JJ30" s="0" t="n">
        <f aca="false">SUM(GW30:JI30)</f>
        <v>0.862552077283249</v>
      </c>
      <c r="JK30" s="0" t="n">
        <f aca="false">IF($H30="●",SUMIFS(ST_SUM!JY:JY,ST_SUM!$L:$L,$G30)/COUNTIFS($G:$G,$G30,$H:$H,"●",$A:$A,JK$5)/JK$3,0)/3600/$E30</f>
        <v>0.0416375868055556</v>
      </c>
      <c r="JL30" s="0" t="n">
        <f aca="false">IF($I30="●",SUMIFS(ST_SUM!JZ:JZ,ST_SUM!$L:$L,$G30)/COUNTIFS($G:$G,$G30,$I:$I,"●",$A:$A,JL$5)/JL$3,0)/3600/$E30</f>
        <v>0.0191619097222222</v>
      </c>
      <c r="JM30" s="0" t="n">
        <f aca="false">IF($J30="●",SUMIFS(ST_SUM!KA:KA,ST_SUM!$L:$L,$G30)/COUNTIFS($G:$G,$G30,$J:$J,"●",$A:$A,JM$5)/JM$3,0)/3600/$E30</f>
        <v>0</v>
      </c>
      <c r="JN30" s="0" t="n">
        <f aca="false">IF($K30="●",SUMIFS(ST_SUM!KB:KB,ST_SUM!$L:$L,$G30)/COUNTIFS($G:$G,$G30,$K:$K,"●",$A:$A,JN$5)/JN$3,0)/3600/$E30</f>
        <v>0.0283776909722222</v>
      </c>
      <c r="JO30" s="0" t="n">
        <f aca="false">IF($L30="●",SUMIFS(ST_SUM!KC:KC,ST_SUM!$L:$L,$G30)/COUNTIFS($G:$G,$G30,$L:$L,"●",$A:$A,JO$5)/JO$3,0)/3600/$E30</f>
        <v>0</v>
      </c>
      <c r="JP30" s="0" t="n">
        <f aca="false">IF($M30="●",SUMIFS(ST_SUM!KD:KD,ST_SUM!$L:$L,$G30)/COUNTIFS($G:$G,$G30,$M:$M,"●",$A:$A,JP$5)/JP$3,0)/3600/$E30</f>
        <v>0</v>
      </c>
      <c r="JQ30" s="0" t="n">
        <f aca="false">IF($N30="●",SUMIFS(ST_SUM!KE:KE,ST_SUM!$L:$L,$G30)/COUNTIFS($G:$G,$G30,$N:$N,"●",$A:$A,JQ$5)/JQ$3,0)/3600/$E30</f>
        <v>0.0218216145833333</v>
      </c>
      <c r="JR30" s="0" t="n">
        <f aca="false">IF($O30="●",SUMIFS(ST_SUM!KF:KF,ST_SUM!$L:$L,$G30,ST_SUM!$M:$M,IF($B30='PART METHOD'!$D$4,"FMCNC1",IF($B30='PART METHOD'!$D$6,"FMCNC2","STD")))/IF($B30='PART METHOD'!$D$4,COUNTIFS($G:$G,$G30,$O:$O,"●",$A:$A,JR$5,$B:$B,'PART METHOD'!$D$4),IF($B30='PART METHOD'!$D$6,COUNTIFS($G:$G,$G30,$O:$O,"●",$A:$A,JR$5,$B:$B,'PART METHOD'!$D$6),COUNTIFS($G:$G,$G30,$O:$O,"●",$A:$A,JR$5,$B:$B,"&lt;&gt;"&amp;'PART METHOD'!$D$4,$B:$B,"&lt;&gt;"&amp;'PART METHOD'!$D$6)))/JR$3,0)/3600/$E30</f>
        <v>0.0363525868055556</v>
      </c>
      <c r="JS30" s="0" t="n">
        <f aca="false">IF($P30="●",SUMIFS(ST_SUM!KG:KG,ST_SUM!$L:$L,$G30,ST_SUM!$M:$M,IF($B30='PART METHOD'!$D$4,"FMCNC1",IF($B30='PART METHOD'!$D$6,"FMCNC2","STD")))/IF($B30='PART METHOD'!$D$4,COUNTIFS($G:$G,$G30,$P:$P,"●",$A:$A,JS$5,$B:$B,'PART METHOD'!$D$4),IF($B30='PART METHOD'!$D$6,COUNTIFS($G:$G,$G30,$P:$P,"●",$A:$A,JS$5,$B:$B,'PART METHOD'!$D$6),COUNTIFS($G:$G,$G30,$P:$P,"●",$A:$A,JS$5,$B:$B,"&lt;&gt;"&amp;'PART METHOD'!$D$4,$B:$B,"&lt;&gt;"&amp;'PART METHOD'!$D$6)))/JS$3,0)/3600/$E30</f>
        <v>0.0197223541666667</v>
      </c>
      <c r="JT30" s="0" t="n">
        <f aca="false">IF($Q30="●",SUMIFS(ST_SUM!KH:KH,ST_SUM!$L:$L,$G30,ST_SUM!$M:$M,IF($B30='PART METHOD'!$D$4,"FMCNC1",IF($B30='PART METHOD'!$D$6,"FMCNC2","STD")))/IF($B30='PART METHOD'!$D$4,COUNTIFS($G:$G,$G30,$Q:$Q,"●",$A:$A,JT$5,$B:$B,'PART METHOD'!$D$4),IF($B30='PART METHOD'!$D$6,COUNTIFS($G:$G,$G30,$Q:$Q,"●",$A:$A,JT$5,$B:$B,'PART METHOD'!$D$6),COUNTIFS($G:$G,$G30,$Q:$Q,"●",$A:$A,JT$5,$B:$B,"&lt;&gt;"&amp;'PART METHOD'!$D$4,$B:$B,"&lt;&gt;"&amp;'PART METHOD'!$D$6)))/JT$3,0)/3600/$E30</f>
        <v>0.0957527083333334</v>
      </c>
      <c r="JU30" s="0" t="n">
        <f aca="false">IF($R30="●",SUMIFS(ST_SUM!KI:KI,ST_SUM!$L:$L,$G30,ST_SUM!$M:$M,IF($B30='PART METHOD'!$D$4,"FMCNC1",IF($B30='PART METHOD'!$D$6,"FMCNC2","STD")))/IF($B30='PART METHOD'!$D$4,COUNTIFS($G:$G,$G30,$R:$R,"●",$A:$A,JU$5,$B:$B,'PART METHOD'!$D$4),IF($B30='PART METHOD'!$D$6,COUNTIFS($G:$G,$G30,$R:$R,"●",$A:$A,JU$5,$B:$B,'PART METHOD'!$D$6),COUNTIFS($G:$G,$G30,$R:$R,"●",$A:$A,JU$5,$B:$B,"&lt;&gt;"&amp;'PART METHOD'!$D$4,$B:$B,"&lt;&gt;"&amp;'PART METHOD'!$D$6)))/JU$3,0)/3600/$E30</f>
        <v>0</v>
      </c>
      <c r="JV30" s="0" t="n">
        <f aca="false">IF($S30="●",SUMIFS(ST_SUM!KJ:KJ,ST_SUM!$L:$L,$G30,ST_SUM!$M:$M,IF($B30='PART METHOD'!$D$4,"FMCNC1",IF($B30='PART METHOD'!$D$6,"FMCNC2","STD")))/IF($B30='PART METHOD'!$D$4,COUNTIFS($G:$G,$G30,$S:$S,"●",$A:$A,JV$5,$B:$B,'PART METHOD'!$D$4),IF($B30='PART METHOD'!$D$6,COUNTIFS($G:$G,$G30,$S:$S,"●",$A:$A,JV$5,$B:$B,'PART METHOD'!$D$6),COUNTIFS($G:$G,$G30,$S:$S,"●",$A:$A,JV$5,$B:$B,"&lt;&gt;"&amp;'PART METHOD'!$D$4,$B:$B,"&lt;&gt;"&amp;'PART METHOD'!$D$6)))/JV$3,0)/3600/$E30</f>
        <v>0.0297389988425926</v>
      </c>
      <c r="JW30" s="0" t="n">
        <f aca="false">IF($T30="●",SUMIFS(ST_SUM!KK:KK,ST_SUM!$L:$L,$G30,ST_SUM!$M:$M,IF($B30='PART METHOD'!$D$4,"FMCNC1",IF($B30='PART METHOD'!$D$6,"FMCNC2","STD")))/IF($B30='PART METHOD'!$D$4,COUNTIFS($G:$G,$G30,$T:$T,"●",$A:$A,JW$5,$B:$B,'PART METHOD'!$D$4),IF($B30='PART METHOD'!$D$6,COUNTIFS($G:$G,$G30,$T:$T,"●",$A:$A,JW$5,$B:$B,'PART METHOD'!$D$6),COUNTIFS($G:$G,$G30,$T:$T,"●",$A:$A,JW$5,$B:$B,"&lt;&gt;"&amp;'PART METHOD'!$D$4,$B:$B,"&lt;&gt;"&amp;'PART METHOD'!$D$6)))/JW$3,0)/3600/$E30</f>
        <v>0.01423234375</v>
      </c>
      <c r="JX30" s="0" t="n">
        <f aca="false">IF($U30="●",SUMIFS(ST_SUM!KL:KL,ST_SUM!$L:$L,$G30,ST_SUM!$M:$M,IF($B30='PART METHOD'!$D$4,"FMCNC1",IF($B30='PART METHOD'!$D$6,"FMCNC2","STD")))/IF($B30='PART METHOD'!$D$4,COUNTIFS($G:$G,$G30,$U:$U,"●",$A:$A,JX$5,$B:$B,'PART METHOD'!$D$4),IF($B30='PART METHOD'!$D$6,COUNTIFS($G:$G,$G30,$U:$U,"●",$A:$A,JX$5,$B:$B,'PART METHOD'!$D$6),COUNTIFS($G:$G,$G30,$U:$U,"●",$A:$A,JX$5,$B:$B,"&lt;&gt;"&amp;'PART METHOD'!$D$4,$B:$B,"&lt;&gt;"&amp;'PART METHOD'!$D$6)))/JX$3,0)/3600/$E30</f>
        <v>0.0303315335648148</v>
      </c>
      <c r="JY30" s="0" t="n">
        <f aca="false">IF($V30="●",SUMIFS(ST_SUM!KM:KM,ST_SUM!$L:$L,$G30,ST_SUM!$M:$M,IF($B30='PART METHOD'!$D$4,"FMCNC1",IF($B30='PART METHOD'!$D$6,"FMCNC2","STD")))/IF($B30='PART METHOD'!$D$4,COUNTIFS($G:$G,$G30,$V:$V,"●",$A:$A,JY$5,$B:$B,'PART METHOD'!$D$4),IF($B30='PART METHOD'!$D$6,COUNTIFS($G:$G,$G30,$V:$V,"●",$A:$A,JY$5,$B:$B,'PART METHOD'!$D$6),COUNTIFS($G:$G,$G30,$V:$V,"●",$A:$A,JY$5,$B:$B,"&lt;&gt;"&amp;'PART METHOD'!$D$4,$B:$B,"&lt;&gt;"&amp;'PART METHOD'!$D$6)))/JY$3,0)/3600/$E30</f>
        <v>0.0816370138888889</v>
      </c>
      <c r="JZ30" s="0" t="n">
        <f aca="false">IF($W30="●",SUMIFS(ST_SUM!KN:KN,ST_SUM!$L:$L,$G30,ST_SUM!$N:$N,IF($B30='PART METHOD'!$D$5,"HAND","STD"))/COUNTIFS($G:$G,$G30,$W:$W,"●",$A:$A,JZ$5,$B:$B,IF($B30='PART METHOD'!$D$5,'PART METHOD'!$D$5,"&lt;&gt;"&amp;'PART METHOD'!$D$5))/JZ$3,0)/3600/$E30</f>
        <v>0.044777734375</v>
      </c>
      <c r="KA30" s="0" t="n">
        <f aca="false">IF($X30="●",SUMIFS(ST_SUM!KO:KO,ST_SUM!$L:$L,$G30)/COUNTIFS($G:$G,$G30,$X:$X,"●",$A:$A,KA$5)/KA$3,0)/3600/$E30</f>
        <v>0</v>
      </c>
      <c r="KB30" s="0" t="n">
        <f aca="false">IF($Y30="●",SUMIFS(ST_SUM!KP:KP,ST_SUM!$L:$L,$G30)/COUNTIFS($G:$G,$G30,$Y:$Y,"●",$A:$A,KB$5)/KB$3,0)/3600/$E30</f>
        <v>0.0272655052083333</v>
      </c>
      <c r="KC30" s="0" t="n">
        <f aca="false">IF($Z30="●",SUMIFS(ST_SUM!KQ:KQ,ST_SUM!$L:$L,$G30)/COUNTIFS($G:$G,$G30,$Z:$Z,"●",$A:$A,KC$5)/KC$3,0)/3600/$E30</f>
        <v>0.0270998263888889</v>
      </c>
      <c r="KD30" s="0" t="n">
        <f aca="false">IF($AA30="●",SUMIFS(ST_SUM!KR:KR,ST_SUM!$L:$L,$G30)/COUNTIFS($G:$G,$G30,$AA:$AA,"●",$A:$A,KD$5)/KD$3,0)/3600/$E30</f>
        <v>0</v>
      </c>
      <c r="KE30" s="0" t="n">
        <f aca="false">IF($AB30="●",SUMIFS(ST_SUM!KS:KS,ST_SUM!$L:$L,$G30)/COUNTIFS($G:$G,$G30,$AB:$AB,"●",$A:$A,KE$5)/KE$3,0)/3600/$E30</f>
        <v>0.0224252256944444</v>
      </c>
      <c r="KF30" s="0" t="n">
        <f aca="false">IF($AC30="●",SUMIFS(ST_SUM!KT:KT,ST_SUM!$L:$L,$G30)/COUNTIFS($G:$G,$G30,$AC:$AC,"●",$A:$A,KF$5)/KF$3,0)/3600/$E30</f>
        <v>0.0104085532407407</v>
      </c>
      <c r="KG30" s="0" t="n">
        <f aca="false">IF($AD30="●",SUMIFS(ST_SUM!KU:KU,ST_SUM!$L:$L,$G30)/COUNTIFS($G:$G,$G30,$AD:$AD,"●",$A:$A,KG$5)/KG$3,0)/3600/$E30</f>
        <v>0.0279285474537037</v>
      </c>
      <c r="KH30" s="0" t="n">
        <f aca="false">IF($AE30="●",SUMIFS(ST_SUM!KV:KV,ST_SUM!$L:$L,$G30)/COUNTIFS($G:$G,$G30,$AE:$AE,"●",$A:$A,KH$5)/KH$3,0)/3600/$E30</f>
        <v>0.109938402777778</v>
      </c>
      <c r="KI30" s="0" t="n">
        <f aca="false">IF($AF30="●",SUMIFS(ST_SUM!KW:KW,ST_SUM!$L:$L,$G30)/COUNTIFS($G:$G,$G30,$AF:$AF,"●",$A:$A,KI$5)/KI$3,0)/3600/$E30</f>
        <v>0</v>
      </c>
      <c r="KJ30" s="0" t="n">
        <f aca="false">IF($AG30="●",SUMIFS(ST_SUM!KX:KX,ST_SUM!$L:$L,$G30)/COUNTIFS($G:$G,$G30,$AG:$AG,"●",$A:$A,KJ$5)/KJ$3,0)/3600/$E30</f>
        <v>0.0309037326388889</v>
      </c>
      <c r="KK30" s="0" t="n">
        <f aca="false">IF($AH30="●",SUMIFS(ST_SUM!KY:KY,ST_SUM!$L:$L,$G30)/COUNTIFS($G:$G,$G30,$AH:$AH,"●",$A:$A,KK$5)/KK$3,0)/3600/$E30</f>
        <v>0</v>
      </c>
      <c r="KL30" s="0" t="n">
        <f aca="false">IF($AI30="●",SUMIFS(ST_SUM!KZ:KZ,ST_SUM!$L:$L,$G30)/COUNTIFS($G:$G,$G30,$AI:$AI,"●",$A:$A,KL$5)/KL$3,0)/3600/$E30</f>
        <v>0</v>
      </c>
      <c r="KM30" s="0" t="n">
        <f aca="false">IF($AJ30="●",SUMIFS(ST_SUM!LA:LA,ST_SUM!$L:$L,$G30)/COUNTIFS($G:$G,$G30,$AJ:$AJ,"●",$A:$A,KM$5)/KM$3,0)/3600/$E30</f>
        <v>0</v>
      </c>
      <c r="KN30" s="0" t="n">
        <f aca="false">IF($AK30="●",SUMIFS(ST_SUM!LB:LB,ST_SUM!$L:$L,$G30)/COUNTIFS($G:$G,$G30,$AK:$AK,"●",$A:$A,KN$5)/KN$3,0)/3600/$E30</f>
        <v>0.0769327777777778</v>
      </c>
      <c r="KO30" s="0" t="n">
        <f aca="false">IF($AL30="●",SUMIFS(ST_SUM!LC:LC,ST_SUM!$L:$L,$G30)/COUNTIFS($G:$G,$G30,$AL:$AL,"●",$A:$A,KO$5)/KO$3,0)/3600/$E30</f>
        <v>0.0186986342592593</v>
      </c>
      <c r="KP30" s="0" t="n">
        <f aca="false">IF($AM30="●",SUMIFS(ST_SUM!LD:LD,ST_SUM!$L:$L,$G30)/COUNTIFS($G:$G,$G30,$AM:$AM,"●",$A:$A,KP$5)/KP$3,0)/3600/$E30</f>
        <v>0.0269576041666667</v>
      </c>
      <c r="KQ30" s="0" t="n">
        <f aca="false">IF($AN30="●",SUMIFS(ST_SUM!LE:LE,ST_SUM!$L:$L,$G30)/COUNTIFS($G:$G,$G30,$AN:$AN,"●",$A:$A,KQ$5)/KQ$3,0)/3600/$E30</f>
        <v>0.0256408472222222</v>
      </c>
      <c r="KR30" s="0" t="n">
        <f aca="false">IF($AO30="●",SUMIFS(ST_SUM!LF:LF,ST_SUM!$L:$L,$G30)/COUNTIFS($G:$G,$G30,$AO:$AO,"●",$A:$A,KR$5)/KR$3,0)/3600/$E30</f>
        <v>0</v>
      </c>
      <c r="KS30" s="0" t="n">
        <f aca="false">IF($AP30="●",SUMIFS(ST_SUM!LG:LG,ST_SUM!$L:$L,$G30)/COUNTIFS($G:$G,$G30,$AP:$AP,"●",$A:$A,KS$5)/KS$3,0)/3600/$E30</f>
        <v>0.0151816435185185</v>
      </c>
      <c r="KT30" s="0" t="n">
        <f aca="false">IF($AQ30="●",SUMIFS(ST_SUM!LH:LH,ST_SUM!$L:$L,$G30)/COUNTIFS($G:$G,$G30,$AQ:$AQ,"●",$A:$A,KT$5)/KT$3,0)/3600/$E30</f>
        <v>0</v>
      </c>
      <c r="KU30" s="0" t="n">
        <f aca="false">IF($AR30="●",SUMIFS(ST_SUM!LI:LI,ST_SUM!$L:$L,$G30)/COUNTIFS($G:$G,$G30,$AR:$AR,"●",$A:$A,KU$5)/KU$3,0)/3600/$E30</f>
        <v>0</v>
      </c>
      <c r="KV30" s="0" t="n">
        <f aca="false">IF($AS30="●",SUMIFS(ST_SUM!LJ:LJ,ST_SUM!$L:$L,$G30)/COUNTIFS($G:$G,$G30,$AS:$AS,"●",$A:$A,KV$5)/KV$3,0)/3600/$E30</f>
        <v>0</v>
      </c>
      <c r="KW30" s="0" t="n">
        <f aca="false">IF($AT30="●",SUMIFS(ST_SUM!LK:LK,ST_SUM!$L:$L,$G30)/COUNTIFS($G:$G,$G30,$AT:$AT,"●",$A:$A,KW$5)/KW$3,0)/3600/$E30</f>
        <v>0.0235068229166667</v>
      </c>
      <c r="KX30" s="0" t="n">
        <f aca="false">IF($AU30="●",SUMIFS(ST_SUM!LL:LL,ST_SUM!$L:$L,$G30)/COUNTIFS($G:$G,$G30,$AU:$AU,"●",$A:$A,KX$5)/KX$3,0)/3600/$E30</f>
        <v>0.00815107638888889</v>
      </c>
      <c r="KY30" s="0" t="n">
        <f aca="false">IF($AV30="●",SUMIFS(ST_SUM!LM:LM,ST_SUM!$L:$L,$G30)/COUNTIFS($G:$G,$G30,$AV:$AV,"●",$A:$A,KY$5)/KY$3,0)/3600/$E30</f>
        <v>0</v>
      </c>
      <c r="KZ30" s="0" t="n">
        <f aca="false">IF($AW30="●",SUMIFS(ST_SUM!LN:LN,ST_SUM!$L:$L,$G30)/COUNTIFS($G:$G,$G30,$AW:$AW,"●",$A:$A,KZ$5)/KZ$3,0)/3600/$E30</f>
        <v>0.019300474537037</v>
      </c>
      <c r="LA30" s="0" t="n">
        <f aca="false">IF($AX30="●",SUMIFS(ST_SUM!LO:LO,ST_SUM!$L:$L,$G30)/COUNTIFS($G:$G,$G30,$AX:$AX,"●",$A:$A,LA$5)/LA$3,0)/3600/$E30</f>
        <v>0.0162161805555556</v>
      </c>
      <c r="LB30" s="0" t="n">
        <f aca="false">IF($AY30="●",SUMIFS(ST_SUM!LP:LP,ST_SUM!$L:$L,$G30)/COUNTIFS($G:$G,$G30,$AY:$AY,"●",$A:$A,LB$5)/LB$3,0)/3600/$E30</f>
        <v>0.0766528993055556</v>
      </c>
      <c r="LC30" s="0" t="n">
        <f aca="false">IF($AZ30="●",SUMIFS(ST_SUM!LQ:LQ,ST_SUM!$L:$L,$G30)/COUNTIFS($G:$G,$G30,$AZ:$AZ,"●",$A:$A,LC$5)/LC$3,0)/3600/$E30</f>
        <v>0.0147471423611111</v>
      </c>
      <c r="LD30" s="0" t="n">
        <f aca="false">IF($BA30="●",SUMIFS(ST_SUM!LR:LR,ST_SUM!$L:$L,$G30)/COUNTIFS($G:$G,$G30,$BA:$BA,"●",$A:$A,LD$5)/LD$3,0)/3600/$E30</f>
        <v>0.0352813975694444</v>
      </c>
      <c r="LE30" s="0" t="n">
        <f aca="false">IF($BB30="●",SUMIFS(ST_SUM!LS:LS,ST_SUM!$L:$L,$G30)/COUNTIFS($G:$G,$G30,$BB:$BB,"●",$A:$A,LE$5)/LE$3,0)/3600/$E30</f>
        <v>0.0284799363425926</v>
      </c>
      <c r="LF30" s="0" t="n">
        <f aca="false">IF($BC30="●",SUMIFS(ST_SUM!LT:LT,ST_SUM!$L:$L,$G30)/COUNTIFS($G:$G,$G30,$BC:$BC,"●",$A:$A,LF$5)/LF$3,0)/3600/$E30</f>
        <v>0.0391879253472222</v>
      </c>
      <c r="LG30" s="0" t="n">
        <f aca="false">IF($BD30="●",SUMIFS(ST_SUM!LU:LU,ST_SUM!$L:$L,$G30)/COUNTIFS($G:$G,$G30,$BD:$BD,"●",$A:$A,LG$5)/LG$3,0)/3600/$E30</f>
        <v>0</v>
      </c>
      <c r="LH30" s="0" t="n">
        <f aca="false">IF($BE30="●",SUMIFS(ST_SUM!LV:LV,ST_SUM!$L:$L,$G30)/COUNTIFS($G:$G,$G30,$BE:$BE,"●",$A:$A,LH$5)/LH$3,0)/3600/$E30</f>
        <v>0.0186560300925926</v>
      </c>
      <c r="LI30" s="0" t="n">
        <f aca="false">IF($BF30="●",SUMIFS(ST_SUM!LW:LW,ST_SUM!$L:$L,$G30)/COUNTIFS($G:$G,$G30,$BF:$BF,"●",$A:$A,LI$5)/LI$3,0)/3600/$E30</f>
        <v>0</v>
      </c>
      <c r="LJ30" s="0" t="n">
        <f aca="false">IF($BG30="●",SUMIFS(ST_SUM!LX:LX,ST_SUM!$L:$L,$G30)/COUNTIFS($G:$G,$G30,$BG:$BG,"●",$A:$A,LJ$5)/LJ$3,0)/3600/$E30</f>
        <v>0</v>
      </c>
      <c r="LK30" s="0" t="n">
        <f aca="false">IF($BH30="●",SUMIFS(ST_SUM!LY:LY,ST_SUM!$L:$L,$G30)/COUNTIFS($G:$G,$G30,$BH:$BH,"●",$A:$A,LK$5)/LK$3,0)/3600/$E30</f>
        <v>0.0254708246527778</v>
      </c>
      <c r="LL30" s="0" t="n">
        <f aca="false">IF($BI30="●",SUMIFS(ST_SUM!LZ:LZ,ST_SUM!$L:$L,$G30)/COUNTIFS($G:$G,$G30,$BI:$BI,"●",$A:$A,LL$5)/LL$3,0)/3600/$E30</f>
        <v>0.0215446927083333</v>
      </c>
      <c r="LM30" s="0" t="n">
        <f aca="false">IF($BJ30="●",SUMIFS(ST_SUM!MA:MA,ST_SUM!$L:$L,$G30)/COUNTIFS($G:$G,$G30,$BJ:$BJ,"●",$A:$A,LM$5)/LM$3,0)/3600/$E30</f>
        <v>0.0250872612847222</v>
      </c>
      <c r="LN30" s="0" t="n">
        <f aca="false">IF($BK30="●",SUMIFS(ST_SUM!MB:MB,ST_SUM!$L:$L,$G30)/COUNTIFS($G:$G,$G30,$BK:$BK,"●",$A:$A,LN$5)/LN$3,0)/3600/$E30</f>
        <v>0.0438159027777778</v>
      </c>
      <c r="LO30" s="0" t="n">
        <f aca="false">IF($BL30="●",SUMIFS(ST_SUM!MC:MC,ST_SUM!$L:$L,$G30)/COUNTIFS($G:$G,$G30,$BL:$BL,"●",$A:$A,LO$5)/LO$3,0)/3600/$E30</f>
        <v>0.022263828125</v>
      </c>
      <c r="LP30" s="0" t="n">
        <f aca="false">IF($BM30="●",SUMIFS(ST_SUM!MD:MD,ST_SUM!$L:$L,$G30)/COUNTIFS($G:$G,$G30,$BM:$BM,"●",$A:$A,LP$5)/LP$3,0)/3600/$E30</f>
        <v>0</v>
      </c>
      <c r="LQ30" s="0" t="n">
        <f aca="false">IF($BN30="●",SUMIFS(ST_SUM!ME:ME,ST_SUM!$L:$L,$G30)/COUNTIFS($G:$G,$G30,$BN:$BN,"●",$A:$A,LQ$5)/LQ$3,0)/3600/$E30</f>
        <v>0.03113578125</v>
      </c>
      <c r="LR30" s="0" t="n">
        <f aca="false">IF($BO30="●",SUMIFS(ST_SUM!MF:MF,ST_SUM!$L:$L,$G30)/COUNTIFS($G:$G,$G30,$BO:$BO,"●",$A:$A,LR$5)/LR$3,0)/3600/$E30</f>
        <v>0.0316407986111111</v>
      </c>
      <c r="LS30" s="0" t="n">
        <f aca="false">IF($BP30="●",SUMIFS(ST_SUM!MG:MG,ST_SUM!$L:$L,$G30)/COUNTIFS($G:$G,$G30,$BP:$BP,"●",$A:$A,LS$5)/LS$3,0)/3600/$E30</f>
        <v>0.0321390162037037</v>
      </c>
      <c r="LT30" s="0" t="n">
        <f aca="false">IF($BQ30="●",SUMIFS(ST_SUM!MH:MH,ST_SUM!$L:$L,$G30)/COUNTIFS($G:$G,$G30,$BQ:$BQ,"●",$A:$A,LT$5)/LT$3,0)/3600/$E30</f>
        <v>0</v>
      </c>
      <c r="LU30" s="0" t="n">
        <f aca="false">IF($BR30="●",SUMIFS(ST_SUM!MI:MI,ST_SUM!$L:$L,$G30)/COUNTIFS($G:$G,$G30,$BR:$BR,"●",$A:$A,LU$5)/LU$3,0)/3600/$E30</f>
        <v>0</v>
      </c>
      <c r="LV30" s="0" t="n">
        <f aca="false">IF($BS30="●",SUMIFS(ST_SUM!MJ:MJ,ST_SUM!$L:$L,$G30)/COUNTIFS($G:$G,$G30,$BS:$BS,"●",$A:$A,LV$5)/LV$3,0)/3600/$E30</f>
        <v>0.0401272569444444</v>
      </c>
      <c r="LW30" s="0" t="n">
        <f aca="false">IF($BT30="●",SUMIFS(ST_SUM!MK:MK,ST_SUM!$L:$L,$G30)/COUNTIFS($G:$G,$G30,$BT:$BT,"●",$A:$A,LW$5)/LW$3,0)/3600/$E30</f>
        <v>0.0159422291666667</v>
      </c>
      <c r="LX30" s="0" t="n">
        <f aca="false">SUM(JK30:LW30)</f>
        <v>1.45227285329861</v>
      </c>
      <c r="LY30" s="0" t="n">
        <f aca="false">IF($H30="●",SUMIFS(ST_SUM!MM:MM,ST_SUM!$L:$L,$G30)/COUNTIFS($G:$G,$G30,$H:$H,"●",$A:$A,LY$5)/LY$3,0)/3600/$E30</f>
        <v>0.0223373214285714</v>
      </c>
      <c r="LZ30" s="0" t="n">
        <f aca="false">IF($I30="●",SUMIFS(ST_SUM!MN:MN,ST_SUM!$L:$L,$G30)/COUNTIFS($G:$G,$G30,$I:$I,"●",$A:$A,LZ$5)/LZ$3,0)/3600/$E30</f>
        <v>0.0191736772486773</v>
      </c>
      <c r="MA30" s="0" t="n">
        <f aca="false">IF($J30="●",SUMIFS(ST_SUM!MO:MO,ST_SUM!$L:$L,$G30)/COUNTIFS($G:$G,$G30,$J:$J,"●",$A:$A,MA$5)/MA$3,0)/3600/$E30</f>
        <v>0</v>
      </c>
      <c r="MB30" s="0" t="n">
        <f aca="false">IF($K30="●",SUMIFS(ST_SUM!MP:MP,ST_SUM!$L:$L,$G30)/COUNTIFS($G:$G,$G30,$K:$K,"●",$A:$A,MB$5)/MB$3,0)/3600/$E30</f>
        <v>0.0348408316798942</v>
      </c>
      <c r="MC30" s="0" t="n">
        <f aca="false">IF($L30="●",SUMIFS(ST_SUM!MQ:MQ,ST_SUM!$L:$L,$G30)/COUNTIFS($G:$G,$G30,$L:$L,"●",$A:$A,MC$5)/MC$3,0)/3600/$E30</f>
        <v>0</v>
      </c>
      <c r="MD30" s="0" t="n">
        <f aca="false">IF($M30="●",SUMIFS(ST_SUM!MR:MR,ST_SUM!$L:$L,$G30)/COUNTIFS($G:$G,$G30,$M:$M,"●",$A:$A,MD$5)/MD$3,0)/3600/$E30</f>
        <v>0</v>
      </c>
      <c r="ME30" s="0" t="n">
        <f aca="false">IF($N30="●",SUMIFS(ST_SUM!MS:MS,ST_SUM!$L:$L,$G30)/COUNTIFS($G:$G,$G30,$N:$N,"●",$A:$A,ME$5)/ME$3,0)/3600/$E30</f>
        <v>0.013428373015873</v>
      </c>
      <c r="MF30" s="0" t="n">
        <f aca="false">IF($O30="●",SUMIFS(ST_SUM!MT:MT,ST_SUM!$L:$L,$G30,ST_SUM!$M:$M,IF($B30='PART METHOD'!$D$4,"FMCNC1",IF($B30='PART METHOD'!$D$6,"FMCNC2","STD")))/IF($B30='PART METHOD'!$D$4,COUNTIFS($G:$G,$G30,$O:$O,"●",$A:$A,MF$5,$B:$B,'PART METHOD'!$D$4),IF($B30='PART METHOD'!$D$6,COUNTIFS($G:$G,$G30,$O:$O,"●",$A:$A,MF$5,$B:$B,'PART METHOD'!$D$6),COUNTIFS($G:$G,$G30,$O:$O,"●",$A:$A,MF$5,$B:$B,"&lt;&gt;"&amp;'PART METHOD'!$D$4,$B:$B,"&lt;&gt;"&amp;'PART METHOD'!$D$6)))/MF$3,0)/3600/$E30</f>
        <v>0.0326353395061728</v>
      </c>
      <c r="MG30" s="0" t="n">
        <f aca="false">IF($P30="●",SUMIFS(ST_SUM!MU:MU,ST_SUM!$L:$L,$G30,ST_SUM!$M:$M,IF($B30='PART METHOD'!$D$4,"FMCNC1",IF($B30='PART METHOD'!$D$6,"FMCNC2","STD")))/IF($B30='PART METHOD'!$D$4,COUNTIFS($G:$G,$G30,$P:$P,"●",$A:$A,MG$5,$B:$B,'PART METHOD'!$D$4),IF($B30='PART METHOD'!$D$6,COUNTIFS($G:$G,$G30,$P:$P,"●",$A:$A,MG$5,$B:$B,'PART METHOD'!$D$6),COUNTIFS($G:$G,$G30,$P:$P,"●",$A:$A,MG$5,$B:$B,"&lt;&gt;"&amp;'PART METHOD'!$D$4,$B:$B,"&lt;&gt;"&amp;'PART METHOD'!$D$6)))/MG$3,0)/3600/$E30</f>
        <v>0.0268031635802469</v>
      </c>
      <c r="MH30" s="0" t="n">
        <f aca="false">IF($Q30="●",SUMIFS(ST_SUM!MV:MV,ST_SUM!$L:$L,$G30,ST_SUM!$M:$M,IF($B30='PART METHOD'!$D$4,"FMCNC1",IF($B30='PART METHOD'!$D$6,"FMCNC2","STD")))/IF($B30='PART METHOD'!$D$4,COUNTIFS($G:$G,$G30,$Q:$Q,"●",$A:$A,MH$5,$B:$B,'PART METHOD'!$D$4),IF($B30='PART METHOD'!$D$6,COUNTIFS($G:$G,$G30,$Q:$Q,"●",$A:$A,MH$5,$B:$B,'PART METHOD'!$D$6),COUNTIFS($G:$G,$G30,$Q:$Q,"●",$A:$A,MH$5,$B:$B,"&lt;&gt;"&amp;'PART METHOD'!$D$4,$B:$B,"&lt;&gt;"&amp;'PART METHOD'!$D$6)))/MH$3,0)/3600/$E30</f>
        <v>0.0869156779100529</v>
      </c>
      <c r="MI30" s="0" t="n">
        <f aca="false">IF($R30="●",SUMIFS(ST_SUM!MW:MW,ST_SUM!$L:$L,$G30,ST_SUM!$M:$M,IF($B30='PART METHOD'!$D$4,"FMCNC1",IF($B30='PART METHOD'!$D$6,"FMCNC2","STD")))/IF($B30='PART METHOD'!$D$4,COUNTIFS($G:$G,$G30,$R:$R,"●",$A:$A,MI$5,$B:$B,'PART METHOD'!$D$4),IF($B30='PART METHOD'!$D$6,COUNTIFS($G:$G,$G30,$R:$R,"●",$A:$A,MI$5,$B:$B,'PART METHOD'!$D$6),COUNTIFS($G:$G,$G30,$R:$R,"●",$A:$A,MI$5,$B:$B,"&lt;&gt;"&amp;'PART METHOD'!$D$4,$B:$B,"&lt;&gt;"&amp;'PART METHOD'!$D$6)))/MI$3,0)/3600/$E30</f>
        <v>0</v>
      </c>
      <c r="MJ30" s="0" t="n">
        <f aca="false">IF($S30="●",SUMIFS(ST_SUM!MX:MX,ST_SUM!$L:$L,$G30,ST_SUM!$M:$M,IF($B30='PART METHOD'!$D$4,"FMCNC1",IF($B30='PART METHOD'!$D$6,"FMCNC2","STD")))/IF($B30='PART METHOD'!$D$4,COUNTIFS($G:$G,$G30,$S:$S,"●",$A:$A,MJ$5,$B:$B,'PART METHOD'!$D$4),IF($B30='PART METHOD'!$D$6,COUNTIFS($G:$G,$G30,$S:$S,"●",$A:$A,MJ$5,$B:$B,'PART METHOD'!$D$6),COUNTIFS($G:$G,$G30,$S:$S,"●",$A:$A,MJ$5,$B:$B,"&lt;&gt;"&amp;'PART METHOD'!$D$4,$B:$B,"&lt;&gt;"&amp;'PART METHOD'!$D$6)))/MJ$3,0)/3600/$E30</f>
        <v>0.0301893408289242</v>
      </c>
      <c r="MK30" s="0" t="n">
        <f aca="false">IF($T30="●",SUMIFS(ST_SUM!MY:MY,ST_SUM!$L:$L,$G30,ST_SUM!$M:$M,IF($B30='PART METHOD'!$D$4,"FMCNC1",IF($B30='PART METHOD'!$D$6,"FMCNC2","STD")))/IF($B30='PART METHOD'!$D$4,COUNTIFS($G:$G,$G30,$T:$T,"●",$A:$A,MK$5,$B:$B,'PART METHOD'!$D$4),IF($B30='PART METHOD'!$D$6,COUNTIFS($G:$G,$G30,$T:$T,"●",$A:$A,MK$5,$B:$B,'PART METHOD'!$D$6),COUNTIFS($G:$G,$G30,$T:$T,"●",$A:$A,MK$5,$B:$B,"&lt;&gt;"&amp;'PART METHOD'!$D$4,$B:$B,"&lt;&gt;"&amp;'PART METHOD'!$D$6)))/MK$3,0)/3600/$E30</f>
        <v>0.0138150639329806</v>
      </c>
      <c r="ML30" s="0" t="n">
        <f aca="false">IF($U30="●",SUMIFS(ST_SUM!MZ:MZ,ST_SUM!$L:$L,$G30,ST_SUM!$M:$M,IF($B30='PART METHOD'!$D$4,"FMCNC1",IF($B30='PART METHOD'!$D$6,"FMCNC2","STD")))/IF($B30='PART METHOD'!$D$4,COUNTIFS($G:$G,$G30,$U:$U,"●",$A:$A,ML$5,$B:$B,'PART METHOD'!$D$4),IF($B30='PART METHOD'!$D$6,COUNTIFS($G:$G,$G30,$U:$U,"●",$A:$A,ML$5,$B:$B,'PART METHOD'!$D$6),COUNTIFS($G:$G,$G30,$U:$U,"●",$A:$A,ML$5,$B:$B,"&lt;&gt;"&amp;'PART METHOD'!$D$4,$B:$B,"&lt;&gt;"&amp;'PART METHOD'!$D$6)))/ML$3,0)/3600/$E30</f>
        <v>0.0267159176587302</v>
      </c>
      <c r="MM30" s="0" t="n">
        <f aca="false">IF($V30="●",SUMIFS(ST_SUM!NA:NA,ST_SUM!$L:$L,$G30,ST_SUM!$M:$M,IF($B30='PART METHOD'!$D$4,"FMCNC1",IF($B30='PART METHOD'!$D$6,"FMCNC2","STD")))/IF($B30='PART METHOD'!$D$4,COUNTIFS($G:$G,$G30,$V:$V,"●",$A:$A,MM$5,$B:$B,'PART METHOD'!$D$4),IF($B30='PART METHOD'!$D$6,COUNTIFS($G:$G,$G30,$V:$V,"●",$A:$A,MM$5,$B:$B,'PART METHOD'!$D$6),COUNTIFS($G:$G,$G30,$V:$V,"●",$A:$A,MM$5,$B:$B,"&lt;&gt;"&amp;'PART METHOD'!$D$4,$B:$B,"&lt;&gt;"&amp;'PART METHOD'!$D$6)))/MM$3,0)/3600/$E30</f>
        <v>0.0646100496031746</v>
      </c>
      <c r="MN30" s="0" t="n">
        <f aca="false">IF($W30="●",SUMIFS(ST_SUM!NB:NB,ST_SUM!$L:$L,$G30,ST_SUM!$N:$N,IF($B30='PART METHOD'!$D$5,"HAND","STD"))/COUNTIFS($G:$G,$G30,$W:$W,"●",$A:$A,MN$5,$B:$B,IF($B30='PART METHOD'!$D$5,'PART METHOD'!$D$5,"&lt;&gt;"&amp;'PART METHOD'!$D$5))/MN$3,0)/3600/$E30</f>
        <v>0.0192564539241623</v>
      </c>
      <c r="MO30" s="0" t="n">
        <f aca="false">IF($X30="●",SUMIFS(ST_SUM!NC:NC,ST_SUM!$L:$L,$G30)/COUNTIFS($G:$G,$G30,$X:$X,"●",$A:$A,MO$5)/MO$3,0)/3600/$E30</f>
        <v>0</v>
      </c>
      <c r="MP30" s="0" t="n">
        <f aca="false">IF($Y30="●",SUMIFS(ST_SUM!ND:ND,ST_SUM!$L:$L,$G30)/COUNTIFS($G:$G,$G30,$Y:$Y,"●",$A:$A,MP$5)/MP$3,0)/3600/$E30</f>
        <v>0.011980894510582</v>
      </c>
      <c r="MQ30" s="0" t="n">
        <f aca="false">IF($Z30="●",SUMIFS(ST_SUM!NE:NE,ST_SUM!$L:$L,$G30)/COUNTIFS($G:$G,$G30,$Z:$Z,"●",$A:$A,MQ$5)/MQ$3,0)/3600/$E30</f>
        <v>0.0206295634920635</v>
      </c>
      <c r="MR30" s="0" t="n">
        <f aca="false">IF($AA30="●",SUMIFS(ST_SUM!NF:NF,ST_SUM!$L:$L,$G30)/COUNTIFS($G:$G,$G30,$AA:$AA,"●",$A:$A,MR$5)/MR$3,0)/3600/$E30</f>
        <v>0</v>
      </c>
      <c r="MS30" s="0" t="n">
        <f aca="false">IF($AB30="●",SUMIFS(ST_SUM!NG:NG,ST_SUM!$L:$L,$G30)/COUNTIFS($G:$G,$G30,$AB:$AB,"●",$A:$A,MS$5)/MS$3,0)/3600/$E30</f>
        <v>0.00832115575396825</v>
      </c>
      <c r="MT30" s="0" t="n">
        <f aca="false">IF($AC30="●",SUMIFS(ST_SUM!NH:NH,ST_SUM!$L:$L,$G30)/COUNTIFS($G:$G,$G30,$AC:$AC,"●",$A:$A,MT$5)/MT$3,0)/3600/$E30</f>
        <v>0.00592709986772487</v>
      </c>
      <c r="MU30" s="0" t="n">
        <f aca="false">IF($AD30="●",SUMIFS(ST_SUM!NI:NI,ST_SUM!$L:$L,$G30)/COUNTIFS($G:$G,$G30,$AD:$AD,"●",$A:$A,MU$5)/MU$3,0)/3600/$E30</f>
        <v>0.0181776895943563</v>
      </c>
      <c r="MV30" s="0" t="n">
        <f aca="false">IF($AE30="●",SUMIFS(ST_SUM!NJ:NJ,ST_SUM!$L:$L,$G30)/COUNTIFS($G:$G,$G30,$AE:$AE,"●",$A:$A,MV$5)/MV$3,0)/3600/$E30</f>
        <v>0.0686264384920635</v>
      </c>
      <c r="MW30" s="0" t="n">
        <f aca="false">IF($AF30="●",SUMIFS(ST_SUM!NK:NK,ST_SUM!$L:$L,$G30)/COUNTIFS($G:$G,$G30,$AF:$AF,"●",$A:$A,MW$5)/MW$3,0)/3600/$E30</f>
        <v>0</v>
      </c>
      <c r="MX30" s="0" t="n">
        <f aca="false">IF($AG30="●",SUMIFS(ST_SUM!NL:NL,ST_SUM!$L:$L,$G30)/COUNTIFS($G:$G,$G30,$AG:$AG,"●",$A:$A,MX$5)/MX$3,0)/3600/$E30</f>
        <v>0.00755092261904762</v>
      </c>
      <c r="MY30" s="0" t="n">
        <f aca="false">IF($AH30="●",SUMIFS(ST_SUM!NM:NM,ST_SUM!$L:$L,$G30)/COUNTIFS($G:$G,$G30,$AH:$AH,"●",$A:$A,MY$5)/MY$3,0)/3600/$E30</f>
        <v>0</v>
      </c>
      <c r="MZ30" s="0" t="n">
        <f aca="false">IF($AI30="●",SUMIFS(ST_SUM!NN:NN,ST_SUM!$L:$L,$G30)/COUNTIFS($G:$G,$G30,$AI:$AI,"●",$A:$A,MZ$5)/MZ$3,0)/3600/$E30</f>
        <v>0</v>
      </c>
      <c r="NA30" s="0" t="n">
        <f aca="false">IF($AJ30="●",SUMIFS(ST_SUM!NO:NO,ST_SUM!$L:$L,$G30)/COUNTIFS($G:$G,$G30,$AJ:$AJ,"●",$A:$A,NA$5)/NA$3,0)/3600/$E30</f>
        <v>0</v>
      </c>
      <c r="NB30" s="0" t="n">
        <f aca="false">IF($AK30="●",SUMIFS(ST_SUM!NP:NP,ST_SUM!$L:$L,$G30)/COUNTIFS($G:$G,$G30,$AK:$AK,"●",$A:$A,NB$5)/NB$3,0)/3600/$E30</f>
        <v>0.0770251488095238</v>
      </c>
      <c r="NC30" s="0" t="n">
        <f aca="false">IF($AL30="●",SUMIFS(ST_SUM!NQ:NQ,ST_SUM!$L:$L,$G30)/COUNTIFS($G:$G,$G30,$AL:$AL,"●",$A:$A,NC$5)/NC$3,0)/3600/$E30</f>
        <v>0.0266290399029982</v>
      </c>
      <c r="ND30" s="0" t="n">
        <f aca="false">IF($AM30="●",SUMIFS(ST_SUM!NR:NR,ST_SUM!$L:$L,$G30)/COUNTIFS($G:$G,$G30,$AM:$AM,"●",$A:$A,ND$5)/ND$3,0)/3600/$E30</f>
        <v>0.0267952298280423</v>
      </c>
      <c r="NE30" s="0" t="n">
        <f aca="false">IF($AN30="●",SUMIFS(ST_SUM!NS:NS,ST_SUM!$L:$L,$G30)/COUNTIFS($G:$G,$G30,$AN:$AN,"●",$A:$A,NE$5)/NE$3,0)/3600/$E30</f>
        <v>0.0199595734126984</v>
      </c>
      <c r="NF30" s="0" t="n">
        <f aca="false">IF($AO30="●",SUMIFS(ST_SUM!NT:NT,ST_SUM!$L:$L,$G30)/COUNTIFS($G:$G,$G30,$AO:$AO,"●",$A:$A,NF$5)/NF$3,0)/3600/$E30</f>
        <v>0</v>
      </c>
      <c r="NG30" s="0" t="n">
        <f aca="false">IF($AP30="●",SUMIFS(ST_SUM!NU:NU,ST_SUM!$L:$L,$G30)/COUNTIFS($G:$G,$G30,$AP:$AP,"●",$A:$A,NG$5)/NG$3,0)/3600/$E30</f>
        <v>0.0131414462081129</v>
      </c>
      <c r="NH30" s="0" t="n">
        <f aca="false">IF($AQ30="●",SUMIFS(ST_SUM!NV:NV,ST_SUM!$L:$L,$G30)/COUNTIFS($G:$G,$G30,$AQ:$AQ,"●",$A:$A,NH$5)/NH$3,0)/3600/$E30</f>
        <v>0</v>
      </c>
      <c r="NI30" s="0" t="n">
        <f aca="false">IF($AR30="●",SUMIFS(ST_SUM!NW:NW,ST_SUM!$L:$L,$G30)/COUNTIFS($G:$G,$G30,$AR:$AR,"●",$A:$A,NI$5)/NI$3,0)/3600/$E30</f>
        <v>0</v>
      </c>
      <c r="NJ30" s="0" t="n">
        <f aca="false">IF($AS30="●",SUMIFS(ST_SUM!NX:NX,ST_SUM!$L:$L,$G30)/COUNTIFS($G:$G,$G30,$AS:$AS,"●",$A:$A,NJ$5)/NJ$3,0)/3600/$E30</f>
        <v>0</v>
      </c>
      <c r="NK30" s="0" t="n">
        <f aca="false">IF($AT30="●",SUMIFS(ST_SUM!NY:NY,ST_SUM!$L:$L,$G30)/COUNTIFS($G:$G,$G30,$AT:$AT,"●",$A:$A,NK$5)/NK$3,0)/3600/$E30</f>
        <v>0.0128107142857143</v>
      </c>
      <c r="NL30" s="0" t="n">
        <f aca="false">IF($AU30="●",SUMIFS(ST_SUM!NZ:NZ,ST_SUM!$L:$L,$G30)/COUNTIFS($G:$G,$G30,$AU:$AU,"●",$A:$A,NL$5)/NL$3,0)/3600/$E30</f>
        <v>0.00656716820987654</v>
      </c>
      <c r="NM30" s="0" t="n">
        <f aca="false">IF($AV30="●",SUMIFS(ST_SUM!OA:OA,ST_SUM!$L:$L,$G30)/COUNTIFS($G:$G,$G30,$AV:$AV,"●",$A:$A,NM$5)/NM$3,0)/3600/$E30</f>
        <v>0</v>
      </c>
      <c r="NN30" s="0" t="n">
        <f aca="false">IF($AW30="●",SUMIFS(ST_SUM!OB:OB,ST_SUM!$L:$L,$G30)/COUNTIFS($G:$G,$G30,$AW:$AW,"●",$A:$A,NN$5)/NN$3,0)/3600/$E30</f>
        <v>0.00966924492945326</v>
      </c>
      <c r="NO30" s="0" t="n">
        <f aca="false">IF($AX30="●",SUMIFS(ST_SUM!OC:OC,ST_SUM!$L:$L,$G30)/COUNTIFS($G:$G,$G30,$AX:$AX,"●",$A:$A,NO$5)/NO$3,0)/3600/$E30</f>
        <v>0.0208857638888889</v>
      </c>
      <c r="NP30" s="0" t="n">
        <f aca="false">IF($AY30="●",SUMIFS(ST_SUM!OD:OD,ST_SUM!$L:$L,$G30)/COUNTIFS($G:$G,$G30,$AY:$AY,"●",$A:$A,NP$5)/NP$3,0)/3600/$E30</f>
        <v>0.0408378125</v>
      </c>
      <c r="NQ30" s="0" t="n">
        <f aca="false">IF($AZ30="●",SUMIFS(ST_SUM!OE:OE,ST_SUM!$L:$L,$G30)/COUNTIFS($G:$G,$G30,$AZ:$AZ,"●",$A:$A,NQ$5)/NQ$3,0)/3600/$E30</f>
        <v>0.0106849041005291</v>
      </c>
      <c r="NR30" s="0" t="n">
        <f aca="false">IF($BA30="●",SUMIFS(ST_SUM!OF:OF,ST_SUM!$L:$L,$G30)/COUNTIFS($G:$G,$G30,$BA:$BA,"●",$A:$A,NR$5)/NR$3,0)/3600/$E30</f>
        <v>0.022058416005291</v>
      </c>
      <c r="NS30" s="0" t="n">
        <f aca="false">IF($BB30="●",SUMIFS(ST_SUM!OG:OG,ST_SUM!$L:$L,$G30)/COUNTIFS($G:$G,$G30,$BB:$BB,"●",$A:$A,NS$5)/NS$3,0)/3600/$E30</f>
        <v>0.0261751818783069</v>
      </c>
      <c r="NT30" s="0" t="n">
        <f aca="false">IF($BC30="●",SUMIFS(ST_SUM!OH:OH,ST_SUM!$L:$L,$G30)/COUNTIFS($G:$G,$G30,$BC:$BC,"●",$A:$A,NT$5)/NT$3,0)/3600/$E30</f>
        <v>0.0260919560185185</v>
      </c>
      <c r="NU30" s="0" t="n">
        <f aca="false">IF($BD30="●",SUMIFS(ST_SUM!OI:OI,ST_SUM!$L:$L,$G30)/COUNTIFS($G:$G,$G30,$BD:$BD,"●",$A:$A,NU$5)/NU$3,0)/3600/$E30</f>
        <v>0</v>
      </c>
      <c r="NV30" s="0" t="n">
        <f aca="false">IF($BE30="●",SUMIFS(ST_SUM!OJ:OJ,ST_SUM!$L:$L,$G30)/COUNTIFS($G:$G,$G30,$BE:$BE,"●",$A:$A,NV$5)/NV$3,0)/3600/$E30</f>
        <v>0.0139989914021164</v>
      </c>
      <c r="NW30" s="0" t="n">
        <f aca="false">IF($BF30="●",SUMIFS(ST_SUM!OK:OK,ST_SUM!$L:$L,$G30)/COUNTIFS($G:$G,$G30,$BF:$BF,"●",$A:$A,NW$5)/NW$3,0)/3600/$E30</f>
        <v>0</v>
      </c>
      <c r="NX30" s="0" t="n">
        <f aca="false">IF($BG30="●",SUMIFS(ST_SUM!OL:OL,ST_SUM!$L:$L,$G30)/COUNTIFS($G:$G,$G30,$BG:$BG,"●",$A:$A,NX$5)/NX$3,0)/3600/$E30</f>
        <v>0</v>
      </c>
      <c r="NY30" s="0" t="n">
        <f aca="false">IF($BH30="●",SUMIFS(ST_SUM!OM:OM,ST_SUM!$L:$L,$G30)/COUNTIFS($G:$G,$G30,$BH:$BH,"●",$A:$A,NY$5)/NY$3,0)/3600/$E30</f>
        <v>0.0201708556547619</v>
      </c>
      <c r="NZ30" s="0" t="n">
        <f aca="false">IF($BI30="●",SUMIFS(ST_SUM!ON:ON,ST_SUM!$L:$L,$G30)/COUNTIFS($G:$G,$G30,$BI:$BI,"●",$A:$A,NZ$5)/NZ$3,0)/3600/$E30</f>
        <v>0.0117190806878307</v>
      </c>
      <c r="OA30" s="0" t="n">
        <f aca="false">IF($BJ30="●",SUMIFS(ST_SUM!OO:OO,ST_SUM!$L:$L,$G30)/COUNTIFS($G:$G,$G30,$BJ:$BJ,"●",$A:$A,OA$5)/OA$3,0)/3600/$E30</f>
        <v>0.0121146428571429</v>
      </c>
      <c r="OB30" s="0" t="n">
        <f aca="false">IF($BK30="●",SUMIFS(ST_SUM!OP:OP,ST_SUM!$L:$L,$G30)/COUNTIFS($G:$G,$G30,$BK:$BK,"●",$A:$A,OB$5)/OB$3,0)/3600/$E30</f>
        <v>0.048580042989418</v>
      </c>
      <c r="OC30" s="0" t="n">
        <f aca="false">IF($BL30="●",SUMIFS(ST_SUM!OQ:OQ,ST_SUM!$L:$L,$G30)/COUNTIFS($G:$G,$G30,$BL:$BL,"●",$A:$A,OC$5)/OC$3,0)/3600/$E30</f>
        <v>0.00931239252645503</v>
      </c>
      <c r="OD30" s="0" t="n">
        <f aca="false">IF($BM30="●",SUMIFS(ST_SUM!OR:OR,ST_SUM!$L:$L,$G30)/COUNTIFS($G:$G,$G30,$BM:$BM,"●",$A:$A,OD$5)/OD$3,0)/3600/$E30</f>
        <v>0</v>
      </c>
      <c r="OE30" s="0" t="n">
        <f aca="false">IF($BN30="●",SUMIFS(ST_SUM!OS:OS,ST_SUM!$L:$L,$G30)/COUNTIFS($G:$G,$G30,$BN:$BN,"●",$A:$A,OE$5)/OE$3,0)/3600/$E30</f>
        <v>0.019364914021164</v>
      </c>
      <c r="OF30" s="0" t="n">
        <f aca="false">IF($BO30="●",SUMIFS(ST_SUM!OT:OT,ST_SUM!$L:$L,$G30)/COUNTIFS($G:$G,$G30,$BO:$BO,"●",$A:$A,OF$5)/OF$3,0)/3600/$E30</f>
        <v>0.00941957120811287</v>
      </c>
      <c r="OG30" s="0" t="n">
        <f aca="false">IF($BP30="●",SUMIFS(ST_SUM!OU:OU,ST_SUM!$L:$L,$G30)/COUNTIFS($G:$G,$G30,$BP:$BP,"●",$A:$A,OG$5)/OG$3,0)/3600/$E30</f>
        <v>0.0248184523809524</v>
      </c>
      <c r="OH30" s="0" t="n">
        <f aca="false">IF($BQ30="●",SUMIFS(ST_SUM!OV:OV,ST_SUM!$L:$L,$G30)/COUNTIFS($G:$G,$G30,$BQ:$BQ,"●",$A:$A,OH$5)/OH$3,0)/3600/$E30</f>
        <v>0</v>
      </c>
      <c r="OI30" s="0" t="n">
        <f aca="false">IF($BR30="●",SUMIFS(ST_SUM!OW:OW,ST_SUM!$L:$L,$G30)/COUNTIFS($G:$G,$G30,$BR:$BR,"●",$A:$A,OI$5)/OI$3,0)/3600/$E30</f>
        <v>0</v>
      </c>
      <c r="OJ30" s="0" t="n">
        <f aca="false">IF($BS30="●",SUMIFS(ST_SUM!OX:OX,ST_SUM!$L:$L,$G30)/COUNTIFS($G:$G,$G30,$BS:$BS,"●",$A:$A,OJ$5)/OJ$3,0)/3600/$E30</f>
        <v>0.0149234598214286</v>
      </c>
      <c r="OK30" s="0" t="n">
        <f aca="false">IF($BT30="●",SUMIFS(ST_SUM!OY:OY,ST_SUM!$L:$L,$G30)/COUNTIFS($G:$G,$G30,$BT:$BT,"●",$A:$A,OK$5)/OK$3,0)/3600/$E30</f>
        <v>0.0167883818342152</v>
      </c>
      <c r="OL30" s="0" t="n">
        <f aca="false">SUM(LY30:OK30)</f>
        <v>1.07247736000882</v>
      </c>
      <c r="OM30" s="0" t="n">
        <f aca="false">IF($H30="●",SUMIFS(ST_SUM!PA:PA,ST_SUM!$L:$L,$G30)/COUNTIFS($G:$G,$G30,$H:$H,"●",$A:$A,OM$5)/OM$3,0)/3600/$E30</f>
        <v>0.0244469176136364</v>
      </c>
      <c r="ON30" s="0" t="n">
        <f aca="false">IF($I30="●",SUMIFS(ST_SUM!PB:PB,ST_SUM!$L:$L,$G30)/COUNTIFS($G:$G,$G30,$I:$I,"●",$A:$A,ON$5)/ON$3,0)/3600/$E30</f>
        <v>0.00686838699494949</v>
      </c>
      <c r="OO30" s="0" t="n">
        <f aca="false">IF($J30="●",SUMIFS(ST_SUM!PC:PC,ST_SUM!$L:$L,$G30)/COUNTIFS($G:$G,$G30,$J:$J,"●",$A:$A,OO$5)/OO$3,0)/3600/$E30</f>
        <v>0</v>
      </c>
      <c r="OP30" s="0" t="n">
        <f aca="false">IF($K30="●",SUMIFS(ST_SUM!PD:PD,ST_SUM!$L:$L,$G30)/COUNTIFS($G:$G,$G30,$K:$K,"●",$A:$A,OP$5)/OP$3,0)/3600/$E30</f>
        <v>0.014168584280303</v>
      </c>
      <c r="OQ30" s="0" t="n">
        <f aca="false">IF($L30="●",SUMIFS(ST_SUM!PE:PE,ST_SUM!$L:$L,$G30)/COUNTIFS($G:$G,$G30,$L:$L,"●",$A:$A,OQ$5)/OQ$3,0)/3600/$E30</f>
        <v>0</v>
      </c>
      <c r="OR30" s="0" t="n">
        <f aca="false">IF($M30="●",SUMIFS(ST_SUM!PF:PF,ST_SUM!$L:$L,$G30)/COUNTIFS($G:$G,$G30,$M:$M,"●",$A:$A,OR$5)/OR$3,0)/3600/$E30</f>
        <v>0</v>
      </c>
      <c r="OS30" s="0" t="n">
        <f aca="false">IF($N30="●",SUMIFS(ST_SUM!PG:PG,ST_SUM!$L:$L,$G30)/COUNTIFS($G:$G,$G30,$N:$N,"●",$A:$A,OS$5)/OS$3,0)/3600/$E30</f>
        <v>0.00610125</v>
      </c>
      <c r="OT30" s="0" t="n">
        <f aca="false">IF($O30="●",SUMIFS(ST_SUM!PH:PH,ST_SUM!$L:$L,$G30,ST_SUM!$M:$M,IF($B30='PART METHOD'!$D$4,"FMCNC1",IF($B30='PART METHOD'!$D$6,"FMCNC2","STD")))/IF($B30='PART METHOD'!$D$4,COUNTIFS($G:$G,$G30,$O:$O,"●",$A:$A,OT$5,$B:$B,'PART METHOD'!$D$4),IF($B30='PART METHOD'!$D$6,COUNTIFS($G:$G,$G30,$O:$O,"●",$A:$A,OT$5,$B:$B,'PART METHOD'!$D$6),COUNTIFS($G:$G,$G30,$O:$O,"●",$A:$A,OT$5,$B:$B,"&lt;&gt;"&amp;'PART METHOD'!$D$4,$B:$B,"&lt;&gt;"&amp;'PART METHOD'!$D$6)))/OT$3,0)/3600/$E30</f>
        <v>0.014759111952862</v>
      </c>
      <c r="OU30" s="0" t="n">
        <f aca="false">IF($P30="●",SUMIFS(ST_SUM!PI:PI,ST_SUM!$L:$L,$G30,ST_SUM!$M:$M,IF($B30='PART METHOD'!$D$4,"FMCNC1",IF($B30='PART METHOD'!$D$6,"FMCNC2","STD")))/IF($B30='PART METHOD'!$D$4,COUNTIFS($G:$G,$G30,$P:$P,"●",$A:$A,OU$5,$B:$B,'PART METHOD'!$D$4),IF($B30='PART METHOD'!$D$6,COUNTIFS($G:$G,$G30,$P:$P,"●",$A:$A,OU$5,$B:$B,'PART METHOD'!$D$6),COUNTIFS($G:$G,$G30,$P:$P,"●",$A:$A,OU$5,$B:$B,"&lt;&gt;"&amp;'PART METHOD'!$D$4,$B:$B,"&lt;&gt;"&amp;'PART METHOD'!$D$6)))/OU$3,0)/3600/$E30</f>
        <v>0.0124010258838384</v>
      </c>
      <c r="OV30" s="0" t="n">
        <f aca="false">IF($Q30="●",SUMIFS(ST_SUM!PJ:PJ,ST_SUM!$L:$L,$G30,ST_SUM!$M:$M,IF($B30='PART METHOD'!$D$4,"FMCNC1",IF($B30='PART METHOD'!$D$6,"FMCNC2","STD")))/IF($B30='PART METHOD'!$D$4,COUNTIFS($G:$G,$G30,$Q:$Q,"●",$A:$A,OV$5,$B:$B,'PART METHOD'!$D$4),IF($B30='PART METHOD'!$D$6,COUNTIFS($G:$G,$G30,$Q:$Q,"●",$A:$A,OV$5,$B:$B,'PART METHOD'!$D$6),COUNTIFS($G:$G,$G30,$Q:$Q,"●",$A:$A,OV$5,$B:$B,"&lt;&gt;"&amp;'PART METHOD'!$D$4,$B:$B,"&lt;&gt;"&amp;'PART METHOD'!$D$6)))/OV$3,0)/3600/$E30</f>
        <v>0.0379380681818182</v>
      </c>
      <c r="OW30" s="0" t="n">
        <f aca="false">IF($R30="●",SUMIFS(ST_SUM!PK:PK,ST_SUM!$L:$L,$G30,ST_SUM!$M:$M,IF($B30='PART METHOD'!$D$4,"FMCNC1",IF($B30='PART METHOD'!$D$6,"FMCNC2","STD")))/IF($B30='PART METHOD'!$D$4,COUNTIFS($G:$G,$G30,$R:$R,"●",$A:$A,OW$5,$B:$B,'PART METHOD'!$D$4),IF($B30='PART METHOD'!$D$6,COUNTIFS($G:$G,$G30,$R:$R,"●",$A:$A,OW$5,$B:$B,'PART METHOD'!$D$6),COUNTIFS($G:$G,$G30,$R:$R,"●",$A:$A,OW$5,$B:$B,"&lt;&gt;"&amp;'PART METHOD'!$D$4,$B:$B,"&lt;&gt;"&amp;'PART METHOD'!$D$6)))/OW$3,0)/3600/$E30</f>
        <v>0</v>
      </c>
      <c r="OX30" s="0" t="n">
        <f aca="false">IF($S30="●",SUMIFS(ST_SUM!PL:PL,ST_SUM!$L:$L,$G30,ST_SUM!$M:$M,IF($B30='PART METHOD'!$D$4,"FMCNC1",IF($B30='PART METHOD'!$D$6,"FMCNC2","STD")))/IF($B30='PART METHOD'!$D$4,COUNTIFS($G:$G,$G30,$S:$S,"●",$A:$A,OX$5,$B:$B,'PART METHOD'!$D$4),IF($B30='PART METHOD'!$D$6,COUNTIFS($G:$G,$G30,$S:$S,"●",$A:$A,OX$5,$B:$B,'PART METHOD'!$D$6),COUNTIFS($G:$G,$G30,$S:$S,"●",$A:$A,OX$5,$B:$B,"&lt;&gt;"&amp;'PART METHOD'!$D$4,$B:$B,"&lt;&gt;"&amp;'PART METHOD'!$D$6)))/OX$3,0)/3600/$E30</f>
        <v>0.0127837910353535</v>
      </c>
      <c r="OY30" s="0" t="n">
        <f aca="false">IF($T30="●",SUMIFS(ST_SUM!PM:PM,ST_SUM!$L:$L,$G30,ST_SUM!$M:$M,IF($B30='PART METHOD'!$D$4,"FMCNC1",IF($B30='PART METHOD'!$D$6,"FMCNC2","STD")))/IF($B30='PART METHOD'!$D$4,COUNTIFS($G:$G,$G30,$T:$T,"●",$A:$A,OY$5,$B:$B,'PART METHOD'!$D$4),IF($B30='PART METHOD'!$D$6,COUNTIFS($G:$G,$G30,$T:$T,"●",$A:$A,OY$5,$B:$B,'PART METHOD'!$D$6),COUNTIFS($G:$G,$G30,$T:$T,"●",$A:$A,OY$5,$B:$B,"&lt;&gt;"&amp;'PART METHOD'!$D$4,$B:$B,"&lt;&gt;"&amp;'PART METHOD'!$D$6)))/OY$3,0)/3600/$E30</f>
        <v>0.00272278514309764</v>
      </c>
      <c r="OZ30" s="0" t="n">
        <f aca="false">IF($U30="●",SUMIFS(ST_SUM!PN:PN,ST_SUM!$L:$L,$G30,ST_SUM!$M:$M,IF($B30='PART METHOD'!$D$4,"FMCNC1",IF($B30='PART METHOD'!$D$6,"FMCNC2","STD")))/IF($B30='PART METHOD'!$D$4,COUNTIFS($G:$G,$G30,$U:$U,"●",$A:$A,OZ$5,$B:$B,'PART METHOD'!$D$4),IF($B30='PART METHOD'!$D$6,COUNTIFS($G:$G,$G30,$U:$U,"●",$A:$A,OZ$5,$B:$B,'PART METHOD'!$D$6),COUNTIFS($G:$G,$G30,$U:$U,"●",$A:$A,OZ$5,$B:$B,"&lt;&gt;"&amp;'PART METHOD'!$D$4,$B:$B,"&lt;&gt;"&amp;'PART METHOD'!$D$6)))/OZ$3,0)/3600/$E30</f>
        <v>0.0126885227272727</v>
      </c>
      <c r="PA30" s="0" t="n">
        <f aca="false">IF($V30="●",SUMIFS(ST_SUM!PO:PO,ST_SUM!$L:$L,$G30,ST_SUM!$M:$M,IF($B30='PART METHOD'!$D$4,"FMCNC1",IF($B30='PART METHOD'!$D$6,"FMCNC2","STD")))/IF($B30='PART METHOD'!$D$4,COUNTIFS($G:$G,$G30,$V:$V,"●",$A:$A,PA$5,$B:$B,'PART METHOD'!$D$4),IF($B30='PART METHOD'!$D$6,COUNTIFS($G:$G,$G30,$V:$V,"●",$A:$A,PA$5,$B:$B,'PART METHOD'!$D$6),COUNTIFS($G:$G,$G30,$V:$V,"●",$A:$A,PA$5,$B:$B,"&lt;&gt;"&amp;'PART METHOD'!$D$4,$B:$B,"&lt;&gt;"&amp;'PART METHOD'!$D$6)))/PA$3,0)/3600/$E30</f>
        <v>0.039703740530303</v>
      </c>
      <c r="PB30" s="0" t="n">
        <f aca="false">IF($W30="●",SUMIFS(ST_SUM!PP:PP,ST_SUM!$L:$L,$G30,ST_SUM!$N:$N,IF($B30='PART METHOD'!$D$5,"HAND","STD"))/COUNTIFS($G:$G,$G30,$W:$W,"●",$A:$A,PB$5,$B:$B,IF($B30='PART METHOD'!$D$5,'PART METHOD'!$D$5,"&lt;&gt;"&amp;'PART METHOD'!$D$5))/PB$3,0)/3600/$E30</f>
        <v>0.0221101746632997</v>
      </c>
      <c r="PC30" s="0" t="n">
        <f aca="false">IF($X30="●",SUMIFS(ST_SUM!PQ:PQ,ST_SUM!$L:$L,$G30)/COUNTIFS($G:$G,$G30,$X:$X,"●",$A:$A,PC$5)/PC$3,0)/3600/$E30</f>
        <v>0</v>
      </c>
      <c r="PD30" s="0" t="n">
        <f aca="false">IF($Y30="●",SUMIFS(ST_SUM!PR:PR,ST_SUM!$L:$L,$G30)/COUNTIFS($G:$G,$G30,$Y:$Y,"●",$A:$A,PD$5)/PD$3,0)/3600/$E30</f>
        <v>0.0091340119949495</v>
      </c>
      <c r="PE30" s="0" t="n">
        <f aca="false">IF($Z30="●",SUMIFS(ST_SUM!PS:PS,ST_SUM!$L:$L,$G30)/COUNTIFS($G:$G,$G30,$Z:$Z,"●",$A:$A,PE$5)/PE$3,0)/3600/$E30</f>
        <v>0.0113628314393939</v>
      </c>
      <c r="PF30" s="0" t="n">
        <f aca="false">IF($AA30="●",SUMIFS(ST_SUM!PT:PT,ST_SUM!$L:$L,$G30)/COUNTIFS($G:$G,$G30,$AA:$AA,"●",$A:$A,PF$5)/PF$3,0)/3600/$E30</f>
        <v>0</v>
      </c>
      <c r="PG30" s="0" t="n">
        <f aca="false">IF($AB30="●",SUMIFS(ST_SUM!PU:PU,ST_SUM!$L:$L,$G30)/COUNTIFS($G:$G,$G30,$AB:$AB,"●",$A:$A,PG$5)/PG$3,0)/3600/$E30</f>
        <v>0.00695857007575758</v>
      </c>
      <c r="PH30" s="0" t="n">
        <f aca="false">IF($AC30="●",SUMIFS(ST_SUM!PV:PV,ST_SUM!$L:$L,$G30)/COUNTIFS($G:$G,$G30,$AC:$AC,"●",$A:$A,PH$5)/PH$3,0)/3600/$E30</f>
        <v>0.0116137284301347</v>
      </c>
      <c r="PI30" s="0" t="n">
        <f aca="false">IF($AD30="●",SUMIFS(ST_SUM!PW:PW,ST_SUM!$L:$L,$G30)/COUNTIFS($G:$G,$G30,$AD:$AD,"●",$A:$A,PI$5)/PI$3,0)/3600/$E30</f>
        <v>0.0105791245791246</v>
      </c>
      <c r="PJ30" s="0" t="n">
        <f aca="false">IF($AE30="●",SUMIFS(ST_SUM!PX:PX,ST_SUM!$L:$L,$G30)/COUNTIFS($G:$G,$G30,$AE:$AE,"●",$A:$A,PJ$5)/PJ$3,0)/3600/$E30</f>
        <v>0.0638276830808081</v>
      </c>
      <c r="PK30" s="0" t="n">
        <f aca="false">IF($AF30="●",SUMIFS(ST_SUM!PY:PY,ST_SUM!$L:$L,$G30)/COUNTIFS($G:$G,$G30,$AF:$AF,"●",$A:$A,PK$5)/PK$3,0)/3600/$E30</f>
        <v>0</v>
      </c>
      <c r="PL30" s="0" t="n">
        <f aca="false">IF($AG30="●",SUMIFS(ST_SUM!PZ:PZ,ST_SUM!$L:$L,$G30)/COUNTIFS($G:$G,$G30,$AG:$AG,"●",$A:$A,PL$5)/PL$3,0)/3600/$E30</f>
        <v>0.0137592408459596</v>
      </c>
      <c r="PM30" s="0" t="n">
        <f aca="false">IF($AH30="●",SUMIFS(ST_SUM!QA:QA,ST_SUM!$L:$L,$G30)/COUNTIFS($G:$G,$G30,$AH:$AH,"●",$A:$A,PM$5)/PM$3,0)/3600/$E30</f>
        <v>0</v>
      </c>
      <c r="PN30" s="0" t="n">
        <f aca="false">IF($AI30="●",SUMIFS(ST_SUM!QB:QB,ST_SUM!$L:$L,$G30)/COUNTIFS($G:$G,$G30,$AI:$AI,"●",$A:$A,PN$5)/PN$3,0)/3600/$E30</f>
        <v>0</v>
      </c>
      <c r="PO30" s="0" t="n">
        <f aca="false">IF($AJ30="●",SUMIFS(ST_SUM!QC:QC,ST_SUM!$L:$L,$G30)/COUNTIFS($G:$G,$G30,$AJ:$AJ,"●",$A:$A,PO$5)/PO$3,0)/3600/$E30</f>
        <v>0</v>
      </c>
      <c r="PP30" s="0" t="n">
        <f aca="false">IF($AK30="●",SUMIFS(ST_SUM!QD:QD,ST_SUM!$L:$L,$G30)/COUNTIFS($G:$G,$G30,$AK:$AK,"●",$A:$A,PP$5)/PP$3,0)/3600/$E30</f>
        <v>0.0381818023989899</v>
      </c>
      <c r="PQ30" s="0" t="n">
        <f aca="false">IF($AL30="●",SUMIFS(ST_SUM!QE:QE,ST_SUM!$L:$L,$G30)/COUNTIFS($G:$G,$G30,$AL:$AL,"●",$A:$A,PQ$5)/PQ$3,0)/3600/$E30</f>
        <v>0.00826969696969697</v>
      </c>
      <c r="PR30" s="0" t="n">
        <f aca="false">IF($AM30="●",SUMIFS(ST_SUM!QF:QF,ST_SUM!$L:$L,$G30)/COUNTIFS($G:$G,$G30,$AM:$AM,"●",$A:$A,PR$5)/PR$3,0)/3600/$E30</f>
        <v>0.00821546875</v>
      </c>
      <c r="PS30" s="0" t="n">
        <f aca="false">IF($AN30="●",SUMIFS(ST_SUM!QG:QG,ST_SUM!$L:$L,$G30)/COUNTIFS($G:$G,$G30,$AN:$AN,"●",$A:$A,PS$5)/PS$3,0)/3600/$E30</f>
        <v>0.0143824810606061</v>
      </c>
      <c r="PT30" s="0" t="n">
        <f aca="false">IF($AO30="●",SUMIFS(ST_SUM!QH:QH,ST_SUM!$L:$L,$G30)/COUNTIFS($G:$G,$G30,$AO:$AO,"●",$A:$A,PT$5)/PT$3,0)/3600/$E30</f>
        <v>0</v>
      </c>
      <c r="PU30" s="0" t="n">
        <f aca="false">IF($AP30="●",SUMIFS(ST_SUM!QI:QI,ST_SUM!$L:$L,$G30)/COUNTIFS($G:$G,$G30,$AP:$AP,"●",$A:$A,PU$5)/PU$3,0)/3600/$E30</f>
        <v>0.010646099537037</v>
      </c>
      <c r="PV30" s="0" t="n">
        <f aca="false">IF($AQ30="●",SUMIFS(ST_SUM!QJ:QJ,ST_SUM!$L:$L,$G30)/COUNTIFS($G:$G,$G30,$AQ:$AQ,"●",$A:$A,PV$5)/PV$3,0)/3600/$E30</f>
        <v>0</v>
      </c>
      <c r="PW30" s="0" t="n">
        <f aca="false">IF($AR30="●",SUMIFS(ST_SUM!QK:QK,ST_SUM!$L:$L,$G30)/COUNTIFS($G:$G,$G30,$AR:$AR,"●",$A:$A,PW$5)/PW$3,0)/3600/$E30</f>
        <v>0</v>
      </c>
      <c r="PX30" s="0" t="n">
        <f aca="false">IF($AS30="●",SUMIFS(ST_SUM!QL:QL,ST_SUM!$L:$L,$G30)/COUNTIFS($G:$G,$G30,$AS:$AS,"●",$A:$A,PX$5)/PX$3,0)/3600/$E30</f>
        <v>0</v>
      </c>
      <c r="PY30" s="0" t="n">
        <f aca="false">IF($AT30="●",SUMIFS(ST_SUM!QM:QM,ST_SUM!$L:$L,$G30)/COUNTIFS($G:$G,$G30,$AT:$AT,"●",$A:$A,PY$5)/PY$3,0)/3600/$E30</f>
        <v>0.0111357986111111</v>
      </c>
      <c r="PZ30" s="0" t="n">
        <f aca="false">IF($AU30="●",SUMIFS(ST_SUM!QN:QN,ST_SUM!$L:$L,$G30)/COUNTIFS($G:$G,$G30,$AU:$AU,"●",$A:$A,PZ$5)/PZ$3,0)/3600/$E30</f>
        <v>0.00564913194444445</v>
      </c>
      <c r="QA30" s="0" t="n">
        <f aca="false">IF($AV30="●",SUMIFS(ST_SUM!QO:QO,ST_SUM!$L:$L,$G30)/COUNTIFS($G:$G,$G30,$AV:$AV,"●",$A:$A,QA$5)/QA$3,0)/3600/$E30</f>
        <v>0</v>
      </c>
      <c r="QB30" s="0" t="n">
        <f aca="false">IF($AW30="●",SUMIFS(ST_SUM!QP:QP,ST_SUM!$L:$L,$G30)/COUNTIFS($G:$G,$G30,$AW:$AW,"●",$A:$A,QB$5)/QB$3,0)/3600/$E30</f>
        <v>0.00870948547979798</v>
      </c>
      <c r="QC30" s="0" t="n">
        <f aca="false">IF($AX30="●",SUMIFS(ST_SUM!QQ:QQ,ST_SUM!$L:$L,$G30)/COUNTIFS($G:$G,$G30,$AX:$AX,"●",$A:$A,QC$5)/QC$3,0)/3600/$E30</f>
        <v>0.00612601799242424</v>
      </c>
      <c r="QD30" s="0" t="n">
        <f aca="false">IF($AY30="●",SUMIFS(ST_SUM!QR:QR,ST_SUM!$L:$L,$G30)/COUNTIFS($G:$G,$G30,$AY:$AY,"●",$A:$A,QD$5)/QD$3,0)/3600/$E30</f>
        <v>0.0373061979166667</v>
      </c>
      <c r="QE30" s="0" t="n">
        <f aca="false">IF($AZ30="●",SUMIFS(ST_SUM!QS:QS,ST_SUM!$L:$L,$G30)/COUNTIFS($G:$G,$G30,$AZ:$AZ,"●",$A:$A,QE$5)/QE$3,0)/3600/$E30</f>
        <v>0.0147789409722222</v>
      </c>
      <c r="QF30" s="0" t="n">
        <f aca="false">IF($BA30="●",SUMIFS(ST_SUM!QT:QT,ST_SUM!$L:$L,$G30)/COUNTIFS($G:$G,$G30,$BA:$BA,"●",$A:$A,QF$5)/QF$3,0)/3600/$E30</f>
        <v>0.00911550426136364</v>
      </c>
      <c r="QG30" s="0" t="n">
        <f aca="false">IF($BB30="●",SUMIFS(ST_SUM!QU:QU,ST_SUM!$L:$L,$G30)/COUNTIFS($G:$G,$G30,$BB:$BB,"●",$A:$A,QG$5)/QG$3,0)/3600/$E30</f>
        <v>0.0129281092171717</v>
      </c>
      <c r="QH30" s="0" t="n">
        <f aca="false">IF($BC30="●",SUMIFS(ST_SUM!QV:QV,ST_SUM!$L:$L,$G30)/COUNTIFS($G:$G,$G30,$BC:$BC,"●",$A:$A,QH$5)/QH$3,0)/3600/$E30</f>
        <v>0.0167183633207071</v>
      </c>
      <c r="QI30" s="0" t="n">
        <f aca="false">IF($BD30="●",SUMIFS(ST_SUM!QW:QW,ST_SUM!$L:$L,$G30)/COUNTIFS($G:$G,$G30,$BD:$BD,"●",$A:$A,QI$5)/QI$3,0)/3600/$E30</f>
        <v>0</v>
      </c>
      <c r="QJ30" s="0" t="n">
        <f aca="false">IF($BE30="●",SUMIFS(ST_SUM!QX:QX,ST_SUM!$L:$L,$G30)/COUNTIFS($G:$G,$G30,$BE:$BE,"●",$A:$A,QJ$5)/QJ$3,0)/3600/$E30</f>
        <v>0.0173515756523569</v>
      </c>
      <c r="QK30" s="0" t="n">
        <f aca="false">IF($BF30="●",SUMIFS(ST_SUM!QY:QY,ST_SUM!$L:$L,$G30)/COUNTIFS($G:$G,$G30,$BF:$BF,"●",$A:$A,QK$5)/QK$3,0)/3600/$E30</f>
        <v>0</v>
      </c>
      <c r="QL30" s="0" t="n">
        <f aca="false">IF($BG30="●",SUMIFS(ST_SUM!QZ:QZ,ST_SUM!$L:$L,$G30)/COUNTIFS($G:$G,$G30,$BG:$BG,"●",$A:$A,QL$5)/QL$3,0)/3600/$E30</f>
        <v>0</v>
      </c>
      <c r="QM30" s="0" t="n">
        <f aca="false">IF($BH30="●",SUMIFS(ST_SUM!RA:RA,ST_SUM!$L:$L,$G30)/COUNTIFS($G:$G,$G30,$BH:$BH,"●",$A:$A,QM$5)/QM$3,0)/3600/$E30</f>
        <v>0.0139531171085859</v>
      </c>
      <c r="QN30" s="0" t="n">
        <f aca="false">IF($BI30="●",SUMIFS(ST_SUM!RB:RB,ST_SUM!$L:$L,$G30)/COUNTIFS($G:$G,$G30,$BI:$BI,"●",$A:$A,QN$5)/QN$3,0)/3600/$E30</f>
        <v>0.00499946022727273</v>
      </c>
      <c r="QO30" s="0" t="n">
        <f aca="false">IF($BJ30="●",SUMIFS(ST_SUM!RC:RC,ST_SUM!$L:$L,$G30)/COUNTIFS($G:$G,$G30,$BJ:$BJ,"●",$A:$A,QO$5)/QO$3,0)/3600/$E30</f>
        <v>0.0111503393308081</v>
      </c>
      <c r="QP30" s="0" t="n">
        <f aca="false">IF($BK30="●",SUMIFS(ST_SUM!RD:RD,ST_SUM!$L:$L,$G30)/COUNTIFS($G:$G,$G30,$BK:$BK,"●",$A:$A,QP$5)/QP$3,0)/3600/$E30</f>
        <v>0.0155025883838384</v>
      </c>
      <c r="QQ30" s="0" t="n">
        <f aca="false">IF($BL30="●",SUMIFS(ST_SUM!RE:RE,ST_SUM!$L:$L,$G30)/COUNTIFS($G:$G,$G30,$BL:$BL,"●",$A:$A,QQ$5)/QQ$3,0)/3600/$E30</f>
        <v>0.0214842960858586</v>
      </c>
      <c r="QR30" s="0" t="n">
        <f aca="false">IF($BM30="●",SUMIFS(ST_SUM!RF:RF,ST_SUM!$L:$L,$G30)/COUNTIFS($G:$G,$G30,$BM:$BM,"●",$A:$A,QR$5)/QR$3,0)/3600/$E30</f>
        <v>0</v>
      </c>
      <c r="QS30" s="0" t="n">
        <f aca="false">IF($BN30="●",SUMIFS(ST_SUM!RG:RG,ST_SUM!$L:$L,$G30)/COUNTIFS($G:$G,$G30,$BN:$BN,"●",$A:$A,QS$5)/QS$3,0)/3600/$E30</f>
        <v>0.0117157102272727</v>
      </c>
      <c r="QT30" s="0" t="n">
        <f aca="false">IF($BO30="●",SUMIFS(ST_SUM!RH:RH,ST_SUM!$L:$L,$G30)/COUNTIFS($G:$G,$G30,$BO:$BO,"●",$A:$A,QT$5)/QT$3,0)/3600/$E30</f>
        <v>0.00624207702020202</v>
      </c>
      <c r="QU30" s="0" t="n">
        <f aca="false">IF($BP30="●",SUMIFS(ST_SUM!RI:RI,ST_SUM!$L:$L,$G30)/COUNTIFS($G:$G,$G30,$BP:$BP,"●",$A:$A,QU$5)/QU$3,0)/3600/$E30</f>
        <v>0.0178657617845118</v>
      </c>
      <c r="QV30" s="0" t="n">
        <f aca="false">IF($BQ30="●",SUMIFS(ST_SUM!RJ:RJ,ST_SUM!$L:$L,$G30)/COUNTIFS($G:$G,$G30,$BQ:$BQ,"●",$A:$A,QV$5)/QV$3,0)/3600/$E30</f>
        <v>0</v>
      </c>
      <c r="QW30" s="0" t="n">
        <f aca="false">IF($BR30="●",SUMIFS(ST_SUM!RK:RK,ST_SUM!$L:$L,$G30)/COUNTIFS($G:$G,$G30,$BR:$BR,"●",$A:$A,QW$5)/QW$3,0)/3600/$E30</f>
        <v>0</v>
      </c>
      <c r="QX30" s="0" t="n">
        <f aca="false">IF($BS30="●",SUMIFS(ST_SUM!RL:RL,ST_SUM!$L:$L,$G30)/COUNTIFS($G:$G,$G30,$BS:$BS,"●",$A:$A,QX$5)/QX$3,0)/3600/$E30</f>
        <v>0.0207577730429293</v>
      </c>
      <c r="QY30" s="0" t="n">
        <f aca="false">IF($BT30="●",SUMIFS(ST_SUM!RM:RM,ST_SUM!$L:$L,$G30)/COUNTIFS($G:$G,$G30,$BT:$BT,"●",$A:$A,QY$5)/QY$3,0)/3600/$E30</f>
        <v>0.0092279224537037</v>
      </c>
      <c r="QZ30" s="0" t="n">
        <f aca="false">SUM(OM30:QY30)</f>
        <v>0.686341269202441</v>
      </c>
      <c r="RA30" s="0" t="n">
        <f aca="false">IF($H30="●",SUMIFS(ST_SUM!RO:RO,ST_SUM!$L:$L,$G30)/COUNTIFS($G:$G,$G30,$H:$H,"●",$A:$A,RA$5)/RA$3,0)/3600/$E30</f>
        <v>0.02735078125</v>
      </c>
      <c r="RB30" s="0" t="n">
        <f aca="false">IF($I30="●",SUMIFS(ST_SUM!RP:RP,ST_SUM!$L:$L,$G30)/COUNTIFS($G:$G,$G30,$I:$I,"●",$A:$A,RB$5)/RB$3,0)/3600/$E30</f>
        <v>0.0143042795138889</v>
      </c>
      <c r="RC30" s="0" t="n">
        <f aca="false">IF($J30="●",SUMIFS(ST_SUM!RQ:RQ,ST_SUM!$L:$L,$G30)/COUNTIFS($G:$G,$G30,$J:$J,"●",$A:$A,RC$5)/RC$3,0)/3600/$E30</f>
        <v>0</v>
      </c>
      <c r="RD30" s="0" t="n">
        <f aca="false">IF($K30="●",SUMIFS(ST_SUM!RR:RR,ST_SUM!$L:$L,$G30)/COUNTIFS($G:$G,$G30,$K:$K,"●",$A:$A,RD$5)/RD$3,0)/3600/$E30</f>
        <v>0.014177265625</v>
      </c>
      <c r="RE30" s="0" t="n">
        <f aca="false">IF($L30="●",SUMIFS(ST_SUM!RS:RS,ST_SUM!$L:$L,$G30)/COUNTIFS($G:$G,$G30,$L:$L,"●",$A:$A,RE$5)/RE$3,0)/3600/$E30</f>
        <v>0</v>
      </c>
      <c r="RF30" s="0" t="n">
        <f aca="false">IF($M30="●",SUMIFS(ST_SUM!RT:RT,ST_SUM!$L:$L,$G30)/COUNTIFS($G:$G,$G30,$M:$M,"●",$A:$A,RF$5)/RF$3,0)/3600/$E30</f>
        <v>0</v>
      </c>
      <c r="RG30" s="0" t="n">
        <f aca="false">IF($N30="●",SUMIFS(ST_SUM!RU:RU,ST_SUM!$L:$L,$G30)/COUNTIFS($G:$G,$G30,$N:$N,"●",$A:$A,RG$5)/RG$3,0)/3600/$E30</f>
        <v>0.00617722222222222</v>
      </c>
      <c r="RH30" s="0" t="n">
        <f aca="false">IF($O30="●",SUMIFS(ST_SUM!RV:RV,ST_SUM!$L:$L,$G30,ST_SUM!$M:$M,IF($B30='PART METHOD'!$D$4,"FMCNC1",IF($B30='PART METHOD'!$D$6,"FMCNC2","STD")))/IF($B30='PART METHOD'!$D$4,COUNTIFS($G:$G,$G30,$O:$O,"●",$A:$A,RH$5,$B:$B,'PART METHOD'!$D$4),IF($B30='PART METHOD'!$D$6,COUNTIFS($G:$G,$G30,$O:$O,"●",$A:$A,RH$5,$B:$B,'PART METHOD'!$D$6),COUNTIFS($G:$G,$G30,$O:$O,"●",$A:$A,RH$5,$B:$B,"&lt;&gt;"&amp;'PART METHOD'!$D$4,$B:$B,"&lt;&gt;"&amp;'PART METHOD'!$D$6)))/RH$3,0)/3600/$E30</f>
        <v>0.0296741666666667</v>
      </c>
      <c r="RI30" s="0" t="n">
        <f aca="false">IF($P30="●",SUMIFS(ST_SUM!RW:RW,ST_SUM!$L:$L,$G30,ST_SUM!$M:$M,IF($B30='PART METHOD'!$D$4,"FMCNC1",IF($B30='PART METHOD'!$D$6,"FMCNC2","STD")))/IF($B30='PART METHOD'!$D$4,COUNTIFS($G:$G,$G30,$P:$P,"●",$A:$A,RI$5,$B:$B,'PART METHOD'!$D$4),IF($B30='PART METHOD'!$D$6,COUNTIFS($G:$G,$G30,$P:$P,"●",$A:$A,RI$5,$B:$B,'PART METHOD'!$D$6),COUNTIFS($G:$G,$G30,$P:$P,"●",$A:$A,RI$5,$B:$B,"&lt;&gt;"&amp;'PART METHOD'!$D$4,$B:$B,"&lt;&gt;"&amp;'PART METHOD'!$D$6)))/RI$3,0)/3600/$E30</f>
        <v>0.0136138072916667</v>
      </c>
      <c r="RJ30" s="0" t="n">
        <f aca="false">IF($Q30="●",SUMIFS(ST_SUM!RX:RX,ST_SUM!$L:$L,$G30,ST_SUM!$M:$M,IF($B30='PART METHOD'!$D$4,"FMCNC1",IF($B30='PART METHOD'!$D$6,"FMCNC2","STD")))/IF($B30='PART METHOD'!$D$4,COUNTIFS($G:$G,$G30,$Q:$Q,"●",$A:$A,RJ$5,$B:$B,'PART METHOD'!$D$4),IF($B30='PART METHOD'!$D$6,COUNTIFS($G:$G,$G30,$Q:$Q,"●",$A:$A,RJ$5,$B:$B,'PART METHOD'!$D$6),COUNTIFS($G:$G,$G30,$Q:$Q,"●",$A:$A,RJ$5,$B:$B,"&lt;&gt;"&amp;'PART METHOD'!$D$4,$B:$B,"&lt;&gt;"&amp;'PART METHOD'!$D$6)))/RJ$3,0)/3600/$E30</f>
        <v>0.069541578125</v>
      </c>
      <c r="RK30" s="0" t="n">
        <f aca="false">IF($R30="●",SUMIFS(ST_SUM!RY:RY,ST_SUM!$L:$L,$G30,ST_SUM!$M:$M,IF($B30='PART METHOD'!$D$4,"FMCNC1",IF($B30='PART METHOD'!$D$6,"FMCNC2","STD")))/IF($B30='PART METHOD'!$D$4,COUNTIFS($G:$G,$G30,$R:$R,"●",$A:$A,RK$5,$B:$B,'PART METHOD'!$D$4),IF($B30='PART METHOD'!$D$6,COUNTIFS($G:$G,$G30,$R:$R,"●",$A:$A,RK$5,$B:$B,'PART METHOD'!$D$6),COUNTIFS($G:$G,$G30,$R:$R,"●",$A:$A,RK$5,$B:$B,"&lt;&gt;"&amp;'PART METHOD'!$D$4,$B:$B,"&lt;&gt;"&amp;'PART METHOD'!$D$6)))/RK$3,0)/3600/$E30</f>
        <v>0</v>
      </c>
      <c r="RL30" s="0" t="n">
        <f aca="false">IF($S30="●",SUMIFS(ST_SUM!RZ:RZ,ST_SUM!$L:$L,$G30,ST_SUM!$M:$M,IF($B30='PART METHOD'!$D$4,"FMCNC1",IF($B30='PART METHOD'!$D$6,"FMCNC2","STD")))/IF($B30='PART METHOD'!$D$4,COUNTIFS($G:$G,$G30,$S:$S,"●",$A:$A,RL$5,$B:$B,'PART METHOD'!$D$4),IF($B30='PART METHOD'!$D$6,COUNTIFS($G:$G,$G30,$S:$S,"●",$A:$A,RL$5,$B:$B,'PART METHOD'!$D$6),COUNTIFS($G:$G,$G30,$S:$S,"●",$A:$A,RL$5,$B:$B,"&lt;&gt;"&amp;'PART METHOD'!$D$4,$B:$B,"&lt;&gt;"&amp;'PART METHOD'!$D$6)))/RL$3,0)/3600/$E30</f>
        <v>0.0226067997685185</v>
      </c>
      <c r="RM30" s="0" t="n">
        <f aca="false">IF($T30="●",SUMIFS(ST_SUM!SA:SA,ST_SUM!$L:$L,$G30,ST_SUM!$M:$M,IF($B30='PART METHOD'!$D$4,"FMCNC1",IF($B30='PART METHOD'!$D$6,"FMCNC2","STD")))/IF($B30='PART METHOD'!$D$4,COUNTIFS($G:$G,$G30,$T:$T,"●",$A:$A,RM$5,$B:$B,'PART METHOD'!$D$4),IF($B30='PART METHOD'!$D$6,COUNTIFS($G:$G,$G30,$T:$T,"●",$A:$A,RM$5,$B:$B,'PART METHOD'!$D$6),COUNTIFS($G:$G,$G30,$T:$T,"●",$A:$A,RM$5,$B:$B,"&lt;&gt;"&amp;'PART METHOD'!$D$4,$B:$B,"&lt;&gt;"&amp;'PART METHOD'!$D$6)))/RM$3,0)/3600/$E30</f>
        <v>0.0080517650462963</v>
      </c>
      <c r="RN30" s="0" t="n">
        <f aca="false">IF($U30="●",SUMIFS(ST_SUM!SB:SB,ST_SUM!$L:$L,$G30,ST_SUM!$M:$M,IF($B30='PART METHOD'!$D$4,"FMCNC1",IF($B30='PART METHOD'!$D$6,"FMCNC2","STD")))/IF($B30='PART METHOD'!$D$4,COUNTIFS($G:$G,$G30,$U:$U,"●",$A:$A,RN$5,$B:$B,'PART METHOD'!$D$4),IF($B30='PART METHOD'!$D$6,COUNTIFS($G:$G,$G30,$U:$U,"●",$A:$A,RN$5,$B:$B,'PART METHOD'!$D$6),COUNTIFS($G:$G,$G30,$U:$U,"●",$A:$A,RN$5,$B:$B,"&lt;&gt;"&amp;'PART METHOD'!$D$4,$B:$B,"&lt;&gt;"&amp;'PART METHOD'!$D$6)))/RN$3,0)/3600/$E30</f>
        <v>0.024634375</v>
      </c>
      <c r="RO30" s="0" t="n">
        <f aca="false">IF($V30="●",SUMIFS(ST_SUM!SC:SC,ST_SUM!$L:$L,$G30,ST_SUM!$M:$M,IF($B30='PART METHOD'!$D$4,"FMCNC1",IF($B30='PART METHOD'!$D$6,"FMCNC2","STD")))/IF($B30='PART METHOD'!$D$4,COUNTIFS($G:$G,$G30,$V:$V,"●",$A:$A,RO$5,$B:$B,'PART METHOD'!$D$4),IF($B30='PART METHOD'!$D$6,COUNTIFS($G:$G,$G30,$V:$V,"●",$A:$A,RO$5,$B:$B,'PART METHOD'!$D$6),COUNTIFS($G:$G,$G30,$V:$V,"●",$A:$A,RO$5,$B:$B,"&lt;&gt;"&amp;'PART METHOD'!$D$4,$B:$B,"&lt;&gt;"&amp;'PART METHOD'!$D$6)))/RO$3,0)/3600/$E30</f>
        <v>0.0611826684027778</v>
      </c>
      <c r="RP30" s="0" t="n">
        <f aca="false">IF($W30="●",SUMIFS(ST_SUM!SD:SD,ST_SUM!$L:$L,$G30,ST_SUM!$N:$N,IF($B30='PART METHOD'!$D$5,"HAND","STD"))/COUNTIFS($G:$G,$G30,$W:$W,"●",$A:$A,RP$5,$B:$B,IF($B30='PART METHOD'!$D$5,'PART METHOD'!$D$5,"&lt;&gt;"&amp;'PART METHOD'!$D$5))/RP$3,0)/3600/$E30</f>
        <v>0.0228164930555556</v>
      </c>
      <c r="RQ30" s="0" t="n">
        <f aca="false">IF($X30="●",SUMIFS(ST_SUM!SE:SE,ST_SUM!$L:$L,$G30)/COUNTIFS($G:$G,$G30,$X:$X,"●",$A:$A,RQ$5)/RQ$3,0)/3600/$E30</f>
        <v>0</v>
      </c>
      <c r="RR30" s="0" t="n">
        <f aca="false">IF($Y30="●",SUMIFS(ST_SUM!SF:SF,ST_SUM!$L:$L,$G30)/COUNTIFS($G:$G,$G30,$Y:$Y,"●",$A:$A,RR$5)/RR$3,0)/3600/$E30</f>
        <v>0.0180179861111111</v>
      </c>
      <c r="RS30" s="0" t="n">
        <f aca="false">IF($Z30="●",SUMIFS(ST_SUM!SG:SG,ST_SUM!$L:$L,$G30)/COUNTIFS($G:$G,$G30,$Z:$Z,"●",$A:$A,RS$5)/RS$3,0)/3600/$E30</f>
        <v>0.0226677083333333</v>
      </c>
      <c r="RT30" s="0" t="n">
        <f aca="false">IF($AA30="●",SUMIFS(ST_SUM!SH:SH,ST_SUM!$L:$L,$G30)/COUNTIFS($G:$G,$G30,$AA:$AA,"●",$A:$A,RT$5)/RT$3,0)/3600/$E30</f>
        <v>0</v>
      </c>
      <c r="RU30" s="0" t="n">
        <f aca="false">IF($AB30="●",SUMIFS(ST_SUM!SI:SI,ST_SUM!$L:$L,$G30)/COUNTIFS($G:$G,$G30,$AB:$AB,"●",$A:$A,RU$5)/RU$3,0)/3600/$E30</f>
        <v>0.0181519270833333</v>
      </c>
      <c r="RV30" s="0" t="n">
        <f aca="false">IF($AC30="●",SUMIFS(ST_SUM!SJ:SJ,ST_SUM!$L:$L,$G30)/COUNTIFS($G:$G,$G30,$AC:$AC,"●",$A:$A,RV$5)/RV$3,0)/3600/$E30</f>
        <v>0.00872734953703704</v>
      </c>
      <c r="RW30" s="0" t="n">
        <f aca="false">IF($AD30="●",SUMIFS(ST_SUM!SK:SK,ST_SUM!$L:$L,$G30)/COUNTIFS($G:$G,$G30,$AD:$AD,"●",$A:$A,RW$5)/RW$3,0)/3600/$E30</f>
        <v>0.0198009027777778</v>
      </c>
      <c r="RX30" s="0" t="n">
        <f aca="false">IF($AE30="●",SUMIFS(ST_SUM!SL:SL,ST_SUM!$L:$L,$G30)/COUNTIFS($G:$G,$G30,$AE:$AE,"●",$A:$A,RX$5)/RX$3,0)/3600/$E30</f>
        <v>0.0687652430555556</v>
      </c>
      <c r="RY30" s="0" t="n">
        <f aca="false">IF($AF30="●",SUMIFS(ST_SUM!SM:SM,ST_SUM!$L:$L,$G30)/COUNTIFS($G:$G,$G30,$AF:$AF,"●",$A:$A,RY$5)/RY$3,0)/3600/$E30</f>
        <v>0</v>
      </c>
      <c r="RZ30" s="0" t="n">
        <f aca="false">IF($AG30="●",SUMIFS(ST_SUM!SN:SN,ST_SUM!$L:$L,$G30)/COUNTIFS($G:$G,$G30,$AG:$AG,"●",$A:$A,RZ$5)/RZ$3,0)/3600/$E30</f>
        <v>0.0219292447916667</v>
      </c>
      <c r="SA30" s="0" t="n">
        <f aca="false">IF($AH30="●",SUMIFS(ST_SUM!SO:SO,ST_SUM!$L:$L,$G30)/COUNTIFS($G:$G,$G30,$AH:$AH,"●",$A:$A,SA$5)/SA$3,0)/3600/$E30</f>
        <v>0</v>
      </c>
      <c r="SB30" s="0" t="n">
        <f aca="false">IF($AI30="●",SUMIFS(ST_SUM!SP:SP,ST_SUM!$L:$L,$G30)/COUNTIFS($G:$G,$G30,$AI:$AI,"●",$A:$A,SB$5)/SB$3,0)/3600/$E30</f>
        <v>0</v>
      </c>
      <c r="SC30" s="0" t="n">
        <f aca="false">IF($AJ30="●",SUMIFS(ST_SUM!SQ:SQ,ST_SUM!$L:$L,$G30)/COUNTIFS($G:$G,$G30,$AJ:$AJ,"●",$A:$A,SC$5)/SC$3,0)/3600/$E30</f>
        <v>0</v>
      </c>
      <c r="SD30" s="0" t="n">
        <f aca="false">IF($AK30="●",SUMIFS(ST_SUM!SR:SR,ST_SUM!$L:$L,$G30)/COUNTIFS($G:$G,$G30,$AK:$AK,"●",$A:$A,SD$5)/SD$3,0)/3600/$E30</f>
        <v>0.0683090277777778</v>
      </c>
      <c r="SE30" s="0" t="n">
        <f aca="false">IF($AL30="●",SUMIFS(ST_SUM!SS:SS,ST_SUM!$L:$L,$G30)/COUNTIFS($G:$G,$G30,$AL:$AL,"●",$A:$A,SE$5)/SE$3,0)/3600/$E30</f>
        <v>0.0204055193865741</v>
      </c>
      <c r="SF30" s="0" t="n">
        <f aca="false">IF($AM30="●",SUMIFS(ST_SUM!ST:ST,ST_SUM!$L:$L,$G30)/COUNTIFS($G:$G,$G30,$AM:$AM,"●",$A:$A,SF$5)/SF$3,0)/3600/$E30</f>
        <v>0.0246549652777778</v>
      </c>
      <c r="SG30" s="0" t="n">
        <f aca="false">IF($AN30="●",SUMIFS(ST_SUM!SU:SU,ST_SUM!$L:$L,$G30)/COUNTIFS($G:$G,$G30,$AN:$AN,"●",$A:$A,SG$5)/SG$3,0)/3600/$E30</f>
        <v>0.0226396354166667</v>
      </c>
      <c r="SH30" s="0" t="n">
        <f aca="false">IF($AO30="●",SUMIFS(ST_SUM!SV:SV,ST_SUM!$L:$L,$G30)/COUNTIFS($G:$G,$G30,$AO:$AO,"●",$A:$A,SH$5)/SH$3,0)/3600/$E30</f>
        <v>0</v>
      </c>
      <c r="SI30" s="0" t="n">
        <f aca="false">IF($AP30="●",SUMIFS(ST_SUM!SW:SW,ST_SUM!$L:$L,$G30)/COUNTIFS($G:$G,$G30,$AP:$AP,"●",$A:$A,SI$5)/SI$3,0)/3600/$E30</f>
        <v>0.0148105729166667</v>
      </c>
      <c r="SJ30" s="0" t="n">
        <f aca="false">IF($AQ30="●",SUMIFS(ST_SUM!SX:SX,ST_SUM!$L:$L,$G30)/COUNTIFS($G:$G,$G30,$AQ:$AQ,"●",$A:$A,SJ$5)/SJ$3,0)/3600/$E30</f>
        <v>0</v>
      </c>
      <c r="SK30" s="0" t="n">
        <f aca="false">IF($AR30="●",SUMIFS(ST_SUM!SY:SY,ST_SUM!$L:$L,$G30)/COUNTIFS($G:$G,$G30,$AR:$AR,"●",$A:$A,SK$5)/SK$3,0)/3600/$E30</f>
        <v>0</v>
      </c>
      <c r="SL30" s="0" t="n">
        <f aca="false">IF($AS30="●",SUMIFS(ST_SUM!SZ:SZ,ST_SUM!$L:$L,$G30)/COUNTIFS($G:$G,$G30,$AS:$AS,"●",$A:$A,SL$5)/SL$3,0)/3600/$E30</f>
        <v>0</v>
      </c>
      <c r="SM30" s="0" t="n">
        <f aca="false">IF($AT30="●",SUMIFS(ST_SUM!TA:TA,ST_SUM!$L:$L,$G30)/COUNTIFS($G:$G,$G30,$AT:$AT,"●",$A:$A,SM$5)/SM$3,0)/3600/$E30</f>
        <v>0.00536824652777778</v>
      </c>
      <c r="SN30" s="0" t="n">
        <f aca="false">IF($AU30="●",SUMIFS(ST_SUM!TB:TB,ST_SUM!$L:$L,$G30)/COUNTIFS($G:$G,$G30,$AU:$AU,"●",$A:$A,SN$5)/SN$3,0)/3600/$E30</f>
        <v>0.00525152199074074</v>
      </c>
      <c r="SO30" s="0" t="n">
        <f aca="false">IF($AV30="●",SUMIFS(ST_SUM!TC:TC,ST_SUM!$L:$L,$G30)/COUNTIFS($G:$G,$G30,$AV:$AV,"●",$A:$A,SO$5)/SO$3,0)/3600/$E30</f>
        <v>0</v>
      </c>
      <c r="SP30" s="0" t="n">
        <f aca="false">IF($AW30="●",SUMIFS(ST_SUM!TD:TD,ST_SUM!$L:$L,$G30)/COUNTIFS($G:$G,$G30,$AW:$AW,"●",$A:$A,SP$5)/SP$3,0)/3600/$E30</f>
        <v>0.0139393229166667</v>
      </c>
      <c r="SQ30" s="0" t="n">
        <f aca="false">IF($AX30="●",SUMIFS(ST_SUM!TE:TE,ST_SUM!$L:$L,$G30)/COUNTIFS($G:$G,$G30,$AX:$AX,"●",$A:$A,SQ$5)/SQ$3,0)/3600/$E30</f>
        <v>0.0191537065972222</v>
      </c>
      <c r="SR30" s="0" t="n">
        <f aca="false">IF($AY30="●",SUMIFS(ST_SUM!TF:TF,ST_SUM!$L:$L,$G30)/COUNTIFS($G:$G,$G30,$AY:$AY,"●",$A:$A,SR$5)/SR$3,0)/3600/$E30</f>
        <v>0.0590526215277778</v>
      </c>
      <c r="SS30" s="0" t="n">
        <f aca="false">IF($AZ30="●",SUMIFS(ST_SUM!TG:TG,ST_SUM!$L:$L,$G30)/COUNTIFS($G:$G,$G30,$AZ:$AZ,"●",$A:$A,SS$5)/SS$3,0)/3600/$E30</f>
        <v>0.0123078342013889</v>
      </c>
      <c r="ST30" s="0" t="n">
        <f aca="false">IF($BA30="●",SUMIFS(ST_SUM!TH:TH,ST_SUM!$L:$L,$G30)/COUNTIFS($G:$G,$G30,$BA:$BA,"●",$A:$A,ST$5)/ST$3,0)/3600/$E30</f>
        <v>0.0307343914930556</v>
      </c>
      <c r="SU30" s="0" t="n">
        <f aca="false">IF($BB30="●",SUMIFS(ST_SUM!TI:TI,ST_SUM!$L:$L,$G30)/COUNTIFS($G:$G,$G30,$BB:$BB,"●",$A:$A,SU$5)/SU$3,0)/3600/$E30</f>
        <v>0.0181284143518519</v>
      </c>
      <c r="SV30" s="0" t="n">
        <f aca="false">IF($BC30="●",SUMIFS(ST_SUM!TJ:TJ,ST_SUM!$L:$L,$G30)/COUNTIFS($G:$G,$G30,$BC:$BC,"●",$A:$A,SV$5)/SV$3,0)/3600/$E30</f>
        <v>0.0429094618055556</v>
      </c>
      <c r="SW30" s="0" t="n">
        <f aca="false">IF($BD30="●",SUMIFS(ST_SUM!TK:TK,ST_SUM!$L:$L,$G30)/COUNTIFS($G:$G,$G30,$BD:$BD,"●",$A:$A,SW$5)/SW$3,0)/3600/$E30</f>
        <v>0</v>
      </c>
      <c r="SX30" s="0" t="n">
        <f aca="false">IF($BE30="●",SUMIFS(ST_SUM!TL:TL,ST_SUM!$L:$L,$G30)/COUNTIFS($G:$G,$G30,$BE:$BE,"●",$A:$A,SX$5)/SX$3,0)/3600/$E30</f>
        <v>0.01404625</v>
      </c>
      <c r="SY30" s="0" t="n">
        <f aca="false">IF($BF30="●",SUMIFS(ST_SUM!TM:TM,ST_SUM!$L:$L,$G30)/COUNTIFS($G:$G,$G30,$BF:$BF,"●",$A:$A,SY$5)/SY$3,0)/3600/$E30</f>
        <v>0</v>
      </c>
      <c r="SZ30" s="0" t="n">
        <f aca="false">IF($BG30="●",SUMIFS(ST_SUM!TN:TN,ST_SUM!$L:$L,$G30)/COUNTIFS($G:$G,$G30,$BG:$BG,"●",$A:$A,SZ$5)/SZ$3,0)/3600/$E30</f>
        <v>0</v>
      </c>
      <c r="TA30" s="0" t="n">
        <f aca="false">IF($BH30="●",SUMIFS(ST_SUM!TO:TO,ST_SUM!$L:$L,$G30)/COUNTIFS($G:$G,$G30,$BH:$BH,"●",$A:$A,TA$5)/TA$3,0)/3600/$E30</f>
        <v>0.0212862586805556</v>
      </c>
      <c r="TB30" s="0" t="n">
        <f aca="false">IF($BI30="●",SUMIFS(ST_SUM!TP:TP,ST_SUM!$L:$L,$G30)/COUNTIFS($G:$G,$G30,$BI:$BI,"●",$A:$A,TB$5)/TB$3,0)/3600/$E30</f>
        <v>0.017748275462963</v>
      </c>
      <c r="TC30" s="0" t="n">
        <f aca="false">IF($BJ30="●",SUMIFS(ST_SUM!TQ:TQ,ST_SUM!$L:$L,$G30)/COUNTIFS($G:$G,$G30,$BJ:$BJ,"●",$A:$A,TC$5)/TC$3,0)/3600/$E30</f>
        <v>0.00742099826388889</v>
      </c>
      <c r="TD30" s="0" t="n">
        <f aca="false">IF($BK30="●",SUMIFS(ST_SUM!TR:TR,ST_SUM!$L:$L,$G30)/COUNTIFS($G:$G,$G30,$BK:$BK,"●",$A:$A,TD$5)/TD$3,0)/3600/$E30</f>
        <v>0.0543814019097222</v>
      </c>
      <c r="TE30" s="0" t="n">
        <f aca="false">IF($BL30="●",SUMIFS(ST_SUM!TS:TS,ST_SUM!$L:$L,$G30)/COUNTIFS($G:$G,$G30,$BL:$BL,"●",$A:$A,TE$5)/TE$3,0)/3600/$E30</f>
        <v>0.0229892708333333</v>
      </c>
      <c r="TF30" s="0" t="n">
        <f aca="false">IF($BM30="●",SUMIFS(ST_SUM!TT:TT,ST_SUM!$L:$L,$G30)/COUNTIFS($G:$G,$G30,$BM:$BM,"●",$A:$A,TF$5)/TF$3,0)/3600/$E30</f>
        <v>0</v>
      </c>
      <c r="TG30" s="0" t="n">
        <f aca="false">IF($BN30="●",SUMIFS(ST_SUM!TU:TU,ST_SUM!$L:$L,$G30)/COUNTIFS($G:$G,$G30,$BN:$BN,"●",$A:$A,TG$5)/TG$3,0)/3600/$E30</f>
        <v>0.0192840277777778</v>
      </c>
      <c r="TH30" s="0" t="n">
        <f aca="false">IF($BO30="●",SUMIFS(ST_SUM!TV:TV,ST_SUM!$L:$L,$G30)/COUNTIFS($G:$G,$G30,$BO:$BO,"●",$A:$A,TH$5)/TH$3,0)/3600/$E30</f>
        <v>0.0252096180555556</v>
      </c>
      <c r="TI30" s="0" t="n">
        <f aca="false">IF($BP30="●",SUMIFS(ST_SUM!TW:TW,ST_SUM!$L:$L,$G30)/COUNTIFS($G:$G,$G30,$BP:$BP,"●",$A:$A,TI$5)/TI$3,0)/3600/$E30</f>
        <v>0.0278312152777778</v>
      </c>
      <c r="TJ30" s="0" t="n">
        <f aca="false">IF($BQ30="●",SUMIFS(ST_SUM!TX:TX,ST_SUM!$L:$L,$G30)/COUNTIFS($G:$G,$G30,$BQ:$BQ,"●",$A:$A,TJ$5)/TJ$3,0)/3600/$E30</f>
        <v>0</v>
      </c>
      <c r="TK30" s="0" t="n">
        <f aca="false">IF($BR30="●",SUMIFS(ST_SUM!TY:TY,ST_SUM!$L:$L,$G30)/COUNTIFS($G:$G,$G30,$BR:$BR,"●",$A:$A,TK$5)/TK$3,0)/3600/$E30</f>
        <v>0</v>
      </c>
      <c r="TL30" s="0" t="n">
        <f aca="false">IF($BS30="●",SUMIFS(ST_SUM!TZ:TZ,ST_SUM!$L:$L,$G30)/COUNTIFS($G:$G,$G30,$BS:$BS,"●",$A:$A,TL$5)/TL$3,0)/3600/$E30</f>
        <v>0.0251602777777778</v>
      </c>
      <c r="TM30" s="0" t="n">
        <f aca="false">IF($BT30="●",SUMIFS(ST_SUM!UA:UA,ST_SUM!$L:$L,$G30)/COUNTIFS($G:$G,$G30,$BT:$BT,"●",$A:$A,TM$5)/TM$3,0)/3600/$E30</f>
        <v>0.0149940798611111</v>
      </c>
      <c r="TN30" s="0" t="n">
        <f aca="false">SUM(RA30:TM30)</f>
        <v>1.10020847974537</v>
      </c>
      <c r="TO30" s="0" t="n">
        <f aca="false">IF($H30="●",SUMIFS(ST_SUM!UC:UC,ST_SUM!$L:$L,$G30)/COUNTIFS($G:$G,$G30,$H:$H,"●",$A:$A,TO$5)/TO$3,0)/3600/$E30</f>
        <v>0.0387003637566138</v>
      </c>
      <c r="TP30" s="0" t="n">
        <f aca="false">IF($I30="●",SUMIFS(ST_SUM!UD:UD,ST_SUM!$L:$L,$G30)/COUNTIFS($G:$G,$G30,$I:$I,"●",$A:$A,TP$5)/TP$3,0)/3600/$E30</f>
        <v>0.0152791005291005</v>
      </c>
      <c r="TQ30" s="0" t="n">
        <f aca="false">IF($J30="●",SUMIFS(ST_SUM!UE:UE,ST_SUM!$L:$L,$G30)/COUNTIFS($G:$G,$G30,$J:$J,"●",$A:$A,TQ$5)/TQ$3,0)/3600/$E30</f>
        <v>0</v>
      </c>
      <c r="TR30" s="0" t="n">
        <f aca="false">IF($K30="●",SUMIFS(ST_SUM!UF:UF,ST_SUM!$L:$L,$G30)/COUNTIFS($G:$G,$G30,$K:$K,"●",$A:$A,TR$5)/TR$3,0)/3600/$E30</f>
        <v>0.0387483713624339</v>
      </c>
      <c r="TS30" s="0" t="n">
        <f aca="false">IF($L30="●",SUMIFS(ST_SUM!UG:UG,ST_SUM!$L:$L,$G30)/COUNTIFS($G:$G,$G30,$L:$L,"●",$A:$A,TS$5)/TS$3,0)/3600/$E30</f>
        <v>0</v>
      </c>
      <c r="TT30" s="0" t="n">
        <f aca="false">IF($M30="●",SUMIFS(ST_SUM!UH:UH,ST_SUM!$L:$L,$G30)/COUNTIFS($G:$G,$G30,$M:$M,"●",$A:$A,TT$5)/TT$3,0)/3600/$E30</f>
        <v>0</v>
      </c>
      <c r="TU30" s="0" t="n">
        <f aca="false">IF($N30="●",SUMIFS(ST_SUM!UI:UI,ST_SUM!$L:$L,$G30)/COUNTIFS($G:$G,$G30,$N:$N,"●",$A:$A,TU$5)/TU$3,0)/3600/$E30</f>
        <v>0.0143089285714286</v>
      </c>
      <c r="TV30" s="0" t="n">
        <f aca="false">IF($O30="●",SUMIFS(ST_SUM!UJ:UJ,ST_SUM!$L:$L,$G30,ST_SUM!$M:$M,IF($B30='PART METHOD'!$D$4,"FMCNC1",IF($B30='PART METHOD'!$D$6,"FMCNC2","STD")))/IF($B30='PART METHOD'!$D$4,COUNTIFS($G:$G,$G30,$O:$O,"●",$A:$A,TV$5,$B:$B,'PART METHOD'!$D$4),IF($B30='PART METHOD'!$D$6,COUNTIFS($G:$G,$G30,$O:$O,"●",$A:$A,TV$5,$B:$B,'PART METHOD'!$D$6),COUNTIFS($G:$G,$G30,$O:$O,"●",$A:$A,TV$5,$B:$B,"&lt;&gt;"&amp;'PART METHOD'!$D$4,$B:$B,"&lt;&gt;"&amp;'PART METHOD'!$D$6)))/TV$3,0)/3600/$E30</f>
        <v>0.0303332093253968</v>
      </c>
      <c r="TW30" s="0" t="n">
        <f aca="false">IF($P30="●",SUMIFS(ST_SUM!UK:UK,ST_SUM!$L:$L,$G30,ST_SUM!$M:$M,IF($B30='PART METHOD'!$D$4,"FMCNC1",IF($B30='PART METHOD'!$D$6,"FMCNC2","STD")))/IF($B30='PART METHOD'!$D$4,COUNTIFS($G:$G,$G30,$P:$P,"●",$A:$A,TW$5,$B:$B,'PART METHOD'!$D$4),IF($B30='PART METHOD'!$D$6,COUNTIFS($G:$G,$G30,$P:$P,"●",$A:$A,TW$5,$B:$B,'PART METHOD'!$D$6),COUNTIFS($G:$G,$G30,$P:$P,"●",$A:$A,TW$5,$B:$B,"&lt;&gt;"&amp;'PART METHOD'!$D$4,$B:$B,"&lt;&gt;"&amp;'PART METHOD'!$D$6)))/TW$3,0)/3600/$E30</f>
        <v>0.0259773919753086</v>
      </c>
      <c r="TX30" s="0" t="n">
        <f aca="false">IF($Q30="●",SUMIFS(ST_SUM!UL:UL,ST_SUM!$L:$L,$G30,ST_SUM!$M:$M,IF($B30='PART METHOD'!$D$4,"FMCNC1",IF($B30='PART METHOD'!$D$6,"FMCNC2","STD")))/IF($B30='PART METHOD'!$D$4,COUNTIFS($G:$G,$G30,$Q:$Q,"●",$A:$A,TX$5,$B:$B,'PART METHOD'!$D$4),IF($B30='PART METHOD'!$D$6,COUNTIFS($G:$G,$G30,$Q:$Q,"●",$A:$A,TX$5,$B:$B,'PART METHOD'!$D$6),COUNTIFS($G:$G,$G30,$Q:$Q,"●",$A:$A,TX$5,$B:$B,"&lt;&gt;"&amp;'PART METHOD'!$D$4,$B:$B,"&lt;&gt;"&amp;'PART METHOD'!$D$6)))/TX$3,0)/3600/$E30</f>
        <v>0.101607189153439</v>
      </c>
      <c r="TY30" s="0" t="n">
        <f aca="false">IF($R30="●",SUMIFS(ST_SUM!UM:UM,ST_SUM!$L:$L,$G30,ST_SUM!$M:$M,IF($B30='PART METHOD'!$D$4,"FMCNC1",IF($B30='PART METHOD'!$D$6,"FMCNC2","STD")))/IF($B30='PART METHOD'!$D$4,COUNTIFS($G:$G,$G30,$R:$R,"●",$A:$A,TY$5,$B:$B,'PART METHOD'!$D$4),IF($B30='PART METHOD'!$D$6,COUNTIFS($G:$G,$G30,$R:$R,"●",$A:$A,TY$5,$B:$B,'PART METHOD'!$D$6),COUNTIFS($G:$G,$G30,$R:$R,"●",$A:$A,TY$5,$B:$B,"&lt;&gt;"&amp;'PART METHOD'!$D$4,$B:$B,"&lt;&gt;"&amp;'PART METHOD'!$D$6)))/TY$3,0)/3600/$E30</f>
        <v>0</v>
      </c>
      <c r="TZ30" s="0" t="n">
        <f aca="false">IF($S30="●",SUMIFS(ST_SUM!UN:UN,ST_SUM!$L:$L,$G30,ST_SUM!$M:$M,IF($B30='PART METHOD'!$D$4,"FMCNC1",IF($B30='PART METHOD'!$D$6,"FMCNC2","STD")))/IF($B30='PART METHOD'!$D$4,COUNTIFS($G:$G,$G30,$S:$S,"●",$A:$A,TZ$5,$B:$B,'PART METHOD'!$D$4),IF($B30='PART METHOD'!$D$6,COUNTIFS($G:$G,$G30,$S:$S,"●",$A:$A,TZ$5,$B:$B,'PART METHOD'!$D$6),COUNTIFS($G:$G,$G30,$S:$S,"●",$A:$A,TZ$5,$B:$B,"&lt;&gt;"&amp;'PART METHOD'!$D$4,$B:$B,"&lt;&gt;"&amp;'PART METHOD'!$D$6)))/TZ$3,0)/3600/$E30</f>
        <v>0.0280958994708995</v>
      </c>
      <c r="UA30" s="0" t="n">
        <f aca="false">IF($T30="●",SUMIFS(ST_SUM!UO:UO,ST_SUM!$L:$L,$G30,ST_SUM!$M:$M,IF($B30='PART METHOD'!$D$4,"FMCNC1",IF($B30='PART METHOD'!$D$6,"FMCNC2","STD")))/IF($B30='PART METHOD'!$D$4,COUNTIFS($G:$G,$G30,$T:$T,"●",$A:$A,UA$5,$B:$B,'PART METHOD'!$D$4),IF($B30='PART METHOD'!$D$6,COUNTIFS($G:$G,$G30,$T:$T,"●",$A:$A,UA$5,$B:$B,'PART METHOD'!$D$6),COUNTIFS($G:$G,$G30,$T:$T,"●",$A:$A,UA$5,$B:$B,"&lt;&gt;"&amp;'PART METHOD'!$D$4,$B:$B,"&lt;&gt;"&amp;'PART METHOD'!$D$6)))/UA$3,0)/3600/$E30</f>
        <v>0.0097458664021164</v>
      </c>
      <c r="UB30" s="0" t="n">
        <f aca="false">IF($U30="●",SUMIFS(ST_SUM!UP:UP,ST_SUM!$L:$L,$G30,ST_SUM!$M:$M,IF($B30='PART METHOD'!$D$4,"FMCNC1",IF($B30='PART METHOD'!$D$6,"FMCNC2","STD")))/IF($B30='PART METHOD'!$D$4,COUNTIFS($G:$G,$G30,$U:$U,"●",$A:$A,UB$5,$B:$B,'PART METHOD'!$D$4),IF($B30='PART METHOD'!$D$6,COUNTIFS($G:$G,$G30,$U:$U,"●",$A:$A,UB$5,$B:$B,'PART METHOD'!$D$6),COUNTIFS($G:$G,$G30,$U:$U,"●",$A:$A,UB$5,$B:$B,"&lt;&gt;"&amp;'PART METHOD'!$D$4,$B:$B,"&lt;&gt;"&amp;'PART METHOD'!$D$6)))/UB$3,0)/3600/$E30</f>
        <v>0.0249616291887125</v>
      </c>
      <c r="UC30" s="0" t="n">
        <f aca="false">IF($V30="●",SUMIFS(ST_SUM!UQ:UQ,ST_SUM!$L:$L,$G30,ST_SUM!$M:$M,IF($B30='PART METHOD'!$D$4,"FMCNC1",IF($B30='PART METHOD'!$D$6,"FMCNC2","STD")))/IF($B30='PART METHOD'!$D$4,COUNTIFS($G:$G,$G30,$V:$V,"●",$A:$A,UC$5,$B:$B,'PART METHOD'!$D$4),IF($B30='PART METHOD'!$D$6,COUNTIFS($G:$G,$G30,$V:$V,"●",$A:$A,UC$5,$B:$B,'PART METHOD'!$D$6),COUNTIFS($G:$G,$G30,$V:$V,"●",$A:$A,UC$5,$B:$B,"&lt;&gt;"&amp;'PART METHOD'!$D$4,$B:$B,"&lt;&gt;"&amp;'PART METHOD'!$D$6)))/UC$3,0)/3600/$E30</f>
        <v>0.0967068865740741</v>
      </c>
      <c r="UD30" s="0" t="n">
        <f aca="false">IF($W30="●",SUMIFS(ST_SUM!UR:UR,ST_SUM!$L:$L,$G30,ST_SUM!$N:$N,IF($B30='PART METHOD'!$D$5,"HAND","STD"))/COUNTIFS($G:$G,$G30,$W:$W,"●",$A:$A,UD$5,$B:$B,IF($B30='PART METHOD'!$D$5,'PART METHOD'!$D$5,"&lt;&gt;"&amp;'PART METHOD'!$D$5))/UD$3,0)/3600/$E30</f>
        <v>0.0261135119047619</v>
      </c>
      <c r="UE30" s="0" t="n">
        <f aca="false">IF($X30="●",SUMIFS(ST_SUM!US:US,ST_SUM!$L:$L,$G30)/COUNTIFS($G:$G,$G30,$X:$X,"●",$A:$A,UE$5)/UE$3,0)/3600/$E30</f>
        <v>0</v>
      </c>
      <c r="UF30" s="0" t="n">
        <f aca="false">IF($Y30="●",SUMIFS(ST_SUM!UT:UT,ST_SUM!$L:$L,$G30)/COUNTIFS($G:$G,$G30,$Y:$Y,"●",$A:$A,UF$5)/UF$3,0)/3600/$E30</f>
        <v>0.0087192046957672</v>
      </c>
      <c r="UG30" s="0" t="n">
        <f aca="false">IF($Z30="●",SUMIFS(ST_SUM!UU:UU,ST_SUM!$L:$L,$G30)/COUNTIFS($G:$G,$G30,$Z:$Z,"●",$A:$A,UG$5)/UG$3,0)/3600/$E30</f>
        <v>0.0124649085097002</v>
      </c>
      <c r="UH30" s="0" t="n">
        <f aca="false">IF($AA30="●",SUMIFS(ST_SUM!UV:UV,ST_SUM!$L:$L,$G30)/COUNTIFS($G:$G,$G30,$AA:$AA,"●",$A:$A,UH$5)/UH$3,0)/3600/$E30</f>
        <v>0</v>
      </c>
      <c r="UI30" s="0" t="n">
        <f aca="false">IF($AB30="●",SUMIFS(ST_SUM!UW:UW,ST_SUM!$L:$L,$G30)/COUNTIFS($G:$G,$G30,$AB:$AB,"●",$A:$A,UI$5)/UI$3,0)/3600/$E30</f>
        <v>0.0137138880621693</v>
      </c>
      <c r="UJ30" s="0" t="n">
        <f aca="false">IF($AC30="●",SUMIFS(ST_SUM!UX:UX,ST_SUM!$L:$L,$G30)/COUNTIFS($G:$G,$G30,$AC:$AC,"●",$A:$A,UJ$5)/UJ$3,0)/3600/$E30</f>
        <v>0.0100734176587302</v>
      </c>
      <c r="UK30" s="0" t="n">
        <f aca="false">IF($AD30="●",SUMIFS(ST_SUM!UY:UY,ST_SUM!$L:$L,$G30)/COUNTIFS($G:$G,$G30,$AD:$AD,"●",$A:$A,UK$5)/UK$3,0)/3600/$E30</f>
        <v>0.0170613095238095</v>
      </c>
      <c r="UL30" s="0" t="n">
        <f aca="false">IF($AE30="●",SUMIFS(ST_SUM!UZ:UZ,ST_SUM!$L:$L,$G30)/COUNTIFS($G:$G,$G30,$AE:$AE,"●",$A:$A,UL$5)/UL$3,0)/3600/$E30</f>
        <v>0.0867674255952381</v>
      </c>
      <c r="UM30" s="0" t="n">
        <f aca="false">IF($AF30="●",SUMIFS(ST_SUM!VA:VA,ST_SUM!$L:$L,$G30)/COUNTIFS($G:$G,$G30,$AF:$AF,"●",$A:$A,UM$5)/UM$3,0)/3600/$E30</f>
        <v>0</v>
      </c>
      <c r="UN30" s="0" t="n">
        <f aca="false">IF($AG30="●",SUMIFS(ST_SUM!VB:VB,ST_SUM!$L:$L,$G30)/COUNTIFS($G:$G,$G30,$AG:$AG,"●",$A:$A,UN$5)/UN$3,0)/3600/$E30</f>
        <v>0.0124667576058201</v>
      </c>
      <c r="UO30" s="0" t="n">
        <f aca="false">IF($AH30="●",SUMIFS(ST_SUM!VC:VC,ST_SUM!$L:$L,$G30)/COUNTIFS($G:$G,$G30,$AH:$AH,"●",$A:$A,UO$5)/UO$3,0)/3600/$E30</f>
        <v>0</v>
      </c>
      <c r="UP30" s="0" t="n">
        <f aca="false">IF($AI30="●",SUMIFS(ST_SUM!VD:VD,ST_SUM!$L:$L,$G30)/COUNTIFS($G:$G,$G30,$AI:$AI,"●",$A:$A,UP$5)/UP$3,0)/3600/$E30</f>
        <v>0</v>
      </c>
      <c r="UQ30" s="0" t="n">
        <f aca="false">IF($AJ30="●",SUMIFS(ST_SUM!VE:VE,ST_SUM!$L:$L,$G30)/COUNTIFS($G:$G,$G30,$AJ:$AJ,"●",$A:$A,UQ$5)/UQ$3,0)/3600/$E30</f>
        <v>0</v>
      </c>
      <c r="UR30" s="0" t="n">
        <f aca="false">IF($AK30="●",SUMIFS(ST_SUM!VF:VF,ST_SUM!$L:$L,$G30)/COUNTIFS($G:$G,$G30,$AK:$AK,"●",$A:$A,UR$5)/UR$3,0)/3600/$E30</f>
        <v>0.110492179232804</v>
      </c>
      <c r="US30" s="0" t="n">
        <f aca="false">IF($AL30="●",SUMIFS(ST_SUM!VG:VG,ST_SUM!$L:$L,$G30)/COUNTIFS($G:$G,$G30,$AL:$AL,"●",$A:$A,US$5)/US$3,0)/3600/$E30</f>
        <v>0.0229567162698413</v>
      </c>
      <c r="UT30" s="0" t="n">
        <f aca="false">IF($AM30="●",SUMIFS(ST_SUM!VH:VH,ST_SUM!$L:$L,$G30)/COUNTIFS($G:$G,$G30,$AM:$AM,"●",$A:$A,UT$5)/UT$3,0)/3600/$E30</f>
        <v>0.0254826223544974</v>
      </c>
      <c r="UU30" s="0" t="n">
        <f aca="false">IF($AN30="●",SUMIFS(ST_SUM!VI:VI,ST_SUM!$L:$L,$G30)/COUNTIFS($G:$G,$G30,$AN:$AN,"●",$A:$A,UU$5)/UU$3,0)/3600/$E30</f>
        <v>0.0237607142857143</v>
      </c>
      <c r="UV30" s="0" t="n">
        <f aca="false">IF($AO30="●",SUMIFS(ST_SUM!VJ:VJ,ST_SUM!$L:$L,$G30)/COUNTIFS($G:$G,$G30,$AO:$AO,"●",$A:$A,UV$5)/UV$3,0)/3600/$E30</f>
        <v>0</v>
      </c>
      <c r="UW30" s="0" t="n">
        <f aca="false">IF($AP30="●",SUMIFS(ST_SUM!VK:VK,ST_SUM!$L:$L,$G30)/COUNTIFS($G:$G,$G30,$AP:$AP,"●",$A:$A,UW$5)/UW$3,0)/3600/$E30</f>
        <v>0.0139498181216931</v>
      </c>
      <c r="UX30" s="0" t="n">
        <f aca="false">IF($AQ30="●",SUMIFS(ST_SUM!VL:VL,ST_SUM!$L:$L,$G30)/COUNTIFS($G:$G,$G30,$AQ:$AQ,"●",$A:$A,UX$5)/UX$3,0)/3600/$E30</f>
        <v>0</v>
      </c>
      <c r="UY30" s="0" t="n">
        <f aca="false">IF($AR30="●",SUMIFS(ST_SUM!VM:VM,ST_SUM!$L:$L,$G30)/COUNTIFS($G:$G,$G30,$AR:$AR,"●",$A:$A,UY$5)/UY$3,0)/3600/$E30</f>
        <v>0</v>
      </c>
      <c r="UZ30" s="0" t="n">
        <f aca="false">IF($AS30="●",SUMIFS(ST_SUM!VN:VN,ST_SUM!$L:$L,$G30)/COUNTIFS($G:$G,$G30,$AS:$AS,"●",$A:$A,UZ$5)/UZ$3,0)/3600/$E30</f>
        <v>0</v>
      </c>
      <c r="VA30" s="0" t="n">
        <f aca="false">IF($AT30="●",SUMIFS(ST_SUM!VO:VO,ST_SUM!$L:$L,$G30)/COUNTIFS($G:$G,$G30,$AT:$AT,"●",$A:$A,VA$5)/VA$3,0)/3600/$E30</f>
        <v>0.0189129166666667</v>
      </c>
      <c r="VB30" s="0" t="n">
        <f aca="false">IF($AU30="●",SUMIFS(ST_SUM!VP:VP,ST_SUM!$L:$L,$G30)/COUNTIFS($G:$G,$G30,$AU:$AU,"●",$A:$A,VB$5)/VB$3,0)/3600/$E30</f>
        <v>0.00923859126984127</v>
      </c>
      <c r="VC30" s="0" t="n">
        <f aca="false">IF($AV30="●",SUMIFS(ST_SUM!VQ:VQ,ST_SUM!$L:$L,$G30)/COUNTIFS($G:$G,$G30,$AV:$AV,"●",$A:$A,VC$5)/VC$3,0)/3600/$E30</f>
        <v>0</v>
      </c>
      <c r="VD30" s="0" t="n">
        <f aca="false">IF($AW30="●",SUMIFS(ST_SUM!VR:VR,ST_SUM!$L:$L,$G30)/COUNTIFS($G:$G,$G30,$AW:$AW,"●",$A:$A,VD$5)/VD$3,0)/3600/$E30</f>
        <v>0.0124636078042328</v>
      </c>
      <c r="VE30" s="0" t="n">
        <f aca="false">IF($AX30="●",SUMIFS(ST_SUM!VS:VS,ST_SUM!$L:$L,$G30)/COUNTIFS($G:$G,$G30,$AX:$AX,"●",$A:$A,VE$5)/VE$3,0)/3600/$E30</f>
        <v>0.0234955357142857</v>
      </c>
      <c r="VF30" s="0" t="n">
        <f aca="false">IF($AY30="●",SUMIFS(ST_SUM!VT:VT,ST_SUM!$L:$L,$G30)/COUNTIFS($G:$G,$G30,$AY:$AY,"●",$A:$A,VF$5)/VF$3,0)/3600/$E30</f>
        <v>0.0522621130952381</v>
      </c>
      <c r="VG30" s="0" t="n">
        <f aca="false">IF($AZ30="●",SUMIFS(ST_SUM!VU:VU,ST_SUM!$L:$L,$G30)/COUNTIFS($G:$G,$G30,$AZ:$AZ,"●",$A:$A,VG$5)/VG$3,0)/3600/$E30</f>
        <v>0.0182865244708995</v>
      </c>
      <c r="VH30" s="0" t="n">
        <f aca="false">IF($BA30="●",SUMIFS(ST_SUM!VV:VV,ST_SUM!$L:$L,$G30)/COUNTIFS($G:$G,$G30,$BA:$BA,"●",$A:$A,VH$5)/VH$3,0)/3600/$E30</f>
        <v>0.0144820188492063</v>
      </c>
      <c r="VI30" s="0" t="n">
        <f aca="false">IF($BB30="●",SUMIFS(ST_SUM!VW:VW,ST_SUM!$L:$L,$G30)/COUNTIFS($G:$G,$G30,$BB:$BB,"●",$A:$A,VI$5)/VI$3,0)/3600/$E30</f>
        <v>0.0185603670634921</v>
      </c>
      <c r="VJ30" s="0" t="n">
        <f aca="false">IF($BC30="●",SUMIFS(ST_SUM!VX:VX,ST_SUM!$L:$L,$G30)/COUNTIFS($G:$G,$G30,$BC:$BC,"●",$A:$A,VJ$5)/VJ$3,0)/3600/$E30</f>
        <v>0.0251040095899471</v>
      </c>
      <c r="VK30" s="0" t="n">
        <f aca="false">IF($BD30="●",SUMIFS(ST_SUM!VY:VY,ST_SUM!$L:$L,$G30)/COUNTIFS($G:$G,$G30,$BD:$BD,"●",$A:$A,VK$5)/VK$3,0)/3600/$E30</f>
        <v>0</v>
      </c>
      <c r="VL30" s="0" t="n">
        <f aca="false">IF($BE30="●",SUMIFS(ST_SUM!VZ:VZ,ST_SUM!$L:$L,$G30)/COUNTIFS($G:$G,$G30,$BE:$BE,"●",$A:$A,VL$5)/VL$3,0)/3600/$E30</f>
        <v>0.020013067680776</v>
      </c>
      <c r="VM30" s="0" t="n">
        <f aca="false">IF($BF30="●",SUMIFS(ST_SUM!WA:WA,ST_SUM!$L:$L,$G30)/COUNTIFS($G:$G,$G30,$BF:$BF,"●",$A:$A,VM$5)/VM$3,0)/3600/$E30</f>
        <v>0</v>
      </c>
      <c r="VN30" s="0" t="n">
        <f aca="false">IF($BG30="●",SUMIFS(ST_SUM!WB:WB,ST_SUM!$L:$L,$G30)/COUNTIFS($G:$G,$G30,$BG:$BG,"●",$A:$A,VN$5)/VN$3,0)/3600/$E30</f>
        <v>0</v>
      </c>
      <c r="VO30" s="0" t="n">
        <f aca="false">IF($BH30="●",SUMIFS(ST_SUM!WC:WC,ST_SUM!$L:$L,$G30)/COUNTIFS($G:$G,$G30,$BH:$BH,"●",$A:$A,VO$5)/VO$3,0)/3600/$E30</f>
        <v>0.0350512152777778</v>
      </c>
      <c r="VP30" s="0" t="n">
        <f aca="false">IF($BI30="●",SUMIFS(ST_SUM!WD:WD,ST_SUM!$L:$L,$G30)/COUNTIFS($G:$G,$G30,$BI:$BI,"●",$A:$A,VP$5)/VP$3,0)/3600/$E30</f>
        <v>0.00791151895943563</v>
      </c>
      <c r="VQ30" s="0" t="n">
        <f aca="false">IF($BJ30="●",SUMIFS(ST_SUM!WE:WE,ST_SUM!$L:$L,$G30)/COUNTIFS($G:$G,$G30,$BJ:$BJ,"●",$A:$A,VQ$5)/VQ$3,0)/3600/$E30</f>
        <v>0.0278565951554233</v>
      </c>
      <c r="VR30" s="0" t="n">
        <f aca="false">IF($BK30="●",SUMIFS(ST_SUM!WF:WF,ST_SUM!$L:$L,$G30)/COUNTIFS($G:$G,$G30,$BK:$BK,"●",$A:$A,VR$5)/VR$3,0)/3600/$E30</f>
        <v>0.0389119047619048</v>
      </c>
      <c r="VS30" s="0" t="n">
        <f aca="false">IF($BL30="●",SUMIFS(ST_SUM!WG:WG,ST_SUM!$L:$L,$G30)/COUNTIFS($G:$G,$G30,$BL:$BL,"●",$A:$A,VS$5)/VS$3,0)/3600/$E30</f>
        <v>0.0192203042328042</v>
      </c>
      <c r="VT30" s="0" t="n">
        <f aca="false">IF($BM30="●",SUMIFS(ST_SUM!WH:WH,ST_SUM!$L:$L,$G30)/COUNTIFS($G:$G,$G30,$BM:$BM,"●",$A:$A,VT$5)/VT$3,0)/3600/$E30</f>
        <v>0</v>
      </c>
      <c r="VU30" s="0" t="n">
        <f aca="false">IF($BN30="●",SUMIFS(ST_SUM!WI:WI,ST_SUM!$L:$L,$G30)/COUNTIFS($G:$G,$G30,$BN:$BN,"●",$A:$A,VU$5)/VU$3,0)/3600/$E30</f>
        <v>0.0225698958333333</v>
      </c>
      <c r="VV30" s="0" t="n">
        <f aca="false">IF($BO30="●",SUMIFS(ST_SUM!WJ:WJ,ST_SUM!$L:$L,$G30)/COUNTIFS($G:$G,$G30,$BO:$BO,"●",$A:$A,VV$5)/VV$3,0)/3600/$E30</f>
        <v>0.0107374173280423</v>
      </c>
      <c r="VW30" s="0" t="n">
        <f aca="false">IF($BP30="●",SUMIFS(ST_SUM!WK:WK,ST_SUM!$L:$L,$G30)/COUNTIFS($G:$G,$G30,$BP:$BP,"●",$A:$A,VW$5)/VW$3,0)/3600/$E30</f>
        <v>0.0258412152777778</v>
      </c>
      <c r="VX30" s="0" t="n">
        <f aca="false">IF($BQ30="●",SUMIFS(ST_SUM!WL:WL,ST_SUM!$L:$L,$G30)/COUNTIFS($G:$G,$G30,$BQ:$BQ,"●",$A:$A,VX$5)/VX$3,0)/3600/$E30</f>
        <v>0</v>
      </c>
      <c r="VY30" s="0" t="n">
        <f aca="false">IF($BR30="●",SUMIFS(ST_SUM!WM:WM,ST_SUM!$L:$L,$G30)/COUNTIFS($G:$G,$G30,$BR:$BR,"●",$A:$A,VY$5)/VY$3,0)/3600/$E30</f>
        <v>0</v>
      </c>
      <c r="VZ30" s="0" t="n">
        <f aca="false">IF($BS30="●",SUMIFS(ST_SUM!WN:WN,ST_SUM!$L:$L,$G30)/COUNTIFS($G:$G,$G30,$BS:$BS,"●",$A:$A,VZ$5)/VZ$3,0)/3600/$E30</f>
        <v>0.0202911375661376</v>
      </c>
      <c r="WA30" s="0" t="n">
        <f aca="false">IF($BT30="●",SUMIFS(ST_SUM!WO:WO,ST_SUM!$L:$L,$G30)/COUNTIFS($G:$G,$G30,$BT:$BT,"●",$A:$A,WA$5)/WA$3,0)/3600/$E30</f>
        <v>0.0131409611992945</v>
      </c>
      <c r="WB30" s="0" t="n">
        <f aca="false">SUM(TO30:WA30)</f>
        <v>1.24283822792659</v>
      </c>
      <c r="WC30" s="0" t="n">
        <f aca="false">IF($H30="●",SUMIFS(ST_SUM!WQ:WQ,ST_SUM!$L:$L,$G30)/COUNTIFS($G:$G,$G30,$H:$H,"●",$A:$A,WC$5)/WC$3,0)/3600/$E30</f>
        <v>0.0272989741161616</v>
      </c>
      <c r="WD30" s="0" t="n">
        <f aca="false">IF($I30="●",SUMIFS(ST_SUM!WR:WR,ST_SUM!$L:$L,$G30)/COUNTIFS($G:$G,$G30,$I:$I,"●",$A:$A,WD$5)/WD$3,0)/3600/$E30</f>
        <v>0.0136680539772727</v>
      </c>
      <c r="WE30" s="0" t="n">
        <f aca="false">IF($J30="●",SUMIFS(ST_SUM!WS:WS,ST_SUM!$L:$L,$G30)/COUNTIFS($G:$G,$G30,$J:$J,"●",$A:$A,WE$5)/WE$3,0)/3600/$E30</f>
        <v>0</v>
      </c>
      <c r="WF30" s="0" t="n">
        <f aca="false">IF($K30="●",SUMIFS(ST_SUM!WT:WT,ST_SUM!$L:$L,$G30)/COUNTIFS($G:$G,$G30,$K:$K,"●",$A:$A,WF$5)/WF$3,0)/3600/$E30</f>
        <v>0.0274843276515152</v>
      </c>
      <c r="WG30" s="0" t="n">
        <f aca="false">IF($L30="●",SUMIFS(ST_SUM!WU:WU,ST_SUM!$L:$L,$G30)/COUNTIFS($G:$G,$G30,$L:$L,"●",$A:$A,WG$5)/WG$3,0)/3600/$E30</f>
        <v>0</v>
      </c>
      <c r="WH30" s="0" t="n">
        <f aca="false">IF($M30="●",SUMIFS(ST_SUM!WV:WV,ST_SUM!$L:$L,$G30)/COUNTIFS($G:$G,$G30,$M:$M,"●",$A:$A,WH$5)/WH$3,0)/3600/$E30</f>
        <v>0</v>
      </c>
      <c r="WI30" s="0" t="n">
        <f aca="false">IF($N30="●",SUMIFS(ST_SUM!WW:WW,ST_SUM!$L:$L,$G30)/COUNTIFS($G:$G,$G30,$N:$N,"●",$A:$A,WI$5)/WI$3,0)/3600/$E30</f>
        <v>0.0171917297979798</v>
      </c>
      <c r="WJ30" s="0" t="n">
        <f aca="false">IF($O30="●",SUMIFS(ST_SUM!WX:WX,ST_SUM!$L:$L,$G30,ST_SUM!$M:$M,IF($B30='PART METHOD'!$D$4,"FMCNC1",IF($B30='PART METHOD'!$D$6,"FMCNC2","STD")))/IF($B30='PART METHOD'!$D$4,COUNTIFS($G:$G,$G30,$O:$O,"●",$A:$A,WJ$5,$B:$B,'PART METHOD'!$D$4),IF($B30='PART METHOD'!$D$6,COUNTIFS($G:$G,$G30,$O:$O,"●",$A:$A,WJ$5,$B:$B,'PART METHOD'!$D$6),COUNTIFS($G:$G,$G30,$O:$O,"●",$A:$A,WJ$5,$B:$B,"&lt;&gt;"&amp;'PART METHOD'!$D$4,$B:$B,"&lt;&gt;"&amp;'PART METHOD'!$D$6)))/WJ$3,0)/3600/$E30</f>
        <v>0.0328618581649832</v>
      </c>
      <c r="WK30" s="0" t="n">
        <f aca="false">IF($P30="●",SUMIFS(ST_SUM!WY:WY,ST_SUM!$L:$L,$G30,ST_SUM!$M:$M,IF($B30='PART METHOD'!$D$4,"FMCNC1",IF($B30='PART METHOD'!$D$6,"FMCNC2","STD")))/IF($B30='PART METHOD'!$D$4,COUNTIFS($G:$G,$G30,$P:$P,"●",$A:$A,WK$5,$B:$B,'PART METHOD'!$D$4),IF($B30='PART METHOD'!$D$6,COUNTIFS($G:$G,$G30,$P:$P,"●",$A:$A,WK$5,$B:$B,'PART METHOD'!$D$6),COUNTIFS($G:$G,$G30,$P:$P,"●",$A:$A,WK$5,$B:$B,"&lt;&gt;"&amp;'PART METHOD'!$D$4,$B:$B,"&lt;&gt;"&amp;'PART METHOD'!$D$6)))/WK$3,0)/3600/$E30</f>
        <v>0.0214649726430976</v>
      </c>
      <c r="WL30" s="0" t="n">
        <f aca="false">IF($Q30="●",SUMIFS(ST_SUM!WZ:WZ,ST_SUM!$L:$L,$G30,ST_SUM!$M:$M,IF($B30='PART METHOD'!$D$4,"FMCNC1",IF($B30='PART METHOD'!$D$6,"FMCNC2","STD")))/IF($B30='PART METHOD'!$D$4,COUNTIFS($G:$G,$G30,$Q:$Q,"●",$A:$A,WL$5,$B:$B,'PART METHOD'!$D$4),IF($B30='PART METHOD'!$D$6,COUNTIFS($G:$G,$G30,$Q:$Q,"●",$A:$A,WL$5,$B:$B,'PART METHOD'!$D$6),COUNTIFS($G:$G,$G30,$Q:$Q,"●",$A:$A,WL$5,$B:$B,"&lt;&gt;"&amp;'PART METHOD'!$D$4,$B:$B,"&lt;&gt;"&amp;'PART METHOD'!$D$6)))/WL$3,0)/3600/$E30</f>
        <v>0.0668097853535354</v>
      </c>
      <c r="WM30" s="0" t="n">
        <f aca="false">IF($R30="●",SUMIFS(ST_SUM!XA:XA,ST_SUM!$L:$L,$G30,ST_SUM!$M:$M,IF($B30='PART METHOD'!$D$4,"FMCNC1",IF($B30='PART METHOD'!$D$6,"FMCNC2","STD")))/IF($B30='PART METHOD'!$D$4,COUNTIFS($G:$G,$G30,$R:$R,"●",$A:$A,WM$5,$B:$B,'PART METHOD'!$D$4),IF($B30='PART METHOD'!$D$6,COUNTIFS($G:$G,$G30,$R:$R,"●",$A:$A,WM$5,$B:$B,'PART METHOD'!$D$6),COUNTIFS($G:$G,$G30,$R:$R,"●",$A:$A,WM$5,$B:$B,"&lt;&gt;"&amp;'PART METHOD'!$D$4,$B:$B,"&lt;&gt;"&amp;'PART METHOD'!$D$6)))/WM$3,0)/3600/$E30</f>
        <v>0</v>
      </c>
      <c r="WN30" s="0" t="n">
        <f aca="false">IF($S30="●",SUMIFS(ST_SUM!XB:XB,ST_SUM!$L:$L,$G30,ST_SUM!$M:$M,IF($B30='PART METHOD'!$D$4,"FMCNC1",IF($B30='PART METHOD'!$D$6,"FMCNC2","STD")))/IF($B30='PART METHOD'!$D$4,COUNTIFS($G:$G,$G30,$S:$S,"●",$A:$A,WN$5,$B:$B,'PART METHOD'!$D$4),IF($B30='PART METHOD'!$D$6,COUNTIFS($G:$G,$G30,$S:$S,"●",$A:$A,WN$5,$B:$B,'PART METHOD'!$D$6),COUNTIFS($G:$G,$G30,$S:$S,"●",$A:$A,WN$5,$B:$B,"&lt;&gt;"&amp;'PART METHOD'!$D$4,$B:$B,"&lt;&gt;"&amp;'PART METHOD'!$D$6)))/WN$3,0)/3600/$E30</f>
        <v>0.0279321601430976</v>
      </c>
      <c r="WO30" s="0" t="n">
        <f aca="false">IF($T30="●",SUMIFS(ST_SUM!XC:XC,ST_SUM!$L:$L,$G30,ST_SUM!$M:$M,IF($B30='PART METHOD'!$D$4,"FMCNC1",IF($B30='PART METHOD'!$D$6,"FMCNC2","STD")))/IF($B30='PART METHOD'!$D$4,COUNTIFS($G:$G,$G30,$T:$T,"●",$A:$A,WO$5,$B:$B,'PART METHOD'!$D$4),IF($B30='PART METHOD'!$D$6,COUNTIFS($G:$G,$G30,$T:$T,"●",$A:$A,WO$5,$B:$B,'PART METHOD'!$D$6),COUNTIFS($G:$G,$G30,$T:$T,"●",$A:$A,WO$5,$B:$B,"&lt;&gt;"&amp;'PART METHOD'!$D$4,$B:$B,"&lt;&gt;"&amp;'PART METHOD'!$D$6)))/WO$3,0)/3600/$E30</f>
        <v>0.0127865477693603</v>
      </c>
      <c r="WP30" s="0" t="n">
        <f aca="false">IF($U30="●",SUMIFS(ST_SUM!XD:XD,ST_SUM!$L:$L,$G30,ST_SUM!$M:$M,IF($B30='PART METHOD'!$D$4,"FMCNC1",IF($B30='PART METHOD'!$D$6,"FMCNC2","STD")))/IF($B30='PART METHOD'!$D$4,COUNTIFS($G:$G,$G30,$U:$U,"●",$A:$A,WP$5,$B:$B,'PART METHOD'!$D$4),IF($B30='PART METHOD'!$D$6,COUNTIFS($G:$G,$G30,$U:$U,"●",$A:$A,WP$5,$B:$B,'PART METHOD'!$D$6),COUNTIFS($G:$G,$G30,$U:$U,"●",$A:$A,WP$5,$B:$B,"&lt;&gt;"&amp;'PART METHOD'!$D$4,$B:$B,"&lt;&gt;"&amp;'PART METHOD'!$D$6)))/WP$3,0)/3600/$E30</f>
        <v>0.0288353745791246</v>
      </c>
      <c r="WQ30" s="0" t="n">
        <f aca="false">IF($V30="●",SUMIFS(ST_SUM!XE:XE,ST_SUM!$L:$L,$G30,ST_SUM!$M:$M,IF($B30='PART METHOD'!$D$4,"FMCNC1",IF($B30='PART METHOD'!$D$6,"FMCNC2","STD")))/IF($B30='PART METHOD'!$D$4,COUNTIFS($G:$G,$G30,$V:$V,"●",$A:$A,WQ$5,$B:$B,'PART METHOD'!$D$4),IF($B30='PART METHOD'!$D$6,COUNTIFS($G:$G,$G30,$V:$V,"●",$A:$A,WQ$5,$B:$B,'PART METHOD'!$D$6),COUNTIFS($G:$G,$G30,$V:$V,"●",$A:$A,WQ$5,$B:$B,"&lt;&gt;"&amp;'PART METHOD'!$D$4,$B:$B,"&lt;&gt;"&amp;'PART METHOD'!$D$6)))/WQ$3,0)/3600/$E30</f>
        <v>0.0630412878787879</v>
      </c>
      <c r="WR30" s="0" t="n">
        <f aca="false">IF($W30="●",SUMIFS(ST_SUM!XF:XF,ST_SUM!$L:$L,$G30,ST_SUM!$N:$N,IF($B30='PART METHOD'!$D$5,"HAND","STD"))/COUNTIFS($G:$G,$G30,$W:$W,"●",$A:$A,WR$5,$B:$B,IF($B30='PART METHOD'!$D$5,'PART METHOD'!$D$5,"&lt;&gt;"&amp;'PART METHOD'!$D$5))/WR$3,0)/3600/$E30</f>
        <v>0.0328168665824916</v>
      </c>
      <c r="WS30" s="0" t="n">
        <f aca="false">IF($X30="●",SUMIFS(ST_SUM!XG:XG,ST_SUM!$L:$L,$G30)/COUNTIFS($G:$G,$G30,$X:$X,"●",$A:$A,WS$5)/WS$3,0)/3600/$E30</f>
        <v>0</v>
      </c>
      <c r="WT30" s="0" t="n">
        <f aca="false">IF($Y30="●",SUMIFS(ST_SUM!XH:XH,ST_SUM!$L:$L,$G30)/COUNTIFS($G:$G,$G30,$Y:$Y,"●",$A:$A,WT$5)/WT$3,0)/3600/$E30</f>
        <v>0.0200005366161616</v>
      </c>
      <c r="WU30" s="0" t="n">
        <f aca="false">IF($Z30="●",SUMIFS(ST_SUM!XI:XI,ST_SUM!$L:$L,$G30)/COUNTIFS($G:$G,$G30,$Z:$Z,"●",$A:$A,WU$5)/WU$3,0)/3600/$E30</f>
        <v>0.0273374302925084</v>
      </c>
      <c r="WV30" s="0" t="n">
        <f aca="false">IF($AA30="●",SUMIFS(ST_SUM!XJ:XJ,ST_SUM!$L:$L,$G30)/COUNTIFS($G:$G,$G30,$AA:$AA,"●",$A:$A,WV$5)/WV$3,0)/3600/$E30</f>
        <v>0</v>
      </c>
      <c r="WW30" s="0" t="n">
        <f aca="false">IF($AB30="●",SUMIFS(ST_SUM!XK:XK,ST_SUM!$L:$L,$G30)/COUNTIFS($G:$G,$G30,$AB:$AB,"●",$A:$A,WW$5)/WW$3,0)/3600/$E30</f>
        <v>0.01676609375</v>
      </c>
      <c r="WX30" s="0" t="n">
        <f aca="false">IF($AC30="●",SUMIFS(ST_SUM!XL:XL,ST_SUM!$L:$L,$G30)/COUNTIFS($G:$G,$G30,$AC:$AC,"●",$A:$A,WX$5)/WX$3,0)/3600/$E30</f>
        <v>0.00896413089225589</v>
      </c>
      <c r="WY30" s="0" t="n">
        <f aca="false">IF($AD30="●",SUMIFS(ST_SUM!XM:XM,ST_SUM!$L:$L,$G30)/COUNTIFS($G:$G,$G30,$AD:$AD,"●",$A:$A,WY$5)/WY$3,0)/3600/$E30</f>
        <v>0.0221100641835017</v>
      </c>
      <c r="WZ30" s="0" t="n">
        <f aca="false">IF($AE30="●",SUMIFS(ST_SUM!XN:XN,ST_SUM!$L:$L,$G30)/COUNTIFS($G:$G,$G30,$AE:$AE,"●",$A:$A,WZ$5)/WZ$3,0)/3600/$E30</f>
        <v>0.100731439393939</v>
      </c>
      <c r="XA30" s="0" t="n">
        <f aca="false">IF($AF30="●",SUMIFS(ST_SUM!XO:XO,ST_SUM!$L:$L,$G30)/COUNTIFS($G:$G,$G30,$AF:$AF,"●",$A:$A,XA$5)/XA$3,0)/3600/$E30</f>
        <v>0</v>
      </c>
      <c r="XB30" s="0" t="n">
        <f aca="false">IF($AG30="●",SUMIFS(ST_SUM!XP:XP,ST_SUM!$L:$L,$G30)/COUNTIFS($G:$G,$G30,$AG:$AG,"●",$A:$A,XB$5)/XB$3,0)/3600/$E30</f>
        <v>0.0143387073863636</v>
      </c>
      <c r="XC30" s="0" t="n">
        <f aca="false">IF($AH30="●",SUMIFS(ST_SUM!XQ:XQ,ST_SUM!$L:$L,$G30)/COUNTIFS($G:$G,$G30,$AH:$AH,"●",$A:$A,XC$5)/XC$3,0)/3600/$E30</f>
        <v>0</v>
      </c>
      <c r="XD30" s="0" t="n">
        <f aca="false">IF($AI30="●",SUMIFS(ST_SUM!XR:XR,ST_SUM!$L:$L,$G30)/COUNTIFS($G:$G,$G30,$AI:$AI,"●",$A:$A,XD$5)/XD$3,0)/3600/$E30</f>
        <v>0</v>
      </c>
      <c r="XE30" s="0" t="n">
        <f aca="false">IF($AJ30="●",SUMIFS(ST_SUM!XS:XS,ST_SUM!$L:$L,$G30)/COUNTIFS($G:$G,$G30,$AJ:$AJ,"●",$A:$A,XE$5)/XE$3,0)/3600/$E30</f>
        <v>0</v>
      </c>
      <c r="XF30" s="0" t="n">
        <f aca="false">IF($AK30="●",SUMIFS(ST_SUM!XT:XT,ST_SUM!$L:$L,$G30)/COUNTIFS($G:$G,$G30,$AK:$AK,"●",$A:$A,XF$5)/XF$3,0)/3600/$E30</f>
        <v>0.0564615767045455</v>
      </c>
      <c r="XG30" s="0" t="n">
        <f aca="false">IF($AL30="●",SUMIFS(ST_SUM!XU:XU,ST_SUM!$L:$L,$G30)/COUNTIFS($G:$G,$G30,$AL:$AL,"●",$A:$A,XG$5)/XG$3,0)/3600/$E30</f>
        <v>0.0193973537457912</v>
      </c>
      <c r="XH30" s="0" t="n">
        <f aca="false">IF($AM30="●",SUMIFS(ST_SUM!XV:XV,ST_SUM!$L:$L,$G30)/COUNTIFS($G:$G,$G30,$AM:$AM,"●",$A:$A,XH$5)/XH$3,0)/3600/$E30</f>
        <v>0.0180096946022727</v>
      </c>
      <c r="XI30" s="0" t="n">
        <f aca="false">IF($AN30="●",SUMIFS(ST_SUM!XW:XW,ST_SUM!$L:$L,$G30)/COUNTIFS($G:$G,$G30,$AN:$AN,"●",$A:$A,XI$5)/XI$3,0)/3600/$E30</f>
        <v>0.0147236268939394</v>
      </c>
      <c r="XJ30" s="0" t="n">
        <f aca="false">IF($AO30="●",SUMIFS(ST_SUM!XX:XX,ST_SUM!$L:$L,$G30)/COUNTIFS($G:$G,$G30,$AO:$AO,"●",$A:$A,XJ$5)/XJ$3,0)/3600/$E30</f>
        <v>0</v>
      </c>
      <c r="XK30" s="0" t="n">
        <f aca="false">IF($AP30="●",SUMIFS(ST_SUM!XY:XY,ST_SUM!$L:$L,$G30)/COUNTIFS($G:$G,$G30,$AP:$AP,"●",$A:$A,XK$5)/XK$3,0)/3600/$E30</f>
        <v>0.0120656092171717</v>
      </c>
      <c r="XL30" s="0" t="n">
        <f aca="false">IF($AQ30="●",SUMIFS(ST_SUM!XZ:XZ,ST_SUM!$L:$L,$G30)/COUNTIFS($G:$G,$G30,$AQ:$AQ,"●",$A:$A,XL$5)/XL$3,0)/3600/$E30</f>
        <v>0</v>
      </c>
      <c r="XM30" s="0" t="n">
        <f aca="false">IF($AR30="●",SUMIFS(ST_SUM!YA:YA,ST_SUM!$L:$L,$G30)/COUNTIFS($G:$G,$G30,$AR:$AR,"●",$A:$A,XM$5)/XM$3,0)/3600/$E30</f>
        <v>0</v>
      </c>
      <c r="XN30" s="0" t="n">
        <f aca="false">IF($AS30="●",SUMIFS(ST_SUM!YB:YB,ST_SUM!$L:$L,$G30)/COUNTIFS($G:$G,$G30,$AS:$AS,"●",$A:$A,XN$5)/XN$3,0)/3600/$E30</f>
        <v>0</v>
      </c>
      <c r="XO30" s="0" t="n">
        <f aca="false">IF($AT30="●",SUMIFS(ST_SUM!YC:YC,ST_SUM!$L:$L,$G30)/COUNTIFS($G:$G,$G30,$AT:$AT,"●",$A:$A,XO$5)/XO$3,0)/3600/$E30</f>
        <v>0.0290628156565657</v>
      </c>
      <c r="XP30" s="0" t="n">
        <f aca="false">IF($AU30="●",SUMIFS(ST_SUM!YD:YD,ST_SUM!$L:$L,$G30)/COUNTIFS($G:$G,$G30,$AU:$AU,"●",$A:$A,XP$5)/XP$3,0)/3600/$E30</f>
        <v>0.00639357638888889</v>
      </c>
      <c r="XQ30" s="0" t="n">
        <f aca="false">IF($AV30="●",SUMIFS(ST_SUM!YE:YE,ST_SUM!$L:$L,$G30)/COUNTIFS($G:$G,$G30,$AV:$AV,"●",$A:$A,XQ$5)/XQ$3,0)/3600/$E30</f>
        <v>0</v>
      </c>
      <c r="XR30" s="0" t="n">
        <f aca="false">IF($AW30="●",SUMIFS(ST_SUM!YF:YF,ST_SUM!$L:$L,$G30)/COUNTIFS($G:$G,$G30,$AW:$AW,"●",$A:$A,XR$5)/XR$3,0)/3600/$E30</f>
        <v>0.0114180445075758</v>
      </c>
      <c r="XS30" s="0" t="n">
        <f aca="false">IF($AX30="●",SUMIFS(ST_SUM!YG:YG,ST_SUM!$L:$L,$G30)/COUNTIFS($G:$G,$G30,$AX:$AX,"●",$A:$A,XS$5)/XS$3,0)/3600/$E30</f>
        <v>0.0130709438131313</v>
      </c>
      <c r="XT30" s="0" t="n">
        <f aca="false">IF($AY30="●",SUMIFS(ST_SUM!YH:YH,ST_SUM!$L:$L,$G30)/COUNTIFS($G:$G,$G30,$AY:$AY,"●",$A:$A,XT$5)/XT$3,0)/3600/$E30</f>
        <v>0.0525192234848485</v>
      </c>
      <c r="XU30" s="0" t="n">
        <f aca="false">IF($AZ30="●",SUMIFS(ST_SUM!YI:YI,ST_SUM!$L:$L,$G30)/COUNTIFS($G:$G,$G30,$AZ:$AZ,"●",$A:$A,XU$5)/XU$3,0)/3600/$E30</f>
        <v>0.0124815025252525</v>
      </c>
      <c r="XV30" s="0" t="n">
        <f aca="false">IF($BA30="●",SUMIFS(ST_SUM!YJ:YJ,ST_SUM!$L:$L,$G30)/COUNTIFS($G:$G,$G30,$BA:$BA,"●",$A:$A,XV$5)/XV$3,0)/3600/$E30</f>
        <v>0.0266624289772727</v>
      </c>
      <c r="XW30" s="0" t="n">
        <f aca="false">IF($BB30="●",SUMIFS(ST_SUM!YK:YK,ST_SUM!$L:$L,$G30)/COUNTIFS($G:$G,$G30,$BB:$BB,"●",$A:$A,XW$5)/XW$3,0)/3600/$E30</f>
        <v>0.0247263836279461</v>
      </c>
      <c r="XX30" s="0" t="n">
        <f aca="false">IF($BC30="●",SUMIFS(ST_SUM!YL:YL,ST_SUM!$L:$L,$G30)/COUNTIFS($G:$G,$G30,$BC:$BC,"●",$A:$A,XX$5)/XX$3,0)/3600/$E30</f>
        <v>0.0240950678661616</v>
      </c>
      <c r="XY30" s="0" t="n">
        <f aca="false">IF($BD30="●",SUMIFS(ST_SUM!YM:YM,ST_SUM!$L:$L,$G30)/COUNTIFS($G:$G,$G30,$BD:$BD,"●",$A:$A,XY$5)/XY$3,0)/3600/$E30</f>
        <v>0</v>
      </c>
      <c r="XZ30" s="0" t="n">
        <f aca="false">IF($BE30="●",SUMIFS(ST_SUM!YN:YN,ST_SUM!$L:$L,$G30)/COUNTIFS($G:$G,$G30,$BE:$BE,"●",$A:$A,XZ$5)/XZ$3,0)/3600/$E30</f>
        <v>0.0181027146464646</v>
      </c>
      <c r="YA30" s="0" t="n">
        <f aca="false">IF($BF30="●",SUMIFS(ST_SUM!YO:YO,ST_SUM!$L:$L,$G30)/COUNTIFS($G:$G,$G30,$BF:$BF,"●",$A:$A,YA$5)/YA$3,0)/3600/$E30</f>
        <v>0</v>
      </c>
      <c r="YB30" s="0" t="n">
        <f aca="false">IF($BG30="●",SUMIFS(ST_SUM!YP:YP,ST_SUM!$L:$L,$G30)/COUNTIFS($G:$G,$G30,$BG:$BG,"●",$A:$A,YB$5)/YB$3,0)/3600/$E30</f>
        <v>0</v>
      </c>
      <c r="YC30" s="0" t="n">
        <f aca="false">IF($BH30="●",SUMIFS(ST_SUM!YQ:YQ,ST_SUM!$L:$L,$G30)/COUNTIFS($G:$G,$G30,$BH:$BH,"●",$A:$A,YC$5)/YC$3,0)/3600/$E30</f>
        <v>0.0210353061868687</v>
      </c>
      <c r="YD30" s="0" t="n">
        <f aca="false">IF($BI30="●",SUMIFS(ST_SUM!YR:YR,ST_SUM!$L:$L,$G30)/COUNTIFS($G:$G,$G30,$BI:$BI,"●",$A:$A,YD$5)/YD$3,0)/3600/$E30</f>
        <v>0.0194383890993266</v>
      </c>
      <c r="YE30" s="0" t="n">
        <f aca="false">IF($BJ30="●",SUMIFS(ST_SUM!YS:YS,ST_SUM!$L:$L,$G30)/COUNTIFS($G:$G,$G30,$BJ:$BJ,"●",$A:$A,YE$5)/YE$3,0)/3600/$E30</f>
        <v>0.023622421875</v>
      </c>
      <c r="YF30" s="0" t="n">
        <f aca="false">IF($BK30="●",SUMIFS(ST_SUM!YT:YT,ST_SUM!$L:$L,$G30)/COUNTIFS($G:$G,$G30,$BK:$BK,"●",$A:$A,YF$5)/YF$3,0)/3600/$E30</f>
        <v>0.0364069176136364</v>
      </c>
      <c r="YG30" s="0" t="n">
        <f aca="false">IF($BL30="●",SUMIFS(ST_SUM!YU:YU,ST_SUM!$L:$L,$G30)/COUNTIFS($G:$G,$G30,$BL:$BL,"●",$A:$A,YG$5)/YG$3,0)/3600/$E30</f>
        <v>0.0123906013257576</v>
      </c>
      <c r="YH30" s="0" t="n">
        <f aca="false">IF($BM30="●",SUMIFS(ST_SUM!YV:YV,ST_SUM!$L:$L,$G30)/COUNTIFS($G:$G,$G30,$BM:$BM,"●",$A:$A,YH$5)/YH$3,0)/3600/$E30</f>
        <v>0</v>
      </c>
      <c r="YI30" s="0" t="n">
        <f aca="false">IF($BN30="●",SUMIFS(ST_SUM!YW:YW,ST_SUM!$L:$L,$G30)/COUNTIFS($G:$G,$G30,$BN:$BN,"●",$A:$A,YI$5)/YI$3,0)/3600/$E30</f>
        <v>0.0295479482323232</v>
      </c>
      <c r="YJ30" s="0" t="n">
        <f aca="false">IF($BO30="●",SUMIFS(ST_SUM!YX:YX,ST_SUM!$L:$L,$G30)/COUNTIFS($G:$G,$G30,$BO:$BO,"●",$A:$A,YJ$5)/YJ$3,0)/3600/$E30</f>
        <v>0.0177308049242424</v>
      </c>
      <c r="YK30" s="0" t="n">
        <f aca="false">IF($BP30="●",SUMIFS(ST_SUM!YY:YY,ST_SUM!$L:$L,$G30)/COUNTIFS($G:$G,$G30,$BP:$BP,"●",$A:$A,YK$5)/YK$3,0)/3600/$E30</f>
        <v>0.0298508456965488</v>
      </c>
      <c r="YL30" s="0" t="n">
        <f aca="false">IF($BQ30="●",SUMIFS(ST_SUM!YZ:YZ,ST_SUM!$L:$L,$G30)/COUNTIFS($G:$G,$G30,$BQ:$BQ,"●",$A:$A,YL$5)/YL$3,0)/3600/$E30</f>
        <v>0</v>
      </c>
      <c r="YM30" s="0" t="n">
        <f aca="false">IF($BR30="●",SUMIFS(ST_SUM!ZA:ZA,ST_SUM!$L:$L,$G30)/COUNTIFS($G:$G,$G30,$BR:$BR,"●",$A:$A,YM$5)/YM$3,0)/3600/$E30</f>
        <v>0</v>
      </c>
      <c r="YN30" s="0" t="n">
        <f aca="false">IF($BS30="●",SUMIFS(ST_SUM!ZB:ZB,ST_SUM!$L:$L,$G30)/COUNTIFS($G:$G,$G30,$BS:$BS,"●",$A:$A,YN$5)/YN$3,0)/3600/$E30</f>
        <v>0.0230632496843434</v>
      </c>
      <c r="YO30" s="0" t="n">
        <f aca="false">IF($BT30="●",SUMIFS(ST_SUM!ZC:ZC,ST_SUM!$L:$L,$G30)/COUNTIFS($G:$G,$G30,$BT:$BT,"●",$A:$A,YO$5)/YO$3,0)/3600/$E30</f>
        <v>0.0157473274410774</v>
      </c>
      <c r="YP30" s="0" t="n">
        <f aca="false">SUM(WC30:YO30)</f>
        <v>1.15046471590909</v>
      </c>
      <c r="YQ30" s="0" t="n">
        <f aca="false">IF($H30="●",SUMIFS(ST_SUM!ZE:ZE,ST_SUM!$L:$L,$G30)/COUNTIFS($G:$G,$G30,$H:$H,"●",$A:$A,YQ$5)/YQ$3,0)/3600/$E30</f>
        <v>0.0380006076388889</v>
      </c>
      <c r="YR30" s="0" t="n">
        <f aca="false">IF($I30="●",SUMIFS(ST_SUM!ZF:ZF,ST_SUM!$L:$L,$G30)/COUNTIFS($G:$G,$G30,$I:$I,"●",$A:$A,YR$5)/YR$3,0)/3600/$E30</f>
        <v>0.0222250954861111</v>
      </c>
      <c r="YS30" s="0" t="n">
        <f aca="false">IF($J30="●",SUMIFS(ST_SUM!ZG:ZG,ST_SUM!$L:$L,$G30)/COUNTIFS($G:$G,$G30,$J:$J,"●",$A:$A,YS$5)/YS$3,0)/3600/$E30</f>
        <v>0</v>
      </c>
      <c r="YT30" s="0" t="n">
        <f aca="false">IF($K30="●",SUMIFS(ST_SUM!ZH:ZH,ST_SUM!$L:$L,$G30)/COUNTIFS($G:$G,$G30,$K:$K,"●",$A:$A,YT$5)/YT$3,0)/3600/$E30</f>
        <v>0.0234860503472222</v>
      </c>
      <c r="YU30" s="0" t="n">
        <f aca="false">IF($L30="●",SUMIFS(ST_SUM!ZI:ZI,ST_SUM!$L:$L,$G30)/COUNTIFS($G:$G,$G30,$L:$L,"●",$A:$A,YU$5)/YU$3,0)/3600/$E30</f>
        <v>0</v>
      </c>
      <c r="YV30" s="0" t="n">
        <f aca="false">IF($M30="●",SUMIFS(ST_SUM!ZJ:ZJ,ST_SUM!$L:$L,$G30)/COUNTIFS($G:$G,$G30,$M:$M,"●",$A:$A,YV$5)/YV$3,0)/3600/$E30</f>
        <v>0</v>
      </c>
      <c r="YW30" s="0" t="n">
        <f aca="false">IF($N30="●",SUMIFS(ST_SUM!ZK:ZK,ST_SUM!$L:$L,$G30)/COUNTIFS($G:$G,$G30,$N:$N,"●",$A:$A,YW$5)/YW$3,0)/3600/$E30</f>
        <v>0.0142303472222222</v>
      </c>
      <c r="YX30" s="0" t="n">
        <f aca="false">IF($O30="●",SUMIFS(ST_SUM!ZL:ZL,ST_SUM!$L:$L,$G30,ST_SUM!$M:$M,IF($B30='PART METHOD'!$D$4,"FMCNC1",IF($B30='PART METHOD'!$D$6,"FMCNC2","STD")))/IF($B30='PART METHOD'!$D$4,COUNTIFS($G:$G,$G30,$O:$O,"●",$A:$A,YX$5,$B:$B,'PART METHOD'!$D$4),IF($B30='PART METHOD'!$D$6,COUNTIFS($G:$G,$G30,$O:$O,"●",$A:$A,YX$5,$B:$B,'PART METHOD'!$D$6),COUNTIFS($G:$G,$G30,$O:$O,"●",$A:$A,YX$5,$B:$B,"&lt;&gt;"&amp;'PART METHOD'!$D$4,$B:$B,"&lt;&gt;"&amp;'PART METHOD'!$D$6)))/YX$3,0)/3600/$E30</f>
        <v>0.0380244155092593</v>
      </c>
      <c r="YY30" s="0" t="n">
        <f aca="false">IF($P30="●",SUMIFS(ST_SUM!ZM:ZM,ST_SUM!$L:$L,$G30,ST_SUM!$M:$M,IF($B30='PART METHOD'!$D$4,"FMCNC1",IF($B30='PART METHOD'!$D$6,"FMCNC2","STD")))/IF($B30='PART METHOD'!$D$4,COUNTIFS($G:$G,$G30,$P:$P,"●",$A:$A,YY$5,$B:$B,'PART METHOD'!$D$4),IF($B30='PART METHOD'!$D$6,COUNTIFS($G:$G,$G30,$P:$P,"●",$A:$A,YY$5,$B:$B,'PART METHOD'!$D$6),COUNTIFS($G:$G,$G30,$P:$P,"●",$A:$A,YY$5,$B:$B,"&lt;&gt;"&amp;'PART METHOD'!$D$4,$B:$B,"&lt;&gt;"&amp;'PART METHOD'!$D$6)))/YY$3,0)/3600/$E30</f>
        <v>0.02266703125</v>
      </c>
      <c r="YZ30" s="0" t="n">
        <f aca="false">IF($Q30="●",SUMIFS(ST_SUM!ZN:ZN,ST_SUM!$L:$L,$G30,ST_SUM!$M:$M,IF($B30='PART METHOD'!$D$4,"FMCNC1",IF($B30='PART METHOD'!$D$6,"FMCNC2","STD")))/IF($B30='PART METHOD'!$D$4,COUNTIFS($G:$G,$G30,$Q:$Q,"●",$A:$A,YZ$5,$B:$B,'PART METHOD'!$D$4),IF($B30='PART METHOD'!$D$6,COUNTIFS($G:$G,$G30,$Q:$Q,"●",$A:$A,YZ$5,$B:$B,'PART METHOD'!$D$6),COUNTIFS($G:$G,$G30,$Q:$Q,"●",$A:$A,YZ$5,$B:$B,"&lt;&gt;"&amp;'PART METHOD'!$D$4,$B:$B,"&lt;&gt;"&amp;'PART METHOD'!$D$6)))/YZ$3,0)/3600/$E30</f>
        <v>0.0881577430555556</v>
      </c>
      <c r="ZA30" s="0" t="n">
        <f aca="false">IF($R30="●",SUMIFS(ST_SUM!ZO:ZO,ST_SUM!$L:$L,$G30,ST_SUM!$M:$M,IF($B30='PART METHOD'!$D$4,"FMCNC1",IF($B30='PART METHOD'!$D$6,"FMCNC2","STD")))/IF($B30='PART METHOD'!$D$4,COUNTIFS($G:$G,$G30,$R:$R,"●",$A:$A,ZA$5,$B:$B,'PART METHOD'!$D$4),IF($B30='PART METHOD'!$D$6,COUNTIFS($G:$G,$G30,$R:$R,"●",$A:$A,ZA$5,$B:$B,'PART METHOD'!$D$6),COUNTIFS($G:$G,$G30,$R:$R,"●",$A:$A,ZA$5,$B:$B,"&lt;&gt;"&amp;'PART METHOD'!$D$4,$B:$B,"&lt;&gt;"&amp;'PART METHOD'!$D$6)))/ZA$3,0)/3600/$E30</f>
        <v>0</v>
      </c>
      <c r="ZB30" s="0" t="n">
        <f aca="false">IF($S30="●",SUMIFS(ST_SUM!ZP:ZP,ST_SUM!$L:$L,$G30,ST_SUM!$M:$M,IF($B30='PART METHOD'!$D$4,"FMCNC1",IF($B30='PART METHOD'!$D$6,"FMCNC2","STD")))/IF($B30='PART METHOD'!$D$4,COUNTIFS($G:$G,$G30,$S:$S,"●",$A:$A,ZB$5,$B:$B,'PART METHOD'!$D$4),IF($B30='PART METHOD'!$D$6,COUNTIFS($G:$G,$G30,$S:$S,"●",$A:$A,ZB$5,$B:$B,'PART METHOD'!$D$6),COUNTIFS($G:$G,$G30,$S:$S,"●",$A:$A,ZB$5,$B:$B,"&lt;&gt;"&amp;'PART METHOD'!$D$4,$B:$B,"&lt;&gt;"&amp;'PART METHOD'!$D$6)))/ZB$3,0)/3600/$E30</f>
        <v>0.0296286458333333</v>
      </c>
      <c r="ZC30" s="0" t="n">
        <f aca="false">IF($T30="●",SUMIFS(ST_SUM!ZQ:ZQ,ST_SUM!$L:$L,$G30,ST_SUM!$M:$M,IF($B30='PART METHOD'!$D$4,"FMCNC1",IF($B30='PART METHOD'!$D$6,"FMCNC2","STD")))/IF($B30='PART METHOD'!$D$4,COUNTIFS($G:$G,$G30,$T:$T,"●",$A:$A,ZC$5,$B:$B,'PART METHOD'!$D$4),IF($B30='PART METHOD'!$D$6,COUNTIFS($G:$G,$G30,$T:$T,"●",$A:$A,ZC$5,$B:$B,'PART METHOD'!$D$6),COUNTIFS($G:$G,$G30,$T:$T,"●",$A:$A,ZC$5,$B:$B,"&lt;&gt;"&amp;'PART METHOD'!$D$4,$B:$B,"&lt;&gt;"&amp;'PART METHOD'!$D$6)))/ZC$3,0)/3600/$E30</f>
        <v>0.0211339048032407</v>
      </c>
      <c r="ZD30" s="0" t="n">
        <f aca="false">IF($U30="●",SUMIFS(ST_SUM!ZR:ZR,ST_SUM!$L:$L,$G30,ST_SUM!$M:$M,IF($B30='PART METHOD'!$D$4,"FMCNC1",IF($B30='PART METHOD'!$D$6,"FMCNC2","STD")))/IF($B30='PART METHOD'!$D$4,COUNTIFS($G:$G,$G30,$U:$U,"●",$A:$A,ZD$5,$B:$B,'PART METHOD'!$D$4),IF($B30='PART METHOD'!$D$6,COUNTIFS($G:$G,$G30,$U:$U,"●",$A:$A,ZD$5,$B:$B,'PART METHOD'!$D$6),COUNTIFS($G:$G,$G30,$U:$U,"●",$A:$A,ZD$5,$B:$B,"&lt;&gt;"&amp;'PART METHOD'!$D$4,$B:$B,"&lt;&gt;"&amp;'PART METHOD'!$D$6)))/ZD$3,0)/3600/$E30</f>
        <v>0.0290421412037037</v>
      </c>
      <c r="ZE30" s="0" t="n">
        <f aca="false">IF($V30="●",SUMIFS(ST_SUM!ZS:ZS,ST_SUM!$L:$L,$G30,ST_SUM!$M:$M,IF($B30='PART METHOD'!$D$4,"FMCNC1",IF($B30='PART METHOD'!$D$6,"FMCNC2","STD")))/IF($B30='PART METHOD'!$D$4,COUNTIFS($G:$G,$G30,$V:$V,"●",$A:$A,ZE$5,$B:$B,'PART METHOD'!$D$4),IF($B30='PART METHOD'!$D$6,COUNTIFS($G:$G,$G30,$V:$V,"●",$A:$A,ZE$5,$B:$B,'PART METHOD'!$D$6),COUNTIFS($G:$G,$G30,$V:$V,"●",$A:$A,ZE$5,$B:$B,"&lt;&gt;"&amp;'PART METHOD'!$D$4,$B:$B,"&lt;&gt;"&amp;'PART METHOD'!$D$6)))/ZE$3,0)/3600/$E30</f>
        <v>0.0855900347222222</v>
      </c>
      <c r="ZF30" s="0" t="n">
        <f aca="false">IF($W30="●",SUMIFS(ST_SUM!ZT:ZT,ST_SUM!$L:$L,$G30,ST_SUM!$N:$N,IF($B30='PART METHOD'!$D$5,"HAND","STD"))/COUNTIFS($G:$G,$G30,$W:$W,"●",$A:$A,ZF$5,$B:$B,IF($B30='PART METHOD'!$D$5,'PART METHOD'!$D$5,"&lt;&gt;"&amp;'PART METHOD'!$D$5))/ZF$3,0)/3600/$E30</f>
        <v>0.024941015625</v>
      </c>
      <c r="ZG30" s="0" t="n">
        <f aca="false">IF($X30="●",SUMIFS(ST_SUM!ZU:ZU,ST_SUM!$L:$L,$G30)/COUNTIFS($G:$G,$G30,$X:$X,"●",$A:$A,ZG$5)/ZG$3,0)/3600/$E30</f>
        <v>0</v>
      </c>
      <c r="ZH30" s="0" t="n">
        <f aca="false">IF($Y30="●",SUMIFS(ST_SUM!ZV:ZV,ST_SUM!$L:$L,$G30)/COUNTIFS($G:$G,$G30,$Y:$Y,"●",$A:$A,ZH$5)/ZH$3,0)/3600/$E30</f>
        <v>0.0212939322916667</v>
      </c>
      <c r="ZI30" s="0" t="n">
        <f aca="false">IF($Z30="●",SUMIFS(ST_SUM!ZW:ZW,ST_SUM!$L:$L,$G30)/COUNTIFS($G:$G,$G30,$Z:$Z,"●",$A:$A,ZI$5)/ZI$3,0)/3600/$E30</f>
        <v>0.0252018055555556</v>
      </c>
      <c r="ZJ30" s="0" t="n">
        <f aca="false">IF($AA30="●",SUMIFS(ST_SUM!ZX:ZX,ST_SUM!$L:$L,$G30)/COUNTIFS($G:$G,$G30,$AA:$AA,"●",$A:$A,ZJ$5)/ZJ$3,0)/3600/$E30</f>
        <v>0</v>
      </c>
      <c r="ZK30" s="0" t="n">
        <f aca="false">IF($AB30="●",SUMIFS(ST_SUM!ZY:ZY,ST_SUM!$L:$L,$G30)/COUNTIFS($G:$G,$G30,$AB:$AB,"●",$A:$A,ZK$5)/ZK$3,0)/3600/$E30</f>
        <v>0.0170593489583333</v>
      </c>
      <c r="ZL30" s="0" t="n">
        <f aca="false">IF($AC30="●",SUMIFS(ST_SUM!ZZ:ZZ,ST_SUM!$L:$L,$G30)/COUNTIFS($G:$G,$G30,$AC:$AC,"●",$A:$A,ZL$5)/ZL$3,0)/3600/$E30</f>
        <v>0.006138875</v>
      </c>
      <c r="ZM30" s="0" t="n">
        <f aca="false">IF($AD30="●",SUMIFS(ST_SUM!AAA:AAA,ST_SUM!$L:$L,$G30)/COUNTIFS($G:$G,$G30,$AD:$AD,"●",$A:$A,ZM$5)/ZM$3,0)/3600/$E30</f>
        <v>0.0267817534722222</v>
      </c>
      <c r="ZN30" s="0" t="n">
        <f aca="false">IF($AE30="●",SUMIFS(ST_SUM!AAB:AAB,ST_SUM!$L:$L,$G30)/COUNTIFS($G:$G,$G30,$AE:$AE,"●",$A:$A,ZN$5)/ZN$3,0)/3600/$E30</f>
        <v>0.08607603125</v>
      </c>
      <c r="ZO30" s="0" t="n">
        <f aca="false">IF($AF30="●",SUMIFS(ST_SUM!AAC:AAC,ST_SUM!$L:$L,$G30)/COUNTIFS($G:$G,$G30,$AF:$AF,"●",$A:$A,ZO$5)/ZO$3,0)/3600/$E30</f>
        <v>0</v>
      </c>
      <c r="ZP30" s="0" t="n">
        <f aca="false">IF($AG30="●",SUMIFS(ST_SUM!AAD:AAD,ST_SUM!$L:$L,$G30)/COUNTIFS($G:$G,$G30,$AG:$AG,"●",$A:$A,ZP$5)/ZP$3,0)/3600/$E30</f>
        <v>0.0177188359375</v>
      </c>
      <c r="ZQ30" s="0" t="n">
        <f aca="false">IF($AH30="●",SUMIFS(ST_SUM!AAE:AAE,ST_SUM!$L:$L,$G30)/COUNTIFS($G:$G,$G30,$AH:$AH,"●",$A:$A,ZQ$5)/ZQ$3,0)/3600/$E30</f>
        <v>0</v>
      </c>
      <c r="ZR30" s="0" t="n">
        <f aca="false">IF($AI30="●",SUMIFS(ST_SUM!AAF:AAF,ST_SUM!$L:$L,$G30)/COUNTIFS($G:$G,$G30,$AI:$AI,"●",$A:$A,ZR$5)/ZR$3,0)/3600/$E30</f>
        <v>0</v>
      </c>
      <c r="ZS30" s="0" t="n">
        <f aca="false">IF($AJ30="●",SUMIFS(ST_SUM!AAG:AAG,ST_SUM!$L:$L,$G30)/COUNTIFS($G:$G,$G30,$AJ:$AJ,"●",$A:$A,ZS$5)/ZS$3,0)/3600/$E30</f>
        <v>0</v>
      </c>
      <c r="ZT30" s="0" t="n">
        <f aca="false">IF($AK30="●",SUMIFS(ST_SUM!AAH:AAH,ST_SUM!$L:$L,$G30)/COUNTIFS($G:$G,$G30,$AK:$AK,"●",$A:$A,ZT$5)/ZT$3,0)/3600/$E30</f>
        <v>0.0732668402777778</v>
      </c>
      <c r="ZU30" s="0" t="n">
        <f aca="false">IF($AL30="●",SUMIFS(ST_SUM!AAI:AAI,ST_SUM!$L:$L,$G30)/COUNTIFS($G:$G,$G30,$AL:$AL,"●",$A:$A,ZU$5)/ZU$3,0)/3600/$E30</f>
        <v>0.0201271990740741</v>
      </c>
      <c r="ZV30" s="0" t="n">
        <f aca="false">IF($AM30="●",SUMIFS(ST_SUM!AAJ:AAJ,ST_SUM!$L:$L,$G30)/COUNTIFS($G:$G,$G30,$AM:$AM,"●",$A:$A,ZV$5)/ZV$3,0)/3600/$E30</f>
        <v>0.03564423828125</v>
      </c>
      <c r="ZW30" s="0" t="n">
        <f aca="false">IF($AN30="●",SUMIFS(ST_SUM!AAK:AAK,ST_SUM!$L:$L,$G30)/COUNTIFS($G:$G,$G30,$AN:$AN,"●",$A:$A,ZW$5)/ZW$3,0)/3600/$E30</f>
        <v>0.0204715625</v>
      </c>
      <c r="ZX30" s="0" t="n">
        <f aca="false">IF($AO30="●",SUMIFS(ST_SUM!AAL:AAL,ST_SUM!$L:$L,$G30)/COUNTIFS($G:$G,$G30,$AO:$AO,"●",$A:$A,ZX$5)/ZX$3,0)/3600/$E30</f>
        <v>0</v>
      </c>
      <c r="ZY30" s="0" t="n">
        <f aca="false">IF($AP30="●",SUMIFS(ST_SUM!AAM:AAM,ST_SUM!$L:$L,$G30)/COUNTIFS($G:$G,$G30,$AP:$AP,"●",$A:$A,ZY$5)/ZY$3,0)/3600/$E30</f>
        <v>0.0139945601851852</v>
      </c>
      <c r="ZZ30" s="0" t="n">
        <f aca="false">IF($AQ30="●",SUMIFS(ST_SUM!AAN:AAN,ST_SUM!$L:$L,$G30)/COUNTIFS($G:$G,$G30,$AQ:$AQ,"●",$A:$A,ZZ$5)/ZZ$3,0)/3600/$E30</f>
        <v>0</v>
      </c>
      <c r="AAA30" s="0" t="n">
        <f aca="false">IF($AR30="●",SUMIFS(ST_SUM!AAO:AAO,ST_SUM!$L:$L,$G30)/COUNTIFS($G:$G,$G30,$AR:$AR,"●",$A:$A,AAA$5)/AAA$3,0)/3600/$E30</f>
        <v>0</v>
      </c>
      <c r="AAB30" s="0" t="n">
        <f aca="false">IF($AS30="●",SUMIFS(ST_SUM!AAP:AAP,ST_SUM!$L:$L,$G30)/COUNTIFS($G:$G,$G30,$AS:$AS,"●",$A:$A,AAB$5)/AAB$3,0)/3600/$E30</f>
        <v>0</v>
      </c>
      <c r="AAC30" s="0" t="n">
        <f aca="false">IF($AT30="●",SUMIFS(ST_SUM!AAQ:AAQ,ST_SUM!$L:$L,$G30)/COUNTIFS($G:$G,$G30,$AT:$AT,"●",$A:$A,AAC$5)/AAC$3,0)/3600/$E30</f>
        <v>0.0110690972222222</v>
      </c>
      <c r="AAD30" s="0" t="n">
        <f aca="false">IF($AU30="●",SUMIFS(ST_SUM!AAR:AAR,ST_SUM!$L:$L,$G30)/COUNTIFS($G:$G,$G30,$AU:$AU,"●",$A:$A,AAD$5)/AAD$3,0)/3600/$E30</f>
        <v>0.00856734375</v>
      </c>
      <c r="AAE30" s="0" t="n">
        <f aca="false">IF($AV30="●",SUMIFS(ST_SUM!AAS:AAS,ST_SUM!$L:$L,$G30)/COUNTIFS($G:$G,$G30,$AV:$AV,"●",$A:$A,AAE$5)/AAE$3,0)/3600/$E30</f>
        <v>0</v>
      </c>
      <c r="AAF30" s="0" t="n">
        <f aca="false">IF($AW30="●",SUMIFS(ST_SUM!AAT:AAT,ST_SUM!$L:$L,$G30)/COUNTIFS($G:$G,$G30,$AW:$AW,"●",$A:$A,AAF$5)/AAF$3,0)/3600/$E30</f>
        <v>0.0225089048032407</v>
      </c>
      <c r="AAG30" s="0" t="n">
        <f aca="false">IF($AX30="●",SUMIFS(ST_SUM!AAU:AAU,ST_SUM!$L:$L,$G30)/COUNTIFS($G:$G,$G30,$AX:$AX,"●",$A:$A,AAG$5)/AAG$3,0)/3600/$E30</f>
        <v>0.0142828385416667</v>
      </c>
      <c r="AAH30" s="0" t="n">
        <f aca="false">IF($AY30="●",SUMIFS(ST_SUM!AAV:AAV,ST_SUM!$L:$L,$G30)/COUNTIFS($G:$G,$G30,$AY:$AY,"●",$A:$A,AAH$5)/AAH$3,0)/3600/$E30</f>
        <v>0.0742771180555555</v>
      </c>
      <c r="AAI30" s="0" t="n">
        <f aca="false">IF($AZ30="●",SUMIFS(ST_SUM!AAW:AAW,ST_SUM!$L:$L,$G30)/COUNTIFS($G:$G,$G30,$AZ:$AZ,"●",$A:$A,AAI$5)/AAI$3,0)/3600/$E30</f>
        <v>0.00792128472222222</v>
      </c>
      <c r="AAJ30" s="0" t="n">
        <f aca="false">IF($BA30="●",SUMIFS(ST_SUM!AAX:AAX,ST_SUM!$L:$L,$G30)/COUNTIFS($G:$G,$G30,$BA:$BA,"●",$A:$A,AAJ$5)/AAJ$3,0)/3600/$E30</f>
        <v>0.0317885850694445</v>
      </c>
      <c r="AAK30" s="0" t="n">
        <f aca="false">IF($BB30="●",SUMIFS(ST_SUM!AAY:AAY,ST_SUM!$L:$L,$G30)/COUNTIFS($G:$G,$G30,$BB:$BB,"●",$A:$A,AAK$5)/AAK$3,0)/3600/$E30</f>
        <v>0.024144849537037</v>
      </c>
      <c r="AAL30" s="0" t="n">
        <f aca="false">IF($BC30="●",SUMIFS(ST_SUM!AAZ:AAZ,ST_SUM!$L:$L,$G30)/COUNTIFS($G:$G,$G30,$BC:$BC,"●",$A:$A,AAL$5)/AAL$3,0)/3600/$E30</f>
        <v>0.0437780490451389</v>
      </c>
      <c r="AAM30" s="0" t="n">
        <f aca="false">IF($BD30="●",SUMIFS(ST_SUM!ABA:ABA,ST_SUM!$L:$L,$G30)/COUNTIFS($G:$G,$G30,$BD:$BD,"●",$A:$A,AAM$5)/AAM$3,0)/3600/$E30</f>
        <v>0</v>
      </c>
      <c r="AAN30" s="0" t="n">
        <f aca="false">IF($BE30="●",SUMIFS(ST_SUM!ABB:ABB,ST_SUM!$L:$L,$G30)/COUNTIFS($G:$G,$G30,$BE:$BE,"●",$A:$A,AAN$5)/AAN$3,0)/3600/$E30</f>
        <v>0.0140641429398148</v>
      </c>
      <c r="AAO30" s="0" t="n">
        <f aca="false">IF($BF30="●",SUMIFS(ST_SUM!ABC:ABC,ST_SUM!$L:$L,$G30)/COUNTIFS($G:$G,$G30,$BF:$BF,"●",$A:$A,AAO$5)/AAO$3,0)/3600/$E30</f>
        <v>0</v>
      </c>
      <c r="AAP30" s="0" t="n">
        <f aca="false">IF($BG30="●",SUMIFS(ST_SUM!ABD:ABD,ST_SUM!$L:$L,$G30)/COUNTIFS($G:$G,$G30,$BG:$BG,"●",$A:$A,AAP$5)/AAP$3,0)/3600/$E30</f>
        <v>0</v>
      </c>
      <c r="AAQ30" s="0" t="n">
        <f aca="false">IF($BH30="●",SUMIFS(ST_SUM!ABE:ABE,ST_SUM!$L:$L,$G30)/COUNTIFS($G:$G,$G30,$BH:$BH,"●",$A:$A,AAQ$5)/AAQ$3,0)/3600/$E30</f>
        <v>0.0178127864583333</v>
      </c>
      <c r="AAR30" s="0" t="n">
        <f aca="false">IF($BI30="●",SUMIFS(ST_SUM!ABF:ABF,ST_SUM!$L:$L,$G30)/COUNTIFS($G:$G,$G30,$BI:$BI,"●",$A:$A,AAR$5)/AAR$3,0)/3600/$E30</f>
        <v>0.0291651403356482</v>
      </c>
      <c r="AAS30" s="0" t="n">
        <f aca="false">IF($BJ30="●",SUMIFS(ST_SUM!ABG:ABG,ST_SUM!$L:$L,$G30)/COUNTIFS($G:$G,$G30,$BJ:$BJ,"●",$A:$A,AAS$5)/AAS$3,0)/3600/$E30</f>
        <v>0.0084789453125</v>
      </c>
      <c r="AAT30" s="0" t="n">
        <f aca="false">IF($BK30="●",SUMIFS(ST_SUM!ABH:ABH,ST_SUM!$L:$L,$G30)/COUNTIFS($G:$G,$G30,$BK:$BK,"●",$A:$A,AAT$5)/AAT$3,0)/3600/$E30</f>
        <v>0.0380756944444444</v>
      </c>
      <c r="AAU30" s="0" t="n">
        <f aca="false">IF($BL30="●",SUMIFS(ST_SUM!ABI:ABI,ST_SUM!$L:$L,$G30)/COUNTIFS($G:$G,$G30,$BL:$BL,"●",$A:$A,AAU$5)/AAU$3,0)/3600/$E30</f>
        <v>0.015930234375</v>
      </c>
      <c r="AAV30" s="0" t="n">
        <f aca="false">IF($BM30="●",SUMIFS(ST_SUM!ABJ:ABJ,ST_SUM!$L:$L,$G30)/COUNTIFS($G:$G,$G30,$BM:$BM,"●",$A:$A,AAV$5)/AAV$3,0)/3600/$E30</f>
        <v>0</v>
      </c>
      <c r="AAW30" s="0" t="n">
        <f aca="false">IF($BN30="●",SUMIFS(ST_SUM!ABK:ABK,ST_SUM!$L:$L,$G30)/COUNTIFS($G:$G,$G30,$BN:$BN,"●",$A:$A,AAW$5)/AAW$3,0)/3600/$E30</f>
        <v>0.0234066319444444</v>
      </c>
      <c r="AAX30" s="0" t="n">
        <f aca="false">IF($BO30="●",SUMIFS(ST_SUM!ABL:ABL,ST_SUM!$L:$L,$G30)/COUNTIFS($G:$G,$G30,$BO:$BO,"●",$A:$A,AAX$5)/AAX$3,0)/3600/$E30</f>
        <v>0.0352146730324074</v>
      </c>
      <c r="AAY30" s="0" t="n">
        <f aca="false">IF($BP30="●",SUMIFS(ST_SUM!ABM:ABM,ST_SUM!$L:$L,$G30)/COUNTIFS($G:$G,$G30,$BP:$BP,"●",$A:$A,AAY$5)/AAY$3,0)/3600/$E30</f>
        <v>0.0277153125</v>
      </c>
      <c r="AAZ30" s="0" t="n">
        <f aca="false">IF($BQ30="●",SUMIFS(ST_SUM!ABN:ABN,ST_SUM!$L:$L,$G30)/COUNTIFS($G:$G,$G30,$BQ:$BQ,"●",$A:$A,AAZ$5)/AAZ$3,0)/3600/$E30</f>
        <v>0</v>
      </c>
      <c r="ABA30" s="0" t="n">
        <f aca="false">IF($BR30="●",SUMIFS(ST_SUM!ABO:ABO,ST_SUM!$L:$L,$G30)/COUNTIFS($G:$G,$G30,$BR:$BR,"●",$A:$A,ABA$5)/ABA$3,0)/3600/$E30</f>
        <v>0</v>
      </c>
      <c r="ABB30" s="0" t="n">
        <f aca="false">IF($BS30="●",SUMIFS(ST_SUM!ABP:ABP,ST_SUM!$L:$L,$G30)/COUNTIFS($G:$G,$G30,$BS:$BS,"●",$A:$A,ABB$5)/ABB$3,0)/3600/$E30</f>
        <v>0.0204931857638889</v>
      </c>
      <c r="ABC30" s="0" t="n">
        <f aca="false">IF($BT30="●",SUMIFS(ST_SUM!ABQ:ABQ,ST_SUM!$L:$L,$G30)/COUNTIFS($G:$G,$G30,$BT:$BT,"●",$A:$A,ABC$5)/ABC$3,0)/3600/$E30</f>
        <v>0.0168787210648148</v>
      </c>
      <c r="ABD30" s="0" t="n">
        <f aca="false">SUM(YQ30:ABC30)</f>
        <v>1.28647555439815</v>
      </c>
      <c r="ABE30" s="0" t="n">
        <f aca="false">IF($H30="●",SUMIFS(ST_SUM!ABS:ABS,ST_SUM!$L:$L,$G30)/COUNTIFS($G:$G,$G30,$H:$H,"●",$A:$A,ABE$5)/ABE$3,0)/3600/$E30</f>
        <v>0.0436471147486773</v>
      </c>
      <c r="ABF30" s="0" t="n">
        <f aca="false">IF($I30="●",SUMIFS(ST_SUM!ABT:ABT,ST_SUM!$L:$L,$G30)/COUNTIFS($G:$G,$G30,$I:$I,"●",$A:$A,ABF$5)/ABF$3,0)/3600/$E30</f>
        <v>0.012601917989418</v>
      </c>
      <c r="ABG30" s="0" t="n">
        <f aca="false">IF($J30="●",SUMIFS(ST_SUM!ABU:ABU,ST_SUM!$L:$L,$G30)/COUNTIFS($G:$G,$G30,$J:$J,"●",$A:$A,ABG$5)/ABG$3,0)/3600/$E30</f>
        <v>0</v>
      </c>
      <c r="ABH30" s="0" t="n">
        <f aca="false">IF($K30="●",SUMIFS(ST_SUM!ABV:ABV,ST_SUM!$L:$L,$G30)/COUNTIFS($G:$G,$G30,$K:$K,"●",$A:$A,ABH$5)/ABH$3,0)/3600/$E30</f>
        <v>0.0318611359126984</v>
      </c>
      <c r="ABI30" s="0" t="n">
        <f aca="false">IF($L30="●",SUMIFS(ST_SUM!ABW:ABW,ST_SUM!$L:$L,$G30)/COUNTIFS($G:$G,$G30,$L:$L,"●",$A:$A,ABI$5)/ABI$3,0)/3600/$E30</f>
        <v>0</v>
      </c>
      <c r="ABJ30" s="0" t="n">
        <f aca="false">IF($M30="●",SUMIFS(ST_SUM!ABX:ABX,ST_SUM!$L:$L,$G30)/COUNTIFS($G:$G,$G30,$M:$M,"●",$A:$A,ABJ$5)/ABJ$3,0)/3600/$E30</f>
        <v>0</v>
      </c>
      <c r="ABK30" s="0" t="n">
        <f aca="false">IF($N30="●",SUMIFS(ST_SUM!ABY:ABY,ST_SUM!$L:$L,$G30)/COUNTIFS($G:$G,$G30,$N:$N,"●",$A:$A,ABK$5)/ABK$3,0)/3600/$E30</f>
        <v>0.0112626322751323</v>
      </c>
      <c r="ABL30" s="0" t="n">
        <f aca="false">IF($O30="●",SUMIFS(ST_SUM!ABZ:ABZ,ST_SUM!$L:$L,$G30,ST_SUM!$M:$M,IF($B30='PART METHOD'!$D$4,"FMCNC1",IF($B30='PART METHOD'!$D$6,"FMCNC2","STD")))/IF($B30='PART METHOD'!$D$4,COUNTIFS($G:$G,$G30,$O:$O,"●",$A:$A,ABL$5,$B:$B,'PART METHOD'!$D$4),IF($B30='PART METHOD'!$D$6,COUNTIFS($G:$G,$G30,$O:$O,"●",$A:$A,ABL$5,$B:$B,'PART METHOD'!$D$6),COUNTIFS($G:$G,$G30,$O:$O,"●",$A:$A,ABL$5,$B:$B,"&lt;&gt;"&amp;'PART METHOD'!$D$4,$B:$B,"&lt;&gt;"&amp;'PART METHOD'!$D$6)))/ABL$3,0)/3600/$E30</f>
        <v>0.024352061287478</v>
      </c>
      <c r="ABM30" s="0" t="n">
        <f aca="false">IF($P30="●",SUMIFS(ST_SUM!ACA:ACA,ST_SUM!$L:$L,$G30,ST_SUM!$M:$M,IF($B30='PART METHOD'!$D$4,"FMCNC1",IF($B30='PART METHOD'!$D$6,"FMCNC2","STD")))/IF($B30='PART METHOD'!$D$4,COUNTIFS($G:$G,$G30,$P:$P,"●",$A:$A,ABM$5,$B:$B,'PART METHOD'!$D$4),IF($B30='PART METHOD'!$D$6,COUNTIFS($G:$G,$G30,$P:$P,"●",$A:$A,ABM$5,$B:$B,'PART METHOD'!$D$6),COUNTIFS($G:$G,$G30,$P:$P,"●",$A:$A,ABM$5,$B:$B,"&lt;&gt;"&amp;'PART METHOD'!$D$4,$B:$B,"&lt;&gt;"&amp;'PART METHOD'!$D$6)))/ABM$3,0)/3600/$E30</f>
        <v>0.0229435626102293</v>
      </c>
      <c r="ABN30" s="0" t="n">
        <f aca="false">IF($Q30="●",SUMIFS(ST_SUM!ACB:ACB,ST_SUM!$L:$L,$G30,ST_SUM!$M:$M,IF($B30='PART METHOD'!$D$4,"FMCNC1",IF($B30='PART METHOD'!$D$6,"FMCNC2","STD")))/IF($B30='PART METHOD'!$D$4,COUNTIFS($G:$G,$G30,$Q:$Q,"●",$A:$A,ABN$5,$B:$B,'PART METHOD'!$D$4),IF($B30='PART METHOD'!$D$6,COUNTIFS($G:$G,$G30,$Q:$Q,"●",$A:$A,ABN$5,$B:$B,'PART METHOD'!$D$6),COUNTIFS($G:$G,$G30,$Q:$Q,"●",$A:$A,ABN$5,$B:$B,"&lt;&gt;"&amp;'PART METHOD'!$D$4,$B:$B,"&lt;&gt;"&amp;'PART METHOD'!$D$6)))/ABN$3,0)/3600/$E30</f>
        <v>0.0671075727513228</v>
      </c>
      <c r="ABO30" s="0" t="n">
        <f aca="false">IF($R30="●",SUMIFS(ST_SUM!ACC:ACC,ST_SUM!$L:$L,$G30,ST_SUM!$M:$M,IF($B30='PART METHOD'!$D$4,"FMCNC1",IF($B30='PART METHOD'!$D$6,"FMCNC2","STD")))/IF($B30='PART METHOD'!$D$4,COUNTIFS($G:$G,$G30,$R:$R,"●",$A:$A,ABO$5,$B:$B,'PART METHOD'!$D$4),IF($B30='PART METHOD'!$D$6,COUNTIFS($G:$G,$G30,$R:$R,"●",$A:$A,ABO$5,$B:$B,'PART METHOD'!$D$6),COUNTIFS($G:$G,$G30,$R:$R,"●",$A:$A,ABO$5,$B:$B,"&lt;&gt;"&amp;'PART METHOD'!$D$4,$B:$B,"&lt;&gt;"&amp;'PART METHOD'!$D$6)))/ABO$3,0)/3600/$E30</f>
        <v>0</v>
      </c>
      <c r="ABP30" s="0" t="n">
        <f aca="false">IF($S30="●",SUMIFS(ST_SUM!ACD:ACD,ST_SUM!$L:$L,$G30,ST_SUM!$M:$M,IF($B30='PART METHOD'!$D$4,"FMCNC1",IF($B30='PART METHOD'!$D$6,"FMCNC2","STD")))/IF($B30='PART METHOD'!$D$4,COUNTIFS($G:$G,$G30,$S:$S,"●",$A:$A,ABP$5,$B:$B,'PART METHOD'!$D$4),IF($B30='PART METHOD'!$D$6,COUNTIFS($G:$G,$G30,$S:$S,"●",$A:$A,ABP$5,$B:$B,'PART METHOD'!$D$6),COUNTIFS($G:$G,$G30,$S:$S,"●",$A:$A,ABP$5,$B:$B,"&lt;&gt;"&amp;'PART METHOD'!$D$4,$B:$B,"&lt;&gt;"&amp;'PART METHOD'!$D$6)))/ABP$3,0)/3600/$E30</f>
        <v>0.02096569664903</v>
      </c>
      <c r="ABQ30" s="0" t="n">
        <f aca="false">IF($T30="●",SUMIFS(ST_SUM!ACE:ACE,ST_SUM!$L:$L,$G30,ST_SUM!$M:$M,IF($B30='PART METHOD'!$D$4,"FMCNC1",IF($B30='PART METHOD'!$D$6,"FMCNC2","STD")))/IF($B30='PART METHOD'!$D$4,COUNTIFS($G:$G,$G30,$T:$T,"●",$A:$A,ABQ$5,$B:$B,'PART METHOD'!$D$4),IF($B30='PART METHOD'!$D$6,COUNTIFS($G:$G,$G30,$T:$T,"●",$A:$A,ABQ$5,$B:$B,'PART METHOD'!$D$6),COUNTIFS($G:$G,$G30,$T:$T,"●",$A:$A,ABQ$5,$B:$B,"&lt;&gt;"&amp;'PART METHOD'!$D$4,$B:$B,"&lt;&gt;"&amp;'PART METHOD'!$D$6)))/ABQ$3,0)/3600/$E30</f>
        <v>0.006169389329806</v>
      </c>
      <c r="ABR30" s="0" t="n">
        <f aca="false">IF($U30="●",SUMIFS(ST_SUM!ACF:ACF,ST_SUM!$L:$L,$G30,ST_SUM!$M:$M,IF($B30='PART METHOD'!$D$4,"FMCNC1",IF($B30='PART METHOD'!$D$6,"FMCNC2","STD")))/IF($B30='PART METHOD'!$D$4,COUNTIFS($G:$G,$G30,$U:$U,"●",$A:$A,ABR$5,$B:$B,'PART METHOD'!$D$4),IF($B30='PART METHOD'!$D$6,COUNTIFS($G:$G,$G30,$U:$U,"●",$A:$A,ABR$5,$B:$B,'PART METHOD'!$D$6),COUNTIFS($G:$G,$G30,$U:$U,"●",$A:$A,ABR$5,$B:$B,"&lt;&gt;"&amp;'PART METHOD'!$D$4,$B:$B,"&lt;&gt;"&amp;'PART METHOD'!$D$6)))/ABR$3,0)/3600/$E30</f>
        <v>0.0285514426256614</v>
      </c>
      <c r="ABS30" s="0" t="n">
        <f aca="false">IF($V30="●",SUMIFS(ST_SUM!ACG:ACG,ST_SUM!$L:$L,$G30,ST_SUM!$M:$M,IF($B30='PART METHOD'!$D$4,"FMCNC1",IF($B30='PART METHOD'!$D$6,"FMCNC2","STD")))/IF($B30='PART METHOD'!$D$4,COUNTIFS($G:$G,$G30,$V:$V,"●",$A:$A,ABS$5,$B:$B,'PART METHOD'!$D$4),IF($B30='PART METHOD'!$D$6,COUNTIFS($G:$G,$G30,$V:$V,"●",$A:$A,ABS$5,$B:$B,'PART METHOD'!$D$6),COUNTIFS($G:$G,$G30,$V:$V,"●",$A:$A,ABS$5,$B:$B,"&lt;&gt;"&amp;'PART METHOD'!$D$4,$B:$B,"&lt;&gt;"&amp;'PART METHOD'!$D$6)))/ABS$3,0)/3600/$E30</f>
        <v>0.0675882605820106</v>
      </c>
      <c r="ABT30" s="0" t="n">
        <f aca="false">IF($W30="●",SUMIFS(ST_SUM!ACH:ACH,ST_SUM!$L:$L,$G30,ST_SUM!$N:$N,IF($B30='PART METHOD'!$D$5,"HAND","STD"))/COUNTIFS($G:$G,$G30,$W:$W,"●",$A:$A,ABT$5,$B:$B,IF($B30='PART METHOD'!$D$5,'PART METHOD'!$D$5,"&lt;&gt;"&amp;'PART METHOD'!$D$5))/ABT$3,0)/3600/$E30</f>
        <v>0.0276635416666667</v>
      </c>
      <c r="ABU30" s="0" t="n">
        <f aca="false">IF($X30="●",SUMIFS(ST_SUM!ACI:ACI,ST_SUM!$L:$L,$G30)/COUNTIFS($G:$G,$G30,$X:$X,"●",$A:$A,ABU$5)/ABU$3,0)/3600/$E30</f>
        <v>0</v>
      </c>
      <c r="ABV30" s="0" t="n">
        <f aca="false">IF($Y30="●",SUMIFS(ST_SUM!ACJ:ACJ,ST_SUM!$L:$L,$G30)/COUNTIFS($G:$G,$G30,$Y:$Y,"●",$A:$A,ABV$5)/ABV$3,0)/3600/$E30</f>
        <v>0.00908523065476191</v>
      </c>
      <c r="ABW30" s="0" t="n">
        <f aca="false">IF($Z30="●",SUMIFS(ST_SUM!ACK:ACK,ST_SUM!$L:$L,$G30)/COUNTIFS($G:$G,$G30,$Z:$Z,"●",$A:$A,ABW$5)/ABW$3,0)/3600/$E30</f>
        <v>0.0145412918871252</v>
      </c>
      <c r="ABX30" s="0" t="n">
        <f aca="false">IF($AA30="●",SUMIFS(ST_SUM!ACL:ACL,ST_SUM!$L:$L,$G30)/COUNTIFS($G:$G,$G30,$AA:$AA,"●",$A:$A,ABX$5)/ABX$3,0)/3600/$E30</f>
        <v>0</v>
      </c>
      <c r="ABY30" s="0" t="n">
        <f aca="false">IF($AB30="●",SUMIFS(ST_SUM!ACM:ACM,ST_SUM!$L:$L,$G30)/COUNTIFS($G:$G,$G30,$AB:$AB,"●",$A:$A,ABY$5)/ABY$3,0)/3600/$E30</f>
        <v>0.00909999173280423</v>
      </c>
      <c r="ABZ30" s="0" t="n">
        <f aca="false">IF($AC30="●",SUMIFS(ST_SUM!ACN:ACN,ST_SUM!$L:$L,$G30)/COUNTIFS($G:$G,$G30,$AC:$AC,"●",$A:$A,ABZ$5)/ABZ$3,0)/3600/$E30</f>
        <v>0.0149825355489418</v>
      </c>
      <c r="ACA30" s="0" t="n">
        <f aca="false">IF($AD30="●",SUMIFS(ST_SUM!ACO:ACO,ST_SUM!$L:$L,$G30)/COUNTIFS($G:$G,$G30,$AD:$AD,"●",$A:$A,ACA$5)/ACA$3,0)/3600/$E30</f>
        <v>0.0134115189594356</v>
      </c>
      <c r="ACB30" s="0" t="n">
        <f aca="false">IF($AE30="●",SUMIFS(ST_SUM!ACP:ACP,ST_SUM!$L:$L,$G30)/COUNTIFS($G:$G,$G30,$AE:$AE,"●",$A:$A,ACB$5)/ACB$3,0)/3600/$E30</f>
        <v>0.0932879464285714</v>
      </c>
      <c r="ACC30" s="0" t="n">
        <f aca="false">IF($AF30="●",SUMIFS(ST_SUM!ACQ:ACQ,ST_SUM!$L:$L,$G30)/COUNTIFS($G:$G,$G30,$AF:$AF,"●",$A:$A,ACC$5)/ACC$3,0)/3600/$E30</f>
        <v>0</v>
      </c>
      <c r="ACD30" s="0" t="n">
        <f aca="false">IF($AG30="●",SUMIFS(ST_SUM!ACR:ACR,ST_SUM!$L:$L,$G30)/COUNTIFS($G:$G,$G30,$AG:$AG,"●",$A:$A,ACD$5)/ACD$3,0)/3600/$E30</f>
        <v>0.0137395171957672</v>
      </c>
      <c r="ACE30" s="0" t="n">
        <f aca="false">IF($AH30="●",SUMIFS(ST_SUM!ACS:ACS,ST_SUM!$L:$L,$G30)/COUNTIFS($G:$G,$G30,$AH:$AH,"●",$A:$A,ACE$5)/ACE$3,0)/3600/$E30</f>
        <v>0</v>
      </c>
      <c r="ACF30" s="0" t="n">
        <f aca="false">IF($AI30="●",SUMIFS(ST_SUM!ACT:ACT,ST_SUM!$L:$L,$G30)/COUNTIFS($G:$G,$G30,$AI:$AI,"●",$A:$A,ACF$5)/ACF$3,0)/3600/$E30</f>
        <v>0</v>
      </c>
      <c r="ACG30" s="0" t="n">
        <f aca="false">IF($AJ30="●",SUMIFS(ST_SUM!ACU:ACU,ST_SUM!$L:$L,$G30)/COUNTIFS($G:$G,$G30,$AJ:$AJ,"●",$A:$A,ACG$5)/ACG$3,0)/3600/$E30</f>
        <v>0</v>
      </c>
      <c r="ACH30" s="0" t="n">
        <f aca="false">IF($AK30="●",SUMIFS(ST_SUM!ACV:ACV,ST_SUM!$L:$L,$G30)/COUNTIFS($G:$G,$G30,$AK:$AK,"●",$A:$A,ACH$5)/ACH$3,0)/3600/$E30</f>
        <v>0.0835793981481482</v>
      </c>
      <c r="ACI30" s="0" t="n">
        <f aca="false">IF($AL30="●",SUMIFS(ST_SUM!ACW:ACW,ST_SUM!$L:$L,$G30)/COUNTIFS($G:$G,$G30,$AL:$AL,"●",$A:$A,ACI$5)/ACI$3,0)/3600/$E30</f>
        <v>0.0160965327380952</v>
      </c>
      <c r="ACJ30" s="0" t="n">
        <f aca="false">IF($AM30="●",SUMIFS(ST_SUM!ACX:ACX,ST_SUM!$L:$L,$G30)/COUNTIFS($G:$G,$G30,$AM:$AM,"●",$A:$A,ACJ$5)/ACJ$3,0)/3600/$E30</f>
        <v>0.0183746469907407</v>
      </c>
      <c r="ACK30" s="0" t="n">
        <f aca="false">IF($AN30="●",SUMIFS(ST_SUM!ACY:ACY,ST_SUM!$L:$L,$G30)/COUNTIFS($G:$G,$G30,$AN:$AN,"●",$A:$A,ACK$5)/ACK$3,0)/3600/$E30</f>
        <v>0.0176368303571429</v>
      </c>
      <c r="ACL30" s="0" t="n">
        <f aca="false">IF($AO30="●",SUMIFS(ST_SUM!ACZ:ACZ,ST_SUM!$L:$L,$G30)/COUNTIFS($G:$G,$G30,$AO:$AO,"●",$A:$A,ACL$5)/ACL$3,0)/3600/$E30</f>
        <v>0</v>
      </c>
      <c r="ACM30" s="0" t="n">
        <f aca="false">IF($AP30="●",SUMIFS(ST_SUM!ADA:ADA,ST_SUM!$L:$L,$G30)/COUNTIFS($G:$G,$G30,$AP:$AP,"●",$A:$A,ACM$5)/ACM$3,0)/3600/$E30</f>
        <v>0.015112962962963</v>
      </c>
      <c r="ACN30" s="0" t="n">
        <f aca="false">IF($AQ30="●",SUMIFS(ST_SUM!ADB:ADB,ST_SUM!$L:$L,$G30)/COUNTIFS($G:$G,$G30,$AQ:$AQ,"●",$A:$A,ACN$5)/ACN$3,0)/3600/$E30</f>
        <v>0</v>
      </c>
      <c r="ACO30" s="0" t="n">
        <f aca="false">IF($AR30="●",SUMIFS(ST_SUM!ADC:ADC,ST_SUM!$L:$L,$G30)/COUNTIFS($G:$G,$G30,$AR:$AR,"●",$A:$A,ACO$5)/ACO$3,0)/3600/$E30</f>
        <v>0</v>
      </c>
      <c r="ACP30" s="0" t="n">
        <f aca="false">IF($AS30="●",SUMIFS(ST_SUM!ADD:ADD,ST_SUM!$L:$L,$G30)/COUNTIFS($G:$G,$G30,$AS:$AS,"●",$A:$A,ACP$5)/ACP$3,0)/3600/$E30</f>
        <v>0</v>
      </c>
      <c r="ACQ30" s="0" t="n">
        <f aca="false">IF($AT30="●",SUMIFS(ST_SUM!ADE:ADE,ST_SUM!$L:$L,$G30)/COUNTIFS($G:$G,$G30,$AT:$AT,"●",$A:$A,ACQ$5)/ACQ$3,0)/3600/$E30</f>
        <v>0.0232832341269841</v>
      </c>
      <c r="ACR30" s="0" t="n">
        <f aca="false">IF($AU30="●",SUMIFS(ST_SUM!ADF:ADF,ST_SUM!$L:$L,$G30)/COUNTIFS($G:$G,$G30,$AU:$AU,"●",$A:$A,ACR$5)/ACR$3,0)/3600/$E30</f>
        <v>0.00860070381393298</v>
      </c>
      <c r="ACS30" s="0" t="n">
        <f aca="false">IF($AV30="●",SUMIFS(ST_SUM!ADG:ADG,ST_SUM!$L:$L,$G30)/COUNTIFS($G:$G,$G30,$AV:$AV,"●",$A:$A,ACS$5)/ACS$3,0)/3600/$E30</f>
        <v>0</v>
      </c>
      <c r="ACT30" s="0" t="n">
        <f aca="false">IF($AW30="●",SUMIFS(ST_SUM!ADH:ADH,ST_SUM!$L:$L,$G30)/COUNTIFS($G:$G,$G30,$AW:$AW,"●",$A:$A,ACT$5)/ACT$3,0)/3600/$E30</f>
        <v>0.0106333664021164</v>
      </c>
      <c r="ACU30" s="0" t="n">
        <f aca="false">IF($AX30="●",SUMIFS(ST_SUM!ADI:ADI,ST_SUM!$L:$L,$G30)/COUNTIFS($G:$G,$G30,$AX:$AX,"●",$A:$A,ACU$5)/ACU$3,0)/3600/$E30</f>
        <v>0.0104658564814815</v>
      </c>
      <c r="ACV30" s="0" t="n">
        <f aca="false">IF($AY30="●",SUMIFS(ST_SUM!ADJ:ADJ,ST_SUM!$L:$L,$G30)/COUNTIFS($G:$G,$G30,$AY:$AY,"●",$A:$A,ACV$5)/ACV$3,0)/3600/$E30</f>
        <v>0.0453384093915344</v>
      </c>
      <c r="ACW30" s="0" t="n">
        <f aca="false">IF($AZ30="●",SUMIFS(ST_SUM!ADK:ADK,ST_SUM!$L:$L,$G30)/COUNTIFS($G:$G,$G30,$AZ:$AZ,"●",$A:$A,ACW$5)/ACW$3,0)/3600/$E30</f>
        <v>0.0195800760582011</v>
      </c>
      <c r="ACX30" s="0" t="n">
        <f aca="false">IF($BA30="●",SUMIFS(ST_SUM!ADL:ADL,ST_SUM!$L:$L,$G30)/COUNTIFS($G:$G,$G30,$BA:$BA,"●",$A:$A,ACX$5)/ACX$3,0)/3600/$E30</f>
        <v>0.0103588293650794</v>
      </c>
      <c r="ACY30" s="0" t="n">
        <f aca="false">IF($BB30="●",SUMIFS(ST_SUM!ADM:ADM,ST_SUM!$L:$L,$G30)/COUNTIFS($G:$G,$G30,$BB:$BB,"●",$A:$A,ACY$5)/ACY$3,0)/3600/$E30</f>
        <v>0.0174130291005291</v>
      </c>
      <c r="ACZ30" s="0" t="n">
        <f aca="false">IF($BC30="●",SUMIFS(ST_SUM!ADN:ADN,ST_SUM!$L:$L,$G30)/COUNTIFS($G:$G,$G30,$BC:$BC,"●",$A:$A,ACZ$5)/ACZ$3,0)/3600/$E30</f>
        <v>0.0229422842261905</v>
      </c>
      <c r="ADA30" s="0" t="n">
        <f aca="false">IF($BD30="●",SUMIFS(ST_SUM!ADO:ADO,ST_SUM!$L:$L,$G30)/COUNTIFS($G:$G,$G30,$BD:$BD,"●",$A:$A,ADA$5)/ADA$3,0)/3600/$E30</f>
        <v>0</v>
      </c>
      <c r="ADB30" s="0" t="n">
        <f aca="false">IF($BE30="●",SUMIFS(ST_SUM!ADP:ADP,ST_SUM!$L:$L,$G30)/COUNTIFS($G:$G,$G30,$BE:$BE,"●",$A:$A,ADB$5)/ADB$3,0)/3600/$E30</f>
        <v>0.0209343309082892</v>
      </c>
      <c r="ADC30" s="0" t="n">
        <f aca="false">IF($BF30="●",SUMIFS(ST_SUM!ADQ:ADQ,ST_SUM!$L:$L,$G30)/COUNTIFS($G:$G,$G30,$BF:$BF,"●",$A:$A,ADC$5)/ADC$3,0)/3600/$E30</f>
        <v>0</v>
      </c>
      <c r="ADD30" s="0" t="n">
        <f aca="false">IF($BG30="●",SUMIFS(ST_SUM!ADR:ADR,ST_SUM!$L:$L,$G30)/COUNTIFS($G:$G,$G30,$BG:$BG,"●",$A:$A,ADD$5)/ADD$3,0)/3600/$E30</f>
        <v>0</v>
      </c>
      <c r="ADE30" s="0" t="n">
        <f aca="false">IF($BH30="●",SUMIFS(ST_SUM!ADS:ADS,ST_SUM!$L:$L,$G30)/COUNTIFS($G:$G,$G30,$BH:$BH,"●",$A:$A,ADE$5)/ADE$3,0)/3600/$E30</f>
        <v>0.0291995618386243</v>
      </c>
      <c r="ADF30" s="0" t="n">
        <f aca="false">IF($BI30="●",SUMIFS(ST_SUM!ADT:ADT,ST_SUM!$L:$L,$G30)/COUNTIFS($G:$G,$G30,$BI:$BI,"●",$A:$A,ADF$5)/ADF$3,0)/3600/$E30</f>
        <v>0.00560687830687831</v>
      </c>
      <c r="ADG30" s="0" t="n">
        <f aca="false">IF($BJ30="●",SUMIFS(ST_SUM!ADU:ADU,ST_SUM!$L:$L,$G30)/COUNTIFS($G:$G,$G30,$BJ:$BJ,"●",$A:$A,ADG$5)/ADG$3,0)/3600/$E30</f>
        <v>0.0216965277777778</v>
      </c>
      <c r="ADH30" s="0" t="n">
        <f aca="false">IF($BK30="●",SUMIFS(ST_SUM!ADV:ADV,ST_SUM!$L:$L,$G30)/COUNTIFS($G:$G,$G30,$BK:$BK,"●",$A:$A,ADH$5)/ADH$3,0)/3600/$E30</f>
        <v>0.0218979910714286</v>
      </c>
      <c r="ADI30" s="0" t="n">
        <f aca="false">IF($BL30="●",SUMIFS(ST_SUM!ADW:ADW,ST_SUM!$L:$L,$G30)/COUNTIFS($G:$G,$G30,$BL:$BL,"●",$A:$A,ADI$5)/ADI$3,0)/3600/$E30</f>
        <v>0.0220272404100529</v>
      </c>
      <c r="ADJ30" s="0" t="n">
        <f aca="false">IF($BM30="●",SUMIFS(ST_SUM!ADX:ADX,ST_SUM!$L:$L,$G30)/COUNTIFS($G:$G,$G30,$BM:$BM,"●",$A:$A,ADJ$5)/ADJ$3,0)/3600/$E30</f>
        <v>0</v>
      </c>
      <c r="ADK30" s="0" t="n">
        <f aca="false">IF($BN30="●",SUMIFS(ST_SUM!ADY:ADY,ST_SUM!$L:$L,$G30)/COUNTIFS($G:$G,$G30,$BN:$BN,"●",$A:$A,ADK$5)/ADK$3,0)/3600/$E30</f>
        <v>0.0252278306878307</v>
      </c>
      <c r="ADL30" s="0" t="n">
        <f aca="false">IF($BO30="●",SUMIFS(ST_SUM!ADZ:ADZ,ST_SUM!$L:$L,$G30)/COUNTIFS($G:$G,$G30,$BO:$BO,"●",$A:$A,ADL$5)/ADL$3,0)/3600/$E30</f>
        <v>0.00811917438271605</v>
      </c>
      <c r="ADM30" s="0" t="n">
        <f aca="false">IF($BP30="●",SUMIFS(ST_SUM!AEA:AEA,ST_SUM!$L:$L,$G30)/COUNTIFS($G:$G,$G30,$BP:$BP,"●",$A:$A,ADM$5)/ADM$3,0)/3600/$E30</f>
        <v>0.0217784832451499</v>
      </c>
      <c r="ADN30" s="0" t="n">
        <f aca="false">IF($BQ30="●",SUMIFS(ST_SUM!AEB:AEB,ST_SUM!$L:$L,$G30)/COUNTIFS($G:$G,$G30,$BQ:$BQ,"●",$A:$A,ADN$5)/ADN$3,0)/3600/$E30</f>
        <v>0</v>
      </c>
      <c r="ADO30" s="0" t="n">
        <f aca="false">IF($BR30="●",SUMIFS(ST_SUM!AEC:AEC,ST_SUM!$L:$L,$G30)/COUNTIFS($G:$G,$G30,$BR:$BR,"●",$A:$A,ADO$5)/ADO$3,0)/3600/$E30</f>
        <v>0</v>
      </c>
      <c r="ADP30" s="0" t="n">
        <f aca="false">IF($BS30="●",SUMIFS(ST_SUM!AED:AED,ST_SUM!$L:$L,$G30)/COUNTIFS($G:$G,$G30,$BS:$BS,"●",$A:$A,ADP$5)/ADP$3,0)/3600/$E30</f>
        <v>0.0284279203869048</v>
      </c>
      <c r="ADQ30" s="0" t="n">
        <f aca="false">IF($BT30="●",SUMIFS(ST_SUM!AEE:AEE,ST_SUM!$L:$L,$G30)/COUNTIFS($G:$G,$G30,$BT:$BT,"●",$A:$A,ADQ$5)/ADQ$3,0)/3600/$E30</f>
        <v>0.0133083994708995</v>
      </c>
      <c r="ADR30" s="0" t="n">
        <f aca="false">SUM(ABE30:ADQ30)</f>
        <v>1.07050285948523</v>
      </c>
      <c r="ADS30" s="0" t="e">
        <f aca="false">IF($H30="●",SUMIFS(ST_SUM!AEG:AEG,ST_SUM!$L:$L,$G30)/COUNTIFS($G:$G,$G30,$H:$H,"●",$A:$A,ADS$5)/ADS$3,0)/3600/$E30</f>
        <v>#N/A</v>
      </c>
      <c r="ADT30" s="0" t="e">
        <f aca="false">IF($I30="●",SUMIFS(ST_SUM!AEH:AEH,ST_SUM!$L:$L,$G30)/COUNTIFS($G:$G,$G30,$I:$I,"●",$A:$A,ADT$5)/ADT$3,0)/3600/$E30</f>
        <v>#N/A</v>
      </c>
      <c r="ADU30" s="0" t="n">
        <f aca="false">IF($J30="●",SUMIFS(ST_SUM!AEI:AEI,ST_SUM!$L:$L,$G30)/COUNTIFS($G:$G,$G30,$J:$J,"●",$A:$A,ADU$5)/ADU$3,0)/3600/$E30</f>
        <v>0</v>
      </c>
      <c r="ADV30" s="0" t="e">
        <f aca="false">IF($K30="●",SUMIFS(ST_SUM!AEJ:AEJ,ST_SUM!$L:$L,$G30)/COUNTIFS($G:$G,$G30,$K:$K,"●",$A:$A,ADV$5)/ADV$3,0)/3600/$E30</f>
        <v>#N/A</v>
      </c>
      <c r="ADW30" s="0" t="n">
        <f aca="false">IF($L30="●",SUMIFS(ST_SUM!AEK:AEK,ST_SUM!$L:$L,$G30)/COUNTIFS($G:$G,$G30,$L:$L,"●",$A:$A,ADW$5)/ADW$3,0)/3600/$E30</f>
        <v>0</v>
      </c>
      <c r="ADX30" s="0" t="n">
        <f aca="false">IF($M30="●",SUMIFS(ST_SUM!AEL:AEL,ST_SUM!$L:$L,$G30)/COUNTIFS($G:$G,$G30,$M:$M,"●",$A:$A,ADX$5)/ADX$3,0)/3600/$E30</f>
        <v>0</v>
      </c>
      <c r="ADY30" s="0" t="e">
        <f aca="false">IF($N30="●",SUMIFS(ST_SUM!AEM:AEM,ST_SUM!$L:$L,$G30)/COUNTIFS($G:$G,$G30,$N:$N,"●",$A:$A,ADY$5)/ADY$3,0)/3600/$E30</f>
        <v>#N/A</v>
      </c>
      <c r="ADZ30" s="0" t="n">
        <f aca="false">IF($O30="●",SUMIFS(ST_SUM!AEN:AEN,ST_SUM!$L:$L,$G30,ST_SUM!$M:$M,IF($B30='PART METHOD'!$D$4,"FMCNC1",IF($B30='PART METHOD'!$D$6,"FMCNC2","STD")))/IF($B30='PART METHOD'!$D$4,COUNTIFS($G:$G,$G30,$O:$O,"●",$A:$A,ADZ$5,$B:$B,'PART METHOD'!$D$4),IF($B30='PART METHOD'!$D$6,COUNTIFS($G:$G,$G30,$O:$O,"●",$A:$A,ADZ$5,$B:$B,'PART METHOD'!$D$6),COUNTIFS($G:$G,$G30,$O:$O,"●",$A:$A,ADZ$5,$B:$B,"&lt;&gt;"&amp;'PART METHOD'!$D$4,$B:$B,"&lt;&gt;"&amp;'PART METHOD'!$D$6)))/ADZ$3,0)/3600/$E30</f>
        <v>0.0301856007996633</v>
      </c>
      <c r="AEA30" s="0" t="n">
        <f aca="false">IF($P30="●",SUMIFS(ST_SUM!AEO:AEO,ST_SUM!$L:$L,$G30,ST_SUM!$M:$M,IF($B30='PART METHOD'!$D$4,"FMCNC1",IF($B30='PART METHOD'!$D$6,"FMCNC2","STD")))/IF($B30='PART METHOD'!$D$4,COUNTIFS($G:$G,$G30,$P:$P,"●",$A:$A,AEA$5,$B:$B,'PART METHOD'!$D$4),IF($B30='PART METHOD'!$D$6,COUNTIFS($G:$G,$G30,$P:$P,"●",$A:$A,AEA$5,$B:$B,'PART METHOD'!$D$6),COUNTIFS($G:$G,$G30,$P:$P,"●",$A:$A,AEA$5,$B:$B,"&lt;&gt;"&amp;'PART METHOD'!$D$4,$B:$B,"&lt;&gt;"&amp;'PART METHOD'!$D$6)))/AEA$3,0)/3600/$E30</f>
        <v>0.014542450547138</v>
      </c>
      <c r="AEB30" s="0" t="n">
        <f aca="false">IF($Q30="●",SUMIFS(ST_SUM!AEP:AEP,ST_SUM!$L:$L,$G30,ST_SUM!$M:$M,IF($B30='PART METHOD'!$D$4,"FMCNC1",IF($B30='PART METHOD'!$D$6,"FMCNC2","STD")))/IF($B30='PART METHOD'!$D$4,COUNTIFS($G:$G,$G30,$Q:$Q,"●",$A:$A,AEB$5,$B:$B,'PART METHOD'!$D$4),IF($B30='PART METHOD'!$D$6,COUNTIFS($G:$G,$G30,$Q:$Q,"●",$A:$A,AEB$5,$B:$B,'PART METHOD'!$D$6),COUNTIFS($G:$G,$G30,$Q:$Q,"●",$A:$A,AEB$5,$B:$B,"&lt;&gt;"&amp;'PART METHOD'!$D$4,$B:$B,"&lt;&gt;"&amp;'PART METHOD'!$D$6)))/AEB$3,0)/3600/$E30</f>
        <v>0.0806075</v>
      </c>
      <c r="AEC30" s="0" t="n">
        <f aca="false">IF($R30="●",SUMIFS(ST_SUM!AEQ:AEQ,ST_SUM!$L:$L,$G30,ST_SUM!$M:$M,IF($B30='PART METHOD'!$D$4,"FMCNC1",IF($B30='PART METHOD'!$D$6,"FMCNC2","STD")))/IF($B30='PART METHOD'!$D$4,COUNTIFS($G:$G,$G30,$R:$R,"●",$A:$A,AEC$5,$B:$B,'PART METHOD'!$D$4),IF($B30='PART METHOD'!$D$6,COUNTIFS($G:$G,$G30,$R:$R,"●",$A:$A,AEC$5,$B:$B,'PART METHOD'!$D$6),COUNTIFS($G:$G,$G30,$R:$R,"●",$A:$A,AEC$5,$B:$B,"&lt;&gt;"&amp;'PART METHOD'!$D$4,$B:$B,"&lt;&gt;"&amp;'PART METHOD'!$D$6)))/AEC$3,0)/3600/$E30</f>
        <v>0</v>
      </c>
      <c r="AED30" s="0" t="n">
        <f aca="false">IF($S30="●",SUMIFS(ST_SUM!AER:AER,ST_SUM!$L:$L,$G30,ST_SUM!$M:$M,IF($B30='PART METHOD'!$D$4,"FMCNC1",IF($B30='PART METHOD'!$D$6,"FMCNC2","STD")))/IF($B30='PART METHOD'!$D$4,COUNTIFS($G:$G,$G30,$S:$S,"●",$A:$A,AED$5,$B:$B,'PART METHOD'!$D$4),IF($B30='PART METHOD'!$D$6,COUNTIFS($G:$G,$G30,$S:$S,"●",$A:$A,AED$5,$B:$B,'PART METHOD'!$D$6),COUNTIFS($G:$G,$G30,$S:$S,"●",$A:$A,AED$5,$B:$B,"&lt;&gt;"&amp;'PART METHOD'!$D$4,$B:$B,"&lt;&gt;"&amp;'PART METHOD'!$D$6)))/AED$3,0)/3600/$E30</f>
        <v>0.0357617976641414</v>
      </c>
      <c r="AEE30" s="0" t="n">
        <f aca="false">IF($T30="●",SUMIFS(ST_SUM!AES:AES,ST_SUM!$L:$L,$G30,ST_SUM!$M:$M,IF($B30='PART METHOD'!$D$4,"FMCNC1",IF($B30='PART METHOD'!$D$6,"FMCNC2","STD")))/IF($B30='PART METHOD'!$D$4,COUNTIFS($G:$G,$G30,$T:$T,"●",$A:$A,AEE$5,$B:$B,'PART METHOD'!$D$4),IF($B30='PART METHOD'!$D$6,COUNTIFS($G:$G,$G30,$T:$T,"●",$A:$A,AEE$5,$B:$B,'PART METHOD'!$D$6),COUNTIFS($G:$G,$G30,$T:$T,"●",$A:$A,AEE$5,$B:$B,"&lt;&gt;"&amp;'PART METHOD'!$D$4,$B:$B,"&lt;&gt;"&amp;'PART METHOD'!$D$6)))/AEE$3,0)/3600/$E30</f>
        <v>0.00863622159090909</v>
      </c>
      <c r="AEF30" s="0" t="n">
        <f aca="false">IF($U30="●",SUMIFS(ST_SUM!AET:AET,ST_SUM!$L:$L,$G30,ST_SUM!$M:$M,IF($B30='PART METHOD'!$D$4,"FMCNC1",IF($B30='PART METHOD'!$D$6,"FMCNC2","STD")))/IF($B30='PART METHOD'!$D$4,COUNTIFS($G:$G,$G30,$U:$U,"●",$A:$A,AEF$5,$B:$B,'PART METHOD'!$D$4),IF($B30='PART METHOD'!$D$6,COUNTIFS($G:$G,$G30,$U:$U,"●",$A:$A,AEF$5,$B:$B,'PART METHOD'!$D$6),COUNTIFS($G:$G,$G30,$U:$U,"●",$A:$A,AEF$5,$B:$B,"&lt;&gt;"&amp;'PART METHOD'!$D$4,$B:$B,"&lt;&gt;"&amp;'PART METHOD'!$D$6)))/AEF$3,0)/3600/$E30</f>
        <v>0.0257416140572391</v>
      </c>
      <c r="AEG30" s="0" t="n">
        <f aca="false">IF($V30="●",SUMIFS(ST_SUM!AEU:AEU,ST_SUM!$L:$L,$G30,ST_SUM!$M:$M,IF($B30='PART METHOD'!$D$4,"FMCNC1",IF($B30='PART METHOD'!$D$6,"FMCNC2","STD")))/IF($B30='PART METHOD'!$D$4,COUNTIFS($G:$G,$G30,$V:$V,"●",$A:$A,AEG$5,$B:$B,'PART METHOD'!$D$4),IF($B30='PART METHOD'!$D$6,COUNTIFS($G:$G,$G30,$V:$V,"●",$A:$A,AEG$5,$B:$B,'PART METHOD'!$D$6),COUNTIFS($G:$G,$G30,$V:$V,"●",$A:$A,AEG$5,$B:$B,"&lt;&gt;"&amp;'PART METHOD'!$D$4,$B:$B,"&lt;&gt;"&amp;'PART METHOD'!$D$6)))/AEG$3,0)/3600/$E30</f>
        <v>0.0501710227272727</v>
      </c>
      <c r="AEH30" s="0" t="e">
        <f aca="false">IF($W30="●",SUMIFS(ST_SUM!AEV:AEV,ST_SUM!$L:$L,$G30,ST_SUM!$N:$N,IF($B30='PART METHOD'!$D$5,"HAND","STD"))/COUNTIFS($G:$G,$G30,$W:$W,"●",$A:$A,AEH$5,$B:$B,IF($B30='PART METHOD'!$D$5,'PART METHOD'!$D$5,"&lt;&gt;"&amp;'PART METHOD'!$D$5))/AEH$3,0)/3600/$E30</f>
        <v>#N/A</v>
      </c>
      <c r="AEI30" s="0" t="n">
        <f aca="false">IF($X30="●",SUMIFS(ST_SUM!AEW:AEW,ST_SUM!$L:$L,$G30)/COUNTIFS($G:$G,$G30,$X:$X,"●",$A:$A,AEI$5)/AEI$3,0)/3600/$E30</f>
        <v>0</v>
      </c>
      <c r="AEJ30" s="0" t="e">
        <f aca="false">IF($Y30="●",SUMIFS(ST_SUM!AEX:AEX,ST_SUM!$L:$L,$G30)/COUNTIFS($G:$G,$G30,$Y:$Y,"●",$A:$A,AEJ$5)/AEJ$3,0)/3600/$E30</f>
        <v>#N/A</v>
      </c>
      <c r="AEK30" s="0" t="e">
        <f aca="false">IF($Z30="●",SUMIFS(ST_SUM!AEY:AEY,ST_SUM!$L:$L,$G30)/COUNTIFS($G:$G,$G30,$Z:$Z,"●",$A:$A,AEK$5)/AEK$3,0)/3600/$E30</f>
        <v>#N/A</v>
      </c>
      <c r="AEL30" s="0" t="n">
        <f aca="false">IF($AA30="●",SUMIFS(ST_SUM!AEZ:AEZ,ST_SUM!$L:$L,$G30)/COUNTIFS($G:$G,$G30,$AA:$AA,"●",$A:$A,AEL$5)/AEL$3,0)/3600/$E30</f>
        <v>0</v>
      </c>
      <c r="AEM30" s="0" t="e">
        <f aca="false">IF($AB30="●",SUMIFS(ST_SUM!AFA:AFA,ST_SUM!$L:$L,$G30)/COUNTIFS($G:$G,$G30,$AB:$AB,"●",$A:$A,AEM$5)/AEM$3,0)/3600/$E30</f>
        <v>#N/A</v>
      </c>
      <c r="AEN30" s="0" t="e">
        <f aca="false">IF($AC30="●",SUMIFS(ST_SUM!AFB:AFB,ST_SUM!$L:$L,$G30)/COUNTIFS($G:$G,$G30,$AC:$AC,"●",$A:$A,AEN$5)/AEN$3,0)/3600/$E30</f>
        <v>#N/A</v>
      </c>
      <c r="AEO30" s="0" t="e">
        <f aca="false">IF($AD30="●",SUMIFS(ST_SUM!AFC:AFC,ST_SUM!$L:$L,$G30)/COUNTIFS($G:$G,$G30,$AD:$AD,"●",$A:$A,AEO$5)/AEO$3,0)/3600/$E30</f>
        <v>#N/A</v>
      </c>
      <c r="AEP30" s="0" t="e">
        <f aca="false">IF($AE30="●",SUMIFS(ST_SUM!AFD:AFD,ST_SUM!$L:$L,$G30)/COUNTIFS($G:$G,$G30,$AE:$AE,"●",$A:$A,AEP$5)/AEP$3,0)/3600/$E30</f>
        <v>#N/A</v>
      </c>
      <c r="AEQ30" s="0" t="n">
        <f aca="false">IF($AF30="●",SUMIFS(ST_SUM!AFE:AFE,ST_SUM!$L:$L,$G30)/COUNTIFS($G:$G,$G30,$AF:$AF,"●",$A:$A,AEQ$5)/AEQ$3,0)/3600/$E30</f>
        <v>0</v>
      </c>
      <c r="AER30" s="0" t="e">
        <f aca="false">IF($AG30="●",SUMIFS(ST_SUM!AFF:AFF,ST_SUM!$L:$L,$G30)/COUNTIFS($G:$G,$G30,$AG:$AG,"●",$A:$A,AER$5)/AER$3,0)/3600/$E30</f>
        <v>#N/A</v>
      </c>
      <c r="AES30" s="0" t="n">
        <f aca="false">IF($AH30="●",SUMIFS(ST_SUM!AFG:AFG,ST_SUM!$L:$L,$G30)/COUNTIFS($G:$G,$G30,$AH:$AH,"●",$A:$A,AES$5)/AES$3,0)/3600/$E30</f>
        <v>0</v>
      </c>
      <c r="AET30" s="0" t="n">
        <f aca="false">IF($AI30="●",SUMIFS(ST_SUM!AFH:AFH,ST_SUM!$L:$L,$G30)/COUNTIFS($G:$G,$G30,$AI:$AI,"●",$A:$A,AET$5)/AET$3,0)/3600/$E30</f>
        <v>0</v>
      </c>
      <c r="AEU30" s="0" t="n">
        <f aca="false">IF($AJ30="●",SUMIFS(ST_SUM!AFI:AFI,ST_SUM!$L:$L,$G30)/COUNTIFS($G:$G,$G30,$AJ:$AJ,"●",$A:$A,AEU$5)/AEU$3,0)/3600/$E30</f>
        <v>0</v>
      </c>
      <c r="AEV30" s="0" t="e">
        <f aca="false">IF($AK30="●",SUMIFS(ST_SUM!AFJ:AFJ,ST_SUM!$L:$L,$G30)/COUNTIFS($G:$G,$G30,$AK:$AK,"●",$A:$A,AEV$5)/AEV$3,0)/3600/$E30</f>
        <v>#N/A</v>
      </c>
      <c r="AEW30" s="0" t="e">
        <f aca="false">IF($AL30="●",SUMIFS(ST_SUM!AFK:AFK,ST_SUM!$L:$L,$G30)/COUNTIFS($G:$G,$G30,$AL:$AL,"●",$A:$A,AEW$5)/AEW$3,0)/3600/$E30</f>
        <v>#N/A</v>
      </c>
      <c r="AEX30" s="0" t="e">
        <f aca="false">IF($AM30="●",SUMIFS(ST_SUM!AFL:AFL,ST_SUM!$L:$L,$G30)/COUNTIFS($G:$G,$G30,$AM:$AM,"●",$A:$A,AEX$5)/AEX$3,0)/3600/$E30</f>
        <v>#N/A</v>
      </c>
      <c r="AEY30" s="0" t="e">
        <f aca="false">IF($AN30="●",SUMIFS(ST_SUM!AFM:AFM,ST_SUM!$L:$L,$G30)/COUNTIFS($G:$G,$G30,$AN:$AN,"●",$A:$A,AEY$5)/AEY$3,0)/3600/$E30</f>
        <v>#N/A</v>
      </c>
      <c r="AEZ30" s="0" t="n">
        <f aca="false">IF($AO30="●",SUMIFS(ST_SUM!AFN:AFN,ST_SUM!$L:$L,$G30)/COUNTIFS($G:$G,$G30,$AO:$AO,"●",$A:$A,AEZ$5)/AEZ$3,0)/3600/$E30</f>
        <v>0</v>
      </c>
      <c r="AFA30" s="0" t="e">
        <f aca="false">IF($AP30="●",SUMIFS(ST_SUM!AFO:AFO,ST_SUM!$L:$L,$G30)/COUNTIFS($G:$G,$G30,$AP:$AP,"●",$A:$A,AFA$5)/AFA$3,0)/3600/$E30</f>
        <v>#N/A</v>
      </c>
      <c r="AFB30" s="0" t="n">
        <f aca="false">IF($AQ30="●",SUMIFS(ST_SUM!AFP:AFP,ST_SUM!$L:$L,$G30)/COUNTIFS($G:$G,$G30,$AQ:$AQ,"●",$A:$A,AFB$5)/AFB$3,0)/3600/$E30</f>
        <v>0</v>
      </c>
      <c r="AFC30" s="0" t="n">
        <f aca="false">IF($AR30="●",SUMIFS(ST_SUM!AFQ:AFQ,ST_SUM!$L:$L,$G30)/COUNTIFS($G:$G,$G30,$AR:$AR,"●",$A:$A,AFC$5)/AFC$3,0)/3600/$E30</f>
        <v>0</v>
      </c>
      <c r="AFD30" s="0" t="n">
        <f aca="false">IF($AS30="●",SUMIFS(ST_SUM!AFR:AFR,ST_SUM!$L:$L,$G30)/COUNTIFS($G:$G,$G30,$AS:$AS,"●",$A:$A,AFD$5)/AFD$3,0)/3600/$E30</f>
        <v>0</v>
      </c>
      <c r="AFE30" s="0" t="e">
        <f aca="false">IF($AT30="●",SUMIFS(ST_SUM!AFS:AFS,ST_SUM!$L:$L,$G30)/COUNTIFS($G:$G,$G30,$AT:$AT,"●",$A:$A,AFE$5)/AFE$3,0)/3600/$E30</f>
        <v>#N/A</v>
      </c>
      <c r="AFF30" s="0" t="e">
        <f aca="false">IF($AU30="●",SUMIFS(ST_SUM!AFT:AFT,ST_SUM!$L:$L,$G30)/COUNTIFS($G:$G,$G30,$AU:$AU,"●",$A:$A,AFF$5)/AFF$3,0)/3600/$E30</f>
        <v>#N/A</v>
      </c>
      <c r="AFG30" s="0" t="n">
        <f aca="false">IF($AV30="●",SUMIFS(ST_SUM!AFU:AFU,ST_SUM!$L:$L,$G30)/COUNTIFS($G:$G,$G30,$AV:$AV,"●",$A:$A,AFG$5)/AFG$3,0)/3600/$E30</f>
        <v>0</v>
      </c>
      <c r="AFH30" s="0" t="e">
        <f aca="false">IF($AW30="●",SUMIFS(ST_SUM!AFV:AFV,ST_SUM!$L:$L,$G30)/COUNTIFS($G:$G,$G30,$AW:$AW,"●",$A:$A,AFH$5)/AFH$3,0)/3600/$E30</f>
        <v>#N/A</v>
      </c>
      <c r="AFI30" s="0" t="e">
        <f aca="false">IF($AX30="●",SUMIFS(ST_SUM!AFW:AFW,ST_SUM!$L:$L,$G30)/COUNTIFS($G:$G,$G30,$AX:$AX,"●",$A:$A,AFI$5)/AFI$3,0)/3600/$E30</f>
        <v>#N/A</v>
      </c>
      <c r="AFJ30" s="0" t="e">
        <f aca="false">IF($AY30="●",SUMIFS(ST_SUM!AFX:AFX,ST_SUM!$L:$L,$G30)/COUNTIFS($G:$G,$G30,$AY:$AY,"●",$A:$A,AFJ$5)/AFJ$3,0)/3600/$E30</f>
        <v>#N/A</v>
      </c>
      <c r="AFK30" s="0" t="e">
        <f aca="false">IF($AZ30="●",SUMIFS(ST_SUM!AFY:AFY,ST_SUM!$L:$L,$G30)/COUNTIFS($G:$G,$G30,$AZ:$AZ,"●",$A:$A,AFK$5)/AFK$3,0)/3600/$E30</f>
        <v>#N/A</v>
      </c>
      <c r="AFL30" s="0" t="e">
        <f aca="false">IF($BA30="●",SUMIFS(ST_SUM!AFZ:AFZ,ST_SUM!$L:$L,$G30)/COUNTIFS($G:$G,$G30,$BA:$BA,"●",$A:$A,AFL$5)/AFL$3,0)/3600/$E30</f>
        <v>#N/A</v>
      </c>
      <c r="AFM30" s="0" t="e">
        <f aca="false">IF($BB30="●",SUMIFS(ST_SUM!AGA:AGA,ST_SUM!$L:$L,$G30)/COUNTIFS($G:$G,$G30,$BB:$BB,"●",$A:$A,AFM$5)/AFM$3,0)/3600/$E30</f>
        <v>#N/A</v>
      </c>
      <c r="AFN30" s="0" t="e">
        <f aca="false">IF($BC30="●",SUMIFS(ST_SUM!AGB:AGB,ST_SUM!$L:$L,$G30)/COUNTIFS($G:$G,$G30,$BC:$BC,"●",$A:$A,AFN$5)/AFN$3,0)/3600/$E30</f>
        <v>#N/A</v>
      </c>
      <c r="AFO30" s="0" t="n">
        <f aca="false">IF($BD30="●",SUMIFS(ST_SUM!AGC:AGC,ST_SUM!$L:$L,$G30)/COUNTIFS($G:$G,$G30,$BD:$BD,"●",$A:$A,AFO$5)/AFO$3,0)/3600/$E30</f>
        <v>0</v>
      </c>
      <c r="AFP30" s="0" t="e">
        <f aca="false">IF($BE30="●",SUMIFS(ST_SUM!AGD:AGD,ST_SUM!$L:$L,$G30)/COUNTIFS($G:$G,$G30,$BE:$BE,"●",$A:$A,AFP$5)/AFP$3,0)/3600/$E30</f>
        <v>#N/A</v>
      </c>
      <c r="AFQ30" s="0" t="n">
        <f aca="false">IF($BF30="●",SUMIFS(ST_SUM!AGE:AGE,ST_SUM!$L:$L,$G30)/COUNTIFS($G:$G,$G30,$BF:$BF,"●",$A:$A,AFQ$5)/AFQ$3,0)/3600/$E30</f>
        <v>0</v>
      </c>
      <c r="AFR30" s="0" t="n">
        <f aca="false">IF($BG30="●",SUMIFS(ST_SUM!AGF:AGF,ST_SUM!$L:$L,$G30)/COUNTIFS($G:$G,$G30,$BG:$BG,"●",$A:$A,AFR$5)/AFR$3,0)/3600/$E30</f>
        <v>0</v>
      </c>
      <c r="AFS30" s="0" t="e">
        <f aca="false">IF($BH30="●",SUMIFS(ST_SUM!AGG:AGG,ST_SUM!$L:$L,$G30)/COUNTIFS($G:$G,$G30,$BH:$BH,"●",$A:$A,AFS$5)/AFS$3,0)/3600/$E30</f>
        <v>#N/A</v>
      </c>
      <c r="AFT30" s="0" t="e">
        <f aca="false">IF($BI30="●",SUMIFS(ST_SUM!AGH:AGH,ST_SUM!$L:$L,$G30)/COUNTIFS($G:$G,$G30,$BI:$BI,"●",$A:$A,AFT$5)/AFT$3,0)/3600/$E30</f>
        <v>#N/A</v>
      </c>
      <c r="AFU30" s="0" t="e">
        <f aca="false">IF($BJ30="●",SUMIFS(ST_SUM!AGI:AGI,ST_SUM!$L:$L,$G30)/COUNTIFS($G:$G,$G30,$BJ:$BJ,"●",$A:$A,AFU$5)/AFU$3,0)/3600/$E30</f>
        <v>#N/A</v>
      </c>
      <c r="AFV30" s="0" t="e">
        <f aca="false">IF($BK30="●",SUMIFS(ST_SUM!AGJ:AGJ,ST_SUM!$L:$L,$G30)/COUNTIFS($G:$G,$G30,$BK:$BK,"●",$A:$A,AFV$5)/AFV$3,0)/3600/$E30</f>
        <v>#N/A</v>
      </c>
      <c r="AFW30" s="0" t="e">
        <f aca="false">IF($BL30="●",SUMIFS(ST_SUM!AGK:AGK,ST_SUM!$L:$L,$G30)/COUNTIFS($G:$G,$G30,$BL:$BL,"●",$A:$A,AFW$5)/AFW$3,0)/3600/$E30</f>
        <v>#N/A</v>
      </c>
      <c r="AFX30" s="0" t="n">
        <f aca="false">IF($BM30="●",SUMIFS(ST_SUM!AGL:AGL,ST_SUM!$L:$L,$G30)/COUNTIFS($G:$G,$G30,$BM:$BM,"●",$A:$A,AFX$5)/AFX$3,0)/3600/$E30</f>
        <v>0</v>
      </c>
      <c r="AFY30" s="0" t="e">
        <f aca="false">IF($BN30="●",SUMIFS(ST_SUM!AGM:AGM,ST_SUM!$L:$L,$G30)/COUNTIFS($G:$G,$G30,$BN:$BN,"●",$A:$A,AFY$5)/AFY$3,0)/3600/$E30</f>
        <v>#N/A</v>
      </c>
      <c r="AFZ30" s="0" t="e">
        <f aca="false">IF($BO30="●",SUMIFS(ST_SUM!AGN:AGN,ST_SUM!$L:$L,$G30)/COUNTIFS($G:$G,$G30,$BO:$BO,"●",$A:$A,AFZ$5)/AFZ$3,0)/3600/$E30</f>
        <v>#N/A</v>
      </c>
      <c r="AGA30" s="0" t="e">
        <f aca="false">IF($BP30="●",SUMIFS(ST_SUM!AGO:AGO,ST_SUM!$L:$L,$G30)/COUNTIFS($G:$G,$G30,$BP:$BP,"●",$A:$A,AGA$5)/AGA$3,0)/3600/$E30</f>
        <v>#N/A</v>
      </c>
      <c r="AGB30" s="0" t="n">
        <f aca="false">IF($BQ30="●",SUMIFS(ST_SUM!AGP:AGP,ST_SUM!$L:$L,$G30)/COUNTIFS($G:$G,$G30,$BQ:$BQ,"●",$A:$A,AGB$5)/AGB$3,0)/3600/$E30</f>
        <v>0</v>
      </c>
      <c r="AGC30" s="0" t="n">
        <f aca="false">IF($BR30="●",SUMIFS(ST_SUM!AGQ:AGQ,ST_SUM!$L:$L,$G30)/COUNTIFS($G:$G,$G30,$BR:$BR,"●",$A:$A,AGC$5)/AGC$3,0)/3600/$E30</f>
        <v>0</v>
      </c>
      <c r="AGD30" s="0" t="e">
        <f aca="false">IF($BS30="●",SUMIFS(ST_SUM!AGR:AGR,ST_SUM!$L:$L,$G30)/COUNTIFS($G:$G,$G30,$BS:$BS,"●",$A:$A,AGD$5)/AGD$3,0)/3600/$E30</f>
        <v>#N/A</v>
      </c>
      <c r="AGE30" s="0" t="e">
        <f aca="false">IF($BT30="●",SUMIFS(ST_SUM!AGS:AGS,ST_SUM!$L:$L,$G30)/COUNTIFS($G:$G,$G30,$BT:$BT,"●",$A:$A,AGE$5)/AGE$3,0)/3600/$E30</f>
        <v>#N/A</v>
      </c>
      <c r="AGF30" s="0" t="e">
        <f aca="false">SUM(ADS30:AGE30)</f>
        <v>#N/A</v>
      </c>
    </row>
    <row r="31" customFormat="false" ht="15" hidden="false" customHeight="false" outlineLevel="0" collapsed="false">
      <c r="A31" s="0" t="s">
        <v>310</v>
      </c>
      <c r="B31" s="0" t="s">
        <v>311</v>
      </c>
      <c r="C31" s="0" t="s">
        <v>339</v>
      </c>
      <c r="E31" s="0" t="n">
        <v>8</v>
      </c>
      <c r="G31" s="0" t="n">
        <v>15.88</v>
      </c>
      <c r="J31" s="0" t="s">
        <v>313</v>
      </c>
      <c r="L31" s="0" t="s">
        <v>313</v>
      </c>
      <c r="O31" s="0" t="s">
        <v>313</v>
      </c>
      <c r="R31" s="0" t="s">
        <v>313</v>
      </c>
      <c r="T31" s="0" t="s">
        <v>313</v>
      </c>
      <c r="U31" s="0" t="s">
        <v>313</v>
      </c>
      <c r="W31" s="0" t="s">
        <v>313</v>
      </c>
      <c r="X31" s="0" t="s">
        <v>313</v>
      </c>
      <c r="Y31" s="0" t="s">
        <v>313</v>
      </c>
      <c r="AA31" s="0" t="s">
        <v>313</v>
      </c>
      <c r="AB31" s="0" t="s">
        <v>313</v>
      </c>
      <c r="AC31" s="0" t="s">
        <v>313</v>
      </c>
      <c r="AF31" s="0" t="s">
        <v>313</v>
      </c>
      <c r="AH31" s="0" t="s">
        <v>313</v>
      </c>
      <c r="AI31" s="0" t="s">
        <v>313</v>
      </c>
      <c r="AK31" s="0" t="s">
        <v>313</v>
      </c>
      <c r="AM31" s="0" t="s">
        <v>313</v>
      </c>
      <c r="AO31" s="0" t="s">
        <v>313</v>
      </c>
      <c r="AQ31" s="0" t="s">
        <v>313</v>
      </c>
      <c r="AR31" s="0" t="s">
        <v>313</v>
      </c>
      <c r="AU31" s="0" t="s">
        <v>313</v>
      </c>
      <c r="AV31" s="0" t="s">
        <v>313</v>
      </c>
      <c r="AW31" s="0" t="s">
        <v>313</v>
      </c>
      <c r="AX31" s="0" t="s">
        <v>313</v>
      </c>
      <c r="BA31" s="0" t="s">
        <v>313</v>
      </c>
      <c r="BB31" s="0" t="s">
        <v>313</v>
      </c>
      <c r="BC31" s="0" t="s">
        <v>313</v>
      </c>
      <c r="BE31" s="0" t="s">
        <v>313</v>
      </c>
      <c r="BF31" s="0" t="s">
        <v>313</v>
      </c>
      <c r="BI31" s="0" t="s">
        <v>313</v>
      </c>
      <c r="BL31" s="0" t="s">
        <v>313</v>
      </c>
      <c r="BN31" s="0" t="s">
        <v>313</v>
      </c>
      <c r="BO31" s="0" t="s">
        <v>313</v>
      </c>
      <c r="BP31" s="0" t="s">
        <v>313</v>
      </c>
      <c r="BQ31" s="0" t="s">
        <v>313</v>
      </c>
      <c r="BS31" s="0" t="s">
        <v>313</v>
      </c>
      <c r="BT31" s="0" t="s">
        <v>313</v>
      </c>
      <c r="BU31" s="0" t="n">
        <f aca="false">IF($H31="●",SUMIFS(ST_SUM!CI:CI,ST_SUM!$L:$L,$G31)/COUNTIFS($G:$G,$G31,$H:$H,"●",$A:$A,BU$5)/BU$3,0)/3600/$E31</f>
        <v>0</v>
      </c>
      <c r="BV31" s="0" t="n">
        <f aca="false">IF($I31="●",SUMIFS(ST_SUM!CJ:CJ,ST_SUM!$L:$L,$G31)/COUNTIFS($G:$G,$G31,$I:$I,"●",$A:$A,BV$5)/BV$3,0)/3600/$E31</f>
        <v>0</v>
      </c>
      <c r="BW31" s="0" t="n">
        <f aca="false">IF($J31="●",SUMIFS(ST_SUM!CK:CK,ST_SUM!$L:$L,$G31)/COUNTIFS($G:$G,$G31,$J:$J,"●",$A:$A,BW$5)/BW$3,0)/3600/$E31</f>
        <v>0.00934131944444445</v>
      </c>
      <c r="BX31" s="0" t="n">
        <f aca="false">IF($K31="●",SUMIFS(ST_SUM!CL:CL,ST_SUM!$L:$L,$G31)/COUNTIFS($G:$G,$G31,$K:$K,"●",$A:$A,BX$5)/BX$3,0)/3600/$E31</f>
        <v>0</v>
      </c>
      <c r="BY31" s="0" t="n">
        <f aca="false">IF($L31="●",SUMIFS(ST_SUM!CM:CM,ST_SUM!$L:$L,$G31)/COUNTIFS($G:$G,$G31,$L:$L,"●",$A:$A,BY$5)/BY$3,0)/3600/$E31</f>
        <v>0.04550225</v>
      </c>
      <c r="BZ31" s="0" t="n">
        <f aca="false">IF($M31="●",SUMIFS(ST_SUM!CN:CN,ST_SUM!$L:$L,$G31)/COUNTIFS($G:$G,$G31,$M:$M,"●",$A:$A,BZ$5)/BZ$3,0)/3600/$E31</f>
        <v>0</v>
      </c>
      <c r="CA31" s="0" t="n">
        <f aca="false">IF($N31="●",SUMIFS(ST_SUM!CO:CO,ST_SUM!$L:$L,$G31)/COUNTIFS($G:$G,$G31,$N:$N,"●",$A:$A,CA$5)/CA$3,0)/3600/$E31</f>
        <v>0</v>
      </c>
      <c r="CB31" s="0" t="n">
        <f aca="false">IF($O31="●",SUMIFS(ST_SUM!CP:CP,ST_SUM!$L:$L,$G31,ST_SUM!$M:$M,IF($B31='PART METHOD'!$D$4,"FMCNC1",IF($B31='PART METHOD'!$D$6,"FMCNC2","STD")))/IF($B31='PART METHOD'!$D$4,COUNTIFS($G:$G,$G31,$O:$O,"●",$A:$A,CB$5,$B:$B,'PART METHOD'!$D$4),IF($B31='PART METHOD'!$D$6,COUNTIFS($G:$G,$G31,$O:$O,"●",$A:$A,CB$5,$B:$B,'PART METHOD'!$D$6),COUNTIFS($G:$G,$G31,$O:$O,"●",$A:$A,CB$5,$B:$B,"&lt;&gt;"&amp;'PART METHOD'!$D$4,$B:$B,"&lt;&gt;"&amp;'PART METHOD'!$D$6)))/CB$3,0)/3600/$E31</f>
        <v>0.0394802083333333</v>
      </c>
      <c r="CC31" s="0" t="n">
        <f aca="false">IF($P31="●",SUMIFS(ST_SUM!CQ:CQ,ST_SUM!$L:$L,$G31,ST_SUM!$M:$M,IF($B31='PART METHOD'!$D$4,"FMCNC1",IF($B31='PART METHOD'!$D$6,"FMCNC2","STD")))/IF($B31='PART METHOD'!$D$4,COUNTIFS($G:$G,$G31,$P:$P,"●",$A:$A,CC$5,$B:$B,'PART METHOD'!$D$4),IF($B31='PART METHOD'!$D$6,COUNTIFS($G:$G,$G31,$P:$P,"●",$A:$A,CC$5,$B:$B,'PART METHOD'!$D$6),COUNTIFS($G:$G,$G31,$P:$P,"●",$A:$A,CC$5,$B:$B,"&lt;&gt;"&amp;'PART METHOD'!$D$4,$B:$B,"&lt;&gt;"&amp;'PART METHOD'!$D$6)))/CC$3,0)/3600/$E31</f>
        <v>0</v>
      </c>
      <c r="CD31" s="0" t="n">
        <f aca="false">IF($Q31="●",SUMIFS(ST_SUM!CR:CR,ST_SUM!$L:$L,$G31,ST_SUM!$M:$M,IF($B31='PART METHOD'!$D$4,"FMCNC1",IF($B31='PART METHOD'!$D$6,"FMCNC2","STD")))/IF($B31='PART METHOD'!$D$4,COUNTIFS($G:$G,$G31,$Q:$Q,"●",$A:$A,CD$5,$B:$B,'PART METHOD'!$D$4),IF($B31='PART METHOD'!$D$6,COUNTIFS($G:$G,$G31,$Q:$Q,"●",$A:$A,CD$5,$B:$B,'PART METHOD'!$D$6),COUNTIFS($G:$G,$G31,$Q:$Q,"●",$A:$A,CD$5,$B:$B,"&lt;&gt;"&amp;'PART METHOD'!$D$4,$B:$B,"&lt;&gt;"&amp;'PART METHOD'!$D$6)))/CD$3,0)/3600/$E31</f>
        <v>0</v>
      </c>
      <c r="CE31" s="0" t="n">
        <f aca="false">IF($R31="●",SUMIFS(ST_SUM!CS:CS,ST_SUM!$L:$L,$G31,ST_SUM!$M:$M,IF($B31='PART METHOD'!$D$4,"FMCNC1",IF($B31='PART METHOD'!$D$6,"FMCNC2","STD")))/IF($B31='PART METHOD'!$D$4,COUNTIFS($G:$G,$G31,$R:$R,"●",$A:$A,CE$5,$B:$B,'PART METHOD'!$D$4),IF($B31='PART METHOD'!$D$6,COUNTIFS($G:$G,$G31,$R:$R,"●",$A:$A,CE$5,$B:$B,'PART METHOD'!$D$6),COUNTIFS($G:$G,$G31,$R:$R,"●",$A:$A,CE$5,$B:$B,"&lt;&gt;"&amp;'PART METHOD'!$D$4,$B:$B,"&lt;&gt;"&amp;'PART METHOD'!$D$6)))/CE$3,0)/3600/$E31</f>
        <v>0.0937370659722222</v>
      </c>
      <c r="CF31" s="0" t="n">
        <f aca="false">IF($S31="●",SUMIFS(ST_SUM!CT:CT,ST_SUM!$L:$L,$G31,ST_SUM!$M:$M,IF($B31='PART METHOD'!$D$4,"FMCNC1",IF($B31='PART METHOD'!$D$6,"FMCNC2","STD")))/IF($B31='PART METHOD'!$D$4,COUNTIFS($G:$G,$G31,$S:$S,"●",$A:$A,CF$5,$B:$B,'PART METHOD'!$D$4),IF($B31='PART METHOD'!$D$6,COUNTIFS($G:$G,$G31,$S:$S,"●",$A:$A,CF$5,$B:$B,'PART METHOD'!$D$6),COUNTIFS($G:$G,$G31,$S:$S,"●",$A:$A,CF$5,$B:$B,"&lt;&gt;"&amp;'PART METHOD'!$D$4,$B:$B,"&lt;&gt;"&amp;'PART METHOD'!$D$6)))/CF$3,0)/3600/$E31</f>
        <v>0</v>
      </c>
      <c r="CG31" s="0" t="n">
        <f aca="false">IF($T31="●",SUMIFS(ST_SUM!CU:CU,ST_SUM!$L:$L,$G31,ST_SUM!$M:$M,IF($B31='PART METHOD'!$D$4,"FMCNC1",IF($B31='PART METHOD'!$D$6,"FMCNC2","STD")))/IF($B31='PART METHOD'!$D$4,COUNTIFS($G:$G,$G31,$T:$T,"●",$A:$A,CG$5,$B:$B,'PART METHOD'!$D$4),IF($B31='PART METHOD'!$D$6,COUNTIFS($G:$G,$G31,$T:$T,"●",$A:$A,CG$5,$B:$B,'PART METHOD'!$D$6),COUNTIFS($G:$G,$G31,$T:$T,"●",$A:$A,CG$5,$B:$B,"&lt;&gt;"&amp;'PART METHOD'!$D$4,$B:$B,"&lt;&gt;"&amp;'PART METHOD'!$D$6)))/CG$3,0)/3600/$E31</f>
        <v>0.063396578125</v>
      </c>
      <c r="CH31" s="0" t="n">
        <f aca="false">IF($U31="●",SUMIFS(ST_SUM!CV:CV,ST_SUM!$L:$L,$G31,ST_SUM!$M:$M,IF($B31='PART METHOD'!$D$4,"FMCNC1",IF($B31='PART METHOD'!$D$6,"FMCNC2","STD")))/IF($B31='PART METHOD'!$D$4,COUNTIFS($G:$G,$G31,$U:$U,"●",$A:$A,CH$5,$B:$B,'PART METHOD'!$D$4),IF($B31='PART METHOD'!$D$6,COUNTIFS($G:$G,$G31,$U:$U,"●",$A:$A,CH$5,$B:$B,'PART METHOD'!$D$6),COUNTIFS($G:$G,$G31,$U:$U,"●",$A:$A,CH$5,$B:$B,"&lt;&gt;"&amp;'PART METHOD'!$D$4,$B:$B,"&lt;&gt;"&amp;'PART METHOD'!$D$6)))/CH$3,0)/3600/$E31</f>
        <v>0.0400551215277778</v>
      </c>
      <c r="CI31" s="0" t="n">
        <f aca="false">IF($V31="●",SUMIFS(ST_SUM!CW:CW,ST_SUM!$L:$L,$G31,ST_SUM!$M:$M,IF($B31='PART METHOD'!$D$4,"FMCNC1",IF($B31='PART METHOD'!$D$6,"FMCNC2","STD")))/IF($B31='PART METHOD'!$D$4,COUNTIFS($G:$G,$G31,$V:$V,"●",$A:$A,CI$5,$B:$B,'PART METHOD'!$D$4),IF($B31='PART METHOD'!$D$6,COUNTIFS($G:$G,$G31,$V:$V,"●",$A:$A,CI$5,$B:$B,'PART METHOD'!$D$6),COUNTIFS($G:$G,$G31,$V:$V,"●",$A:$A,CI$5,$B:$B,"&lt;&gt;"&amp;'PART METHOD'!$D$4,$B:$B,"&lt;&gt;"&amp;'PART METHOD'!$D$6)))/CI$3,0)/3600/$E31</f>
        <v>0</v>
      </c>
      <c r="CJ31" s="0" t="n">
        <f aca="false">IF($W31="●",SUMIFS(ST_SUM!CX:CX,ST_SUM!$L:$L,$G31,ST_SUM!$N:$N,IF($B31='PART METHOD'!$D$5,"HAND","STD"))/COUNTIFS($G:$G,$G31,$W:$W,"●",$A:$A,CJ$5,$B:$B,IF($B31='PART METHOD'!$D$5,'PART METHOD'!$D$5,"&lt;&gt;"&amp;'PART METHOD'!$D$5))/CJ$3,0)/3600/$E31</f>
        <v>0.0304284288194445</v>
      </c>
      <c r="CK31" s="0" t="n">
        <f aca="false">IF($X31="●",SUMIFS(ST_SUM!CY:CY,ST_SUM!$L:$L,$G31)/COUNTIFS($G:$G,$G31,$X:$X,"●",$A:$A,CK$5)/CK$3,0)/3600/$E31</f>
        <v>0.0128385416666667</v>
      </c>
      <c r="CL31" s="0" t="n">
        <f aca="false">IF($Y31="●",SUMIFS(ST_SUM!CZ:CZ,ST_SUM!$L:$L,$G31)/COUNTIFS($G:$G,$G31,$Y:$Y,"●",$A:$A,CL$5)/CL$3,0)/3600/$E31</f>
        <v>0.0213861400462963</v>
      </c>
      <c r="CM31" s="0" t="n">
        <f aca="false">IF($Z31="●",SUMIFS(ST_SUM!DA:DA,ST_SUM!$L:$L,$G31)/COUNTIFS($G:$G,$G31,$Z:$Z,"●",$A:$A,CM$5)/CM$3,0)/3600/$E31</f>
        <v>0</v>
      </c>
      <c r="CN31" s="0" t="n">
        <f aca="false">IF($AA31="●",SUMIFS(ST_SUM!DB:DB,ST_SUM!$L:$L,$G31)/COUNTIFS($G:$G,$G31,$AA:$AA,"●",$A:$A,CN$5)/CN$3,0)/3600/$E31</f>
        <v>0.0244557291666667</v>
      </c>
      <c r="CO31" s="0" t="n">
        <f aca="false">IF($AB31="●",SUMIFS(ST_SUM!DC:DC,ST_SUM!$L:$L,$G31)/COUNTIFS($G:$G,$G31,$AB:$AB,"●",$A:$A,CO$5)/CO$3,0)/3600/$E31</f>
        <v>0.0110709027777778</v>
      </c>
      <c r="CP31" s="0" t="n">
        <f aca="false">IF($AC31="●",SUMIFS(ST_SUM!DD:DD,ST_SUM!$L:$L,$G31)/COUNTIFS($G:$G,$G31,$AC:$AC,"●",$A:$A,CP$5)/CP$3,0)/3600/$E31</f>
        <v>0.00286414351851852</v>
      </c>
      <c r="CQ31" s="0" t="n">
        <f aca="false">IF($AD31="●",SUMIFS(ST_SUM!DE:DE,ST_SUM!$L:$L,$G31)/COUNTIFS($G:$G,$G31,$AD:$AD,"●",$A:$A,CQ$5)/CQ$3,0)/3600/$E31</f>
        <v>0</v>
      </c>
      <c r="CR31" s="0" t="n">
        <f aca="false">IF($AE31="●",SUMIFS(ST_SUM!DF:DF,ST_SUM!$L:$L,$G31)/COUNTIFS($G:$G,$G31,$AE:$AE,"●",$A:$A,CR$5)/CR$3,0)/3600/$E31</f>
        <v>0</v>
      </c>
      <c r="CS31" s="0" t="n">
        <f aca="false">IF($AF31="●",SUMIFS(ST_SUM!DG:DG,ST_SUM!$L:$L,$G31)/COUNTIFS($G:$G,$G31,$AF:$AF,"●",$A:$A,CS$5)/CS$3,0)/3600/$E31</f>
        <v>0.0201499826388889</v>
      </c>
      <c r="CT31" s="0" t="n">
        <f aca="false">IF($AG31="●",SUMIFS(ST_SUM!DH:DH,ST_SUM!$L:$L,$G31)/COUNTIFS($G:$G,$G31,$AG:$AG,"●",$A:$A,CT$5)/CT$3,0)/3600/$E31</f>
        <v>0</v>
      </c>
      <c r="CU31" s="0" t="n">
        <f aca="false">IF($AH31="●",SUMIFS(ST_SUM!DI:DI,ST_SUM!$L:$L,$G31)/COUNTIFS($G:$G,$G31,$AH:$AH,"●",$A:$A,CU$5)/CU$3,0)/3600/$E31</f>
        <v>0.0196899074074074</v>
      </c>
      <c r="CV31" s="0" t="n">
        <f aca="false">IF($AI31="●",SUMIFS(ST_SUM!DJ:DJ,ST_SUM!$L:$L,$G31)/COUNTIFS($G:$G,$G31,$AI:$AI,"●",$A:$A,CV$5)/CV$3,0)/3600/$E31</f>
        <v>0.0152894965277778</v>
      </c>
      <c r="CW31" s="0" t="n">
        <f aca="false">IF($AJ31="●",SUMIFS(ST_SUM!DK:DK,ST_SUM!$L:$L,$G31)/COUNTIFS($G:$G,$G31,$AJ:$AJ,"●",$A:$A,CW$5)/CW$3,0)/3600/$E31</f>
        <v>0</v>
      </c>
      <c r="CX31" s="0" t="n">
        <f aca="false">IF($AK31="●",SUMIFS(ST_SUM!DL:DL,ST_SUM!$L:$L,$G31)/COUNTIFS($G:$G,$G31,$AK:$AK,"●",$A:$A,CX$5)/CX$3,0)/3600/$E31</f>
        <v>0.017720681712963</v>
      </c>
      <c r="CY31" s="0" t="n">
        <f aca="false">IF($AL31="●",SUMIFS(ST_SUM!DM:DM,ST_SUM!$L:$L,$G31)/COUNTIFS($G:$G,$G31,$AL:$AL,"●",$A:$A,CY$5)/CY$3,0)/3600/$E31</f>
        <v>0</v>
      </c>
      <c r="CZ31" s="0" t="n">
        <f aca="false">IF($AM31="●",SUMIFS(ST_SUM!DN:DN,ST_SUM!$L:$L,$G31)/COUNTIFS($G:$G,$G31,$AM:$AM,"●",$A:$A,CZ$5)/CZ$3,0)/3600/$E31</f>
        <v>0.0383597222222222</v>
      </c>
      <c r="DA31" s="0" t="n">
        <f aca="false">IF($AN31="●",SUMIFS(ST_SUM!DO:DO,ST_SUM!$L:$L,$G31)/COUNTIFS($G:$G,$G31,$AN:$AN,"●",$A:$A,DA$5)/DA$3,0)/3600/$E31</f>
        <v>0</v>
      </c>
      <c r="DB31" s="0" t="n">
        <f aca="false">IF($AO31="●",SUMIFS(ST_SUM!DP:DP,ST_SUM!$L:$L,$G31)/COUNTIFS($G:$G,$G31,$AO:$AO,"●",$A:$A,DB$5)/DB$3,0)/3600/$E31</f>
        <v>0.0186173726851852</v>
      </c>
      <c r="DC31" s="0" t="n">
        <f aca="false">IF($AP31="●",SUMIFS(ST_SUM!DQ:DQ,ST_SUM!$L:$L,$G31)/COUNTIFS($G:$G,$G31,$AP:$AP,"●",$A:$A,DC$5)/DC$3,0)/3600/$E31</f>
        <v>0</v>
      </c>
      <c r="DD31" s="0" t="n">
        <f aca="false">IF($AQ31="●",SUMIFS(ST_SUM!DR:DR,ST_SUM!$L:$L,$G31)/COUNTIFS($G:$G,$G31,$AQ:$AQ,"●",$A:$A,DD$5)/DD$3,0)/3600/$E31</f>
        <v>0.00985518518518518</v>
      </c>
      <c r="DE31" s="0" t="n">
        <f aca="false">IF($AR31="●",SUMIFS(ST_SUM!DS:DS,ST_SUM!$L:$L,$G31)/COUNTIFS($G:$G,$G31,$AR:$AR,"●",$A:$A,DE$5)/DE$3,0)/3600/$E31</f>
        <v>0.017435625</v>
      </c>
      <c r="DF31" s="0" t="n">
        <f aca="false">IF($AS31="●",SUMIFS(ST_SUM!DT:DT,ST_SUM!$L:$L,$G31)/COUNTIFS($G:$G,$G31,$AS:$AS,"●",$A:$A,DF$5)/DF$3,0)/3600/$E31</f>
        <v>0</v>
      </c>
      <c r="DG31" s="0" t="n">
        <f aca="false">IF($AT31="●",SUMIFS(ST_SUM!DU:DU,ST_SUM!$L:$L,$G31)/COUNTIFS($G:$G,$G31,$AT:$AT,"●",$A:$A,DG$5)/DG$3,0)/3600/$E31</f>
        <v>0</v>
      </c>
      <c r="DH31" s="0" t="n">
        <f aca="false">IF($AU31="●",SUMIFS(ST_SUM!DV:DV,ST_SUM!$L:$L,$G31)/COUNTIFS($G:$G,$G31,$AU:$AU,"●",$A:$A,DH$5)/DH$3,0)/3600/$E31</f>
        <v>0.0626384809027778</v>
      </c>
      <c r="DI31" s="0" t="n">
        <f aca="false">IF($AV31="●",SUMIFS(ST_SUM!DW:DW,ST_SUM!$L:$L,$G31)/COUNTIFS($G:$G,$G31,$AV:$AV,"●",$A:$A,DI$5)/DI$3,0)/3600/$E31</f>
        <v>0.0103624826388889</v>
      </c>
      <c r="DJ31" s="0" t="n">
        <f aca="false">IF($AW31="●",SUMIFS(ST_SUM!DX:DX,ST_SUM!$L:$L,$G31)/COUNTIFS($G:$G,$G31,$AW:$AW,"●",$A:$A,DJ$5)/DJ$3,0)/3600/$E31</f>
        <v>0.0369744791666667</v>
      </c>
      <c r="DK31" s="0" t="n">
        <f aca="false">IF($AX31="●",SUMIFS(ST_SUM!DY:DY,ST_SUM!$L:$L,$G31)/COUNTIFS($G:$G,$G31,$AX:$AX,"●",$A:$A,DK$5)/DK$3,0)/3600/$E31</f>
        <v>0.0376563483796296</v>
      </c>
      <c r="DL31" s="0" t="n">
        <f aca="false">IF($AY31="●",SUMIFS(ST_SUM!DZ:DZ,ST_SUM!$L:$L,$G31)/COUNTIFS($G:$G,$G31,$AY:$AY,"●",$A:$A,DL$5)/DL$3,0)/3600/$E31</f>
        <v>0</v>
      </c>
      <c r="DM31" s="0" t="n">
        <f aca="false">IF($AZ31="●",SUMIFS(ST_SUM!EA:EA,ST_SUM!$L:$L,$G31)/COUNTIFS($G:$G,$G31,$AZ:$AZ,"●",$A:$A,DM$5)/DM$3,0)/3600/$E31</f>
        <v>0</v>
      </c>
      <c r="DN31" s="0" t="n">
        <f aca="false">IF($BA31="●",SUMIFS(ST_SUM!EB:EB,ST_SUM!$L:$L,$G31)/COUNTIFS($G:$G,$G31,$BA:$BA,"●",$A:$A,DN$5)/DN$3,0)/3600/$E31</f>
        <v>0.0420755381944445</v>
      </c>
      <c r="DO31" s="0" t="n">
        <f aca="false">IF($BB31="●",SUMIFS(ST_SUM!EC:EC,ST_SUM!$L:$L,$G31)/COUNTIFS($G:$G,$G31,$BB:$BB,"●",$A:$A,DO$5)/DO$3,0)/3600/$E31</f>
        <v>0.0124311342592593</v>
      </c>
      <c r="DP31" s="0" t="n">
        <f aca="false">IF($BC31="●",SUMIFS(ST_SUM!ED:ED,ST_SUM!$L:$L,$G31)/COUNTIFS($G:$G,$G31,$BC:$BC,"●",$A:$A,DP$5)/DP$3,0)/3600/$E31</f>
        <v>0.0257545572916667</v>
      </c>
      <c r="DQ31" s="0" t="n">
        <f aca="false">IF($BD31="●",SUMIFS(ST_SUM!EE:EE,ST_SUM!$L:$L,$G31)/COUNTIFS($G:$G,$G31,$BD:$BD,"●",$A:$A,DQ$5)/DQ$3,0)/3600/$E31</f>
        <v>0</v>
      </c>
      <c r="DR31" s="0" t="n">
        <f aca="false">IF($BE31="●",SUMIFS(ST_SUM!EF:EF,ST_SUM!$L:$L,$G31)/COUNTIFS($G:$G,$G31,$BE:$BE,"●",$A:$A,DR$5)/DR$3,0)/3600/$E31</f>
        <v>0.0443309071180556</v>
      </c>
      <c r="DS31" s="0" t="n">
        <f aca="false">IF($BF31="●",SUMIFS(ST_SUM!EG:EG,ST_SUM!$L:$L,$G31)/COUNTIFS($G:$G,$G31,$BF:$BF,"●",$A:$A,DS$5)/DS$3,0)/3600/$E31</f>
        <v>0.0350456510416667</v>
      </c>
      <c r="DT31" s="0" t="n">
        <f aca="false">IF($BG31="●",SUMIFS(ST_SUM!EH:EH,ST_SUM!$L:$L,$G31)/COUNTIFS($G:$G,$G31,$BG:$BG,"●",$A:$A,DT$5)/DT$3,0)/3600/$E31</f>
        <v>0</v>
      </c>
      <c r="DU31" s="0" t="n">
        <f aca="false">IF($BH31="●",SUMIFS(ST_SUM!EI:EI,ST_SUM!$L:$L,$G31)/COUNTIFS($G:$G,$G31,$BH:$BH,"●",$A:$A,DU$5)/DU$3,0)/3600/$E31</f>
        <v>0</v>
      </c>
      <c r="DV31" s="0" t="n">
        <f aca="false">IF($BI31="●",SUMIFS(ST_SUM!EJ:EJ,ST_SUM!$L:$L,$G31)/COUNTIFS($G:$G,$G31,$BI:$BI,"●",$A:$A,DV$5)/DV$3,0)/3600/$E31</f>
        <v>0.0298330208333333</v>
      </c>
      <c r="DW31" s="0" t="n">
        <f aca="false">IF($BJ31="●",SUMIFS(ST_SUM!EK:EK,ST_SUM!$L:$L,$G31)/COUNTIFS($G:$G,$G31,$BJ:$BJ,"●",$A:$A,DW$5)/DW$3,0)/3600/$E31</f>
        <v>0</v>
      </c>
      <c r="DX31" s="0" t="n">
        <f aca="false">IF($BK31="●",SUMIFS(ST_SUM!EL:EL,ST_SUM!$L:$L,$G31)/COUNTIFS($G:$G,$G31,$BK:$BK,"●",$A:$A,DX$5)/DX$3,0)/3600/$E31</f>
        <v>0</v>
      </c>
      <c r="DY31" s="0" t="n">
        <f aca="false">IF($BL31="●",SUMIFS(ST_SUM!EM:EM,ST_SUM!$L:$L,$G31)/COUNTIFS($G:$G,$G31,$BL:$BL,"●",$A:$A,DY$5)/DY$3,0)/3600/$E31</f>
        <v>0.00942160590277778</v>
      </c>
      <c r="DZ31" s="0" t="n">
        <f aca="false">IF($BM31="●",SUMIFS(ST_SUM!EN:EN,ST_SUM!$L:$L,$G31)/COUNTIFS($G:$G,$G31,$BM:$BM,"●",$A:$A,DZ$5)/DZ$3,0)/3600/$E31</f>
        <v>0</v>
      </c>
      <c r="EA31" s="0" t="n">
        <f aca="false">IF($BN31="●",SUMIFS(ST_SUM!EO:EO,ST_SUM!$L:$L,$G31)/COUNTIFS($G:$G,$G31,$BN:$BN,"●",$A:$A,EA$5)/EA$3,0)/3600/$E31</f>
        <v>0.00509006944444444</v>
      </c>
      <c r="EB31" s="0" t="n">
        <f aca="false">IF($BO31="●",SUMIFS(ST_SUM!EP:EP,ST_SUM!$L:$L,$G31)/COUNTIFS($G:$G,$G31,$BO:$BO,"●",$A:$A,EB$5)/EB$3,0)/3600/$E31</f>
        <v>0.0122827372685185</v>
      </c>
      <c r="EC31" s="0" t="n">
        <f aca="false">IF($BP31="●",SUMIFS(ST_SUM!EQ:EQ,ST_SUM!$L:$L,$G31)/COUNTIFS($G:$G,$G31,$BP:$BP,"●",$A:$A,EC$5)/EC$3,0)/3600/$E31</f>
        <v>0.0296955555555556</v>
      </c>
      <c r="ED31" s="0" t="n">
        <f aca="false">IF($BQ31="●",SUMIFS(ST_SUM!ER:ER,ST_SUM!$L:$L,$G31)/COUNTIFS($G:$G,$G31,$BQ:$BQ,"●",$A:$A,ED$5)/ED$3,0)/3600/$E31</f>
        <v>0.0225901475694444</v>
      </c>
      <c r="EE31" s="0" t="n">
        <f aca="false">IF($BR31="●",SUMIFS(ST_SUM!ES:ES,ST_SUM!$L:$L,$G31)/COUNTIFS($G:$G,$G31,$BR:$BR,"●",$A:$A,EE$5)/EE$3,0)/3600/$E31</f>
        <v>0</v>
      </c>
      <c r="EF31" s="0" t="n">
        <f aca="false">IF($BS31="●",SUMIFS(ST_SUM!ET:ET,ST_SUM!$L:$L,$G31)/COUNTIFS($G:$G,$G31,$BS:$BS,"●",$A:$A,EF$5)/EF$3,0)/3600/$E31</f>
        <v>0.0193439236111111</v>
      </c>
      <c r="EG31" s="0" t="n">
        <f aca="false">IF($BT31="●",SUMIFS(ST_SUM!EU:EU,ST_SUM!$L:$L,$G31)/COUNTIFS($G:$G,$G31,$BT:$BT,"●",$A:$A,EG$5)/EG$3,0)/3600/$E31</f>
        <v>0.0333069733796296</v>
      </c>
      <c r="EH31" s="0" t="n">
        <f aca="false">SUM(BU31:EG31)</f>
        <v>1.02050801533565</v>
      </c>
      <c r="EI31" s="0" t="n">
        <f aca="false">IF($H31="●",SUMIFS(ST_SUM!EW:EW,ST_SUM!$L:$L,$G31)/COUNTIFS($G:$G,$G31,$H:$H,"●",$A:$A,EI$5)/EI$3,0)/3600/$E31</f>
        <v>0</v>
      </c>
      <c r="EJ31" s="0" t="n">
        <f aca="false">IF($I31="●",SUMIFS(ST_SUM!EX:EX,ST_SUM!$L:$L,$G31)/COUNTIFS($G:$G,$G31,$I:$I,"●",$A:$A,EJ$5)/EJ$3,0)/3600/$E31</f>
        <v>0</v>
      </c>
      <c r="EK31" s="0" t="n">
        <f aca="false">IF($J31="●",SUMIFS(ST_SUM!EY:EY,ST_SUM!$L:$L,$G31)/COUNTIFS($G:$G,$G31,$J:$J,"●",$A:$A,EK$5)/EK$3,0)/3600/$E31</f>
        <v>0.00830679563492063</v>
      </c>
      <c r="EL31" s="0" t="n">
        <f aca="false">IF($K31="●",SUMIFS(ST_SUM!EZ:EZ,ST_SUM!$L:$L,$G31)/COUNTIFS($G:$G,$G31,$K:$K,"●",$A:$A,EL$5)/EL$3,0)/3600/$E31</f>
        <v>0</v>
      </c>
      <c r="EM31" s="0" t="n">
        <f aca="false">IF($L31="●",SUMIFS(ST_SUM!FA:FA,ST_SUM!$L:$L,$G31)/COUNTIFS($G:$G,$G31,$L:$L,"●",$A:$A,EM$5)/EM$3,0)/3600/$E31</f>
        <v>0.0384818741732804</v>
      </c>
      <c r="EN31" s="0" t="n">
        <f aca="false">IF($M31="●",SUMIFS(ST_SUM!FB:FB,ST_SUM!$L:$L,$G31)/COUNTIFS($G:$G,$G31,$M:$M,"●",$A:$A,EN$5)/EN$3,0)/3600/$E31</f>
        <v>0</v>
      </c>
      <c r="EO31" s="0" t="n">
        <f aca="false">IF($N31="●",SUMIFS(ST_SUM!FC:FC,ST_SUM!$L:$L,$G31)/COUNTIFS($G:$G,$G31,$N:$N,"●",$A:$A,EO$5)/EO$3,0)/3600/$E31</f>
        <v>0</v>
      </c>
      <c r="EP31" s="0" t="n">
        <f aca="false">IF($O31="●",SUMIFS(ST_SUM!FD:FD,ST_SUM!$L:$L,$G31,ST_SUM!$M:$M,IF($B31='PART METHOD'!$D$4,"FMCNC1",IF($B31='PART METHOD'!$D$6,"FMCNC2","STD")))/IF($B31='PART METHOD'!$D$4,COUNTIFS($G:$G,$G31,$O:$O,"●",$A:$A,EP$5,$B:$B,'PART METHOD'!$D$4),IF($B31='PART METHOD'!$D$6,COUNTIFS($G:$G,$G31,$O:$O,"●",$A:$A,EP$5,$B:$B,'PART METHOD'!$D$6),COUNTIFS($G:$G,$G31,$O:$O,"●",$A:$A,EP$5,$B:$B,"&lt;&gt;"&amp;'PART METHOD'!$D$4,$B:$B,"&lt;&gt;"&amp;'PART METHOD'!$D$6)))/EP$3,0)/3600/$E31</f>
        <v>0.0264263117283951</v>
      </c>
      <c r="EQ31" s="0" t="n">
        <f aca="false">IF($P31="●",SUMIFS(ST_SUM!FE:FE,ST_SUM!$L:$L,$G31,ST_SUM!$M:$M,IF($B31='PART METHOD'!$D$4,"FMCNC1",IF($B31='PART METHOD'!$D$6,"FMCNC2","STD")))/IF($B31='PART METHOD'!$D$4,COUNTIFS($G:$G,$G31,$P:$P,"●",$A:$A,EQ$5,$B:$B,'PART METHOD'!$D$4),IF($B31='PART METHOD'!$D$6,COUNTIFS($G:$G,$G31,$P:$P,"●",$A:$A,EQ$5,$B:$B,'PART METHOD'!$D$6),COUNTIFS($G:$G,$G31,$P:$P,"●",$A:$A,EQ$5,$B:$B,"&lt;&gt;"&amp;'PART METHOD'!$D$4,$B:$B,"&lt;&gt;"&amp;'PART METHOD'!$D$6)))/EQ$3,0)/3600/$E31</f>
        <v>0</v>
      </c>
      <c r="ER31" s="0" t="n">
        <f aca="false">IF($Q31="●",SUMIFS(ST_SUM!FF:FF,ST_SUM!$L:$L,$G31,ST_SUM!$M:$M,IF($B31='PART METHOD'!$D$4,"FMCNC1",IF($B31='PART METHOD'!$D$6,"FMCNC2","STD")))/IF($B31='PART METHOD'!$D$4,COUNTIFS($G:$G,$G31,$Q:$Q,"●",$A:$A,ER$5,$B:$B,'PART METHOD'!$D$4),IF($B31='PART METHOD'!$D$6,COUNTIFS($G:$G,$G31,$Q:$Q,"●",$A:$A,ER$5,$B:$B,'PART METHOD'!$D$6),COUNTIFS($G:$G,$G31,$Q:$Q,"●",$A:$A,ER$5,$B:$B,"&lt;&gt;"&amp;'PART METHOD'!$D$4,$B:$B,"&lt;&gt;"&amp;'PART METHOD'!$D$6)))/ER$3,0)/3600/$E31</f>
        <v>0</v>
      </c>
      <c r="ES31" s="0" t="n">
        <f aca="false">IF($R31="●",SUMIFS(ST_SUM!FG:FG,ST_SUM!$L:$L,$G31,ST_SUM!$M:$M,IF($B31='PART METHOD'!$D$4,"FMCNC1",IF($B31='PART METHOD'!$D$6,"FMCNC2","STD")))/IF($B31='PART METHOD'!$D$4,COUNTIFS($G:$G,$G31,$R:$R,"●",$A:$A,ES$5,$B:$B,'PART METHOD'!$D$4),IF($B31='PART METHOD'!$D$6,COUNTIFS($G:$G,$G31,$R:$R,"●",$A:$A,ES$5,$B:$B,'PART METHOD'!$D$6),COUNTIFS($G:$G,$G31,$R:$R,"●",$A:$A,ES$5,$B:$B,"&lt;&gt;"&amp;'PART METHOD'!$D$4,$B:$B,"&lt;&gt;"&amp;'PART METHOD'!$D$6)))/ES$3,0)/3600/$E31</f>
        <v>0.063186400462963</v>
      </c>
      <c r="ET31" s="0" t="n">
        <f aca="false">IF($S31="●",SUMIFS(ST_SUM!FH:FH,ST_SUM!$L:$L,$G31,ST_SUM!$M:$M,IF($B31='PART METHOD'!$D$4,"FMCNC1",IF($B31='PART METHOD'!$D$6,"FMCNC2","STD")))/IF($B31='PART METHOD'!$D$4,COUNTIFS($G:$G,$G31,$S:$S,"●",$A:$A,ET$5,$B:$B,'PART METHOD'!$D$4),IF($B31='PART METHOD'!$D$6,COUNTIFS($G:$G,$G31,$S:$S,"●",$A:$A,ET$5,$B:$B,'PART METHOD'!$D$6),COUNTIFS($G:$G,$G31,$S:$S,"●",$A:$A,ET$5,$B:$B,"&lt;&gt;"&amp;'PART METHOD'!$D$4,$B:$B,"&lt;&gt;"&amp;'PART METHOD'!$D$6)))/ET$3,0)/3600/$E31</f>
        <v>0</v>
      </c>
      <c r="EU31" s="0" t="n">
        <f aca="false">IF($T31="●",SUMIFS(ST_SUM!FI:FI,ST_SUM!$L:$L,$G31,ST_SUM!$M:$M,IF($B31='PART METHOD'!$D$4,"FMCNC1",IF($B31='PART METHOD'!$D$6,"FMCNC2","STD")))/IF($B31='PART METHOD'!$D$4,COUNTIFS($G:$G,$G31,$T:$T,"●",$A:$A,EU$5,$B:$B,'PART METHOD'!$D$4),IF($B31='PART METHOD'!$D$6,COUNTIFS($G:$G,$G31,$T:$T,"●",$A:$A,EU$5,$B:$B,'PART METHOD'!$D$6),COUNTIFS($G:$G,$G31,$T:$T,"●",$A:$A,EU$5,$B:$B,"&lt;&gt;"&amp;'PART METHOD'!$D$4,$B:$B,"&lt;&gt;"&amp;'PART METHOD'!$D$6)))/EU$3,0)/3600/$E31</f>
        <v>0.0437427414021164</v>
      </c>
      <c r="EV31" s="0" t="n">
        <f aca="false">IF($U31="●",SUMIFS(ST_SUM!FJ:FJ,ST_SUM!$L:$L,$G31,ST_SUM!$M:$M,IF($B31='PART METHOD'!$D$4,"FMCNC1",IF($B31='PART METHOD'!$D$6,"FMCNC2","STD")))/IF($B31='PART METHOD'!$D$4,COUNTIFS($G:$G,$G31,$U:$U,"●",$A:$A,EV$5,$B:$B,'PART METHOD'!$D$4),IF($B31='PART METHOD'!$D$6,COUNTIFS($G:$G,$G31,$U:$U,"●",$A:$A,EV$5,$B:$B,'PART METHOD'!$D$6),COUNTIFS($G:$G,$G31,$U:$U,"●",$A:$A,EV$5,$B:$B,"&lt;&gt;"&amp;'PART METHOD'!$D$4,$B:$B,"&lt;&gt;"&amp;'PART METHOD'!$D$6)))/EV$3,0)/3600/$E31</f>
        <v>0.0333282696759259</v>
      </c>
      <c r="EW31" s="0" t="n">
        <f aca="false">IF($V31="●",SUMIFS(ST_SUM!FK:FK,ST_SUM!$L:$L,$G31,ST_SUM!$M:$M,IF($B31='PART METHOD'!$D$4,"FMCNC1",IF($B31='PART METHOD'!$D$6,"FMCNC2","STD")))/IF($B31='PART METHOD'!$D$4,COUNTIFS($G:$G,$G31,$V:$V,"●",$A:$A,EW$5,$B:$B,'PART METHOD'!$D$4),IF($B31='PART METHOD'!$D$6,COUNTIFS($G:$G,$G31,$V:$V,"●",$A:$A,EW$5,$B:$B,'PART METHOD'!$D$6),COUNTIFS($G:$G,$G31,$V:$V,"●",$A:$A,EW$5,$B:$B,"&lt;&gt;"&amp;'PART METHOD'!$D$4,$B:$B,"&lt;&gt;"&amp;'PART METHOD'!$D$6)))/EW$3,0)/3600/$E31</f>
        <v>0</v>
      </c>
      <c r="EX31" s="0" t="n">
        <f aca="false">IF($W31="●",SUMIFS(ST_SUM!FL:FL,ST_SUM!$L:$L,$G31,ST_SUM!$N:$N,IF($B31='PART METHOD'!$D$5,"HAND","STD"))/COUNTIFS($G:$G,$G31,$W:$W,"●",$A:$A,EX$5,$B:$B,IF($B31='PART METHOD'!$D$5,'PART METHOD'!$D$5,"&lt;&gt;"&amp;'PART METHOD'!$D$5))/EX$3,0)/3600/$E31</f>
        <v>0.0237408895502646</v>
      </c>
      <c r="EY31" s="0" t="n">
        <f aca="false">IF($X31="●",SUMIFS(ST_SUM!FM:FM,ST_SUM!$L:$L,$G31)/COUNTIFS($G:$G,$G31,$X:$X,"●",$A:$A,EY$5)/EY$3,0)/3600/$E31</f>
        <v>0.00493138227513228</v>
      </c>
      <c r="EZ31" s="0" t="n">
        <f aca="false">IF($Y31="●",SUMIFS(ST_SUM!FN:FN,ST_SUM!$L:$L,$G31)/COUNTIFS($G:$G,$G31,$Y:$Y,"●",$A:$A,EZ$5)/EZ$3,0)/3600/$E31</f>
        <v>0.0172950176366843</v>
      </c>
      <c r="FA31" s="0" t="n">
        <f aca="false">IF($Z31="●",SUMIFS(ST_SUM!FO:FO,ST_SUM!$L:$L,$G31)/COUNTIFS($G:$G,$G31,$Z:$Z,"●",$A:$A,FA$5)/FA$3,0)/3600/$E31</f>
        <v>0</v>
      </c>
      <c r="FB31" s="0" t="n">
        <f aca="false">IF($AA31="●",SUMIFS(ST_SUM!FP:FP,ST_SUM!$L:$L,$G31)/COUNTIFS($G:$G,$G31,$AA:$AA,"●",$A:$A,FB$5)/FB$3,0)/3600/$E31</f>
        <v>0.0105240426587302</v>
      </c>
      <c r="FC31" s="0" t="n">
        <f aca="false">IF($AB31="●",SUMIFS(ST_SUM!FQ:FQ,ST_SUM!$L:$L,$G31)/COUNTIFS($G:$G,$G31,$AB:$AB,"●",$A:$A,FC$5)/FC$3,0)/3600/$E31</f>
        <v>0.0137738756613757</v>
      </c>
      <c r="FD31" s="0" t="n">
        <f aca="false">IF($AC31="●",SUMIFS(ST_SUM!FR:FR,ST_SUM!$L:$L,$G31)/COUNTIFS($G:$G,$G31,$AC:$AC,"●",$A:$A,FD$5)/FD$3,0)/3600/$E31</f>
        <v>0.00375357142857143</v>
      </c>
      <c r="FE31" s="0" t="n">
        <f aca="false">IF($AD31="●",SUMIFS(ST_SUM!FS:FS,ST_SUM!$L:$L,$G31)/COUNTIFS($G:$G,$G31,$AD:$AD,"●",$A:$A,FE$5)/FE$3,0)/3600/$E31</f>
        <v>0</v>
      </c>
      <c r="FF31" s="0" t="n">
        <f aca="false">IF($AE31="●",SUMIFS(ST_SUM!FT:FT,ST_SUM!$L:$L,$G31)/COUNTIFS($G:$G,$G31,$AE:$AE,"●",$A:$A,FF$5)/FF$3,0)/3600/$E31</f>
        <v>0</v>
      </c>
      <c r="FG31" s="0" t="n">
        <f aca="false">IF($AF31="●",SUMIFS(ST_SUM!FU:FU,ST_SUM!$L:$L,$G31)/COUNTIFS($G:$G,$G31,$AF:$AF,"●",$A:$A,FG$5)/FG$3,0)/3600/$E31</f>
        <v>0.0247548958333333</v>
      </c>
      <c r="FH31" s="0" t="n">
        <f aca="false">IF($AG31="●",SUMIFS(ST_SUM!FV:FV,ST_SUM!$L:$L,$G31)/COUNTIFS($G:$G,$G31,$AG:$AG,"●",$A:$A,FH$5)/FH$3,0)/3600/$E31</f>
        <v>0</v>
      </c>
      <c r="FI31" s="0" t="n">
        <f aca="false">IF($AH31="●",SUMIFS(ST_SUM!FW:FW,ST_SUM!$L:$L,$G31)/COUNTIFS($G:$G,$G31,$AH:$AH,"●",$A:$A,FI$5)/FI$3,0)/3600/$E31</f>
        <v>0.0164489307760141</v>
      </c>
      <c r="FJ31" s="0" t="n">
        <f aca="false">IF($AI31="●",SUMIFS(ST_SUM!FX:FX,ST_SUM!$L:$L,$G31)/COUNTIFS($G:$G,$G31,$AI:$AI,"●",$A:$A,FJ$5)/FJ$3,0)/3600/$E31</f>
        <v>0.0120116964285714</v>
      </c>
      <c r="FK31" s="0" t="n">
        <f aca="false">IF($AJ31="●",SUMIFS(ST_SUM!FY:FY,ST_SUM!$L:$L,$G31)/COUNTIFS($G:$G,$G31,$AJ:$AJ,"●",$A:$A,FK$5)/FK$3,0)/3600/$E31</f>
        <v>0</v>
      </c>
      <c r="FL31" s="0" t="n">
        <f aca="false">IF($AK31="●",SUMIFS(ST_SUM!FZ:FZ,ST_SUM!$L:$L,$G31)/COUNTIFS($G:$G,$G31,$AK:$AK,"●",$A:$A,FL$5)/FL$3,0)/3600/$E31</f>
        <v>0.0136034485229277</v>
      </c>
      <c r="FM31" s="0" t="n">
        <f aca="false">IF($AL31="●",SUMIFS(ST_SUM!GA:GA,ST_SUM!$L:$L,$G31)/COUNTIFS($G:$G,$G31,$AL:$AL,"●",$A:$A,FM$5)/FM$3,0)/3600/$E31</f>
        <v>0</v>
      </c>
      <c r="FN31" s="0" t="n">
        <f aca="false">IF($AM31="●",SUMIFS(ST_SUM!GB:GB,ST_SUM!$L:$L,$G31)/COUNTIFS($G:$G,$G31,$AM:$AM,"●",$A:$A,FN$5)/FN$3,0)/3600/$E31</f>
        <v>0.0365635416666667</v>
      </c>
      <c r="FO31" s="0" t="n">
        <f aca="false">IF($AN31="●",SUMIFS(ST_SUM!GC:GC,ST_SUM!$L:$L,$G31)/COUNTIFS($G:$G,$G31,$AN:$AN,"●",$A:$A,FO$5)/FO$3,0)/3600/$E31</f>
        <v>0</v>
      </c>
      <c r="FP31" s="0" t="n">
        <f aca="false">IF($AO31="●",SUMIFS(ST_SUM!GD:GD,ST_SUM!$L:$L,$G31)/COUNTIFS($G:$G,$G31,$AO:$AO,"●",$A:$A,FP$5)/FP$3,0)/3600/$E31</f>
        <v>0.0149940806878307</v>
      </c>
      <c r="FQ31" s="0" t="n">
        <f aca="false">IF($AP31="●",SUMIFS(ST_SUM!GE:GE,ST_SUM!$L:$L,$G31)/COUNTIFS($G:$G,$G31,$AP:$AP,"●",$A:$A,FQ$5)/FQ$3,0)/3600/$E31</f>
        <v>0</v>
      </c>
      <c r="FR31" s="0" t="n">
        <f aca="false">IF($AQ31="●",SUMIFS(ST_SUM!GF:GF,ST_SUM!$L:$L,$G31)/COUNTIFS($G:$G,$G31,$AQ:$AQ,"●",$A:$A,FR$5)/FR$3,0)/3600/$E31</f>
        <v>0.00907997134038801</v>
      </c>
      <c r="FS31" s="0" t="n">
        <f aca="false">IF($AR31="●",SUMIFS(ST_SUM!GG:GG,ST_SUM!$L:$L,$G31)/COUNTIFS($G:$G,$G31,$AR:$AR,"●",$A:$A,FS$5)/FS$3,0)/3600/$E31</f>
        <v>0.0253583250661376</v>
      </c>
      <c r="FT31" s="0" t="n">
        <f aca="false">IF($AS31="●",SUMIFS(ST_SUM!GH:GH,ST_SUM!$L:$L,$G31)/COUNTIFS($G:$G,$G31,$AS:$AS,"●",$A:$A,FT$5)/FT$3,0)/3600/$E31</f>
        <v>0</v>
      </c>
      <c r="FU31" s="0" t="n">
        <f aca="false">IF($AT31="●",SUMIFS(ST_SUM!GI:GI,ST_SUM!$L:$L,$G31)/COUNTIFS($G:$G,$G31,$AT:$AT,"●",$A:$A,FU$5)/FU$3,0)/3600/$E31</f>
        <v>0</v>
      </c>
      <c r="FV31" s="0" t="n">
        <f aca="false">IF($AU31="●",SUMIFS(ST_SUM!GJ:GJ,ST_SUM!$L:$L,$G31)/COUNTIFS($G:$G,$G31,$AU:$AU,"●",$A:$A,FV$5)/FV$3,0)/3600/$E31</f>
        <v>0.0330927827380952</v>
      </c>
      <c r="FW31" s="0" t="n">
        <f aca="false">IF($AV31="●",SUMIFS(ST_SUM!GK:GK,ST_SUM!$L:$L,$G31)/COUNTIFS($G:$G,$G31,$AV:$AV,"●",$A:$A,FW$5)/FW$3,0)/3600/$E31</f>
        <v>0.00901029541446208</v>
      </c>
      <c r="FX31" s="0" t="n">
        <f aca="false">IF($AW31="●",SUMIFS(ST_SUM!GL:GL,ST_SUM!$L:$L,$G31)/COUNTIFS($G:$G,$G31,$AW:$AW,"●",$A:$A,FX$5)/FX$3,0)/3600/$E31</f>
        <v>0.0249423611111111</v>
      </c>
      <c r="FY31" s="0" t="n">
        <f aca="false">IF($AX31="●",SUMIFS(ST_SUM!GM:GM,ST_SUM!$L:$L,$G31)/COUNTIFS($G:$G,$G31,$AX:$AX,"●",$A:$A,FY$5)/FY$3,0)/3600/$E31</f>
        <v>0.0238043816137566</v>
      </c>
      <c r="FZ31" s="0" t="n">
        <f aca="false">IF($AY31="●",SUMIFS(ST_SUM!GN:GN,ST_SUM!$L:$L,$G31)/COUNTIFS($G:$G,$G31,$AY:$AY,"●",$A:$A,FZ$5)/FZ$3,0)/3600/$E31</f>
        <v>0</v>
      </c>
      <c r="GA31" s="0" t="n">
        <f aca="false">IF($AZ31="●",SUMIFS(ST_SUM!GO:GO,ST_SUM!$L:$L,$G31)/COUNTIFS($G:$G,$G31,$AZ:$AZ,"●",$A:$A,GA$5)/GA$3,0)/3600/$E31</f>
        <v>0</v>
      </c>
      <c r="GB31" s="0" t="n">
        <f aca="false">IF($BA31="●",SUMIFS(ST_SUM!GP:GP,ST_SUM!$L:$L,$G31)/COUNTIFS($G:$G,$G31,$BA:$BA,"●",$A:$A,GB$5)/GB$3,0)/3600/$E31</f>
        <v>0.0369974669312169</v>
      </c>
      <c r="GC31" s="0" t="n">
        <f aca="false">IF($BB31="●",SUMIFS(ST_SUM!GQ:GQ,ST_SUM!$L:$L,$G31)/COUNTIFS($G:$G,$G31,$BB:$BB,"●",$A:$A,GC$5)/GC$3,0)/3600/$E31</f>
        <v>0.00760471781305115</v>
      </c>
      <c r="GD31" s="0" t="n">
        <f aca="false">IF($BC31="●",SUMIFS(ST_SUM!GR:GR,ST_SUM!$L:$L,$G31)/COUNTIFS($G:$G,$G31,$BC:$BC,"●",$A:$A,GD$5)/GD$3,0)/3600/$E31</f>
        <v>0.0148732721560847</v>
      </c>
      <c r="GE31" s="0" t="n">
        <f aca="false">IF($BD31="●",SUMIFS(ST_SUM!GS:GS,ST_SUM!$L:$L,$G31)/COUNTIFS($G:$G,$G31,$BD:$BD,"●",$A:$A,GE$5)/GE$3,0)/3600/$E31</f>
        <v>0</v>
      </c>
      <c r="GF31" s="0" t="n">
        <f aca="false">IF($BE31="●",SUMIFS(ST_SUM!GT:GT,ST_SUM!$L:$L,$G31)/COUNTIFS($G:$G,$G31,$BE:$BE,"●",$A:$A,GF$5)/GF$3,0)/3600/$E31</f>
        <v>0.0264365079365079</v>
      </c>
      <c r="GG31" s="0" t="n">
        <f aca="false">IF($BF31="●",SUMIFS(ST_SUM!GU:GU,ST_SUM!$L:$L,$G31)/COUNTIFS($G:$G,$G31,$BF:$BF,"●",$A:$A,GG$5)/GG$3,0)/3600/$E31</f>
        <v>0.0159009755291005</v>
      </c>
      <c r="GH31" s="0" t="n">
        <f aca="false">IF($BG31="●",SUMIFS(ST_SUM!GV:GV,ST_SUM!$L:$L,$G31)/COUNTIFS($G:$G,$G31,$BG:$BG,"●",$A:$A,GH$5)/GH$3,0)/3600/$E31</f>
        <v>0</v>
      </c>
      <c r="GI31" s="0" t="n">
        <f aca="false">IF($BH31="●",SUMIFS(ST_SUM!GW:GW,ST_SUM!$L:$L,$G31)/COUNTIFS($G:$G,$G31,$BH:$BH,"●",$A:$A,GI$5)/GI$3,0)/3600/$E31</f>
        <v>0</v>
      </c>
      <c r="GJ31" s="0" t="n">
        <f aca="false">IF($BI31="●",SUMIFS(ST_SUM!GX:GX,ST_SUM!$L:$L,$G31)/COUNTIFS($G:$G,$G31,$BI:$BI,"●",$A:$A,GJ$5)/GJ$3,0)/3600/$E31</f>
        <v>0.0575389666005291</v>
      </c>
      <c r="GK31" s="0" t="n">
        <f aca="false">IF($BJ31="●",SUMIFS(ST_SUM!GY:GY,ST_SUM!$L:$L,$G31)/COUNTIFS($G:$G,$G31,$BJ:$BJ,"●",$A:$A,GK$5)/GK$3,0)/3600/$E31</f>
        <v>0</v>
      </c>
      <c r="GL31" s="0" t="n">
        <f aca="false">IF($BK31="●",SUMIFS(ST_SUM!GZ:GZ,ST_SUM!$L:$L,$G31)/COUNTIFS($G:$G,$G31,$BK:$BK,"●",$A:$A,GL$5)/GL$3,0)/3600/$E31</f>
        <v>0</v>
      </c>
      <c r="GM31" s="0" t="n">
        <f aca="false">IF($BL31="●",SUMIFS(ST_SUM!HA:HA,ST_SUM!$L:$L,$G31)/COUNTIFS($G:$G,$G31,$BL:$BL,"●",$A:$A,GM$5)/GM$3,0)/3600/$E31</f>
        <v>0.00852892857142857</v>
      </c>
      <c r="GN31" s="0" t="n">
        <f aca="false">IF($BM31="●",SUMIFS(ST_SUM!HB:HB,ST_SUM!$L:$L,$G31)/COUNTIFS($G:$G,$G31,$BM:$BM,"●",$A:$A,GN$5)/GN$3,0)/3600/$E31</f>
        <v>0</v>
      </c>
      <c r="GO31" s="0" t="n">
        <f aca="false">IF($BN31="●",SUMIFS(ST_SUM!HC:HC,ST_SUM!$L:$L,$G31)/COUNTIFS($G:$G,$G31,$BN:$BN,"●",$A:$A,GO$5)/GO$3,0)/3600/$E31</f>
        <v>0.00524350198412698</v>
      </c>
      <c r="GP31" s="0" t="n">
        <f aca="false">IF($BO31="●",SUMIFS(ST_SUM!HD:HD,ST_SUM!$L:$L,$G31)/COUNTIFS($G:$G,$G31,$BO:$BO,"●",$A:$A,GP$5)/GP$3,0)/3600/$E31</f>
        <v>0.0102668926366843</v>
      </c>
      <c r="GQ31" s="0" t="n">
        <f aca="false">IF($BP31="●",SUMIFS(ST_SUM!HE:HE,ST_SUM!$L:$L,$G31)/COUNTIFS($G:$G,$G31,$BP:$BP,"●",$A:$A,GQ$5)/GQ$3,0)/3600/$E31</f>
        <v>0.0211954943783069</v>
      </c>
      <c r="GR31" s="0" t="n">
        <f aca="false">IF($BQ31="●",SUMIFS(ST_SUM!HF:HF,ST_SUM!$L:$L,$G31)/COUNTIFS($G:$G,$G31,$BQ:$BQ,"●",$A:$A,GR$5)/GR$3,0)/3600/$E31</f>
        <v>0.0226366670800265</v>
      </c>
      <c r="GS31" s="0" t="n">
        <f aca="false">IF($BR31="●",SUMIFS(ST_SUM!HG:HG,ST_SUM!$L:$L,$G31)/COUNTIFS($G:$G,$G31,$BR:$BR,"●",$A:$A,GS$5)/GS$3,0)/3600/$E31</f>
        <v>0</v>
      </c>
      <c r="GT31" s="0" t="n">
        <f aca="false">IF($BS31="●",SUMIFS(ST_SUM!HH:HH,ST_SUM!$L:$L,$G31)/COUNTIFS($G:$G,$G31,$BS:$BS,"●",$A:$A,GT$5)/GT$3,0)/3600/$E31</f>
        <v>0.00694678681657848</v>
      </c>
      <c r="GU31" s="0" t="n">
        <f aca="false">IF($BT31="●",SUMIFS(ST_SUM!HI:HI,ST_SUM!$L:$L,$G31)/COUNTIFS($G:$G,$G31,$BT:$BT,"●",$A:$A,GU$5)/GU$3,0)/3600/$E31</f>
        <v>0.0224685240299824</v>
      </c>
      <c r="GV31" s="0" t="n">
        <f aca="false">SUM(EI31:GU31)</f>
        <v>0.787794585951279</v>
      </c>
      <c r="GW31" s="0" t="n">
        <f aca="false">IF($H31="●",SUMIFS(ST_SUM!HK:HK,ST_SUM!$L:$L,$G31)/COUNTIFS($G:$G,$G31,$H:$H,"●",$A:$A,GW$5)/GW$3,0)/3600/$E31</f>
        <v>0</v>
      </c>
      <c r="GX31" s="0" t="n">
        <f aca="false">IF($I31="●",SUMIFS(ST_SUM!HL:HL,ST_SUM!$L:$L,$G31)/COUNTIFS($G:$G,$G31,$I:$I,"●",$A:$A,GX$5)/GX$3,0)/3600/$E31</f>
        <v>0</v>
      </c>
      <c r="GY31" s="0" t="n">
        <f aca="false">IF($J31="●",SUMIFS(ST_SUM!HM:HM,ST_SUM!$L:$L,$G31)/COUNTIFS($G:$G,$G31,$J:$J,"●",$A:$A,GY$5)/GY$3,0)/3600/$E31</f>
        <v>0.000763107638888889</v>
      </c>
      <c r="GZ31" s="0" t="n">
        <f aca="false">IF($K31="●",SUMIFS(ST_SUM!HN:HN,ST_SUM!$L:$L,$G31)/COUNTIFS($G:$G,$G31,$K:$K,"●",$A:$A,GZ$5)/GZ$3,0)/3600/$E31</f>
        <v>0</v>
      </c>
      <c r="HA31" s="0" t="n">
        <f aca="false">IF($L31="●",SUMIFS(ST_SUM!HO:HO,ST_SUM!$L:$L,$G31)/COUNTIFS($G:$G,$G31,$L:$L,"●",$A:$A,HA$5)/HA$3,0)/3600/$E31</f>
        <v>0.0299891256313131</v>
      </c>
      <c r="HB31" s="0" t="n">
        <f aca="false">IF($M31="●",SUMIFS(ST_SUM!HP:HP,ST_SUM!$L:$L,$G31)/COUNTIFS($G:$G,$G31,$M:$M,"●",$A:$A,HB$5)/HB$3,0)/3600/$E31</f>
        <v>0</v>
      </c>
      <c r="HC31" s="0" t="n">
        <f aca="false">IF($N31="●",SUMIFS(ST_SUM!HQ:HQ,ST_SUM!$L:$L,$G31)/COUNTIFS($G:$G,$G31,$N:$N,"●",$A:$A,HC$5)/HC$3,0)/3600/$E31</f>
        <v>0</v>
      </c>
      <c r="HD31" s="0" t="n">
        <f aca="false">IF($O31="●",SUMIFS(ST_SUM!HR:HR,ST_SUM!$L:$L,$G31,ST_SUM!$M:$M,IF($B31='PART METHOD'!$D$4,"FMCNC1",IF($B31='PART METHOD'!$D$6,"FMCNC2","STD")))/IF($B31='PART METHOD'!$D$4,COUNTIFS($G:$G,$G31,$O:$O,"●",$A:$A,HD$5,$B:$B,'PART METHOD'!$D$4),IF($B31='PART METHOD'!$D$6,COUNTIFS($G:$G,$G31,$O:$O,"●",$A:$A,HD$5,$B:$B,'PART METHOD'!$D$6),COUNTIFS($G:$G,$G31,$O:$O,"●",$A:$A,HD$5,$B:$B,"&lt;&gt;"&amp;'PART METHOD'!$D$4,$B:$B,"&lt;&gt;"&amp;'PART METHOD'!$D$6)))/HD$3,0)/3600/$E31</f>
        <v>0.020457349537037</v>
      </c>
      <c r="HE31" s="0" t="n">
        <f aca="false">IF($P31="●",SUMIFS(ST_SUM!HS:HS,ST_SUM!$L:$L,$G31,ST_SUM!$M:$M,IF($B31='PART METHOD'!$D$4,"FMCNC1",IF($B31='PART METHOD'!$D$6,"FMCNC2","STD")))/IF($B31='PART METHOD'!$D$4,COUNTIFS($G:$G,$G31,$P:$P,"●",$A:$A,HE$5,$B:$B,'PART METHOD'!$D$4),IF($B31='PART METHOD'!$D$6,COUNTIFS($G:$G,$G31,$P:$P,"●",$A:$A,HE$5,$B:$B,'PART METHOD'!$D$6),COUNTIFS($G:$G,$G31,$P:$P,"●",$A:$A,HE$5,$B:$B,"&lt;&gt;"&amp;'PART METHOD'!$D$4,$B:$B,"&lt;&gt;"&amp;'PART METHOD'!$D$6)))/HE$3,0)/3600/$E31</f>
        <v>0</v>
      </c>
      <c r="HF31" s="0" t="n">
        <f aca="false">IF($Q31="●",SUMIFS(ST_SUM!HT:HT,ST_SUM!$L:$L,$G31,ST_SUM!$M:$M,IF($B31='PART METHOD'!$D$4,"FMCNC1",IF($B31='PART METHOD'!$D$6,"FMCNC2","STD")))/IF($B31='PART METHOD'!$D$4,COUNTIFS($G:$G,$G31,$Q:$Q,"●",$A:$A,HF$5,$B:$B,'PART METHOD'!$D$4),IF($B31='PART METHOD'!$D$6,COUNTIFS($G:$G,$G31,$Q:$Q,"●",$A:$A,HF$5,$B:$B,'PART METHOD'!$D$6),COUNTIFS($G:$G,$G31,$Q:$Q,"●",$A:$A,HF$5,$B:$B,"&lt;&gt;"&amp;'PART METHOD'!$D$4,$B:$B,"&lt;&gt;"&amp;'PART METHOD'!$D$6)))/HF$3,0)/3600/$E31</f>
        <v>0</v>
      </c>
      <c r="HG31" s="0" t="n">
        <f aca="false">IF($R31="●",SUMIFS(ST_SUM!HU:HU,ST_SUM!$L:$L,$G31,ST_SUM!$M:$M,IF($B31='PART METHOD'!$D$4,"FMCNC1",IF($B31='PART METHOD'!$D$6,"FMCNC2","STD")))/IF($B31='PART METHOD'!$D$4,COUNTIFS($G:$G,$G31,$R:$R,"●",$A:$A,HG$5,$B:$B,'PART METHOD'!$D$4),IF($B31='PART METHOD'!$D$6,COUNTIFS($G:$G,$G31,$R:$R,"●",$A:$A,HG$5,$B:$B,'PART METHOD'!$D$6),COUNTIFS($G:$G,$G31,$R:$R,"●",$A:$A,HG$5,$B:$B,"&lt;&gt;"&amp;'PART METHOD'!$D$4,$B:$B,"&lt;&gt;"&amp;'PART METHOD'!$D$6)))/HG$3,0)/3600/$E31</f>
        <v>0.0561341319444445</v>
      </c>
      <c r="HH31" s="0" t="n">
        <f aca="false">IF($S31="●",SUMIFS(ST_SUM!HV:HV,ST_SUM!$L:$L,$G31,ST_SUM!$M:$M,IF($B31='PART METHOD'!$D$4,"FMCNC1",IF($B31='PART METHOD'!$D$6,"FMCNC2","STD")))/IF($B31='PART METHOD'!$D$4,COUNTIFS($G:$G,$G31,$S:$S,"●",$A:$A,HH$5,$B:$B,'PART METHOD'!$D$4),IF($B31='PART METHOD'!$D$6,COUNTIFS($G:$G,$G31,$S:$S,"●",$A:$A,HH$5,$B:$B,'PART METHOD'!$D$6),COUNTIFS($G:$G,$G31,$S:$S,"●",$A:$A,HH$5,$B:$B,"&lt;&gt;"&amp;'PART METHOD'!$D$4,$B:$B,"&lt;&gt;"&amp;'PART METHOD'!$D$6)))/HH$3,0)/3600/$E31</f>
        <v>0</v>
      </c>
      <c r="HI31" s="0" t="n">
        <f aca="false">IF($T31="●",SUMIFS(ST_SUM!HW:HW,ST_SUM!$L:$L,$G31,ST_SUM!$M:$M,IF($B31='PART METHOD'!$D$4,"FMCNC1",IF($B31='PART METHOD'!$D$6,"FMCNC2","STD")))/IF($B31='PART METHOD'!$D$4,COUNTIFS($G:$G,$G31,$T:$T,"●",$A:$A,HI$5,$B:$B,'PART METHOD'!$D$4),IF($B31='PART METHOD'!$D$6,COUNTIFS($G:$G,$G31,$T:$T,"●",$A:$A,HI$5,$B:$B,'PART METHOD'!$D$6),COUNTIFS($G:$G,$G31,$T:$T,"●",$A:$A,HI$5,$B:$B,"&lt;&gt;"&amp;'PART METHOD'!$D$4,$B:$B,"&lt;&gt;"&amp;'PART METHOD'!$D$6)))/HI$3,0)/3600/$E31</f>
        <v>0.0393898358585859</v>
      </c>
      <c r="HJ31" s="0" t="n">
        <f aca="false">IF($U31="●",SUMIFS(ST_SUM!HX:HX,ST_SUM!$L:$L,$G31,ST_SUM!$M:$M,IF($B31='PART METHOD'!$D$4,"FMCNC1",IF($B31='PART METHOD'!$D$6,"FMCNC2","STD")))/IF($B31='PART METHOD'!$D$4,COUNTIFS($G:$G,$G31,$U:$U,"●",$A:$A,HJ$5,$B:$B,'PART METHOD'!$D$4),IF($B31='PART METHOD'!$D$6,COUNTIFS($G:$G,$G31,$U:$U,"●",$A:$A,HJ$5,$B:$B,'PART METHOD'!$D$6),COUNTIFS($G:$G,$G31,$U:$U,"●",$A:$A,HJ$5,$B:$B,"&lt;&gt;"&amp;'PART METHOD'!$D$4,$B:$B,"&lt;&gt;"&amp;'PART METHOD'!$D$6)))/HJ$3,0)/3600/$E31</f>
        <v>0.0223498350694445</v>
      </c>
      <c r="HK31" s="0" t="n">
        <f aca="false">IF($V31="●",SUMIFS(ST_SUM!HY:HY,ST_SUM!$L:$L,$G31,ST_SUM!$M:$M,IF($B31='PART METHOD'!$D$4,"FMCNC1",IF($B31='PART METHOD'!$D$6,"FMCNC2","STD")))/IF($B31='PART METHOD'!$D$4,COUNTIFS($G:$G,$G31,$V:$V,"●",$A:$A,HK$5,$B:$B,'PART METHOD'!$D$4),IF($B31='PART METHOD'!$D$6,COUNTIFS($G:$G,$G31,$V:$V,"●",$A:$A,HK$5,$B:$B,'PART METHOD'!$D$6),COUNTIFS($G:$G,$G31,$V:$V,"●",$A:$A,HK$5,$B:$B,"&lt;&gt;"&amp;'PART METHOD'!$D$4,$B:$B,"&lt;&gt;"&amp;'PART METHOD'!$D$6)))/HK$3,0)/3600/$E31</f>
        <v>0</v>
      </c>
      <c r="HL31" s="0" t="n">
        <f aca="false">IF($W31="●",SUMIFS(ST_SUM!HZ:HZ,ST_SUM!$L:$L,$G31,ST_SUM!$N:$N,IF($B31='PART METHOD'!$D$5,"HAND","STD"))/COUNTIFS($G:$G,$G31,$W:$W,"●",$A:$A,HL$5,$B:$B,IF($B31='PART METHOD'!$D$5,'PART METHOD'!$D$5,"&lt;&gt;"&amp;'PART METHOD'!$D$5))/HL$3,0)/3600/$E31</f>
        <v>0.0286180713383838</v>
      </c>
      <c r="HM31" s="0" t="n">
        <f aca="false">IF($X31="●",SUMIFS(ST_SUM!IA:IA,ST_SUM!$L:$L,$G31)/COUNTIFS($G:$G,$G31,$X:$X,"●",$A:$A,HM$5)/HM$3,0)/3600/$E31</f>
        <v>0.0102193813131313</v>
      </c>
      <c r="HN31" s="0" t="n">
        <f aca="false">IF($Y31="●",SUMIFS(ST_SUM!IB:IB,ST_SUM!$L:$L,$G31)/COUNTIFS($G:$G,$G31,$Y:$Y,"●",$A:$A,HN$5)/HN$3,0)/3600/$E31</f>
        <v>0.00751572916666667</v>
      </c>
      <c r="HO31" s="0" t="n">
        <f aca="false">IF($Z31="●",SUMIFS(ST_SUM!IC:IC,ST_SUM!$L:$L,$G31)/COUNTIFS($G:$G,$G31,$Z:$Z,"●",$A:$A,HO$5)/HO$3,0)/3600/$E31</f>
        <v>0</v>
      </c>
      <c r="HP31" s="0" t="n">
        <f aca="false">IF($AA31="●",SUMIFS(ST_SUM!ID:ID,ST_SUM!$L:$L,$G31)/COUNTIFS($G:$G,$G31,$AA:$AA,"●",$A:$A,HP$5)/HP$3,0)/3600/$E31</f>
        <v>0.017597044665404</v>
      </c>
      <c r="HQ31" s="0" t="n">
        <f aca="false">IF($AB31="●",SUMIFS(ST_SUM!IE:IE,ST_SUM!$L:$L,$G31)/COUNTIFS($G:$G,$G31,$AB:$AB,"●",$A:$A,HQ$5)/HQ$3,0)/3600/$E31</f>
        <v>0.00364627525252525</v>
      </c>
      <c r="HR31" s="0" t="n">
        <f aca="false">IF($AC31="●",SUMIFS(ST_SUM!IF:IF,ST_SUM!$L:$L,$G31)/COUNTIFS($G:$G,$G31,$AC:$AC,"●",$A:$A,HR$5)/HR$3,0)/3600/$E31</f>
        <v>0.00146255260942761</v>
      </c>
      <c r="HS31" s="0" t="n">
        <f aca="false">IF($AD31="●",SUMIFS(ST_SUM!IG:IG,ST_SUM!$L:$L,$G31)/COUNTIFS($G:$G,$G31,$AD:$AD,"●",$A:$A,HS$5)/HS$3,0)/3600/$E31</f>
        <v>0</v>
      </c>
      <c r="HT31" s="0" t="n">
        <f aca="false">IF($AE31="●",SUMIFS(ST_SUM!IH:IH,ST_SUM!$L:$L,$G31)/COUNTIFS($G:$G,$G31,$AE:$AE,"●",$A:$A,HT$5)/HT$3,0)/3600/$E31</f>
        <v>0</v>
      </c>
      <c r="HU31" s="0" t="n">
        <f aca="false">IF($AF31="●",SUMIFS(ST_SUM!II:II,ST_SUM!$L:$L,$G31)/COUNTIFS($G:$G,$G31,$AF:$AF,"●",$A:$A,HU$5)/HU$3,0)/3600/$E31</f>
        <v>0.00938968592171717</v>
      </c>
      <c r="HV31" s="0" t="n">
        <f aca="false">IF($AG31="●",SUMIFS(ST_SUM!IJ:IJ,ST_SUM!$L:$L,$G31)/COUNTIFS($G:$G,$G31,$AG:$AG,"●",$A:$A,HV$5)/HV$3,0)/3600/$E31</f>
        <v>0</v>
      </c>
      <c r="HW31" s="0" t="n">
        <f aca="false">IF($AH31="●",SUMIFS(ST_SUM!IK:IK,ST_SUM!$L:$L,$G31)/COUNTIFS($G:$G,$G31,$AH:$AH,"●",$A:$A,HW$5)/HW$3,0)/3600/$E31</f>
        <v>0.0117833596380471</v>
      </c>
      <c r="HX31" s="0" t="n">
        <f aca="false">IF($AI31="●",SUMIFS(ST_SUM!IL:IL,ST_SUM!$L:$L,$G31)/COUNTIFS($G:$G,$G31,$AI:$AI,"●",$A:$A,HX$5)/HX$3,0)/3600/$E31</f>
        <v>0.00296237373737374</v>
      </c>
      <c r="HY31" s="0" t="n">
        <f aca="false">IF($AJ31="●",SUMIFS(ST_SUM!IM:IM,ST_SUM!$L:$L,$G31)/COUNTIFS($G:$G,$G31,$AJ:$AJ,"●",$A:$A,HY$5)/HY$3,0)/3600/$E31</f>
        <v>0</v>
      </c>
      <c r="HZ31" s="0" t="n">
        <f aca="false">IF($AK31="●",SUMIFS(ST_SUM!IN:IN,ST_SUM!$L:$L,$G31)/COUNTIFS($G:$G,$G31,$AK:$AK,"●",$A:$A,HZ$5)/HZ$3,0)/3600/$E31</f>
        <v>0.00894597669402357</v>
      </c>
      <c r="IA31" s="0" t="n">
        <f aca="false">IF($AL31="●",SUMIFS(ST_SUM!IO:IO,ST_SUM!$L:$L,$G31)/COUNTIFS($G:$G,$G31,$AL:$AL,"●",$A:$A,IA$5)/IA$3,0)/3600/$E31</f>
        <v>0</v>
      </c>
      <c r="IB31" s="0" t="n">
        <f aca="false">IF($AM31="●",SUMIFS(ST_SUM!IP:IP,ST_SUM!$L:$L,$G31)/COUNTIFS($G:$G,$G31,$AM:$AM,"●",$A:$A,IB$5)/IB$3,0)/3600/$E31</f>
        <v>0.0141372869318182</v>
      </c>
      <c r="IC31" s="0" t="n">
        <f aca="false">IF($AN31="●",SUMIFS(ST_SUM!IQ:IQ,ST_SUM!$L:$L,$G31)/COUNTIFS($G:$G,$G31,$AN:$AN,"●",$A:$A,IC$5)/IC$3,0)/3600/$E31</f>
        <v>0</v>
      </c>
      <c r="ID31" s="0" t="n">
        <f aca="false">IF($AO31="●",SUMIFS(ST_SUM!IR:IR,ST_SUM!$L:$L,$G31)/COUNTIFS($G:$G,$G31,$AO:$AO,"●",$A:$A,ID$5)/ID$3,0)/3600/$E31</f>
        <v>0.0194681712962963</v>
      </c>
      <c r="IE31" s="0" t="n">
        <f aca="false">IF($AP31="●",SUMIFS(ST_SUM!IS:IS,ST_SUM!$L:$L,$G31)/COUNTIFS($G:$G,$G31,$AP:$AP,"●",$A:$A,IE$5)/IE$3,0)/3600/$E31</f>
        <v>0</v>
      </c>
      <c r="IF31" s="0" t="n">
        <f aca="false">IF($AQ31="●",SUMIFS(ST_SUM!IT:IT,ST_SUM!$L:$L,$G31)/COUNTIFS($G:$G,$G31,$AQ:$AQ,"●",$A:$A,IF$5)/IF$3,0)/3600/$E31</f>
        <v>0.00173482954545455</v>
      </c>
      <c r="IG31" s="0" t="n">
        <f aca="false">IF($AR31="●",SUMIFS(ST_SUM!IU:IU,ST_SUM!$L:$L,$G31)/COUNTIFS($G:$G,$G31,$AR:$AR,"●",$A:$A,IG$5)/IG$3,0)/3600/$E31</f>
        <v>0.00692519097222222</v>
      </c>
      <c r="IH31" s="0" t="n">
        <f aca="false">IF($AS31="●",SUMIFS(ST_SUM!IV:IV,ST_SUM!$L:$L,$G31)/COUNTIFS($G:$G,$G31,$AS:$AS,"●",$A:$A,IH$5)/IH$3,0)/3600/$E31</f>
        <v>0</v>
      </c>
      <c r="II31" s="0" t="n">
        <f aca="false">IF($AT31="●",SUMIFS(ST_SUM!IW:IW,ST_SUM!$L:$L,$G31)/COUNTIFS($G:$G,$G31,$AT:$AT,"●",$A:$A,II$5)/II$3,0)/3600/$E31</f>
        <v>0</v>
      </c>
      <c r="IJ31" s="0" t="n">
        <f aca="false">IF($AU31="●",SUMIFS(ST_SUM!IX:IX,ST_SUM!$L:$L,$G31)/COUNTIFS($G:$G,$G31,$AU:$AU,"●",$A:$A,IJ$5)/IJ$3,0)/3600/$E31</f>
        <v>0.0294765861742424</v>
      </c>
      <c r="IK31" s="0" t="n">
        <f aca="false">IF($AV31="●",SUMIFS(ST_SUM!IY:IY,ST_SUM!$L:$L,$G31)/COUNTIFS($G:$G,$G31,$AV:$AV,"●",$A:$A,IK$5)/IK$3,0)/3600/$E31</f>
        <v>0.00477570496632997</v>
      </c>
      <c r="IL31" s="0" t="n">
        <f aca="false">IF($AW31="●",SUMIFS(ST_SUM!IZ:IZ,ST_SUM!$L:$L,$G31)/COUNTIFS($G:$G,$G31,$AW:$AW,"●",$A:$A,IL$5)/IL$3,0)/3600/$E31</f>
        <v>0.0163621212121212</v>
      </c>
      <c r="IM31" s="0" t="n">
        <f aca="false">IF($AX31="●",SUMIFS(ST_SUM!JA:JA,ST_SUM!$L:$L,$G31)/COUNTIFS($G:$G,$G31,$AX:$AX,"●",$A:$A,IM$5)/IM$3,0)/3600/$E31</f>
        <v>0.0146464330808081</v>
      </c>
      <c r="IN31" s="0" t="n">
        <f aca="false">IF($AY31="●",SUMIFS(ST_SUM!JB:JB,ST_SUM!$L:$L,$G31)/COUNTIFS($G:$G,$G31,$AY:$AY,"●",$A:$A,IN$5)/IN$3,0)/3600/$E31</f>
        <v>0</v>
      </c>
      <c r="IO31" s="0" t="n">
        <f aca="false">IF($AZ31="●",SUMIFS(ST_SUM!JC:JC,ST_SUM!$L:$L,$G31)/COUNTIFS($G:$G,$G31,$AZ:$AZ,"●",$A:$A,IO$5)/IO$3,0)/3600/$E31</f>
        <v>0</v>
      </c>
      <c r="IP31" s="0" t="n">
        <f aca="false">IF($BA31="●",SUMIFS(ST_SUM!JD:JD,ST_SUM!$L:$L,$G31)/COUNTIFS($G:$G,$G31,$BA:$BA,"●",$A:$A,IP$5)/IP$3,0)/3600/$E31</f>
        <v>0.0235575694444444</v>
      </c>
      <c r="IQ31" s="0" t="n">
        <f aca="false">IF($BB31="●",SUMIFS(ST_SUM!JE:JE,ST_SUM!$L:$L,$G31)/COUNTIFS($G:$G,$G31,$BB:$BB,"●",$A:$A,IQ$5)/IQ$3,0)/3600/$E31</f>
        <v>0.00324810606060606</v>
      </c>
      <c r="IR31" s="0" t="n">
        <f aca="false">IF($BC31="●",SUMIFS(ST_SUM!JF:JF,ST_SUM!$L:$L,$G31)/COUNTIFS($G:$G,$G31,$BC:$BC,"●",$A:$A,IR$5)/IR$3,0)/3600/$E31</f>
        <v>0.00852719381313131</v>
      </c>
      <c r="IS31" s="0" t="n">
        <f aca="false">IF($BD31="●",SUMIFS(ST_SUM!JG:JG,ST_SUM!$L:$L,$G31)/COUNTIFS($G:$G,$G31,$BD:$BD,"●",$A:$A,IS$5)/IS$3,0)/3600/$E31</f>
        <v>0</v>
      </c>
      <c r="IT31" s="0" t="n">
        <f aca="false">IF($BE31="●",SUMIFS(ST_SUM!JH:JH,ST_SUM!$L:$L,$G31)/COUNTIFS($G:$G,$G31,$BE:$BE,"●",$A:$A,IT$5)/IT$3,0)/3600/$E31</f>
        <v>0.0264300710227273</v>
      </c>
      <c r="IU31" s="0" t="n">
        <f aca="false">IF($BF31="●",SUMIFS(ST_SUM!JI:JI,ST_SUM!$L:$L,$G31)/COUNTIFS($G:$G,$G31,$BF:$BF,"●",$A:$A,IU$5)/IU$3,0)/3600/$E31</f>
        <v>0.0172455097853535</v>
      </c>
      <c r="IV31" s="0" t="n">
        <f aca="false">IF($BG31="●",SUMIFS(ST_SUM!JJ:JJ,ST_SUM!$L:$L,$G31)/COUNTIFS($G:$G,$G31,$BG:$BG,"●",$A:$A,IV$5)/IV$3,0)/3600/$E31</f>
        <v>0</v>
      </c>
      <c r="IW31" s="0" t="n">
        <f aca="false">IF($BH31="●",SUMIFS(ST_SUM!JK:JK,ST_SUM!$L:$L,$G31)/COUNTIFS($G:$G,$G31,$BH:$BH,"●",$A:$A,IW$5)/IW$3,0)/3600/$E31</f>
        <v>0</v>
      </c>
      <c r="IX31" s="0" t="n">
        <f aca="false">IF($BI31="●",SUMIFS(ST_SUM!JL:JL,ST_SUM!$L:$L,$G31)/COUNTIFS($G:$G,$G31,$BI:$BI,"●",$A:$A,IX$5)/IX$3,0)/3600/$E31</f>
        <v>0.0114767518939394</v>
      </c>
      <c r="IY31" s="0" t="n">
        <f aca="false">IF($BJ31="●",SUMIFS(ST_SUM!JM:JM,ST_SUM!$L:$L,$G31)/COUNTIFS($G:$G,$G31,$BJ:$BJ,"●",$A:$A,IY$5)/IY$3,0)/3600/$E31</f>
        <v>0</v>
      </c>
      <c r="IZ31" s="0" t="n">
        <f aca="false">IF($BK31="●",SUMIFS(ST_SUM!JN:JN,ST_SUM!$L:$L,$G31)/COUNTIFS($G:$G,$G31,$BK:$BK,"●",$A:$A,IZ$5)/IZ$3,0)/3600/$E31</f>
        <v>0</v>
      </c>
      <c r="JA31" s="0" t="n">
        <f aca="false">IF($BL31="●",SUMIFS(ST_SUM!JO:JO,ST_SUM!$L:$L,$G31)/COUNTIFS($G:$G,$G31,$BL:$BL,"●",$A:$A,JA$5)/JA$3,0)/3600/$E31</f>
        <v>0.00294827967171717</v>
      </c>
      <c r="JB31" s="0" t="n">
        <f aca="false">IF($BM31="●",SUMIFS(ST_SUM!JP:JP,ST_SUM!$L:$L,$G31)/COUNTIFS($G:$G,$G31,$BM:$BM,"●",$A:$A,JB$5)/JB$3,0)/3600/$E31</f>
        <v>0</v>
      </c>
      <c r="JC31" s="0" t="n">
        <f aca="false">IF($BN31="●",SUMIFS(ST_SUM!JQ:JQ,ST_SUM!$L:$L,$G31)/COUNTIFS($G:$G,$G31,$BN:$BN,"●",$A:$A,JC$5)/JC$3,0)/3600/$E31</f>
        <v>0.00291518308080808</v>
      </c>
      <c r="JD31" s="0" t="n">
        <f aca="false">IF($BO31="●",SUMIFS(ST_SUM!JR:JR,ST_SUM!$L:$L,$G31)/COUNTIFS($G:$G,$G31,$BO:$BO,"●",$A:$A,JD$5)/JD$3,0)/3600/$E31</f>
        <v>0.00731705071548822</v>
      </c>
      <c r="JE31" s="0" t="n">
        <f aca="false">IF($BP31="●",SUMIFS(ST_SUM!JS:JS,ST_SUM!$L:$L,$G31)/COUNTIFS($G:$G,$G31,$BP:$BP,"●",$A:$A,JE$5)/JE$3,0)/3600/$E31</f>
        <v>0.011629466540404</v>
      </c>
      <c r="JF31" s="0" t="n">
        <f aca="false">IF($BQ31="●",SUMIFS(ST_SUM!JT:JT,ST_SUM!$L:$L,$G31)/COUNTIFS($G:$G,$G31,$BQ:$BQ,"●",$A:$A,JF$5)/JF$3,0)/3600/$E31</f>
        <v>0.00398139204545455</v>
      </c>
      <c r="JG31" s="0" t="n">
        <f aca="false">IF($BR31="●",SUMIFS(ST_SUM!JU:JU,ST_SUM!$L:$L,$G31)/COUNTIFS($G:$G,$G31,$BR:$BR,"●",$A:$A,JG$5)/JG$3,0)/3600/$E31</f>
        <v>0</v>
      </c>
      <c r="JH31" s="0" t="n">
        <f aca="false">IF($BS31="●",SUMIFS(ST_SUM!JV:JV,ST_SUM!$L:$L,$G31)/COUNTIFS($G:$G,$G31,$BS:$BS,"●",$A:$A,JH$5)/JH$3,0)/3600/$E31</f>
        <v>0.0130546085858586</v>
      </c>
      <c r="JI31" s="0" t="n">
        <f aca="false">IF($BT31="●",SUMIFS(ST_SUM!JW:JW,ST_SUM!$L:$L,$G31)/COUNTIFS($G:$G,$G31,$BT:$BT,"●",$A:$A,JI$5)/JI$3,0)/3600/$E31</f>
        <v>0.00884518097643098</v>
      </c>
      <c r="JJ31" s="0" t="n">
        <f aca="false">SUM(GW31:JI31)</f>
        <v>0.519926523832071</v>
      </c>
      <c r="JK31" s="0" t="n">
        <f aca="false">IF($H31="●",SUMIFS(ST_SUM!JY:JY,ST_SUM!$L:$L,$G31)/COUNTIFS($G:$G,$G31,$H:$H,"●",$A:$A,JK$5)/JK$3,0)/3600/$E31</f>
        <v>0</v>
      </c>
      <c r="JL31" s="0" t="n">
        <f aca="false">IF($I31="●",SUMIFS(ST_SUM!JZ:JZ,ST_SUM!$L:$L,$G31)/COUNTIFS($G:$G,$G31,$I:$I,"●",$A:$A,JL$5)/JL$3,0)/3600/$E31</f>
        <v>0</v>
      </c>
      <c r="JM31" s="0" t="n">
        <f aca="false">IF($J31="●",SUMIFS(ST_SUM!KA:KA,ST_SUM!$L:$L,$G31)/COUNTIFS($G:$G,$G31,$J:$J,"●",$A:$A,JM$5)/JM$3,0)/3600/$E31</f>
        <v>0.0159417317708333</v>
      </c>
      <c r="JN31" s="0" t="n">
        <f aca="false">IF($K31="●",SUMIFS(ST_SUM!KB:KB,ST_SUM!$L:$L,$G31)/COUNTIFS($G:$G,$G31,$K:$K,"●",$A:$A,JN$5)/JN$3,0)/3600/$E31</f>
        <v>0</v>
      </c>
      <c r="JO31" s="0" t="n">
        <f aca="false">IF($L31="●",SUMIFS(ST_SUM!KC:KC,ST_SUM!$L:$L,$G31)/COUNTIFS($G:$G,$G31,$L:$L,"●",$A:$A,JO$5)/JO$3,0)/3600/$E31</f>
        <v>0.06226125</v>
      </c>
      <c r="JP31" s="0" t="n">
        <f aca="false">IF($M31="●",SUMIFS(ST_SUM!KD:KD,ST_SUM!$L:$L,$G31)/COUNTIFS($G:$G,$G31,$M:$M,"●",$A:$A,JP$5)/JP$3,0)/3600/$E31</f>
        <v>0</v>
      </c>
      <c r="JQ31" s="0" t="n">
        <f aca="false">IF($N31="●",SUMIFS(ST_SUM!KE:KE,ST_SUM!$L:$L,$G31)/COUNTIFS($G:$G,$G31,$N:$N,"●",$A:$A,JQ$5)/JQ$3,0)/3600/$E31</f>
        <v>0</v>
      </c>
      <c r="JR31" s="0" t="n">
        <f aca="false">IF($O31="●",SUMIFS(ST_SUM!KF:KF,ST_SUM!$L:$L,$G31,ST_SUM!$M:$M,IF($B31='PART METHOD'!$D$4,"FMCNC1",IF($B31='PART METHOD'!$D$6,"FMCNC2","STD")))/IF($B31='PART METHOD'!$D$4,COUNTIFS($G:$G,$G31,$O:$O,"●",$A:$A,JR$5,$B:$B,'PART METHOD'!$D$4),IF($B31='PART METHOD'!$D$6,COUNTIFS($G:$G,$G31,$O:$O,"●",$A:$A,JR$5,$B:$B,'PART METHOD'!$D$6),COUNTIFS($G:$G,$G31,$O:$O,"●",$A:$A,JR$5,$B:$B,"&lt;&gt;"&amp;'PART METHOD'!$D$4,$B:$B,"&lt;&gt;"&amp;'PART METHOD'!$D$6)))/JR$3,0)/3600/$E31</f>
        <v>0.0406043402777778</v>
      </c>
      <c r="JS31" s="0" t="n">
        <f aca="false">IF($P31="●",SUMIFS(ST_SUM!KG:KG,ST_SUM!$L:$L,$G31,ST_SUM!$M:$M,IF($B31='PART METHOD'!$D$4,"FMCNC1",IF($B31='PART METHOD'!$D$6,"FMCNC2","STD")))/IF($B31='PART METHOD'!$D$4,COUNTIFS($G:$G,$G31,$P:$P,"●",$A:$A,JS$5,$B:$B,'PART METHOD'!$D$4),IF($B31='PART METHOD'!$D$6,COUNTIFS($G:$G,$G31,$P:$P,"●",$A:$A,JS$5,$B:$B,'PART METHOD'!$D$6),COUNTIFS($G:$G,$G31,$P:$P,"●",$A:$A,JS$5,$B:$B,"&lt;&gt;"&amp;'PART METHOD'!$D$4,$B:$B,"&lt;&gt;"&amp;'PART METHOD'!$D$6)))/JS$3,0)/3600/$E31</f>
        <v>0</v>
      </c>
      <c r="JT31" s="0" t="n">
        <f aca="false">IF($Q31="●",SUMIFS(ST_SUM!KH:KH,ST_SUM!$L:$L,$G31,ST_SUM!$M:$M,IF($B31='PART METHOD'!$D$4,"FMCNC1",IF($B31='PART METHOD'!$D$6,"FMCNC2","STD")))/IF($B31='PART METHOD'!$D$4,COUNTIFS($G:$G,$G31,$Q:$Q,"●",$A:$A,JT$5,$B:$B,'PART METHOD'!$D$4),IF($B31='PART METHOD'!$D$6,COUNTIFS($G:$G,$G31,$Q:$Q,"●",$A:$A,JT$5,$B:$B,'PART METHOD'!$D$6),COUNTIFS($G:$G,$G31,$Q:$Q,"●",$A:$A,JT$5,$B:$B,"&lt;&gt;"&amp;'PART METHOD'!$D$4,$B:$B,"&lt;&gt;"&amp;'PART METHOD'!$D$6)))/JT$3,0)/3600/$E31</f>
        <v>0</v>
      </c>
      <c r="JU31" s="0" t="n">
        <f aca="false">IF($R31="●",SUMIFS(ST_SUM!KI:KI,ST_SUM!$L:$L,$G31,ST_SUM!$M:$M,IF($B31='PART METHOD'!$D$4,"FMCNC1",IF($B31='PART METHOD'!$D$6,"FMCNC2","STD")))/IF($B31='PART METHOD'!$D$4,COUNTIFS($G:$G,$G31,$R:$R,"●",$A:$A,JU$5,$B:$B,'PART METHOD'!$D$4),IF($B31='PART METHOD'!$D$6,COUNTIFS($G:$G,$G31,$R:$R,"●",$A:$A,JU$5,$B:$B,'PART METHOD'!$D$6),COUNTIFS($G:$G,$G31,$R:$R,"●",$A:$A,JU$5,$B:$B,"&lt;&gt;"&amp;'PART METHOD'!$D$4,$B:$B,"&lt;&gt;"&amp;'PART METHOD'!$D$6)))/JU$3,0)/3600/$E31</f>
        <v>0.0934853125</v>
      </c>
      <c r="JV31" s="0" t="n">
        <f aca="false">IF($S31="●",SUMIFS(ST_SUM!KJ:KJ,ST_SUM!$L:$L,$G31,ST_SUM!$M:$M,IF($B31='PART METHOD'!$D$4,"FMCNC1",IF($B31='PART METHOD'!$D$6,"FMCNC2","STD")))/IF($B31='PART METHOD'!$D$4,COUNTIFS($G:$G,$G31,$S:$S,"●",$A:$A,JV$5,$B:$B,'PART METHOD'!$D$4),IF($B31='PART METHOD'!$D$6,COUNTIFS($G:$G,$G31,$S:$S,"●",$A:$A,JV$5,$B:$B,'PART METHOD'!$D$6),COUNTIFS($G:$G,$G31,$S:$S,"●",$A:$A,JV$5,$B:$B,"&lt;&gt;"&amp;'PART METHOD'!$D$4,$B:$B,"&lt;&gt;"&amp;'PART METHOD'!$D$6)))/JV$3,0)/3600/$E31</f>
        <v>0</v>
      </c>
      <c r="JW31" s="0" t="n">
        <f aca="false">IF($T31="●",SUMIFS(ST_SUM!KK:KK,ST_SUM!$L:$L,$G31,ST_SUM!$M:$M,IF($B31='PART METHOD'!$D$4,"FMCNC1",IF($B31='PART METHOD'!$D$6,"FMCNC2","STD")))/IF($B31='PART METHOD'!$D$4,COUNTIFS($G:$G,$G31,$T:$T,"●",$A:$A,JW$5,$B:$B,'PART METHOD'!$D$4),IF($B31='PART METHOD'!$D$6,COUNTIFS($G:$G,$G31,$T:$T,"●",$A:$A,JW$5,$B:$B,'PART METHOD'!$D$6),COUNTIFS($G:$G,$G31,$T:$T,"●",$A:$A,JW$5,$B:$B,"&lt;&gt;"&amp;'PART METHOD'!$D$4,$B:$B,"&lt;&gt;"&amp;'PART METHOD'!$D$6)))/JW$3,0)/3600/$E31</f>
        <v>0.0727052256944444</v>
      </c>
      <c r="JX31" s="0" t="n">
        <f aca="false">IF($U31="●",SUMIFS(ST_SUM!KL:KL,ST_SUM!$L:$L,$G31,ST_SUM!$M:$M,IF($B31='PART METHOD'!$D$4,"FMCNC1",IF($B31='PART METHOD'!$D$6,"FMCNC2","STD")))/IF($B31='PART METHOD'!$D$4,COUNTIFS($G:$G,$G31,$U:$U,"●",$A:$A,JX$5,$B:$B,'PART METHOD'!$D$4),IF($B31='PART METHOD'!$D$6,COUNTIFS($G:$G,$G31,$U:$U,"●",$A:$A,JX$5,$B:$B,'PART METHOD'!$D$6),COUNTIFS($G:$G,$G31,$U:$U,"●",$A:$A,JX$5,$B:$B,"&lt;&gt;"&amp;'PART METHOD'!$D$4,$B:$B,"&lt;&gt;"&amp;'PART METHOD'!$D$6)))/JX$3,0)/3600/$E31</f>
        <v>0.0442951996527778</v>
      </c>
      <c r="JY31" s="0" t="n">
        <f aca="false">IF($V31="●",SUMIFS(ST_SUM!KM:KM,ST_SUM!$L:$L,$G31,ST_SUM!$M:$M,IF($B31='PART METHOD'!$D$4,"FMCNC1",IF($B31='PART METHOD'!$D$6,"FMCNC2","STD")))/IF($B31='PART METHOD'!$D$4,COUNTIFS($G:$G,$G31,$V:$V,"●",$A:$A,JY$5,$B:$B,'PART METHOD'!$D$4),IF($B31='PART METHOD'!$D$6,COUNTIFS($G:$G,$G31,$V:$V,"●",$A:$A,JY$5,$B:$B,'PART METHOD'!$D$6),COUNTIFS($G:$G,$G31,$V:$V,"●",$A:$A,JY$5,$B:$B,"&lt;&gt;"&amp;'PART METHOD'!$D$4,$B:$B,"&lt;&gt;"&amp;'PART METHOD'!$D$6)))/JY$3,0)/3600/$E31</f>
        <v>0</v>
      </c>
      <c r="JZ31" s="0" t="n">
        <f aca="false">IF($W31="●",SUMIFS(ST_SUM!KN:KN,ST_SUM!$L:$L,$G31,ST_SUM!$N:$N,IF($B31='PART METHOD'!$D$5,"HAND","STD"))/COUNTIFS($G:$G,$G31,$W:$W,"●",$A:$A,JZ$5,$B:$B,IF($B31='PART METHOD'!$D$5,'PART METHOD'!$D$5,"&lt;&gt;"&amp;'PART METHOD'!$D$5))/JZ$3,0)/3600/$E31</f>
        <v>0.0514893671875</v>
      </c>
      <c r="KA31" s="0" t="n">
        <f aca="false">IF($X31="●",SUMIFS(ST_SUM!KO:KO,ST_SUM!$L:$L,$G31)/COUNTIFS($G:$G,$G31,$X:$X,"●",$A:$A,KA$5)/KA$3,0)/3600/$E31</f>
        <v>0.0165907118055556</v>
      </c>
      <c r="KB31" s="0" t="n">
        <f aca="false">IF($Y31="●",SUMIFS(ST_SUM!KP:KP,ST_SUM!$L:$L,$G31)/COUNTIFS($G:$G,$G31,$Y:$Y,"●",$A:$A,KB$5)/KB$3,0)/3600/$E31</f>
        <v>0.0268362569444444</v>
      </c>
      <c r="KC31" s="0" t="n">
        <f aca="false">IF($Z31="●",SUMIFS(ST_SUM!KQ:KQ,ST_SUM!$L:$L,$G31)/COUNTIFS($G:$G,$G31,$Z:$Z,"●",$A:$A,KC$5)/KC$3,0)/3600/$E31</f>
        <v>0</v>
      </c>
      <c r="KD31" s="0" t="n">
        <f aca="false">IF($AA31="●",SUMIFS(ST_SUM!KR:KR,ST_SUM!$L:$L,$G31)/COUNTIFS($G:$G,$G31,$AA:$AA,"●",$A:$A,KD$5)/KD$3,0)/3600/$E31</f>
        <v>0.029514525462963</v>
      </c>
      <c r="KE31" s="0" t="n">
        <f aca="false">IF($AB31="●",SUMIFS(ST_SUM!KS:KS,ST_SUM!$L:$L,$G31)/COUNTIFS($G:$G,$G31,$AB:$AB,"●",$A:$A,KE$5)/KE$3,0)/3600/$E31</f>
        <v>0.0161023611111111</v>
      </c>
      <c r="KF31" s="0" t="n">
        <f aca="false">IF($AC31="●",SUMIFS(ST_SUM!KT:KT,ST_SUM!$L:$L,$G31)/COUNTIFS($G:$G,$G31,$AC:$AC,"●",$A:$A,KF$5)/KF$3,0)/3600/$E31</f>
        <v>0.00333975694444444</v>
      </c>
      <c r="KG31" s="0" t="n">
        <f aca="false">IF($AD31="●",SUMIFS(ST_SUM!KU:KU,ST_SUM!$L:$L,$G31)/COUNTIFS($G:$G,$G31,$AD:$AD,"●",$A:$A,KG$5)/KG$3,0)/3600/$E31</f>
        <v>0</v>
      </c>
      <c r="KH31" s="0" t="n">
        <f aca="false">IF($AE31="●",SUMIFS(ST_SUM!KV:KV,ST_SUM!$L:$L,$G31)/COUNTIFS($G:$G,$G31,$AE:$AE,"●",$A:$A,KH$5)/KH$3,0)/3600/$E31</f>
        <v>0</v>
      </c>
      <c r="KI31" s="0" t="n">
        <f aca="false">IF($AF31="●",SUMIFS(ST_SUM!KW:KW,ST_SUM!$L:$L,$G31)/COUNTIFS($G:$G,$G31,$AF:$AF,"●",$A:$A,KI$5)/KI$3,0)/3600/$E31</f>
        <v>0.0241050954861111</v>
      </c>
      <c r="KJ31" s="0" t="n">
        <f aca="false">IF($AG31="●",SUMIFS(ST_SUM!KX:KX,ST_SUM!$L:$L,$G31)/COUNTIFS($G:$G,$G31,$AG:$AG,"●",$A:$A,KJ$5)/KJ$3,0)/3600/$E31</f>
        <v>0</v>
      </c>
      <c r="KK31" s="0" t="n">
        <f aca="false">IF($AH31="●",SUMIFS(ST_SUM!KY:KY,ST_SUM!$L:$L,$G31)/COUNTIFS($G:$G,$G31,$AH:$AH,"●",$A:$A,KK$5)/KK$3,0)/3600/$E31</f>
        <v>0.0289877604166667</v>
      </c>
      <c r="KL31" s="0" t="n">
        <f aca="false">IF($AI31="●",SUMIFS(ST_SUM!KZ:KZ,ST_SUM!$L:$L,$G31)/COUNTIFS($G:$G,$G31,$AI:$AI,"●",$A:$A,KL$5)/KL$3,0)/3600/$E31</f>
        <v>0.01350375</v>
      </c>
      <c r="KM31" s="0" t="n">
        <f aca="false">IF($AJ31="●",SUMIFS(ST_SUM!LA:LA,ST_SUM!$L:$L,$G31)/COUNTIFS($G:$G,$G31,$AJ:$AJ,"●",$A:$A,KM$5)/KM$3,0)/3600/$E31</f>
        <v>0</v>
      </c>
      <c r="KN31" s="0" t="n">
        <f aca="false">IF($AK31="●",SUMIFS(ST_SUM!LB:LB,ST_SUM!$L:$L,$G31)/COUNTIFS($G:$G,$G31,$AK:$AK,"●",$A:$A,KN$5)/KN$3,0)/3600/$E31</f>
        <v>0.0195011631944444</v>
      </c>
      <c r="KO31" s="0" t="n">
        <f aca="false">IF($AL31="●",SUMIFS(ST_SUM!LC:LC,ST_SUM!$L:$L,$G31)/COUNTIFS($G:$G,$G31,$AL:$AL,"●",$A:$A,KO$5)/KO$3,0)/3600/$E31</f>
        <v>0</v>
      </c>
      <c r="KP31" s="0" t="n">
        <f aca="false">IF($AM31="●",SUMIFS(ST_SUM!LD:LD,ST_SUM!$L:$L,$G31)/COUNTIFS($G:$G,$G31,$AM:$AM,"●",$A:$A,KP$5)/KP$3,0)/3600/$E31</f>
        <v>0.0310519010416667</v>
      </c>
      <c r="KQ31" s="0" t="n">
        <f aca="false">IF($AN31="●",SUMIFS(ST_SUM!LE:LE,ST_SUM!$L:$L,$G31)/COUNTIFS($G:$G,$G31,$AN:$AN,"●",$A:$A,KQ$5)/KQ$3,0)/3600/$E31</f>
        <v>0</v>
      </c>
      <c r="KR31" s="0" t="n">
        <f aca="false">IF($AO31="●",SUMIFS(ST_SUM!LF:LF,ST_SUM!$L:$L,$G31)/COUNTIFS($G:$G,$G31,$AO:$AO,"●",$A:$A,KR$5)/KR$3,0)/3600/$E31</f>
        <v>0.0297827199074074</v>
      </c>
      <c r="KS31" s="0" t="n">
        <f aca="false">IF($AP31="●",SUMIFS(ST_SUM!LG:LG,ST_SUM!$L:$L,$G31)/COUNTIFS($G:$G,$G31,$AP:$AP,"●",$A:$A,KS$5)/KS$3,0)/3600/$E31</f>
        <v>0</v>
      </c>
      <c r="KT31" s="0" t="n">
        <f aca="false">IF($AQ31="●",SUMIFS(ST_SUM!LH:LH,ST_SUM!$L:$L,$G31)/COUNTIFS($G:$G,$G31,$AQ:$AQ,"●",$A:$A,KT$5)/KT$3,0)/3600/$E31</f>
        <v>0.0144247916666667</v>
      </c>
      <c r="KU31" s="0" t="n">
        <f aca="false">IF($AR31="●",SUMIFS(ST_SUM!LI:LI,ST_SUM!$L:$L,$G31)/COUNTIFS($G:$G,$G31,$AR:$AR,"●",$A:$A,KU$5)/KU$3,0)/3600/$E31</f>
        <v>0.0197773611111111</v>
      </c>
      <c r="KV31" s="0" t="n">
        <f aca="false">IF($AS31="●",SUMIFS(ST_SUM!LJ:LJ,ST_SUM!$L:$L,$G31)/COUNTIFS($G:$G,$G31,$AS:$AS,"●",$A:$A,KV$5)/KV$3,0)/3600/$E31</f>
        <v>0</v>
      </c>
      <c r="KW31" s="0" t="n">
        <f aca="false">IF($AT31="●",SUMIFS(ST_SUM!LK:LK,ST_SUM!$L:$L,$G31)/COUNTIFS($G:$G,$G31,$AT:$AT,"●",$A:$A,KW$5)/KW$3,0)/3600/$E31</f>
        <v>0</v>
      </c>
      <c r="KX31" s="0" t="n">
        <f aca="false">IF($AU31="●",SUMIFS(ST_SUM!LL:LL,ST_SUM!$L:$L,$G31)/COUNTIFS($G:$G,$G31,$AU:$AU,"●",$A:$A,KX$5)/KX$3,0)/3600/$E31</f>
        <v>0.0652872309027778</v>
      </c>
      <c r="KY31" s="0" t="n">
        <f aca="false">IF($AV31="●",SUMIFS(ST_SUM!LM:LM,ST_SUM!$L:$L,$G31)/COUNTIFS($G:$G,$G31,$AV:$AV,"●",$A:$A,KY$5)/KY$3,0)/3600/$E31</f>
        <v>0.0107647106481481</v>
      </c>
      <c r="KZ31" s="0" t="n">
        <f aca="false">IF($AW31="●",SUMIFS(ST_SUM!LN:LN,ST_SUM!$L:$L,$G31)/COUNTIFS($G:$G,$G31,$AW:$AW,"●",$A:$A,KZ$5)/KZ$3,0)/3600/$E31</f>
        <v>0.0304491666666667</v>
      </c>
      <c r="LA31" s="0" t="n">
        <f aca="false">IF($AX31="●",SUMIFS(ST_SUM!LO:LO,ST_SUM!$L:$L,$G31)/COUNTIFS($G:$G,$G31,$AX:$AX,"●",$A:$A,LA$5)/LA$3,0)/3600/$E31</f>
        <v>0.0382994039351852</v>
      </c>
      <c r="LB31" s="0" t="n">
        <f aca="false">IF($AY31="●",SUMIFS(ST_SUM!LP:LP,ST_SUM!$L:$L,$G31)/COUNTIFS($G:$G,$G31,$AY:$AY,"●",$A:$A,LB$5)/LB$3,0)/3600/$E31</f>
        <v>0</v>
      </c>
      <c r="LC31" s="0" t="n">
        <f aca="false">IF($AZ31="●",SUMIFS(ST_SUM!LQ:LQ,ST_SUM!$L:$L,$G31)/COUNTIFS($G:$G,$G31,$AZ:$AZ,"●",$A:$A,LC$5)/LC$3,0)/3600/$E31</f>
        <v>0</v>
      </c>
      <c r="LD31" s="0" t="n">
        <f aca="false">IF($BA31="●",SUMIFS(ST_SUM!LR:LR,ST_SUM!$L:$L,$G31)/COUNTIFS($G:$G,$G31,$BA:$BA,"●",$A:$A,LD$5)/LD$3,0)/3600/$E31</f>
        <v>0.0430661111111111</v>
      </c>
      <c r="LE31" s="0" t="n">
        <f aca="false">IF($BB31="●",SUMIFS(ST_SUM!LS:LS,ST_SUM!$L:$L,$G31)/COUNTIFS($G:$G,$G31,$BB:$BB,"●",$A:$A,LE$5)/LE$3,0)/3600/$E31</f>
        <v>0.0129421296296296</v>
      </c>
      <c r="LF31" s="0" t="n">
        <f aca="false">IF($BC31="●",SUMIFS(ST_SUM!LT:LT,ST_SUM!$L:$L,$G31)/COUNTIFS($G:$G,$G31,$BC:$BC,"●",$A:$A,LF$5)/LF$3,0)/3600/$E31</f>
        <v>0.0173215451388889</v>
      </c>
      <c r="LG31" s="0" t="n">
        <f aca="false">IF($BD31="●",SUMIFS(ST_SUM!LU:LU,ST_SUM!$L:$L,$G31)/COUNTIFS($G:$G,$G31,$BD:$BD,"●",$A:$A,LG$5)/LG$3,0)/3600/$E31</f>
        <v>0</v>
      </c>
      <c r="LH31" s="0" t="n">
        <f aca="false">IF($BE31="●",SUMIFS(ST_SUM!LV:LV,ST_SUM!$L:$L,$G31)/COUNTIFS($G:$G,$G31,$BE:$BE,"●",$A:$A,LH$5)/LH$3,0)/3600/$E31</f>
        <v>0.0480306944444444</v>
      </c>
      <c r="LI31" s="0" t="n">
        <f aca="false">IF($BF31="●",SUMIFS(ST_SUM!LW:LW,ST_SUM!$L:$L,$G31)/COUNTIFS($G:$G,$G31,$BF:$BF,"●",$A:$A,LI$5)/LI$3,0)/3600/$E31</f>
        <v>0.0306006336805556</v>
      </c>
      <c r="LJ31" s="0" t="n">
        <f aca="false">IF($BG31="●",SUMIFS(ST_SUM!LX:LX,ST_SUM!$L:$L,$G31)/COUNTIFS($G:$G,$G31,$BG:$BG,"●",$A:$A,LJ$5)/LJ$3,0)/3600/$E31</f>
        <v>0</v>
      </c>
      <c r="LK31" s="0" t="n">
        <f aca="false">IF($BH31="●",SUMIFS(ST_SUM!LY:LY,ST_SUM!$L:$L,$G31)/COUNTIFS($G:$G,$G31,$BH:$BH,"●",$A:$A,LK$5)/LK$3,0)/3600/$E31</f>
        <v>0</v>
      </c>
      <c r="LL31" s="0" t="n">
        <f aca="false">IF($BI31="●",SUMIFS(ST_SUM!LZ:LZ,ST_SUM!$L:$L,$G31)/COUNTIFS($G:$G,$G31,$BI:$BI,"●",$A:$A,LL$5)/LL$3,0)/3600/$E31</f>
        <v>0.044271109375</v>
      </c>
      <c r="LM31" s="0" t="n">
        <f aca="false">IF($BJ31="●",SUMIFS(ST_SUM!MA:MA,ST_SUM!$L:$L,$G31)/COUNTIFS($G:$G,$G31,$BJ:$BJ,"●",$A:$A,LM$5)/LM$3,0)/3600/$E31</f>
        <v>0</v>
      </c>
      <c r="LN31" s="0" t="n">
        <f aca="false">IF($BK31="●",SUMIFS(ST_SUM!MB:MB,ST_SUM!$L:$L,$G31)/COUNTIFS($G:$G,$G31,$BK:$BK,"●",$A:$A,LN$5)/LN$3,0)/3600/$E31</f>
        <v>0</v>
      </c>
      <c r="LO31" s="0" t="n">
        <f aca="false">IF($BL31="●",SUMIFS(ST_SUM!MC:MC,ST_SUM!$L:$L,$G31)/COUNTIFS($G:$G,$G31,$BL:$BL,"●",$A:$A,LO$5)/LO$3,0)/3600/$E31</f>
        <v>0.0109080859375</v>
      </c>
      <c r="LP31" s="0" t="n">
        <f aca="false">IF($BM31="●",SUMIFS(ST_SUM!MD:MD,ST_SUM!$L:$L,$G31)/COUNTIFS($G:$G,$G31,$BM:$BM,"●",$A:$A,LP$5)/LP$3,0)/3600/$E31</f>
        <v>0</v>
      </c>
      <c r="LQ31" s="0" t="n">
        <f aca="false">IF($BN31="●",SUMIFS(ST_SUM!ME:ME,ST_SUM!$L:$L,$G31)/COUNTIFS($G:$G,$G31,$BN:$BN,"●",$A:$A,LQ$5)/LQ$3,0)/3600/$E31</f>
        <v>0.00584229166666667</v>
      </c>
      <c r="LR31" s="0" t="n">
        <f aca="false">IF($BO31="●",SUMIFS(ST_SUM!MF:MF,ST_SUM!$L:$L,$G31)/COUNTIFS($G:$G,$G31,$BO:$BO,"●",$A:$A,LR$5)/LR$3,0)/3600/$E31</f>
        <v>0.0174916840277778</v>
      </c>
      <c r="LS31" s="0" t="n">
        <f aca="false">IF($BP31="●",SUMIFS(ST_SUM!MG:MG,ST_SUM!$L:$L,$G31)/COUNTIFS($G:$G,$G31,$BP:$BP,"●",$A:$A,LS$5)/LS$3,0)/3600/$E31</f>
        <v>0.0398895138888889</v>
      </c>
      <c r="LT31" s="0" t="n">
        <f aca="false">IF($BQ31="●",SUMIFS(ST_SUM!MH:MH,ST_SUM!$L:$L,$G31)/COUNTIFS($G:$G,$G31,$BQ:$BQ,"●",$A:$A,LT$5)/LT$3,0)/3600/$E31</f>
        <v>0.0269154166666667</v>
      </c>
      <c r="LU31" s="0" t="n">
        <f aca="false">IF($BR31="●",SUMIFS(ST_SUM!MI:MI,ST_SUM!$L:$L,$G31)/COUNTIFS($G:$G,$G31,$BR:$BR,"●",$A:$A,LU$5)/LU$3,0)/3600/$E31</f>
        <v>0</v>
      </c>
      <c r="LV31" s="0" t="n">
        <f aca="false">IF($BS31="●",SUMIFS(ST_SUM!MJ:MJ,ST_SUM!$L:$L,$G31)/COUNTIFS($G:$G,$G31,$BS:$BS,"●",$A:$A,LV$5)/LV$3,0)/3600/$E31</f>
        <v>0.0271759982638889</v>
      </c>
      <c r="LW31" s="0" t="n">
        <f aca="false">IF($BT31="●",SUMIFS(ST_SUM!MK:MK,ST_SUM!$L:$L,$G31)/COUNTIFS($G:$G,$G31,$BT:$BT,"●",$A:$A,LW$5)/LW$3,0)/3600/$E31</f>
        <v>0.0250940885416667</v>
      </c>
      <c r="LX31" s="0" t="n">
        <f aca="false">SUM(JK31:LW31)</f>
        <v>1.14865039670139</v>
      </c>
      <c r="LY31" s="0" t="n">
        <f aca="false">IF($H31="●",SUMIFS(ST_SUM!MM:MM,ST_SUM!$L:$L,$G31)/COUNTIFS($G:$G,$G31,$H:$H,"●",$A:$A,LY$5)/LY$3,0)/3600/$E31</f>
        <v>0</v>
      </c>
      <c r="LZ31" s="0" t="n">
        <f aca="false">IF($I31="●",SUMIFS(ST_SUM!MN:MN,ST_SUM!$L:$L,$G31)/COUNTIFS($G:$G,$G31,$I:$I,"●",$A:$A,LZ$5)/LZ$3,0)/3600/$E31</f>
        <v>0</v>
      </c>
      <c r="MA31" s="0" t="n">
        <f aca="false">IF($J31="●",SUMIFS(ST_SUM!MO:MO,ST_SUM!$L:$L,$G31)/COUNTIFS($G:$G,$G31,$J:$J,"●",$A:$A,MA$5)/MA$3,0)/3600/$E31</f>
        <v>0.00248563988095238</v>
      </c>
      <c r="MB31" s="0" t="n">
        <f aca="false">IF($K31="●",SUMIFS(ST_SUM!MP:MP,ST_SUM!$L:$L,$G31)/COUNTIFS($G:$G,$G31,$K:$K,"●",$A:$A,MB$5)/MB$3,0)/3600/$E31</f>
        <v>0</v>
      </c>
      <c r="MC31" s="0" t="n">
        <f aca="false">IF($L31="●",SUMIFS(ST_SUM!MQ:MQ,ST_SUM!$L:$L,$G31)/COUNTIFS($G:$G,$G31,$L:$L,"●",$A:$A,MC$5)/MC$3,0)/3600/$E31</f>
        <v>0.0325378058862434</v>
      </c>
      <c r="MD31" s="0" t="n">
        <f aca="false">IF($M31="●",SUMIFS(ST_SUM!MR:MR,ST_SUM!$L:$L,$G31)/COUNTIFS($G:$G,$G31,$M:$M,"●",$A:$A,MD$5)/MD$3,0)/3600/$E31</f>
        <v>0</v>
      </c>
      <c r="ME31" s="0" t="n">
        <f aca="false">IF($N31="●",SUMIFS(ST_SUM!MS:MS,ST_SUM!$L:$L,$G31)/COUNTIFS($G:$G,$G31,$N:$N,"●",$A:$A,ME$5)/ME$3,0)/3600/$E31</f>
        <v>0</v>
      </c>
      <c r="MF31" s="0" t="n">
        <f aca="false">IF($O31="●",SUMIFS(ST_SUM!MT:MT,ST_SUM!$L:$L,$G31,ST_SUM!$M:$M,IF($B31='PART METHOD'!$D$4,"FMCNC1",IF($B31='PART METHOD'!$D$6,"FMCNC2","STD")))/IF($B31='PART METHOD'!$D$4,COUNTIFS($G:$G,$G31,$O:$O,"●",$A:$A,MF$5,$B:$B,'PART METHOD'!$D$4),IF($B31='PART METHOD'!$D$6,COUNTIFS($G:$G,$G31,$O:$O,"●",$A:$A,MF$5,$B:$B,'PART METHOD'!$D$6),COUNTIFS($G:$G,$G31,$O:$O,"●",$A:$A,MF$5,$B:$B,"&lt;&gt;"&amp;'PART METHOD'!$D$4,$B:$B,"&lt;&gt;"&amp;'PART METHOD'!$D$6)))/MF$3,0)/3600/$E31</f>
        <v>0.0238628527336861</v>
      </c>
      <c r="MG31" s="0" t="n">
        <f aca="false">IF($P31="●",SUMIFS(ST_SUM!MU:MU,ST_SUM!$L:$L,$G31,ST_SUM!$M:$M,IF($B31='PART METHOD'!$D$4,"FMCNC1",IF($B31='PART METHOD'!$D$6,"FMCNC2","STD")))/IF($B31='PART METHOD'!$D$4,COUNTIFS($G:$G,$G31,$P:$P,"●",$A:$A,MG$5,$B:$B,'PART METHOD'!$D$4),IF($B31='PART METHOD'!$D$6,COUNTIFS($G:$G,$G31,$P:$P,"●",$A:$A,MG$5,$B:$B,'PART METHOD'!$D$6),COUNTIFS($G:$G,$G31,$P:$P,"●",$A:$A,MG$5,$B:$B,"&lt;&gt;"&amp;'PART METHOD'!$D$4,$B:$B,"&lt;&gt;"&amp;'PART METHOD'!$D$6)))/MG$3,0)/3600/$E31</f>
        <v>0</v>
      </c>
      <c r="MH31" s="0" t="n">
        <f aca="false">IF($Q31="●",SUMIFS(ST_SUM!MV:MV,ST_SUM!$L:$L,$G31,ST_SUM!$M:$M,IF($B31='PART METHOD'!$D$4,"FMCNC1",IF($B31='PART METHOD'!$D$6,"FMCNC2","STD")))/IF($B31='PART METHOD'!$D$4,COUNTIFS($G:$G,$G31,$Q:$Q,"●",$A:$A,MH$5,$B:$B,'PART METHOD'!$D$4),IF($B31='PART METHOD'!$D$6,COUNTIFS($G:$G,$G31,$Q:$Q,"●",$A:$A,MH$5,$B:$B,'PART METHOD'!$D$6),COUNTIFS($G:$G,$G31,$Q:$Q,"●",$A:$A,MH$5,$B:$B,"&lt;&gt;"&amp;'PART METHOD'!$D$4,$B:$B,"&lt;&gt;"&amp;'PART METHOD'!$D$6)))/MH$3,0)/3600/$E31</f>
        <v>0</v>
      </c>
      <c r="MI31" s="0" t="n">
        <f aca="false">IF($R31="●",SUMIFS(ST_SUM!MW:MW,ST_SUM!$L:$L,$G31,ST_SUM!$M:$M,IF($B31='PART METHOD'!$D$4,"FMCNC1",IF($B31='PART METHOD'!$D$6,"FMCNC2","STD")))/IF($B31='PART METHOD'!$D$4,COUNTIFS($G:$G,$G31,$R:$R,"●",$A:$A,MI$5,$B:$B,'PART METHOD'!$D$4),IF($B31='PART METHOD'!$D$6,COUNTIFS($G:$G,$G31,$R:$R,"●",$A:$A,MI$5,$B:$B,'PART METHOD'!$D$6),COUNTIFS($G:$G,$G31,$R:$R,"●",$A:$A,MI$5,$B:$B,"&lt;&gt;"&amp;'PART METHOD'!$D$4,$B:$B,"&lt;&gt;"&amp;'PART METHOD'!$D$6)))/MI$3,0)/3600/$E31</f>
        <v>0.065181109457672</v>
      </c>
      <c r="MJ31" s="0" t="n">
        <f aca="false">IF($S31="●",SUMIFS(ST_SUM!MX:MX,ST_SUM!$L:$L,$G31,ST_SUM!$M:$M,IF($B31='PART METHOD'!$D$4,"FMCNC1",IF($B31='PART METHOD'!$D$6,"FMCNC2","STD")))/IF($B31='PART METHOD'!$D$4,COUNTIFS($G:$G,$G31,$S:$S,"●",$A:$A,MJ$5,$B:$B,'PART METHOD'!$D$4),IF($B31='PART METHOD'!$D$6,COUNTIFS($G:$G,$G31,$S:$S,"●",$A:$A,MJ$5,$B:$B,'PART METHOD'!$D$6),COUNTIFS($G:$G,$G31,$S:$S,"●",$A:$A,MJ$5,$B:$B,"&lt;&gt;"&amp;'PART METHOD'!$D$4,$B:$B,"&lt;&gt;"&amp;'PART METHOD'!$D$6)))/MJ$3,0)/3600/$E31</f>
        <v>0</v>
      </c>
      <c r="MK31" s="0" t="n">
        <f aca="false">IF($T31="●",SUMIFS(ST_SUM!MY:MY,ST_SUM!$L:$L,$G31,ST_SUM!$M:$M,IF($B31='PART METHOD'!$D$4,"FMCNC1",IF($B31='PART METHOD'!$D$6,"FMCNC2","STD")))/IF($B31='PART METHOD'!$D$4,COUNTIFS($G:$G,$G31,$T:$T,"●",$A:$A,MK$5,$B:$B,'PART METHOD'!$D$4),IF($B31='PART METHOD'!$D$6,COUNTIFS($G:$G,$G31,$T:$T,"●",$A:$A,MK$5,$B:$B,'PART METHOD'!$D$6),COUNTIFS($G:$G,$G31,$T:$T,"●",$A:$A,MK$5,$B:$B,"&lt;&gt;"&amp;'PART METHOD'!$D$4,$B:$B,"&lt;&gt;"&amp;'PART METHOD'!$D$6)))/MK$3,0)/3600/$E31</f>
        <v>0.0453201636904762</v>
      </c>
      <c r="ML31" s="0" t="n">
        <f aca="false">IF($U31="●",SUMIFS(ST_SUM!MZ:MZ,ST_SUM!$L:$L,$G31,ST_SUM!$M:$M,IF($B31='PART METHOD'!$D$4,"FMCNC1",IF($B31='PART METHOD'!$D$6,"FMCNC2","STD")))/IF($B31='PART METHOD'!$D$4,COUNTIFS($G:$G,$G31,$U:$U,"●",$A:$A,ML$5,$B:$B,'PART METHOD'!$D$4),IF($B31='PART METHOD'!$D$6,COUNTIFS($G:$G,$G31,$U:$U,"●",$A:$A,ML$5,$B:$B,'PART METHOD'!$D$6),COUNTIFS($G:$G,$G31,$U:$U,"●",$A:$A,ML$5,$B:$B,"&lt;&gt;"&amp;'PART METHOD'!$D$4,$B:$B,"&lt;&gt;"&amp;'PART METHOD'!$D$6)))/ML$3,0)/3600/$E31</f>
        <v>0.0277428571428571</v>
      </c>
      <c r="MM31" s="0" t="n">
        <f aca="false">IF($V31="●",SUMIFS(ST_SUM!NA:NA,ST_SUM!$L:$L,$G31,ST_SUM!$M:$M,IF($B31='PART METHOD'!$D$4,"FMCNC1",IF($B31='PART METHOD'!$D$6,"FMCNC2","STD")))/IF($B31='PART METHOD'!$D$4,COUNTIFS($G:$G,$G31,$V:$V,"●",$A:$A,MM$5,$B:$B,'PART METHOD'!$D$4),IF($B31='PART METHOD'!$D$6,COUNTIFS($G:$G,$G31,$V:$V,"●",$A:$A,MM$5,$B:$B,'PART METHOD'!$D$6),COUNTIFS($G:$G,$G31,$V:$V,"●",$A:$A,MM$5,$B:$B,"&lt;&gt;"&amp;'PART METHOD'!$D$4,$B:$B,"&lt;&gt;"&amp;'PART METHOD'!$D$6)))/MM$3,0)/3600/$E31</f>
        <v>0</v>
      </c>
      <c r="MN31" s="0" t="n">
        <f aca="false">IF($W31="●",SUMIFS(ST_SUM!NB:NB,ST_SUM!$L:$L,$G31,ST_SUM!$N:$N,IF($B31='PART METHOD'!$D$5,"HAND","STD"))/COUNTIFS($G:$G,$G31,$W:$W,"●",$A:$A,MN$5,$B:$B,IF($B31='PART METHOD'!$D$5,'PART METHOD'!$D$5,"&lt;&gt;"&amp;'PART METHOD'!$D$5))/MN$3,0)/3600/$E31</f>
        <v>0.0297923445767196</v>
      </c>
      <c r="MO31" s="0" t="n">
        <f aca="false">IF($X31="●",SUMIFS(ST_SUM!NC:NC,ST_SUM!$L:$L,$G31)/COUNTIFS($G:$G,$G31,$X:$X,"●",$A:$A,MO$5)/MO$3,0)/3600/$E31</f>
        <v>0.0102203207671958</v>
      </c>
      <c r="MP31" s="0" t="n">
        <f aca="false">IF($Y31="●",SUMIFS(ST_SUM!ND:ND,ST_SUM!$L:$L,$G31)/COUNTIFS($G:$G,$G31,$Y:$Y,"●",$A:$A,MP$5)/MP$3,0)/3600/$E31</f>
        <v>0.0107754298941799</v>
      </c>
      <c r="MQ31" s="0" t="n">
        <f aca="false">IF($Z31="●",SUMIFS(ST_SUM!NE:NE,ST_SUM!$L:$L,$G31)/COUNTIFS($G:$G,$G31,$Z:$Z,"●",$A:$A,MQ$5)/MQ$3,0)/3600/$E31</f>
        <v>0</v>
      </c>
      <c r="MR31" s="0" t="n">
        <f aca="false">IF($AA31="●",SUMIFS(ST_SUM!NF:NF,ST_SUM!$L:$L,$G31)/COUNTIFS($G:$G,$G31,$AA:$AA,"●",$A:$A,MR$5)/MR$3,0)/3600/$E31</f>
        <v>0.0141233961640212</v>
      </c>
      <c r="MS31" s="0" t="n">
        <f aca="false">IF($AB31="●",SUMIFS(ST_SUM!NG:NG,ST_SUM!$L:$L,$G31)/COUNTIFS($G:$G,$G31,$AB:$AB,"●",$A:$A,MS$5)/MS$3,0)/3600/$E31</f>
        <v>0.00570800264550265</v>
      </c>
      <c r="MT31" s="0" t="n">
        <f aca="false">IF($AC31="●",SUMIFS(ST_SUM!NH:NH,ST_SUM!$L:$L,$G31)/COUNTIFS($G:$G,$G31,$AC:$AC,"●",$A:$A,MT$5)/MT$3,0)/3600/$E31</f>
        <v>0.00474614197530864</v>
      </c>
      <c r="MU31" s="0" t="n">
        <f aca="false">IF($AD31="●",SUMIFS(ST_SUM!NI:NI,ST_SUM!$L:$L,$G31)/COUNTIFS($G:$G,$G31,$AD:$AD,"●",$A:$A,MU$5)/MU$3,0)/3600/$E31</f>
        <v>0</v>
      </c>
      <c r="MV31" s="0" t="n">
        <f aca="false">IF($AE31="●",SUMIFS(ST_SUM!NJ:NJ,ST_SUM!$L:$L,$G31)/COUNTIFS($G:$G,$G31,$AE:$AE,"●",$A:$A,MV$5)/MV$3,0)/3600/$E31</f>
        <v>0</v>
      </c>
      <c r="MW31" s="0" t="n">
        <f aca="false">IF($AF31="●",SUMIFS(ST_SUM!NK:NK,ST_SUM!$L:$L,$G31)/COUNTIFS($G:$G,$G31,$AF:$AF,"●",$A:$A,MW$5)/MW$3,0)/3600/$E31</f>
        <v>0.0236563988095238</v>
      </c>
      <c r="MX31" s="0" t="n">
        <f aca="false">IF($AG31="●",SUMIFS(ST_SUM!NL:NL,ST_SUM!$L:$L,$G31)/COUNTIFS($G:$G,$G31,$AG:$AG,"●",$A:$A,MX$5)/MX$3,0)/3600/$E31</f>
        <v>0</v>
      </c>
      <c r="MY31" s="0" t="n">
        <f aca="false">IF($AH31="●",SUMIFS(ST_SUM!NM:NM,ST_SUM!$L:$L,$G31)/COUNTIFS($G:$G,$G31,$AH:$AH,"●",$A:$A,MY$5)/MY$3,0)/3600/$E31</f>
        <v>0.0160696538800705</v>
      </c>
      <c r="MZ31" s="0" t="n">
        <f aca="false">IF($AI31="●",SUMIFS(ST_SUM!NN:NN,ST_SUM!$L:$L,$G31)/COUNTIFS($G:$G,$G31,$AI:$AI,"●",$A:$A,MZ$5)/MZ$3,0)/3600/$E31</f>
        <v>0.00932093253968254</v>
      </c>
      <c r="NA31" s="0" t="n">
        <f aca="false">IF($AJ31="●",SUMIFS(ST_SUM!NO:NO,ST_SUM!$L:$L,$G31)/COUNTIFS($G:$G,$G31,$AJ:$AJ,"●",$A:$A,NA$5)/NA$3,0)/3600/$E31</f>
        <v>0</v>
      </c>
      <c r="NB31" s="0" t="n">
        <f aca="false">IF($AK31="●",SUMIFS(ST_SUM!NP:NP,ST_SUM!$L:$L,$G31)/COUNTIFS($G:$G,$G31,$AK:$AK,"●",$A:$A,NB$5)/NB$3,0)/3600/$E31</f>
        <v>0.0119802281746032</v>
      </c>
      <c r="NC31" s="0" t="n">
        <f aca="false">IF($AL31="●",SUMIFS(ST_SUM!NQ:NQ,ST_SUM!$L:$L,$G31)/COUNTIFS($G:$G,$G31,$AL:$AL,"●",$A:$A,NC$5)/NC$3,0)/3600/$E31</f>
        <v>0</v>
      </c>
      <c r="ND31" s="0" t="n">
        <f aca="false">IF($AM31="●",SUMIFS(ST_SUM!NR:NR,ST_SUM!$L:$L,$G31)/COUNTIFS($G:$G,$G31,$AM:$AM,"●",$A:$A,ND$5)/ND$3,0)/3600/$E31</f>
        <v>0.0298372685185185</v>
      </c>
      <c r="NE31" s="0" t="n">
        <f aca="false">IF($AN31="●",SUMIFS(ST_SUM!NS:NS,ST_SUM!$L:$L,$G31)/COUNTIFS($G:$G,$G31,$AN:$AN,"●",$A:$A,NE$5)/NE$3,0)/3600/$E31</f>
        <v>0</v>
      </c>
      <c r="NF31" s="0" t="n">
        <f aca="false">IF($AO31="●",SUMIFS(ST_SUM!NT:NT,ST_SUM!$L:$L,$G31)/COUNTIFS($G:$G,$G31,$AO:$AO,"●",$A:$A,NF$5)/NF$3,0)/3600/$E31</f>
        <v>0.0169120138888889</v>
      </c>
      <c r="NG31" s="0" t="n">
        <f aca="false">IF($AP31="●",SUMIFS(ST_SUM!NU:NU,ST_SUM!$L:$L,$G31)/COUNTIFS($G:$G,$G31,$AP:$AP,"●",$A:$A,NG$5)/NG$3,0)/3600/$E31</f>
        <v>0</v>
      </c>
      <c r="NH31" s="0" t="n">
        <f aca="false">IF($AQ31="●",SUMIFS(ST_SUM!NV:NV,ST_SUM!$L:$L,$G31)/COUNTIFS($G:$G,$G31,$AQ:$AQ,"●",$A:$A,NH$5)/NH$3,0)/3600/$E31</f>
        <v>0.00453465332892416</v>
      </c>
      <c r="NI31" s="0" t="n">
        <f aca="false">IF($AR31="●",SUMIFS(ST_SUM!NW:NW,ST_SUM!$L:$L,$G31)/COUNTIFS($G:$G,$G31,$AR:$AR,"●",$A:$A,NI$5)/NI$3,0)/3600/$E31</f>
        <v>0.0279215339781746</v>
      </c>
      <c r="NJ31" s="0" t="n">
        <f aca="false">IF($AS31="●",SUMIFS(ST_SUM!NX:NX,ST_SUM!$L:$L,$G31)/COUNTIFS($G:$G,$G31,$AS:$AS,"●",$A:$A,NJ$5)/NJ$3,0)/3600/$E31</f>
        <v>0</v>
      </c>
      <c r="NK31" s="0" t="n">
        <f aca="false">IF($AT31="●",SUMIFS(ST_SUM!NY:NY,ST_SUM!$L:$L,$G31)/COUNTIFS($G:$G,$G31,$AT:$AT,"●",$A:$A,NK$5)/NK$3,0)/3600/$E31</f>
        <v>0</v>
      </c>
      <c r="NL31" s="0" t="n">
        <f aca="false">IF($AU31="●",SUMIFS(ST_SUM!NZ:NZ,ST_SUM!$L:$L,$G31)/COUNTIFS($G:$G,$G31,$AU:$AU,"●",$A:$A,NL$5)/NL$3,0)/3600/$E31</f>
        <v>0.0329547040343915</v>
      </c>
      <c r="NM31" s="0" t="n">
        <f aca="false">IF($AV31="●",SUMIFS(ST_SUM!OA:OA,ST_SUM!$L:$L,$G31)/COUNTIFS($G:$G,$G31,$AV:$AV,"●",$A:$A,NM$5)/NM$3,0)/3600/$E31</f>
        <v>0.00792005070546737</v>
      </c>
      <c r="NN31" s="0" t="n">
        <f aca="false">IF($AW31="●",SUMIFS(ST_SUM!OB:OB,ST_SUM!$L:$L,$G31)/COUNTIFS($G:$G,$G31,$AW:$AW,"●",$A:$A,NN$5)/NN$3,0)/3600/$E31</f>
        <v>0.0243071990740741</v>
      </c>
      <c r="NO31" s="0" t="n">
        <f aca="false">IF($AX31="●",SUMIFS(ST_SUM!OC:OC,ST_SUM!$L:$L,$G31)/COUNTIFS($G:$G,$G31,$AX:$AX,"●",$A:$A,NO$5)/NO$3,0)/3600/$E31</f>
        <v>0.0191842923280423</v>
      </c>
      <c r="NP31" s="0" t="n">
        <f aca="false">IF($AY31="●",SUMIFS(ST_SUM!OD:OD,ST_SUM!$L:$L,$G31)/COUNTIFS($G:$G,$G31,$AY:$AY,"●",$A:$A,NP$5)/NP$3,0)/3600/$E31</f>
        <v>0</v>
      </c>
      <c r="NQ31" s="0" t="n">
        <f aca="false">IF($AZ31="●",SUMIFS(ST_SUM!OE:OE,ST_SUM!$L:$L,$G31)/COUNTIFS($G:$G,$G31,$AZ:$AZ,"●",$A:$A,NQ$5)/NQ$3,0)/3600/$E31</f>
        <v>0</v>
      </c>
      <c r="NR31" s="0" t="n">
        <f aca="false">IF($BA31="●",SUMIFS(ST_SUM!OF:OF,ST_SUM!$L:$L,$G31)/COUNTIFS($G:$G,$G31,$BA:$BA,"●",$A:$A,NR$5)/NR$3,0)/3600/$E31</f>
        <v>0.0358969411375661</v>
      </c>
      <c r="NS31" s="0" t="n">
        <f aca="false">IF($BB31="●",SUMIFS(ST_SUM!OG:OG,ST_SUM!$L:$L,$G31)/COUNTIFS($G:$G,$G31,$BB:$BB,"●",$A:$A,NS$5)/NS$3,0)/3600/$E31</f>
        <v>0.00228243496472663</v>
      </c>
      <c r="NT31" s="0" t="n">
        <f aca="false">IF($BC31="●",SUMIFS(ST_SUM!OH:OH,ST_SUM!$L:$L,$G31)/COUNTIFS($G:$G,$G31,$BC:$BC,"●",$A:$A,NT$5)/NT$3,0)/3600/$E31</f>
        <v>0.013151917989418</v>
      </c>
      <c r="NU31" s="0" t="n">
        <f aca="false">IF($BD31="●",SUMIFS(ST_SUM!OI:OI,ST_SUM!$L:$L,$G31)/COUNTIFS($G:$G,$G31,$BD:$BD,"●",$A:$A,NU$5)/NU$3,0)/3600/$E31</f>
        <v>0</v>
      </c>
      <c r="NV31" s="0" t="n">
        <f aca="false">IF($BE31="●",SUMIFS(ST_SUM!OJ:OJ,ST_SUM!$L:$L,$G31)/COUNTIFS($G:$G,$G31,$BE:$BE,"●",$A:$A,NV$5)/NV$3,0)/3600/$E31</f>
        <v>0.0298140955687831</v>
      </c>
      <c r="NW31" s="0" t="n">
        <f aca="false">IF($BF31="●",SUMIFS(ST_SUM!OK:OK,ST_SUM!$L:$L,$G31)/COUNTIFS($G:$G,$G31,$BF:$BF,"●",$A:$A,NW$5)/NW$3,0)/3600/$E31</f>
        <v>0.0154051421957672</v>
      </c>
      <c r="NX31" s="0" t="n">
        <f aca="false">IF($BG31="●",SUMIFS(ST_SUM!OL:OL,ST_SUM!$L:$L,$G31)/COUNTIFS($G:$G,$G31,$BG:$BG,"●",$A:$A,NX$5)/NX$3,0)/3600/$E31</f>
        <v>0</v>
      </c>
      <c r="NY31" s="0" t="n">
        <f aca="false">IF($BH31="●",SUMIFS(ST_SUM!OM:OM,ST_SUM!$L:$L,$G31)/COUNTIFS($G:$G,$G31,$BH:$BH,"●",$A:$A,NY$5)/NY$3,0)/3600/$E31</f>
        <v>0</v>
      </c>
      <c r="NZ31" s="0" t="n">
        <f aca="false">IF($BI31="●",SUMIFS(ST_SUM!ON:ON,ST_SUM!$L:$L,$G31)/COUNTIFS($G:$G,$G31,$BI:$BI,"●",$A:$A,NZ$5)/NZ$3,0)/3600/$E31</f>
        <v>0.0430673115079365</v>
      </c>
      <c r="OA31" s="0" t="n">
        <f aca="false">IF($BJ31="●",SUMIFS(ST_SUM!OO:OO,ST_SUM!$L:$L,$G31)/COUNTIFS($G:$G,$G31,$BJ:$BJ,"●",$A:$A,OA$5)/OA$3,0)/3600/$E31</f>
        <v>0</v>
      </c>
      <c r="OB31" s="0" t="n">
        <f aca="false">IF($BK31="●",SUMIFS(ST_SUM!OP:OP,ST_SUM!$L:$L,$G31)/COUNTIFS($G:$G,$G31,$BK:$BK,"●",$A:$A,OB$5)/OB$3,0)/3600/$E31</f>
        <v>0</v>
      </c>
      <c r="OC31" s="0" t="n">
        <f aca="false">IF($BL31="●",SUMIFS(ST_SUM!OQ:OQ,ST_SUM!$L:$L,$G31)/COUNTIFS($G:$G,$G31,$BL:$BL,"●",$A:$A,OC$5)/OC$3,0)/3600/$E31</f>
        <v>0.00413878968253968</v>
      </c>
      <c r="OD31" s="0" t="n">
        <f aca="false">IF($BM31="●",SUMIFS(ST_SUM!OR:OR,ST_SUM!$L:$L,$G31)/COUNTIFS($G:$G,$G31,$BM:$BM,"●",$A:$A,OD$5)/OD$3,0)/3600/$E31</f>
        <v>0</v>
      </c>
      <c r="OE31" s="0" t="n">
        <f aca="false">IF($BN31="●",SUMIFS(ST_SUM!OS:OS,ST_SUM!$L:$L,$G31)/COUNTIFS($G:$G,$G31,$BN:$BN,"●",$A:$A,OE$5)/OE$3,0)/3600/$E31</f>
        <v>0.00723253968253968</v>
      </c>
      <c r="OF31" s="0" t="n">
        <f aca="false">IF($BO31="●",SUMIFS(ST_SUM!OT:OT,ST_SUM!$L:$L,$G31)/COUNTIFS($G:$G,$G31,$BO:$BO,"●",$A:$A,OF$5)/OF$3,0)/3600/$E31</f>
        <v>0.00992326388888889</v>
      </c>
      <c r="OG31" s="0" t="n">
        <f aca="false">IF($BP31="●",SUMIFS(ST_SUM!OU:OU,ST_SUM!$L:$L,$G31)/COUNTIFS($G:$G,$G31,$BP:$BP,"●",$A:$A,OG$5)/OG$3,0)/3600/$E31</f>
        <v>0.0154777943121693</v>
      </c>
      <c r="OH31" s="0" t="n">
        <f aca="false">IF($BQ31="●",SUMIFS(ST_SUM!OV:OV,ST_SUM!$L:$L,$G31)/COUNTIFS($G:$G,$G31,$BQ:$BQ,"●",$A:$A,OH$5)/OH$3,0)/3600/$E31</f>
        <v>0.00654786706349207</v>
      </c>
      <c r="OI31" s="0" t="n">
        <f aca="false">IF($BR31="●",SUMIFS(ST_SUM!OW:OW,ST_SUM!$L:$L,$G31)/COUNTIFS($G:$G,$G31,$BR:$BR,"●",$A:$A,OI$5)/OI$3,0)/3600/$E31</f>
        <v>0</v>
      </c>
      <c r="OJ31" s="0" t="n">
        <f aca="false">IF($BS31="●",SUMIFS(ST_SUM!OX:OX,ST_SUM!$L:$L,$G31)/COUNTIFS($G:$G,$G31,$BS:$BS,"●",$A:$A,OJ$5)/OJ$3,0)/3600/$E31</f>
        <v>0.0132798859126984</v>
      </c>
      <c r="OK31" s="0" t="n">
        <f aca="false">IF($BT31="●",SUMIFS(ST_SUM!OY:OY,ST_SUM!$L:$L,$G31)/COUNTIFS($G:$G,$G31,$BT:$BT,"●",$A:$A,OK$5)/OK$3,0)/3600/$E31</f>
        <v>0.0154855599647266</v>
      </c>
      <c r="OL31" s="0" t="n">
        <f aca="false">SUM(LY31:OK31)</f>
        <v>0.708798537946429</v>
      </c>
      <c r="OM31" s="0" t="n">
        <f aca="false">IF($H31="●",SUMIFS(ST_SUM!PA:PA,ST_SUM!$L:$L,$G31)/COUNTIFS($G:$G,$G31,$H:$H,"●",$A:$A,OM$5)/OM$3,0)/3600/$E31</f>
        <v>0</v>
      </c>
      <c r="ON31" s="0" t="n">
        <f aca="false">IF($I31="●",SUMIFS(ST_SUM!PB:PB,ST_SUM!$L:$L,$G31)/COUNTIFS($G:$G,$G31,$I:$I,"●",$A:$A,ON$5)/ON$3,0)/3600/$E31</f>
        <v>0</v>
      </c>
      <c r="OO31" s="0" t="n">
        <f aca="false">IF($J31="●",SUMIFS(ST_SUM!PC:PC,ST_SUM!$L:$L,$G31)/COUNTIFS($G:$G,$G31,$J:$J,"●",$A:$A,OO$5)/OO$3,0)/3600/$E31</f>
        <v>0.0134652777777778</v>
      </c>
      <c r="OP31" s="0" t="n">
        <f aca="false">IF($K31="●",SUMIFS(ST_SUM!PD:PD,ST_SUM!$L:$L,$G31)/COUNTIFS($G:$G,$G31,$K:$K,"●",$A:$A,OP$5)/OP$3,0)/3600/$E31</f>
        <v>0</v>
      </c>
      <c r="OQ31" s="0" t="n">
        <f aca="false">IF($L31="●",SUMIFS(ST_SUM!PE:PE,ST_SUM!$L:$L,$G31)/COUNTIFS($G:$G,$G31,$L:$L,"●",$A:$A,OQ$5)/OQ$3,0)/3600/$E31</f>
        <v>0.0409798697916667</v>
      </c>
      <c r="OR31" s="0" t="n">
        <f aca="false">IF($M31="●",SUMIFS(ST_SUM!PF:PF,ST_SUM!$L:$L,$G31)/COUNTIFS($G:$G,$G31,$M:$M,"●",$A:$A,OR$5)/OR$3,0)/3600/$E31</f>
        <v>0</v>
      </c>
      <c r="OS31" s="0" t="n">
        <f aca="false">IF($N31="●",SUMIFS(ST_SUM!PG:PG,ST_SUM!$L:$L,$G31)/COUNTIFS($G:$G,$G31,$N:$N,"●",$A:$A,OS$5)/OS$3,0)/3600/$E31</f>
        <v>0</v>
      </c>
      <c r="OT31" s="0" t="n">
        <f aca="false">IF($O31="●",SUMIFS(ST_SUM!PH:PH,ST_SUM!$L:$L,$G31,ST_SUM!$M:$M,IF($B31='PART METHOD'!$D$4,"FMCNC1",IF($B31='PART METHOD'!$D$6,"FMCNC2","STD")))/IF($B31='PART METHOD'!$D$4,COUNTIFS($G:$G,$G31,$O:$O,"●",$A:$A,OT$5,$B:$B,'PART METHOD'!$D$4),IF($B31='PART METHOD'!$D$6,COUNTIFS($G:$G,$G31,$O:$O,"●",$A:$A,OT$5,$B:$B,'PART METHOD'!$D$6),COUNTIFS($G:$G,$G31,$O:$O,"●",$A:$A,OT$5,$B:$B,"&lt;&gt;"&amp;'PART METHOD'!$D$4,$B:$B,"&lt;&gt;"&amp;'PART METHOD'!$D$6)))/OT$3,0)/3600/$E31</f>
        <v>0.0326770622895623</v>
      </c>
      <c r="OU31" s="0" t="n">
        <f aca="false">IF($P31="●",SUMIFS(ST_SUM!PI:PI,ST_SUM!$L:$L,$G31,ST_SUM!$M:$M,IF($B31='PART METHOD'!$D$4,"FMCNC1",IF($B31='PART METHOD'!$D$6,"FMCNC2","STD")))/IF($B31='PART METHOD'!$D$4,COUNTIFS($G:$G,$G31,$P:$P,"●",$A:$A,OU$5,$B:$B,'PART METHOD'!$D$4),IF($B31='PART METHOD'!$D$6,COUNTIFS($G:$G,$G31,$P:$P,"●",$A:$A,OU$5,$B:$B,'PART METHOD'!$D$6),COUNTIFS($G:$G,$G31,$P:$P,"●",$A:$A,OU$5,$B:$B,"&lt;&gt;"&amp;'PART METHOD'!$D$4,$B:$B,"&lt;&gt;"&amp;'PART METHOD'!$D$6)))/OU$3,0)/3600/$E31</f>
        <v>0</v>
      </c>
      <c r="OV31" s="0" t="n">
        <f aca="false">IF($Q31="●",SUMIFS(ST_SUM!PJ:PJ,ST_SUM!$L:$L,$G31,ST_SUM!$M:$M,IF($B31='PART METHOD'!$D$4,"FMCNC1",IF($B31='PART METHOD'!$D$6,"FMCNC2","STD")))/IF($B31='PART METHOD'!$D$4,COUNTIFS($G:$G,$G31,$Q:$Q,"●",$A:$A,OV$5,$B:$B,'PART METHOD'!$D$4),IF($B31='PART METHOD'!$D$6,COUNTIFS($G:$G,$G31,$Q:$Q,"●",$A:$A,OV$5,$B:$B,'PART METHOD'!$D$6),COUNTIFS($G:$G,$G31,$Q:$Q,"●",$A:$A,OV$5,$B:$B,"&lt;&gt;"&amp;'PART METHOD'!$D$4,$B:$B,"&lt;&gt;"&amp;'PART METHOD'!$D$6)))/OV$3,0)/3600/$E31</f>
        <v>0</v>
      </c>
      <c r="OW31" s="0" t="n">
        <f aca="false">IF($R31="●",SUMIFS(ST_SUM!PK:PK,ST_SUM!$L:$L,$G31,ST_SUM!$M:$M,IF($B31='PART METHOD'!$D$4,"FMCNC1",IF($B31='PART METHOD'!$D$6,"FMCNC2","STD")))/IF($B31='PART METHOD'!$D$4,COUNTIFS($G:$G,$G31,$R:$R,"●",$A:$A,OW$5,$B:$B,'PART METHOD'!$D$4),IF($B31='PART METHOD'!$D$6,COUNTIFS($G:$G,$G31,$R:$R,"●",$A:$A,OW$5,$B:$B,'PART METHOD'!$D$6),COUNTIFS($G:$G,$G31,$R:$R,"●",$A:$A,OW$5,$B:$B,"&lt;&gt;"&amp;'PART METHOD'!$D$4,$B:$B,"&lt;&gt;"&amp;'PART METHOD'!$D$6)))/OW$3,0)/3600/$E31</f>
        <v>0.0743204308712121</v>
      </c>
      <c r="OX31" s="0" t="n">
        <f aca="false">IF($S31="●",SUMIFS(ST_SUM!PL:PL,ST_SUM!$L:$L,$G31,ST_SUM!$M:$M,IF($B31='PART METHOD'!$D$4,"FMCNC1",IF($B31='PART METHOD'!$D$6,"FMCNC2","STD")))/IF($B31='PART METHOD'!$D$4,COUNTIFS($G:$G,$G31,$S:$S,"●",$A:$A,OX$5,$B:$B,'PART METHOD'!$D$4),IF($B31='PART METHOD'!$D$6,COUNTIFS($G:$G,$G31,$S:$S,"●",$A:$A,OX$5,$B:$B,'PART METHOD'!$D$6),COUNTIFS($G:$G,$G31,$S:$S,"●",$A:$A,OX$5,$B:$B,"&lt;&gt;"&amp;'PART METHOD'!$D$4,$B:$B,"&lt;&gt;"&amp;'PART METHOD'!$D$6)))/OX$3,0)/3600/$E31</f>
        <v>0</v>
      </c>
      <c r="OY31" s="0" t="n">
        <f aca="false">IF($T31="●",SUMIFS(ST_SUM!PM:PM,ST_SUM!$L:$L,$G31,ST_SUM!$M:$M,IF($B31='PART METHOD'!$D$4,"FMCNC1",IF($B31='PART METHOD'!$D$6,"FMCNC2","STD")))/IF($B31='PART METHOD'!$D$4,COUNTIFS($G:$G,$G31,$T:$T,"●",$A:$A,OY$5,$B:$B,'PART METHOD'!$D$4),IF($B31='PART METHOD'!$D$6,COUNTIFS($G:$G,$G31,$T:$T,"●",$A:$A,OY$5,$B:$B,'PART METHOD'!$D$6),COUNTIFS($G:$G,$G31,$T:$T,"●",$A:$A,OY$5,$B:$B,"&lt;&gt;"&amp;'PART METHOD'!$D$4,$B:$B,"&lt;&gt;"&amp;'PART METHOD'!$D$6)))/OY$3,0)/3600/$E31</f>
        <v>0.0615207070707071</v>
      </c>
      <c r="OZ31" s="0" t="n">
        <f aca="false">IF($U31="●",SUMIFS(ST_SUM!PN:PN,ST_SUM!$L:$L,$G31,ST_SUM!$M:$M,IF($B31='PART METHOD'!$D$4,"FMCNC1",IF($B31='PART METHOD'!$D$6,"FMCNC2","STD")))/IF($B31='PART METHOD'!$D$4,COUNTIFS($G:$G,$G31,$U:$U,"●",$A:$A,OZ$5,$B:$B,'PART METHOD'!$D$4),IF($B31='PART METHOD'!$D$6,COUNTIFS($G:$G,$G31,$U:$U,"●",$A:$A,OZ$5,$B:$B,'PART METHOD'!$D$6),COUNTIFS($G:$G,$G31,$U:$U,"●",$A:$A,OZ$5,$B:$B,"&lt;&gt;"&amp;'PART METHOD'!$D$4,$B:$B,"&lt;&gt;"&amp;'PART METHOD'!$D$6)))/OZ$3,0)/3600/$E31</f>
        <v>0.0289325923295455</v>
      </c>
      <c r="PA31" s="0" t="n">
        <f aca="false">IF($V31="●",SUMIFS(ST_SUM!PO:PO,ST_SUM!$L:$L,$G31,ST_SUM!$M:$M,IF($B31='PART METHOD'!$D$4,"FMCNC1",IF($B31='PART METHOD'!$D$6,"FMCNC2","STD")))/IF($B31='PART METHOD'!$D$4,COUNTIFS($G:$G,$G31,$V:$V,"●",$A:$A,PA$5,$B:$B,'PART METHOD'!$D$4),IF($B31='PART METHOD'!$D$6,COUNTIFS($G:$G,$G31,$V:$V,"●",$A:$A,PA$5,$B:$B,'PART METHOD'!$D$6),COUNTIFS($G:$G,$G31,$V:$V,"●",$A:$A,PA$5,$B:$B,"&lt;&gt;"&amp;'PART METHOD'!$D$4,$B:$B,"&lt;&gt;"&amp;'PART METHOD'!$D$6)))/PA$3,0)/3600/$E31</f>
        <v>0</v>
      </c>
      <c r="PB31" s="0" t="n">
        <f aca="false">IF($W31="●",SUMIFS(ST_SUM!PP:PP,ST_SUM!$L:$L,$G31,ST_SUM!$N:$N,IF($B31='PART METHOD'!$D$5,"HAND","STD"))/COUNTIFS($G:$G,$G31,$W:$W,"●",$A:$A,PB$5,$B:$B,IF($B31='PART METHOD'!$D$5,'PART METHOD'!$D$5,"&lt;&gt;"&amp;'PART METHOD'!$D$5))/PB$3,0)/3600/$E31</f>
        <v>0.0169010969065657</v>
      </c>
      <c r="PC31" s="0" t="n">
        <f aca="false">IF($X31="●",SUMIFS(ST_SUM!PQ:PQ,ST_SUM!$L:$L,$G31)/COUNTIFS($G:$G,$G31,$X:$X,"●",$A:$A,PC$5)/PC$3,0)/3600/$E31</f>
        <v>0.00649463383838384</v>
      </c>
      <c r="PD31" s="0" t="n">
        <f aca="false">IF($Y31="●",SUMIFS(ST_SUM!PR:PR,ST_SUM!$L:$L,$G31)/COUNTIFS($G:$G,$G31,$Y:$Y,"●",$A:$A,PD$5)/PD$3,0)/3600/$E31</f>
        <v>0.0219774042508418</v>
      </c>
      <c r="PE31" s="0" t="n">
        <f aca="false">IF($Z31="●",SUMIFS(ST_SUM!PS:PS,ST_SUM!$L:$L,$G31)/COUNTIFS($G:$G,$G31,$Z:$Z,"●",$A:$A,PE$5)/PE$3,0)/3600/$E31</f>
        <v>0</v>
      </c>
      <c r="PF31" s="0" t="n">
        <f aca="false">IF($AA31="●",SUMIFS(ST_SUM!PT:PT,ST_SUM!$L:$L,$G31)/COUNTIFS($G:$G,$G31,$AA:$AA,"●",$A:$A,PF$5)/PF$3,0)/3600/$E31</f>
        <v>0.0136775752314815</v>
      </c>
      <c r="PG31" s="0" t="n">
        <f aca="false">IF($AB31="●",SUMIFS(ST_SUM!PU:PU,ST_SUM!$L:$L,$G31)/COUNTIFS($G:$G,$G31,$AB:$AB,"●",$A:$A,PG$5)/PG$3,0)/3600/$E31</f>
        <v>0.00950864898989899</v>
      </c>
      <c r="PH31" s="0" t="n">
        <f aca="false">IF($AC31="●",SUMIFS(ST_SUM!PV:PV,ST_SUM!$L:$L,$G31)/COUNTIFS($G:$G,$G31,$AC:$AC,"●",$A:$A,PH$5)/PH$3,0)/3600/$E31</f>
        <v>0.00408821285774411</v>
      </c>
      <c r="PI31" s="0" t="n">
        <f aca="false">IF($AD31="●",SUMIFS(ST_SUM!PW:PW,ST_SUM!$L:$L,$G31)/COUNTIFS($G:$G,$G31,$AD:$AD,"●",$A:$A,PI$5)/PI$3,0)/3600/$E31</f>
        <v>0</v>
      </c>
      <c r="PJ31" s="0" t="n">
        <f aca="false">IF($AE31="●",SUMIFS(ST_SUM!PX:PX,ST_SUM!$L:$L,$G31)/COUNTIFS($G:$G,$G31,$AE:$AE,"●",$A:$A,PJ$5)/PJ$3,0)/3600/$E31</f>
        <v>0</v>
      </c>
      <c r="PK31" s="0" t="n">
        <f aca="false">IF($AF31="●",SUMIFS(ST_SUM!PY:PY,ST_SUM!$L:$L,$G31)/COUNTIFS($G:$G,$G31,$AF:$AF,"●",$A:$A,PK$5)/PK$3,0)/3600/$E31</f>
        <v>0.0287886777935606</v>
      </c>
      <c r="PL31" s="0" t="n">
        <f aca="false">IF($AG31="●",SUMIFS(ST_SUM!PZ:PZ,ST_SUM!$L:$L,$G31)/COUNTIFS($G:$G,$G31,$AG:$AG,"●",$A:$A,PL$5)/PL$3,0)/3600/$E31</f>
        <v>0</v>
      </c>
      <c r="PM31" s="0" t="n">
        <f aca="false">IF($AH31="●",SUMIFS(ST_SUM!QA:QA,ST_SUM!$L:$L,$G31)/COUNTIFS($G:$G,$G31,$AH:$AH,"●",$A:$A,PM$5)/PM$3,0)/3600/$E31</f>
        <v>0.0195254787457912</v>
      </c>
      <c r="PN31" s="0" t="n">
        <f aca="false">IF($AI31="●",SUMIFS(ST_SUM!QB:QB,ST_SUM!$L:$L,$G31)/COUNTIFS($G:$G,$G31,$AI:$AI,"●",$A:$A,PN$5)/PN$3,0)/3600/$E31</f>
        <v>0.0144261047979798</v>
      </c>
      <c r="PO31" s="0" t="n">
        <f aca="false">IF($AJ31="●",SUMIFS(ST_SUM!QC:QC,ST_SUM!$L:$L,$G31)/COUNTIFS($G:$G,$G31,$AJ:$AJ,"●",$A:$A,PO$5)/PO$3,0)/3600/$E31</f>
        <v>0</v>
      </c>
      <c r="PP31" s="0" t="n">
        <f aca="false">IF($AK31="●",SUMIFS(ST_SUM!QD:QD,ST_SUM!$L:$L,$G31)/COUNTIFS($G:$G,$G31,$AK:$AK,"●",$A:$A,PP$5)/PP$3,0)/3600/$E31</f>
        <v>0.0168051925505051</v>
      </c>
      <c r="PQ31" s="0" t="n">
        <f aca="false">IF($AL31="●",SUMIFS(ST_SUM!QE:QE,ST_SUM!$L:$L,$G31)/COUNTIFS($G:$G,$G31,$AL:$AL,"●",$A:$A,PQ$5)/PQ$3,0)/3600/$E31</f>
        <v>0</v>
      </c>
      <c r="PR31" s="0" t="n">
        <f aca="false">IF($AM31="●",SUMIFS(ST_SUM!QF:QF,ST_SUM!$L:$L,$G31)/COUNTIFS($G:$G,$G31,$AM:$AM,"●",$A:$A,PR$5)/PR$3,0)/3600/$E31</f>
        <v>0.0164377911931818</v>
      </c>
      <c r="PS31" s="0" t="n">
        <f aca="false">IF($AN31="●",SUMIFS(ST_SUM!QG:QG,ST_SUM!$L:$L,$G31)/COUNTIFS($G:$G,$G31,$AN:$AN,"●",$A:$A,PS$5)/PS$3,0)/3600/$E31</f>
        <v>0</v>
      </c>
      <c r="PT31" s="0" t="n">
        <f aca="false">IF($AO31="●",SUMIFS(ST_SUM!QH:QH,ST_SUM!$L:$L,$G31)/COUNTIFS($G:$G,$G31,$AO:$AO,"●",$A:$A,PT$5)/PT$3,0)/3600/$E31</f>
        <v>0.0162681186868687</v>
      </c>
      <c r="PU31" s="0" t="n">
        <f aca="false">IF($AP31="●",SUMIFS(ST_SUM!QI:QI,ST_SUM!$L:$L,$G31)/COUNTIFS($G:$G,$G31,$AP:$AP,"●",$A:$A,PU$5)/PU$3,0)/3600/$E31</f>
        <v>0</v>
      </c>
      <c r="PV31" s="0" t="n">
        <f aca="false">IF($AQ31="●",SUMIFS(ST_SUM!QJ:QJ,ST_SUM!$L:$L,$G31)/COUNTIFS($G:$G,$G31,$AQ:$AQ,"●",$A:$A,PV$5)/PV$3,0)/3600/$E31</f>
        <v>0.0125766571969697</v>
      </c>
      <c r="PW31" s="0" t="n">
        <f aca="false">IF($AR31="●",SUMIFS(ST_SUM!QK:QK,ST_SUM!$L:$L,$G31)/COUNTIFS($G:$G,$G31,$AR:$AR,"●",$A:$A,PW$5)/PW$3,0)/3600/$E31</f>
        <v>0.016731810290404</v>
      </c>
      <c r="PX31" s="0" t="n">
        <f aca="false">IF($AS31="●",SUMIFS(ST_SUM!QL:QL,ST_SUM!$L:$L,$G31)/COUNTIFS($G:$G,$G31,$AS:$AS,"●",$A:$A,PX$5)/PX$3,0)/3600/$E31</f>
        <v>0</v>
      </c>
      <c r="PY31" s="0" t="n">
        <f aca="false">IF($AT31="●",SUMIFS(ST_SUM!QM:QM,ST_SUM!$L:$L,$G31)/COUNTIFS($G:$G,$G31,$AT:$AT,"●",$A:$A,PY$5)/PY$3,0)/3600/$E31</f>
        <v>0</v>
      </c>
      <c r="PZ31" s="0" t="n">
        <f aca="false">IF($AU31="●",SUMIFS(ST_SUM!QN:QN,ST_SUM!$L:$L,$G31)/COUNTIFS($G:$G,$G31,$AU:$AU,"●",$A:$A,PZ$5)/PZ$3,0)/3600/$E31</f>
        <v>0.0454738162878788</v>
      </c>
      <c r="QA31" s="0" t="n">
        <f aca="false">IF($AV31="●",SUMIFS(ST_SUM!QO:QO,ST_SUM!$L:$L,$G31)/COUNTIFS($G:$G,$G31,$AV:$AV,"●",$A:$A,QA$5)/QA$3,0)/3600/$E31</f>
        <v>0.0091719849537037</v>
      </c>
      <c r="QB31" s="0" t="n">
        <f aca="false">IF($AW31="●",SUMIFS(ST_SUM!QP:QP,ST_SUM!$L:$L,$G31)/COUNTIFS($G:$G,$G31,$AW:$AW,"●",$A:$A,QB$5)/QB$3,0)/3600/$E31</f>
        <v>0.0194657196969697</v>
      </c>
      <c r="QC31" s="0" t="n">
        <f aca="false">IF($AX31="●",SUMIFS(ST_SUM!QQ:QQ,ST_SUM!$L:$L,$G31)/COUNTIFS($G:$G,$G31,$AX:$AX,"●",$A:$A,QC$5)/QC$3,0)/3600/$E31</f>
        <v>0.0364292718855219</v>
      </c>
      <c r="QD31" s="0" t="n">
        <f aca="false">IF($AY31="●",SUMIFS(ST_SUM!QR:QR,ST_SUM!$L:$L,$G31)/COUNTIFS($G:$G,$G31,$AY:$AY,"●",$A:$A,QD$5)/QD$3,0)/3600/$E31</f>
        <v>0</v>
      </c>
      <c r="QE31" s="0" t="n">
        <f aca="false">IF($AZ31="●",SUMIFS(ST_SUM!QS:QS,ST_SUM!$L:$L,$G31)/COUNTIFS($G:$G,$G31,$AZ:$AZ,"●",$A:$A,QE$5)/QE$3,0)/3600/$E31</f>
        <v>0</v>
      </c>
      <c r="QF31" s="0" t="n">
        <f aca="false">IF($BA31="●",SUMIFS(ST_SUM!QT:QT,ST_SUM!$L:$L,$G31)/COUNTIFS($G:$G,$G31,$BA:$BA,"●",$A:$A,QF$5)/QF$3,0)/3600/$E31</f>
        <v>0.0274057670454545</v>
      </c>
      <c r="QG31" s="0" t="n">
        <f aca="false">IF($BB31="●",SUMIFS(ST_SUM!QU:QU,ST_SUM!$L:$L,$G31)/COUNTIFS($G:$G,$G31,$BB:$BB,"●",$A:$A,QG$5)/QG$3,0)/3600/$E31</f>
        <v>0.0102777777777778</v>
      </c>
      <c r="QH31" s="0" t="n">
        <f aca="false">IF($BC31="●",SUMIFS(ST_SUM!QV:QV,ST_SUM!$L:$L,$G31)/COUNTIFS($G:$G,$G31,$BC:$BC,"●",$A:$A,QH$5)/QH$3,0)/3600/$E31</f>
        <v>0.011076672979798</v>
      </c>
      <c r="QI31" s="0" t="n">
        <f aca="false">IF($BD31="●",SUMIFS(ST_SUM!QW:QW,ST_SUM!$L:$L,$G31)/COUNTIFS($G:$G,$G31,$BD:$BD,"●",$A:$A,QI$5)/QI$3,0)/3600/$E31</f>
        <v>0</v>
      </c>
      <c r="QJ31" s="0" t="n">
        <f aca="false">IF($BE31="●",SUMIFS(ST_SUM!QX:QX,ST_SUM!$L:$L,$G31)/COUNTIFS($G:$G,$G31,$BE:$BE,"●",$A:$A,QJ$5)/QJ$3,0)/3600/$E31</f>
        <v>0.023696318655303</v>
      </c>
      <c r="QK31" s="0" t="n">
        <f aca="false">IF($BF31="●",SUMIFS(ST_SUM!QY:QY,ST_SUM!$L:$L,$G31)/COUNTIFS($G:$G,$G31,$BF:$BF,"●",$A:$A,QK$5)/QK$3,0)/3600/$E31</f>
        <v>0.0189981455176768</v>
      </c>
      <c r="QL31" s="0" t="n">
        <f aca="false">IF($BG31="●",SUMIFS(ST_SUM!QZ:QZ,ST_SUM!$L:$L,$G31)/COUNTIFS($G:$G,$G31,$BG:$BG,"●",$A:$A,QL$5)/QL$3,0)/3600/$E31</f>
        <v>0</v>
      </c>
      <c r="QM31" s="0" t="n">
        <f aca="false">IF($BH31="●",SUMIFS(ST_SUM!RA:RA,ST_SUM!$L:$L,$G31)/COUNTIFS($G:$G,$G31,$BH:$BH,"●",$A:$A,QM$5)/QM$3,0)/3600/$E31</f>
        <v>0</v>
      </c>
      <c r="QN31" s="0" t="n">
        <f aca="false">IF($BI31="●",SUMIFS(ST_SUM!RB:RB,ST_SUM!$L:$L,$G31)/COUNTIFS($G:$G,$G31,$BI:$BI,"●",$A:$A,QN$5)/QN$3,0)/3600/$E31</f>
        <v>0.0374026704545455</v>
      </c>
      <c r="QO31" s="0" t="n">
        <f aca="false">IF($BJ31="●",SUMIFS(ST_SUM!RC:RC,ST_SUM!$L:$L,$G31)/COUNTIFS($G:$G,$G31,$BJ:$BJ,"●",$A:$A,QO$5)/QO$3,0)/3600/$E31</f>
        <v>0</v>
      </c>
      <c r="QP31" s="0" t="n">
        <f aca="false">IF($BK31="●",SUMIFS(ST_SUM!RD:RD,ST_SUM!$L:$L,$G31)/COUNTIFS($G:$G,$G31,$BK:$BK,"●",$A:$A,QP$5)/QP$3,0)/3600/$E31</f>
        <v>0</v>
      </c>
      <c r="QQ31" s="0" t="n">
        <f aca="false">IF($BL31="●",SUMIFS(ST_SUM!RE:RE,ST_SUM!$L:$L,$G31)/COUNTIFS($G:$G,$G31,$BL:$BL,"●",$A:$A,QQ$5)/QQ$3,0)/3600/$E31</f>
        <v>0.0112514125631313</v>
      </c>
      <c r="QR31" s="0" t="n">
        <f aca="false">IF($BM31="●",SUMIFS(ST_SUM!RF:RF,ST_SUM!$L:$L,$G31)/COUNTIFS($G:$G,$G31,$BM:$BM,"●",$A:$A,QR$5)/QR$3,0)/3600/$E31</f>
        <v>0</v>
      </c>
      <c r="QS31" s="0" t="n">
        <f aca="false">IF($BN31="●",SUMIFS(ST_SUM!RG:RG,ST_SUM!$L:$L,$G31)/COUNTIFS($G:$G,$G31,$BN:$BN,"●",$A:$A,QS$5)/QS$3,0)/3600/$E31</f>
        <v>0.00456599431818182</v>
      </c>
      <c r="QT31" s="0" t="n">
        <f aca="false">IF($BO31="●",SUMIFS(ST_SUM!RH:RH,ST_SUM!$L:$L,$G31)/COUNTIFS($G:$G,$G31,$BO:$BO,"●",$A:$A,QT$5)/QT$3,0)/3600/$E31</f>
        <v>0.0141592329545455</v>
      </c>
      <c r="QU31" s="0" t="n">
        <f aca="false">IF($BP31="●",SUMIFS(ST_SUM!RI:RI,ST_SUM!$L:$L,$G31)/COUNTIFS($G:$G,$G31,$BP:$BP,"●",$A:$A,QU$5)/QU$3,0)/3600/$E31</f>
        <v>0.0319831123737374</v>
      </c>
      <c r="QV31" s="0" t="n">
        <f aca="false">IF($BQ31="●",SUMIFS(ST_SUM!RJ:RJ,ST_SUM!$L:$L,$G31)/COUNTIFS($G:$G,$G31,$BQ:$BQ,"●",$A:$A,QV$5)/QV$3,0)/3600/$E31</f>
        <v>0.0241123737373737</v>
      </c>
      <c r="QW31" s="0" t="n">
        <f aca="false">IF($BR31="●",SUMIFS(ST_SUM!RK:RK,ST_SUM!$L:$L,$G31)/COUNTIFS($G:$G,$G31,$BR:$BR,"●",$A:$A,QW$5)/QW$3,0)/3600/$E31</f>
        <v>0</v>
      </c>
      <c r="QX31" s="0" t="n">
        <f aca="false">IF($BS31="●",SUMIFS(ST_SUM!RL:RL,ST_SUM!$L:$L,$G31)/COUNTIFS($G:$G,$G31,$BS:$BS,"●",$A:$A,QX$5)/QX$3,0)/3600/$E31</f>
        <v>0.0134365793350168</v>
      </c>
      <c r="QY31" s="0" t="n">
        <f aca="false">IF($BT31="●",SUMIFS(ST_SUM!RM:RM,ST_SUM!$L:$L,$G31)/COUNTIFS($G:$G,$G31,$BT:$BT,"●",$A:$A,QY$5)/QY$3,0)/3600/$E31</f>
        <v>0.0283231423611111</v>
      </c>
      <c r="QZ31" s="0" t="n">
        <f aca="false">SUM(OM31:QY31)</f>
        <v>0.833333336358376</v>
      </c>
      <c r="RA31" s="0" t="n">
        <f aca="false">IF($H31="●",SUMIFS(ST_SUM!RO:RO,ST_SUM!$L:$L,$G31)/COUNTIFS($G:$G,$G31,$H:$H,"●",$A:$A,RA$5)/RA$3,0)/3600/$E31</f>
        <v>0</v>
      </c>
      <c r="RB31" s="0" t="n">
        <f aca="false">IF($I31="●",SUMIFS(ST_SUM!RP:RP,ST_SUM!$L:$L,$G31)/COUNTIFS($G:$G,$G31,$I:$I,"●",$A:$A,RB$5)/RB$3,0)/3600/$E31</f>
        <v>0</v>
      </c>
      <c r="RC31" s="0" t="n">
        <f aca="false">IF($J31="●",SUMIFS(ST_SUM!RQ:RQ,ST_SUM!$L:$L,$G31)/COUNTIFS($G:$G,$G31,$J:$J,"●",$A:$A,RC$5)/RC$3,0)/3600/$E31</f>
        <v>0.0105833333333333</v>
      </c>
      <c r="RD31" s="0" t="n">
        <f aca="false">IF($K31="●",SUMIFS(ST_SUM!RR:RR,ST_SUM!$L:$L,$G31)/COUNTIFS($G:$G,$G31,$K:$K,"●",$A:$A,RD$5)/RD$3,0)/3600/$E31</f>
        <v>0</v>
      </c>
      <c r="RE31" s="0" t="n">
        <f aca="false">IF($L31="●",SUMIFS(ST_SUM!RS:RS,ST_SUM!$L:$L,$G31)/COUNTIFS($G:$G,$G31,$L:$L,"●",$A:$A,RE$5)/RE$3,0)/3600/$E31</f>
        <v>0.0595275173611111</v>
      </c>
      <c r="RF31" s="0" t="n">
        <f aca="false">IF($M31="●",SUMIFS(ST_SUM!RT:RT,ST_SUM!$L:$L,$G31)/COUNTIFS($G:$G,$G31,$M:$M,"●",$A:$A,RF$5)/RF$3,0)/3600/$E31</f>
        <v>0</v>
      </c>
      <c r="RG31" s="0" t="n">
        <f aca="false">IF($N31="●",SUMIFS(ST_SUM!RU:RU,ST_SUM!$L:$L,$G31)/COUNTIFS($G:$G,$G31,$N:$N,"●",$A:$A,RG$5)/RG$3,0)/3600/$E31</f>
        <v>0</v>
      </c>
      <c r="RH31" s="0" t="n">
        <f aca="false">IF($O31="●",SUMIFS(ST_SUM!RV:RV,ST_SUM!$L:$L,$G31,ST_SUM!$M:$M,IF($B31='PART METHOD'!$D$4,"FMCNC1",IF($B31='PART METHOD'!$D$6,"FMCNC2","STD")))/IF($B31='PART METHOD'!$D$4,COUNTIFS($G:$G,$G31,$O:$O,"●",$A:$A,RH$5,$B:$B,'PART METHOD'!$D$4),IF($B31='PART METHOD'!$D$6,COUNTIFS($G:$G,$G31,$O:$O,"●",$A:$A,RH$5,$B:$B,'PART METHOD'!$D$6),COUNTIFS($G:$G,$G31,$O:$O,"●",$A:$A,RH$5,$B:$B,"&lt;&gt;"&amp;'PART METHOD'!$D$4,$B:$B,"&lt;&gt;"&amp;'PART METHOD'!$D$6)))/RH$3,0)/3600/$E31</f>
        <v>0.0312849421296296</v>
      </c>
      <c r="RI31" s="0" t="n">
        <f aca="false">IF($P31="●",SUMIFS(ST_SUM!RW:RW,ST_SUM!$L:$L,$G31,ST_SUM!$M:$M,IF($B31='PART METHOD'!$D$4,"FMCNC1",IF($B31='PART METHOD'!$D$6,"FMCNC2","STD")))/IF($B31='PART METHOD'!$D$4,COUNTIFS($G:$G,$G31,$P:$P,"●",$A:$A,RI$5,$B:$B,'PART METHOD'!$D$4),IF($B31='PART METHOD'!$D$6,COUNTIFS($G:$G,$G31,$P:$P,"●",$A:$A,RI$5,$B:$B,'PART METHOD'!$D$6),COUNTIFS($G:$G,$G31,$P:$P,"●",$A:$A,RI$5,$B:$B,"&lt;&gt;"&amp;'PART METHOD'!$D$4,$B:$B,"&lt;&gt;"&amp;'PART METHOD'!$D$6)))/RI$3,0)/3600/$E31</f>
        <v>0</v>
      </c>
      <c r="RJ31" s="0" t="n">
        <f aca="false">IF($Q31="●",SUMIFS(ST_SUM!RX:RX,ST_SUM!$L:$L,$G31,ST_SUM!$M:$M,IF($B31='PART METHOD'!$D$4,"FMCNC1",IF($B31='PART METHOD'!$D$6,"FMCNC2","STD")))/IF($B31='PART METHOD'!$D$4,COUNTIFS($G:$G,$G31,$Q:$Q,"●",$A:$A,RJ$5,$B:$B,'PART METHOD'!$D$4),IF($B31='PART METHOD'!$D$6,COUNTIFS($G:$G,$G31,$Q:$Q,"●",$A:$A,RJ$5,$B:$B,'PART METHOD'!$D$6),COUNTIFS($G:$G,$G31,$Q:$Q,"●",$A:$A,RJ$5,$B:$B,"&lt;&gt;"&amp;'PART METHOD'!$D$4,$B:$B,"&lt;&gt;"&amp;'PART METHOD'!$D$6)))/RJ$3,0)/3600/$E31</f>
        <v>0</v>
      </c>
      <c r="RK31" s="0" t="n">
        <f aca="false">IF($R31="●",SUMIFS(ST_SUM!RY:RY,ST_SUM!$L:$L,$G31,ST_SUM!$M:$M,IF($B31='PART METHOD'!$D$4,"FMCNC1",IF($B31='PART METHOD'!$D$6,"FMCNC2","STD")))/IF($B31='PART METHOD'!$D$4,COUNTIFS($G:$G,$G31,$R:$R,"●",$A:$A,RK$5,$B:$B,'PART METHOD'!$D$4),IF($B31='PART METHOD'!$D$6,COUNTIFS($G:$G,$G31,$R:$R,"●",$A:$A,RK$5,$B:$B,'PART METHOD'!$D$6),COUNTIFS($G:$G,$G31,$R:$R,"●",$A:$A,RK$5,$B:$B,"&lt;&gt;"&amp;'PART METHOD'!$D$4,$B:$B,"&lt;&gt;"&amp;'PART METHOD'!$D$6)))/RK$3,0)/3600/$E31</f>
        <v>0.0856470138888889</v>
      </c>
      <c r="RL31" s="0" t="n">
        <f aca="false">IF($S31="●",SUMIFS(ST_SUM!RZ:RZ,ST_SUM!$L:$L,$G31,ST_SUM!$M:$M,IF($B31='PART METHOD'!$D$4,"FMCNC1",IF($B31='PART METHOD'!$D$6,"FMCNC2","STD")))/IF($B31='PART METHOD'!$D$4,COUNTIFS($G:$G,$G31,$S:$S,"●",$A:$A,RL$5,$B:$B,'PART METHOD'!$D$4),IF($B31='PART METHOD'!$D$6,COUNTIFS($G:$G,$G31,$S:$S,"●",$A:$A,RL$5,$B:$B,'PART METHOD'!$D$6),COUNTIFS($G:$G,$G31,$S:$S,"●",$A:$A,RL$5,$B:$B,"&lt;&gt;"&amp;'PART METHOD'!$D$4,$B:$B,"&lt;&gt;"&amp;'PART METHOD'!$D$6)))/RL$3,0)/3600/$E31</f>
        <v>0</v>
      </c>
      <c r="RM31" s="0" t="n">
        <f aca="false">IF($T31="●",SUMIFS(ST_SUM!SA:SA,ST_SUM!$L:$L,$G31,ST_SUM!$M:$M,IF($B31='PART METHOD'!$D$4,"FMCNC1",IF($B31='PART METHOD'!$D$6,"FMCNC2","STD")))/IF($B31='PART METHOD'!$D$4,COUNTIFS($G:$G,$G31,$T:$T,"●",$A:$A,RM$5,$B:$B,'PART METHOD'!$D$4),IF($B31='PART METHOD'!$D$6,COUNTIFS($G:$G,$G31,$T:$T,"●",$A:$A,RM$5,$B:$B,'PART METHOD'!$D$6),COUNTIFS($G:$G,$G31,$T:$T,"●",$A:$A,RM$5,$B:$B,"&lt;&gt;"&amp;'PART METHOD'!$D$4,$B:$B,"&lt;&gt;"&amp;'PART METHOD'!$D$6)))/RM$3,0)/3600/$E31</f>
        <v>0.0579958333333333</v>
      </c>
      <c r="RN31" s="0" t="n">
        <f aca="false">IF($U31="●",SUMIFS(ST_SUM!SB:SB,ST_SUM!$L:$L,$G31,ST_SUM!$M:$M,IF($B31='PART METHOD'!$D$4,"FMCNC1",IF($B31='PART METHOD'!$D$6,"FMCNC2","STD")))/IF($B31='PART METHOD'!$D$4,COUNTIFS($G:$G,$G31,$U:$U,"●",$A:$A,RN$5,$B:$B,'PART METHOD'!$D$4),IF($B31='PART METHOD'!$D$6,COUNTIFS($G:$G,$G31,$U:$U,"●",$A:$A,RN$5,$B:$B,'PART METHOD'!$D$6),COUNTIFS($G:$G,$G31,$U:$U,"●",$A:$A,RN$5,$B:$B,"&lt;&gt;"&amp;'PART METHOD'!$D$4,$B:$B,"&lt;&gt;"&amp;'PART METHOD'!$D$6)))/RN$3,0)/3600/$E31</f>
        <v>0.0419901128472222</v>
      </c>
      <c r="RO31" s="0" t="n">
        <f aca="false">IF($V31="●",SUMIFS(ST_SUM!SC:SC,ST_SUM!$L:$L,$G31,ST_SUM!$M:$M,IF($B31='PART METHOD'!$D$4,"FMCNC1",IF($B31='PART METHOD'!$D$6,"FMCNC2","STD")))/IF($B31='PART METHOD'!$D$4,COUNTIFS($G:$G,$G31,$V:$V,"●",$A:$A,RO$5,$B:$B,'PART METHOD'!$D$4),IF($B31='PART METHOD'!$D$6,COUNTIFS($G:$G,$G31,$V:$V,"●",$A:$A,RO$5,$B:$B,'PART METHOD'!$D$6),COUNTIFS($G:$G,$G31,$V:$V,"●",$A:$A,RO$5,$B:$B,"&lt;&gt;"&amp;'PART METHOD'!$D$4,$B:$B,"&lt;&gt;"&amp;'PART METHOD'!$D$6)))/RO$3,0)/3600/$E31</f>
        <v>0</v>
      </c>
      <c r="RP31" s="0" t="n">
        <f aca="false">IF($W31="●",SUMIFS(ST_SUM!SD:SD,ST_SUM!$L:$L,$G31,ST_SUM!$N:$N,IF($B31='PART METHOD'!$D$5,"HAND","STD"))/COUNTIFS($G:$G,$G31,$W:$W,"●",$A:$A,RP$5,$B:$B,IF($B31='PART METHOD'!$D$5,'PART METHOD'!$D$5,"&lt;&gt;"&amp;'PART METHOD'!$D$5))/RP$3,0)/3600/$E31</f>
        <v>0.0425248177083333</v>
      </c>
      <c r="RQ31" s="0" t="n">
        <f aca="false">IF($X31="●",SUMIFS(ST_SUM!SE:SE,ST_SUM!$L:$L,$G31)/COUNTIFS($G:$G,$G31,$X:$X,"●",$A:$A,RQ$5)/RQ$3,0)/3600/$E31</f>
        <v>0.017919921875</v>
      </c>
      <c r="RR31" s="0" t="n">
        <f aca="false">IF($Y31="●",SUMIFS(ST_SUM!SF:SF,ST_SUM!$L:$L,$G31)/COUNTIFS($G:$G,$G31,$Y:$Y,"●",$A:$A,RR$5)/RR$3,0)/3600/$E31</f>
        <v>0.0167154513888889</v>
      </c>
      <c r="RS31" s="0" t="n">
        <f aca="false">IF($Z31="●",SUMIFS(ST_SUM!SG:SG,ST_SUM!$L:$L,$G31)/COUNTIFS($G:$G,$G31,$Z:$Z,"●",$A:$A,RS$5)/RS$3,0)/3600/$E31</f>
        <v>0</v>
      </c>
      <c r="RT31" s="0" t="n">
        <f aca="false">IF($AA31="●",SUMIFS(ST_SUM!SH:SH,ST_SUM!$L:$L,$G31)/COUNTIFS($G:$G,$G31,$AA:$AA,"●",$A:$A,RT$5)/RT$3,0)/3600/$E31</f>
        <v>0.0220371238425926</v>
      </c>
      <c r="RU31" s="0" t="n">
        <f aca="false">IF($AB31="●",SUMIFS(ST_SUM!SI:SI,ST_SUM!$L:$L,$G31)/COUNTIFS($G:$G,$G31,$AB:$AB,"●",$A:$A,RU$5)/RU$3,0)/3600/$E31</f>
        <v>0.00995395833333333</v>
      </c>
      <c r="RV31" s="0" t="n">
        <f aca="false">IF($AC31="●",SUMIFS(ST_SUM!SJ:SJ,ST_SUM!$L:$L,$G31)/COUNTIFS($G:$G,$G31,$AC:$AC,"●",$A:$A,RV$5)/RV$3,0)/3600/$E31</f>
        <v>0.00324450231481481</v>
      </c>
      <c r="RW31" s="0" t="n">
        <f aca="false">IF($AD31="●",SUMIFS(ST_SUM!SK:SK,ST_SUM!$L:$L,$G31)/COUNTIFS($G:$G,$G31,$AD:$AD,"●",$A:$A,RW$5)/RW$3,0)/3600/$E31</f>
        <v>0</v>
      </c>
      <c r="RX31" s="0" t="n">
        <f aca="false">IF($AE31="●",SUMIFS(ST_SUM!SL:SL,ST_SUM!$L:$L,$G31)/COUNTIFS($G:$G,$G31,$AE:$AE,"●",$A:$A,RX$5)/RX$3,0)/3600/$E31</f>
        <v>0</v>
      </c>
      <c r="RY31" s="0" t="n">
        <f aca="false">IF($AF31="●",SUMIFS(ST_SUM!SM:SM,ST_SUM!$L:$L,$G31)/COUNTIFS($G:$G,$G31,$AF:$AF,"●",$A:$A,RY$5)/RY$3,0)/3600/$E31</f>
        <v>0.0181994010416667</v>
      </c>
      <c r="RZ31" s="0" t="n">
        <f aca="false">IF($AG31="●",SUMIFS(ST_SUM!SN:SN,ST_SUM!$L:$L,$G31)/COUNTIFS($G:$G,$G31,$AG:$AG,"●",$A:$A,RZ$5)/RZ$3,0)/3600/$E31</f>
        <v>0</v>
      </c>
      <c r="SA31" s="0" t="n">
        <f aca="false">IF($AH31="●",SUMIFS(ST_SUM!SO:SO,ST_SUM!$L:$L,$G31)/COUNTIFS($G:$G,$G31,$AH:$AH,"●",$A:$A,SA$5)/SA$3,0)/3600/$E31</f>
        <v>0.0250571875</v>
      </c>
      <c r="SB31" s="0" t="n">
        <f aca="false">IF($AI31="●",SUMIFS(ST_SUM!SP:SP,ST_SUM!$L:$L,$G31)/COUNTIFS($G:$G,$G31,$AI:$AI,"●",$A:$A,SB$5)/SB$3,0)/3600/$E31</f>
        <v>0.0102419791666667</v>
      </c>
      <c r="SC31" s="0" t="n">
        <f aca="false">IF($AJ31="●",SUMIFS(ST_SUM!SQ:SQ,ST_SUM!$L:$L,$G31)/COUNTIFS($G:$G,$G31,$AJ:$AJ,"●",$A:$A,SC$5)/SC$3,0)/3600/$E31</f>
        <v>0</v>
      </c>
      <c r="SD31" s="0" t="n">
        <f aca="false">IF($AK31="●",SUMIFS(ST_SUM!SR:SR,ST_SUM!$L:$L,$G31)/COUNTIFS($G:$G,$G31,$AK:$AK,"●",$A:$A,SD$5)/SD$3,0)/3600/$E31</f>
        <v>0.0190396643518519</v>
      </c>
      <c r="SE31" s="0" t="n">
        <f aca="false">IF($AL31="●",SUMIFS(ST_SUM!SS:SS,ST_SUM!$L:$L,$G31)/COUNTIFS($G:$G,$G31,$AL:$AL,"●",$A:$A,SE$5)/SE$3,0)/3600/$E31</f>
        <v>0</v>
      </c>
      <c r="SF31" s="0" t="n">
        <f aca="false">IF($AM31="●",SUMIFS(ST_SUM!ST:ST,ST_SUM!$L:$L,$G31)/COUNTIFS($G:$G,$G31,$AM:$AM,"●",$A:$A,SF$5)/SF$3,0)/3600/$E31</f>
        <v>0.0252120052083333</v>
      </c>
      <c r="SG31" s="0" t="n">
        <f aca="false">IF($AN31="●",SUMIFS(ST_SUM!SU:SU,ST_SUM!$L:$L,$G31)/COUNTIFS($G:$G,$G31,$AN:$AN,"●",$A:$A,SG$5)/SG$3,0)/3600/$E31</f>
        <v>0</v>
      </c>
      <c r="SH31" s="0" t="n">
        <f aca="false">IF($AO31="●",SUMIFS(ST_SUM!SV:SV,ST_SUM!$L:$L,$G31)/COUNTIFS($G:$G,$G31,$AO:$AO,"●",$A:$A,SH$5)/SH$3,0)/3600/$E31</f>
        <v>0.0268309027777778</v>
      </c>
      <c r="SI31" s="0" t="n">
        <f aca="false">IF($AP31="●",SUMIFS(ST_SUM!SW:SW,ST_SUM!$L:$L,$G31)/COUNTIFS($G:$G,$G31,$AP:$AP,"●",$A:$A,SI$5)/SI$3,0)/3600/$E31</f>
        <v>0</v>
      </c>
      <c r="SJ31" s="0" t="n">
        <f aca="false">IF($AQ31="●",SUMIFS(ST_SUM!SX:SX,ST_SUM!$L:$L,$G31)/COUNTIFS($G:$G,$G31,$AQ:$AQ,"●",$A:$A,SJ$5)/SJ$3,0)/3600/$E31</f>
        <v>0.0108740104166667</v>
      </c>
      <c r="SK31" s="0" t="n">
        <f aca="false">IF($AR31="●",SUMIFS(ST_SUM!SY:SY,ST_SUM!$L:$L,$G31)/COUNTIFS($G:$G,$G31,$AR:$AR,"●",$A:$A,SK$5)/SK$3,0)/3600/$E31</f>
        <v>0.0130384461805556</v>
      </c>
      <c r="SL31" s="0" t="n">
        <f aca="false">IF($AS31="●",SUMIFS(ST_SUM!SZ:SZ,ST_SUM!$L:$L,$G31)/COUNTIFS($G:$G,$G31,$AS:$AS,"●",$A:$A,SL$5)/SL$3,0)/3600/$E31</f>
        <v>0</v>
      </c>
      <c r="SM31" s="0" t="n">
        <f aca="false">IF($AT31="●",SUMIFS(ST_SUM!TA:TA,ST_SUM!$L:$L,$G31)/COUNTIFS($G:$G,$G31,$AT:$AT,"●",$A:$A,SM$5)/SM$3,0)/3600/$E31</f>
        <v>0</v>
      </c>
      <c r="SN31" s="0" t="n">
        <f aca="false">IF($AU31="●",SUMIFS(ST_SUM!TB:TB,ST_SUM!$L:$L,$G31)/COUNTIFS($G:$G,$G31,$AU:$AU,"●",$A:$A,SN$5)/SN$3,0)/3600/$E31</f>
        <v>0.0614604513888889</v>
      </c>
      <c r="SO31" s="0" t="n">
        <f aca="false">IF($AV31="●",SUMIFS(ST_SUM!TC:TC,ST_SUM!$L:$L,$G31)/COUNTIFS($G:$G,$G31,$AV:$AV,"●",$A:$A,SO$5)/SO$3,0)/3600/$E31</f>
        <v>0.00678380208333333</v>
      </c>
      <c r="SP31" s="0" t="n">
        <f aca="false">IF($AW31="●",SUMIFS(ST_SUM!TD:TD,ST_SUM!$L:$L,$G31)/COUNTIFS($G:$G,$G31,$AW:$AW,"●",$A:$A,SP$5)/SP$3,0)/3600/$E31</f>
        <v>0.0243572916666667</v>
      </c>
      <c r="SQ31" s="0" t="n">
        <f aca="false">IF($AX31="●",SUMIFS(ST_SUM!TE:TE,ST_SUM!$L:$L,$G31)/COUNTIFS($G:$G,$G31,$AX:$AX,"●",$A:$A,SQ$5)/SQ$3,0)/3600/$E31</f>
        <v>0.028958587962963</v>
      </c>
      <c r="SR31" s="0" t="n">
        <f aca="false">IF($AY31="●",SUMIFS(ST_SUM!TF:TF,ST_SUM!$L:$L,$G31)/COUNTIFS($G:$G,$G31,$AY:$AY,"●",$A:$A,SR$5)/SR$3,0)/3600/$E31</f>
        <v>0</v>
      </c>
      <c r="SS31" s="0" t="n">
        <f aca="false">IF($AZ31="●",SUMIFS(ST_SUM!TG:TG,ST_SUM!$L:$L,$G31)/COUNTIFS($G:$G,$G31,$AZ:$AZ,"●",$A:$A,SS$5)/SS$3,0)/3600/$E31</f>
        <v>0</v>
      </c>
      <c r="ST31" s="0" t="n">
        <f aca="false">IF($BA31="●",SUMIFS(ST_SUM!TH:TH,ST_SUM!$L:$L,$G31)/COUNTIFS($G:$G,$G31,$BA:$BA,"●",$A:$A,ST$5)/ST$3,0)/3600/$E31</f>
        <v>0.0392324548611111</v>
      </c>
      <c r="SU31" s="0" t="n">
        <f aca="false">IF($BB31="●",SUMIFS(ST_SUM!TI:TI,ST_SUM!$L:$L,$G31)/COUNTIFS($G:$G,$G31,$BB:$BB,"●",$A:$A,SU$5)/SU$3,0)/3600/$E31</f>
        <v>0.00979398148148148</v>
      </c>
      <c r="SV31" s="0" t="n">
        <f aca="false">IF($BC31="●",SUMIFS(ST_SUM!TJ:TJ,ST_SUM!$L:$L,$G31)/COUNTIFS($G:$G,$G31,$BC:$BC,"●",$A:$A,SV$5)/SV$3,0)/3600/$E31</f>
        <v>0.0148214670138889</v>
      </c>
      <c r="SW31" s="0" t="n">
        <f aca="false">IF($BD31="●",SUMIFS(ST_SUM!TK:TK,ST_SUM!$L:$L,$G31)/COUNTIFS($G:$G,$G31,$BD:$BD,"●",$A:$A,SW$5)/SW$3,0)/3600/$E31</f>
        <v>0</v>
      </c>
      <c r="SX31" s="0" t="n">
        <f aca="false">IF($BE31="●",SUMIFS(ST_SUM!TL:TL,ST_SUM!$L:$L,$G31)/COUNTIFS($G:$G,$G31,$BE:$BE,"●",$A:$A,SX$5)/SX$3,0)/3600/$E31</f>
        <v>0.0440085677083333</v>
      </c>
      <c r="SY31" s="0" t="n">
        <f aca="false">IF($BF31="●",SUMIFS(ST_SUM!TM:TM,ST_SUM!$L:$L,$G31)/COUNTIFS($G:$G,$G31,$BF:$BF,"●",$A:$A,SY$5)/SY$3,0)/3600/$E31</f>
        <v>0.0247909809027778</v>
      </c>
      <c r="SZ31" s="0" t="n">
        <f aca="false">IF($BG31="●",SUMIFS(ST_SUM!TN:TN,ST_SUM!$L:$L,$G31)/COUNTIFS($G:$G,$G31,$BG:$BG,"●",$A:$A,SZ$5)/SZ$3,0)/3600/$E31</f>
        <v>0</v>
      </c>
      <c r="TA31" s="0" t="n">
        <f aca="false">IF($BH31="●",SUMIFS(ST_SUM!TO:TO,ST_SUM!$L:$L,$G31)/COUNTIFS($G:$G,$G31,$BH:$BH,"●",$A:$A,TA$5)/TA$3,0)/3600/$E31</f>
        <v>0</v>
      </c>
      <c r="TB31" s="0" t="n">
        <f aca="false">IF($BI31="●",SUMIFS(ST_SUM!TP:TP,ST_SUM!$L:$L,$G31)/COUNTIFS($G:$G,$G31,$BI:$BI,"●",$A:$A,TB$5)/TB$3,0)/3600/$E31</f>
        <v>0.0344452777777778</v>
      </c>
      <c r="TC31" s="0" t="n">
        <f aca="false">IF($BJ31="●",SUMIFS(ST_SUM!TQ:TQ,ST_SUM!$L:$L,$G31)/COUNTIFS($G:$G,$G31,$BJ:$BJ,"●",$A:$A,TC$5)/TC$3,0)/3600/$E31</f>
        <v>0</v>
      </c>
      <c r="TD31" s="0" t="n">
        <f aca="false">IF($BK31="●",SUMIFS(ST_SUM!TR:TR,ST_SUM!$L:$L,$G31)/COUNTIFS($G:$G,$G31,$BK:$BK,"●",$A:$A,TD$5)/TD$3,0)/3600/$E31</f>
        <v>0</v>
      </c>
      <c r="TE31" s="0" t="n">
        <f aca="false">IF($BL31="●",SUMIFS(ST_SUM!TS:TS,ST_SUM!$L:$L,$G31)/COUNTIFS($G:$G,$G31,$BL:$BL,"●",$A:$A,TE$5)/TE$3,0)/3600/$E31</f>
        <v>0.00957026909722222</v>
      </c>
      <c r="TF31" s="0" t="n">
        <f aca="false">IF($BM31="●",SUMIFS(ST_SUM!TT:TT,ST_SUM!$L:$L,$G31)/COUNTIFS($G:$G,$G31,$BM:$BM,"●",$A:$A,TF$5)/TF$3,0)/3600/$E31</f>
        <v>0</v>
      </c>
      <c r="TG31" s="0" t="n">
        <f aca="false">IF($BN31="●",SUMIFS(ST_SUM!TU:TU,ST_SUM!$L:$L,$G31)/COUNTIFS($G:$G,$G31,$BN:$BN,"●",$A:$A,TG$5)/TG$3,0)/3600/$E31</f>
        <v>0.00594338541666667</v>
      </c>
      <c r="TH31" s="0" t="n">
        <f aca="false">IF($BO31="●",SUMIFS(ST_SUM!TV:TV,ST_SUM!$L:$L,$G31)/COUNTIFS($G:$G,$G31,$BO:$BO,"●",$A:$A,TH$5)/TH$3,0)/3600/$E31</f>
        <v>0.0139521527777778</v>
      </c>
      <c r="TI31" s="0" t="n">
        <f aca="false">IF($BP31="●",SUMIFS(ST_SUM!TW:TW,ST_SUM!$L:$L,$G31)/COUNTIFS($G:$G,$G31,$BP:$BP,"●",$A:$A,TI$5)/TI$3,0)/3600/$E31</f>
        <v>0.0356872829861111</v>
      </c>
      <c r="TJ31" s="0" t="n">
        <f aca="false">IF($BQ31="●",SUMIFS(ST_SUM!TX:TX,ST_SUM!$L:$L,$G31)/COUNTIFS($G:$G,$G31,$BQ:$BQ,"●",$A:$A,TJ$5)/TJ$3,0)/3600/$E31</f>
        <v>0.0181017447916667</v>
      </c>
      <c r="TK31" s="0" t="n">
        <f aca="false">IF($BR31="●",SUMIFS(ST_SUM!TY:TY,ST_SUM!$L:$L,$G31)/COUNTIFS($G:$G,$G31,$BR:$BR,"●",$A:$A,TK$5)/TK$3,0)/3600/$E31</f>
        <v>0</v>
      </c>
      <c r="TL31" s="0" t="n">
        <f aca="false">IF($BS31="●",SUMIFS(ST_SUM!TZ:TZ,ST_SUM!$L:$L,$G31)/COUNTIFS($G:$G,$G31,$BS:$BS,"●",$A:$A,TL$5)/TL$3,0)/3600/$E31</f>
        <v>0.0241113136574074</v>
      </c>
      <c r="TM31" s="0" t="n">
        <f aca="false">IF($BT31="●",SUMIFS(ST_SUM!UA:UA,ST_SUM!$L:$L,$G31)/COUNTIFS($G:$G,$G31,$BT:$BT,"●",$A:$A,TM$5)/TM$3,0)/3600/$E31</f>
        <v>0.0192133680555556</v>
      </c>
      <c r="TN31" s="0" t="n">
        <f aca="false">SUM(RA31:TM31)</f>
        <v>0.96315050462963</v>
      </c>
      <c r="TO31" s="0" t="n">
        <f aca="false">IF($H31="●",SUMIFS(ST_SUM!UC:UC,ST_SUM!$L:$L,$G31)/COUNTIFS($G:$G,$G31,$H:$H,"●",$A:$A,TO$5)/TO$3,0)/3600/$E31</f>
        <v>0</v>
      </c>
      <c r="TP31" s="0" t="n">
        <f aca="false">IF($I31="●",SUMIFS(ST_SUM!UD:UD,ST_SUM!$L:$L,$G31)/COUNTIFS($G:$G,$G31,$I:$I,"●",$A:$A,TP$5)/TP$3,0)/3600/$E31</f>
        <v>0</v>
      </c>
      <c r="TQ31" s="0" t="n">
        <f aca="false">IF($J31="●",SUMIFS(ST_SUM!UE:UE,ST_SUM!$L:$L,$G31)/COUNTIFS($G:$G,$G31,$J:$J,"●",$A:$A,TQ$5)/TQ$3,0)/3600/$E31</f>
        <v>0.0124271990740741</v>
      </c>
      <c r="TR31" s="0" t="n">
        <f aca="false">IF($K31="●",SUMIFS(ST_SUM!UF:UF,ST_SUM!$L:$L,$G31)/COUNTIFS($G:$G,$G31,$K:$K,"●",$A:$A,TR$5)/TR$3,0)/3600/$E31</f>
        <v>0</v>
      </c>
      <c r="TS31" s="0" t="n">
        <f aca="false">IF($L31="●",SUMIFS(ST_SUM!UG:UG,ST_SUM!$L:$L,$G31)/COUNTIFS($G:$G,$G31,$L:$L,"●",$A:$A,TS$5)/TS$3,0)/3600/$E31</f>
        <v>0.0399003720238095</v>
      </c>
      <c r="TT31" s="0" t="n">
        <f aca="false">IF($M31="●",SUMIFS(ST_SUM!UH:UH,ST_SUM!$L:$L,$G31)/COUNTIFS($G:$G,$G31,$M:$M,"●",$A:$A,TT$5)/TT$3,0)/3600/$E31</f>
        <v>0</v>
      </c>
      <c r="TU31" s="0" t="n">
        <f aca="false">IF($N31="●",SUMIFS(ST_SUM!UI:UI,ST_SUM!$L:$L,$G31)/COUNTIFS($G:$G,$G31,$N:$N,"●",$A:$A,TU$5)/TU$3,0)/3600/$E31</f>
        <v>0</v>
      </c>
      <c r="TV31" s="0" t="n">
        <f aca="false">IF($O31="●",SUMIFS(ST_SUM!UJ:UJ,ST_SUM!$L:$L,$G31,ST_SUM!$M:$M,IF($B31='PART METHOD'!$D$4,"FMCNC1",IF($B31='PART METHOD'!$D$6,"FMCNC2","STD")))/IF($B31='PART METHOD'!$D$4,COUNTIFS($G:$G,$G31,$O:$O,"●",$A:$A,TV$5,$B:$B,'PART METHOD'!$D$4),IF($B31='PART METHOD'!$D$6,COUNTIFS($G:$G,$G31,$O:$O,"●",$A:$A,TV$5,$B:$B,'PART METHOD'!$D$6),COUNTIFS($G:$G,$G31,$O:$O,"●",$A:$A,TV$5,$B:$B,"&lt;&gt;"&amp;'PART METHOD'!$D$4,$B:$B,"&lt;&gt;"&amp;'PART METHOD'!$D$6)))/TV$3,0)/3600/$E31</f>
        <v>0.031422690696649</v>
      </c>
      <c r="TW31" s="0" t="n">
        <f aca="false">IF($P31="●",SUMIFS(ST_SUM!UK:UK,ST_SUM!$L:$L,$G31,ST_SUM!$M:$M,IF($B31='PART METHOD'!$D$4,"FMCNC1",IF($B31='PART METHOD'!$D$6,"FMCNC2","STD")))/IF($B31='PART METHOD'!$D$4,COUNTIFS($G:$G,$G31,$P:$P,"●",$A:$A,TW$5,$B:$B,'PART METHOD'!$D$4),IF($B31='PART METHOD'!$D$6,COUNTIFS($G:$G,$G31,$P:$P,"●",$A:$A,TW$5,$B:$B,'PART METHOD'!$D$6),COUNTIFS($G:$G,$G31,$P:$P,"●",$A:$A,TW$5,$B:$B,"&lt;&gt;"&amp;'PART METHOD'!$D$4,$B:$B,"&lt;&gt;"&amp;'PART METHOD'!$D$6)))/TW$3,0)/3600/$E31</f>
        <v>0</v>
      </c>
      <c r="TX31" s="0" t="n">
        <f aca="false">IF($Q31="●",SUMIFS(ST_SUM!UL:UL,ST_SUM!$L:$L,$G31,ST_SUM!$M:$M,IF($B31='PART METHOD'!$D$4,"FMCNC1",IF($B31='PART METHOD'!$D$6,"FMCNC2","STD")))/IF($B31='PART METHOD'!$D$4,COUNTIFS($G:$G,$G31,$Q:$Q,"●",$A:$A,TX$5,$B:$B,'PART METHOD'!$D$4),IF($B31='PART METHOD'!$D$6,COUNTIFS($G:$G,$G31,$Q:$Q,"●",$A:$A,TX$5,$B:$B,'PART METHOD'!$D$6),COUNTIFS($G:$G,$G31,$Q:$Q,"●",$A:$A,TX$5,$B:$B,"&lt;&gt;"&amp;'PART METHOD'!$D$4,$B:$B,"&lt;&gt;"&amp;'PART METHOD'!$D$6)))/TX$3,0)/3600/$E31</f>
        <v>0</v>
      </c>
      <c r="TY31" s="0" t="n">
        <f aca="false">IF($R31="●",SUMIFS(ST_SUM!UM:UM,ST_SUM!$L:$L,$G31,ST_SUM!$M:$M,IF($B31='PART METHOD'!$D$4,"FMCNC1",IF($B31='PART METHOD'!$D$6,"FMCNC2","STD")))/IF($B31='PART METHOD'!$D$4,COUNTIFS($G:$G,$G31,$R:$R,"●",$A:$A,TY$5,$B:$B,'PART METHOD'!$D$4),IF($B31='PART METHOD'!$D$6,COUNTIFS($G:$G,$G31,$R:$R,"●",$A:$A,TY$5,$B:$B,'PART METHOD'!$D$6),COUNTIFS($G:$G,$G31,$R:$R,"●",$A:$A,TY$5,$B:$B,"&lt;&gt;"&amp;'PART METHOD'!$D$4,$B:$B,"&lt;&gt;"&amp;'PART METHOD'!$D$6)))/TY$3,0)/3600/$E31</f>
        <v>0.0655052579365079</v>
      </c>
      <c r="TZ31" s="0" t="n">
        <f aca="false">IF($S31="●",SUMIFS(ST_SUM!UN:UN,ST_SUM!$L:$L,$G31,ST_SUM!$M:$M,IF($B31='PART METHOD'!$D$4,"FMCNC1",IF($B31='PART METHOD'!$D$6,"FMCNC2","STD")))/IF($B31='PART METHOD'!$D$4,COUNTIFS($G:$G,$G31,$S:$S,"●",$A:$A,TZ$5,$B:$B,'PART METHOD'!$D$4),IF($B31='PART METHOD'!$D$6,COUNTIFS($G:$G,$G31,$S:$S,"●",$A:$A,TZ$5,$B:$B,'PART METHOD'!$D$6),COUNTIFS($G:$G,$G31,$S:$S,"●",$A:$A,TZ$5,$B:$B,"&lt;&gt;"&amp;'PART METHOD'!$D$4,$B:$B,"&lt;&gt;"&amp;'PART METHOD'!$D$6)))/TZ$3,0)/3600/$E31</f>
        <v>0</v>
      </c>
      <c r="UA31" s="0" t="n">
        <f aca="false">IF($T31="●",SUMIFS(ST_SUM!UO:UO,ST_SUM!$L:$L,$G31,ST_SUM!$M:$M,IF($B31='PART METHOD'!$D$4,"FMCNC1",IF($B31='PART METHOD'!$D$6,"FMCNC2","STD")))/IF($B31='PART METHOD'!$D$4,COUNTIFS($G:$G,$G31,$T:$T,"●",$A:$A,UA$5,$B:$B,'PART METHOD'!$D$4),IF($B31='PART METHOD'!$D$6,COUNTIFS($G:$G,$G31,$T:$T,"●",$A:$A,UA$5,$B:$B,'PART METHOD'!$D$6),COUNTIFS($G:$G,$G31,$T:$T,"●",$A:$A,UA$5,$B:$B,"&lt;&gt;"&amp;'PART METHOD'!$D$4,$B:$B,"&lt;&gt;"&amp;'PART METHOD'!$D$6)))/UA$3,0)/3600/$E31</f>
        <v>0.0649532407407407</v>
      </c>
      <c r="UB31" s="0" t="n">
        <f aca="false">IF($U31="●",SUMIFS(ST_SUM!UP:UP,ST_SUM!$L:$L,$G31,ST_SUM!$M:$M,IF($B31='PART METHOD'!$D$4,"FMCNC1",IF($B31='PART METHOD'!$D$6,"FMCNC2","STD")))/IF($B31='PART METHOD'!$D$4,COUNTIFS($G:$G,$G31,$U:$U,"●",$A:$A,UB$5,$B:$B,'PART METHOD'!$D$4),IF($B31='PART METHOD'!$D$6,COUNTIFS($G:$G,$G31,$U:$U,"●",$A:$A,UB$5,$B:$B,'PART METHOD'!$D$6),COUNTIFS($G:$G,$G31,$U:$U,"●",$A:$A,UB$5,$B:$B,"&lt;&gt;"&amp;'PART METHOD'!$D$4,$B:$B,"&lt;&gt;"&amp;'PART METHOD'!$D$6)))/UB$3,0)/3600/$E31</f>
        <v>0.0223975115740741</v>
      </c>
      <c r="UC31" s="0" t="n">
        <f aca="false">IF($V31="●",SUMIFS(ST_SUM!UQ:UQ,ST_SUM!$L:$L,$G31,ST_SUM!$M:$M,IF($B31='PART METHOD'!$D$4,"FMCNC1",IF($B31='PART METHOD'!$D$6,"FMCNC2","STD")))/IF($B31='PART METHOD'!$D$4,COUNTIFS($G:$G,$G31,$V:$V,"●",$A:$A,UC$5,$B:$B,'PART METHOD'!$D$4),IF($B31='PART METHOD'!$D$6,COUNTIFS($G:$G,$G31,$V:$V,"●",$A:$A,UC$5,$B:$B,'PART METHOD'!$D$6),COUNTIFS($G:$G,$G31,$V:$V,"●",$A:$A,UC$5,$B:$B,"&lt;&gt;"&amp;'PART METHOD'!$D$4,$B:$B,"&lt;&gt;"&amp;'PART METHOD'!$D$6)))/UC$3,0)/3600/$E31</f>
        <v>0</v>
      </c>
      <c r="UD31" s="0" t="n">
        <f aca="false">IF($W31="●",SUMIFS(ST_SUM!UR:UR,ST_SUM!$L:$L,$G31,ST_SUM!$N:$N,IF($B31='PART METHOD'!$D$5,"HAND","STD"))/COUNTIFS($G:$G,$G31,$W:$W,"●",$A:$A,UD$5,$B:$B,IF($B31='PART METHOD'!$D$5,'PART METHOD'!$D$5,"&lt;&gt;"&amp;'PART METHOD'!$D$5))/UD$3,0)/3600/$E31</f>
        <v>0.0271452901785714</v>
      </c>
      <c r="UE31" s="0" t="n">
        <f aca="false">IF($X31="●",SUMIFS(ST_SUM!US:US,ST_SUM!$L:$L,$G31)/COUNTIFS($G:$G,$G31,$X:$X,"●",$A:$A,UE$5)/UE$3,0)/3600/$E31</f>
        <v>0.00639880952380952</v>
      </c>
      <c r="UF31" s="0" t="n">
        <f aca="false">IF($Y31="●",SUMIFS(ST_SUM!UT:UT,ST_SUM!$L:$L,$G31)/COUNTIFS($G:$G,$G31,$Y:$Y,"●",$A:$A,UF$5)/UF$3,0)/3600/$E31</f>
        <v>0.0154660989858907</v>
      </c>
      <c r="UG31" s="0" t="n">
        <f aca="false">IF($Z31="●",SUMIFS(ST_SUM!UU:UU,ST_SUM!$L:$L,$G31)/COUNTIFS($G:$G,$G31,$Z:$Z,"●",$A:$A,UG$5)/UG$3,0)/3600/$E31</f>
        <v>0</v>
      </c>
      <c r="UH31" s="0" t="n">
        <f aca="false">IF($AA31="●",SUMIFS(ST_SUM!UV:UV,ST_SUM!$L:$L,$G31)/COUNTIFS($G:$G,$G31,$AA:$AA,"●",$A:$A,UH$5)/UH$3,0)/3600/$E31</f>
        <v>0.0151737488977072</v>
      </c>
      <c r="UI31" s="0" t="n">
        <f aca="false">IF($AB31="●",SUMIFS(ST_SUM!UW:UW,ST_SUM!$L:$L,$G31)/COUNTIFS($G:$G,$G31,$AB:$AB,"●",$A:$A,UI$5)/UI$3,0)/3600/$E31</f>
        <v>0.00618604497354498</v>
      </c>
      <c r="UJ31" s="0" t="n">
        <f aca="false">IF($AC31="●",SUMIFS(ST_SUM!UX:UX,ST_SUM!$L:$L,$G31)/COUNTIFS($G:$G,$G31,$AC:$AC,"●",$A:$A,UJ$5)/UJ$3,0)/3600/$E31</f>
        <v>0.00461431547619048</v>
      </c>
      <c r="UK31" s="0" t="n">
        <f aca="false">IF($AD31="●",SUMIFS(ST_SUM!UY:UY,ST_SUM!$L:$L,$G31)/COUNTIFS($G:$G,$G31,$AD:$AD,"●",$A:$A,UK$5)/UK$3,0)/3600/$E31</f>
        <v>0</v>
      </c>
      <c r="UL31" s="0" t="n">
        <f aca="false">IF($AE31="●",SUMIFS(ST_SUM!UZ:UZ,ST_SUM!$L:$L,$G31)/COUNTIFS($G:$G,$G31,$AE:$AE,"●",$A:$A,UL$5)/UL$3,0)/3600/$E31</f>
        <v>0</v>
      </c>
      <c r="UM31" s="0" t="n">
        <f aca="false">IF($AF31="●",SUMIFS(ST_SUM!VA:VA,ST_SUM!$L:$L,$G31)/COUNTIFS($G:$G,$G31,$AF:$AF,"●",$A:$A,UM$5)/UM$3,0)/3600/$E31</f>
        <v>0.0277584738756614</v>
      </c>
      <c r="UN31" s="0" t="n">
        <f aca="false">IF($AG31="●",SUMIFS(ST_SUM!VB:VB,ST_SUM!$L:$L,$G31)/COUNTIFS($G:$G,$G31,$AG:$AG,"●",$A:$A,UN$5)/UN$3,0)/3600/$E31</f>
        <v>0</v>
      </c>
      <c r="UO31" s="0" t="n">
        <f aca="false">IF($AH31="●",SUMIFS(ST_SUM!VC:VC,ST_SUM!$L:$L,$G31)/COUNTIFS($G:$G,$G31,$AH:$AH,"●",$A:$A,UO$5)/UO$3,0)/3600/$E31</f>
        <v>0.0148459325396825</v>
      </c>
      <c r="UP31" s="0" t="n">
        <f aca="false">IF($AI31="●",SUMIFS(ST_SUM!VD:VD,ST_SUM!$L:$L,$G31)/COUNTIFS($G:$G,$G31,$AI:$AI,"●",$A:$A,UP$5)/UP$3,0)/3600/$E31</f>
        <v>0.0124241732804233</v>
      </c>
      <c r="UQ31" s="0" t="n">
        <f aca="false">IF($AJ31="●",SUMIFS(ST_SUM!VE:VE,ST_SUM!$L:$L,$G31)/COUNTIFS($G:$G,$G31,$AJ:$AJ,"●",$A:$A,UQ$5)/UQ$3,0)/3600/$E31</f>
        <v>0</v>
      </c>
      <c r="UR31" s="0" t="n">
        <f aca="false">IF($AK31="●",SUMIFS(ST_SUM!VF:VF,ST_SUM!$L:$L,$G31)/COUNTIFS($G:$G,$G31,$AK:$AK,"●",$A:$A,UR$5)/UR$3,0)/3600/$E31</f>
        <v>0.0171815972222222</v>
      </c>
      <c r="US31" s="0" t="n">
        <f aca="false">IF($AL31="●",SUMIFS(ST_SUM!VG:VG,ST_SUM!$L:$L,$G31)/COUNTIFS($G:$G,$G31,$AL:$AL,"●",$A:$A,US$5)/US$3,0)/3600/$E31</f>
        <v>0</v>
      </c>
      <c r="UT31" s="0" t="n">
        <f aca="false">IF($AM31="●",SUMIFS(ST_SUM!VH:VH,ST_SUM!$L:$L,$G31)/COUNTIFS($G:$G,$G31,$AM:$AM,"●",$A:$A,UT$5)/UT$3,0)/3600/$E31</f>
        <v>0.0294813244047619</v>
      </c>
      <c r="UU31" s="0" t="n">
        <f aca="false">IF($AN31="●",SUMIFS(ST_SUM!VI:VI,ST_SUM!$L:$L,$G31)/COUNTIFS($G:$G,$G31,$AN:$AN,"●",$A:$A,UU$5)/UU$3,0)/3600/$E31</f>
        <v>0</v>
      </c>
      <c r="UV31" s="0" t="n">
        <f aca="false">IF($AO31="●",SUMIFS(ST_SUM!VJ:VJ,ST_SUM!$L:$L,$G31)/COUNTIFS($G:$G,$G31,$AO:$AO,"●",$A:$A,UV$5)/UV$3,0)/3600/$E31</f>
        <v>0.0165915784832451</v>
      </c>
      <c r="UW31" s="0" t="n">
        <f aca="false">IF($AP31="●",SUMIFS(ST_SUM!VK:VK,ST_SUM!$L:$L,$G31)/COUNTIFS($G:$G,$G31,$AP:$AP,"●",$A:$A,UW$5)/UW$3,0)/3600/$E31</f>
        <v>0</v>
      </c>
      <c r="UX31" s="0" t="n">
        <f aca="false">IF($AQ31="●",SUMIFS(ST_SUM!VL:VL,ST_SUM!$L:$L,$G31)/COUNTIFS($G:$G,$G31,$AQ:$AQ,"●",$A:$A,UX$5)/UX$3,0)/3600/$E31</f>
        <v>0.0129138999118166</v>
      </c>
      <c r="UY31" s="0" t="n">
        <f aca="false">IF($AR31="●",SUMIFS(ST_SUM!VM:VM,ST_SUM!$L:$L,$G31)/COUNTIFS($G:$G,$G31,$AR:$AR,"●",$A:$A,UY$5)/UY$3,0)/3600/$E31</f>
        <v>0.0141393435846561</v>
      </c>
      <c r="UZ31" s="0" t="n">
        <f aca="false">IF($AS31="●",SUMIFS(ST_SUM!VN:VN,ST_SUM!$L:$L,$G31)/COUNTIFS($G:$G,$G31,$AS:$AS,"●",$A:$A,UZ$5)/UZ$3,0)/3600/$E31</f>
        <v>0</v>
      </c>
      <c r="VA31" s="0" t="n">
        <f aca="false">IF($AT31="●",SUMIFS(ST_SUM!VO:VO,ST_SUM!$L:$L,$G31)/COUNTIFS($G:$G,$G31,$AT:$AT,"●",$A:$A,VA$5)/VA$3,0)/3600/$E31</f>
        <v>0</v>
      </c>
      <c r="VB31" s="0" t="n">
        <f aca="false">IF($AU31="●",SUMIFS(ST_SUM!VP:VP,ST_SUM!$L:$L,$G31)/COUNTIFS($G:$G,$G31,$AU:$AU,"●",$A:$A,VB$5)/VB$3,0)/3600/$E31</f>
        <v>0.0404294146825397</v>
      </c>
      <c r="VC31" s="0" t="n">
        <f aca="false">IF($AV31="●",SUMIFS(ST_SUM!VQ:VQ,ST_SUM!$L:$L,$G31)/COUNTIFS($G:$G,$G31,$AV:$AV,"●",$A:$A,VC$5)/VC$3,0)/3600/$E31</f>
        <v>0.00551626984126984</v>
      </c>
      <c r="VD31" s="0" t="n">
        <f aca="false">IF($AW31="●",SUMIFS(ST_SUM!VR:VR,ST_SUM!$L:$L,$G31)/COUNTIFS($G:$G,$G31,$AW:$AW,"●",$A:$A,VD$5)/VD$3,0)/3600/$E31</f>
        <v>0.0153119378306878</v>
      </c>
      <c r="VE31" s="0" t="n">
        <f aca="false">IF($AX31="●",SUMIFS(ST_SUM!VS:VS,ST_SUM!$L:$L,$G31)/COUNTIFS($G:$G,$G31,$AX:$AX,"●",$A:$A,VE$5)/VE$3,0)/3600/$E31</f>
        <v>0.0353341393849206</v>
      </c>
      <c r="VF31" s="0" t="n">
        <f aca="false">IF($AY31="●",SUMIFS(ST_SUM!VT:VT,ST_SUM!$L:$L,$G31)/COUNTIFS($G:$G,$G31,$AY:$AY,"●",$A:$A,VF$5)/VF$3,0)/3600/$E31</f>
        <v>0</v>
      </c>
      <c r="VG31" s="0" t="n">
        <f aca="false">IF($AZ31="●",SUMIFS(ST_SUM!VU:VU,ST_SUM!$L:$L,$G31)/COUNTIFS($G:$G,$G31,$AZ:$AZ,"●",$A:$A,VG$5)/VG$3,0)/3600/$E31</f>
        <v>0</v>
      </c>
      <c r="VH31" s="0" t="n">
        <f aca="false">IF($BA31="●",SUMIFS(ST_SUM!VV:VV,ST_SUM!$L:$L,$G31)/COUNTIFS($G:$G,$G31,$BA:$BA,"●",$A:$A,VH$5)/VH$3,0)/3600/$E31</f>
        <v>0.0146585978835979</v>
      </c>
      <c r="VI31" s="0" t="n">
        <f aca="false">IF($BB31="●",SUMIFS(ST_SUM!VW:VW,ST_SUM!$L:$L,$G31)/COUNTIFS($G:$G,$G31,$BB:$BB,"●",$A:$A,VI$5)/VI$3,0)/3600/$E31</f>
        <v>0.0108223104056437</v>
      </c>
      <c r="VJ31" s="0" t="n">
        <f aca="false">IF($BC31="●",SUMIFS(ST_SUM!VX:VX,ST_SUM!$L:$L,$G31)/COUNTIFS($G:$G,$G31,$BC:$BC,"●",$A:$A,VJ$5)/VJ$3,0)/3600/$E31</f>
        <v>0.00801729497354498</v>
      </c>
      <c r="VK31" s="0" t="n">
        <f aca="false">IF($BD31="●",SUMIFS(ST_SUM!VY:VY,ST_SUM!$L:$L,$G31)/COUNTIFS($G:$G,$G31,$BD:$BD,"●",$A:$A,VK$5)/VK$3,0)/3600/$E31</f>
        <v>0</v>
      </c>
      <c r="VL31" s="0" t="n">
        <f aca="false">IF($BE31="●",SUMIFS(ST_SUM!VZ:VZ,ST_SUM!$L:$L,$G31)/COUNTIFS($G:$G,$G31,$BE:$BE,"●",$A:$A,VL$5)/VL$3,0)/3600/$E31</f>
        <v>0.034793146494709</v>
      </c>
      <c r="VM31" s="0" t="n">
        <f aca="false">IF($BF31="●",SUMIFS(ST_SUM!WA:WA,ST_SUM!$L:$L,$G31)/COUNTIFS($G:$G,$G31,$BF:$BF,"●",$A:$A,VM$5)/VM$3,0)/3600/$E31</f>
        <v>0.0212240162037037</v>
      </c>
      <c r="VN31" s="0" t="n">
        <f aca="false">IF($BG31="●",SUMIFS(ST_SUM!WB:WB,ST_SUM!$L:$L,$G31)/COUNTIFS($G:$G,$G31,$BG:$BG,"●",$A:$A,VN$5)/VN$3,0)/3600/$E31</f>
        <v>0</v>
      </c>
      <c r="VO31" s="0" t="n">
        <f aca="false">IF($BH31="●",SUMIFS(ST_SUM!WC:WC,ST_SUM!$L:$L,$G31)/COUNTIFS($G:$G,$G31,$BH:$BH,"●",$A:$A,VO$5)/VO$3,0)/3600/$E31</f>
        <v>0</v>
      </c>
      <c r="VP31" s="0" t="n">
        <f aca="false">IF($BI31="●",SUMIFS(ST_SUM!WD:WD,ST_SUM!$L:$L,$G31)/COUNTIFS($G:$G,$G31,$BI:$BI,"●",$A:$A,VP$5)/VP$3,0)/3600/$E31</f>
        <v>0.0438062169312169</v>
      </c>
      <c r="VQ31" s="0" t="n">
        <f aca="false">IF($BJ31="●",SUMIFS(ST_SUM!WE:WE,ST_SUM!$L:$L,$G31)/COUNTIFS($G:$G,$G31,$BJ:$BJ,"●",$A:$A,VQ$5)/VQ$3,0)/3600/$E31</f>
        <v>0</v>
      </c>
      <c r="VR31" s="0" t="n">
        <f aca="false">IF($BK31="●",SUMIFS(ST_SUM!WF:WF,ST_SUM!$L:$L,$G31)/COUNTIFS($G:$G,$G31,$BK:$BK,"●",$A:$A,VR$5)/VR$3,0)/3600/$E31</f>
        <v>0</v>
      </c>
      <c r="VS31" s="0" t="n">
        <f aca="false">IF($BL31="●",SUMIFS(ST_SUM!WG:WG,ST_SUM!$L:$L,$G31)/COUNTIFS($G:$G,$G31,$BL:$BL,"●",$A:$A,VS$5)/VS$3,0)/3600/$E31</f>
        <v>0.00933395337301587</v>
      </c>
      <c r="VT31" s="0" t="n">
        <f aca="false">IF($BM31="●",SUMIFS(ST_SUM!WH:WH,ST_SUM!$L:$L,$G31)/COUNTIFS($G:$G,$G31,$BM:$BM,"●",$A:$A,VT$5)/VT$3,0)/3600/$E31</f>
        <v>0</v>
      </c>
      <c r="VU31" s="0" t="n">
        <f aca="false">IF($BN31="●",SUMIFS(ST_SUM!WI:WI,ST_SUM!$L:$L,$G31)/COUNTIFS($G:$G,$G31,$BN:$BN,"●",$A:$A,VU$5)/VU$3,0)/3600/$E31</f>
        <v>0.00651047619047619</v>
      </c>
      <c r="VV31" s="0" t="n">
        <f aca="false">IF($BO31="●",SUMIFS(ST_SUM!WJ:WJ,ST_SUM!$L:$L,$G31)/COUNTIFS($G:$G,$G31,$BO:$BO,"●",$A:$A,VV$5)/VV$3,0)/3600/$E31</f>
        <v>0.0181264605379189</v>
      </c>
      <c r="VW31" s="0" t="n">
        <f aca="false">IF($BP31="●",SUMIFS(ST_SUM!WK:WK,ST_SUM!$L:$L,$G31)/COUNTIFS($G:$G,$G31,$BP:$BP,"●",$A:$A,VW$5)/VW$3,0)/3600/$E31</f>
        <v>0.0251674289021164</v>
      </c>
      <c r="VX31" s="0" t="n">
        <f aca="false">IF($BQ31="●",SUMIFS(ST_SUM!WL:WL,ST_SUM!$L:$L,$G31)/COUNTIFS($G:$G,$G31,$BQ:$BQ,"●",$A:$A,VX$5)/VX$3,0)/3600/$E31</f>
        <v>0.0166448247354497</v>
      </c>
      <c r="VY31" s="0" t="n">
        <f aca="false">IF($BR31="●",SUMIFS(ST_SUM!WM:WM,ST_SUM!$L:$L,$G31)/COUNTIFS($G:$G,$G31,$BR:$BR,"●",$A:$A,VY$5)/VY$3,0)/3600/$E31</f>
        <v>0</v>
      </c>
      <c r="VZ31" s="0" t="n">
        <f aca="false">IF($BS31="●",SUMIFS(ST_SUM!WN:WN,ST_SUM!$L:$L,$G31)/COUNTIFS($G:$G,$G31,$BS:$BS,"●",$A:$A,VZ$5)/VZ$3,0)/3600/$E31</f>
        <v>0.0103690200617284</v>
      </c>
      <c r="WA31" s="0" t="n">
        <f aca="false">IF($BT31="●",SUMIFS(ST_SUM!WO:WO,ST_SUM!$L:$L,$G31)/COUNTIFS($G:$G,$G31,$BT:$BT,"●",$A:$A,WA$5)/WA$3,0)/3600/$E31</f>
        <v>0.0162055004409171</v>
      </c>
      <c r="WB31" s="0" t="n">
        <f aca="false">SUM(TO31:WA31)</f>
        <v>0.789197912257496</v>
      </c>
      <c r="WC31" s="0" t="n">
        <f aca="false">IF($H31="●",SUMIFS(ST_SUM!WQ:WQ,ST_SUM!$L:$L,$G31)/COUNTIFS($G:$G,$G31,$H:$H,"●",$A:$A,WC$5)/WC$3,0)/3600/$E31</f>
        <v>0</v>
      </c>
      <c r="WD31" s="0" t="n">
        <f aca="false">IF($I31="●",SUMIFS(ST_SUM!WR:WR,ST_SUM!$L:$L,$G31)/COUNTIFS($G:$G,$G31,$I:$I,"●",$A:$A,WD$5)/WD$3,0)/3600/$E31</f>
        <v>0</v>
      </c>
      <c r="WE31" s="0" t="n">
        <f aca="false">IF($J31="●",SUMIFS(ST_SUM!WS:WS,ST_SUM!$L:$L,$G31)/COUNTIFS($G:$G,$G31,$J:$J,"●",$A:$A,WE$5)/WE$3,0)/3600/$E31</f>
        <v>0.0061646148989899</v>
      </c>
      <c r="WF31" s="0" t="n">
        <f aca="false">IF($K31="●",SUMIFS(ST_SUM!WT:WT,ST_SUM!$L:$L,$G31)/COUNTIFS($G:$G,$G31,$K:$K,"●",$A:$A,WF$5)/WF$3,0)/3600/$E31</f>
        <v>0</v>
      </c>
      <c r="WG31" s="0" t="n">
        <f aca="false">IF($L31="●",SUMIFS(ST_SUM!WU:WU,ST_SUM!$L:$L,$G31)/COUNTIFS($G:$G,$G31,$L:$L,"●",$A:$A,WG$5)/WG$3,0)/3600/$E31</f>
        <v>0.0308619633838384</v>
      </c>
      <c r="WH31" s="0" t="n">
        <f aca="false">IF($M31="●",SUMIFS(ST_SUM!WV:WV,ST_SUM!$L:$L,$G31)/COUNTIFS($G:$G,$G31,$M:$M,"●",$A:$A,WH$5)/WH$3,0)/3600/$E31</f>
        <v>0</v>
      </c>
      <c r="WI31" s="0" t="n">
        <f aca="false">IF($N31="●",SUMIFS(ST_SUM!WW:WW,ST_SUM!$L:$L,$G31)/COUNTIFS($G:$G,$G31,$N:$N,"●",$A:$A,WI$5)/WI$3,0)/3600/$E31</f>
        <v>0</v>
      </c>
      <c r="WJ31" s="0" t="n">
        <f aca="false">IF($O31="●",SUMIFS(ST_SUM!WX:WX,ST_SUM!$L:$L,$G31,ST_SUM!$M:$M,IF($B31='PART METHOD'!$D$4,"FMCNC1",IF($B31='PART METHOD'!$D$6,"FMCNC2","STD")))/IF($B31='PART METHOD'!$D$4,COUNTIFS($G:$G,$G31,$O:$O,"●",$A:$A,WJ$5,$B:$B,'PART METHOD'!$D$4),IF($B31='PART METHOD'!$D$6,COUNTIFS($G:$G,$G31,$O:$O,"●",$A:$A,WJ$5,$B:$B,'PART METHOD'!$D$6),COUNTIFS($G:$G,$G31,$O:$O,"●",$A:$A,WJ$5,$B:$B,"&lt;&gt;"&amp;'PART METHOD'!$D$4,$B:$B,"&lt;&gt;"&amp;'PART METHOD'!$D$6)))/WJ$3,0)/3600/$E31</f>
        <v>0.0235350063131313</v>
      </c>
      <c r="WK31" s="0" t="n">
        <f aca="false">IF($P31="●",SUMIFS(ST_SUM!WY:WY,ST_SUM!$L:$L,$G31,ST_SUM!$M:$M,IF($B31='PART METHOD'!$D$4,"FMCNC1",IF($B31='PART METHOD'!$D$6,"FMCNC2","STD")))/IF($B31='PART METHOD'!$D$4,COUNTIFS($G:$G,$G31,$P:$P,"●",$A:$A,WK$5,$B:$B,'PART METHOD'!$D$4),IF($B31='PART METHOD'!$D$6,COUNTIFS($G:$G,$G31,$P:$P,"●",$A:$A,WK$5,$B:$B,'PART METHOD'!$D$6),COUNTIFS($G:$G,$G31,$P:$P,"●",$A:$A,WK$5,$B:$B,"&lt;&gt;"&amp;'PART METHOD'!$D$4,$B:$B,"&lt;&gt;"&amp;'PART METHOD'!$D$6)))/WK$3,0)/3600/$E31</f>
        <v>0</v>
      </c>
      <c r="WL31" s="0" t="n">
        <f aca="false">IF($Q31="●",SUMIFS(ST_SUM!WZ:WZ,ST_SUM!$L:$L,$G31,ST_SUM!$M:$M,IF($B31='PART METHOD'!$D$4,"FMCNC1",IF($B31='PART METHOD'!$D$6,"FMCNC2","STD")))/IF($B31='PART METHOD'!$D$4,COUNTIFS($G:$G,$G31,$Q:$Q,"●",$A:$A,WL$5,$B:$B,'PART METHOD'!$D$4),IF($B31='PART METHOD'!$D$6,COUNTIFS($G:$G,$G31,$Q:$Q,"●",$A:$A,WL$5,$B:$B,'PART METHOD'!$D$6),COUNTIFS($G:$G,$G31,$Q:$Q,"●",$A:$A,WL$5,$B:$B,"&lt;&gt;"&amp;'PART METHOD'!$D$4,$B:$B,"&lt;&gt;"&amp;'PART METHOD'!$D$6)))/WL$3,0)/3600/$E31</f>
        <v>0</v>
      </c>
      <c r="WM31" s="0" t="n">
        <f aca="false">IF($R31="●",SUMIFS(ST_SUM!XA:XA,ST_SUM!$L:$L,$G31,ST_SUM!$M:$M,IF($B31='PART METHOD'!$D$4,"FMCNC1",IF($B31='PART METHOD'!$D$6,"FMCNC2","STD")))/IF($B31='PART METHOD'!$D$4,COUNTIFS($G:$G,$G31,$R:$R,"●",$A:$A,WM$5,$B:$B,'PART METHOD'!$D$4),IF($B31='PART METHOD'!$D$6,COUNTIFS($G:$G,$G31,$R:$R,"●",$A:$A,WM$5,$B:$B,'PART METHOD'!$D$6),COUNTIFS($G:$G,$G31,$R:$R,"●",$A:$A,WM$5,$B:$B,"&lt;&gt;"&amp;'PART METHOD'!$D$4,$B:$B,"&lt;&gt;"&amp;'PART METHOD'!$D$6)))/WM$3,0)/3600/$E31</f>
        <v>0.0609058396464647</v>
      </c>
      <c r="WN31" s="0" t="n">
        <f aca="false">IF($S31="●",SUMIFS(ST_SUM!XB:XB,ST_SUM!$L:$L,$G31,ST_SUM!$M:$M,IF($B31='PART METHOD'!$D$4,"FMCNC1",IF($B31='PART METHOD'!$D$6,"FMCNC2","STD")))/IF($B31='PART METHOD'!$D$4,COUNTIFS($G:$G,$G31,$S:$S,"●",$A:$A,WN$5,$B:$B,'PART METHOD'!$D$4),IF($B31='PART METHOD'!$D$6,COUNTIFS($G:$G,$G31,$S:$S,"●",$A:$A,WN$5,$B:$B,'PART METHOD'!$D$6),COUNTIFS($G:$G,$G31,$S:$S,"●",$A:$A,WN$5,$B:$B,"&lt;&gt;"&amp;'PART METHOD'!$D$4,$B:$B,"&lt;&gt;"&amp;'PART METHOD'!$D$6)))/WN$3,0)/3600/$E31</f>
        <v>0</v>
      </c>
      <c r="WO31" s="0" t="n">
        <f aca="false">IF($T31="●",SUMIFS(ST_SUM!XC:XC,ST_SUM!$L:$L,$G31,ST_SUM!$M:$M,IF($B31='PART METHOD'!$D$4,"FMCNC1",IF($B31='PART METHOD'!$D$6,"FMCNC2","STD")))/IF($B31='PART METHOD'!$D$4,COUNTIFS($G:$G,$G31,$T:$T,"●",$A:$A,WO$5,$B:$B,'PART METHOD'!$D$4),IF($B31='PART METHOD'!$D$6,COUNTIFS($G:$G,$G31,$T:$T,"●",$A:$A,WO$5,$B:$B,'PART METHOD'!$D$6),COUNTIFS($G:$G,$G31,$T:$T,"●",$A:$A,WO$5,$B:$B,"&lt;&gt;"&amp;'PART METHOD'!$D$4,$B:$B,"&lt;&gt;"&amp;'PART METHOD'!$D$6)))/WO$3,0)/3600/$E31</f>
        <v>0.0453457544191919</v>
      </c>
      <c r="WP31" s="0" t="n">
        <f aca="false">IF($U31="●",SUMIFS(ST_SUM!XD:XD,ST_SUM!$L:$L,$G31,ST_SUM!$M:$M,IF($B31='PART METHOD'!$D$4,"FMCNC1",IF($B31='PART METHOD'!$D$6,"FMCNC2","STD")))/IF($B31='PART METHOD'!$D$4,COUNTIFS($G:$G,$G31,$U:$U,"●",$A:$A,WP$5,$B:$B,'PART METHOD'!$D$4),IF($B31='PART METHOD'!$D$6,COUNTIFS($G:$G,$G31,$U:$U,"●",$A:$A,WP$5,$B:$B,'PART METHOD'!$D$6),COUNTIFS($G:$G,$G31,$U:$U,"●",$A:$A,WP$5,$B:$B,"&lt;&gt;"&amp;'PART METHOD'!$D$4,$B:$B,"&lt;&gt;"&amp;'PART METHOD'!$D$6)))/WP$3,0)/3600/$E31</f>
        <v>0.0248586963383838</v>
      </c>
      <c r="WQ31" s="0" t="n">
        <f aca="false">IF($V31="●",SUMIFS(ST_SUM!XE:XE,ST_SUM!$L:$L,$G31,ST_SUM!$M:$M,IF($B31='PART METHOD'!$D$4,"FMCNC1",IF($B31='PART METHOD'!$D$6,"FMCNC2","STD")))/IF($B31='PART METHOD'!$D$4,COUNTIFS($G:$G,$G31,$V:$V,"●",$A:$A,WQ$5,$B:$B,'PART METHOD'!$D$4),IF($B31='PART METHOD'!$D$6,COUNTIFS($G:$G,$G31,$V:$V,"●",$A:$A,WQ$5,$B:$B,'PART METHOD'!$D$6),COUNTIFS($G:$G,$G31,$V:$V,"●",$A:$A,WQ$5,$B:$B,"&lt;&gt;"&amp;'PART METHOD'!$D$4,$B:$B,"&lt;&gt;"&amp;'PART METHOD'!$D$6)))/WQ$3,0)/3600/$E31</f>
        <v>0</v>
      </c>
      <c r="WR31" s="0" t="n">
        <f aca="false">IF($W31="●",SUMIFS(ST_SUM!XF:XF,ST_SUM!$L:$L,$G31,ST_SUM!$N:$N,IF($B31='PART METHOD'!$D$5,"HAND","STD"))/COUNTIFS($G:$G,$G31,$W:$W,"●",$A:$A,WR$5,$B:$B,IF($B31='PART METHOD'!$D$5,'PART METHOD'!$D$5,"&lt;&gt;"&amp;'PART METHOD'!$D$5))/WR$3,0)/3600/$E31</f>
        <v>0.0251100931186869</v>
      </c>
      <c r="WS31" s="0" t="n">
        <f aca="false">IF($X31="●",SUMIFS(ST_SUM!XG:XG,ST_SUM!$L:$L,$G31)/COUNTIFS($G:$G,$G31,$X:$X,"●",$A:$A,WS$5)/WS$3,0)/3600/$E31</f>
        <v>0.00723642676767677</v>
      </c>
      <c r="WT31" s="0" t="n">
        <f aca="false">IF($Y31="●",SUMIFS(ST_SUM!XH:XH,ST_SUM!$L:$L,$G31)/COUNTIFS($G:$G,$G31,$Y:$Y,"●",$A:$A,WT$5)/WT$3,0)/3600/$E31</f>
        <v>0.0118120633417508</v>
      </c>
      <c r="WU31" s="0" t="n">
        <f aca="false">IF($Z31="●",SUMIFS(ST_SUM!XI:XI,ST_SUM!$L:$L,$G31)/COUNTIFS($G:$G,$G31,$Z:$Z,"●",$A:$A,WU$5)/WU$3,0)/3600/$E31</f>
        <v>0</v>
      </c>
      <c r="WV31" s="0" t="n">
        <f aca="false">IF($AA31="●",SUMIFS(ST_SUM!XJ:XJ,ST_SUM!$L:$L,$G31)/COUNTIFS($G:$G,$G31,$AA:$AA,"●",$A:$A,WV$5)/WV$3,0)/3600/$E31</f>
        <v>0.0127610637626263</v>
      </c>
      <c r="WW31" s="0" t="n">
        <f aca="false">IF($AB31="●",SUMIFS(ST_SUM!XK:XK,ST_SUM!$L:$L,$G31)/COUNTIFS($G:$G,$G31,$AB:$AB,"●",$A:$A,WW$5)/WW$3,0)/3600/$E31</f>
        <v>0.00840027777777778</v>
      </c>
      <c r="WX31" s="0" t="n">
        <f aca="false">IF($AC31="●",SUMIFS(ST_SUM!XL:XL,ST_SUM!$L:$L,$G31)/COUNTIFS($G:$G,$G31,$AC:$AC,"●",$A:$A,WX$5)/WX$3,0)/3600/$E31</f>
        <v>0.00444337121212121</v>
      </c>
      <c r="WY31" s="0" t="n">
        <f aca="false">IF($AD31="●",SUMIFS(ST_SUM!XM:XM,ST_SUM!$L:$L,$G31)/COUNTIFS($G:$G,$G31,$AD:$AD,"●",$A:$A,WY$5)/WY$3,0)/3600/$E31</f>
        <v>0</v>
      </c>
      <c r="WZ31" s="0" t="n">
        <f aca="false">IF($AE31="●",SUMIFS(ST_SUM!XN:XN,ST_SUM!$L:$L,$G31)/COUNTIFS($G:$G,$G31,$AE:$AE,"●",$A:$A,WZ$5)/WZ$3,0)/3600/$E31</f>
        <v>0</v>
      </c>
      <c r="XA31" s="0" t="n">
        <f aca="false">IF($AF31="●",SUMIFS(ST_SUM!XO:XO,ST_SUM!$L:$L,$G31)/COUNTIFS($G:$G,$G31,$AF:$AF,"●",$A:$A,XA$5)/XA$3,0)/3600/$E31</f>
        <v>0.0276428503787879</v>
      </c>
      <c r="XB31" s="0" t="n">
        <f aca="false">IF($AG31="●",SUMIFS(ST_SUM!XP:XP,ST_SUM!$L:$L,$G31)/COUNTIFS($G:$G,$G31,$AG:$AG,"●",$A:$A,XB$5)/XB$3,0)/3600/$E31</f>
        <v>0</v>
      </c>
      <c r="XC31" s="0" t="n">
        <f aca="false">IF($AH31="●",SUMIFS(ST_SUM!XQ:XQ,ST_SUM!$L:$L,$G31)/COUNTIFS($G:$G,$G31,$AH:$AH,"●",$A:$A,XC$5)/XC$3,0)/3600/$E31</f>
        <v>0.0161247685185185</v>
      </c>
      <c r="XD31" s="0" t="n">
        <f aca="false">IF($AI31="●",SUMIFS(ST_SUM!XR:XR,ST_SUM!$L:$L,$G31)/COUNTIFS($G:$G,$G31,$AI:$AI,"●",$A:$A,XD$5)/XD$3,0)/3600/$E31</f>
        <v>0.0121256313131313</v>
      </c>
      <c r="XE31" s="0" t="n">
        <f aca="false">IF($AJ31="●",SUMIFS(ST_SUM!XS:XS,ST_SUM!$L:$L,$G31)/COUNTIFS($G:$G,$G31,$AJ:$AJ,"●",$A:$A,XE$5)/XE$3,0)/3600/$E31</f>
        <v>0</v>
      </c>
      <c r="XF31" s="0" t="n">
        <f aca="false">IF($AK31="●",SUMIFS(ST_SUM!XT:XT,ST_SUM!$L:$L,$G31)/COUNTIFS($G:$G,$G31,$AK:$AK,"●",$A:$A,XF$5)/XF$3,0)/3600/$E31</f>
        <v>0.0129535984848485</v>
      </c>
      <c r="XG31" s="0" t="n">
        <f aca="false">IF($AL31="●",SUMIFS(ST_SUM!XU:XU,ST_SUM!$L:$L,$G31)/COUNTIFS($G:$G,$G31,$AL:$AL,"●",$A:$A,XG$5)/XG$3,0)/3600/$E31</f>
        <v>0</v>
      </c>
      <c r="XH31" s="0" t="n">
        <f aca="false">IF($AM31="●",SUMIFS(ST_SUM!XV:XV,ST_SUM!$L:$L,$G31)/COUNTIFS($G:$G,$G31,$AM:$AM,"●",$A:$A,XH$5)/XH$3,0)/3600/$E31</f>
        <v>0.01910453125</v>
      </c>
      <c r="XI31" s="0" t="n">
        <f aca="false">IF($AN31="●",SUMIFS(ST_SUM!XW:XW,ST_SUM!$L:$L,$G31)/COUNTIFS($G:$G,$G31,$AN:$AN,"●",$A:$A,XI$5)/XI$3,0)/3600/$E31</f>
        <v>0</v>
      </c>
      <c r="XJ31" s="0" t="n">
        <f aca="false">IF($AO31="●",SUMIFS(ST_SUM!XX:XX,ST_SUM!$L:$L,$G31)/COUNTIFS($G:$G,$G31,$AO:$AO,"●",$A:$A,XJ$5)/XJ$3,0)/3600/$E31</f>
        <v>0.0145222632575758</v>
      </c>
      <c r="XK31" s="0" t="n">
        <f aca="false">IF($AP31="●",SUMIFS(ST_SUM!XY:XY,ST_SUM!$L:$L,$G31)/COUNTIFS($G:$G,$G31,$AP:$AP,"●",$A:$A,XK$5)/XK$3,0)/3600/$E31</f>
        <v>0</v>
      </c>
      <c r="XL31" s="0" t="n">
        <f aca="false">IF($AQ31="●",SUMIFS(ST_SUM!XZ:XZ,ST_SUM!$L:$L,$G31)/COUNTIFS($G:$G,$G31,$AQ:$AQ,"●",$A:$A,XL$5)/XL$3,0)/3600/$E31</f>
        <v>0.00720570286195286</v>
      </c>
      <c r="XM31" s="0" t="n">
        <f aca="false">IF($AR31="●",SUMIFS(ST_SUM!YA:YA,ST_SUM!$L:$L,$G31)/COUNTIFS($G:$G,$G31,$AR:$AR,"●",$A:$A,XM$5)/XM$3,0)/3600/$E31</f>
        <v>0.0195193536931818</v>
      </c>
      <c r="XN31" s="0" t="n">
        <f aca="false">IF($AS31="●",SUMIFS(ST_SUM!YB:YB,ST_SUM!$L:$L,$G31)/COUNTIFS($G:$G,$G31,$AS:$AS,"●",$A:$A,XN$5)/XN$3,0)/3600/$E31</f>
        <v>0</v>
      </c>
      <c r="XO31" s="0" t="n">
        <f aca="false">IF($AT31="●",SUMIFS(ST_SUM!YC:YC,ST_SUM!$L:$L,$G31)/COUNTIFS($G:$G,$G31,$AT:$AT,"●",$A:$A,XO$5)/XO$3,0)/3600/$E31</f>
        <v>0</v>
      </c>
      <c r="XP31" s="0" t="n">
        <f aca="false">IF($AU31="●",SUMIFS(ST_SUM!YD:YD,ST_SUM!$L:$L,$G31)/COUNTIFS($G:$G,$G31,$AU:$AU,"●",$A:$A,XP$5)/XP$3,0)/3600/$E31</f>
        <v>0.0333414457070707</v>
      </c>
      <c r="XQ31" s="0" t="n">
        <f aca="false">IF($AV31="●",SUMIFS(ST_SUM!YE:YE,ST_SUM!$L:$L,$G31)/COUNTIFS($G:$G,$G31,$AV:$AV,"●",$A:$A,XQ$5)/XQ$3,0)/3600/$E31</f>
        <v>0.00538037142255892</v>
      </c>
      <c r="XR31" s="0" t="n">
        <f aca="false">IF($AW31="●",SUMIFS(ST_SUM!YF:YF,ST_SUM!$L:$L,$G31)/COUNTIFS($G:$G,$G31,$AW:$AW,"●",$A:$A,XR$5)/XR$3,0)/3600/$E31</f>
        <v>0.0162114488636364</v>
      </c>
      <c r="XS31" s="0" t="n">
        <f aca="false">IF($AX31="●",SUMIFS(ST_SUM!YG:YG,ST_SUM!$L:$L,$G31)/COUNTIFS($G:$G,$G31,$AX:$AX,"●",$A:$A,XS$5)/XS$3,0)/3600/$E31</f>
        <v>0.0262933133417508</v>
      </c>
      <c r="XT31" s="0" t="n">
        <f aca="false">IF($AY31="●",SUMIFS(ST_SUM!YH:YH,ST_SUM!$L:$L,$G31)/COUNTIFS($G:$G,$G31,$AY:$AY,"●",$A:$A,XT$5)/XT$3,0)/3600/$E31</f>
        <v>0</v>
      </c>
      <c r="XU31" s="0" t="n">
        <f aca="false">IF($AZ31="●",SUMIFS(ST_SUM!YI:YI,ST_SUM!$L:$L,$G31)/COUNTIFS($G:$G,$G31,$AZ:$AZ,"●",$A:$A,XU$5)/XU$3,0)/3600/$E31</f>
        <v>0</v>
      </c>
      <c r="XV31" s="0" t="n">
        <f aca="false">IF($BA31="●",SUMIFS(ST_SUM!YJ:YJ,ST_SUM!$L:$L,$G31)/COUNTIFS($G:$G,$G31,$BA:$BA,"●",$A:$A,XV$5)/XV$3,0)/3600/$E31</f>
        <v>0.0241444744318182</v>
      </c>
      <c r="XW31" s="0" t="n">
        <f aca="false">IF($BB31="●",SUMIFS(ST_SUM!YK:YK,ST_SUM!$L:$L,$G31)/COUNTIFS($G:$G,$G31,$BB:$BB,"●",$A:$A,XW$5)/XW$3,0)/3600/$E31</f>
        <v>0.00524147727272727</v>
      </c>
      <c r="XX31" s="0" t="n">
        <f aca="false">IF($BC31="●",SUMIFS(ST_SUM!YL:YL,ST_SUM!$L:$L,$G31)/COUNTIFS($G:$G,$G31,$BC:$BC,"●",$A:$A,XX$5)/XX$3,0)/3600/$E31</f>
        <v>0.0084588226010101</v>
      </c>
      <c r="XY31" s="0" t="n">
        <f aca="false">IF($BD31="●",SUMIFS(ST_SUM!YM:YM,ST_SUM!$L:$L,$G31)/COUNTIFS($G:$G,$G31,$BD:$BD,"●",$A:$A,XY$5)/XY$3,0)/3600/$E31</f>
        <v>0</v>
      </c>
      <c r="XZ31" s="0" t="n">
        <f aca="false">IF($BE31="●",SUMIFS(ST_SUM!YN:YN,ST_SUM!$L:$L,$G31)/COUNTIFS($G:$G,$G31,$BE:$BE,"●",$A:$A,XZ$5)/XZ$3,0)/3600/$E31</f>
        <v>0.0246952888257576</v>
      </c>
      <c r="YA31" s="0" t="n">
        <f aca="false">IF($BF31="●",SUMIFS(ST_SUM!YO:YO,ST_SUM!$L:$L,$G31)/COUNTIFS($G:$G,$G31,$BF:$BF,"●",$A:$A,YA$5)/YA$3,0)/3600/$E31</f>
        <v>0.0151307765151515</v>
      </c>
      <c r="YB31" s="0" t="n">
        <f aca="false">IF($BG31="●",SUMIFS(ST_SUM!YP:YP,ST_SUM!$L:$L,$G31)/COUNTIFS($G:$G,$G31,$BG:$BG,"●",$A:$A,YB$5)/YB$3,0)/3600/$E31</f>
        <v>0</v>
      </c>
      <c r="YC31" s="0" t="n">
        <f aca="false">IF($BH31="●",SUMIFS(ST_SUM!YQ:YQ,ST_SUM!$L:$L,$G31)/COUNTIFS($G:$G,$G31,$BH:$BH,"●",$A:$A,YC$5)/YC$3,0)/3600/$E31</f>
        <v>0</v>
      </c>
      <c r="YD31" s="0" t="n">
        <f aca="false">IF($BI31="●",SUMIFS(ST_SUM!YR:YR,ST_SUM!$L:$L,$G31)/COUNTIFS($G:$G,$G31,$BI:$BI,"●",$A:$A,YD$5)/YD$3,0)/3600/$E31</f>
        <v>0.0443734848484849</v>
      </c>
      <c r="YE31" s="0" t="n">
        <f aca="false">IF($BJ31="●",SUMIFS(ST_SUM!YS:YS,ST_SUM!$L:$L,$G31)/COUNTIFS($G:$G,$G31,$BJ:$BJ,"●",$A:$A,YE$5)/YE$3,0)/3600/$E31</f>
        <v>0</v>
      </c>
      <c r="YF31" s="0" t="n">
        <f aca="false">IF($BK31="●",SUMIFS(ST_SUM!YT:YT,ST_SUM!$L:$L,$G31)/COUNTIFS($G:$G,$G31,$BK:$BK,"●",$A:$A,YF$5)/YF$3,0)/3600/$E31</f>
        <v>0</v>
      </c>
      <c r="YG31" s="0" t="n">
        <f aca="false">IF($BL31="●",SUMIFS(ST_SUM!YU:YU,ST_SUM!$L:$L,$G31)/COUNTIFS($G:$G,$G31,$BL:$BL,"●",$A:$A,YG$5)/YG$3,0)/3600/$E31</f>
        <v>0.00681541193181818</v>
      </c>
      <c r="YH31" s="0" t="n">
        <f aca="false">IF($BM31="●",SUMIFS(ST_SUM!YV:YV,ST_SUM!$L:$L,$G31)/COUNTIFS($G:$G,$G31,$BM:$BM,"●",$A:$A,YH$5)/YH$3,0)/3600/$E31</f>
        <v>0</v>
      </c>
      <c r="YI31" s="0" t="n">
        <f aca="false">IF($BN31="●",SUMIFS(ST_SUM!YW:YW,ST_SUM!$L:$L,$G31)/COUNTIFS($G:$G,$G31,$BN:$BN,"●",$A:$A,YI$5)/YI$3,0)/3600/$E31</f>
        <v>0.00665230429292929</v>
      </c>
      <c r="YJ31" s="0" t="n">
        <f aca="false">IF($BO31="●",SUMIFS(ST_SUM!YX:YX,ST_SUM!$L:$L,$G31)/COUNTIFS($G:$G,$G31,$BO:$BO,"●",$A:$A,YJ$5)/YJ$3,0)/3600/$E31</f>
        <v>0.0103740482954545</v>
      </c>
      <c r="YK31" s="0" t="n">
        <f aca="false">IF($BP31="●",SUMIFS(ST_SUM!YY:YY,ST_SUM!$L:$L,$G31)/COUNTIFS($G:$G,$G31,$BP:$BP,"●",$A:$A,YK$5)/YK$3,0)/3600/$E31</f>
        <v>0.0251931620896465</v>
      </c>
      <c r="YL31" s="0" t="n">
        <f aca="false">IF($BQ31="●",SUMIFS(ST_SUM!YZ:YZ,ST_SUM!$L:$L,$G31)/COUNTIFS($G:$G,$G31,$BQ:$BQ,"●",$A:$A,YL$5)/YL$3,0)/3600/$E31</f>
        <v>0.0138615798611111</v>
      </c>
      <c r="YM31" s="0" t="n">
        <f aca="false">IF($BR31="●",SUMIFS(ST_SUM!ZA:ZA,ST_SUM!$L:$L,$G31)/COUNTIFS($G:$G,$G31,$BR:$BR,"●",$A:$A,YM$5)/YM$3,0)/3600/$E31</f>
        <v>0</v>
      </c>
      <c r="YN31" s="0" t="n">
        <f aca="false">IF($BS31="●",SUMIFS(ST_SUM!ZB:ZB,ST_SUM!$L:$L,$G31)/COUNTIFS($G:$G,$G31,$BS:$BS,"●",$A:$A,YN$5)/YN$3,0)/3600/$E31</f>
        <v>0.0130757575757576</v>
      </c>
      <c r="YO31" s="0" t="n">
        <f aca="false">IF($BT31="●",SUMIFS(ST_SUM!ZC:ZC,ST_SUM!$L:$L,$G31)/COUNTIFS($G:$G,$G31,$BT:$BT,"●",$A:$A,YO$5)/YO$3,0)/3600/$E31</f>
        <v>0.0172084175084175</v>
      </c>
      <c r="YP31" s="0" t="n">
        <f aca="false">SUM(WC31:YO31)</f>
        <v>0.687085456123737</v>
      </c>
      <c r="YQ31" s="0" t="n">
        <f aca="false">IF($H31="●",SUMIFS(ST_SUM!ZE:ZE,ST_SUM!$L:$L,$G31)/COUNTIFS($G:$G,$G31,$H:$H,"●",$A:$A,YQ$5)/YQ$3,0)/3600/$E31</f>
        <v>0</v>
      </c>
      <c r="YR31" s="0" t="n">
        <f aca="false">IF($I31="●",SUMIFS(ST_SUM!ZF:ZF,ST_SUM!$L:$L,$G31)/COUNTIFS($G:$G,$G31,$I:$I,"●",$A:$A,YR$5)/YR$3,0)/3600/$E31</f>
        <v>0</v>
      </c>
      <c r="YS31" s="0" t="n">
        <f aca="false">IF($J31="●",SUMIFS(ST_SUM!ZG:ZG,ST_SUM!$L:$L,$G31)/COUNTIFS($G:$G,$G31,$J:$J,"●",$A:$A,YS$5)/YS$3,0)/3600/$E31</f>
        <v>0.00634470486111111</v>
      </c>
      <c r="YT31" s="0" t="n">
        <f aca="false">IF($K31="●",SUMIFS(ST_SUM!ZH:ZH,ST_SUM!$L:$L,$G31)/COUNTIFS($G:$G,$G31,$K:$K,"●",$A:$A,YT$5)/YT$3,0)/3600/$E31</f>
        <v>0</v>
      </c>
      <c r="YU31" s="0" t="n">
        <f aca="false">IF($L31="●",SUMIFS(ST_SUM!ZI:ZI,ST_SUM!$L:$L,$G31)/COUNTIFS($G:$G,$G31,$L:$L,"●",$A:$A,YU$5)/YU$3,0)/3600/$E31</f>
        <v>0.0363974609375</v>
      </c>
      <c r="YV31" s="0" t="n">
        <f aca="false">IF($M31="●",SUMIFS(ST_SUM!ZJ:ZJ,ST_SUM!$L:$L,$G31)/COUNTIFS($G:$G,$G31,$M:$M,"●",$A:$A,YV$5)/YV$3,0)/3600/$E31</f>
        <v>0</v>
      </c>
      <c r="YW31" s="0" t="n">
        <f aca="false">IF($N31="●",SUMIFS(ST_SUM!ZK:ZK,ST_SUM!$L:$L,$G31)/COUNTIFS($G:$G,$G31,$N:$N,"●",$A:$A,YW$5)/YW$3,0)/3600/$E31</f>
        <v>0</v>
      </c>
      <c r="YX31" s="0" t="n">
        <f aca="false">IF($O31="●",SUMIFS(ST_SUM!ZL:ZL,ST_SUM!$L:$L,$G31,ST_SUM!$M:$M,IF($B31='PART METHOD'!$D$4,"FMCNC1",IF($B31='PART METHOD'!$D$6,"FMCNC2","STD")))/IF($B31='PART METHOD'!$D$4,COUNTIFS($G:$G,$G31,$O:$O,"●",$A:$A,YX$5,$B:$B,'PART METHOD'!$D$4),IF($B31='PART METHOD'!$D$6,COUNTIFS($G:$G,$G31,$O:$O,"●",$A:$A,YX$5,$B:$B,'PART METHOD'!$D$6),COUNTIFS($G:$G,$G31,$O:$O,"●",$A:$A,YX$5,$B:$B,"&lt;&gt;"&amp;'PART METHOD'!$D$4,$B:$B,"&lt;&gt;"&amp;'PART METHOD'!$D$6)))/YX$3,0)/3600/$E31</f>
        <v>0.028677712962963</v>
      </c>
      <c r="YY31" s="0" t="n">
        <f aca="false">IF($P31="●",SUMIFS(ST_SUM!ZM:ZM,ST_SUM!$L:$L,$G31,ST_SUM!$M:$M,IF($B31='PART METHOD'!$D$4,"FMCNC1",IF($B31='PART METHOD'!$D$6,"FMCNC2","STD")))/IF($B31='PART METHOD'!$D$4,COUNTIFS($G:$G,$G31,$P:$P,"●",$A:$A,YY$5,$B:$B,'PART METHOD'!$D$4),IF($B31='PART METHOD'!$D$6,COUNTIFS($G:$G,$G31,$P:$P,"●",$A:$A,YY$5,$B:$B,'PART METHOD'!$D$6),COUNTIFS($G:$G,$G31,$P:$P,"●",$A:$A,YY$5,$B:$B,"&lt;&gt;"&amp;'PART METHOD'!$D$4,$B:$B,"&lt;&gt;"&amp;'PART METHOD'!$D$6)))/YY$3,0)/3600/$E31</f>
        <v>0</v>
      </c>
      <c r="YZ31" s="0" t="n">
        <f aca="false">IF($Q31="●",SUMIFS(ST_SUM!ZN:ZN,ST_SUM!$L:$L,$G31,ST_SUM!$M:$M,IF($B31='PART METHOD'!$D$4,"FMCNC1",IF($B31='PART METHOD'!$D$6,"FMCNC2","STD")))/IF($B31='PART METHOD'!$D$4,COUNTIFS($G:$G,$G31,$Q:$Q,"●",$A:$A,YZ$5,$B:$B,'PART METHOD'!$D$4),IF($B31='PART METHOD'!$D$6,COUNTIFS($G:$G,$G31,$Q:$Q,"●",$A:$A,YZ$5,$B:$B,'PART METHOD'!$D$6),COUNTIFS($G:$G,$G31,$Q:$Q,"●",$A:$A,YZ$5,$B:$B,"&lt;&gt;"&amp;'PART METHOD'!$D$4,$B:$B,"&lt;&gt;"&amp;'PART METHOD'!$D$6)))/YZ$3,0)/3600/$E31</f>
        <v>0</v>
      </c>
      <c r="ZA31" s="0" t="n">
        <f aca="false">IF($R31="●",SUMIFS(ST_SUM!ZO:ZO,ST_SUM!$L:$L,$G31,ST_SUM!$M:$M,IF($B31='PART METHOD'!$D$4,"FMCNC1",IF($B31='PART METHOD'!$D$6,"FMCNC2","STD")))/IF($B31='PART METHOD'!$D$4,COUNTIFS($G:$G,$G31,$R:$R,"●",$A:$A,ZA$5,$B:$B,'PART METHOD'!$D$4),IF($B31='PART METHOD'!$D$6,COUNTIFS($G:$G,$G31,$R:$R,"●",$A:$A,ZA$5,$B:$B,'PART METHOD'!$D$6),COUNTIFS($G:$G,$G31,$R:$R,"●",$A:$A,ZA$5,$B:$B,"&lt;&gt;"&amp;'PART METHOD'!$D$4,$B:$B,"&lt;&gt;"&amp;'PART METHOD'!$D$6)))/ZA$3,0)/3600/$E31</f>
        <v>0.0735478211805555</v>
      </c>
      <c r="ZB31" s="0" t="n">
        <f aca="false">IF($S31="●",SUMIFS(ST_SUM!ZP:ZP,ST_SUM!$L:$L,$G31,ST_SUM!$M:$M,IF($B31='PART METHOD'!$D$4,"FMCNC1",IF($B31='PART METHOD'!$D$6,"FMCNC2","STD")))/IF($B31='PART METHOD'!$D$4,COUNTIFS($G:$G,$G31,$S:$S,"●",$A:$A,ZB$5,$B:$B,'PART METHOD'!$D$4),IF($B31='PART METHOD'!$D$6,COUNTIFS($G:$G,$G31,$S:$S,"●",$A:$A,ZB$5,$B:$B,'PART METHOD'!$D$6),COUNTIFS($G:$G,$G31,$S:$S,"●",$A:$A,ZB$5,$B:$B,"&lt;&gt;"&amp;'PART METHOD'!$D$4,$B:$B,"&lt;&gt;"&amp;'PART METHOD'!$D$6)))/ZB$3,0)/3600/$E31</f>
        <v>0</v>
      </c>
      <c r="ZC31" s="0" t="n">
        <f aca="false">IF($T31="●",SUMIFS(ST_SUM!ZQ:ZQ,ST_SUM!$L:$L,$G31,ST_SUM!$M:$M,IF($B31='PART METHOD'!$D$4,"FMCNC1",IF($B31='PART METHOD'!$D$6,"FMCNC2","STD")))/IF($B31='PART METHOD'!$D$4,COUNTIFS($G:$G,$G31,$T:$T,"●",$A:$A,ZC$5,$B:$B,'PART METHOD'!$D$4),IF($B31='PART METHOD'!$D$6,COUNTIFS($G:$G,$G31,$T:$T,"●",$A:$A,ZC$5,$B:$B,'PART METHOD'!$D$6),COUNTIFS($G:$G,$G31,$T:$T,"●",$A:$A,ZC$5,$B:$B,"&lt;&gt;"&amp;'PART METHOD'!$D$4,$B:$B,"&lt;&gt;"&amp;'PART METHOD'!$D$6)))/ZC$3,0)/3600/$E31</f>
        <v>0.0695811414930556</v>
      </c>
      <c r="ZD31" s="0" t="n">
        <f aca="false">IF($U31="●",SUMIFS(ST_SUM!ZR:ZR,ST_SUM!$L:$L,$G31,ST_SUM!$M:$M,IF($B31='PART METHOD'!$D$4,"FMCNC1",IF($B31='PART METHOD'!$D$6,"FMCNC2","STD")))/IF($B31='PART METHOD'!$D$4,COUNTIFS($G:$G,$G31,$U:$U,"●",$A:$A,ZD$5,$B:$B,'PART METHOD'!$D$4),IF($B31='PART METHOD'!$D$6,COUNTIFS($G:$G,$G31,$U:$U,"●",$A:$A,ZD$5,$B:$B,'PART METHOD'!$D$6),COUNTIFS($G:$G,$G31,$U:$U,"●",$A:$A,ZD$5,$B:$B,"&lt;&gt;"&amp;'PART METHOD'!$D$4,$B:$B,"&lt;&gt;"&amp;'PART METHOD'!$D$6)))/ZD$3,0)/3600/$E31</f>
        <v>0.0311991753472222</v>
      </c>
      <c r="ZE31" s="0" t="n">
        <f aca="false">IF($V31="●",SUMIFS(ST_SUM!ZS:ZS,ST_SUM!$L:$L,$G31,ST_SUM!$M:$M,IF($B31='PART METHOD'!$D$4,"FMCNC1",IF($B31='PART METHOD'!$D$6,"FMCNC2","STD")))/IF($B31='PART METHOD'!$D$4,COUNTIFS($G:$G,$G31,$V:$V,"●",$A:$A,ZE$5,$B:$B,'PART METHOD'!$D$4),IF($B31='PART METHOD'!$D$6,COUNTIFS($G:$G,$G31,$V:$V,"●",$A:$A,ZE$5,$B:$B,'PART METHOD'!$D$6),COUNTIFS($G:$G,$G31,$V:$V,"●",$A:$A,ZE$5,$B:$B,"&lt;&gt;"&amp;'PART METHOD'!$D$4,$B:$B,"&lt;&gt;"&amp;'PART METHOD'!$D$6)))/ZE$3,0)/3600/$E31</f>
        <v>0</v>
      </c>
      <c r="ZF31" s="0" t="n">
        <f aca="false">IF($W31="●",SUMIFS(ST_SUM!ZT:ZT,ST_SUM!$L:$L,$G31,ST_SUM!$N:$N,IF($B31='PART METHOD'!$D$5,"HAND","STD"))/COUNTIFS($G:$G,$G31,$W:$W,"●",$A:$A,ZF$5,$B:$B,IF($B31='PART METHOD'!$D$5,'PART METHOD'!$D$5,"&lt;&gt;"&amp;'PART METHOD'!$D$5))/ZF$3,0)/3600/$E31</f>
        <v>0.0293168515625</v>
      </c>
      <c r="ZG31" s="0" t="n">
        <f aca="false">IF($X31="●",SUMIFS(ST_SUM!ZU:ZU,ST_SUM!$L:$L,$G31)/COUNTIFS($G:$G,$G31,$X:$X,"●",$A:$A,ZG$5)/ZG$3,0)/3600/$E31</f>
        <v>0.0124435763888889</v>
      </c>
      <c r="ZH31" s="0" t="n">
        <f aca="false">IF($Y31="●",SUMIFS(ST_SUM!ZV:ZV,ST_SUM!$L:$L,$G31)/COUNTIFS($G:$G,$G31,$Y:$Y,"●",$A:$A,ZH$5)/ZH$3,0)/3600/$E31</f>
        <v>0.0184867303240741</v>
      </c>
      <c r="ZI31" s="0" t="n">
        <f aca="false">IF($Z31="●",SUMIFS(ST_SUM!ZW:ZW,ST_SUM!$L:$L,$G31)/COUNTIFS($G:$G,$G31,$Z:$Z,"●",$A:$A,ZI$5)/ZI$3,0)/3600/$E31</f>
        <v>0</v>
      </c>
      <c r="ZJ31" s="0" t="n">
        <f aca="false">IF($AA31="●",SUMIFS(ST_SUM!ZX:ZX,ST_SUM!$L:$L,$G31)/COUNTIFS($G:$G,$G31,$AA:$AA,"●",$A:$A,ZJ$5)/ZJ$3,0)/3600/$E31</f>
        <v>0.0199966458333333</v>
      </c>
      <c r="ZK31" s="0" t="n">
        <f aca="false">IF($AB31="●",SUMIFS(ST_SUM!ZY:ZY,ST_SUM!$L:$L,$G31)/COUNTIFS($G:$G,$G31,$AB:$AB,"●",$A:$A,ZK$5)/ZK$3,0)/3600/$E31</f>
        <v>0.017441875</v>
      </c>
      <c r="ZL31" s="0" t="n">
        <f aca="false">IF($AC31="●",SUMIFS(ST_SUM!ZZ:ZZ,ST_SUM!$L:$L,$G31)/COUNTIFS($G:$G,$G31,$AC:$AC,"●",$A:$A,ZL$5)/ZL$3,0)/3600/$E31</f>
        <v>0.00170503125</v>
      </c>
      <c r="ZM31" s="0" t="n">
        <f aca="false">IF($AD31="●",SUMIFS(ST_SUM!AAA:AAA,ST_SUM!$L:$L,$G31)/COUNTIFS($G:$G,$G31,$AD:$AD,"●",$A:$A,ZM$5)/ZM$3,0)/3600/$E31</f>
        <v>0</v>
      </c>
      <c r="ZN31" s="0" t="n">
        <f aca="false">IF($AE31="●",SUMIFS(ST_SUM!AAB:AAB,ST_SUM!$L:$L,$G31)/COUNTIFS($G:$G,$G31,$AE:$AE,"●",$A:$A,ZN$5)/ZN$3,0)/3600/$E31</f>
        <v>0</v>
      </c>
      <c r="ZO31" s="0" t="n">
        <f aca="false">IF($AF31="●",SUMIFS(ST_SUM!AAC:AAC,ST_SUM!$L:$L,$G31)/COUNTIFS($G:$G,$G31,$AF:$AF,"●",$A:$A,ZO$5)/ZO$3,0)/3600/$E31</f>
        <v>0.0118185655381944</v>
      </c>
      <c r="ZP31" s="0" t="n">
        <f aca="false">IF($AG31="●",SUMIFS(ST_SUM!AAD:AAD,ST_SUM!$L:$L,$G31)/COUNTIFS($G:$G,$G31,$AG:$AG,"●",$A:$A,ZP$5)/ZP$3,0)/3600/$E31</f>
        <v>0</v>
      </c>
      <c r="ZQ31" s="0" t="n">
        <f aca="false">IF($AH31="●",SUMIFS(ST_SUM!AAE:AAE,ST_SUM!$L:$L,$G31)/COUNTIFS($G:$G,$G31,$AH:$AH,"●",$A:$A,ZQ$5)/ZQ$3,0)/3600/$E31</f>
        <v>0.0192131979166667</v>
      </c>
      <c r="ZR31" s="0" t="n">
        <f aca="false">IF($AI31="●",SUMIFS(ST_SUM!AAF:AAF,ST_SUM!$L:$L,$G31)/COUNTIFS($G:$G,$G31,$AI:$AI,"●",$A:$A,ZR$5)/ZR$3,0)/3600/$E31</f>
        <v>0.00846215277777778</v>
      </c>
      <c r="ZS31" s="0" t="n">
        <f aca="false">IF($AJ31="●",SUMIFS(ST_SUM!AAG:AAG,ST_SUM!$L:$L,$G31)/COUNTIFS($G:$G,$G31,$AJ:$AJ,"●",$A:$A,ZS$5)/ZS$3,0)/3600/$E31</f>
        <v>0</v>
      </c>
      <c r="ZT31" s="0" t="n">
        <f aca="false">IF($AK31="●",SUMIFS(ST_SUM!AAH:AAH,ST_SUM!$L:$L,$G31)/COUNTIFS($G:$G,$G31,$AK:$AK,"●",$A:$A,ZT$5)/ZT$3,0)/3600/$E31</f>
        <v>0.0125768634259259</v>
      </c>
      <c r="ZU31" s="0" t="n">
        <f aca="false">IF($AL31="●",SUMIFS(ST_SUM!AAI:AAI,ST_SUM!$L:$L,$G31)/COUNTIFS($G:$G,$G31,$AL:$AL,"●",$A:$A,ZU$5)/ZU$3,0)/3600/$E31</f>
        <v>0</v>
      </c>
      <c r="ZV31" s="0" t="n">
        <f aca="false">IF($AM31="●",SUMIFS(ST_SUM!AAJ:AAJ,ST_SUM!$L:$L,$G31)/COUNTIFS($G:$G,$G31,$AM:$AM,"●",$A:$A,ZV$5)/ZV$3,0)/3600/$E31</f>
        <v>0.0285816731770833</v>
      </c>
      <c r="ZW31" s="0" t="n">
        <f aca="false">IF($AN31="●",SUMIFS(ST_SUM!AAK:AAK,ST_SUM!$L:$L,$G31)/COUNTIFS($G:$G,$G31,$AN:$AN,"●",$A:$A,ZW$5)/ZW$3,0)/3600/$E31</f>
        <v>0</v>
      </c>
      <c r="ZX31" s="0" t="n">
        <f aca="false">IF($AO31="●",SUMIFS(ST_SUM!AAL:AAL,ST_SUM!$L:$L,$G31)/COUNTIFS($G:$G,$G31,$AO:$AO,"●",$A:$A,ZX$5)/ZX$3,0)/3600/$E31</f>
        <v>0.0189820601851852</v>
      </c>
      <c r="ZY31" s="0" t="n">
        <f aca="false">IF($AP31="●",SUMIFS(ST_SUM!AAM:AAM,ST_SUM!$L:$L,$G31)/COUNTIFS($G:$G,$G31,$AP:$AP,"●",$A:$A,ZY$5)/ZY$3,0)/3600/$E31</f>
        <v>0</v>
      </c>
      <c r="ZZ31" s="0" t="n">
        <f aca="false">IF($AQ31="●",SUMIFS(ST_SUM!AAN:AAN,ST_SUM!$L:$L,$G31)/COUNTIFS($G:$G,$G31,$AQ:$AQ,"●",$A:$A,ZZ$5)/ZZ$3,0)/3600/$E31</f>
        <v>0.00659645833333333</v>
      </c>
      <c r="AAA31" s="0" t="n">
        <f aca="false">IF($AR31="●",SUMIFS(ST_SUM!AAO:AAO,ST_SUM!$L:$L,$G31)/COUNTIFS($G:$G,$G31,$AR:$AR,"●",$A:$A,AAA$5)/AAA$3,0)/3600/$E31</f>
        <v>0.0125135850694444</v>
      </c>
      <c r="AAB31" s="0" t="n">
        <f aca="false">IF($AS31="●",SUMIFS(ST_SUM!AAP:AAP,ST_SUM!$L:$L,$G31)/COUNTIFS($G:$G,$G31,$AS:$AS,"●",$A:$A,AAB$5)/AAB$3,0)/3600/$E31</f>
        <v>0</v>
      </c>
      <c r="AAC31" s="0" t="n">
        <f aca="false">IF($AT31="●",SUMIFS(ST_SUM!AAQ:AAQ,ST_SUM!$L:$L,$G31)/COUNTIFS($G:$G,$G31,$AT:$AT,"●",$A:$A,AAC$5)/AAC$3,0)/3600/$E31</f>
        <v>0</v>
      </c>
      <c r="AAD31" s="0" t="n">
        <f aca="false">IF($AU31="●",SUMIFS(ST_SUM!AAR:AAR,ST_SUM!$L:$L,$G31)/COUNTIFS($G:$G,$G31,$AU:$AU,"●",$A:$A,AAD$5)/AAD$3,0)/3600/$E31</f>
        <v>0.0518977864583333</v>
      </c>
      <c r="AAE31" s="0" t="n">
        <f aca="false">IF($AV31="●",SUMIFS(ST_SUM!AAS:AAS,ST_SUM!$L:$L,$G31)/COUNTIFS($G:$G,$G31,$AV:$AV,"●",$A:$A,AAE$5)/AAE$3,0)/3600/$E31</f>
        <v>0.00798240162037037</v>
      </c>
      <c r="AAF31" s="0" t="n">
        <f aca="false">IF($AW31="●",SUMIFS(ST_SUM!AAT:AAT,ST_SUM!$L:$L,$G31)/COUNTIFS($G:$G,$G31,$AW:$AW,"●",$A:$A,AAF$5)/AAF$3,0)/3600/$E31</f>
        <v>0.0305019097222222</v>
      </c>
      <c r="AAG31" s="0" t="n">
        <f aca="false">IF($AX31="●",SUMIFS(ST_SUM!AAU:AAU,ST_SUM!$L:$L,$G31)/COUNTIFS($G:$G,$G31,$AX:$AX,"●",$A:$A,AAG$5)/AAG$3,0)/3600/$E31</f>
        <v>0.0285341377314815</v>
      </c>
      <c r="AAH31" s="0" t="n">
        <f aca="false">IF($AY31="●",SUMIFS(ST_SUM!AAV:AAV,ST_SUM!$L:$L,$G31)/COUNTIFS($G:$G,$G31,$AY:$AY,"●",$A:$A,AAH$5)/AAH$3,0)/3600/$E31</f>
        <v>0</v>
      </c>
      <c r="AAI31" s="0" t="n">
        <f aca="false">IF($AZ31="●",SUMIFS(ST_SUM!AAW:AAW,ST_SUM!$L:$L,$G31)/COUNTIFS($G:$G,$G31,$AZ:$AZ,"●",$A:$A,AAI$5)/AAI$3,0)/3600/$E31</f>
        <v>0</v>
      </c>
      <c r="AAJ31" s="0" t="n">
        <f aca="false">IF($BA31="●",SUMIFS(ST_SUM!AAX:AAX,ST_SUM!$L:$L,$G31)/COUNTIFS($G:$G,$G31,$BA:$BA,"●",$A:$A,AAJ$5)/AAJ$3,0)/3600/$E31</f>
        <v>0.0319812847222222</v>
      </c>
      <c r="AAK31" s="0" t="n">
        <f aca="false">IF($BB31="●",SUMIFS(ST_SUM!AAY:AAY,ST_SUM!$L:$L,$G31)/COUNTIFS($G:$G,$G31,$BB:$BB,"●",$A:$A,AAK$5)/AAK$3,0)/3600/$E31</f>
        <v>0.0110347222222222</v>
      </c>
      <c r="AAL31" s="0" t="n">
        <f aca="false">IF($BC31="●",SUMIFS(ST_SUM!AAZ:AAZ,ST_SUM!$L:$L,$G31)/COUNTIFS($G:$G,$G31,$BC:$BC,"●",$A:$A,AAL$5)/AAL$3,0)/3600/$E31</f>
        <v>0.0143370985243056</v>
      </c>
      <c r="AAM31" s="0" t="n">
        <f aca="false">IF($BD31="●",SUMIFS(ST_SUM!ABA:ABA,ST_SUM!$L:$L,$G31)/COUNTIFS($G:$G,$G31,$BD:$BD,"●",$A:$A,AAM$5)/AAM$3,0)/3600/$E31</f>
        <v>0</v>
      </c>
      <c r="AAN31" s="0" t="n">
        <f aca="false">IF($BE31="●",SUMIFS(ST_SUM!ABB:ABB,ST_SUM!$L:$L,$G31)/COUNTIFS($G:$G,$G31,$BE:$BE,"●",$A:$A,AAN$5)/AAN$3,0)/3600/$E31</f>
        <v>0.0373896970486111</v>
      </c>
      <c r="AAO31" s="0" t="n">
        <f aca="false">IF($BF31="●",SUMIFS(ST_SUM!ABC:ABC,ST_SUM!$L:$L,$G31)/COUNTIFS($G:$G,$G31,$BF:$BF,"●",$A:$A,AAO$5)/AAO$3,0)/3600/$E31</f>
        <v>0.0310501822916667</v>
      </c>
      <c r="AAP31" s="0" t="n">
        <f aca="false">IF($BG31="●",SUMIFS(ST_SUM!ABD:ABD,ST_SUM!$L:$L,$G31)/COUNTIFS($G:$G,$G31,$BG:$BG,"●",$A:$A,AAP$5)/AAP$3,0)/3600/$E31</f>
        <v>0</v>
      </c>
      <c r="AAQ31" s="0" t="n">
        <f aca="false">IF($BH31="●",SUMIFS(ST_SUM!ABE:ABE,ST_SUM!$L:$L,$G31)/COUNTIFS($G:$G,$G31,$BH:$BH,"●",$A:$A,AAQ$5)/AAQ$3,0)/3600/$E31</f>
        <v>0</v>
      </c>
      <c r="AAR31" s="0" t="n">
        <f aca="false">IF($BI31="●",SUMIFS(ST_SUM!ABF:ABF,ST_SUM!$L:$L,$G31)/COUNTIFS($G:$G,$G31,$BI:$BI,"●",$A:$A,AAR$5)/AAR$3,0)/3600/$E31</f>
        <v>0.0522607204861111</v>
      </c>
      <c r="AAS31" s="0" t="n">
        <f aca="false">IF($BJ31="●",SUMIFS(ST_SUM!ABG:ABG,ST_SUM!$L:$L,$G31)/COUNTIFS($G:$G,$G31,$BJ:$BJ,"●",$A:$A,AAS$5)/AAS$3,0)/3600/$E31</f>
        <v>0</v>
      </c>
      <c r="AAT31" s="0" t="n">
        <f aca="false">IF($BK31="●",SUMIFS(ST_SUM!ABH:ABH,ST_SUM!$L:$L,$G31)/COUNTIFS($G:$G,$G31,$BK:$BK,"●",$A:$A,AAT$5)/AAT$3,0)/3600/$E31</f>
        <v>0</v>
      </c>
      <c r="AAU31" s="0" t="n">
        <f aca="false">IF($BL31="●",SUMIFS(ST_SUM!ABI:ABI,ST_SUM!$L:$L,$G31)/COUNTIFS($G:$G,$G31,$BL:$BL,"●",$A:$A,AAU$5)/AAU$3,0)/3600/$E31</f>
        <v>0.00627030381944445</v>
      </c>
      <c r="AAV31" s="0" t="n">
        <f aca="false">IF($BM31="●",SUMIFS(ST_SUM!ABJ:ABJ,ST_SUM!$L:$L,$G31)/COUNTIFS($G:$G,$G31,$BM:$BM,"●",$A:$A,AAV$5)/AAV$3,0)/3600/$E31</f>
        <v>0</v>
      </c>
      <c r="AAW31" s="0" t="n">
        <f aca="false">IF($BN31="●",SUMIFS(ST_SUM!ABK:ABK,ST_SUM!$L:$L,$G31)/COUNTIFS($G:$G,$G31,$BN:$BN,"●",$A:$A,AAW$5)/AAW$3,0)/3600/$E31</f>
        <v>0.00377564236111111</v>
      </c>
      <c r="AAX31" s="0" t="n">
        <f aca="false">IF($BO31="●",SUMIFS(ST_SUM!ABL:ABL,ST_SUM!$L:$L,$G31)/COUNTIFS($G:$G,$G31,$BO:$BO,"●",$A:$A,AAX$5)/AAX$3,0)/3600/$E31</f>
        <v>0.0101061608796296</v>
      </c>
      <c r="AAY31" s="0" t="n">
        <f aca="false">IF($BP31="●",SUMIFS(ST_SUM!ABM:ABM,ST_SUM!$L:$L,$G31)/COUNTIFS($G:$G,$G31,$BP:$BP,"●",$A:$A,AAY$5)/AAY$3,0)/3600/$E31</f>
        <v>0.0296361024305556</v>
      </c>
      <c r="AAZ31" s="0" t="n">
        <f aca="false">IF($BQ31="●",SUMIFS(ST_SUM!ABN:ABN,ST_SUM!$L:$L,$G31)/COUNTIFS($G:$G,$G31,$BQ:$BQ,"●",$A:$A,AAZ$5)/AAZ$3,0)/3600/$E31</f>
        <v>0.0222833420138889</v>
      </c>
      <c r="ABA31" s="0" t="n">
        <f aca="false">IF($BR31="●",SUMIFS(ST_SUM!ABO:ABO,ST_SUM!$L:$L,$G31)/COUNTIFS($G:$G,$G31,$BR:$BR,"●",$A:$A,ABA$5)/ABA$3,0)/3600/$E31</f>
        <v>0</v>
      </c>
      <c r="ABB31" s="0" t="n">
        <f aca="false">IF($BS31="●",SUMIFS(ST_SUM!ABP:ABP,ST_SUM!$L:$L,$G31)/COUNTIFS($G:$G,$G31,$BS:$BS,"●",$A:$A,ABB$5)/ABB$3,0)/3600/$E31</f>
        <v>0.0178924189814815</v>
      </c>
      <c r="ABC31" s="0" t="n">
        <f aca="false">IF($BT31="●",SUMIFS(ST_SUM!ABQ:ABQ,ST_SUM!$L:$L,$G31)/COUNTIFS($G:$G,$G31,$BT:$BT,"●",$A:$A,ABC$5)/ABC$3,0)/3600/$E31</f>
        <v>0.0192650231481482</v>
      </c>
      <c r="ABD31" s="0" t="n">
        <f aca="false">SUM(YQ31:ABC31)</f>
        <v>0.87008221802662</v>
      </c>
      <c r="ABE31" s="0" t="n">
        <f aca="false">IF($H31="●",SUMIFS(ST_SUM!ABS:ABS,ST_SUM!$L:$L,$G31)/COUNTIFS($G:$G,$G31,$H:$H,"●",$A:$A,ABE$5)/ABE$3,0)/3600/$E31</f>
        <v>0</v>
      </c>
      <c r="ABF31" s="0" t="n">
        <f aca="false">IF($I31="●",SUMIFS(ST_SUM!ABT:ABT,ST_SUM!$L:$L,$G31)/COUNTIFS($G:$G,$G31,$I:$I,"●",$A:$A,ABF$5)/ABF$3,0)/3600/$E31</f>
        <v>0</v>
      </c>
      <c r="ABG31" s="0" t="n">
        <f aca="false">IF($J31="●",SUMIFS(ST_SUM!ABU:ABU,ST_SUM!$L:$L,$G31)/COUNTIFS($G:$G,$G31,$J:$J,"●",$A:$A,ABG$5)/ABG$3,0)/3600/$E31</f>
        <v>0.0121981398809524</v>
      </c>
      <c r="ABH31" s="0" t="n">
        <f aca="false">IF($K31="●",SUMIFS(ST_SUM!ABV:ABV,ST_SUM!$L:$L,$G31)/COUNTIFS($G:$G,$G31,$K:$K,"●",$A:$A,ABH$5)/ABH$3,0)/3600/$E31</f>
        <v>0</v>
      </c>
      <c r="ABI31" s="0" t="n">
        <f aca="false">IF($L31="●",SUMIFS(ST_SUM!ABW:ABW,ST_SUM!$L:$L,$G31)/COUNTIFS($G:$G,$G31,$L:$L,"●",$A:$A,ABI$5)/ABI$3,0)/3600/$E31</f>
        <v>0.0465577819113757</v>
      </c>
      <c r="ABJ31" s="0" t="n">
        <f aca="false">IF($M31="●",SUMIFS(ST_SUM!ABX:ABX,ST_SUM!$L:$L,$G31)/COUNTIFS($G:$G,$G31,$M:$M,"●",$A:$A,ABJ$5)/ABJ$3,0)/3600/$E31</f>
        <v>0</v>
      </c>
      <c r="ABK31" s="0" t="n">
        <f aca="false">IF($N31="●",SUMIFS(ST_SUM!ABY:ABY,ST_SUM!$L:$L,$G31)/COUNTIFS($G:$G,$G31,$N:$N,"●",$A:$A,ABK$5)/ABK$3,0)/3600/$E31</f>
        <v>0</v>
      </c>
      <c r="ABL31" s="0" t="n">
        <f aca="false">IF($O31="●",SUMIFS(ST_SUM!ABZ:ABZ,ST_SUM!$L:$L,$G31,ST_SUM!$M:$M,IF($B31='PART METHOD'!$D$4,"FMCNC1",IF($B31='PART METHOD'!$D$6,"FMCNC2","STD")))/IF($B31='PART METHOD'!$D$4,COUNTIFS($G:$G,$G31,$O:$O,"●",$A:$A,ABL$5,$B:$B,'PART METHOD'!$D$4),IF($B31='PART METHOD'!$D$6,COUNTIFS($G:$G,$G31,$O:$O,"●",$A:$A,ABL$5,$B:$B,'PART METHOD'!$D$6),COUNTIFS($G:$G,$G31,$O:$O,"●",$A:$A,ABL$5,$B:$B,"&lt;&gt;"&amp;'PART METHOD'!$D$4,$B:$B,"&lt;&gt;"&amp;'PART METHOD'!$D$6)))/ABL$3,0)/3600/$E31</f>
        <v>0.0355325617283951</v>
      </c>
      <c r="ABM31" s="0" t="n">
        <f aca="false">IF($P31="●",SUMIFS(ST_SUM!ACA:ACA,ST_SUM!$L:$L,$G31,ST_SUM!$M:$M,IF($B31='PART METHOD'!$D$4,"FMCNC1",IF($B31='PART METHOD'!$D$6,"FMCNC2","STD")))/IF($B31='PART METHOD'!$D$4,COUNTIFS($G:$G,$G31,$P:$P,"●",$A:$A,ABM$5,$B:$B,'PART METHOD'!$D$4),IF($B31='PART METHOD'!$D$6,COUNTIFS($G:$G,$G31,$P:$P,"●",$A:$A,ABM$5,$B:$B,'PART METHOD'!$D$6),COUNTIFS($G:$G,$G31,$P:$P,"●",$A:$A,ABM$5,$B:$B,"&lt;&gt;"&amp;'PART METHOD'!$D$4,$B:$B,"&lt;&gt;"&amp;'PART METHOD'!$D$6)))/ABM$3,0)/3600/$E31</f>
        <v>0</v>
      </c>
      <c r="ABN31" s="0" t="n">
        <f aca="false">IF($Q31="●",SUMIFS(ST_SUM!ACB:ACB,ST_SUM!$L:$L,$G31,ST_SUM!$M:$M,IF($B31='PART METHOD'!$D$4,"FMCNC1",IF($B31='PART METHOD'!$D$6,"FMCNC2","STD")))/IF($B31='PART METHOD'!$D$4,COUNTIFS($G:$G,$G31,$Q:$Q,"●",$A:$A,ABN$5,$B:$B,'PART METHOD'!$D$4),IF($B31='PART METHOD'!$D$6,COUNTIFS($G:$G,$G31,$Q:$Q,"●",$A:$A,ABN$5,$B:$B,'PART METHOD'!$D$6),COUNTIFS($G:$G,$G31,$Q:$Q,"●",$A:$A,ABN$5,$B:$B,"&lt;&gt;"&amp;'PART METHOD'!$D$4,$B:$B,"&lt;&gt;"&amp;'PART METHOD'!$D$6)))/ABN$3,0)/3600/$E31</f>
        <v>0</v>
      </c>
      <c r="ABO31" s="0" t="n">
        <f aca="false">IF($R31="●",SUMIFS(ST_SUM!ACC:ACC,ST_SUM!$L:$L,$G31,ST_SUM!$M:$M,IF($B31='PART METHOD'!$D$4,"FMCNC1",IF($B31='PART METHOD'!$D$6,"FMCNC2","STD")))/IF($B31='PART METHOD'!$D$4,COUNTIFS($G:$G,$G31,$R:$R,"●",$A:$A,ABO$5,$B:$B,'PART METHOD'!$D$4),IF($B31='PART METHOD'!$D$6,COUNTIFS($G:$G,$G31,$R:$R,"●",$A:$A,ABO$5,$B:$B,'PART METHOD'!$D$6),COUNTIFS($G:$G,$G31,$R:$R,"●",$A:$A,ABO$5,$B:$B,"&lt;&gt;"&amp;'PART METHOD'!$D$4,$B:$B,"&lt;&gt;"&amp;'PART METHOD'!$D$6)))/ABO$3,0)/3600/$E31</f>
        <v>0.088257839781746</v>
      </c>
      <c r="ABP31" s="0" t="n">
        <f aca="false">IF($S31="●",SUMIFS(ST_SUM!ACD:ACD,ST_SUM!$L:$L,$G31,ST_SUM!$M:$M,IF($B31='PART METHOD'!$D$4,"FMCNC1",IF($B31='PART METHOD'!$D$6,"FMCNC2","STD")))/IF($B31='PART METHOD'!$D$4,COUNTIFS($G:$G,$G31,$S:$S,"●",$A:$A,ABP$5,$B:$B,'PART METHOD'!$D$4),IF($B31='PART METHOD'!$D$6,COUNTIFS($G:$G,$G31,$S:$S,"●",$A:$A,ABP$5,$B:$B,'PART METHOD'!$D$6),COUNTIFS($G:$G,$G31,$S:$S,"●",$A:$A,ABP$5,$B:$B,"&lt;&gt;"&amp;'PART METHOD'!$D$4,$B:$B,"&lt;&gt;"&amp;'PART METHOD'!$D$6)))/ABP$3,0)/3600/$E31</f>
        <v>0</v>
      </c>
      <c r="ABQ31" s="0" t="n">
        <f aca="false">IF($T31="●",SUMIFS(ST_SUM!ACE:ACE,ST_SUM!$L:$L,$G31,ST_SUM!$M:$M,IF($B31='PART METHOD'!$D$4,"FMCNC1",IF($B31='PART METHOD'!$D$6,"FMCNC2","STD")))/IF($B31='PART METHOD'!$D$4,COUNTIFS($G:$G,$G31,$T:$T,"●",$A:$A,ABQ$5,$B:$B,'PART METHOD'!$D$4),IF($B31='PART METHOD'!$D$6,COUNTIFS($G:$G,$G31,$T:$T,"●",$A:$A,ABQ$5,$B:$B,'PART METHOD'!$D$6),COUNTIFS($G:$G,$G31,$T:$T,"●",$A:$A,ABQ$5,$B:$B,"&lt;&gt;"&amp;'PART METHOD'!$D$4,$B:$B,"&lt;&gt;"&amp;'PART METHOD'!$D$6)))/ABQ$3,0)/3600/$E31</f>
        <v>0.076487962962963</v>
      </c>
      <c r="ABR31" s="0" t="n">
        <f aca="false">IF($U31="●",SUMIFS(ST_SUM!ACF:ACF,ST_SUM!$L:$L,$G31,ST_SUM!$M:$M,IF($B31='PART METHOD'!$D$4,"FMCNC1",IF($B31='PART METHOD'!$D$6,"FMCNC2","STD")))/IF($B31='PART METHOD'!$D$4,COUNTIFS($G:$G,$G31,$U:$U,"●",$A:$A,ABR$5,$B:$B,'PART METHOD'!$D$4),IF($B31='PART METHOD'!$D$6,COUNTIFS($G:$G,$G31,$U:$U,"●",$A:$A,ABR$5,$B:$B,'PART METHOD'!$D$6),COUNTIFS($G:$G,$G31,$U:$U,"●",$A:$A,ABR$5,$B:$B,"&lt;&gt;"&amp;'PART METHOD'!$D$4,$B:$B,"&lt;&gt;"&amp;'PART METHOD'!$D$6)))/ABR$3,0)/3600/$E31</f>
        <v>0.0388853959986772</v>
      </c>
      <c r="ABS31" s="0" t="n">
        <f aca="false">IF($V31="●",SUMIFS(ST_SUM!ACG:ACG,ST_SUM!$L:$L,$G31,ST_SUM!$M:$M,IF($B31='PART METHOD'!$D$4,"FMCNC1",IF($B31='PART METHOD'!$D$6,"FMCNC2","STD")))/IF($B31='PART METHOD'!$D$4,COUNTIFS($G:$G,$G31,$V:$V,"●",$A:$A,ABS$5,$B:$B,'PART METHOD'!$D$4),IF($B31='PART METHOD'!$D$6,COUNTIFS($G:$G,$G31,$V:$V,"●",$A:$A,ABS$5,$B:$B,'PART METHOD'!$D$6),COUNTIFS($G:$G,$G31,$V:$V,"●",$A:$A,ABS$5,$B:$B,"&lt;&gt;"&amp;'PART METHOD'!$D$4,$B:$B,"&lt;&gt;"&amp;'PART METHOD'!$D$6)))/ABS$3,0)/3600/$E31</f>
        <v>0</v>
      </c>
      <c r="ABT31" s="0" t="n">
        <f aca="false">IF($W31="●",SUMIFS(ST_SUM!ACH:ACH,ST_SUM!$L:$L,$G31,ST_SUM!$N:$N,IF($B31='PART METHOD'!$D$5,"HAND","STD"))/COUNTIFS($G:$G,$G31,$W:$W,"●",$A:$A,ABT$5,$B:$B,IF($B31='PART METHOD'!$D$5,'PART METHOD'!$D$5,"&lt;&gt;"&amp;'PART METHOD'!$D$5))/ABT$3,0)/3600/$E31</f>
        <v>0.023852025462963</v>
      </c>
      <c r="ABU31" s="0" t="n">
        <f aca="false">IF($X31="●",SUMIFS(ST_SUM!ACI:ACI,ST_SUM!$L:$L,$G31)/COUNTIFS($G:$G,$G31,$X:$X,"●",$A:$A,ABU$5)/ABU$3,0)/3600/$E31</f>
        <v>0.00734375</v>
      </c>
      <c r="ABV31" s="0" t="n">
        <f aca="false">IF($Y31="●",SUMIFS(ST_SUM!ACJ:ACJ,ST_SUM!$L:$L,$G31)/COUNTIFS($G:$G,$G31,$Y:$Y,"●",$A:$A,ABV$5)/ABV$3,0)/3600/$E31</f>
        <v>0.02193521494709</v>
      </c>
      <c r="ABW31" s="0" t="n">
        <f aca="false">IF($Z31="●",SUMIFS(ST_SUM!ACK:ACK,ST_SUM!$L:$L,$G31)/COUNTIFS($G:$G,$G31,$Z:$Z,"●",$A:$A,ABW$5)/ABW$3,0)/3600/$E31</f>
        <v>0</v>
      </c>
      <c r="ABX31" s="0" t="n">
        <f aca="false">IF($AA31="●",SUMIFS(ST_SUM!ACL:ACL,ST_SUM!$L:$L,$G31)/COUNTIFS($G:$G,$G31,$AA:$AA,"●",$A:$A,ABX$5)/ABX$3,0)/3600/$E31</f>
        <v>0.0216441110008818</v>
      </c>
      <c r="ABY31" s="0" t="n">
        <f aca="false">IF($AB31="●",SUMIFS(ST_SUM!ACM:ACM,ST_SUM!$L:$L,$G31)/COUNTIFS($G:$G,$G31,$AB:$AB,"●",$A:$A,ABY$5)/ABY$3,0)/3600/$E31</f>
        <v>0.00701673280423281</v>
      </c>
      <c r="ABZ31" s="0" t="n">
        <f aca="false">IF($AC31="●",SUMIFS(ST_SUM!ACN:ACN,ST_SUM!$L:$L,$G31)/COUNTIFS($G:$G,$G31,$AC:$AC,"●",$A:$A,ABZ$5)/ABZ$3,0)/3600/$E31</f>
        <v>0.00743094135802469</v>
      </c>
      <c r="ACA31" s="0" t="n">
        <f aca="false">IF($AD31="●",SUMIFS(ST_SUM!ACO:ACO,ST_SUM!$L:$L,$G31)/COUNTIFS($G:$G,$G31,$AD:$AD,"●",$A:$A,ACA$5)/ACA$3,0)/3600/$E31</f>
        <v>0</v>
      </c>
      <c r="ACB31" s="0" t="n">
        <f aca="false">IF($AE31="●",SUMIFS(ST_SUM!ACP:ACP,ST_SUM!$L:$L,$G31)/COUNTIFS($G:$G,$G31,$AE:$AE,"●",$A:$A,ACB$5)/ACB$3,0)/3600/$E31</f>
        <v>0</v>
      </c>
      <c r="ACC31" s="0" t="n">
        <f aca="false">IF($AF31="●",SUMIFS(ST_SUM!ACQ:ACQ,ST_SUM!$L:$L,$G31)/COUNTIFS($G:$G,$G31,$AF:$AF,"●",$A:$A,ACC$5)/ACC$3,0)/3600/$E31</f>
        <v>0.0340917162698413</v>
      </c>
      <c r="ACD31" s="0" t="n">
        <f aca="false">IF($AG31="●",SUMIFS(ST_SUM!ACR:ACR,ST_SUM!$L:$L,$G31)/COUNTIFS($G:$G,$G31,$AG:$AG,"●",$A:$A,ACD$5)/ACD$3,0)/3600/$E31</f>
        <v>0</v>
      </c>
      <c r="ACE31" s="0" t="n">
        <f aca="false">IF($AH31="●",SUMIFS(ST_SUM!ACS:ACS,ST_SUM!$L:$L,$G31)/COUNTIFS($G:$G,$G31,$AH:$AH,"●",$A:$A,ACE$5)/ACE$3,0)/3600/$E31</f>
        <v>0.0187992394179894</v>
      </c>
      <c r="ACF31" s="0" t="n">
        <f aca="false">IF($AI31="●",SUMIFS(ST_SUM!ACT:ACT,ST_SUM!$L:$L,$G31)/COUNTIFS($G:$G,$G31,$AI:$AI,"●",$A:$A,ACF$5)/ACF$3,0)/3600/$E31</f>
        <v>0.0172355489417989</v>
      </c>
      <c r="ACG31" s="0" t="n">
        <f aca="false">IF($AJ31="●",SUMIFS(ST_SUM!ACU:ACU,ST_SUM!$L:$L,$G31)/COUNTIFS($G:$G,$G31,$AJ:$AJ,"●",$A:$A,ACG$5)/ACG$3,0)/3600/$E31</f>
        <v>0</v>
      </c>
      <c r="ACH31" s="0" t="n">
        <f aca="false">IF($AK31="●",SUMIFS(ST_SUM!ACV:ACV,ST_SUM!$L:$L,$G31)/COUNTIFS($G:$G,$G31,$AK:$AK,"●",$A:$A,ACH$5)/ACH$3,0)/3600/$E31</f>
        <v>0.0210934082892416</v>
      </c>
      <c r="ACI31" s="0" t="n">
        <f aca="false">IF($AL31="●",SUMIFS(ST_SUM!ACW:ACW,ST_SUM!$L:$L,$G31)/COUNTIFS($G:$G,$G31,$AL:$AL,"●",$A:$A,ACI$5)/ACI$3,0)/3600/$E31</f>
        <v>0</v>
      </c>
      <c r="ACJ31" s="0" t="n">
        <f aca="false">IF($AM31="●",SUMIFS(ST_SUM!ACX:ACX,ST_SUM!$L:$L,$G31)/COUNTIFS($G:$G,$G31,$AM:$AM,"●",$A:$A,ACJ$5)/ACJ$3,0)/3600/$E31</f>
        <v>0.0354991352513228</v>
      </c>
      <c r="ACK31" s="0" t="n">
        <f aca="false">IF($AN31="●",SUMIFS(ST_SUM!ACY:ACY,ST_SUM!$L:$L,$G31)/COUNTIFS($G:$G,$G31,$AN:$AN,"●",$A:$A,ACK$5)/ACK$3,0)/3600/$E31</f>
        <v>0</v>
      </c>
      <c r="ACL31" s="0" t="n">
        <f aca="false">IF($AO31="●",SUMIFS(ST_SUM!ACZ:ACZ,ST_SUM!$L:$L,$G31)/COUNTIFS($G:$G,$G31,$AO:$AO,"●",$A:$A,ACL$5)/ACL$3,0)/3600/$E31</f>
        <v>0.0161028549382716</v>
      </c>
      <c r="ACM31" s="0" t="n">
        <f aca="false">IF($AP31="●",SUMIFS(ST_SUM!ADA:ADA,ST_SUM!$L:$L,$G31)/COUNTIFS($G:$G,$G31,$AP:$AP,"●",$A:$A,ACM$5)/ACM$3,0)/3600/$E31</f>
        <v>0</v>
      </c>
      <c r="ACN31" s="0" t="n">
        <f aca="false">IF($AQ31="●",SUMIFS(ST_SUM!ADB:ADB,ST_SUM!$L:$L,$G31)/COUNTIFS($G:$G,$G31,$AQ:$AQ,"●",$A:$A,ACN$5)/ACN$3,0)/3600/$E31</f>
        <v>0.0145044642857143</v>
      </c>
      <c r="ACO31" s="0" t="n">
        <f aca="false">IF($AR31="●",SUMIFS(ST_SUM!ADC:ADC,ST_SUM!$L:$L,$G31)/COUNTIFS($G:$G,$G31,$AR:$AR,"●",$A:$A,ACO$5)/ACO$3,0)/3600/$E31</f>
        <v>0.0181153935185185</v>
      </c>
      <c r="ACP31" s="0" t="n">
        <f aca="false">IF($AS31="●",SUMIFS(ST_SUM!ADD:ADD,ST_SUM!$L:$L,$G31)/COUNTIFS($G:$G,$G31,$AS:$AS,"●",$A:$A,ACP$5)/ACP$3,0)/3600/$E31</f>
        <v>0</v>
      </c>
      <c r="ACQ31" s="0" t="n">
        <f aca="false">IF($AT31="●",SUMIFS(ST_SUM!ADE:ADE,ST_SUM!$L:$L,$G31)/COUNTIFS($G:$G,$G31,$AT:$AT,"●",$A:$A,ACQ$5)/ACQ$3,0)/3600/$E31</f>
        <v>0</v>
      </c>
      <c r="ACR31" s="0" t="n">
        <f aca="false">IF($AU31="●",SUMIFS(ST_SUM!ADF:ADF,ST_SUM!$L:$L,$G31)/COUNTIFS($G:$G,$G31,$AU:$AU,"●",$A:$A,ACR$5)/ACR$3,0)/3600/$E31</f>
        <v>0.0557094254298942</v>
      </c>
      <c r="ACS31" s="0" t="n">
        <f aca="false">IF($AV31="●",SUMIFS(ST_SUM!ADG:ADG,ST_SUM!$L:$L,$G31)/COUNTIFS($G:$G,$G31,$AV:$AV,"●",$A:$A,ACS$5)/ACS$3,0)/3600/$E31</f>
        <v>0.00713498126102293</v>
      </c>
      <c r="ACT31" s="0" t="n">
        <f aca="false">IF($AW31="●",SUMIFS(ST_SUM!ADH:ADH,ST_SUM!$L:$L,$G31)/COUNTIFS($G:$G,$G31,$AW:$AW,"●",$A:$A,ACT$5)/ACT$3,0)/3600/$E31</f>
        <v>0.0226041997354497</v>
      </c>
      <c r="ACU31" s="0" t="n">
        <f aca="false">IF($AX31="●",SUMIFS(ST_SUM!ADI:ADI,ST_SUM!$L:$L,$G31)/COUNTIFS($G:$G,$G31,$AX:$AX,"●",$A:$A,ACU$5)/ACU$3,0)/3600/$E31</f>
        <v>0.0398442515432099</v>
      </c>
      <c r="ACV31" s="0" t="n">
        <f aca="false">IF($AY31="●",SUMIFS(ST_SUM!ADJ:ADJ,ST_SUM!$L:$L,$G31)/COUNTIFS($G:$G,$G31,$AY:$AY,"●",$A:$A,ACV$5)/ACV$3,0)/3600/$E31</f>
        <v>0</v>
      </c>
      <c r="ACW31" s="0" t="n">
        <f aca="false">IF($AZ31="●",SUMIFS(ST_SUM!ADK:ADK,ST_SUM!$L:$L,$G31)/COUNTIFS($G:$G,$G31,$AZ:$AZ,"●",$A:$A,ACW$5)/ACW$3,0)/3600/$E31</f>
        <v>0</v>
      </c>
      <c r="ACX31" s="0" t="n">
        <f aca="false">IF($BA31="●",SUMIFS(ST_SUM!ADL:ADL,ST_SUM!$L:$L,$G31)/COUNTIFS($G:$G,$G31,$BA:$BA,"●",$A:$A,ACX$5)/ACX$3,0)/3600/$E31</f>
        <v>0.0260825892857143</v>
      </c>
      <c r="ACY31" s="0" t="n">
        <f aca="false">IF($BB31="●",SUMIFS(ST_SUM!ADM:ADM,ST_SUM!$L:$L,$G31)/COUNTIFS($G:$G,$G31,$BB:$BB,"●",$A:$A,ACY$5)/ACY$3,0)/3600/$E31</f>
        <v>0.012050815696649</v>
      </c>
      <c r="ACZ31" s="0" t="n">
        <f aca="false">IF($BC31="●",SUMIFS(ST_SUM!ADN:ADN,ST_SUM!$L:$L,$G31)/COUNTIFS($G:$G,$G31,$BC:$BC,"●",$A:$A,ACZ$5)/ACZ$3,0)/3600/$E31</f>
        <v>0.012599892526455</v>
      </c>
      <c r="ADA31" s="0" t="n">
        <f aca="false">IF($BD31="●",SUMIFS(ST_SUM!ADO:ADO,ST_SUM!$L:$L,$G31)/COUNTIFS($G:$G,$G31,$BD:$BD,"●",$A:$A,ADA$5)/ADA$3,0)/3600/$E31</f>
        <v>0</v>
      </c>
      <c r="ADB31" s="0" t="n">
        <f aca="false">IF($BE31="●",SUMIFS(ST_SUM!ADP:ADP,ST_SUM!$L:$L,$G31)/COUNTIFS($G:$G,$G31,$BE:$BE,"●",$A:$A,ADB$5)/ADB$3,0)/3600/$E31</f>
        <v>0.0302408812830688</v>
      </c>
      <c r="ADC31" s="0" t="n">
        <f aca="false">IF($BF31="●",SUMIFS(ST_SUM!ADQ:ADQ,ST_SUM!$L:$L,$G31)/COUNTIFS($G:$G,$G31,$BF:$BF,"●",$A:$A,ADC$5)/ADC$3,0)/3600/$E31</f>
        <v>0.0275136408730159</v>
      </c>
      <c r="ADD31" s="0" t="n">
        <f aca="false">IF($BG31="●",SUMIFS(ST_SUM!ADR:ADR,ST_SUM!$L:$L,$G31)/COUNTIFS($G:$G,$G31,$BG:$BG,"●",$A:$A,ADD$5)/ADD$3,0)/3600/$E31</f>
        <v>0</v>
      </c>
      <c r="ADE31" s="0" t="n">
        <f aca="false">IF($BH31="●",SUMIFS(ST_SUM!ADS:ADS,ST_SUM!$L:$L,$G31)/COUNTIFS($G:$G,$G31,$BH:$BH,"●",$A:$A,ADE$5)/ADE$3,0)/3600/$E31</f>
        <v>0</v>
      </c>
      <c r="ADF31" s="0" t="n">
        <f aca="false">IF($BI31="●",SUMIFS(ST_SUM!ADT:ADT,ST_SUM!$L:$L,$G31)/COUNTIFS($G:$G,$G31,$BI:$BI,"●",$A:$A,ADF$5)/ADF$3,0)/3600/$E31</f>
        <v>0.0513653108465609</v>
      </c>
      <c r="ADG31" s="0" t="n">
        <f aca="false">IF($BJ31="●",SUMIFS(ST_SUM!ADU:ADU,ST_SUM!$L:$L,$G31)/COUNTIFS($G:$G,$G31,$BJ:$BJ,"●",$A:$A,ADG$5)/ADG$3,0)/3600/$E31</f>
        <v>0</v>
      </c>
      <c r="ADH31" s="0" t="n">
        <f aca="false">IF($BK31="●",SUMIFS(ST_SUM!ADV:ADV,ST_SUM!$L:$L,$G31)/COUNTIFS($G:$G,$G31,$BK:$BK,"●",$A:$A,ADH$5)/ADH$3,0)/3600/$E31</f>
        <v>0</v>
      </c>
      <c r="ADI31" s="0" t="n">
        <f aca="false">IF($BL31="●",SUMIFS(ST_SUM!ADW:ADW,ST_SUM!$L:$L,$G31)/COUNTIFS($G:$G,$G31,$BL:$BL,"●",$A:$A,ADI$5)/ADI$3,0)/3600/$E31</f>
        <v>0.0114430307539683</v>
      </c>
      <c r="ADJ31" s="0" t="n">
        <f aca="false">IF($BM31="●",SUMIFS(ST_SUM!ADX:ADX,ST_SUM!$L:$L,$G31)/COUNTIFS($G:$G,$G31,$BM:$BM,"●",$A:$A,ADJ$5)/ADJ$3,0)/3600/$E31</f>
        <v>0</v>
      </c>
      <c r="ADK31" s="0" t="n">
        <f aca="false">IF($BN31="●",SUMIFS(ST_SUM!ADY:ADY,ST_SUM!$L:$L,$G31)/COUNTIFS($G:$G,$G31,$BN:$BN,"●",$A:$A,ADK$5)/ADK$3,0)/3600/$E31</f>
        <v>0.00944763227513227</v>
      </c>
      <c r="ADL31" s="0" t="n">
        <f aca="false">IF($BO31="●",SUMIFS(ST_SUM!ADZ:ADZ,ST_SUM!$L:$L,$G31)/COUNTIFS($G:$G,$G31,$BO:$BO,"●",$A:$A,ADL$5)/ADL$3,0)/3600/$E31</f>
        <v>0.0183431161816578</v>
      </c>
      <c r="ADM31" s="0" t="n">
        <f aca="false">IF($BP31="●",SUMIFS(ST_SUM!AEA:AEA,ST_SUM!$L:$L,$G31)/COUNTIFS($G:$G,$G31,$BP:$BP,"●",$A:$A,ADM$5)/ADM$3,0)/3600/$E31</f>
        <v>0.029474255952381</v>
      </c>
      <c r="ADN31" s="0" t="n">
        <f aca="false">IF($BQ31="●",SUMIFS(ST_SUM!AEB:AEB,ST_SUM!$L:$L,$G31)/COUNTIFS($G:$G,$G31,$BQ:$BQ,"●",$A:$A,ADN$5)/ADN$3,0)/3600/$E31</f>
        <v>0.0205079861111111</v>
      </c>
      <c r="ADO31" s="0" t="n">
        <f aca="false">IF($BR31="●",SUMIFS(ST_SUM!AEC:AEC,ST_SUM!$L:$L,$G31)/COUNTIFS($G:$G,$G31,$BR:$BR,"●",$A:$A,ADO$5)/ADO$3,0)/3600/$E31</f>
        <v>0</v>
      </c>
      <c r="ADP31" s="0" t="n">
        <f aca="false">IF($BS31="●",SUMIFS(ST_SUM!AED:AED,ST_SUM!$L:$L,$G31)/COUNTIFS($G:$G,$G31,$BS:$BS,"●",$A:$A,ADP$5)/ADP$3,0)/3600/$E31</f>
        <v>0.0182476645171958</v>
      </c>
      <c r="ADQ31" s="0" t="n">
        <f aca="false">IF($BT31="●",SUMIFS(ST_SUM!AEE:AEE,ST_SUM!$L:$L,$G31)/COUNTIFS($G:$G,$G31,$BT:$BT,"●",$A:$A,ADQ$5)/ADQ$3,0)/3600/$E31</f>
        <v>0.0242254574514991</v>
      </c>
      <c r="ADR31" s="0" t="n">
        <f aca="false">SUM(ABE31:ADQ31)</f>
        <v>0.979419350473986</v>
      </c>
      <c r="ADS31" s="0" t="n">
        <f aca="false">IF($H31="●",SUMIFS(ST_SUM!AEG:AEG,ST_SUM!$L:$L,$G31)/COUNTIFS($G:$G,$G31,$H:$H,"●",$A:$A,ADS$5)/ADS$3,0)/3600/$E31</f>
        <v>0</v>
      </c>
      <c r="ADT31" s="0" t="n">
        <f aca="false">IF($I31="●",SUMIFS(ST_SUM!AEH:AEH,ST_SUM!$L:$L,$G31)/COUNTIFS($G:$G,$G31,$I:$I,"●",$A:$A,ADT$5)/ADT$3,0)/3600/$E31</f>
        <v>0</v>
      </c>
      <c r="ADU31" s="0" t="n">
        <f aca="false">IF($J31="●",SUMIFS(ST_SUM!AEI:AEI,ST_SUM!$L:$L,$G31)/COUNTIFS($G:$G,$G31,$J:$J,"●",$A:$A,ADU$5)/ADU$3,0)/3600/$E31</f>
        <v>0.00744036458333334</v>
      </c>
      <c r="ADV31" s="0" t="n">
        <f aca="false">IF($K31="●",SUMIFS(ST_SUM!AEJ:AEJ,ST_SUM!$L:$L,$G31)/COUNTIFS($G:$G,$G31,$K:$K,"●",$A:$A,ADV$5)/ADV$3,0)/3600/$E31</f>
        <v>0</v>
      </c>
      <c r="ADW31" s="0" t="n">
        <f aca="false">IF($L31="●",SUMIFS(ST_SUM!AEK:AEK,ST_SUM!$L:$L,$G31)/COUNTIFS($G:$G,$G31,$L:$L,"●",$A:$A,ADW$5)/ADW$3,0)/3600/$E31</f>
        <v>0.0252671085858586</v>
      </c>
      <c r="ADX31" s="0" t="n">
        <f aca="false">IF($M31="●",SUMIFS(ST_SUM!AEL:AEL,ST_SUM!$L:$L,$G31)/COUNTIFS($G:$G,$G31,$M:$M,"●",$A:$A,ADX$5)/ADX$3,0)/3600/$E31</f>
        <v>0</v>
      </c>
      <c r="ADY31" s="0" t="n">
        <f aca="false">IF($N31="●",SUMIFS(ST_SUM!AEM:AEM,ST_SUM!$L:$L,$G31)/COUNTIFS($G:$G,$G31,$N:$N,"●",$A:$A,ADY$5)/ADY$3,0)/3600/$E31</f>
        <v>0</v>
      </c>
      <c r="ADZ31" s="0" t="n">
        <f aca="false">IF($O31="●",SUMIFS(ST_SUM!AEN:AEN,ST_SUM!$L:$L,$G31,ST_SUM!$M:$M,IF($B31='PART METHOD'!$D$4,"FMCNC1",IF($B31='PART METHOD'!$D$6,"FMCNC2","STD")))/IF($B31='PART METHOD'!$D$4,COUNTIFS($G:$G,$G31,$O:$O,"●",$A:$A,ADZ$5,$B:$B,'PART METHOD'!$D$4),IF($B31='PART METHOD'!$D$6,COUNTIFS($G:$G,$G31,$O:$O,"●",$A:$A,ADZ$5,$B:$B,'PART METHOD'!$D$6),COUNTIFS($G:$G,$G31,$O:$O,"●",$A:$A,ADZ$5,$B:$B,"&lt;&gt;"&amp;'PART METHOD'!$D$4,$B:$B,"&lt;&gt;"&amp;'PART METHOD'!$D$6)))/ADZ$3,0)/3600/$E31</f>
        <v>0.0190416456228956</v>
      </c>
      <c r="AEA31" s="0" t="n">
        <f aca="false">IF($P31="●",SUMIFS(ST_SUM!AEO:AEO,ST_SUM!$L:$L,$G31,ST_SUM!$M:$M,IF($B31='PART METHOD'!$D$4,"FMCNC1",IF($B31='PART METHOD'!$D$6,"FMCNC2","STD")))/IF($B31='PART METHOD'!$D$4,COUNTIFS($G:$G,$G31,$P:$P,"●",$A:$A,AEA$5,$B:$B,'PART METHOD'!$D$4),IF($B31='PART METHOD'!$D$6,COUNTIFS($G:$G,$G31,$P:$P,"●",$A:$A,AEA$5,$B:$B,'PART METHOD'!$D$6),COUNTIFS($G:$G,$G31,$P:$P,"●",$A:$A,AEA$5,$B:$B,"&lt;&gt;"&amp;'PART METHOD'!$D$4,$B:$B,"&lt;&gt;"&amp;'PART METHOD'!$D$6)))/AEA$3,0)/3600/$E31</f>
        <v>0</v>
      </c>
      <c r="AEB31" s="0" t="n">
        <f aca="false">IF($Q31="●",SUMIFS(ST_SUM!AEP:AEP,ST_SUM!$L:$L,$G31,ST_SUM!$M:$M,IF($B31='PART METHOD'!$D$4,"FMCNC1",IF($B31='PART METHOD'!$D$6,"FMCNC2","STD")))/IF($B31='PART METHOD'!$D$4,COUNTIFS($G:$G,$G31,$Q:$Q,"●",$A:$A,AEB$5,$B:$B,'PART METHOD'!$D$4),IF($B31='PART METHOD'!$D$6,COUNTIFS($G:$G,$G31,$Q:$Q,"●",$A:$A,AEB$5,$B:$B,'PART METHOD'!$D$6),COUNTIFS($G:$G,$G31,$Q:$Q,"●",$A:$A,AEB$5,$B:$B,"&lt;&gt;"&amp;'PART METHOD'!$D$4,$B:$B,"&lt;&gt;"&amp;'PART METHOD'!$D$6)))/AEB$3,0)/3600/$E31</f>
        <v>0</v>
      </c>
      <c r="AEC31" s="0" t="n">
        <f aca="false">IF($R31="●",SUMIFS(ST_SUM!AEQ:AEQ,ST_SUM!$L:$L,$G31,ST_SUM!$M:$M,IF($B31='PART METHOD'!$D$4,"FMCNC1",IF($B31='PART METHOD'!$D$6,"FMCNC2","STD")))/IF($B31='PART METHOD'!$D$4,COUNTIFS($G:$G,$G31,$R:$R,"●",$A:$A,AEC$5,$B:$B,'PART METHOD'!$D$4),IF($B31='PART METHOD'!$D$6,COUNTIFS($G:$G,$G31,$R:$R,"●",$A:$A,AEC$5,$B:$B,'PART METHOD'!$D$6),COUNTIFS($G:$G,$G31,$R:$R,"●",$A:$A,AEC$5,$B:$B,"&lt;&gt;"&amp;'PART METHOD'!$D$4,$B:$B,"&lt;&gt;"&amp;'PART METHOD'!$D$6)))/AEC$3,0)/3600/$E31</f>
        <v>0.05554765625</v>
      </c>
      <c r="AED31" s="0" t="n">
        <f aca="false">IF($S31="●",SUMIFS(ST_SUM!AER:AER,ST_SUM!$L:$L,$G31,ST_SUM!$M:$M,IF($B31='PART METHOD'!$D$4,"FMCNC1",IF($B31='PART METHOD'!$D$6,"FMCNC2","STD")))/IF($B31='PART METHOD'!$D$4,COUNTIFS($G:$G,$G31,$S:$S,"●",$A:$A,AED$5,$B:$B,'PART METHOD'!$D$4),IF($B31='PART METHOD'!$D$6,COUNTIFS($G:$G,$G31,$S:$S,"●",$A:$A,AED$5,$B:$B,'PART METHOD'!$D$6),COUNTIFS($G:$G,$G31,$S:$S,"●",$A:$A,AED$5,$B:$B,"&lt;&gt;"&amp;'PART METHOD'!$D$4,$B:$B,"&lt;&gt;"&amp;'PART METHOD'!$D$6)))/AED$3,0)/3600/$E31</f>
        <v>0</v>
      </c>
      <c r="AEE31" s="0" t="n">
        <f aca="false">IF($T31="●",SUMIFS(ST_SUM!AES:AES,ST_SUM!$L:$L,$G31,ST_SUM!$M:$M,IF($B31='PART METHOD'!$D$4,"FMCNC1",IF($B31='PART METHOD'!$D$6,"FMCNC2","STD")))/IF($B31='PART METHOD'!$D$4,COUNTIFS($G:$G,$G31,$T:$T,"●",$A:$A,AEE$5,$B:$B,'PART METHOD'!$D$4),IF($B31='PART METHOD'!$D$6,COUNTIFS($G:$G,$G31,$T:$T,"●",$A:$A,AEE$5,$B:$B,'PART METHOD'!$D$6),COUNTIFS($G:$G,$G31,$T:$T,"●",$A:$A,AEE$5,$B:$B,"&lt;&gt;"&amp;'PART METHOD'!$D$4,$B:$B,"&lt;&gt;"&amp;'PART METHOD'!$D$6)))/AEE$3,0)/3600/$E31</f>
        <v>0.0404469696969697</v>
      </c>
      <c r="AEF31" s="0" t="n">
        <f aca="false">IF($U31="●",SUMIFS(ST_SUM!AET:AET,ST_SUM!$L:$L,$G31,ST_SUM!$M:$M,IF($B31='PART METHOD'!$D$4,"FMCNC1",IF($B31='PART METHOD'!$D$6,"FMCNC2","STD")))/IF($B31='PART METHOD'!$D$4,COUNTIFS($G:$G,$G31,$U:$U,"●",$A:$A,AEF$5,$B:$B,'PART METHOD'!$D$4),IF($B31='PART METHOD'!$D$6,COUNTIFS($G:$G,$G31,$U:$U,"●",$A:$A,AEF$5,$B:$B,'PART METHOD'!$D$6),COUNTIFS($G:$G,$G31,$U:$U,"●",$A:$A,AEF$5,$B:$B,"&lt;&gt;"&amp;'PART METHOD'!$D$4,$B:$B,"&lt;&gt;"&amp;'PART METHOD'!$D$6)))/AEF$3,0)/3600/$E31</f>
        <v>0.0266548453282828</v>
      </c>
      <c r="AEG31" s="0" t="n">
        <f aca="false">IF($V31="●",SUMIFS(ST_SUM!AEU:AEU,ST_SUM!$L:$L,$G31,ST_SUM!$M:$M,IF($B31='PART METHOD'!$D$4,"FMCNC1",IF($B31='PART METHOD'!$D$6,"FMCNC2","STD")))/IF($B31='PART METHOD'!$D$4,COUNTIFS($G:$G,$G31,$V:$V,"●",$A:$A,AEG$5,$B:$B,'PART METHOD'!$D$4),IF($B31='PART METHOD'!$D$6,COUNTIFS($G:$G,$G31,$V:$V,"●",$A:$A,AEG$5,$B:$B,'PART METHOD'!$D$6),COUNTIFS($G:$G,$G31,$V:$V,"●",$A:$A,AEG$5,$B:$B,"&lt;&gt;"&amp;'PART METHOD'!$D$4,$B:$B,"&lt;&gt;"&amp;'PART METHOD'!$D$6)))/AEG$3,0)/3600/$E31</f>
        <v>0</v>
      </c>
      <c r="AEH31" s="0" t="n">
        <f aca="false">IF($W31="●",SUMIFS(ST_SUM!AEV:AEV,ST_SUM!$L:$L,$G31,ST_SUM!$N:$N,IF($B31='PART METHOD'!$D$5,"HAND","STD"))/COUNTIFS($G:$G,$G31,$W:$W,"●",$A:$A,AEH$5,$B:$B,IF($B31='PART METHOD'!$D$5,'PART METHOD'!$D$5,"&lt;&gt;"&amp;'PART METHOD'!$D$5))/AEH$3,0)/3600/$E31</f>
        <v>0.0148041690340909</v>
      </c>
      <c r="AEI31" s="0" t="n">
        <f aca="false">IF($X31="●",SUMIFS(ST_SUM!AEW:AEW,ST_SUM!$L:$L,$G31)/COUNTIFS($G:$G,$G31,$X:$X,"●",$A:$A,AEI$5)/AEI$3,0)/3600/$E31</f>
        <v>0.00514559659090909</v>
      </c>
      <c r="AEJ31" s="0" t="n">
        <f aca="false">IF($Y31="●",SUMIFS(ST_SUM!AEX:AEX,ST_SUM!$L:$L,$G31)/COUNTIFS($G:$G,$G31,$Y:$Y,"●",$A:$A,AEJ$5)/AEJ$3,0)/3600/$E31</f>
        <v>0.0179010679713805</v>
      </c>
      <c r="AEK31" s="0" t="n">
        <f aca="false">IF($Z31="●",SUMIFS(ST_SUM!AEY:AEY,ST_SUM!$L:$L,$G31)/COUNTIFS($G:$G,$G31,$Z:$Z,"●",$A:$A,AEK$5)/AEK$3,0)/3600/$E31</f>
        <v>0</v>
      </c>
      <c r="AEL31" s="0" t="n">
        <f aca="false">IF($AA31="●",SUMIFS(ST_SUM!AEZ:AEZ,ST_SUM!$L:$L,$G31)/COUNTIFS($G:$G,$G31,$AA:$AA,"●",$A:$A,AEL$5)/AEL$3,0)/3600/$E31</f>
        <v>0.00934122159090909</v>
      </c>
      <c r="AEM31" s="0" t="n">
        <f aca="false">IF($AB31="●",SUMIFS(ST_SUM!AFA:AFA,ST_SUM!$L:$L,$G31)/COUNTIFS($G:$G,$G31,$AB:$AB,"●",$A:$A,AEM$5)/AEM$3,0)/3600/$E31</f>
        <v>0.00903143939393939</v>
      </c>
      <c r="AEN31" s="0" t="n">
        <f aca="false">IF($AC31="●",SUMIFS(ST_SUM!AFB:AFB,ST_SUM!$L:$L,$G31)/COUNTIFS($G:$G,$G31,$AC:$AC,"●",$A:$A,AEN$5)/AEN$3,0)/3600/$E31</f>
        <v>0.00447997685185185</v>
      </c>
      <c r="AEO31" s="0" t="n">
        <f aca="false">IF($AD31="●",SUMIFS(ST_SUM!AFC:AFC,ST_SUM!$L:$L,$G31)/COUNTIFS($G:$G,$G31,$AD:$AD,"●",$A:$A,AEO$5)/AEO$3,0)/3600/$E31</f>
        <v>0</v>
      </c>
      <c r="AEP31" s="0" t="n">
        <f aca="false">IF($AE31="●",SUMIFS(ST_SUM!AFD:AFD,ST_SUM!$L:$L,$G31)/COUNTIFS($G:$G,$G31,$AE:$AE,"●",$A:$A,AEP$5)/AEP$3,0)/3600/$E31</f>
        <v>0</v>
      </c>
      <c r="AEQ31" s="0" t="n">
        <f aca="false">IF($AF31="●",SUMIFS(ST_SUM!AFE:AFE,ST_SUM!$L:$L,$G31)/COUNTIFS($G:$G,$G31,$AF:$AF,"●",$A:$A,AEQ$5)/AEQ$3,0)/3600/$E31</f>
        <v>0.0194660984848485</v>
      </c>
      <c r="AER31" s="0" t="n">
        <f aca="false">IF($AG31="●",SUMIFS(ST_SUM!AFF:AFF,ST_SUM!$L:$L,$G31)/COUNTIFS($G:$G,$G31,$AG:$AG,"●",$A:$A,AER$5)/AER$3,0)/3600/$E31</f>
        <v>0</v>
      </c>
      <c r="AES31" s="0" t="n">
        <f aca="false">IF($AH31="●",SUMIFS(ST_SUM!AFG:AFG,ST_SUM!$L:$L,$G31)/COUNTIFS($G:$G,$G31,$AH:$AH,"●",$A:$A,AES$5)/AES$3,0)/3600/$E31</f>
        <v>0.0151896201599327</v>
      </c>
      <c r="AET31" s="0" t="n">
        <f aca="false">IF($AI31="●",SUMIFS(ST_SUM!AFH:AFH,ST_SUM!$L:$L,$G31)/COUNTIFS($G:$G,$G31,$AI:$AI,"●",$A:$A,AET$5)/AET$3,0)/3600/$E31</f>
        <v>0.00936240530303031</v>
      </c>
      <c r="AEU31" s="0" t="n">
        <f aca="false">IF($AJ31="●",SUMIFS(ST_SUM!AFI:AFI,ST_SUM!$L:$L,$G31)/COUNTIFS($G:$G,$G31,$AJ:$AJ,"●",$A:$A,AEU$5)/AEU$3,0)/3600/$E31</f>
        <v>0</v>
      </c>
      <c r="AEV31" s="0" t="n">
        <f aca="false">IF($AK31="●",SUMIFS(ST_SUM!AFJ:AFJ,ST_SUM!$L:$L,$G31)/COUNTIFS($G:$G,$G31,$AK:$AK,"●",$A:$A,AEV$5)/AEV$3,0)/3600/$E31</f>
        <v>0.0132591803451178</v>
      </c>
      <c r="AEW31" s="0" t="n">
        <f aca="false">IF($AL31="●",SUMIFS(ST_SUM!AFK:AFK,ST_SUM!$L:$L,$G31)/COUNTIFS($G:$G,$G31,$AL:$AL,"●",$A:$A,AEW$5)/AEW$3,0)/3600/$E31</f>
        <v>0</v>
      </c>
      <c r="AEX31" s="0" t="n">
        <f aca="false">IF($AM31="●",SUMIFS(ST_SUM!AFL:AFL,ST_SUM!$L:$L,$G31)/COUNTIFS($G:$G,$G31,$AM:$AM,"●",$A:$A,AEX$5)/AEX$3,0)/3600/$E31</f>
        <v>0.0254046401515152</v>
      </c>
      <c r="AEY31" s="0" t="n">
        <f aca="false">IF($AN31="●",SUMIFS(ST_SUM!AFM:AFM,ST_SUM!$L:$L,$G31)/COUNTIFS($G:$G,$G31,$AN:$AN,"●",$A:$A,AEY$5)/AEY$3,0)/3600/$E31</f>
        <v>0</v>
      </c>
      <c r="AEZ31" s="0" t="n">
        <f aca="false">IF($AO31="●",SUMIFS(ST_SUM!AFN:AFN,ST_SUM!$L:$L,$G31)/COUNTIFS($G:$G,$G31,$AO:$AO,"●",$A:$A,AEZ$5)/AEZ$3,0)/3600/$E31</f>
        <v>0.0116839109848485</v>
      </c>
      <c r="AFA31" s="0" t="n">
        <f aca="false">IF($AP31="●",SUMIFS(ST_SUM!AFO:AFO,ST_SUM!$L:$L,$G31)/COUNTIFS($G:$G,$G31,$AP:$AP,"●",$A:$A,AFA$5)/AFA$3,0)/3600/$E31</f>
        <v>0</v>
      </c>
      <c r="AFB31" s="0" t="n">
        <f aca="false">IF($AQ31="●",SUMIFS(ST_SUM!AFP:AFP,ST_SUM!$L:$L,$G31)/COUNTIFS($G:$G,$G31,$AQ:$AQ,"●",$A:$A,AFB$5)/AFB$3,0)/3600/$E31</f>
        <v>0.00713633207070707</v>
      </c>
      <c r="AFC31" s="0" t="n">
        <f aca="false">IF($AR31="●",SUMIFS(ST_SUM!AFQ:AFQ,ST_SUM!$L:$L,$G31)/COUNTIFS($G:$G,$G31,$AR:$AR,"●",$A:$A,AFC$5)/AFC$3,0)/3600/$E31</f>
        <v>0.0210955176767677</v>
      </c>
      <c r="AFD31" s="0" t="n">
        <f aca="false">IF($AS31="●",SUMIFS(ST_SUM!AFR:AFR,ST_SUM!$L:$L,$G31)/COUNTIFS($G:$G,$G31,$AS:$AS,"●",$A:$A,AFD$5)/AFD$3,0)/3600/$E31</f>
        <v>0</v>
      </c>
      <c r="AFE31" s="0" t="n">
        <f aca="false">IF($AT31="●",SUMIFS(ST_SUM!AFS:AFS,ST_SUM!$L:$L,$G31)/COUNTIFS($G:$G,$G31,$AT:$AT,"●",$A:$A,AFE$5)/AFE$3,0)/3600/$E31</f>
        <v>0</v>
      </c>
      <c r="AFF31" s="0" t="n">
        <f aca="false">IF($AU31="●",SUMIFS(ST_SUM!AFT:AFT,ST_SUM!$L:$L,$G31)/COUNTIFS($G:$G,$G31,$AU:$AU,"●",$A:$A,AFF$5)/AFF$3,0)/3600/$E31</f>
        <v>0.031117021780303</v>
      </c>
      <c r="AFG31" s="0" t="n">
        <f aca="false">IF($AV31="●",SUMIFS(ST_SUM!AFU:AFU,ST_SUM!$L:$L,$G31)/COUNTIFS($G:$G,$G31,$AV:$AV,"●",$A:$A,AFG$5)/AFG$3,0)/3600/$E31</f>
        <v>0.007056492003367</v>
      </c>
      <c r="AFH31" s="0" t="n">
        <f aca="false">IF($AW31="●",SUMIFS(ST_SUM!AFV:AFV,ST_SUM!$L:$L,$G31)/COUNTIFS($G:$G,$G31,$AW:$AW,"●",$A:$A,AFH$5)/AFH$3,0)/3600/$E31</f>
        <v>0.0152101641414141</v>
      </c>
      <c r="AFI31" s="0" t="n">
        <f aca="false">IF($AX31="●",SUMIFS(ST_SUM!AFW:AFW,ST_SUM!$L:$L,$G31)/COUNTIFS($G:$G,$G31,$AX:$AX,"●",$A:$A,AFI$5)/AFI$3,0)/3600/$E31</f>
        <v>0.0203439178240741</v>
      </c>
      <c r="AFJ31" s="0" t="n">
        <f aca="false">IF($AY31="●",SUMIFS(ST_SUM!AFX:AFX,ST_SUM!$L:$L,$G31)/COUNTIFS($G:$G,$G31,$AY:$AY,"●",$A:$A,AFJ$5)/AFJ$3,0)/3600/$E31</f>
        <v>0</v>
      </c>
      <c r="AFK31" s="0" t="n">
        <f aca="false">IF($AZ31="●",SUMIFS(ST_SUM!AFY:AFY,ST_SUM!$L:$L,$G31)/COUNTIFS($G:$G,$G31,$AZ:$AZ,"●",$A:$A,AFK$5)/AFK$3,0)/3600/$E31</f>
        <v>0</v>
      </c>
      <c r="AFL31" s="0" t="n">
        <f aca="false">IF($BA31="●",SUMIFS(ST_SUM!AFZ:AFZ,ST_SUM!$L:$L,$G31)/COUNTIFS($G:$G,$G31,$BA:$BA,"●",$A:$A,AFL$5)/AFL$3,0)/3600/$E31</f>
        <v>0.0244636079545455</v>
      </c>
      <c r="AFM31" s="0" t="n">
        <f aca="false">IF($BB31="●",SUMIFS(ST_SUM!AGA:AGA,ST_SUM!$L:$L,$G31)/COUNTIFS($G:$G,$G31,$BB:$BB,"●",$A:$A,AFM$5)/AFM$3,0)/3600/$E31</f>
        <v>0.00500736531986532</v>
      </c>
      <c r="AFN31" s="0" t="n">
        <f aca="false">IF($BC31="●",SUMIFS(ST_SUM!AGB:AGB,ST_SUM!$L:$L,$G31)/COUNTIFS($G:$G,$G31,$BC:$BC,"●",$A:$A,AFN$5)/AFN$3,0)/3600/$E31</f>
        <v>0.00990024463383838</v>
      </c>
      <c r="AFO31" s="0" t="n">
        <f aca="false">IF($BD31="●",SUMIFS(ST_SUM!AGC:AGC,ST_SUM!$L:$L,$G31)/COUNTIFS($G:$G,$G31,$BD:$BD,"●",$A:$A,AFO$5)/AFO$3,0)/3600/$E31</f>
        <v>0</v>
      </c>
      <c r="AFP31" s="0" t="n">
        <f aca="false">IF($BE31="●",SUMIFS(ST_SUM!AGD:AGD,ST_SUM!$L:$L,$G31)/COUNTIFS($G:$G,$G31,$BE:$BE,"●",$A:$A,AFP$5)/AFP$3,0)/3600/$E31</f>
        <v>0.0170477035984848</v>
      </c>
      <c r="AFQ31" s="0" t="n">
        <f aca="false">IF($BF31="●",SUMIFS(ST_SUM!AGE:AGE,ST_SUM!$L:$L,$G31)/COUNTIFS($G:$G,$G31,$BF:$BF,"●",$A:$A,AFQ$5)/AFQ$3,0)/3600/$E31</f>
        <v>0.0130462910353535</v>
      </c>
      <c r="AFR31" s="0" t="n">
        <f aca="false">IF($BG31="●",SUMIFS(ST_SUM!AGF:AGF,ST_SUM!$L:$L,$G31)/COUNTIFS($G:$G,$G31,$BG:$BG,"●",$A:$A,AFR$5)/AFR$3,0)/3600/$E31</f>
        <v>0</v>
      </c>
      <c r="AFS31" s="0" t="n">
        <f aca="false">IF($BH31="●",SUMIFS(ST_SUM!AGG:AGG,ST_SUM!$L:$L,$G31)/COUNTIFS($G:$G,$G31,$BH:$BH,"●",$A:$A,AFS$5)/AFS$3,0)/3600/$E31</f>
        <v>0</v>
      </c>
      <c r="AFT31" s="0" t="n">
        <f aca="false">IF($BI31="●",SUMIFS(ST_SUM!AGH:AGH,ST_SUM!$L:$L,$G31)/COUNTIFS($G:$G,$G31,$BI:$BI,"●",$A:$A,AFT$5)/AFT$3,0)/3600/$E31</f>
        <v>0.0486320391414141</v>
      </c>
      <c r="AFU31" s="0" t="n">
        <f aca="false">IF($BJ31="●",SUMIFS(ST_SUM!AGI:AGI,ST_SUM!$L:$L,$G31)/COUNTIFS($G:$G,$G31,$BJ:$BJ,"●",$A:$A,AFU$5)/AFU$3,0)/3600/$E31</f>
        <v>0</v>
      </c>
      <c r="AFV31" s="0" t="n">
        <f aca="false">IF($BK31="●",SUMIFS(ST_SUM!AGJ:AGJ,ST_SUM!$L:$L,$G31)/COUNTIFS($G:$G,$G31,$BK:$BK,"●",$A:$A,AFV$5)/AFV$3,0)/3600/$E31</f>
        <v>0</v>
      </c>
      <c r="AFW31" s="0" t="n">
        <f aca="false">IF($BL31="●",SUMIFS(ST_SUM!AGK:AGK,ST_SUM!$L:$L,$G31)/COUNTIFS($G:$G,$G31,$BL:$BL,"●",$A:$A,AFW$5)/AFW$3,0)/3600/$E31</f>
        <v>0.00521340751262626</v>
      </c>
      <c r="AFX31" s="0" t="n">
        <f aca="false">IF($BM31="●",SUMIFS(ST_SUM!AGL:AGL,ST_SUM!$L:$L,$G31)/COUNTIFS($G:$G,$G31,$BM:$BM,"●",$A:$A,AFX$5)/AFX$3,0)/3600/$E31</f>
        <v>0</v>
      </c>
      <c r="AFY31" s="0" t="n">
        <f aca="false">IF($BN31="●",SUMIFS(ST_SUM!AGM:AGM,ST_SUM!$L:$L,$G31)/COUNTIFS($G:$G,$G31,$BN:$BN,"●",$A:$A,AFY$5)/AFY$3,0)/3600/$E31</f>
        <v>0.00655651041666667</v>
      </c>
      <c r="AFZ31" s="0" t="n">
        <f aca="false">IF($BO31="●",SUMIFS(ST_SUM!AGN:AGN,ST_SUM!$L:$L,$G31)/COUNTIFS($G:$G,$G31,$BO:$BO,"●",$A:$A,AFZ$5)/AFZ$3,0)/3600/$E31</f>
        <v>0.0086136311026936</v>
      </c>
      <c r="AGA31" s="0" t="n">
        <f aca="false">IF($BP31="●",SUMIFS(ST_SUM!AGO:AGO,ST_SUM!$L:$L,$G31)/COUNTIFS($G:$G,$G31,$BP:$BP,"●",$A:$A,AGA$5)/AGA$3,0)/3600/$E31</f>
        <v>0.0205971196338384</v>
      </c>
      <c r="AGB31" s="0" t="n">
        <f aca="false">IF($BQ31="●",SUMIFS(ST_SUM!AGP:AGP,ST_SUM!$L:$L,$G31)/COUNTIFS($G:$G,$G31,$BQ:$BQ,"●",$A:$A,AGB$5)/AGB$3,0)/3600/$E31</f>
        <v>0.0149060053661616</v>
      </c>
      <c r="AGC31" s="0" t="n">
        <f aca="false">IF($BR31="●",SUMIFS(ST_SUM!AGQ:AGQ,ST_SUM!$L:$L,$G31)/COUNTIFS($G:$G,$G31,$BR:$BR,"●",$A:$A,AGC$5)/AGC$3,0)/3600/$E31</f>
        <v>0</v>
      </c>
      <c r="AGD31" s="0" t="n">
        <f aca="false">IF($BS31="●",SUMIFS(ST_SUM!AGR:AGR,ST_SUM!$L:$L,$G31)/COUNTIFS($G:$G,$G31,$BS:$BS,"●",$A:$A,AGD$5)/AGD$3,0)/3600/$E31</f>
        <v>0.00944112215909091</v>
      </c>
      <c r="AGE31" s="0" t="n">
        <f aca="false">IF($BT31="●",SUMIFS(ST_SUM!AGS:AGS,ST_SUM!$L:$L,$G31)/COUNTIFS($G:$G,$G31,$BT:$BT,"●",$A:$A,AGE$5)/AGE$3,0)/3600/$E31</f>
        <v>0.0172962326388889</v>
      </c>
      <c r="AGF31" s="0" t="n">
        <f aca="false">SUM(ADS31:AGE31)</f>
        <v>0.632148642939815</v>
      </c>
    </row>
    <row r="32" customFormat="false" ht="15" hidden="false" customHeight="false" outlineLevel="0" collapsed="false">
      <c r="A32" s="0" t="s">
        <v>310</v>
      </c>
      <c r="B32" s="0" t="s">
        <v>311</v>
      </c>
      <c r="C32" s="0" t="s">
        <v>340</v>
      </c>
      <c r="E32" s="0" t="n">
        <v>16</v>
      </c>
      <c r="G32" s="0" t="n">
        <v>15.88</v>
      </c>
      <c r="H32" s="0" t="s">
        <v>313</v>
      </c>
      <c r="K32" s="0" t="s">
        <v>313</v>
      </c>
      <c r="L32" s="0" t="s">
        <v>313</v>
      </c>
      <c r="M32" s="0" t="s">
        <v>313</v>
      </c>
      <c r="N32" s="0" t="s">
        <v>313</v>
      </c>
      <c r="O32" s="0" t="s">
        <v>313</v>
      </c>
      <c r="Q32" s="0" t="s">
        <v>313</v>
      </c>
      <c r="R32" s="0" t="s">
        <v>313</v>
      </c>
      <c r="U32" s="0" t="s">
        <v>313</v>
      </c>
      <c r="V32" s="0" t="s">
        <v>313</v>
      </c>
      <c r="W32" s="0" t="s">
        <v>313</v>
      </c>
      <c r="Y32" s="0" t="s">
        <v>313</v>
      </c>
      <c r="AA32" s="0" t="s">
        <v>313</v>
      </c>
      <c r="AC32" s="0" t="s">
        <v>313</v>
      </c>
      <c r="AH32" s="0" t="s">
        <v>313</v>
      </c>
      <c r="AK32" s="0" t="s">
        <v>313</v>
      </c>
      <c r="AN32" s="0" t="s">
        <v>313</v>
      </c>
      <c r="AO32" s="0" t="s">
        <v>313</v>
      </c>
      <c r="AQ32" s="0" t="s">
        <v>313</v>
      </c>
      <c r="AS32" s="0" t="s">
        <v>313</v>
      </c>
      <c r="AT32" s="0" t="s">
        <v>313</v>
      </c>
      <c r="AU32" s="0" t="s">
        <v>313</v>
      </c>
      <c r="AV32" s="0" t="s">
        <v>313</v>
      </c>
      <c r="AX32" s="0" t="s">
        <v>313</v>
      </c>
      <c r="BA32" s="0" t="s">
        <v>313</v>
      </c>
      <c r="BB32" s="0" t="s">
        <v>313</v>
      </c>
      <c r="BC32" s="0" t="s">
        <v>313</v>
      </c>
      <c r="BD32" s="0" t="s">
        <v>313</v>
      </c>
      <c r="BH32" s="0" t="s">
        <v>313</v>
      </c>
      <c r="BJ32" s="0" t="s">
        <v>313</v>
      </c>
      <c r="BK32" s="0" t="s">
        <v>313</v>
      </c>
      <c r="BO32" s="0" t="s">
        <v>313</v>
      </c>
      <c r="BP32" s="0" t="s">
        <v>313</v>
      </c>
      <c r="BQ32" s="0" t="s">
        <v>313</v>
      </c>
      <c r="BR32" s="0" t="s">
        <v>313</v>
      </c>
      <c r="BS32" s="0" t="s">
        <v>313</v>
      </c>
      <c r="BT32" s="0" t="s">
        <v>313</v>
      </c>
      <c r="BU32" s="0" t="n">
        <f aca="false">IF($H32="●",SUMIFS(ST_SUM!CI:CI,ST_SUM!$L:$L,$G32)/COUNTIFS($G:$G,$G32,$H:$H,"●",$A:$A,BU$5)/BU$3,0)/3600/$E32</f>
        <v>0.0100445052083333</v>
      </c>
      <c r="BV32" s="0" t="n">
        <f aca="false">IF($I32="●",SUMIFS(ST_SUM!CJ:CJ,ST_SUM!$L:$L,$G32)/COUNTIFS($G:$G,$G32,$I:$I,"●",$A:$A,BV$5)/BV$3,0)/3600/$E32</f>
        <v>0</v>
      </c>
      <c r="BW32" s="0" t="n">
        <f aca="false">IF($J32="●",SUMIFS(ST_SUM!CK:CK,ST_SUM!$L:$L,$G32)/COUNTIFS($G:$G,$G32,$J:$J,"●",$A:$A,BW$5)/BW$3,0)/3600/$E32</f>
        <v>0</v>
      </c>
      <c r="BX32" s="0" t="n">
        <f aca="false">IF($K32="●",SUMIFS(ST_SUM!CL:CL,ST_SUM!$L:$L,$G32)/COUNTIFS($G:$G,$G32,$K:$K,"●",$A:$A,BX$5)/BX$3,0)/3600/$E32</f>
        <v>0.0147086892361111</v>
      </c>
      <c r="BY32" s="0" t="n">
        <f aca="false">IF($L32="●",SUMIFS(ST_SUM!CM:CM,ST_SUM!$L:$L,$G32)/COUNTIFS($G:$G,$G32,$L:$L,"●",$A:$A,BY$5)/BY$3,0)/3600/$E32</f>
        <v>0.022751125</v>
      </c>
      <c r="BZ32" s="0" t="n">
        <f aca="false">IF($M32="●",SUMIFS(ST_SUM!CN:CN,ST_SUM!$L:$L,$G32)/COUNTIFS($G:$G,$G32,$M:$M,"●",$A:$A,BZ$5)/BZ$3,0)/3600/$E32</f>
        <v>0.0113809027777778</v>
      </c>
      <c r="CA32" s="0" t="n">
        <f aca="false">IF($N32="●",SUMIFS(ST_SUM!CO:CO,ST_SUM!$L:$L,$G32)/COUNTIFS($G:$G,$G32,$N:$N,"●",$A:$A,CA$5)/CA$3,0)/3600/$E32</f>
        <v>0.0574894856770833</v>
      </c>
      <c r="CB32" s="0" t="n">
        <f aca="false">IF($O32="●",SUMIFS(ST_SUM!CP:CP,ST_SUM!$L:$L,$G32,ST_SUM!$M:$M,IF($B32='PART METHOD'!$D$4,"FMCNC1",IF($B32='PART METHOD'!$D$6,"FMCNC2","STD")))/IF($B32='PART METHOD'!$D$4,COUNTIFS($G:$G,$G32,$O:$O,"●",$A:$A,CB$5,$B:$B,'PART METHOD'!$D$4),IF($B32='PART METHOD'!$D$6,COUNTIFS($G:$G,$G32,$O:$O,"●",$A:$A,CB$5,$B:$B,'PART METHOD'!$D$6),COUNTIFS($G:$G,$G32,$O:$O,"●",$A:$A,CB$5,$B:$B,"&lt;&gt;"&amp;'PART METHOD'!$D$4,$B:$B,"&lt;&gt;"&amp;'PART METHOD'!$D$6)))/CB$3,0)/3600/$E32</f>
        <v>0.0197401041666667</v>
      </c>
      <c r="CC32" s="0" t="n">
        <f aca="false">IF($P32="●",SUMIFS(ST_SUM!CQ:CQ,ST_SUM!$L:$L,$G32,ST_SUM!$M:$M,IF($B32='PART METHOD'!$D$4,"FMCNC1",IF($B32='PART METHOD'!$D$6,"FMCNC2","STD")))/IF($B32='PART METHOD'!$D$4,COUNTIFS($G:$G,$G32,$P:$P,"●",$A:$A,CC$5,$B:$B,'PART METHOD'!$D$4),IF($B32='PART METHOD'!$D$6,COUNTIFS($G:$G,$G32,$P:$P,"●",$A:$A,CC$5,$B:$B,'PART METHOD'!$D$6),COUNTIFS($G:$G,$G32,$P:$P,"●",$A:$A,CC$5,$B:$B,"&lt;&gt;"&amp;'PART METHOD'!$D$4,$B:$B,"&lt;&gt;"&amp;'PART METHOD'!$D$6)))/CC$3,0)/3600/$E32</f>
        <v>0</v>
      </c>
      <c r="CD32" s="0" t="n">
        <f aca="false">IF($Q32="●",SUMIFS(ST_SUM!CR:CR,ST_SUM!$L:$L,$G32,ST_SUM!$M:$M,IF($B32='PART METHOD'!$D$4,"FMCNC1",IF($B32='PART METHOD'!$D$6,"FMCNC2","STD")))/IF($B32='PART METHOD'!$D$4,COUNTIFS($G:$G,$G32,$Q:$Q,"●",$A:$A,CD$5,$B:$B,'PART METHOD'!$D$4),IF($B32='PART METHOD'!$D$6,COUNTIFS($G:$G,$G32,$Q:$Q,"●",$A:$A,CD$5,$B:$B,'PART METHOD'!$D$6),COUNTIFS($G:$G,$G32,$Q:$Q,"●",$A:$A,CD$5,$B:$B,"&lt;&gt;"&amp;'PART METHOD'!$D$4,$B:$B,"&lt;&gt;"&amp;'PART METHOD'!$D$6)))/CD$3,0)/3600/$E32</f>
        <v>0.0192649609375</v>
      </c>
      <c r="CE32" s="0" t="n">
        <f aca="false">IF($R32="●",SUMIFS(ST_SUM!CS:CS,ST_SUM!$L:$L,$G32,ST_SUM!$M:$M,IF($B32='PART METHOD'!$D$4,"FMCNC1",IF($B32='PART METHOD'!$D$6,"FMCNC2","STD")))/IF($B32='PART METHOD'!$D$4,COUNTIFS($G:$G,$G32,$R:$R,"●",$A:$A,CE$5,$B:$B,'PART METHOD'!$D$4),IF($B32='PART METHOD'!$D$6,COUNTIFS($G:$G,$G32,$R:$R,"●",$A:$A,CE$5,$B:$B,'PART METHOD'!$D$6),COUNTIFS($G:$G,$G32,$R:$R,"●",$A:$A,CE$5,$B:$B,"&lt;&gt;"&amp;'PART METHOD'!$D$4,$B:$B,"&lt;&gt;"&amp;'PART METHOD'!$D$6)))/CE$3,0)/3600/$E32</f>
        <v>0.0468685329861111</v>
      </c>
      <c r="CF32" s="0" t="n">
        <f aca="false">IF($S32="●",SUMIFS(ST_SUM!CT:CT,ST_SUM!$L:$L,$G32,ST_SUM!$M:$M,IF($B32='PART METHOD'!$D$4,"FMCNC1",IF($B32='PART METHOD'!$D$6,"FMCNC2","STD")))/IF($B32='PART METHOD'!$D$4,COUNTIFS($G:$G,$G32,$S:$S,"●",$A:$A,CF$5,$B:$B,'PART METHOD'!$D$4),IF($B32='PART METHOD'!$D$6,COUNTIFS($G:$G,$G32,$S:$S,"●",$A:$A,CF$5,$B:$B,'PART METHOD'!$D$6),COUNTIFS($G:$G,$G32,$S:$S,"●",$A:$A,CF$5,$B:$B,"&lt;&gt;"&amp;'PART METHOD'!$D$4,$B:$B,"&lt;&gt;"&amp;'PART METHOD'!$D$6)))/CF$3,0)/3600/$E32</f>
        <v>0</v>
      </c>
      <c r="CG32" s="0" t="n">
        <f aca="false">IF($T32="●",SUMIFS(ST_SUM!CU:CU,ST_SUM!$L:$L,$G32,ST_SUM!$M:$M,IF($B32='PART METHOD'!$D$4,"FMCNC1",IF($B32='PART METHOD'!$D$6,"FMCNC2","STD")))/IF($B32='PART METHOD'!$D$4,COUNTIFS($G:$G,$G32,$T:$T,"●",$A:$A,CG$5,$B:$B,'PART METHOD'!$D$4),IF($B32='PART METHOD'!$D$6,COUNTIFS($G:$G,$G32,$T:$T,"●",$A:$A,CG$5,$B:$B,'PART METHOD'!$D$6),COUNTIFS($G:$G,$G32,$T:$T,"●",$A:$A,CG$5,$B:$B,"&lt;&gt;"&amp;'PART METHOD'!$D$4,$B:$B,"&lt;&gt;"&amp;'PART METHOD'!$D$6)))/CG$3,0)/3600/$E32</f>
        <v>0</v>
      </c>
      <c r="CH32" s="0" t="n">
        <f aca="false">IF($U32="●",SUMIFS(ST_SUM!CV:CV,ST_SUM!$L:$L,$G32,ST_SUM!$M:$M,IF($B32='PART METHOD'!$D$4,"FMCNC1",IF($B32='PART METHOD'!$D$6,"FMCNC2","STD")))/IF($B32='PART METHOD'!$D$4,COUNTIFS($G:$G,$G32,$U:$U,"●",$A:$A,CH$5,$B:$B,'PART METHOD'!$D$4),IF($B32='PART METHOD'!$D$6,COUNTIFS($G:$G,$G32,$U:$U,"●",$A:$A,CH$5,$B:$B,'PART METHOD'!$D$6),COUNTIFS($G:$G,$G32,$U:$U,"●",$A:$A,CH$5,$B:$B,"&lt;&gt;"&amp;'PART METHOD'!$D$4,$B:$B,"&lt;&gt;"&amp;'PART METHOD'!$D$6)))/CH$3,0)/3600/$E32</f>
        <v>0.0200275607638889</v>
      </c>
      <c r="CI32" s="0" t="n">
        <f aca="false">IF($V32="●",SUMIFS(ST_SUM!CW:CW,ST_SUM!$L:$L,$G32,ST_SUM!$M:$M,IF($B32='PART METHOD'!$D$4,"FMCNC1",IF($B32='PART METHOD'!$D$6,"FMCNC2","STD")))/IF($B32='PART METHOD'!$D$4,COUNTIFS($G:$G,$G32,$V:$V,"●",$A:$A,CI$5,$B:$B,'PART METHOD'!$D$4),IF($B32='PART METHOD'!$D$6,COUNTIFS($G:$G,$G32,$V:$V,"●",$A:$A,CI$5,$B:$B,'PART METHOD'!$D$6),COUNTIFS($G:$G,$G32,$V:$V,"●",$A:$A,CI$5,$B:$B,"&lt;&gt;"&amp;'PART METHOD'!$D$4,$B:$B,"&lt;&gt;"&amp;'PART METHOD'!$D$6)))/CI$3,0)/3600/$E32</f>
        <v>0.0391865711805556</v>
      </c>
      <c r="CJ32" s="0" t="n">
        <f aca="false">IF($W32="●",SUMIFS(ST_SUM!CX:CX,ST_SUM!$L:$L,$G32,ST_SUM!$N:$N,IF($B32='PART METHOD'!$D$5,"HAND","STD"))/COUNTIFS($G:$G,$G32,$W:$W,"●",$A:$A,CJ$5,$B:$B,IF($B32='PART METHOD'!$D$5,'PART METHOD'!$D$5,"&lt;&gt;"&amp;'PART METHOD'!$D$5))/CJ$3,0)/3600/$E32</f>
        <v>0.0152142144097222</v>
      </c>
      <c r="CK32" s="0" t="n">
        <f aca="false">IF($X32="●",SUMIFS(ST_SUM!CY:CY,ST_SUM!$L:$L,$G32)/COUNTIFS($G:$G,$G32,$X:$X,"●",$A:$A,CK$5)/CK$3,0)/3600/$E32</f>
        <v>0</v>
      </c>
      <c r="CL32" s="0" t="n">
        <f aca="false">IF($Y32="●",SUMIFS(ST_SUM!CZ:CZ,ST_SUM!$L:$L,$G32)/COUNTIFS($G:$G,$G32,$Y:$Y,"●",$A:$A,CL$5)/CL$3,0)/3600/$E32</f>
        <v>0.0106930700231481</v>
      </c>
      <c r="CM32" s="0" t="n">
        <f aca="false">IF($Z32="●",SUMIFS(ST_SUM!DA:DA,ST_SUM!$L:$L,$G32)/COUNTIFS($G:$G,$G32,$Z:$Z,"●",$A:$A,CM$5)/CM$3,0)/3600/$E32</f>
        <v>0</v>
      </c>
      <c r="CN32" s="0" t="n">
        <f aca="false">IF($AA32="●",SUMIFS(ST_SUM!DB:DB,ST_SUM!$L:$L,$G32)/COUNTIFS($G:$G,$G32,$AA:$AA,"●",$A:$A,CN$5)/CN$3,0)/3600/$E32</f>
        <v>0.0122278645833333</v>
      </c>
      <c r="CO32" s="0" t="n">
        <f aca="false">IF($AB32="●",SUMIFS(ST_SUM!DC:DC,ST_SUM!$L:$L,$G32)/COUNTIFS($G:$G,$G32,$AB:$AB,"●",$A:$A,CO$5)/CO$3,0)/3600/$E32</f>
        <v>0</v>
      </c>
      <c r="CP32" s="0" t="n">
        <f aca="false">IF($AC32="●",SUMIFS(ST_SUM!DD:DD,ST_SUM!$L:$L,$G32)/COUNTIFS($G:$G,$G32,$AC:$AC,"●",$A:$A,CP$5)/CP$3,0)/3600/$E32</f>
        <v>0.00143207175925926</v>
      </c>
      <c r="CQ32" s="0" t="n">
        <f aca="false">IF($AD32="●",SUMIFS(ST_SUM!DE:DE,ST_SUM!$L:$L,$G32)/COUNTIFS($G:$G,$G32,$AD:$AD,"●",$A:$A,CQ$5)/CQ$3,0)/3600/$E32</f>
        <v>0</v>
      </c>
      <c r="CR32" s="0" t="n">
        <f aca="false">IF($AE32="●",SUMIFS(ST_SUM!DF:DF,ST_SUM!$L:$L,$G32)/COUNTIFS($G:$G,$G32,$AE:$AE,"●",$A:$A,CR$5)/CR$3,0)/3600/$E32</f>
        <v>0</v>
      </c>
      <c r="CS32" s="0" t="n">
        <f aca="false">IF($AF32="●",SUMIFS(ST_SUM!DG:DG,ST_SUM!$L:$L,$G32)/COUNTIFS($G:$G,$G32,$AF:$AF,"●",$A:$A,CS$5)/CS$3,0)/3600/$E32</f>
        <v>0</v>
      </c>
      <c r="CT32" s="0" t="n">
        <f aca="false">IF($AG32="●",SUMIFS(ST_SUM!DH:DH,ST_SUM!$L:$L,$G32)/COUNTIFS($G:$G,$G32,$AG:$AG,"●",$A:$A,CT$5)/CT$3,0)/3600/$E32</f>
        <v>0</v>
      </c>
      <c r="CU32" s="0" t="n">
        <f aca="false">IF($AH32="●",SUMIFS(ST_SUM!DI:DI,ST_SUM!$L:$L,$G32)/COUNTIFS($G:$G,$G32,$AH:$AH,"●",$A:$A,CU$5)/CU$3,0)/3600/$E32</f>
        <v>0.00984495370370371</v>
      </c>
      <c r="CV32" s="0" t="n">
        <f aca="false">IF($AI32="●",SUMIFS(ST_SUM!DJ:DJ,ST_SUM!$L:$L,$G32)/COUNTIFS($G:$G,$G32,$AI:$AI,"●",$A:$A,CV$5)/CV$3,0)/3600/$E32</f>
        <v>0</v>
      </c>
      <c r="CW32" s="0" t="n">
        <f aca="false">IF($AJ32="●",SUMIFS(ST_SUM!DK:DK,ST_SUM!$L:$L,$G32)/COUNTIFS($G:$G,$G32,$AJ:$AJ,"●",$A:$A,CW$5)/CW$3,0)/3600/$E32</f>
        <v>0</v>
      </c>
      <c r="CX32" s="0" t="n">
        <f aca="false">IF($AK32="●",SUMIFS(ST_SUM!DL:DL,ST_SUM!$L:$L,$G32)/COUNTIFS($G:$G,$G32,$AK:$AK,"●",$A:$A,CX$5)/CX$3,0)/3600/$E32</f>
        <v>0.00886034085648148</v>
      </c>
      <c r="CY32" s="0" t="n">
        <f aca="false">IF($AL32="●",SUMIFS(ST_SUM!DM:DM,ST_SUM!$L:$L,$G32)/COUNTIFS($G:$G,$G32,$AL:$AL,"●",$A:$A,CY$5)/CY$3,0)/3600/$E32</f>
        <v>0</v>
      </c>
      <c r="CZ32" s="0" t="n">
        <f aca="false">IF($AM32="●",SUMIFS(ST_SUM!DN:DN,ST_SUM!$L:$L,$G32)/COUNTIFS($G:$G,$G32,$AM:$AM,"●",$A:$A,CZ$5)/CZ$3,0)/3600/$E32</f>
        <v>0</v>
      </c>
      <c r="DA32" s="0" t="n">
        <f aca="false">IF($AN32="●",SUMIFS(ST_SUM!DO:DO,ST_SUM!$L:$L,$G32)/COUNTIFS($G:$G,$G32,$AN:$AN,"●",$A:$A,DA$5)/DA$3,0)/3600/$E32</f>
        <v>0.01495175</v>
      </c>
      <c r="DB32" s="0" t="n">
        <f aca="false">IF($AO32="●",SUMIFS(ST_SUM!DP:DP,ST_SUM!$L:$L,$G32)/COUNTIFS($G:$G,$G32,$AO:$AO,"●",$A:$A,DB$5)/DB$3,0)/3600/$E32</f>
        <v>0.00930868634259259</v>
      </c>
      <c r="DC32" s="0" t="n">
        <f aca="false">IF($AP32="●",SUMIFS(ST_SUM!DQ:DQ,ST_SUM!$L:$L,$G32)/COUNTIFS($G:$G,$G32,$AP:$AP,"●",$A:$A,DC$5)/DC$3,0)/3600/$E32</f>
        <v>0</v>
      </c>
      <c r="DD32" s="0" t="n">
        <f aca="false">IF($AQ32="●",SUMIFS(ST_SUM!DR:DR,ST_SUM!$L:$L,$G32)/COUNTIFS($G:$G,$G32,$AQ:$AQ,"●",$A:$A,DD$5)/DD$3,0)/3600/$E32</f>
        <v>0.00492759259259259</v>
      </c>
      <c r="DE32" s="0" t="n">
        <f aca="false">IF($AR32="●",SUMIFS(ST_SUM!DS:DS,ST_SUM!$L:$L,$G32)/COUNTIFS($G:$G,$G32,$AR:$AR,"●",$A:$A,DE$5)/DE$3,0)/3600/$E32</f>
        <v>0</v>
      </c>
      <c r="DF32" s="0" t="n">
        <f aca="false">IF($AS32="●",SUMIFS(ST_SUM!DT:DT,ST_SUM!$L:$L,$G32)/COUNTIFS($G:$G,$G32,$AS:$AS,"●",$A:$A,DF$5)/DF$3,0)/3600/$E32</f>
        <v>0.0150412109375</v>
      </c>
      <c r="DG32" s="0" t="n">
        <f aca="false">IF($AT32="●",SUMIFS(ST_SUM!DU:DU,ST_SUM!$L:$L,$G32)/COUNTIFS($G:$G,$G32,$AT:$AT,"●",$A:$A,DG$5)/DG$3,0)/3600/$E32</f>
        <v>0.0102720746527778</v>
      </c>
      <c r="DH32" s="0" t="n">
        <f aca="false">IF($AU32="●",SUMIFS(ST_SUM!DV:DV,ST_SUM!$L:$L,$G32)/COUNTIFS($G:$G,$G32,$AU:$AU,"●",$A:$A,DH$5)/DH$3,0)/3600/$E32</f>
        <v>0.0313192404513889</v>
      </c>
      <c r="DI32" s="0" t="n">
        <f aca="false">IF($AV32="●",SUMIFS(ST_SUM!DW:DW,ST_SUM!$L:$L,$G32)/COUNTIFS($G:$G,$G32,$AV:$AV,"●",$A:$A,DI$5)/DI$3,0)/3600/$E32</f>
        <v>0.00518124131944444</v>
      </c>
      <c r="DJ32" s="0" t="n">
        <f aca="false">IF($AW32="●",SUMIFS(ST_SUM!DX:DX,ST_SUM!$L:$L,$G32)/COUNTIFS($G:$G,$G32,$AW:$AW,"●",$A:$A,DJ$5)/DJ$3,0)/3600/$E32</f>
        <v>0</v>
      </c>
      <c r="DK32" s="0" t="n">
        <f aca="false">IF($AX32="●",SUMIFS(ST_SUM!DY:DY,ST_SUM!$L:$L,$G32)/COUNTIFS($G:$G,$G32,$AX:$AX,"●",$A:$A,DK$5)/DK$3,0)/3600/$E32</f>
        <v>0.0188281741898148</v>
      </c>
      <c r="DL32" s="0" t="n">
        <f aca="false">IF($AY32="●",SUMIFS(ST_SUM!DZ:DZ,ST_SUM!$L:$L,$G32)/COUNTIFS($G:$G,$G32,$AY:$AY,"●",$A:$A,DL$5)/DL$3,0)/3600/$E32</f>
        <v>0</v>
      </c>
      <c r="DM32" s="0" t="n">
        <f aca="false">IF($AZ32="●",SUMIFS(ST_SUM!EA:EA,ST_SUM!$L:$L,$G32)/COUNTIFS($G:$G,$G32,$AZ:$AZ,"●",$A:$A,DM$5)/DM$3,0)/3600/$E32</f>
        <v>0</v>
      </c>
      <c r="DN32" s="0" t="n">
        <f aca="false">IF($BA32="●",SUMIFS(ST_SUM!EB:EB,ST_SUM!$L:$L,$G32)/COUNTIFS($G:$G,$G32,$BA:$BA,"●",$A:$A,DN$5)/DN$3,0)/3600/$E32</f>
        <v>0.0210377690972222</v>
      </c>
      <c r="DO32" s="0" t="n">
        <f aca="false">IF($BB32="●",SUMIFS(ST_SUM!EC:EC,ST_SUM!$L:$L,$G32)/COUNTIFS($G:$G,$G32,$BB:$BB,"●",$A:$A,DO$5)/DO$3,0)/3600/$E32</f>
        <v>0.00621556712962963</v>
      </c>
      <c r="DP32" s="0" t="n">
        <f aca="false">IF($BC32="●",SUMIFS(ST_SUM!ED:ED,ST_SUM!$L:$L,$G32)/COUNTIFS($G:$G,$G32,$BC:$BC,"●",$A:$A,DP$5)/DP$3,0)/3600/$E32</f>
        <v>0.0128772786458333</v>
      </c>
      <c r="DQ32" s="0" t="n">
        <f aca="false">IF($BD32="●",SUMIFS(ST_SUM!EE:EE,ST_SUM!$L:$L,$G32)/COUNTIFS($G:$G,$G32,$BD:$BD,"●",$A:$A,DQ$5)/DQ$3,0)/3600/$E32</f>
        <v>0.00470498263888889</v>
      </c>
      <c r="DR32" s="0" t="n">
        <f aca="false">IF($BE32="●",SUMIFS(ST_SUM!EF:EF,ST_SUM!$L:$L,$G32)/COUNTIFS($G:$G,$G32,$BE:$BE,"●",$A:$A,DR$5)/DR$3,0)/3600/$E32</f>
        <v>0</v>
      </c>
      <c r="DS32" s="0" t="n">
        <f aca="false">IF($BF32="●",SUMIFS(ST_SUM!EG:EG,ST_SUM!$L:$L,$G32)/COUNTIFS($G:$G,$G32,$BF:$BF,"●",$A:$A,DS$5)/DS$3,0)/3600/$E32</f>
        <v>0</v>
      </c>
      <c r="DT32" s="0" t="n">
        <f aca="false">IF($BG32="●",SUMIFS(ST_SUM!EH:EH,ST_SUM!$L:$L,$G32)/COUNTIFS($G:$G,$G32,$BG:$BG,"●",$A:$A,DT$5)/DT$3,0)/3600/$E32</f>
        <v>0</v>
      </c>
      <c r="DU32" s="0" t="n">
        <f aca="false">IF($BH32="●",SUMIFS(ST_SUM!EI:EI,ST_SUM!$L:$L,$G32)/COUNTIFS($G:$G,$G32,$BH:$BH,"●",$A:$A,DU$5)/DU$3,0)/3600/$E32</f>
        <v>0.0131476649305556</v>
      </c>
      <c r="DV32" s="0" t="n">
        <f aca="false">IF($BI32="●",SUMIFS(ST_SUM!EJ:EJ,ST_SUM!$L:$L,$G32)/COUNTIFS($G:$G,$G32,$BI:$BI,"●",$A:$A,DV$5)/DV$3,0)/3600/$E32</f>
        <v>0</v>
      </c>
      <c r="DW32" s="0" t="n">
        <f aca="false">IF($BJ32="●",SUMIFS(ST_SUM!EK:EK,ST_SUM!$L:$L,$G32)/COUNTIFS($G:$G,$G32,$BJ:$BJ,"●",$A:$A,DW$5)/DW$3,0)/3600/$E32</f>
        <v>0.0106976725260417</v>
      </c>
      <c r="DX32" s="0" t="n">
        <f aca="false">IF($BK32="●",SUMIFS(ST_SUM!EL:EL,ST_SUM!$L:$L,$G32)/COUNTIFS($G:$G,$G32,$BK:$BK,"●",$A:$A,DX$5)/DX$3,0)/3600/$E32</f>
        <v>0.0136288194444444</v>
      </c>
      <c r="DY32" s="0" t="n">
        <f aca="false">IF($BL32="●",SUMIFS(ST_SUM!EM:EM,ST_SUM!$L:$L,$G32)/COUNTIFS($G:$G,$G32,$BL:$BL,"●",$A:$A,DY$5)/DY$3,0)/3600/$E32</f>
        <v>0</v>
      </c>
      <c r="DZ32" s="0" t="n">
        <f aca="false">IF($BM32="●",SUMIFS(ST_SUM!EN:EN,ST_SUM!$L:$L,$G32)/COUNTIFS($G:$G,$G32,$BM:$BM,"●",$A:$A,DZ$5)/DZ$3,0)/3600/$E32</f>
        <v>0</v>
      </c>
      <c r="EA32" s="0" t="n">
        <f aca="false">IF($BN32="●",SUMIFS(ST_SUM!EO:EO,ST_SUM!$L:$L,$G32)/COUNTIFS($G:$G,$G32,$BN:$BN,"●",$A:$A,EA$5)/EA$3,0)/3600/$E32</f>
        <v>0</v>
      </c>
      <c r="EB32" s="0" t="n">
        <f aca="false">IF($BO32="●",SUMIFS(ST_SUM!EP:EP,ST_SUM!$L:$L,$G32)/COUNTIFS($G:$G,$G32,$BO:$BO,"●",$A:$A,EB$5)/EB$3,0)/3600/$E32</f>
        <v>0.00614136863425926</v>
      </c>
      <c r="EC32" s="0" t="n">
        <f aca="false">IF($BP32="●",SUMIFS(ST_SUM!EQ:EQ,ST_SUM!$L:$L,$G32)/COUNTIFS($G:$G,$G32,$BP:$BP,"●",$A:$A,EC$5)/EC$3,0)/3600/$E32</f>
        <v>0.0148477777777778</v>
      </c>
      <c r="ED32" s="0" t="n">
        <f aca="false">IF($BQ32="●",SUMIFS(ST_SUM!ER:ER,ST_SUM!$L:$L,$G32)/COUNTIFS($G:$G,$G32,$BQ:$BQ,"●",$A:$A,ED$5)/ED$3,0)/3600/$E32</f>
        <v>0.0112950737847222</v>
      </c>
      <c r="EE32" s="0" t="n">
        <f aca="false">IF($BR32="●",SUMIFS(ST_SUM!ES:ES,ST_SUM!$L:$L,$G32)/COUNTIFS($G:$G,$G32,$BR:$BR,"●",$A:$A,EE$5)/EE$3,0)/3600/$E32</f>
        <v>0.00759548611111111</v>
      </c>
      <c r="EF32" s="0" t="n">
        <f aca="false">IF($BS32="●",SUMIFS(ST_SUM!ET:ET,ST_SUM!$L:$L,$G32)/COUNTIFS($G:$G,$G32,$BS:$BS,"●",$A:$A,EF$5)/EF$3,0)/3600/$E32</f>
        <v>0.00967196180555556</v>
      </c>
      <c r="EG32" s="0" t="n">
        <f aca="false">IF($BT32="●",SUMIFS(ST_SUM!EU:EU,ST_SUM!$L:$L,$G32)/COUNTIFS($G:$G,$G32,$BT:$BT,"●",$A:$A,EG$5)/EG$3,0)/3600/$E32</f>
        <v>0.0166534866898148</v>
      </c>
      <c r="EH32" s="0" t="n">
        <f aca="false">SUM(BU32:EG32)</f>
        <v>0.578079832971644</v>
      </c>
      <c r="EI32" s="0" t="n">
        <f aca="false">IF($H32="●",SUMIFS(ST_SUM!EW:EW,ST_SUM!$L:$L,$G32)/COUNTIFS($G:$G,$G32,$H:$H,"●",$A:$A,EI$5)/EI$3,0)/3600/$E32</f>
        <v>0.0146742022156085</v>
      </c>
      <c r="EJ32" s="0" t="n">
        <f aca="false">IF($I32="●",SUMIFS(ST_SUM!EX:EX,ST_SUM!$L:$L,$G32)/COUNTIFS($G:$G,$G32,$I:$I,"●",$A:$A,EJ$5)/EJ$3,0)/3600/$E32</f>
        <v>0</v>
      </c>
      <c r="EK32" s="0" t="n">
        <f aca="false">IF($J32="●",SUMIFS(ST_SUM!EY:EY,ST_SUM!$L:$L,$G32)/COUNTIFS($G:$G,$G32,$J:$J,"●",$A:$A,EK$5)/EK$3,0)/3600/$E32</f>
        <v>0</v>
      </c>
      <c r="EL32" s="0" t="n">
        <f aca="false">IF($K32="●",SUMIFS(ST_SUM!EZ:EZ,ST_SUM!$L:$L,$G32)/COUNTIFS($G:$G,$G32,$K:$K,"●",$A:$A,EL$5)/EL$3,0)/3600/$E32</f>
        <v>0.0150184813161376</v>
      </c>
      <c r="EM32" s="0" t="n">
        <f aca="false">IF($L32="●",SUMIFS(ST_SUM!FA:FA,ST_SUM!$L:$L,$G32)/COUNTIFS($G:$G,$G32,$L:$L,"●",$A:$A,EM$5)/EM$3,0)/3600/$E32</f>
        <v>0.0192409370866402</v>
      </c>
      <c r="EN32" s="0" t="n">
        <f aca="false">IF($M32="●",SUMIFS(ST_SUM!FB:FB,ST_SUM!$L:$L,$G32)/COUNTIFS($G:$G,$G32,$M:$M,"●",$A:$A,EN$5)/EN$3,0)/3600/$E32</f>
        <v>0.00655904017857143</v>
      </c>
      <c r="EO32" s="0" t="n">
        <f aca="false">IF($N32="●",SUMIFS(ST_SUM!FC:FC,ST_SUM!$L:$L,$G32)/COUNTIFS($G:$G,$G32,$N:$N,"●",$A:$A,EO$5)/EO$3,0)/3600/$E32</f>
        <v>0.0358374586640212</v>
      </c>
      <c r="EP32" s="0" t="n">
        <f aca="false">IF($O32="●",SUMIFS(ST_SUM!FD:FD,ST_SUM!$L:$L,$G32,ST_SUM!$M:$M,IF($B32='PART METHOD'!$D$4,"FMCNC1",IF($B32='PART METHOD'!$D$6,"FMCNC2","STD")))/IF($B32='PART METHOD'!$D$4,COUNTIFS($G:$G,$G32,$O:$O,"●",$A:$A,EP$5,$B:$B,'PART METHOD'!$D$4),IF($B32='PART METHOD'!$D$6,COUNTIFS($G:$G,$G32,$O:$O,"●",$A:$A,EP$5,$B:$B,'PART METHOD'!$D$6),COUNTIFS($G:$G,$G32,$O:$O,"●",$A:$A,EP$5,$B:$B,"&lt;&gt;"&amp;'PART METHOD'!$D$4,$B:$B,"&lt;&gt;"&amp;'PART METHOD'!$D$6)))/EP$3,0)/3600/$E32</f>
        <v>0.0132131558641975</v>
      </c>
      <c r="EQ32" s="0" t="n">
        <f aca="false">IF($P32="●",SUMIFS(ST_SUM!FE:FE,ST_SUM!$L:$L,$G32,ST_SUM!$M:$M,IF($B32='PART METHOD'!$D$4,"FMCNC1",IF($B32='PART METHOD'!$D$6,"FMCNC2","STD")))/IF($B32='PART METHOD'!$D$4,COUNTIFS($G:$G,$G32,$P:$P,"●",$A:$A,EQ$5,$B:$B,'PART METHOD'!$D$4),IF($B32='PART METHOD'!$D$6,COUNTIFS($G:$G,$G32,$P:$P,"●",$A:$A,EQ$5,$B:$B,'PART METHOD'!$D$6),COUNTIFS($G:$G,$G32,$P:$P,"●",$A:$A,EQ$5,$B:$B,"&lt;&gt;"&amp;'PART METHOD'!$D$4,$B:$B,"&lt;&gt;"&amp;'PART METHOD'!$D$6)))/EQ$3,0)/3600/$E32</f>
        <v>0</v>
      </c>
      <c r="ER32" s="0" t="n">
        <f aca="false">IF($Q32="●",SUMIFS(ST_SUM!FF:FF,ST_SUM!$L:$L,$G32,ST_SUM!$M:$M,IF($B32='PART METHOD'!$D$4,"FMCNC1",IF($B32='PART METHOD'!$D$6,"FMCNC2","STD")))/IF($B32='PART METHOD'!$D$4,COUNTIFS($G:$G,$G32,$Q:$Q,"●",$A:$A,ER$5,$B:$B,'PART METHOD'!$D$4),IF($B32='PART METHOD'!$D$6,COUNTIFS($G:$G,$G32,$Q:$Q,"●",$A:$A,ER$5,$B:$B,'PART METHOD'!$D$6),COUNTIFS($G:$G,$G32,$Q:$Q,"●",$A:$A,ER$5,$B:$B,"&lt;&gt;"&amp;'PART METHOD'!$D$4,$B:$B,"&lt;&gt;"&amp;'PART METHOD'!$D$6)))/ER$3,0)/3600/$E32</f>
        <v>0.0147629836309524</v>
      </c>
      <c r="ES32" s="0" t="n">
        <f aca="false">IF($R32="●",SUMIFS(ST_SUM!FG:FG,ST_SUM!$L:$L,$G32,ST_SUM!$M:$M,IF($B32='PART METHOD'!$D$4,"FMCNC1",IF($B32='PART METHOD'!$D$6,"FMCNC2","STD")))/IF($B32='PART METHOD'!$D$4,COUNTIFS($G:$G,$G32,$R:$R,"●",$A:$A,ES$5,$B:$B,'PART METHOD'!$D$4),IF($B32='PART METHOD'!$D$6,COUNTIFS($G:$G,$G32,$R:$R,"●",$A:$A,ES$5,$B:$B,'PART METHOD'!$D$6),COUNTIFS($G:$G,$G32,$R:$R,"●",$A:$A,ES$5,$B:$B,"&lt;&gt;"&amp;'PART METHOD'!$D$4,$B:$B,"&lt;&gt;"&amp;'PART METHOD'!$D$6)))/ES$3,0)/3600/$E32</f>
        <v>0.0315932002314815</v>
      </c>
      <c r="ET32" s="0" t="n">
        <f aca="false">IF($S32="●",SUMIFS(ST_SUM!FH:FH,ST_SUM!$L:$L,$G32,ST_SUM!$M:$M,IF($B32='PART METHOD'!$D$4,"FMCNC1",IF($B32='PART METHOD'!$D$6,"FMCNC2","STD")))/IF($B32='PART METHOD'!$D$4,COUNTIFS($G:$G,$G32,$S:$S,"●",$A:$A,ET$5,$B:$B,'PART METHOD'!$D$4),IF($B32='PART METHOD'!$D$6,COUNTIFS($G:$G,$G32,$S:$S,"●",$A:$A,ET$5,$B:$B,'PART METHOD'!$D$6),COUNTIFS($G:$G,$G32,$S:$S,"●",$A:$A,ET$5,$B:$B,"&lt;&gt;"&amp;'PART METHOD'!$D$4,$B:$B,"&lt;&gt;"&amp;'PART METHOD'!$D$6)))/ET$3,0)/3600/$E32</f>
        <v>0</v>
      </c>
      <c r="EU32" s="0" t="n">
        <f aca="false">IF($T32="●",SUMIFS(ST_SUM!FI:FI,ST_SUM!$L:$L,$G32,ST_SUM!$M:$M,IF($B32='PART METHOD'!$D$4,"FMCNC1",IF($B32='PART METHOD'!$D$6,"FMCNC2","STD")))/IF($B32='PART METHOD'!$D$4,COUNTIFS($G:$G,$G32,$T:$T,"●",$A:$A,EU$5,$B:$B,'PART METHOD'!$D$4),IF($B32='PART METHOD'!$D$6,COUNTIFS($G:$G,$G32,$T:$T,"●",$A:$A,EU$5,$B:$B,'PART METHOD'!$D$6),COUNTIFS($G:$G,$G32,$T:$T,"●",$A:$A,EU$5,$B:$B,"&lt;&gt;"&amp;'PART METHOD'!$D$4,$B:$B,"&lt;&gt;"&amp;'PART METHOD'!$D$6)))/EU$3,0)/3600/$E32</f>
        <v>0</v>
      </c>
      <c r="EV32" s="0" t="n">
        <f aca="false">IF($U32="●",SUMIFS(ST_SUM!FJ:FJ,ST_SUM!$L:$L,$G32,ST_SUM!$M:$M,IF($B32='PART METHOD'!$D$4,"FMCNC1",IF($B32='PART METHOD'!$D$6,"FMCNC2","STD")))/IF($B32='PART METHOD'!$D$4,COUNTIFS($G:$G,$G32,$U:$U,"●",$A:$A,EV$5,$B:$B,'PART METHOD'!$D$4),IF($B32='PART METHOD'!$D$6,COUNTIFS($G:$G,$G32,$U:$U,"●",$A:$A,EV$5,$B:$B,'PART METHOD'!$D$6),COUNTIFS($G:$G,$G32,$U:$U,"●",$A:$A,EV$5,$B:$B,"&lt;&gt;"&amp;'PART METHOD'!$D$4,$B:$B,"&lt;&gt;"&amp;'PART METHOD'!$D$6)))/EV$3,0)/3600/$E32</f>
        <v>0.016664134837963</v>
      </c>
      <c r="EW32" s="0" t="n">
        <f aca="false">IF($V32="●",SUMIFS(ST_SUM!FK:FK,ST_SUM!$L:$L,$G32,ST_SUM!$M:$M,IF($B32='PART METHOD'!$D$4,"FMCNC1",IF($B32='PART METHOD'!$D$6,"FMCNC2","STD")))/IF($B32='PART METHOD'!$D$4,COUNTIFS($G:$G,$G32,$V:$V,"●",$A:$A,EW$5,$B:$B,'PART METHOD'!$D$4),IF($B32='PART METHOD'!$D$6,COUNTIFS($G:$G,$G32,$V:$V,"●",$A:$A,EW$5,$B:$B,'PART METHOD'!$D$6),COUNTIFS($G:$G,$G32,$V:$V,"●",$A:$A,EW$5,$B:$B,"&lt;&gt;"&amp;'PART METHOD'!$D$4,$B:$B,"&lt;&gt;"&amp;'PART METHOD'!$D$6)))/EW$3,0)/3600/$E32</f>
        <v>0.030890339781746</v>
      </c>
      <c r="EX32" s="0" t="n">
        <f aca="false">IF($W32="●",SUMIFS(ST_SUM!FL:FL,ST_SUM!$L:$L,$G32,ST_SUM!$N:$N,IF($B32='PART METHOD'!$D$5,"HAND","STD"))/COUNTIFS($G:$G,$G32,$W:$W,"●",$A:$A,EX$5,$B:$B,IF($B32='PART METHOD'!$D$5,'PART METHOD'!$D$5,"&lt;&gt;"&amp;'PART METHOD'!$D$5))/EX$3,0)/3600/$E32</f>
        <v>0.0118704447751323</v>
      </c>
      <c r="EY32" s="0" t="n">
        <f aca="false">IF($X32="●",SUMIFS(ST_SUM!FM:FM,ST_SUM!$L:$L,$G32)/COUNTIFS($G:$G,$G32,$X:$X,"●",$A:$A,EY$5)/EY$3,0)/3600/$E32</f>
        <v>0</v>
      </c>
      <c r="EZ32" s="0" t="n">
        <f aca="false">IF($Y32="●",SUMIFS(ST_SUM!FN:FN,ST_SUM!$L:$L,$G32)/COUNTIFS($G:$G,$G32,$Y:$Y,"●",$A:$A,EZ$5)/EZ$3,0)/3600/$E32</f>
        <v>0.00864750881834215</v>
      </c>
      <c r="FA32" s="0" t="n">
        <f aca="false">IF($Z32="●",SUMIFS(ST_SUM!FO:FO,ST_SUM!$L:$L,$G32)/COUNTIFS($G:$G,$G32,$Z:$Z,"●",$A:$A,FA$5)/FA$3,0)/3600/$E32</f>
        <v>0</v>
      </c>
      <c r="FB32" s="0" t="n">
        <f aca="false">IF($AA32="●",SUMIFS(ST_SUM!FP:FP,ST_SUM!$L:$L,$G32)/COUNTIFS($G:$G,$G32,$AA:$AA,"●",$A:$A,FB$5)/FB$3,0)/3600/$E32</f>
        <v>0.00526202132936508</v>
      </c>
      <c r="FC32" s="0" t="n">
        <f aca="false">IF($AB32="●",SUMIFS(ST_SUM!FQ:FQ,ST_SUM!$L:$L,$G32)/COUNTIFS($G:$G,$G32,$AB:$AB,"●",$A:$A,FC$5)/FC$3,0)/3600/$E32</f>
        <v>0</v>
      </c>
      <c r="FD32" s="0" t="n">
        <f aca="false">IF($AC32="●",SUMIFS(ST_SUM!FR:FR,ST_SUM!$L:$L,$G32)/COUNTIFS($G:$G,$G32,$AC:$AC,"●",$A:$A,FD$5)/FD$3,0)/3600/$E32</f>
        <v>0.00187678571428571</v>
      </c>
      <c r="FE32" s="0" t="n">
        <f aca="false">IF($AD32="●",SUMIFS(ST_SUM!FS:FS,ST_SUM!$L:$L,$G32)/COUNTIFS($G:$G,$G32,$AD:$AD,"●",$A:$A,FE$5)/FE$3,0)/3600/$E32</f>
        <v>0</v>
      </c>
      <c r="FF32" s="0" t="n">
        <f aca="false">IF($AE32="●",SUMIFS(ST_SUM!FT:FT,ST_SUM!$L:$L,$G32)/COUNTIFS($G:$G,$G32,$AE:$AE,"●",$A:$A,FF$5)/FF$3,0)/3600/$E32</f>
        <v>0</v>
      </c>
      <c r="FG32" s="0" t="n">
        <f aca="false">IF($AF32="●",SUMIFS(ST_SUM!FU:FU,ST_SUM!$L:$L,$G32)/COUNTIFS($G:$G,$G32,$AF:$AF,"●",$A:$A,FG$5)/FG$3,0)/3600/$E32</f>
        <v>0</v>
      </c>
      <c r="FH32" s="0" t="n">
        <f aca="false">IF($AG32="●",SUMIFS(ST_SUM!FV:FV,ST_SUM!$L:$L,$G32)/COUNTIFS($G:$G,$G32,$AG:$AG,"●",$A:$A,FH$5)/FH$3,0)/3600/$E32</f>
        <v>0</v>
      </c>
      <c r="FI32" s="0" t="n">
        <f aca="false">IF($AH32="●",SUMIFS(ST_SUM!FW:FW,ST_SUM!$L:$L,$G32)/COUNTIFS($G:$G,$G32,$AH:$AH,"●",$A:$A,FI$5)/FI$3,0)/3600/$E32</f>
        <v>0.00822446538800706</v>
      </c>
      <c r="FJ32" s="0" t="n">
        <f aca="false">IF($AI32="●",SUMIFS(ST_SUM!FX:FX,ST_SUM!$L:$L,$G32)/COUNTIFS($G:$G,$G32,$AI:$AI,"●",$A:$A,FJ$5)/FJ$3,0)/3600/$E32</f>
        <v>0</v>
      </c>
      <c r="FK32" s="0" t="n">
        <f aca="false">IF($AJ32="●",SUMIFS(ST_SUM!FY:FY,ST_SUM!$L:$L,$G32)/COUNTIFS($G:$G,$G32,$AJ:$AJ,"●",$A:$A,FK$5)/FK$3,0)/3600/$E32</f>
        <v>0</v>
      </c>
      <c r="FL32" s="0" t="n">
        <f aca="false">IF($AK32="●",SUMIFS(ST_SUM!FZ:FZ,ST_SUM!$L:$L,$G32)/COUNTIFS($G:$G,$G32,$AK:$AK,"●",$A:$A,FL$5)/FL$3,0)/3600/$E32</f>
        <v>0.00680172426146384</v>
      </c>
      <c r="FM32" s="0" t="n">
        <f aca="false">IF($AL32="●",SUMIFS(ST_SUM!GA:GA,ST_SUM!$L:$L,$G32)/COUNTIFS($G:$G,$G32,$AL:$AL,"●",$A:$A,FM$5)/FM$3,0)/3600/$E32</f>
        <v>0</v>
      </c>
      <c r="FN32" s="0" t="n">
        <f aca="false">IF($AM32="●",SUMIFS(ST_SUM!GB:GB,ST_SUM!$L:$L,$G32)/COUNTIFS($G:$G,$G32,$AM:$AM,"●",$A:$A,FN$5)/FN$3,0)/3600/$E32</f>
        <v>0</v>
      </c>
      <c r="FO32" s="0" t="n">
        <f aca="false">IF($AN32="●",SUMIFS(ST_SUM!GC:GC,ST_SUM!$L:$L,$G32)/COUNTIFS($G:$G,$G32,$AN:$AN,"●",$A:$A,FO$5)/FO$3,0)/3600/$E32</f>
        <v>0.0101583788029101</v>
      </c>
      <c r="FP32" s="0" t="n">
        <f aca="false">IF($AO32="●",SUMIFS(ST_SUM!GD:GD,ST_SUM!$L:$L,$G32)/COUNTIFS($G:$G,$G32,$AO:$AO,"●",$A:$A,FP$5)/FP$3,0)/3600/$E32</f>
        <v>0.00749704034391534</v>
      </c>
      <c r="FQ32" s="0" t="n">
        <f aca="false">IF($AP32="●",SUMIFS(ST_SUM!GE:GE,ST_SUM!$L:$L,$G32)/COUNTIFS($G:$G,$G32,$AP:$AP,"●",$A:$A,FQ$5)/FQ$3,0)/3600/$E32</f>
        <v>0</v>
      </c>
      <c r="FR32" s="0" t="n">
        <f aca="false">IF($AQ32="●",SUMIFS(ST_SUM!GF:GF,ST_SUM!$L:$L,$G32)/COUNTIFS($G:$G,$G32,$AQ:$AQ,"●",$A:$A,FR$5)/FR$3,0)/3600/$E32</f>
        <v>0.004539985670194</v>
      </c>
      <c r="FS32" s="0" t="n">
        <f aca="false">IF($AR32="●",SUMIFS(ST_SUM!GG:GG,ST_SUM!$L:$L,$G32)/COUNTIFS($G:$G,$G32,$AR:$AR,"●",$A:$A,FS$5)/FS$3,0)/3600/$E32</f>
        <v>0</v>
      </c>
      <c r="FT32" s="0" t="n">
        <f aca="false">IF($AS32="●",SUMIFS(ST_SUM!GH:GH,ST_SUM!$L:$L,$G32)/COUNTIFS($G:$G,$G32,$AS:$AS,"●",$A:$A,FT$5)/FT$3,0)/3600/$E32</f>
        <v>0.0136569444444444</v>
      </c>
      <c r="FU32" s="0" t="n">
        <f aca="false">IF($AT32="●",SUMIFS(ST_SUM!GI:GI,ST_SUM!$L:$L,$G32)/COUNTIFS($G:$G,$G32,$AT:$AT,"●",$A:$A,FU$5)/FU$3,0)/3600/$E32</f>
        <v>0.00691148726851852</v>
      </c>
      <c r="FV32" s="0" t="n">
        <f aca="false">IF($AU32="●",SUMIFS(ST_SUM!GJ:GJ,ST_SUM!$L:$L,$G32)/COUNTIFS($G:$G,$G32,$AU:$AU,"●",$A:$A,FV$5)/FV$3,0)/3600/$E32</f>
        <v>0.0165463913690476</v>
      </c>
      <c r="FW32" s="0" t="n">
        <f aca="false">IF($AV32="●",SUMIFS(ST_SUM!GK:GK,ST_SUM!$L:$L,$G32)/COUNTIFS($G:$G,$G32,$AV:$AV,"●",$A:$A,FW$5)/FW$3,0)/3600/$E32</f>
        <v>0.00450514770723104</v>
      </c>
      <c r="FX32" s="0" t="n">
        <f aca="false">IF($AW32="●",SUMIFS(ST_SUM!GL:GL,ST_SUM!$L:$L,$G32)/COUNTIFS($G:$G,$G32,$AW:$AW,"●",$A:$A,FX$5)/FX$3,0)/3600/$E32</f>
        <v>0</v>
      </c>
      <c r="FY32" s="0" t="n">
        <f aca="false">IF($AX32="●",SUMIFS(ST_SUM!GM:GM,ST_SUM!$L:$L,$G32)/COUNTIFS($G:$G,$G32,$AX:$AX,"●",$A:$A,FY$5)/FY$3,0)/3600/$E32</f>
        <v>0.0119021908068783</v>
      </c>
      <c r="FZ32" s="0" t="n">
        <f aca="false">IF($AY32="●",SUMIFS(ST_SUM!GN:GN,ST_SUM!$L:$L,$G32)/COUNTIFS($G:$G,$G32,$AY:$AY,"●",$A:$A,FZ$5)/FZ$3,0)/3600/$E32</f>
        <v>0</v>
      </c>
      <c r="GA32" s="0" t="n">
        <f aca="false">IF($AZ32="●",SUMIFS(ST_SUM!GO:GO,ST_SUM!$L:$L,$G32)/COUNTIFS($G:$G,$G32,$AZ:$AZ,"●",$A:$A,GA$5)/GA$3,0)/3600/$E32</f>
        <v>0</v>
      </c>
      <c r="GB32" s="0" t="n">
        <f aca="false">IF($BA32="●",SUMIFS(ST_SUM!GP:GP,ST_SUM!$L:$L,$G32)/COUNTIFS($G:$G,$G32,$BA:$BA,"●",$A:$A,GB$5)/GB$3,0)/3600/$E32</f>
        <v>0.0184987334656085</v>
      </c>
      <c r="GC32" s="0" t="n">
        <f aca="false">IF($BB32="●",SUMIFS(ST_SUM!GQ:GQ,ST_SUM!$L:$L,$G32)/COUNTIFS($G:$G,$G32,$BB:$BB,"●",$A:$A,GC$5)/GC$3,0)/3600/$E32</f>
        <v>0.00380235890652557</v>
      </c>
      <c r="GD32" s="0" t="n">
        <f aca="false">IF($BC32="●",SUMIFS(ST_SUM!GR:GR,ST_SUM!$L:$L,$G32)/COUNTIFS($G:$G,$G32,$BC:$BC,"●",$A:$A,GD$5)/GD$3,0)/3600/$E32</f>
        <v>0.00743663607804233</v>
      </c>
      <c r="GE32" s="0" t="n">
        <f aca="false">IF($BD32="●",SUMIFS(ST_SUM!GS:GS,ST_SUM!$L:$L,$G32)/COUNTIFS($G:$G,$G32,$BD:$BD,"●",$A:$A,GE$5)/GE$3,0)/3600/$E32</f>
        <v>0.00580316323578042</v>
      </c>
      <c r="GF32" s="0" t="n">
        <f aca="false">IF($BE32="●",SUMIFS(ST_SUM!GT:GT,ST_SUM!$L:$L,$G32)/COUNTIFS($G:$G,$G32,$BE:$BE,"●",$A:$A,GF$5)/GF$3,0)/3600/$E32</f>
        <v>0</v>
      </c>
      <c r="GG32" s="0" t="n">
        <f aca="false">IF($BF32="●",SUMIFS(ST_SUM!GU:GU,ST_SUM!$L:$L,$G32)/COUNTIFS($G:$G,$G32,$BF:$BF,"●",$A:$A,GG$5)/GG$3,0)/3600/$E32</f>
        <v>0</v>
      </c>
      <c r="GH32" s="0" t="n">
        <f aca="false">IF($BG32="●",SUMIFS(ST_SUM!GV:GV,ST_SUM!$L:$L,$G32)/COUNTIFS($G:$G,$G32,$BG:$BG,"●",$A:$A,GH$5)/GH$3,0)/3600/$E32</f>
        <v>0</v>
      </c>
      <c r="GI32" s="0" t="n">
        <f aca="false">IF($BH32="●",SUMIFS(ST_SUM!GW:GW,ST_SUM!$L:$L,$G32)/COUNTIFS($G:$G,$G32,$BH:$BH,"●",$A:$A,GI$5)/GI$3,0)/3600/$E32</f>
        <v>0.0132983217592593</v>
      </c>
      <c r="GJ32" s="0" t="n">
        <f aca="false">IF($BI32="●",SUMIFS(ST_SUM!GX:GX,ST_SUM!$L:$L,$G32)/COUNTIFS($G:$G,$G32,$BI:$BI,"●",$A:$A,GJ$5)/GJ$3,0)/3600/$E32</f>
        <v>0</v>
      </c>
      <c r="GK32" s="0" t="n">
        <f aca="false">IF($BJ32="●",SUMIFS(ST_SUM!GY:GY,ST_SUM!$L:$L,$G32)/COUNTIFS($G:$G,$G32,$BJ:$BJ,"●",$A:$A,GK$5)/GK$3,0)/3600/$E32</f>
        <v>0.00387118055555556</v>
      </c>
      <c r="GL32" s="0" t="n">
        <f aca="false">IF($BK32="●",SUMIFS(ST_SUM!GZ:GZ,ST_SUM!$L:$L,$G32)/COUNTIFS($G:$G,$G32,$BK:$BK,"●",$A:$A,GL$5)/GL$3,0)/3600/$E32</f>
        <v>0.0110532614087302</v>
      </c>
      <c r="GM32" s="0" t="n">
        <f aca="false">IF($BL32="●",SUMIFS(ST_SUM!HA:HA,ST_SUM!$L:$L,$G32)/COUNTIFS($G:$G,$G32,$BL:$BL,"●",$A:$A,GM$5)/GM$3,0)/3600/$E32</f>
        <v>0</v>
      </c>
      <c r="GN32" s="0" t="n">
        <f aca="false">IF($BM32="●",SUMIFS(ST_SUM!HB:HB,ST_SUM!$L:$L,$G32)/COUNTIFS($G:$G,$G32,$BM:$BM,"●",$A:$A,GN$5)/GN$3,0)/3600/$E32</f>
        <v>0</v>
      </c>
      <c r="GO32" s="0" t="n">
        <f aca="false">IF($BN32="●",SUMIFS(ST_SUM!HC:HC,ST_SUM!$L:$L,$G32)/COUNTIFS($G:$G,$G32,$BN:$BN,"●",$A:$A,GO$5)/GO$3,0)/3600/$E32</f>
        <v>0</v>
      </c>
      <c r="GP32" s="0" t="n">
        <f aca="false">IF($BO32="●",SUMIFS(ST_SUM!HD:HD,ST_SUM!$L:$L,$G32)/COUNTIFS($G:$G,$G32,$BO:$BO,"●",$A:$A,GP$5)/GP$3,0)/3600/$E32</f>
        <v>0.00513344631834215</v>
      </c>
      <c r="GQ32" s="0" t="n">
        <f aca="false">IF($BP32="●",SUMIFS(ST_SUM!HE:HE,ST_SUM!$L:$L,$G32)/COUNTIFS($G:$G,$G32,$BP:$BP,"●",$A:$A,GQ$5)/GQ$3,0)/3600/$E32</f>
        <v>0.0105977471891534</v>
      </c>
      <c r="GR32" s="0" t="n">
        <f aca="false">IF($BQ32="●",SUMIFS(ST_SUM!HF:HF,ST_SUM!$L:$L,$G32)/COUNTIFS($G:$G,$G32,$BQ:$BQ,"●",$A:$A,GR$5)/GR$3,0)/3600/$E32</f>
        <v>0.0113183335400132</v>
      </c>
      <c r="GS32" s="0" t="n">
        <f aca="false">IF($BR32="●",SUMIFS(ST_SUM!HG:HG,ST_SUM!$L:$L,$G32)/COUNTIFS($G:$G,$G32,$BR:$BR,"●",$A:$A,GS$5)/GS$3,0)/3600/$E32</f>
        <v>0.00622106481481482</v>
      </c>
      <c r="GT32" s="0" t="n">
        <f aca="false">IF($BS32="●",SUMIFS(ST_SUM!HH:HH,ST_SUM!$L:$L,$G32)/COUNTIFS($G:$G,$G32,$BS:$BS,"●",$A:$A,GT$5)/GT$3,0)/3600/$E32</f>
        <v>0.00347339340828924</v>
      </c>
      <c r="GU32" s="0" t="n">
        <f aca="false">IF($BT32="●",SUMIFS(ST_SUM!HI:HI,ST_SUM!$L:$L,$G32)/COUNTIFS($G:$G,$G32,$BT:$BT,"●",$A:$A,GU$5)/GU$3,0)/3600/$E32</f>
        <v>0.0112342620149912</v>
      </c>
      <c r="GV32" s="0" t="n">
        <f aca="false">SUM(EI32:GU32)</f>
        <v>0.428596353202161</v>
      </c>
      <c r="GW32" s="0" t="n">
        <f aca="false">IF($H32="●",SUMIFS(ST_SUM!HK:HK,ST_SUM!$L:$L,$G32)/COUNTIFS($G:$G,$G32,$H:$H,"●",$A:$A,GW$5)/GW$3,0)/3600/$E32</f>
        <v>0.0036001171875</v>
      </c>
      <c r="GX32" s="0" t="n">
        <f aca="false">IF($I32="●",SUMIFS(ST_SUM!HL:HL,ST_SUM!$L:$L,$G32)/COUNTIFS($G:$G,$G32,$I:$I,"●",$A:$A,GX$5)/GX$3,0)/3600/$E32</f>
        <v>0</v>
      </c>
      <c r="GY32" s="0" t="n">
        <f aca="false">IF($J32="●",SUMIFS(ST_SUM!HM:HM,ST_SUM!$L:$L,$G32)/COUNTIFS($G:$G,$G32,$J:$J,"●",$A:$A,GY$5)/GY$3,0)/3600/$E32</f>
        <v>0</v>
      </c>
      <c r="GZ32" s="0" t="n">
        <f aca="false">IF($K32="●",SUMIFS(ST_SUM!HN:HN,ST_SUM!$L:$L,$G32)/COUNTIFS($G:$G,$G32,$K:$K,"●",$A:$A,GZ$5)/GZ$3,0)/3600/$E32</f>
        <v>0.00792918244949495</v>
      </c>
      <c r="HA32" s="0" t="n">
        <f aca="false">IF($L32="●",SUMIFS(ST_SUM!HO:HO,ST_SUM!$L:$L,$G32)/COUNTIFS($G:$G,$G32,$L:$L,"●",$A:$A,HA$5)/HA$3,0)/3600/$E32</f>
        <v>0.0149945628156566</v>
      </c>
      <c r="HB32" s="0" t="n">
        <f aca="false">IF($M32="●",SUMIFS(ST_SUM!HP:HP,ST_SUM!$L:$L,$G32)/COUNTIFS($G:$G,$G32,$M:$M,"●",$A:$A,HB$5)/HB$3,0)/3600/$E32</f>
        <v>0.0067607086489899</v>
      </c>
      <c r="HC32" s="0" t="n">
        <f aca="false">IF($N32="●",SUMIFS(ST_SUM!HQ:HQ,ST_SUM!$L:$L,$G32)/COUNTIFS($G:$G,$G32,$N:$N,"●",$A:$A,HC$5)/HC$3,0)/3600/$E32</f>
        <v>0.0177462910353535</v>
      </c>
      <c r="HD32" s="0" t="n">
        <f aca="false">IF($O32="●",SUMIFS(ST_SUM!HR:HR,ST_SUM!$L:$L,$G32,ST_SUM!$M:$M,IF($B32='PART METHOD'!$D$4,"FMCNC1",IF($B32='PART METHOD'!$D$6,"FMCNC2","STD")))/IF($B32='PART METHOD'!$D$4,COUNTIFS($G:$G,$G32,$O:$O,"●",$A:$A,HD$5,$B:$B,'PART METHOD'!$D$4),IF($B32='PART METHOD'!$D$6,COUNTIFS($G:$G,$G32,$O:$O,"●",$A:$A,HD$5,$B:$B,'PART METHOD'!$D$6),COUNTIFS($G:$G,$G32,$O:$O,"●",$A:$A,HD$5,$B:$B,"&lt;&gt;"&amp;'PART METHOD'!$D$4,$B:$B,"&lt;&gt;"&amp;'PART METHOD'!$D$6)))/HD$3,0)/3600/$E32</f>
        <v>0.0102286747685185</v>
      </c>
      <c r="HE32" s="0" t="n">
        <f aca="false">IF($P32="●",SUMIFS(ST_SUM!HS:HS,ST_SUM!$L:$L,$G32,ST_SUM!$M:$M,IF($B32='PART METHOD'!$D$4,"FMCNC1",IF($B32='PART METHOD'!$D$6,"FMCNC2","STD")))/IF($B32='PART METHOD'!$D$4,COUNTIFS($G:$G,$G32,$P:$P,"●",$A:$A,HE$5,$B:$B,'PART METHOD'!$D$4),IF($B32='PART METHOD'!$D$6,COUNTIFS($G:$G,$G32,$P:$P,"●",$A:$A,HE$5,$B:$B,'PART METHOD'!$D$6),COUNTIFS($G:$G,$G32,$P:$P,"●",$A:$A,HE$5,$B:$B,"&lt;&gt;"&amp;'PART METHOD'!$D$4,$B:$B,"&lt;&gt;"&amp;'PART METHOD'!$D$6)))/HE$3,0)/3600/$E32</f>
        <v>0</v>
      </c>
      <c r="HF32" s="0" t="n">
        <f aca="false">IF($Q32="●",SUMIFS(ST_SUM!HT:HT,ST_SUM!$L:$L,$G32,ST_SUM!$M:$M,IF($B32='PART METHOD'!$D$4,"FMCNC1",IF($B32='PART METHOD'!$D$6,"FMCNC2","STD")))/IF($B32='PART METHOD'!$D$4,COUNTIFS($G:$G,$G32,$Q:$Q,"●",$A:$A,HF$5,$B:$B,'PART METHOD'!$D$4),IF($B32='PART METHOD'!$D$6,COUNTIFS($G:$G,$G32,$Q:$Q,"●",$A:$A,HF$5,$B:$B,'PART METHOD'!$D$6),COUNTIFS($G:$G,$G32,$Q:$Q,"●",$A:$A,HF$5,$B:$B,"&lt;&gt;"&amp;'PART METHOD'!$D$4,$B:$B,"&lt;&gt;"&amp;'PART METHOD'!$D$6)))/HF$3,0)/3600/$E32</f>
        <v>0.00875225142045455</v>
      </c>
      <c r="HG32" s="0" t="n">
        <f aca="false">IF($R32="●",SUMIFS(ST_SUM!HU:HU,ST_SUM!$L:$L,$G32,ST_SUM!$M:$M,IF($B32='PART METHOD'!$D$4,"FMCNC1",IF($B32='PART METHOD'!$D$6,"FMCNC2","STD")))/IF($B32='PART METHOD'!$D$4,COUNTIFS($G:$G,$G32,$R:$R,"●",$A:$A,HG$5,$B:$B,'PART METHOD'!$D$4),IF($B32='PART METHOD'!$D$6,COUNTIFS($G:$G,$G32,$R:$R,"●",$A:$A,HG$5,$B:$B,'PART METHOD'!$D$6),COUNTIFS($G:$G,$G32,$R:$R,"●",$A:$A,HG$5,$B:$B,"&lt;&gt;"&amp;'PART METHOD'!$D$4,$B:$B,"&lt;&gt;"&amp;'PART METHOD'!$D$6)))/HG$3,0)/3600/$E32</f>
        <v>0.0280670659722222</v>
      </c>
      <c r="HH32" s="0" t="n">
        <f aca="false">IF($S32="●",SUMIFS(ST_SUM!HV:HV,ST_SUM!$L:$L,$G32,ST_SUM!$M:$M,IF($B32='PART METHOD'!$D$4,"FMCNC1",IF($B32='PART METHOD'!$D$6,"FMCNC2","STD")))/IF($B32='PART METHOD'!$D$4,COUNTIFS($G:$G,$G32,$S:$S,"●",$A:$A,HH$5,$B:$B,'PART METHOD'!$D$4),IF($B32='PART METHOD'!$D$6,COUNTIFS($G:$G,$G32,$S:$S,"●",$A:$A,HH$5,$B:$B,'PART METHOD'!$D$6),COUNTIFS($G:$G,$G32,$S:$S,"●",$A:$A,HH$5,$B:$B,"&lt;&gt;"&amp;'PART METHOD'!$D$4,$B:$B,"&lt;&gt;"&amp;'PART METHOD'!$D$6)))/HH$3,0)/3600/$E32</f>
        <v>0</v>
      </c>
      <c r="HI32" s="0" t="n">
        <f aca="false">IF($T32="●",SUMIFS(ST_SUM!HW:HW,ST_SUM!$L:$L,$G32,ST_SUM!$M:$M,IF($B32='PART METHOD'!$D$4,"FMCNC1",IF($B32='PART METHOD'!$D$6,"FMCNC2","STD")))/IF($B32='PART METHOD'!$D$4,COUNTIFS($G:$G,$G32,$T:$T,"●",$A:$A,HI$5,$B:$B,'PART METHOD'!$D$4),IF($B32='PART METHOD'!$D$6,COUNTIFS($G:$G,$G32,$T:$T,"●",$A:$A,HI$5,$B:$B,'PART METHOD'!$D$6),COUNTIFS($G:$G,$G32,$T:$T,"●",$A:$A,HI$5,$B:$B,"&lt;&gt;"&amp;'PART METHOD'!$D$4,$B:$B,"&lt;&gt;"&amp;'PART METHOD'!$D$6)))/HI$3,0)/3600/$E32</f>
        <v>0</v>
      </c>
      <c r="HJ32" s="0" t="n">
        <f aca="false">IF($U32="●",SUMIFS(ST_SUM!HX:HX,ST_SUM!$L:$L,$G32,ST_SUM!$M:$M,IF($B32='PART METHOD'!$D$4,"FMCNC1",IF($B32='PART METHOD'!$D$6,"FMCNC2","STD")))/IF($B32='PART METHOD'!$D$4,COUNTIFS($G:$G,$G32,$U:$U,"●",$A:$A,HJ$5,$B:$B,'PART METHOD'!$D$4),IF($B32='PART METHOD'!$D$6,COUNTIFS($G:$G,$G32,$U:$U,"●",$A:$A,HJ$5,$B:$B,'PART METHOD'!$D$6),COUNTIFS($G:$G,$G32,$U:$U,"●",$A:$A,HJ$5,$B:$B,"&lt;&gt;"&amp;'PART METHOD'!$D$4,$B:$B,"&lt;&gt;"&amp;'PART METHOD'!$D$6)))/HJ$3,0)/3600/$E32</f>
        <v>0.0111749175347222</v>
      </c>
      <c r="HK32" s="0" t="n">
        <f aca="false">IF($V32="●",SUMIFS(ST_SUM!HY:HY,ST_SUM!$L:$L,$G32,ST_SUM!$M:$M,IF($B32='PART METHOD'!$D$4,"FMCNC1",IF($B32='PART METHOD'!$D$6,"FMCNC2","STD")))/IF($B32='PART METHOD'!$D$4,COUNTIFS($G:$G,$G32,$V:$V,"●",$A:$A,HK$5,$B:$B,'PART METHOD'!$D$4),IF($B32='PART METHOD'!$D$6,COUNTIFS($G:$G,$G32,$V:$V,"●",$A:$A,HK$5,$B:$B,'PART METHOD'!$D$6),COUNTIFS($G:$G,$G32,$V:$V,"●",$A:$A,HK$5,$B:$B,"&lt;&gt;"&amp;'PART METHOD'!$D$4,$B:$B,"&lt;&gt;"&amp;'PART METHOD'!$D$6)))/HK$3,0)/3600/$E32</f>
        <v>0.022121314709596</v>
      </c>
      <c r="HL32" s="0" t="n">
        <f aca="false">IF($W32="●",SUMIFS(ST_SUM!HZ:HZ,ST_SUM!$L:$L,$G32,ST_SUM!$N:$N,IF($B32='PART METHOD'!$D$5,"HAND","STD"))/COUNTIFS($G:$G,$G32,$W:$W,"●",$A:$A,HL$5,$B:$B,IF($B32='PART METHOD'!$D$5,'PART METHOD'!$D$5,"&lt;&gt;"&amp;'PART METHOD'!$D$5))/HL$3,0)/3600/$E32</f>
        <v>0.0143090356691919</v>
      </c>
      <c r="HM32" s="0" t="n">
        <f aca="false">IF($X32="●",SUMIFS(ST_SUM!IA:IA,ST_SUM!$L:$L,$G32)/COUNTIFS($G:$G,$G32,$X:$X,"●",$A:$A,HM$5)/HM$3,0)/3600/$E32</f>
        <v>0</v>
      </c>
      <c r="HN32" s="0" t="n">
        <f aca="false">IF($Y32="●",SUMIFS(ST_SUM!IB:IB,ST_SUM!$L:$L,$G32)/COUNTIFS($G:$G,$G32,$Y:$Y,"●",$A:$A,HN$5)/HN$3,0)/3600/$E32</f>
        <v>0.00375786458333333</v>
      </c>
      <c r="HO32" s="0" t="n">
        <f aca="false">IF($Z32="●",SUMIFS(ST_SUM!IC:IC,ST_SUM!$L:$L,$G32)/COUNTIFS($G:$G,$G32,$Z:$Z,"●",$A:$A,HO$5)/HO$3,0)/3600/$E32</f>
        <v>0</v>
      </c>
      <c r="HP32" s="0" t="n">
        <f aca="false">IF($AA32="●",SUMIFS(ST_SUM!ID:ID,ST_SUM!$L:$L,$G32)/COUNTIFS($G:$G,$G32,$AA:$AA,"●",$A:$A,HP$5)/HP$3,0)/3600/$E32</f>
        <v>0.00879852233270202</v>
      </c>
      <c r="HQ32" s="0" t="n">
        <f aca="false">IF($AB32="●",SUMIFS(ST_SUM!IE:IE,ST_SUM!$L:$L,$G32)/COUNTIFS($G:$G,$G32,$AB:$AB,"●",$A:$A,HQ$5)/HQ$3,0)/3600/$E32</f>
        <v>0</v>
      </c>
      <c r="HR32" s="0" t="n">
        <f aca="false">IF($AC32="●",SUMIFS(ST_SUM!IF:IF,ST_SUM!$L:$L,$G32)/COUNTIFS($G:$G,$G32,$AC:$AC,"●",$A:$A,HR$5)/HR$3,0)/3600/$E32</f>
        <v>0.000731276304713805</v>
      </c>
      <c r="HS32" s="0" t="n">
        <f aca="false">IF($AD32="●",SUMIFS(ST_SUM!IG:IG,ST_SUM!$L:$L,$G32)/COUNTIFS($G:$G,$G32,$AD:$AD,"●",$A:$A,HS$5)/HS$3,0)/3600/$E32</f>
        <v>0</v>
      </c>
      <c r="HT32" s="0" t="n">
        <f aca="false">IF($AE32="●",SUMIFS(ST_SUM!IH:IH,ST_SUM!$L:$L,$G32)/COUNTIFS($G:$G,$G32,$AE:$AE,"●",$A:$A,HT$5)/HT$3,0)/3600/$E32</f>
        <v>0</v>
      </c>
      <c r="HU32" s="0" t="n">
        <f aca="false">IF($AF32="●",SUMIFS(ST_SUM!II:II,ST_SUM!$L:$L,$G32)/COUNTIFS($G:$G,$G32,$AF:$AF,"●",$A:$A,HU$5)/HU$3,0)/3600/$E32</f>
        <v>0</v>
      </c>
      <c r="HV32" s="0" t="n">
        <f aca="false">IF($AG32="●",SUMIFS(ST_SUM!IJ:IJ,ST_SUM!$L:$L,$G32)/COUNTIFS($G:$G,$G32,$AG:$AG,"●",$A:$A,HV$5)/HV$3,0)/3600/$E32</f>
        <v>0</v>
      </c>
      <c r="HW32" s="0" t="n">
        <f aca="false">IF($AH32="●",SUMIFS(ST_SUM!IK:IK,ST_SUM!$L:$L,$G32)/COUNTIFS($G:$G,$G32,$AH:$AH,"●",$A:$A,HW$5)/HW$3,0)/3600/$E32</f>
        <v>0.00589167981902357</v>
      </c>
      <c r="HX32" s="0" t="n">
        <f aca="false">IF($AI32="●",SUMIFS(ST_SUM!IL:IL,ST_SUM!$L:$L,$G32)/COUNTIFS($G:$G,$G32,$AI:$AI,"●",$A:$A,HX$5)/HX$3,0)/3600/$E32</f>
        <v>0</v>
      </c>
      <c r="HY32" s="0" t="n">
        <f aca="false">IF($AJ32="●",SUMIFS(ST_SUM!IM:IM,ST_SUM!$L:$L,$G32)/COUNTIFS($G:$G,$G32,$AJ:$AJ,"●",$A:$A,HY$5)/HY$3,0)/3600/$E32</f>
        <v>0</v>
      </c>
      <c r="HZ32" s="0" t="n">
        <f aca="false">IF($AK32="●",SUMIFS(ST_SUM!IN:IN,ST_SUM!$L:$L,$G32)/COUNTIFS($G:$G,$G32,$AK:$AK,"●",$A:$A,HZ$5)/HZ$3,0)/3600/$E32</f>
        <v>0.00447298834701178</v>
      </c>
      <c r="IA32" s="0" t="n">
        <f aca="false">IF($AL32="●",SUMIFS(ST_SUM!IO:IO,ST_SUM!$L:$L,$G32)/COUNTIFS($G:$G,$G32,$AL:$AL,"●",$A:$A,IA$5)/IA$3,0)/3600/$E32</f>
        <v>0</v>
      </c>
      <c r="IB32" s="0" t="n">
        <f aca="false">IF($AM32="●",SUMIFS(ST_SUM!IP:IP,ST_SUM!$L:$L,$G32)/COUNTIFS($G:$G,$G32,$AM:$AM,"●",$A:$A,IB$5)/IB$3,0)/3600/$E32</f>
        <v>0</v>
      </c>
      <c r="IC32" s="0" t="n">
        <f aca="false">IF($AN32="●",SUMIFS(ST_SUM!IQ:IQ,ST_SUM!$L:$L,$G32)/COUNTIFS($G:$G,$G32,$AN:$AN,"●",$A:$A,IC$5)/IC$3,0)/3600/$E32</f>
        <v>0.0056112610479798</v>
      </c>
      <c r="ID32" s="0" t="n">
        <f aca="false">IF($AO32="●",SUMIFS(ST_SUM!IR:IR,ST_SUM!$L:$L,$G32)/COUNTIFS($G:$G,$G32,$AO:$AO,"●",$A:$A,ID$5)/ID$3,0)/3600/$E32</f>
        <v>0.00973408564814815</v>
      </c>
      <c r="IE32" s="0" t="n">
        <f aca="false">IF($AP32="●",SUMIFS(ST_SUM!IS:IS,ST_SUM!$L:$L,$G32)/COUNTIFS($G:$G,$G32,$AP:$AP,"●",$A:$A,IE$5)/IE$3,0)/3600/$E32</f>
        <v>0</v>
      </c>
      <c r="IF32" s="0" t="n">
        <f aca="false">IF($AQ32="●",SUMIFS(ST_SUM!IT:IT,ST_SUM!$L:$L,$G32)/COUNTIFS($G:$G,$G32,$AQ:$AQ,"●",$A:$A,IF$5)/IF$3,0)/3600/$E32</f>
        <v>0.000867414772727273</v>
      </c>
      <c r="IG32" s="0" t="n">
        <f aca="false">IF($AR32="●",SUMIFS(ST_SUM!IU:IU,ST_SUM!$L:$L,$G32)/COUNTIFS($G:$G,$G32,$AR:$AR,"●",$A:$A,IG$5)/IG$3,0)/3600/$E32</f>
        <v>0</v>
      </c>
      <c r="IH32" s="0" t="n">
        <f aca="false">IF($AS32="●",SUMIFS(ST_SUM!IV:IV,ST_SUM!$L:$L,$G32)/COUNTIFS($G:$G,$G32,$AS:$AS,"●",$A:$A,IH$5)/IH$3,0)/3600/$E32</f>
        <v>0.0152684027777778</v>
      </c>
      <c r="II32" s="0" t="n">
        <f aca="false">IF($AT32="●",SUMIFS(ST_SUM!IW:IW,ST_SUM!$L:$L,$G32)/COUNTIFS($G:$G,$G32,$AT:$AT,"●",$A:$A,II$5)/II$3,0)/3600/$E32</f>
        <v>0.00538285195707071</v>
      </c>
      <c r="IJ32" s="0" t="n">
        <f aca="false">IF($AU32="●",SUMIFS(ST_SUM!IX:IX,ST_SUM!$L:$L,$G32)/COUNTIFS($G:$G,$G32,$AU:$AU,"●",$A:$A,IJ$5)/IJ$3,0)/3600/$E32</f>
        <v>0.0147382930871212</v>
      </c>
      <c r="IK32" s="0" t="n">
        <f aca="false">IF($AV32="●",SUMIFS(ST_SUM!IY:IY,ST_SUM!$L:$L,$G32)/COUNTIFS($G:$G,$G32,$AV:$AV,"●",$A:$A,IK$5)/IK$3,0)/3600/$E32</f>
        <v>0.00238785248316498</v>
      </c>
      <c r="IL32" s="0" t="n">
        <f aca="false">IF($AW32="●",SUMIFS(ST_SUM!IZ:IZ,ST_SUM!$L:$L,$G32)/COUNTIFS($G:$G,$G32,$AW:$AW,"●",$A:$A,IL$5)/IL$3,0)/3600/$E32</f>
        <v>0</v>
      </c>
      <c r="IM32" s="0" t="n">
        <f aca="false">IF($AX32="●",SUMIFS(ST_SUM!JA:JA,ST_SUM!$L:$L,$G32)/COUNTIFS($G:$G,$G32,$AX:$AX,"●",$A:$A,IM$5)/IM$3,0)/3600/$E32</f>
        <v>0.00732321654040404</v>
      </c>
      <c r="IN32" s="0" t="n">
        <f aca="false">IF($AY32="●",SUMIFS(ST_SUM!JB:JB,ST_SUM!$L:$L,$G32)/COUNTIFS($G:$G,$G32,$AY:$AY,"●",$A:$A,IN$5)/IN$3,0)/3600/$E32</f>
        <v>0</v>
      </c>
      <c r="IO32" s="0" t="n">
        <f aca="false">IF($AZ32="●",SUMIFS(ST_SUM!JC:JC,ST_SUM!$L:$L,$G32)/COUNTIFS($G:$G,$G32,$AZ:$AZ,"●",$A:$A,IO$5)/IO$3,0)/3600/$E32</f>
        <v>0</v>
      </c>
      <c r="IP32" s="0" t="n">
        <f aca="false">IF($BA32="●",SUMIFS(ST_SUM!JD:JD,ST_SUM!$L:$L,$G32)/COUNTIFS($G:$G,$G32,$BA:$BA,"●",$A:$A,IP$5)/IP$3,0)/3600/$E32</f>
        <v>0.0117787847222222</v>
      </c>
      <c r="IQ32" s="0" t="n">
        <f aca="false">IF($BB32="●",SUMIFS(ST_SUM!JE:JE,ST_SUM!$L:$L,$G32)/COUNTIFS($G:$G,$G32,$BB:$BB,"●",$A:$A,IQ$5)/IQ$3,0)/3600/$E32</f>
        <v>0.00162405303030303</v>
      </c>
      <c r="IR32" s="0" t="n">
        <f aca="false">IF($BC32="●",SUMIFS(ST_SUM!JF:JF,ST_SUM!$L:$L,$G32)/COUNTIFS($G:$G,$G32,$BC:$BC,"●",$A:$A,IR$5)/IR$3,0)/3600/$E32</f>
        <v>0.00426359690656566</v>
      </c>
      <c r="IS32" s="0" t="n">
        <f aca="false">IF($BD32="●",SUMIFS(ST_SUM!JG:JG,ST_SUM!$L:$L,$G32)/COUNTIFS($G:$G,$G32,$BD:$BD,"●",$A:$A,IS$5)/IS$3,0)/3600/$E32</f>
        <v>0.000394132733585859</v>
      </c>
      <c r="IT32" s="0" t="n">
        <f aca="false">IF($BE32="●",SUMIFS(ST_SUM!JH:JH,ST_SUM!$L:$L,$G32)/COUNTIFS($G:$G,$G32,$BE:$BE,"●",$A:$A,IT$5)/IT$3,0)/3600/$E32</f>
        <v>0</v>
      </c>
      <c r="IU32" s="0" t="n">
        <f aca="false">IF($BF32="●",SUMIFS(ST_SUM!JI:JI,ST_SUM!$L:$L,$G32)/COUNTIFS($G:$G,$G32,$BF:$BF,"●",$A:$A,IU$5)/IU$3,0)/3600/$E32</f>
        <v>0</v>
      </c>
      <c r="IV32" s="0" t="n">
        <f aca="false">IF($BG32="●",SUMIFS(ST_SUM!JJ:JJ,ST_SUM!$L:$L,$G32)/COUNTIFS($G:$G,$G32,$BG:$BG,"●",$A:$A,IV$5)/IV$3,0)/3600/$E32</f>
        <v>0</v>
      </c>
      <c r="IW32" s="0" t="n">
        <f aca="false">IF($BH32="●",SUMIFS(ST_SUM!JK:JK,ST_SUM!$L:$L,$G32)/COUNTIFS($G:$G,$G32,$BH:$BH,"●",$A:$A,IW$5)/IW$3,0)/3600/$E32</f>
        <v>0.0119248579545455</v>
      </c>
      <c r="IX32" s="0" t="n">
        <f aca="false">IF($BI32="●",SUMIFS(ST_SUM!JL:JL,ST_SUM!$L:$L,$G32)/COUNTIFS($G:$G,$G32,$BI:$BI,"●",$A:$A,IX$5)/IX$3,0)/3600/$E32</f>
        <v>0</v>
      </c>
      <c r="IY32" s="0" t="n">
        <f aca="false">IF($BJ32="●",SUMIFS(ST_SUM!JM:JM,ST_SUM!$L:$L,$G32)/COUNTIFS($G:$G,$G32,$BJ:$BJ,"●",$A:$A,IY$5)/IY$3,0)/3600/$E32</f>
        <v>0.00301421875</v>
      </c>
      <c r="IZ32" s="0" t="n">
        <f aca="false">IF($BK32="●",SUMIFS(ST_SUM!JN:JN,ST_SUM!$L:$L,$G32)/COUNTIFS($G:$G,$G32,$BK:$BK,"●",$A:$A,IZ$5)/IZ$3,0)/3600/$E32</f>
        <v>0.0069255523989899</v>
      </c>
      <c r="JA32" s="0" t="n">
        <f aca="false">IF($BL32="●",SUMIFS(ST_SUM!JO:JO,ST_SUM!$L:$L,$G32)/COUNTIFS($G:$G,$G32,$BL:$BL,"●",$A:$A,JA$5)/JA$3,0)/3600/$E32</f>
        <v>0</v>
      </c>
      <c r="JB32" s="0" t="n">
        <f aca="false">IF($BM32="●",SUMIFS(ST_SUM!JP:JP,ST_SUM!$L:$L,$G32)/COUNTIFS($G:$G,$G32,$BM:$BM,"●",$A:$A,JB$5)/JB$3,0)/3600/$E32</f>
        <v>0</v>
      </c>
      <c r="JC32" s="0" t="n">
        <f aca="false">IF($BN32="●",SUMIFS(ST_SUM!JQ:JQ,ST_SUM!$L:$L,$G32)/COUNTIFS($G:$G,$G32,$BN:$BN,"●",$A:$A,JC$5)/JC$3,0)/3600/$E32</f>
        <v>0</v>
      </c>
      <c r="JD32" s="0" t="n">
        <f aca="false">IF($BO32="●",SUMIFS(ST_SUM!JR:JR,ST_SUM!$L:$L,$G32)/COUNTIFS($G:$G,$G32,$BO:$BO,"●",$A:$A,JD$5)/JD$3,0)/3600/$E32</f>
        <v>0.00365852535774411</v>
      </c>
      <c r="JE32" s="0" t="n">
        <f aca="false">IF($BP32="●",SUMIFS(ST_SUM!JS:JS,ST_SUM!$L:$L,$G32)/COUNTIFS($G:$G,$G32,$BP:$BP,"●",$A:$A,JE$5)/JE$3,0)/3600/$E32</f>
        <v>0.00581473327020202</v>
      </c>
      <c r="JF32" s="0" t="n">
        <f aca="false">IF($BQ32="●",SUMIFS(ST_SUM!JT:JT,ST_SUM!$L:$L,$G32)/COUNTIFS($G:$G,$G32,$BQ:$BQ,"●",$A:$A,JF$5)/JF$3,0)/3600/$E32</f>
        <v>0.00199069602272727</v>
      </c>
      <c r="JG32" s="0" t="n">
        <f aca="false">IF($BR32="●",SUMIFS(ST_SUM!JU:JU,ST_SUM!$L:$L,$G32)/COUNTIFS($G:$G,$G32,$BR:$BR,"●",$A:$A,JG$5)/JG$3,0)/3600/$E32</f>
        <v>0.000607638888888889</v>
      </c>
      <c r="JH32" s="0" t="n">
        <f aca="false">IF($BS32="●",SUMIFS(ST_SUM!JV:JV,ST_SUM!$L:$L,$G32)/COUNTIFS($G:$G,$G32,$BS:$BS,"●",$A:$A,JH$5)/JH$3,0)/3600/$E32</f>
        <v>0.00652730429292929</v>
      </c>
      <c r="JI32" s="0" t="n">
        <f aca="false">IF($BT32="●",SUMIFS(ST_SUM!JW:JW,ST_SUM!$L:$L,$G32)/COUNTIFS($G:$G,$G32,$BT:$BT,"●",$A:$A,JI$5)/JI$3,0)/3600/$E32</f>
        <v>0.00442259048821549</v>
      </c>
      <c r="JJ32" s="0" t="n">
        <f aca="false">SUM(GW32:JI32)</f>
        <v>0.293596516729798</v>
      </c>
      <c r="JK32" s="0" t="n">
        <f aca="false">IF($H32="●",SUMIFS(ST_SUM!JY:JY,ST_SUM!$L:$L,$G32)/COUNTIFS($G:$G,$G32,$H:$H,"●",$A:$A,JK$5)/JK$3,0)/3600/$E32</f>
        <v>0.0125122526041667</v>
      </c>
      <c r="JL32" s="0" t="n">
        <f aca="false">IF($I32="●",SUMIFS(ST_SUM!JZ:JZ,ST_SUM!$L:$L,$G32)/COUNTIFS($G:$G,$G32,$I:$I,"●",$A:$A,JL$5)/JL$3,0)/3600/$E32</f>
        <v>0</v>
      </c>
      <c r="JM32" s="0" t="n">
        <f aca="false">IF($J32="●",SUMIFS(ST_SUM!KA:KA,ST_SUM!$L:$L,$G32)/COUNTIFS($G:$G,$G32,$J:$J,"●",$A:$A,JM$5)/JM$3,0)/3600/$E32</f>
        <v>0</v>
      </c>
      <c r="JN32" s="0" t="n">
        <f aca="false">IF($K32="●",SUMIFS(ST_SUM!KB:KB,ST_SUM!$L:$L,$G32)/COUNTIFS($G:$G,$G32,$K:$K,"●",$A:$A,JN$5)/JN$3,0)/3600/$E32</f>
        <v>0.0190435112847222</v>
      </c>
      <c r="JO32" s="0" t="n">
        <f aca="false">IF($L32="●",SUMIFS(ST_SUM!KC:KC,ST_SUM!$L:$L,$G32)/COUNTIFS($G:$G,$G32,$L:$L,"●",$A:$A,JO$5)/JO$3,0)/3600/$E32</f>
        <v>0.031130625</v>
      </c>
      <c r="JP32" s="0" t="n">
        <f aca="false">IF($M32="●",SUMIFS(ST_SUM!KD:KD,ST_SUM!$L:$L,$G32)/COUNTIFS($G:$G,$G32,$M:$M,"●",$A:$A,JP$5)/JP$3,0)/3600/$E32</f>
        <v>0.0120007291666667</v>
      </c>
      <c r="JQ32" s="0" t="n">
        <f aca="false">IF($N32="●",SUMIFS(ST_SUM!KE:KE,ST_SUM!$L:$L,$G32)/COUNTIFS($G:$G,$G32,$N:$N,"●",$A:$A,JQ$5)/JQ$3,0)/3600/$E32</f>
        <v>0.0643834418402778</v>
      </c>
      <c r="JR32" s="0" t="n">
        <f aca="false">IF($O32="●",SUMIFS(ST_SUM!KF:KF,ST_SUM!$L:$L,$G32,ST_SUM!$M:$M,IF($B32='PART METHOD'!$D$4,"FMCNC1",IF($B32='PART METHOD'!$D$6,"FMCNC2","STD")))/IF($B32='PART METHOD'!$D$4,COUNTIFS($G:$G,$G32,$O:$O,"●",$A:$A,JR$5,$B:$B,'PART METHOD'!$D$4),IF($B32='PART METHOD'!$D$6,COUNTIFS($G:$G,$G32,$O:$O,"●",$A:$A,JR$5,$B:$B,'PART METHOD'!$D$6),COUNTIFS($G:$G,$G32,$O:$O,"●",$A:$A,JR$5,$B:$B,"&lt;&gt;"&amp;'PART METHOD'!$D$4,$B:$B,"&lt;&gt;"&amp;'PART METHOD'!$D$6)))/JR$3,0)/3600/$E32</f>
        <v>0.0203021701388889</v>
      </c>
      <c r="JS32" s="0" t="n">
        <f aca="false">IF($P32="●",SUMIFS(ST_SUM!KG:KG,ST_SUM!$L:$L,$G32,ST_SUM!$M:$M,IF($B32='PART METHOD'!$D$4,"FMCNC1",IF($B32='PART METHOD'!$D$6,"FMCNC2","STD")))/IF($B32='PART METHOD'!$D$4,COUNTIFS($G:$G,$G32,$P:$P,"●",$A:$A,JS$5,$B:$B,'PART METHOD'!$D$4),IF($B32='PART METHOD'!$D$6,COUNTIFS($G:$G,$G32,$P:$P,"●",$A:$A,JS$5,$B:$B,'PART METHOD'!$D$6),COUNTIFS($G:$G,$G32,$P:$P,"●",$A:$A,JS$5,$B:$B,"&lt;&gt;"&amp;'PART METHOD'!$D$4,$B:$B,"&lt;&gt;"&amp;'PART METHOD'!$D$6)))/JS$3,0)/3600/$E32</f>
        <v>0</v>
      </c>
      <c r="JT32" s="0" t="n">
        <f aca="false">IF($Q32="●",SUMIFS(ST_SUM!KH:KH,ST_SUM!$L:$L,$G32,ST_SUM!$M:$M,IF($B32='PART METHOD'!$D$4,"FMCNC1",IF($B32='PART METHOD'!$D$6,"FMCNC2","STD")))/IF($B32='PART METHOD'!$D$4,COUNTIFS($G:$G,$G32,$Q:$Q,"●",$A:$A,JT$5,$B:$B,'PART METHOD'!$D$4),IF($B32='PART METHOD'!$D$6,COUNTIFS($G:$G,$G32,$Q:$Q,"●",$A:$A,JT$5,$B:$B,'PART METHOD'!$D$6),COUNTIFS($G:$G,$G32,$Q:$Q,"●",$A:$A,JT$5,$B:$B,"&lt;&gt;"&amp;'PART METHOD'!$D$4,$B:$B,"&lt;&gt;"&amp;'PART METHOD'!$D$6)))/JT$3,0)/3600/$E32</f>
        <v>0.0225708493923611</v>
      </c>
      <c r="JU32" s="0" t="n">
        <f aca="false">IF($R32="●",SUMIFS(ST_SUM!KI:KI,ST_SUM!$L:$L,$G32,ST_SUM!$M:$M,IF($B32='PART METHOD'!$D$4,"FMCNC1",IF($B32='PART METHOD'!$D$6,"FMCNC2","STD")))/IF($B32='PART METHOD'!$D$4,COUNTIFS($G:$G,$G32,$R:$R,"●",$A:$A,JU$5,$B:$B,'PART METHOD'!$D$4),IF($B32='PART METHOD'!$D$6,COUNTIFS($G:$G,$G32,$R:$R,"●",$A:$A,JU$5,$B:$B,'PART METHOD'!$D$6),COUNTIFS($G:$G,$G32,$R:$R,"●",$A:$A,JU$5,$B:$B,"&lt;&gt;"&amp;'PART METHOD'!$D$4,$B:$B,"&lt;&gt;"&amp;'PART METHOD'!$D$6)))/JU$3,0)/3600/$E32</f>
        <v>0.04674265625</v>
      </c>
      <c r="JV32" s="0" t="n">
        <f aca="false">IF($S32="●",SUMIFS(ST_SUM!KJ:KJ,ST_SUM!$L:$L,$G32,ST_SUM!$M:$M,IF($B32='PART METHOD'!$D$4,"FMCNC1",IF($B32='PART METHOD'!$D$6,"FMCNC2","STD")))/IF($B32='PART METHOD'!$D$4,COUNTIFS($G:$G,$G32,$S:$S,"●",$A:$A,JV$5,$B:$B,'PART METHOD'!$D$4),IF($B32='PART METHOD'!$D$6,COUNTIFS($G:$G,$G32,$S:$S,"●",$A:$A,JV$5,$B:$B,'PART METHOD'!$D$6),COUNTIFS($G:$G,$G32,$S:$S,"●",$A:$A,JV$5,$B:$B,"&lt;&gt;"&amp;'PART METHOD'!$D$4,$B:$B,"&lt;&gt;"&amp;'PART METHOD'!$D$6)))/JV$3,0)/3600/$E32</f>
        <v>0</v>
      </c>
      <c r="JW32" s="0" t="n">
        <f aca="false">IF($T32="●",SUMIFS(ST_SUM!KK:KK,ST_SUM!$L:$L,$G32,ST_SUM!$M:$M,IF($B32='PART METHOD'!$D$4,"FMCNC1",IF($B32='PART METHOD'!$D$6,"FMCNC2","STD")))/IF($B32='PART METHOD'!$D$4,COUNTIFS($G:$G,$G32,$T:$T,"●",$A:$A,JW$5,$B:$B,'PART METHOD'!$D$4),IF($B32='PART METHOD'!$D$6,COUNTIFS($G:$G,$G32,$T:$T,"●",$A:$A,JW$5,$B:$B,'PART METHOD'!$D$6),COUNTIFS($G:$G,$G32,$T:$T,"●",$A:$A,JW$5,$B:$B,"&lt;&gt;"&amp;'PART METHOD'!$D$4,$B:$B,"&lt;&gt;"&amp;'PART METHOD'!$D$6)))/JW$3,0)/3600/$E32</f>
        <v>0</v>
      </c>
      <c r="JX32" s="0" t="n">
        <f aca="false">IF($U32="●",SUMIFS(ST_SUM!KL:KL,ST_SUM!$L:$L,$G32,ST_SUM!$M:$M,IF($B32='PART METHOD'!$D$4,"FMCNC1",IF($B32='PART METHOD'!$D$6,"FMCNC2","STD")))/IF($B32='PART METHOD'!$D$4,COUNTIFS($G:$G,$G32,$U:$U,"●",$A:$A,JX$5,$B:$B,'PART METHOD'!$D$4),IF($B32='PART METHOD'!$D$6,COUNTIFS($G:$G,$G32,$U:$U,"●",$A:$A,JX$5,$B:$B,'PART METHOD'!$D$6),COUNTIFS($G:$G,$G32,$U:$U,"●",$A:$A,JX$5,$B:$B,"&lt;&gt;"&amp;'PART METHOD'!$D$4,$B:$B,"&lt;&gt;"&amp;'PART METHOD'!$D$6)))/JX$3,0)/3600/$E32</f>
        <v>0.0221475998263889</v>
      </c>
      <c r="JY32" s="0" t="n">
        <f aca="false">IF($V32="●",SUMIFS(ST_SUM!KM:KM,ST_SUM!$L:$L,$G32,ST_SUM!$M:$M,IF($B32='PART METHOD'!$D$4,"FMCNC1",IF($B32='PART METHOD'!$D$6,"FMCNC2","STD")))/IF($B32='PART METHOD'!$D$4,COUNTIFS($G:$G,$G32,$V:$V,"●",$A:$A,JY$5,$B:$B,'PART METHOD'!$D$4),IF($B32='PART METHOD'!$D$6,COUNTIFS($G:$G,$G32,$V:$V,"●",$A:$A,JY$5,$B:$B,'PART METHOD'!$D$6),COUNTIFS($G:$G,$G32,$V:$V,"●",$A:$A,JY$5,$B:$B,"&lt;&gt;"&amp;'PART METHOD'!$D$4,$B:$B,"&lt;&gt;"&amp;'PART METHOD'!$D$6)))/JY$3,0)/3600/$E32</f>
        <v>0.0463548611111111</v>
      </c>
      <c r="JZ32" s="0" t="n">
        <f aca="false">IF($W32="●",SUMIFS(ST_SUM!KN:KN,ST_SUM!$L:$L,$G32,ST_SUM!$N:$N,IF($B32='PART METHOD'!$D$5,"HAND","STD"))/COUNTIFS($G:$G,$G32,$W:$W,"●",$A:$A,JZ$5,$B:$B,IF($B32='PART METHOD'!$D$5,'PART METHOD'!$D$5,"&lt;&gt;"&amp;'PART METHOD'!$D$5))/JZ$3,0)/3600/$E32</f>
        <v>0.02574468359375</v>
      </c>
      <c r="KA32" s="0" t="n">
        <f aca="false">IF($X32="●",SUMIFS(ST_SUM!KO:KO,ST_SUM!$L:$L,$G32)/COUNTIFS($G:$G,$G32,$X:$X,"●",$A:$A,KA$5)/KA$3,0)/3600/$E32</f>
        <v>0</v>
      </c>
      <c r="KB32" s="0" t="n">
        <f aca="false">IF($Y32="●",SUMIFS(ST_SUM!KP:KP,ST_SUM!$L:$L,$G32)/COUNTIFS($G:$G,$G32,$Y:$Y,"●",$A:$A,KB$5)/KB$3,0)/3600/$E32</f>
        <v>0.0134181284722222</v>
      </c>
      <c r="KC32" s="0" t="n">
        <f aca="false">IF($Z32="●",SUMIFS(ST_SUM!KQ:KQ,ST_SUM!$L:$L,$G32)/COUNTIFS($G:$G,$G32,$Z:$Z,"●",$A:$A,KC$5)/KC$3,0)/3600/$E32</f>
        <v>0</v>
      </c>
      <c r="KD32" s="0" t="n">
        <f aca="false">IF($AA32="●",SUMIFS(ST_SUM!KR:KR,ST_SUM!$L:$L,$G32)/COUNTIFS($G:$G,$G32,$AA:$AA,"●",$A:$A,KD$5)/KD$3,0)/3600/$E32</f>
        <v>0.0147572627314815</v>
      </c>
      <c r="KE32" s="0" t="n">
        <f aca="false">IF($AB32="●",SUMIFS(ST_SUM!KS:KS,ST_SUM!$L:$L,$G32)/COUNTIFS($G:$G,$G32,$AB:$AB,"●",$A:$A,KE$5)/KE$3,0)/3600/$E32</f>
        <v>0</v>
      </c>
      <c r="KF32" s="0" t="n">
        <f aca="false">IF($AC32="●",SUMIFS(ST_SUM!KT:KT,ST_SUM!$L:$L,$G32)/COUNTIFS($G:$G,$G32,$AC:$AC,"●",$A:$A,KF$5)/KF$3,0)/3600/$E32</f>
        <v>0.00166987847222222</v>
      </c>
      <c r="KG32" s="0" t="n">
        <f aca="false">IF($AD32="●",SUMIFS(ST_SUM!KU:KU,ST_SUM!$L:$L,$G32)/COUNTIFS($G:$G,$G32,$AD:$AD,"●",$A:$A,KG$5)/KG$3,0)/3600/$E32</f>
        <v>0</v>
      </c>
      <c r="KH32" s="0" t="n">
        <f aca="false">IF($AE32="●",SUMIFS(ST_SUM!KV:KV,ST_SUM!$L:$L,$G32)/COUNTIFS($G:$G,$G32,$AE:$AE,"●",$A:$A,KH$5)/KH$3,0)/3600/$E32</f>
        <v>0</v>
      </c>
      <c r="KI32" s="0" t="n">
        <f aca="false">IF($AF32="●",SUMIFS(ST_SUM!KW:KW,ST_SUM!$L:$L,$G32)/COUNTIFS($G:$G,$G32,$AF:$AF,"●",$A:$A,KI$5)/KI$3,0)/3600/$E32</f>
        <v>0</v>
      </c>
      <c r="KJ32" s="0" t="n">
        <f aca="false">IF($AG32="●",SUMIFS(ST_SUM!KX:KX,ST_SUM!$L:$L,$G32)/COUNTIFS($G:$G,$G32,$AG:$AG,"●",$A:$A,KJ$5)/KJ$3,0)/3600/$E32</f>
        <v>0</v>
      </c>
      <c r="KK32" s="0" t="n">
        <f aca="false">IF($AH32="●",SUMIFS(ST_SUM!KY:KY,ST_SUM!$L:$L,$G32)/COUNTIFS($G:$G,$G32,$AH:$AH,"●",$A:$A,KK$5)/KK$3,0)/3600/$E32</f>
        <v>0.0144938802083333</v>
      </c>
      <c r="KL32" s="0" t="n">
        <f aca="false">IF($AI32="●",SUMIFS(ST_SUM!KZ:KZ,ST_SUM!$L:$L,$G32)/COUNTIFS($G:$G,$G32,$AI:$AI,"●",$A:$A,KL$5)/KL$3,0)/3600/$E32</f>
        <v>0</v>
      </c>
      <c r="KM32" s="0" t="n">
        <f aca="false">IF($AJ32="●",SUMIFS(ST_SUM!LA:LA,ST_SUM!$L:$L,$G32)/COUNTIFS($G:$G,$G32,$AJ:$AJ,"●",$A:$A,KM$5)/KM$3,0)/3600/$E32</f>
        <v>0</v>
      </c>
      <c r="KN32" s="0" t="n">
        <f aca="false">IF($AK32="●",SUMIFS(ST_SUM!LB:LB,ST_SUM!$L:$L,$G32)/COUNTIFS($G:$G,$G32,$AK:$AK,"●",$A:$A,KN$5)/KN$3,0)/3600/$E32</f>
        <v>0.00975058159722222</v>
      </c>
      <c r="KO32" s="0" t="n">
        <f aca="false">IF($AL32="●",SUMIFS(ST_SUM!LC:LC,ST_SUM!$L:$L,$G32)/COUNTIFS($G:$G,$G32,$AL:$AL,"●",$A:$A,KO$5)/KO$3,0)/3600/$E32</f>
        <v>0</v>
      </c>
      <c r="KP32" s="0" t="n">
        <f aca="false">IF($AM32="●",SUMIFS(ST_SUM!LD:LD,ST_SUM!$L:$L,$G32)/COUNTIFS($G:$G,$G32,$AM:$AM,"●",$A:$A,KP$5)/KP$3,0)/3600/$E32</f>
        <v>0</v>
      </c>
      <c r="KQ32" s="0" t="n">
        <f aca="false">IF($AN32="●",SUMIFS(ST_SUM!LE:LE,ST_SUM!$L:$L,$G32)/COUNTIFS($G:$G,$G32,$AN:$AN,"●",$A:$A,KQ$5)/KQ$3,0)/3600/$E32</f>
        <v>0.0128567274305556</v>
      </c>
      <c r="KR32" s="0" t="n">
        <f aca="false">IF($AO32="●",SUMIFS(ST_SUM!LF:LF,ST_SUM!$L:$L,$G32)/COUNTIFS($G:$G,$G32,$AO:$AO,"●",$A:$A,KR$5)/KR$3,0)/3600/$E32</f>
        <v>0.0148913599537037</v>
      </c>
      <c r="KS32" s="0" t="n">
        <f aca="false">IF($AP32="●",SUMIFS(ST_SUM!LG:LG,ST_SUM!$L:$L,$G32)/COUNTIFS($G:$G,$G32,$AP:$AP,"●",$A:$A,KS$5)/KS$3,0)/3600/$E32</f>
        <v>0</v>
      </c>
      <c r="KT32" s="0" t="n">
        <f aca="false">IF($AQ32="●",SUMIFS(ST_SUM!LH:LH,ST_SUM!$L:$L,$G32)/COUNTIFS($G:$G,$G32,$AQ:$AQ,"●",$A:$A,KT$5)/KT$3,0)/3600/$E32</f>
        <v>0.00721239583333333</v>
      </c>
      <c r="KU32" s="0" t="n">
        <f aca="false">IF($AR32="●",SUMIFS(ST_SUM!LI:LI,ST_SUM!$L:$L,$G32)/COUNTIFS($G:$G,$G32,$AR:$AR,"●",$A:$A,KU$5)/KU$3,0)/3600/$E32</f>
        <v>0</v>
      </c>
      <c r="KV32" s="0" t="n">
        <f aca="false">IF($AS32="●",SUMIFS(ST_SUM!LJ:LJ,ST_SUM!$L:$L,$G32)/COUNTIFS($G:$G,$G32,$AS:$AS,"●",$A:$A,KV$5)/KV$3,0)/3600/$E32</f>
        <v>0.0281359895833333</v>
      </c>
      <c r="KW32" s="0" t="n">
        <f aca="false">IF($AT32="●",SUMIFS(ST_SUM!LK:LK,ST_SUM!$L:$L,$G32)/COUNTIFS($G:$G,$G32,$AT:$AT,"●",$A:$A,KW$5)/KW$3,0)/3600/$E32</f>
        <v>0.00998791232638889</v>
      </c>
      <c r="KX32" s="0" t="n">
        <f aca="false">IF($AU32="●",SUMIFS(ST_SUM!LL:LL,ST_SUM!$L:$L,$G32)/COUNTIFS($G:$G,$G32,$AU:$AU,"●",$A:$A,KX$5)/KX$3,0)/3600/$E32</f>
        <v>0.0326436154513889</v>
      </c>
      <c r="KY32" s="0" t="n">
        <f aca="false">IF($AV32="●",SUMIFS(ST_SUM!LM:LM,ST_SUM!$L:$L,$G32)/COUNTIFS($G:$G,$G32,$AV:$AV,"●",$A:$A,KY$5)/KY$3,0)/3600/$E32</f>
        <v>0.00538235532407407</v>
      </c>
      <c r="KZ32" s="0" t="n">
        <f aca="false">IF($AW32="●",SUMIFS(ST_SUM!LN:LN,ST_SUM!$L:$L,$G32)/COUNTIFS($G:$G,$G32,$AW:$AW,"●",$A:$A,KZ$5)/KZ$3,0)/3600/$E32</f>
        <v>0</v>
      </c>
      <c r="LA32" s="0" t="n">
        <f aca="false">IF($AX32="●",SUMIFS(ST_SUM!LO:LO,ST_SUM!$L:$L,$G32)/COUNTIFS($G:$G,$G32,$AX:$AX,"●",$A:$A,LA$5)/LA$3,0)/3600/$E32</f>
        <v>0.0191497019675926</v>
      </c>
      <c r="LB32" s="0" t="n">
        <f aca="false">IF($AY32="●",SUMIFS(ST_SUM!LP:LP,ST_SUM!$L:$L,$G32)/COUNTIFS($G:$G,$G32,$AY:$AY,"●",$A:$A,LB$5)/LB$3,0)/3600/$E32</f>
        <v>0</v>
      </c>
      <c r="LC32" s="0" t="n">
        <f aca="false">IF($AZ32="●",SUMIFS(ST_SUM!LQ:LQ,ST_SUM!$L:$L,$G32)/COUNTIFS($G:$G,$G32,$AZ:$AZ,"●",$A:$A,LC$5)/LC$3,0)/3600/$E32</f>
        <v>0</v>
      </c>
      <c r="LD32" s="0" t="n">
        <f aca="false">IF($BA32="●",SUMIFS(ST_SUM!LR:LR,ST_SUM!$L:$L,$G32)/COUNTIFS($G:$G,$G32,$BA:$BA,"●",$A:$A,LD$5)/LD$3,0)/3600/$E32</f>
        <v>0.0215330555555556</v>
      </c>
      <c r="LE32" s="0" t="n">
        <f aca="false">IF($BB32="●",SUMIFS(ST_SUM!LS:LS,ST_SUM!$L:$L,$G32)/COUNTIFS($G:$G,$G32,$BB:$BB,"●",$A:$A,LE$5)/LE$3,0)/3600/$E32</f>
        <v>0.00647106481481482</v>
      </c>
      <c r="LF32" s="0" t="n">
        <f aca="false">IF($BC32="●",SUMIFS(ST_SUM!LT:LT,ST_SUM!$L:$L,$G32)/COUNTIFS($G:$G,$G32,$BC:$BC,"●",$A:$A,LF$5)/LF$3,0)/3600/$E32</f>
        <v>0.00866077256944444</v>
      </c>
      <c r="LG32" s="0" t="n">
        <f aca="false">IF($BD32="●",SUMIFS(ST_SUM!LU:LU,ST_SUM!$L:$L,$G32)/COUNTIFS($G:$G,$G32,$BD:$BD,"●",$A:$A,LG$5)/LG$3,0)/3600/$E32</f>
        <v>0.00660805989583333</v>
      </c>
      <c r="LH32" s="0" t="n">
        <f aca="false">IF($BE32="●",SUMIFS(ST_SUM!LV:LV,ST_SUM!$L:$L,$G32)/COUNTIFS($G:$G,$G32,$BE:$BE,"●",$A:$A,LH$5)/LH$3,0)/3600/$E32</f>
        <v>0</v>
      </c>
      <c r="LI32" s="0" t="n">
        <f aca="false">IF($BF32="●",SUMIFS(ST_SUM!LW:LW,ST_SUM!$L:$L,$G32)/COUNTIFS($G:$G,$G32,$BF:$BF,"●",$A:$A,LI$5)/LI$3,0)/3600/$E32</f>
        <v>0</v>
      </c>
      <c r="LJ32" s="0" t="n">
        <f aca="false">IF($BG32="●",SUMIFS(ST_SUM!LX:LX,ST_SUM!$L:$L,$G32)/COUNTIFS($G:$G,$G32,$BG:$BG,"●",$A:$A,LJ$5)/LJ$3,0)/3600/$E32</f>
        <v>0</v>
      </c>
      <c r="LK32" s="0" t="n">
        <f aca="false">IF($BH32="●",SUMIFS(ST_SUM!LY:LY,ST_SUM!$L:$L,$G32)/COUNTIFS($G:$G,$G32,$BH:$BH,"●",$A:$A,LK$5)/LK$3,0)/3600/$E32</f>
        <v>0.0183915364583333</v>
      </c>
      <c r="LL32" s="0" t="n">
        <f aca="false">IF($BI32="●",SUMIFS(ST_SUM!LZ:LZ,ST_SUM!$L:$L,$G32)/COUNTIFS($G:$G,$G32,$BI:$BI,"●",$A:$A,LL$5)/LL$3,0)/3600/$E32</f>
        <v>0</v>
      </c>
      <c r="LM32" s="0" t="n">
        <f aca="false">IF($BJ32="●",SUMIFS(ST_SUM!MA:MA,ST_SUM!$L:$L,$G32)/COUNTIFS($G:$G,$G32,$BJ:$BJ,"●",$A:$A,LM$5)/LM$3,0)/3600/$E32</f>
        <v>0.0105437174479167</v>
      </c>
      <c r="LN32" s="0" t="n">
        <f aca="false">IF($BK32="●",SUMIFS(ST_SUM!MB:MB,ST_SUM!$L:$L,$G32)/COUNTIFS($G:$G,$G32,$BK:$BK,"●",$A:$A,LN$5)/LN$3,0)/3600/$E32</f>
        <v>0.0183229427083333</v>
      </c>
      <c r="LO32" s="0" t="n">
        <f aca="false">IF($BL32="●",SUMIFS(ST_SUM!MC:MC,ST_SUM!$L:$L,$G32)/COUNTIFS($G:$G,$G32,$BL:$BL,"●",$A:$A,LO$5)/LO$3,0)/3600/$E32</f>
        <v>0</v>
      </c>
      <c r="LP32" s="0" t="n">
        <f aca="false">IF($BM32="●",SUMIFS(ST_SUM!MD:MD,ST_SUM!$L:$L,$G32)/COUNTIFS($G:$G,$G32,$BM:$BM,"●",$A:$A,LP$5)/LP$3,0)/3600/$E32</f>
        <v>0</v>
      </c>
      <c r="LQ32" s="0" t="n">
        <f aca="false">IF($BN32="●",SUMIFS(ST_SUM!ME:ME,ST_SUM!$L:$L,$G32)/COUNTIFS($G:$G,$G32,$BN:$BN,"●",$A:$A,LQ$5)/LQ$3,0)/3600/$E32</f>
        <v>0</v>
      </c>
      <c r="LR32" s="0" t="n">
        <f aca="false">IF($BO32="●",SUMIFS(ST_SUM!MF:MF,ST_SUM!$L:$L,$G32)/COUNTIFS($G:$G,$G32,$BO:$BO,"●",$A:$A,LR$5)/LR$3,0)/3600/$E32</f>
        <v>0.00874584201388889</v>
      </c>
      <c r="LS32" s="0" t="n">
        <f aca="false">IF($BP32="●",SUMIFS(ST_SUM!MG:MG,ST_SUM!$L:$L,$G32)/COUNTIFS($G:$G,$G32,$BP:$BP,"●",$A:$A,LS$5)/LS$3,0)/3600/$E32</f>
        <v>0.0199447569444444</v>
      </c>
      <c r="LT32" s="0" t="n">
        <f aca="false">IF($BQ32="●",SUMIFS(ST_SUM!MH:MH,ST_SUM!$L:$L,$G32)/COUNTIFS($G:$G,$G32,$BQ:$BQ,"●",$A:$A,LT$5)/LT$3,0)/3600/$E32</f>
        <v>0.0134577083333333</v>
      </c>
      <c r="LU32" s="0" t="n">
        <f aca="false">IF($BR32="●",SUMIFS(ST_SUM!MI:MI,ST_SUM!$L:$L,$G32)/COUNTIFS($G:$G,$G32,$BR:$BR,"●",$A:$A,LU$5)/LU$3,0)/3600/$E32</f>
        <v>0.0093515625</v>
      </c>
      <c r="LV32" s="0" t="n">
        <f aca="false">IF($BS32="●",SUMIFS(ST_SUM!MJ:MJ,ST_SUM!$L:$L,$G32)/COUNTIFS($G:$G,$G32,$BS:$BS,"●",$A:$A,LV$5)/LV$3,0)/3600/$E32</f>
        <v>0.0135879991319444</v>
      </c>
      <c r="LW32" s="0" t="n">
        <f aca="false">IF($BT32="●",SUMIFS(ST_SUM!MK:MK,ST_SUM!$L:$L,$G32)/COUNTIFS($G:$G,$G32,$BT:$BT,"●",$A:$A,LW$5)/LW$3,0)/3600/$E32</f>
        <v>0.0125470442708333</v>
      </c>
      <c r="LX32" s="0" t="n">
        <f aca="false">SUM(JK32:LW32)</f>
        <v>0.675449232204861</v>
      </c>
      <c r="LY32" s="0" t="n">
        <f aca="false">IF($H32="●",SUMIFS(ST_SUM!MM:MM,ST_SUM!$L:$L,$G32)/COUNTIFS($G:$G,$G32,$H:$H,"●",$A:$A,LY$5)/LY$3,0)/3600/$E32</f>
        <v>0.010056953125</v>
      </c>
      <c r="LZ32" s="0" t="n">
        <f aca="false">IF($I32="●",SUMIFS(ST_SUM!MN:MN,ST_SUM!$L:$L,$G32)/COUNTIFS($G:$G,$G32,$I:$I,"●",$A:$A,LZ$5)/LZ$3,0)/3600/$E32</f>
        <v>0</v>
      </c>
      <c r="MA32" s="0" t="n">
        <f aca="false">IF($J32="●",SUMIFS(ST_SUM!MO:MO,ST_SUM!$L:$L,$G32)/COUNTIFS($G:$G,$G32,$J:$J,"●",$A:$A,MA$5)/MA$3,0)/3600/$E32</f>
        <v>0</v>
      </c>
      <c r="MB32" s="0" t="n">
        <f aca="false">IF($K32="●",SUMIFS(ST_SUM!MP:MP,ST_SUM!$L:$L,$G32)/COUNTIFS($G:$G,$G32,$K:$K,"●",$A:$A,MB$5)/MB$3,0)/3600/$E32</f>
        <v>0.0149595238095238</v>
      </c>
      <c r="MC32" s="0" t="n">
        <f aca="false">IF($L32="●",SUMIFS(ST_SUM!MQ:MQ,ST_SUM!$L:$L,$G32)/COUNTIFS($G:$G,$G32,$L:$L,"●",$A:$A,MC$5)/MC$3,0)/3600/$E32</f>
        <v>0.0162689029431217</v>
      </c>
      <c r="MD32" s="0" t="n">
        <f aca="false">IF($M32="●",SUMIFS(ST_SUM!MR:MR,ST_SUM!$L:$L,$G32)/COUNTIFS($G:$G,$G32,$M:$M,"●",$A:$A,MD$5)/MD$3,0)/3600/$E32</f>
        <v>0.00905183118386243</v>
      </c>
      <c r="ME32" s="0" t="n">
        <f aca="false">IF($N32="●",SUMIFS(ST_SUM!MS:MS,ST_SUM!$L:$L,$G32)/COUNTIFS($G:$G,$G32,$N:$N,"●",$A:$A,ME$5)/ME$3,0)/3600/$E32</f>
        <v>0.0190081431878307</v>
      </c>
      <c r="MF32" s="0" t="n">
        <f aca="false">IF($O32="●",SUMIFS(ST_SUM!MT:MT,ST_SUM!$L:$L,$G32,ST_SUM!$M:$M,IF($B32='PART METHOD'!$D$4,"FMCNC1",IF($B32='PART METHOD'!$D$6,"FMCNC2","STD")))/IF($B32='PART METHOD'!$D$4,COUNTIFS($G:$G,$G32,$O:$O,"●",$A:$A,MF$5,$B:$B,'PART METHOD'!$D$4),IF($B32='PART METHOD'!$D$6,COUNTIFS($G:$G,$G32,$O:$O,"●",$A:$A,MF$5,$B:$B,'PART METHOD'!$D$6),COUNTIFS($G:$G,$G32,$O:$O,"●",$A:$A,MF$5,$B:$B,"&lt;&gt;"&amp;'PART METHOD'!$D$4,$B:$B,"&lt;&gt;"&amp;'PART METHOD'!$D$6)))/MF$3,0)/3600/$E32</f>
        <v>0.011931426366843</v>
      </c>
      <c r="MG32" s="0" t="n">
        <f aca="false">IF($P32="●",SUMIFS(ST_SUM!MU:MU,ST_SUM!$L:$L,$G32,ST_SUM!$M:$M,IF($B32='PART METHOD'!$D$4,"FMCNC1",IF($B32='PART METHOD'!$D$6,"FMCNC2","STD")))/IF($B32='PART METHOD'!$D$4,COUNTIFS($G:$G,$G32,$P:$P,"●",$A:$A,MG$5,$B:$B,'PART METHOD'!$D$4),IF($B32='PART METHOD'!$D$6,COUNTIFS($G:$G,$G32,$P:$P,"●",$A:$A,MG$5,$B:$B,'PART METHOD'!$D$6),COUNTIFS($G:$G,$G32,$P:$P,"●",$A:$A,MG$5,$B:$B,"&lt;&gt;"&amp;'PART METHOD'!$D$4,$B:$B,"&lt;&gt;"&amp;'PART METHOD'!$D$6)))/MG$3,0)/3600/$E32</f>
        <v>0</v>
      </c>
      <c r="MH32" s="0" t="n">
        <f aca="false">IF($Q32="●",SUMIFS(ST_SUM!MV:MV,ST_SUM!$L:$L,$G32,ST_SUM!$M:$M,IF($B32='PART METHOD'!$D$4,"FMCNC1",IF($B32='PART METHOD'!$D$6,"FMCNC2","STD")))/IF($B32='PART METHOD'!$D$4,COUNTIFS($G:$G,$G32,$Q:$Q,"●",$A:$A,MH$5,$B:$B,'PART METHOD'!$D$4),IF($B32='PART METHOD'!$D$6,COUNTIFS($G:$G,$G32,$Q:$Q,"●",$A:$A,MH$5,$B:$B,'PART METHOD'!$D$6),COUNTIFS($G:$G,$G32,$Q:$Q,"●",$A:$A,MH$5,$B:$B,"&lt;&gt;"&amp;'PART METHOD'!$D$4,$B:$B,"&lt;&gt;"&amp;'PART METHOD'!$D$6)))/MH$3,0)/3600/$E32</f>
        <v>0.0157559403935185</v>
      </c>
      <c r="MI32" s="0" t="n">
        <f aca="false">IF($R32="●",SUMIFS(ST_SUM!MW:MW,ST_SUM!$L:$L,$G32,ST_SUM!$M:$M,IF($B32='PART METHOD'!$D$4,"FMCNC1",IF($B32='PART METHOD'!$D$6,"FMCNC2","STD")))/IF($B32='PART METHOD'!$D$4,COUNTIFS($G:$G,$G32,$R:$R,"●",$A:$A,MI$5,$B:$B,'PART METHOD'!$D$4),IF($B32='PART METHOD'!$D$6,COUNTIFS($G:$G,$G32,$R:$R,"●",$A:$A,MI$5,$B:$B,'PART METHOD'!$D$6),COUNTIFS($G:$G,$G32,$R:$R,"●",$A:$A,MI$5,$B:$B,"&lt;&gt;"&amp;'PART METHOD'!$D$4,$B:$B,"&lt;&gt;"&amp;'PART METHOD'!$D$6)))/MI$3,0)/3600/$E32</f>
        <v>0.032590554728836</v>
      </c>
      <c r="MJ32" s="0" t="n">
        <f aca="false">IF($S32="●",SUMIFS(ST_SUM!MX:MX,ST_SUM!$L:$L,$G32,ST_SUM!$M:$M,IF($B32='PART METHOD'!$D$4,"FMCNC1",IF($B32='PART METHOD'!$D$6,"FMCNC2","STD")))/IF($B32='PART METHOD'!$D$4,COUNTIFS($G:$G,$G32,$S:$S,"●",$A:$A,MJ$5,$B:$B,'PART METHOD'!$D$4),IF($B32='PART METHOD'!$D$6,COUNTIFS($G:$G,$G32,$S:$S,"●",$A:$A,MJ$5,$B:$B,'PART METHOD'!$D$6),COUNTIFS($G:$G,$G32,$S:$S,"●",$A:$A,MJ$5,$B:$B,"&lt;&gt;"&amp;'PART METHOD'!$D$4,$B:$B,"&lt;&gt;"&amp;'PART METHOD'!$D$6)))/MJ$3,0)/3600/$E32</f>
        <v>0</v>
      </c>
      <c r="MK32" s="0" t="n">
        <f aca="false">IF($T32="●",SUMIFS(ST_SUM!MY:MY,ST_SUM!$L:$L,$G32,ST_SUM!$M:$M,IF($B32='PART METHOD'!$D$4,"FMCNC1",IF($B32='PART METHOD'!$D$6,"FMCNC2","STD")))/IF($B32='PART METHOD'!$D$4,COUNTIFS($G:$G,$G32,$T:$T,"●",$A:$A,MK$5,$B:$B,'PART METHOD'!$D$4),IF($B32='PART METHOD'!$D$6,COUNTIFS($G:$G,$G32,$T:$T,"●",$A:$A,MK$5,$B:$B,'PART METHOD'!$D$6),COUNTIFS($G:$G,$G32,$T:$T,"●",$A:$A,MK$5,$B:$B,"&lt;&gt;"&amp;'PART METHOD'!$D$4,$B:$B,"&lt;&gt;"&amp;'PART METHOD'!$D$6)))/MK$3,0)/3600/$E32</f>
        <v>0</v>
      </c>
      <c r="ML32" s="0" t="n">
        <f aca="false">IF($U32="●",SUMIFS(ST_SUM!MZ:MZ,ST_SUM!$L:$L,$G32,ST_SUM!$M:$M,IF($B32='PART METHOD'!$D$4,"FMCNC1",IF($B32='PART METHOD'!$D$6,"FMCNC2","STD")))/IF($B32='PART METHOD'!$D$4,COUNTIFS($G:$G,$G32,$U:$U,"●",$A:$A,ML$5,$B:$B,'PART METHOD'!$D$4),IF($B32='PART METHOD'!$D$6,COUNTIFS($G:$G,$G32,$U:$U,"●",$A:$A,ML$5,$B:$B,'PART METHOD'!$D$6),COUNTIFS($G:$G,$G32,$U:$U,"●",$A:$A,ML$5,$B:$B,"&lt;&gt;"&amp;'PART METHOD'!$D$4,$B:$B,"&lt;&gt;"&amp;'PART METHOD'!$D$6)))/ML$3,0)/3600/$E32</f>
        <v>0.0138714285714286</v>
      </c>
      <c r="MM32" s="0" t="n">
        <f aca="false">IF($V32="●",SUMIFS(ST_SUM!NA:NA,ST_SUM!$L:$L,$G32,ST_SUM!$M:$M,IF($B32='PART METHOD'!$D$4,"FMCNC1",IF($B32='PART METHOD'!$D$6,"FMCNC2","STD")))/IF($B32='PART METHOD'!$D$4,COUNTIFS($G:$G,$G32,$V:$V,"●",$A:$A,MM$5,$B:$B,'PART METHOD'!$D$4),IF($B32='PART METHOD'!$D$6,COUNTIFS($G:$G,$G32,$V:$V,"●",$A:$A,MM$5,$B:$B,'PART METHOD'!$D$6),COUNTIFS($G:$G,$G32,$V:$V,"●",$A:$A,MM$5,$B:$B,"&lt;&gt;"&amp;'PART METHOD'!$D$4,$B:$B,"&lt;&gt;"&amp;'PART METHOD'!$D$6)))/MM$3,0)/3600/$E32</f>
        <v>0.0314154170800265</v>
      </c>
      <c r="MN32" s="0" t="n">
        <f aca="false">IF($W32="●",SUMIFS(ST_SUM!NB:NB,ST_SUM!$L:$L,$G32,ST_SUM!$N:$N,IF($B32='PART METHOD'!$D$5,"HAND","STD"))/COUNTIFS($G:$G,$G32,$W:$W,"●",$A:$A,MN$5,$B:$B,IF($B32='PART METHOD'!$D$5,'PART METHOD'!$D$5,"&lt;&gt;"&amp;'PART METHOD'!$D$5))/MN$3,0)/3600/$E32</f>
        <v>0.0148961722883598</v>
      </c>
      <c r="MO32" s="0" t="n">
        <f aca="false">IF($X32="●",SUMIFS(ST_SUM!NC:NC,ST_SUM!$L:$L,$G32)/COUNTIFS($G:$G,$G32,$X:$X,"●",$A:$A,MO$5)/MO$3,0)/3600/$E32</f>
        <v>0</v>
      </c>
      <c r="MP32" s="0" t="n">
        <f aca="false">IF($Y32="●",SUMIFS(ST_SUM!ND:ND,ST_SUM!$L:$L,$G32)/COUNTIFS($G:$G,$G32,$Y:$Y,"●",$A:$A,MP$5)/MP$3,0)/3600/$E32</f>
        <v>0.00538771494708995</v>
      </c>
      <c r="MQ32" s="0" t="n">
        <f aca="false">IF($Z32="●",SUMIFS(ST_SUM!NE:NE,ST_SUM!$L:$L,$G32)/COUNTIFS($G:$G,$G32,$Z:$Z,"●",$A:$A,MQ$5)/MQ$3,0)/3600/$E32</f>
        <v>0</v>
      </c>
      <c r="MR32" s="0" t="n">
        <f aca="false">IF($AA32="●",SUMIFS(ST_SUM!NF:NF,ST_SUM!$L:$L,$G32)/COUNTIFS($G:$G,$G32,$AA:$AA,"●",$A:$A,MR$5)/MR$3,0)/3600/$E32</f>
        <v>0.00706169808201058</v>
      </c>
      <c r="MS32" s="0" t="n">
        <f aca="false">IF($AB32="●",SUMIFS(ST_SUM!NG:NG,ST_SUM!$L:$L,$G32)/COUNTIFS($G:$G,$G32,$AB:$AB,"●",$A:$A,MS$5)/MS$3,0)/3600/$E32</f>
        <v>0</v>
      </c>
      <c r="MT32" s="0" t="n">
        <f aca="false">IF($AC32="●",SUMIFS(ST_SUM!NH:NH,ST_SUM!$L:$L,$G32)/COUNTIFS($G:$G,$G32,$AC:$AC,"●",$A:$A,MT$5)/MT$3,0)/3600/$E32</f>
        <v>0.00237307098765432</v>
      </c>
      <c r="MU32" s="0" t="n">
        <f aca="false">IF($AD32="●",SUMIFS(ST_SUM!NI:NI,ST_SUM!$L:$L,$G32)/COUNTIFS($G:$G,$G32,$AD:$AD,"●",$A:$A,MU$5)/MU$3,0)/3600/$E32</f>
        <v>0</v>
      </c>
      <c r="MV32" s="0" t="n">
        <f aca="false">IF($AE32="●",SUMIFS(ST_SUM!NJ:NJ,ST_SUM!$L:$L,$G32)/COUNTIFS($G:$G,$G32,$AE:$AE,"●",$A:$A,MV$5)/MV$3,0)/3600/$E32</f>
        <v>0</v>
      </c>
      <c r="MW32" s="0" t="n">
        <f aca="false">IF($AF32="●",SUMIFS(ST_SUM!NK:NK,ST_SUM!$L:$L,$G32)/COUNTIFS($G:$G,$G32,$AF:$AF,"●",$A:$A,MW$5)/MW$3,0)/3600/$E32</f>
        <v>0</v>
      </c>
      <c r="MX32" s="0" t="n">
        <f aca="false">IF($AG32="●",SUMIFS(ST_SUM!NL:NL,ST_SUM!$L:$L,$G32)/COUNTIFS($G:$G,$G32,$AG:$AG,"●",$A:$A,MX$5)/MX$3,0)/3600/$E32</f>
        <v>0</v>
      </c>
      <c r="MY32" s="0" t="n">
        <f aca="false">IF($AH32="●",SUMIFS(ST_SUM!NM:NM,ST_SUM!$L:$L,$G32)/COUNTIFS($G:$G,$G32,$AH:$AH,"●",$A:$A,MY$5)/MY$3,0)/3600/$E32</f>
        <v>0.00803482694003527</v>
      </c>
      <c r="MZ32" s="0" t="n">
        <f aca="false">IF($AI32="●",SUMIFS(ST_SUM!NN:NN,ST_SUM!$L:$L,$G32)/COUNTIFS($G:$G,$G32,$AI:$AI,"●",$A:$A,MZ$5)/MZ$3,0)/3600/$E32</f>
        <v>0</v>
      </c>
      <c r="NA32" s="0" t="n">
        <f aca="false">IF($AJ32="●",SUMIFS(ST_SUM!NO:NO,ST_SUM!$L:$L,$G32)/COUNTIFS($G:$G,$G32,$AJ:$AJ,"●",$A:$A,NA$5)/NA$3,0)/3600/$E32</f>
        <v>0</v>
      </c>
      <c r="NB32" s="0" t="n">
        <f aca="false">IF($AK32="●",SUMIFS(ST_SUM!NP:NP,ST_SUM!$L:$L,$G32)/COUNTIFS($G:$G,$G32,$AK:$AK,"●",$A:$A,NB$5)/NB$3,0)/3600/$E32</f>
        <v>0.00599011408730159</v>
      </c>
      <c r="NC32" s="0" t="n">
        <f aca="false">IF($AL32="●",SUMIFS(ST_SUM!NQ:NQ,ST_SUM!$L:$L,$G32)/COUNTIFS($G:$G,$G32,$AL:$AL,"●",$A:$A,NC$5)/NC$3,0)/3600/$E32</f>
        <v>0</v>
      </c>
      <c r="ND32" s="0" t="n">
        <f aca="false">IF($AM32="●",SUMIFS(ST_SUM!NR:NR,ST_SUM!$L:$L,$G32)/COUNTIFS($G:$G,$G32,$AM:$AM,"●",$A:$A,ND$5)/ND$3,0)/3600/$E32</f>
        <v>0</v>
      </c>
      <c r="NE32" s="0" t="n">
        <f aca="false">IF($AN32="●",SUMIFS(ST_SUM!NS:NS,ST_SUM!$L:$L,$G32)/COUNTIFS($G:$G,$G32,$AN:$AN,"●",$A:$A,NE$5)/NE$3,0)/3600/$E32</f>
        <v>0.00879357638888889</v>
      </c>
      <c r="NF32" s="0" t="n">
        <f aca="false">IF($AO32="●",SUMIFS(ST_SUM!NT:NT,ST_SUM!$L:$L,$G32)/COUNTIFS($G:$G,$G32,$AO:$AO,"●",$A:$A,NF$5)/NF$3,0)/3600/$E32</f>
        <v>0.00845600694444445</v>
      </c>
      <c r="NG32" s="0" t="n">
        <f aca="false">IF($AP32="●",SUMIFS(ST_SUM!NU:NU,ST_SUM!$L:$L,$G32)/COUNTIFS($G:$G,$G32,$AP:$AP,"●",$A:$A,NG$5)/NG$3,0)/3600/$E32</f>
        <v>0</v>
      </c>
      <c r="NH32" s="0" t="n">
        <f aca="false">IF($AQ32="●",SUMIFS(ST_SUM!NV:NV,ST_SUM!$L:$L,$G32)/COUNTIFS($G:$G,$G32,$AQ:$AQ,"●",$A:$A,NH$5)/NH$3,0)/3600/$E32</f>
        <v>0.00226732666446208</v>
      </c>
      <c r="NI32" s="0" t="n">
        <f aca="false">IF($AR32="●",SUMIFS(ST_SUM!NW:NW,ST_SUM!$L:$L,$G32)/COUNTIFS($G:$G,$G32,$AR:$AR,"●",$A:$A,NI$5)/NI$3,0)/3600/$E32</f>
        <v>0</v>
      </c>
      <c r="NJ32" s="0" t="n">
        <f aca="false">IF($AS32="●",SUMIFS(ST_SUM!NX:NX,ST_SUM!$L:$L,$G32)/COUNTIFS($G:$G,$G32,$AS:$AS,"●",$A:$A,NJ$5)/NJ$3,0)/3600/$E32</f>
        <v>0.0150774404761905</v>
      </c>
      <c r="NK32" s="0" t="n">
        <f aca="false">IF($AT32="●",SUMIFS(ST_SUM!NY:NY,ST_SUM!$L:$L,$G32)/COUNTIFS($G:$G,$G32,$AT:$AT,"●",$A:$A,NK$5)/NK$3,0)/3600/$E32</f>
        <v>0.00800083912037037</v>
      </c>
      <c r="NL32" s="0" t="n">
        <f aca="false">IF($AU32="●",SUMIFS(ST_SUM!NZ:NZ,ST_SUM!$L:$L,$G32)/COUNTIFS($G:$G,$G32,$AU:$AU,"●",$A:$A,NL$5)/NL$3,0)/3600/$E32</f>
        <v>0.0164773520171958</v>
      </c>
      <c r="NM32" s="0" t="n">
        <f aca="false">IF($AV32="●",SUMIFS(ST_SUM!OA:OA,ST_SUM!$L:$L,$G32)/COUNTIFS($G:$G,$G32,$AV:$AV,"●",$A:$A,NM$5)/NM$3,0)/3600/$E32</f>
        <v>0.00396002535273369</v>
      </c>
      <c r="NN32" s="0" t="n">
        <f aca="false">IF($AW32="●",SUMIFS(ST_SUM!OB:OB,ST_SUM!$L:$L,$G32)/COUNTIFS($G:$G,$G32,$AW:$AW,"●",$A:$A,NN$5)/NN$3,0)/3600/$E32</f>
        <v>0</v>
      </c>
      <c r="NO32" s="0" t="n">
        <f aca="false">IF($AX32="●",SUMIFS(ST_SUM!OC:OC,ST_SUM!$L:$L,$G32)/COUNTIFS($G:$G,$G32,$AX:$AX,"●",$A:$A,NO$5)/NO$3,0)/3600/$E32</f>
        <v>0.00959214616402116</v>
      </c>
      <c r="NP32" s="0" t="n">
        <f aca="false">IF($AY32="●",SUMIFS(ST_SUM!OD:OD,ST_SUM!$L:$L,$G32)/COUNTIFS($G:$G,$G32,$AY:$AY,"●",$A:$A,NP$5)/NP$3,0)/3600/$E32</f>
        <v>0</v>
      </c>
      <c r="NQ32" s="0" t="n">
        <f aca="false">IF($AZ32="●",SUMIFS(ST_SUM!OE:OE,ST_SUM!$L:$L,$G32)/COUNTIFS($G:$G,$G32,$AZ:$AZ,"●",$A:$A,NQ$5)/NQ$3,0)/3600/$E32</f>
        <v>0</v>
      </c>
      <c r="NR32" s="0" t="n">
        <f aca="false">IF($BA32="●",SUMIFS(ST_SUM!OF:OF,ST_SUM!$L:$L,$G32)/COUNTIFS($G:$G,$G32,$BA:$BA,"●",$A:$A,NR$5)/NR$3,0)/3600/$E32</f>
        <v>0.0179484705687831</v>
      </c>
      <c r="NS32" s="0" t="n">
        <f aca="false">IF($BB32="●",SUMIFS(ST_SUM!OG:OG,ST_SUM!$L:$L,$G32)/COUNTIFS($G:$G,$G32,$BB:$BB,"●",$A:$A,NS$5)/NS$3,0)/3600/$E32</f>
        <v>0.00114121748236332</v>
      </c>
      <c r="NT32" s="0" t="n">
        <f aca="false">IF($BC32="●",SUMIFS(ST_SUM!OH:OH,ST_SUM!$L:$L,$G32)/COUNTIFS($G:$G,$G32,$BC:$BC,"●",$A:$A,NT$5)/NT$3,0)/3600/$E32</f>
        <v>0.006575958994709</v>
      </c>
      <c r="NU32" s="0" t="n">
        <f aca="false">IF($BD32="●",SUMIFS(ST_SUM!OI:OI,ST_SUM!$L:$L,$G32)/COUNTIFS($G:$G,$G32,$BD:$BD,"●",$A:$A,NU$5)/NU$3,0)/3600/$E32</f>
        <v>0.00171210689484127</v>
      </c>
      <c r="NV32" s="0" t="n">
        <f aca="false">IF($BE32="●",SUMIFS(ST_SUM!OJ:OJ,ST_SUM!$L:$L,$G32)/COUNTIFS($G:$G,$G32,$BE:$BE,"●",$A:$A,NV$5)/NV$3,0)/3600/$E32</f>
        <v>0</v>
      </c>
      <c r="NW32" s="0" t="n">
        <f aca="false">IF($BF32="●",SUMIFS(ST_SUM!OK:OK,ST_SUM!$L:$L,$G32)/COUNTIFS($G:$G,$G32,$BF:$BF,"●",$A:$A,NW$5)/NW$3,0)/3600/$E32</f>
        <v>0</v>
      </c>
      <c r="NX32" s="0" t="n">
        <f aca="false">IF($BG32="●",SUMIFS(ST_SUM!OL:OL,ST_SUM!$L:$L,$G32)/COUNTIFS($G:$G,$G32,$BG:$BG,"●",$A:$A,NX$5)/NX$3,0)/3600/$E32</f>
        <v>0</v>
      </c>
      <c r="NY32" s="0" t="n">
        <f aca="false">IF($BH32="●",SUMIFS(ST_SUM!OM:OM,ST_SUM!$L:$L,$G32)/COUNTIFS($G:$G,$G32,$BH:$BH,"●",$A:$A,NY$5)/NY$3,0)/3600/$E32</f>
        <v>0.0120915476190476</v>
      </c>
      <c r="NZ32" s="0" t="n">
        <f aca="false">IF($BI32="●",SUMIFS(ST_SUM!ON:ON,ST_SUM!$L:$L,$G32)/COUNTIFS($G:$G,$G32,$BI:$BI,"●",$A:$A,NZ$5)/NZ$3,0)/3600/$E32</f>
        <v>0</v>
      </c>
      <c r="OA32" s="0" t="n">
        <f aca="false">IF($BJ32="●",SUMIFS(ST_SUM!OO:OO,ST_SUM!$L:$L,$G32)/COUNTIFS($G:$G,$G32,$BJ:$BJ,"●",$A:$A,OA$5)/OA$3,0)/3600/$E32</f>
        <v>0.00159952008928571</v>
      </c>
      <c r="OB32" s="0" t="n">
        <f aca="false">IF($BK32="●",SUMIFS(ST_SUM!OP:OP,ST_SUM!$L:$L,$G32)/COUNTIFS($G:$G,$G32,$BK:$BK,"●",$A:$A,OB$5)/OB$3,0)/3600/$E32</f>
        <v>0.00980274057539683</v>
      </c>
      <c r="OC32" s="0" t="n">
        <f aca="false">IF($BL32="●",SUMIFS(ST_SUM!OQ:OQ,ST_SUM!$L:$L,$G32)/COUNTIFS($G:$G,$G32,$BL:$BL,"●",$A:$A,OC$5)/OC$3,0)/3600/$E32</f>
        <v>0</v>
      </c>
      <c r="OD32" s="0" t="n">
        <f aca="false">IF($BM32="●",SUMIFS(ST_SUM!OR:OR,ST_SUM!$L:$L,$G32)/COUNTIFS($G:$G,$G32,$BM:$BM,"●",$A:$A,OD$5)/OD$3,0)/3600/$E32</f>
        <v>0</v>
      </c>
      <c r="OE32" s="0" t="n">
        <f aca="false">IF($BN32="●",SUMIFS(ST_SUM!OS:OS,ST_SUM!$L:$L,$G32)/COUNTIFS($G:$G,$G32,$BN:$BN,"●",$A:$A,OE$5)/OE$3,0)/3600/$E32</f>
        <v>0</v>
      </c>
      <c r="OF32" s="0" t="n">
        <f aca="false">IF($BO32="●",SUMIFS(ST_SUM!OT:OT,ST_SUM!$L:$L,$G32)/COUNTIFS($G:$G,$G32,$BO:$BO,"●",$A:$A,OF$5)/OF$3,0)/3600/$E32</f>
        <v>0.00496163194444445</v>
      </c>
      <c r="OG32" s="0" t="n">
        <f aca="false">IF($BP32="●",SUMIFS(ST_SUM!OU:OU,ST_SUM!$L:$L,$G32)/COUNTIFS($G:$G,$G32,$BP:$BP,"●",$A:$A,OG$5)/OG$3,0)/3600/$E32</f>
        <v>0.00773889715608466</v>
      </c>
      <c r="OH32" s="0" t="n">
        <f aca="false">IF($BQ32="●",SUMIFS(ST_SUM!OV:OV,ST_SUM!$L:$L,$G32)/COUNTIFS($G:$G,$G32,$BQ:$BQ,"●",$A:$A,OH$5)/OH$3,0)/3600/$E32</f>
        <v>0.00327393353174603</v>
      </c>
      <c r="OI32" s="0" t="n">
        <f aca="false">IF($BR32="●",SUMIFS(ST_SUM!OW:OW,ST_SUM!$L:$L,$G32)/COUNTIFS($G:$G,$G32,$BR:$BR,"●",$A:$A,OI$5)/OI$3,0)/3600/$E32</f>
        <v>0.001015625</v>
      </c>
      <c r="OJ32" s="0" t="n">
        <f aca="false">IF($BS32="●",SUMIFS(ST_SUM!OX:OX,ST_SUM!$L:$L,$G32)/COUNTIFS($G:$G,$G32,$BS:$BS,"●",$A:$A,OJ$5)/OJ$3,0)/3600/$E32</f>
        <v>0.00663994295634921</v>
      </c>
      <c r="OK32" s="0" t="n">
        <f aca="false">IF($BT32="●",SUMIFS(ST_SUM!OY:OY,ST_SUM!$L:$L,$G32)/COUNTIFS($G:$G,$G32,$BT:$BT,"●",$A:$A,OK$5)/OK$3,0)/3600/$E32</f>
        <v>0.00774277998236332</v>
      </c>
      <c r="OL32" s="0" t="n">
        <f aca="false">SUM(LY32:OK32)</f>
        <v>0.373522804646164</v>
      </c>
      <c r="OM32" s="0" t="n">
        <f aca="false">IF($H32="●",SUMIFS(ST_SUM!PA:PA,ST_SUM!$L:$L,$G32)/COUNTIFS($G:$G,$G32,$H:$H,"●",$A:$A,OM$5)/OM$3,0)/3600/$E32</f>
        <v>0.0105071377840909</v>
      </c>
      <c r="ON32" s="0" t="n">
        <f aca="false">IF($I32="●",SUMIFS(ST_SUM!PB:PB,ST_SUM!$L:$L,$G32)/COUNTIFS($G:$G,$G32,$I:$I,"●",$A:$A,ON$5)/ON$3,0)/3600/$E32</f>
        <v>0</v>
      </c>
      <c r="OO32" s="0" t="n">
        <f aca="false">IF($J32="●",SUMIFS(ST_SUM!PC:PC,ST_SUM!$L:$L,$G32)/COUNTIFS($G:$G,$G32,$J:$J,"●",$A:$A,OO$5)/OO$3,0)/3600/$E32</f>
        <v>0</v>
      </c>
      <c r="OP32" s="0" t="n">
        <f aca="false">IF($K32="●",SUMIFS(ST_SUM!PD:PD,ST_SUM!$L:$L,$G32)/COUNTIFS($G:$G,$G32,$K:$K,"●",$A:$A,OP$5)/OP$3,0)/3600/$E32</f>
        <v>0.0101371212121212</v>
      </c>
      <c r="OQ32" s="0" t="n">
        <f aca="false">IF($L32="●",SUMIFS(ST_SUM!PE:PE,ST_SUM!$L:$L,$G32)/COUNTIFS($G:$G,$G32,$L:$L,"●",$A:$A,OQ$5)/OQ$3,0)/3600/$E32</f>
        <v>0.0204899348958333</v>
      </c>
      <c r="OR32" s="0" t="n">
        <f aca="false">IF($M32="●",SUMIFS(ST_SUM!PF:PF,ST_SUM!$L:$L,$G32)/COUNTIFS($G:$G,$G32,$M:$M,"●",$A:$A,OR$5)/OR$3,0)/3600/$E32</f>
        <v>0.00831150173611111</v>
      </c>
      <c r="OS32" s="0" t="n">
        <f aca="false">IF($N32="●",SUMIFS(ST_SUM!PG:PG,ST_SUM!$L:$L,$G32)/COUNTIFS($G:$G,$G32,$N:$N,"●",$A:$A,OS$5)/OS$3,0)/3600/$E32</f>
        <v>0.0405190364583333</v>
      </c>
      <c r="OT32" s="0" t="n">
        <f aca="false">IF($O32="●",SUMIFS(ST_SUM!PH:PH,ST_SUM!$L:$L,$G32,ST_SUM!$M:$M,IF($B32='PART METHOD'!$D$4,"FMCNC1",IF($B32='PART METHOD'!$D$6,"FMCNC2","STD")))/IF($B32='PART METHOD'!$D$4,COUNTIFS($G:$G,$G32,$O:$O,"●",$A:$A,OT$5,$B:$B,'PART METHOD'!$D$4),IF($B32='PART METHOD'!$D$6,COUNTIFS($G:$G,$G32,$O:$O,"●",$A:$A,OT$5,$B:$B,'PART METHOD'!$D$6),COUNTIFS($G:$G,$G32,$O:$O,"●",$A:$A,OT$5,$B:$B,"&lt;&gt;"&amp;'PART METHOD'!$D$4,$B:$B,"&lt;&gt;"&amp;'PART METHOD'!$D$6)))/OT$3,0)/3600/$E32</f>
        <v>0.0163385311447811</v>
      </c>
      <c r="OU32" s="0" t="n">
        <f aca="false">IF($P32="●",SUMIFS(ST_SUM!PI:PI,ST_SUM!$L:$L,$G32,ST_SUM!$M:$M,IF($B32='PART METHOD'!$D$4,"FMCNC1",IF($B32='PART METHOD'!$D$6,"FMCNC2","STD")))/IF($B32='PART METHOD'!$D$4,COUNTIFS($G:$G,$G32,$P:$P,"●",$A:$A,OU$5,$B:$B,'PART METHOD'!$D$4),IF($B32='PART METHOD'!$D$6,COUNTIFS($G:$G,$G32,$P:$P,"●",$A:$A,OU$5,$B:$B,'PART METHOD'!$D$6),COUNTIFS($G:$G,$G32,$P:$P,"●",$A:$A,OU$5,$B:$B,"&lt;&gt;"&amp;'PART METHOD'!$D$4,$B:$B,"&lt;&gt;"&amp;'PART METHOD'!$D$6)))/OU$3,0)/3600/$E32</f>
        <v>0</v>
      </c>
      <c r="OV32" s="0" t="n">
        <f aca="false">IF($Q32="●",SUMIFS(ST_SUM!PJ:PJ,ST_SUM!$L:$L,$G32,ST_SUM!$M:$M,IF($B32='PART METHOD'!$D$4,"FMCNC1",IF($B32='PART METHOD'!$D$6,"FMCNC2","STD")))/IF($B32='PART METHOD'!$D$4,COUNTIFS($G:$G,$G32,$Q:$Q,"●",$A:$A,OV$5,$B:$B,'PART METHOD'!$D$4),IF($B32='PART METHOD'!$D$6,COUNTIFS($G:$G,$G32,$Q:$Q,"●",$A:$A,OV$5,$B:$B,'PART METHOD'!$D$6),COUNTIFS($G:$G,$G32,$Q:$Q,"●",$A:$A,OV$5,$B:$B,"&lt;&gt;"&amp;'PART METHOD'!$D$4,$B:$B,"&lt;&gt;"&amp;'PART METHOD'!$D$6)))/OV$3,0)/3600/$E32</f>
        <v>0.0154550583964646</v>
      </c>
      <c r="OW32" s="0" t="n">
        <f aca="false">IF($R32="●",SUMIFS(ST_SUM!PK:PK,ST_SUM!$L:$L,$G32,ST_SUM!$M:$M,IF($B32='PART METHOD'!$D$4,"FMCNC1",IF($B32='PART METHOD'!$D$6,"FMCNC2","STD")))/IF($B32='PART METHOD'!$D$4,COUNTIFS($G:$G,$G32,$R:$R,"●",$A:$A,OW$5,$B:$B,'PART METHOD'!$D$4),IF($B32='PART METHOD'!$D$6,COUNTIFS($G:$G,$G32,$R:$R,"●",$A:$A,OW$5,$B:$B,'PART METHOD'!$D$6),COUNTIFS($G:$G,$G32,$R:$R,"●",$A:$A,OW$5,$B:$B,"&lt;&gt;"&amp;'PART METHOD'!$D$4,$B:$B,"&lt;&gt;"&amp;'PART METHOD'!$D$6)))/OW$3,0)/3600/$E32</f>
        <v>0.0371602154356061</v>
      </c>
      <c r="OX32" s="0" t="n">
        <f aca="false">IF($S32="●",SUMIFS(ST_SUM!PL:PL,ST_SUM!$L:$L,$G32,ST_SUM!$M:$M,IF($B32='PART METHOD'!$D$4,"FMCNC1",IF($B32='PART METHOD'!$D$6,"FMCNC2","STD")))/IF($B32='PART METHOD'!$D$4,COUNTIFS($G:$G,$G32,$S:$S,"●",$A:$A,OX$5,$B:$B,'PART METHOD'!$D$4),IF($B32='PART METHOD'!$D$6,COUNTIFS($G:$G,$G32,$S:$S,"●",$A:$A,OX$5,$B:$B,'PART METHOD'!$D$6),COUNTIFS($G:$G,$G32,$S:$S,"●",$A:$A,OX$5,$B:$B,"&lt;&gt;"&amp;'PART METHOD'!$D$4,$B:$B,"&lt;&gt;"&amp;'PART METHOD'!$D$6)))/OX$3,0)/3600/$E32</f>
        <v>0</v>
      </c>
      <c r="OY32" s="0" t="n">
        <f aca="false">IF($T32="●",SUMIFS(ST_SUM!PM:PM,ST_SUM!$L:$L,$G32,ST_SUM!$M:$M,IF($B32='PART METHOD'!$D$4,"FMCNC1",IF($B32='PART METHOD'!$D$6,"FMCNC2","STD")))/IF($B32='PART METHOD'!$D$4,COUNTIFS($G:$G,$G32,$T:$T,"●",$A:$A,OY$5,$B:$B,'PART METHOD'!$D$4),IF($B32='PART METHOD'!$D$6,COUNTIFS($G:$G,$G32,$T:$T,"●",$A:$A,OY$5,$B:$B,'PART METHOD'!$D$6),COUNTIFS($G:$G,$G32,$T:$T,"●",$A:$A,OY$5,$B:$B,"&lt;&gt;"&amp;'PART METHOD'!$D$4,$B:$B,"&lt;&gt;"&amp;'PART METHOD'!$D$6)))/OY$3,0)/3600/$E32</f>
        <v>0</v>
      </c>
      <c r="OZ32" s="0" t="n">
        <f aca="false">IF($U32="●",SUMIFS(ST_SUM!PN:PN,ST_SUM!$L:$L,$G32,ST_SUM!$M:$M,IF($B32='PART METHOD'!$D$4,"FMCNC1",IF($B32='PART METHOD'!$D$6,"FMCNC2","STD")))/IF($B32='PART METHOD'!$D$4,COUNTIFS($G:$G,$G32,$U:$U,"●",$A:$A,OZ$5,$B:$B,'PART METHOD'!$D$4),IF($B32='PART METHOD'!$D$6,COUNTIFS($G:$G,$G32,$U:$U,"●",$A:$A,OZ$5,$B:$B,'PART METHOD'!$D$6),COUNTIFS($G:$G,$G32,$U:$U,"●",$A:$A,OZ$5,$B:$B,"&lt;&gt;"&amp;'PART METHOD'!$D$4,$B:$B,"&lt;&gt;"&amp;'PART METHOD'!$D$6)))/OZ$3,0)/3600/$E32</f>
        <v>0.0144662961647727</v>
      </c>
      <c r="PA32" s="0" t="n">
        <f aca="false">IF($V32="●",SUMIFS(ST_SUM!PO:PO,ST_SUM!$L:$L,$G32,ST_SUM!$M:$M,IF($B32='PART METHOD'!$D$4,"FMCNC1",IF($B32='PART METHOD'!$D$6,"FMCNC2","STD")))/IF($B32='PART METHOD'!$D$4,COUNTIFS($G:$G,$G32,$V:$V,"●",$A:$A,PA$5,$B:$B,'PART METHOD'!$D$4),IF($B32='PART METHOD'!$D$6,COUNTIFS($G:$G,$G32,$V:$V,"●",$A:$A,PA$5,$B:$B,'PART METHOD'!$D$6),COUNTIFS($G:$G,$G32,$V:$V,"●",$A:$A,PA$5,$B:$B,"&lt;&gt;"&amp;'PART METHOD'!$D$4,$B:$B,"&lt;&gt;"&amp;'PART METHOD'!$D$6)))/PA$3,0)/3600/$E32</f>
        <v>0.0303706321022727</v>
      </c>
      <c r="PB32" s="0" t="n">
        <f aca="false">IF($W32="●",SUMIFS(ST_SUM!PP:PP,ST_SUM!$L:$L,$G32,ST_SUM!$N:$N,IF($B32='PART METHOD'!$D$5,"HAND","STD"))/COUNTIFS($G:$G,$G32,$W:$W,"●",$A:$A,PB$5,$B:$B,IF($B32='PART METHOD'!$D$5,'PART METHOD'!$D$5,"&lt;&gt;"&amp;'PART METHOD'!$D$5))/PB$3,0)/3600/$E32</f>
        <v>0.00845054845328283</v>
      </c>
      <c r="PC32" s="0" t="n">
        <f aca="false">IF($X32="●",SUMIFS(ST_SUM!PQ:PQ,ST_SUM!$L:$L,$G32)/COUNTIFS($G:$G,$G32,$X:$X,"●",$A:$A,PC$5)/PC$3,0)/3600/$E32</f>
        <v>0</v>
      </c>
      <c r="PD32" s="0" t="n">
        <f aca="false">IF($Y32="●",SUMIFS(ST_SUM!PR:PR,ST_SUM!$L:$L,$G32)/COUNTIFS($G:$G,$G32,$Y:$Y,"●",$A:$A,PD$5)/PD$3,0)/3600/$E32</f>
        <v>0.0109887021254209</v>
      </c>
      <c r="PE32" s="0" t="n">
        <f aca="false">IF($Z32="●",SUMIFS(ST_SUM!PS:PS,ST_SUM!$L:$L,$G32)/COUNTIFS($G:$G,$G32,$Z:$Z,"●",$A:$A,PE$5)/PE$3,0)/3600/$E32</f>
        <v>0</v>
      </c>
      <c r="PF32" s="0" t="n">
        <f aca="false">IF($AA32="●",SUMIFS(ST_SUM!PT:PT,ST_SUM!$L:$L,$G32)/COUNTIFS($G:$G,$G32,$AA:$AA,"●",$A:$A,PF$5)/PF$3,0)/3600/$E32</f>
        <v>0.00683878761574074</v>
      </c>
      <c r="PG32" s="0" t="n">
        <f aca="false">IF($AB32="●",SUMIFS(ST_SUM!PU:PU,ST_SUM!$L:$L,$G32)/COUNTIFS($G:$G,$G32,$AB:$AB,"●",$A:$A,PG$5)/PG$3,0)/3600/$E32</f>
        <v>0</v>
      </c>
      <c r="PH32" s="0" t="n">
        <f aca="false">IF($AC32="●",SUMIFS(ST_SUM!PV:PV,ST_SUM!$L:$L,$G32)/COUNTIFS($G:$G,$G32,$AC:$AC,"●",$A:$A,PH$5)/PH$3,0)/3600/$E32</f>
        <v>0.00204410642887205</v>
      </c>
      <c r="PI32" s="0" t="n">
        <f aca="false">IF($AD32="●",SUMIFS(ST_SUM!PW:PW,ST_SUM!$L:$L,$G32)/COUNTIFS($G:$G,$G32,$AD:$AD,"●",$A:$A,PI$5)/PI$3,0)/3600/$E32</f>
        <v>0</v>
      </c>
      <c r="PJ32" s="0" t="n">
        <f aca="false">IF($AE32="●",SUMIFS(ST_SUM!PX:PX,ST_SUM!$L:$L,$G32)/COUNTIFS($G:$G,$G32,$AE:$AE,"●",$A:$A,PJ$5)/PJ$3,0)/3600/$E32</f>
        <v>0</v>
      </c>
      <c r="PK32" s="0" t="n">
        <f aca="false">IF($AF32="●",SUMIFS(ST_SUM!PY:PY,ST_SUM!$L:$L,$G32)/COUNTIFS($G:$G,$G32,$AF:$AF,"●",$A:$A,PK$5)/PK$3,0)/3600/$E32</f>
        <v>0</v>
      </c>
      <c r="PL32" s="0" t="n">
        <f aca="false">IF($AG32="●",SUMIFS(ST_SUM!PZ:PZ,ST_SUM!$L:$L,$G32)/COUNTIFS($G:$G,$G32,$AG:$AG,"●",$A:$A,PL$5)/PL$3,0)/3600/$E32</f>
        <v>0</v>
      </c>
      <c r="PM32" s="0" t="n">
        <f aca="false">IF($AH32="●",SUMIFS(ST_SUM!QA:QA,ST_SUM!$L:$L,$G32)/COUNTIFS($G:$G,$G32,$AH:$AH,"●",$A:$A,PM$5)/PM$3,0)/3600/$E32</f>
        <v>0.00976273937289562</v>
      </c>
      <c r="PN32" s="0" t="n">
        <f aca="false">IF($AI32="●",SUMIFS(ST_SUM!QB:QB,ST_SUM!$L:$L,$G32)/COUNTIFS($G:$G,$G32,$AI:$AI,"●",$A:$A,PN$5)/PN$3,0)/3600/$E32</f>
        <v>0</v>
      </c>
      <c r="PO32" s="0" t="n">
        <f aca="false">IF($AJ32="●",SUMIFS(ST_SUM!QC:QC,ST_SUM!$L:$L,$G32)/COUNTIFS($G:$G,$G32,$AJ:$AJ,"●",$A:$A,PO$5)/PO$3,0)/3600/$E32</f>
        <v>0</v>
      </c>
      <c r="PP32" s="0" t="n">
        <f aca="false">IF($AK32="●",SUMIFS(ST_SUM!QD:QD,ST_SUM!$L:$L,$G32)/COUNTIFS($G:$G,$G32,$AK:$AK,"●",$A:$A,PP$5)/PP$3,0)/3600/$E32</f>
        <v>0.00840259627525253</v>
      </c>
      <c r="PQ32" s="0" t="n">
        <f aca="false">IF($AL32="●",SUMIFS(ST_SUM!QE:QE,ST_SUM!$L:$L,$G32)/COUNTIFS($G:$G,$G32,$AL:$AL,"●",$A:$A,PQ$5)/PQ$3,0)/3600/$E32</f>
        <v>0</v>
      </c>
      <c r="PR32" s="0" t="n">
        <f aca="false">IF($AM32="●",SUMIFS(ST_SUM!QF:QF,ST_SUM!$L:$L,$G32)/COUNTIFS($G:$G,$G32,$AM:$AM,"●",$A:$A,PR$5)/PR$3,0)/3600/$E32</f>
        <v>0</v>
      </c>
      <c r="PS32" s="0" t="n">
        <f aca="false">IF($AN32="●",SUMIFS(ST_SUM!QG:QG,ST_SUM!$L:$L,$G32)/COUNTIFS($G:$G,$G32,$AN:$AN,"●",$A:$A,PS$5)/PS$3,0)/3600/$E32</f>
        <v>0.00811769255050505</v>
      </c>
      <c r="PT32" s="0" t="n">
        <f aca="false">IF($AO32="●",SUMIFS(ST_SUM!QH:QH,ST_SUM!$L:$L,$G32)/COUNTIFS($G:$G,$G32,$AO:$AO,"●",$A:$A,PT$5)/PT$3,0)/3600/$E32</f>
        <v>0.00813405934343434</v>
      </c>
      <c r="PU32" s="0" t="n">
        <f aca="false">IF($AP32="●",SUMIFS(ST_SUM!QI:QI,ST_SUM!$L:$L,$G32)/COUNTIFS($G:$G,$G32,$AP:$AP,"●",$A:$A,PU$5)/PU$3,0)/3600/$E32</f>
        <v>0</v>
      </c>
      <c r="PV32" s="0" t="n">
        <f aca="false">IF($AQ32="●",SUMIFS(ST_SUM!QJ:QJ,ST_SUM!$L:$L,$G32)/COUNTIFS($G:$G,$G32,$AQ:$AQ,"●",$A:$A,PV$5)/PV$3,0)/3600/$E32</f>
        <v>0.00628832859848485</v>
      </c>
      <c r="PW32" s="0" t="n">
        <f aca="false">IF($AR32="●",SUMIFS(ST_SUM!QK:QK,ST_SUM!$L:$L,$G32)/COUNTIFS($G:$G,$G32,$AR:$AR,"●",$A:$A,PW$5)/PW$3,0)/3600/$E32</f>
        <v>0</v>
      </c>
      <c r="PX32" s="0" t="n">
        <f aca="false">IF($AS32="●",SUMIFS(ST_SUM!QL:QL,ST_SUM!$L:$L,$G32)/COUNTIFS($G:$G,$G32,$AS:$AS,"●",$A:$A,PX$5)/PX$3,0)/3600/$E32</f>
        <v>0.0157467534722222</v>
      </c>
      <c r="PY32" s="0" t="n">
        <f aca="false">IF($AT32="●",SUMIFS(ST_SUM!QM:QM,ST_SUM!$L:$L,$G32)/COUNTIFS($G:$G,$G32,$AT:$AT,"●",$A:$A,PY$5)/PY$3,0)/3600/$E32</f>
        <v>0.00856005208333333</v>
      </c>
      <c r="PZ32" s="0" t="n">
        <f aca="false">IF($AU32="●",SUMIFS(ST_SUM!QN:QN,ST_SUM!$L:$L,$G32)/COUNTIFS($G:$G,$G32,$AU:$AU,"●",$A:$A,PZ$5)/PZ$3,0)/3600/$E32</f>
        <v>0.0227369081439394</v>
      </c>
      <c r="QA32" s="0" t="n">
        <f aca="false">IF($AV32="●",SUMIFS(ST_SUM!QO:QO,ST_SUM!$L:$L,$G32)/COUNTIFS($G:$G,$G32,$AV:$AV,"●",$A:$A,QA$5)/QA$3,0)/3600/$E32</f>
        <v>0.00458599247685185</v>
      </c>
      <c r="QB32" s="0" t="n">
        <f aca="false">IF($AW32="●",SUMIFS(ST_SUM!QP:QP,ST_SUM!$L:$L,$G32)/COUNTIFS($G:$G,$G32,$AW:$AW,"●",$A:$A,QB$5)/QB$3,0)/3600/$E32</f>
        <v>0</v>
      </c>
      <c r="QC32" s="0" t="n">
        <f aca="false">IF($AX32="●",SUMIFS(ST_SUM!QQ:QQ,ST_SUM!$L:$L,$G32)/COUNTIFS($G:$G,$G32,$AX:$AX,"●",$A:$A,QC$5)/QC$3,0)/3600/$E32</f>
        <v>0.0182146359427609</v>
      </c>
      <c r="QD32" s="0" t="n">
        <f aca="false">IF($AY32="●",SUMIFS(ST_SUM!QR:QR,ST_SUM!$L:$L,$G32)/COUNTIFS($G:$G,$G32,$AY:$AY,"●",$A:$A,QD$5)/QD$3,0)/3600/$E32</f>
        <v>0</v>
      </c>
      <c r="QE32" s="0" t="n">
        <f aca="false">IF($AZ32="●",SUMIFS(ST_SUM!QS:QS,ST_SUM!$L:$L,$G32)/COUNTIFS($G:$G,$G32,$AZ:$AZ,"●",$A:$A,QE$5)/QE$3,0)/3600/$E32</f>
        <v>0</v>
      </c>
      <c r="QF32" s="0" t="n">
        <f aca="false">IF($BA32="●",SUMIFS(ST_SUM!QT:QT,ST_SUM!$L:$L,$G32)/COUNTIFS($G:$G,$G32,$BA:$BA,"●",$A:$A,QF$5)/QF$3,0)/3600/$E32</f>
        <v>0.0137028835227273</v>
      </c>
      <c r="QG32" s="0" t="n">
        <f aca="false">IF($BB32="●",SUMIFS(ST_SUM!QU:QU,ST_SUM!$L:$L,$G32)/COUNTIFS($G:$G,$G32,$BB:$BB,"●",$A:$A,QG$5)/QG$3,0)/3600/$E32</f>
        <v>0.00513888888888889</v>
      </c>
      <c r="QH32" s="0" t="n">
        <f aca="false">IF($BC32="●",SUMIFS(ST_SUM!QV:QV,ST_SUM!$L:$L,$G32)/COUNTIFS($G:$G,$G32,$BC:$BC,"●",$A:$A,QH$5)/QH$3,0)/3600/$E32</f>
        <v>0.00553833648989899</v>
      </c>
      <c r="QI32" s="0" t="n">
        <f aca="false">IF($BD32="●",SUMIFS(ST_SUM!QW:QW,ST_SUM!$L:$L,$G32)/COUNTIFS($G:$G,$G32,$BD:$BD,"●",$A:$A,QI$5)/QI$3,0)/3600/$E32</f>
        <v>0.00687395833333333</v>
      </c>
      <c r="QJ32" s="0" t="n">
        <f aca="false">IF($BE32="●",SUMIFS(ST_SUM!QX:QX,ST_SUM!$L:$L,$G32)/COUNTIFS($G:$G,$G32,$BE:$BE,"●",$A:$A,QJ$5)/QJ$3,0)/3600/$E32</f>
        <v>0</v>
      </c>
      <c r="QK32" s="0" t="n">
        <f aca="false">IF($BF32="●",SUMIFS(ST_SUM!QY:QY,ST_SUM!$L:$L,$G32)/COUNTIFS($G:$G,$G32,$BF:$BF,"●",$A:$A,QK$5)/QK$3,0)/3600/$E32</f>
        <v>0</v>
      </c>
      <c r="QL32" s="0" t="n">
        <f aca="false">IF($BG32="●",SUMIFS(ST_SUM!QZ:QZ,ST_SUM!$L:$L,$G32)/COUNTIFS($G:$G,$G32,$BG:$BG,"●",$A:$A,QL$5)/QL$3,0)/3600/$E32</f>
        <v>0</v>
      </c>
      <c r="QM32" s="0" t="n">
        <f aca="false">IF($BH32="●",SUMIFS(ST_SUM!RA:RA,ST_SUM!$L:$L,$G32)/COUNTIFS($G:$G,$G32,$BH:$BH,"●",$A:$A,QM$5)/QM$3,0)/3600/$E32</f>
        <v>0.0104964409722222</v>
      </c>
      <c r="QN32" s="0" t="n">
        <f aca="false">IF($BI32="●",SUMIFS(ST_SUM!RB:RB,ST_SUM!$L:$L,$G32)/COUNTIFS($G:$G,$G32,$BI:$BI,"●",$A:$A,QN$5)/QN$3,0)/3600/$E32</f>
        <v>0</v>
      </c>
      <c r="QO32" s="0" t="n">
        <f aca="false">IF($BJ32="●",SUMIFS(ST_SUM!RC:RC,ST_SUM!$L:$L,$G32)/COUNTIFS($G:$G,$G32,$BJ:$BJ,"●",$A:$A,QO$5)/QO$3,0)/3600/$E32</f>
        <v>0.00929692234848485</v>
      </c>
      <c r="QP32" s="0" t="n">
        <f aca="false">IF($BK32="●",SUMIFS(ST_SUM!RD:RD,ST_SUM!$L:$L,$G32)/COUNTIFS($G:$G,$G32,$BK:$BK,"●",$A:$A,QP$5)/QP$3,0)/3600/$E32</f>
        <v>0.0135730310921717</v>
      </c>
      <c r="QQ32" s="0" t="n">
        <f aca="false">IF($BL32="●",SUMIFS(ST_SUM!RE:RE,ST_SUM!$L:$L,$G32)/COUNTIFS($G:$G,$G32,$BL:$BL,"●",$A:$A,QQ$5)/QQ$3,0)/3600/$E32</f>
        <v>0</v>
      </c>
      <c r="QR32" s="0" t="n">
        <f aca="false">IF($BM32="●",SUMIFS(ST_SUM!RF:RF,ST_SUM!$L:$L,$G32)/COUNTIFS($G:$G,$G32,$BM:$BM,"●",$A:$A,QR$5)/QR$3,0)/3600/$E32</f>
        <v>0</v>
      </c>
      <c r="QS32" s="0" t="n">
        <f aca="false">IF($BN32="●",SUMIFS(ST_SUM!RG:RG,ST_SUM!$L:$L,$G32)/COUNTIFS($G:$G,$G32,$BN:$BN,"●",$A:$A,QS$5)/QS$3,0)/3600/$E32</f>
        <v>0</v>
      </c>
      <c r="QT32" s="0" t="n">
        <f aca="false">IF($BO32="●",SUMIFS(ST_SUM!RH:RH,ST_SUM!$L:$L,$G32)/COUNTIFS($G:$G,$G32,$BO:$BO,"●",$A:$A,QT$5)/QT$3,0)/3600/$E32</f>
        <v>0.00707961647727273</v>
      </c>
      <c r="QU32" s="0" t="n">
        <f aca="false">IF($BP32="●",SUMIFS(ST_SUM!RI:RI,ST_SUM!$L:$L,$G32)/COUNTIFS($G:$G,$G32,$BP:$BP,"●",$A:$A,QU$5)/QU$3,0)/3600/$E32</f>
        <v>0.0159915561868687</v>
      </c>
      <c r="QV32" s="0" t="n">
        <f aca="false">IF($BQ32="●",SUMIFS(ST_SUM!RJ:RJ,ST_SUM!$L:$L,$G32)/COUNTIFS($G:$G,$G32,$BQ:$BQ,"●",$A:$A,QV$5)/QV$3,0)/3600/$E32</f>
        <v>0.0120561868686869</v>
      </c>
      <c r="QW32" s="0" t="n">
        <f aca="false">IF($BR32="●",SUMIFS(ST_SUM!RK:RK,ST_SUM!$L:$L,$G32)/COUNTIFS($G:$G,$G32,$BR:$BR,"●",$A:$A,QW$5)/QW$3,0)/3600/$E32</f>
        <v>0.0134992503156566</v>
      </c>
      <c r="QX32" s="0" t="n">
        <f aca="false">IF($BS32="●",SUMIFS(ST_SUM!RL:RL,ST_SUM!$L:$L,$G32)/COUNTIFS($G:$G,$G32,$BS:$BS,"●",$A:$A,QX$5)/QX$3,0)/3600/$E32</f>
        <v>0.00671828966750842</v>
      </c>
      <c r="QY32" s="0" t="n">
        <f aca="false">IF($BT32="●",SUMIFS(ST_SUM!RM:RM,ST_SUM!$L:$L,$G32)/COUNTIFS($G:$G,$G32,$BT:$BT,"●",$A:$A,QY$5)/QY$3,0)/3600/$E32</f>
        <v>0.0141615711805556</v>
      </c>
      <c r="QZ32" s="0" t="n">
        <f aca="false">SUM(OM32:QY32)</f>
        <v>0.47675430055766</v>
      </c>
      <c r="RA32" s="0" t="n">
        <f aca="false">IF($H32="●",SUMIFS(ST_SUM!RO:RO,ST_SUM!$L:$L,$G32)/COUNTIFS($G:$G,$G32,$H:$H,"●",$A:$A,RA$5)/RA$3,0)/3600/$E32</f>
        <v>0.00786547743055556</v>
      </c>
      <c r="RB32" s="0" t="n">
        <f aca="false">IF($I32="●",SUMIFS(ST_SUM!RP:RP,ST_SUM!$L:$L,$G32)/COUNTIFS($G:$G,$G32,$I:$I,"●",$A:$A,RB$5)/RB$3,0)/3600/$E32</f>
        <v>0</v>
      </c>
      <c r="RC32" s="0" t="n">
        <f aca="false">IF($J32="●",SUMIFS(ST_SUM!RQ:RQ,ST_SUM!$L:$L,$G32)/COUNTIFS($G:$G,$G32,$J:$J,"●",$A:$A,RC$5)/RC$3,0)/3600/$E32</f>
        <v>0</v>
      </c>
      <c r="RD32" s="0" t="n">
        <f aca="false">IF($K32="●",SUMIFS(ST_SUM!RR:RR,ST_SUM!$L:$L,$G32)/COUNTIFS($G:$G,$G32,$K:$K,"●",$A:$A,RD$5)/RD$3,0)/3600/$E32</f>
        <v>0.009966265625</v>
      </c>
      <c r="RE32" s="0" t="n">
        <f aca="false">IF($L32="●",SUMIFS(ST_SUM!RS:RS,ST_SUM!$L:$L,$G32)/COUNTIFS($G:$G,$G32,$L:$L,"●",$A:$A,RE$5)/RE$3,0)/3600/$E32</f>
        <v>0.0297637586805556</v>
      </c>
      <c r="RF32" s="0" t="n">
        <f aca="false">IF($M32="●",SUMIFS(ST_SUM!RT:RT,ST_SUM!$L:$L,$G32)/COUNTIFS($G:$G,$G32,$M:$M,"●",$A:$A,RF$5)/RF$3,0)/3600/$E32</f>
        <v>0.0116326605902778</v>
      </c>
      <c r="RG32" s="0" t="n">
        <f aca="false">IF($N32="●",SUMIFS(ST_SUM!RU:RU,ST_SUM!$L:$L,$G32)/COUNTIFS($G:$G,$G32,$N:$N,"●",$A:$A,RG$5)/RG$3,0)/3600/$E32</f>
        <v>0.0339004600694444</v>
      </c>
      <c r="RH32" s="0" t="n">
        <f aca="false">IF($O32="●",SUMIFS(ST_SUM!RV:RV,ST_SUM!$L:$L,$G32,ST_SUM!$M:$M,IF($B32='PART METHOD'!$D$4,"FMCNC1",IF($B32='PART METHOD'!$D$6,"FMCNC2","STD")))/IF($B32='PART METHOD'!$D$4,COUNTIFS($G:$G,$G32,$O:$O,"●",$A:$A,RH$5,$B:$B,'PART METHOD'!$D$4),IF($B32='PART METHOD'!$D$6,COUNTIFS($G:$G,$G32,$O:$O,"●",$A:$A,RH$5,$B:$B,'PART METHOD'!$D$6),COUNTIFS($G:$G,$G32,$O:$O,"●",$A:$A,RH$5,$B:$B,"&lt;&gt;"&amp;'PART METHOD'!$D$4,$B:$B,"&lt;&gt;"&amp;'PART METHOD'!$D$6)))/RH$3,0)/3600/$E32</f>
        <v>0.0156424710648148</v>
      </c>
      <c r="RI32" s="0" t="n">
        <f aca="false">IF($P32="●",SUMIFS(ST_SUM!RW:RW,ST_SUM!$L:$L,$G32,ST_SUM!$M:$M,IF($B32='PART METHOD'!$D$4,"FMCNC1",IF($B32='PART METHOD'!$D$6,"FMCNC2","STD")))/IF($B32='PART METHOD'!$D$4,COUNTIFS($G:$G,$G32,$P:$P,"●",$A:$A,RI$5,$B:$B,'PART METHOD'!$D$4),IF($B32='PART METHOD'!$D$6,COUNTIFS($G:$G,$G32,$P:$P,"●",$A:$A,RI$5,$B:$B,'PART METHOD'!$D$6),COUNTIFS($G:$G,$G32,$P:$P,"●",$A:$A,RI$5,$B:$B,"&lt;&gt;"&amp;'PART METHOD'!$D$4,$B:$B,"&lt;&gt;"&amp;'PART METHOD'!$D$6)))/RI$3,0)/3600/$E32</f>
        <v>0</v>
      </c>
      <c r="RJ32" s="0" t="n">
        <f aca="false">IF($Q32="●",SUMIFS(ST_SUM!RX:RX,ST_SUM!$L:$L,$G32,ST_SUM!$M:$M,IF($B32='PART METHOD'!$D$4,"FMCNC1",IF($B32='PART METHOD'!$D$6,"FMCNC2","STD")))/IF($B32='PART METHOD'!$D$4,COUNTIFS($G:$G,$G32,$Q:$Q,"●",$A:$A,RJ$5,$B:$B,'PART METHOD'!$D$4),IF($B32='PART METHOD'!$D$6,COUNTIFS($G:$G,$G32,$Q:$Q,"●",$A:$A,RJ$5,$B:$B,'PART METHOD'!$D$6),COUNTIFS($G:$G,$G32,$Q:$Q,"●",$A:$A,RJ$5,$B:$B,"&lt;&gt;"&amp;'PART METHOD'!$D$4,$B:$B,"&lt;&gt;"&amp;'PART METHOD'!$D$6)))/RJ$3,0)/3600/$E32</f>
        <v>0.01294826171875</v>
      </c>
      <c r="RK32" s="0" t="n">
        <f aca="false">IF($R32="●",SUMIFS(ST_SUM!RY:RY,ST_SUM!$L:$L,$G32,ST_SUM!$M:$M,IF($B32='PART METHOD'!$D$4,"FMCNC1",IF($B32='PART METHOD'!$D$6,"FMCNC2","STD")))/IF($B32='PART METHOD'!$D$4,COUNTIFS($G:$G,$G32,$R:$R,"●",$A:$A,RK$5,$B:$B,'PART METHOD'!$D$4),IF($B32='PART METHOD'!$D$6,COUNTIFS($G:$G,$G32,$R:$R,"●",$A:$A,RK$5,$B:$B,'PART METHOD'!$D$6),COUNTIFS($G:$G,$G32,$R:$R,"●",$A:$A,RK$5,$B:$B,"&lt;&gt;"&amp;'PART METHOD'!$D$4,$B:$B,"&lt;&gt;"&amp;'PART METHOD'!$D$6)))/RK$3,0)/3600/$E32</f>
        <v>0.0428235069444444</v>
      </c>
      <c r="RL32" s="0" t="n">
        <f aca="false">IF($S32="●",SUMIFS(ST_SUM!RZ:RZ,ST_SUM!$L:$L,$G32,ST_SUM!$M:$M,IF($B32='PART METHOD'!$D$4,"FMCNC1",IF($B32='PART METHOD'!$D$6,"FMCNC2","STD")))/IF($B32='PART METHOD'!$D$4,COUNTIFS($G:$G,$G32,$S:$S,"●",$A:$A,RL$5,$B:$B,'PART METHOD'!$D$4),IF($B32='PART METHOD'!$D$6,COUNTIFS($G:$G,$G32,$S:$S,"●",$A:$A,RL$5,$B:$B,'PART METHOD'!$D$6),COUNTIFS($G:$G,$G32,$S:$S,"●",$A:$A,RL$5,$B:$B,"&lt;&gt;"&amp;'PART METHOD'!$D$4,$B:$B,"&lt;&gt;"&amp;'PART METHOD'!$D$6)))/RL$3,0)/3600/$E32</f>
        <v>0</v>
      </c>
      <c r="RM32" s="0" t="n">
        <f aca="false">IF($T32="●",SUMIFS(ST_SUM!SA:SA,ST_SUM!$L:$L,$G32,ST_SUM!$M:$M,IF($B32='PART METHOD'!$D$4,"FMCNC1",IF($B32='PART METHOD'!$D$6,"FMCNC2","STD")))/IF($B32='PART METHOD'!$D$4,COUNTIFS($G:$G,$G32,$T:$T,"●",$A:$A,RM$5,$B:$B,'PART METHOD'!$D$4),IF($B32='PART METHOD'!$D$6,COUNTIFS($G:$G,$G32,$T:$T,"●",$A:$A,RM$5,$B:$B,'PART METHOD'!$D$6),COUNTIFS($G:$G,$G32,$T:$T,"●",$A:$A,RM$5,$B:$B,"&lt;&gt;"&amp;'PART METHOD'!$D$4,$B:$B,"&lt;&gt;"&amp;'PART METHOD'!$D$6)))/RM$3,0)/3600/$E32</f>
        <v>0</v>
      </c>
      <c r="RN32" s="0" t="n">
        <f aca="false">IF($U32="●",SUMIFS(ST_SUM!SB:SB,ST_SUM!$L:$L,$G32,ST_SUM!$M:$M,IF($B32='PART METHOD'!$D$4,"FMCNC1",IF($B32='PART METHOD'!$D$6,"FMCNC2","STD")))/IF($B32='PART METHOD'!$D$4,COUNTIFS($G:$G,$G32,$U:$U,"●",$A:$A,RN$5,$B:$B,'PART METHOD'!$D$4),IF($B32='PART METHOD'!$D$6,COUNTIFS($G:$G,$G32,$U:$U,"●",$A:$A,RN$5,$B:$B,'PART METHOD'!$D$6),COUNTIFS($G:$G,$G32,$U:$U,"●",$A:$A,RN$5,$B:$B,"&lt;&gt;"&amp;'PART METHOD'!$D$4,$B:$B,"&lt;&gt;"&amp;'PART METHOD'!$D$6)))/RN$3,0)/3600/$E32</f>
        <v>0.0209950564236111</v>
      </c>
      <c r="RO32" s="0" t="n">
        <f aca="false">IF($V32="●",SUMIFS(ST_SUM!SC:SC,ST_SUM!$L:$L,$G32,ST_SUM!$M:$M,IF($B32='PART METHOD'!$D$4,"FMCNC1",IF($B32='PART METHOD'!$D$6,"FMCNC2","STD")))/IF($B32='PART METHOD'!$D$4,COUNTIFS($G:$G,$G32,$V:$V,"●",$A:$A,RO$5,$B:$B,'PART METHOD'!$D$4),IF($B32='PART METHOD'!$D$6,COUNTIFS($G:$G,$G32,$V:$V,"●",$A:$A,RO$5,$B:$B,'PART METHOD'!$D$6),COUNTIFS($G:$G,$G32,$V:$V,"●",$A:$A,RO$5,$B:$B,"&lt;&gt;"&amp;'PART METHOD'!$D$4,$B:$B,"&lt;&gt;"&amp;'PART METHOD'!$D$6)))/RO$3,0)/3600/$E32</f>
        <v>0.0405522018229167</v>
      </c>
      <c r="RP32" s="0" t="n">
        <f aca="false">IF($W32="●",SUMIFS(ST_SUM!SD:SD,ST_SUM!$L:$L,$G32,ST_SUM!$N:$N,IF($B32='PART METHOD'!$D$5,"HAND","STD"))/COUNTIFS($G:$G,$G32,$W:$W,"●",$A:$A,RP$5,$B:$B,IF($B32='PART METHOD'!$D$5,'PART METHOD'!$D$5,"&lt;&gt;"&amp;'PART METHOD'!$D$5))/RP$3,0)/3600/$E32</f>
        <v>0.0212624088541667</v>
      </c>
      <c r="RQ32" s="0" t="n">
        <f aca="false">IF($X32="●",SUMIFS(ST_SUM!SE:SE,ST_SUM!$L:$L,$G32)/COUNTIFS($G:$G,$G32,$X:$X,"●",$A:$A,RQ$5)/RQ$3,0)/3600/$E32</f>
        <v>0</v>
      </c>
      <c r="RR32" s="0" t="n">
        <f aca="false">IF($Y32="●",SUMIFS(ST_SUM!SF:SF,ST_SUM!$L:$L,$G32)/COUNTIFS($G:$G,$G32,$Y:$Y,"●",$A:$A,RR$5)/RR$3,0)/3600/$E32</f>
        <v>0.00835772569444445</v>
      </c>
      <c r="RS32" s="0" t="n">
        <f aca="false">IF($Z32="●",SUMIFS(ST_SUM!SG:SG,ST_SUM!$L:$L,$G32)/COUNTIFS($G:$G,$G32,$Z:$Z,"●",$A:$A,RS$5)/RS$3,0)/3600/$E32</f>
        <v>0</v>
      </c>
      <c r="RT32" s="0" t="n">
        <f aca="false">IF($AA32="●",SUMIFS(ST_SUM!SH:SH,ST_SUM!$L:$L,$G32)/COUNTIFS($G:$G,$G32,$AA:$AA,"●",$A:$A,RT$5)/RT$3,0)/3600/$E32</f>
        <v>0.0110185619212963</v>
      </c>
      <c r="RU32" s="0" t="n">
        <f aca="false">IF($AB32="●",SUMIFS(ST_SUM!SI:SI,ST_SUM!$L:$L,$G32)/COUNTIFS($G:$G,$G32,$AB:$AB,"●",$A:$A,RU$5)/RU$3,0)/3600/$E32</f>
        <v>0</v>
      </c>
      <c r="RV32" s="0" t="n">
        <f aca="false">IF($AC32="●",SUMIFS(ST_SUM!SJ:SJ,ST_SUM!$L:$L,$G32)/COUNTIFS($G:$G,$G32,$AC:$AC,"●",$A:$A,RV$5)/RV$3,0)/3600/$E32</f>
        <v>0.00162225115740741</v>
      </c>
      <c r="RW32" s="0" t="n">
        <f aca="false">IF($AD32="●",SUMIFS(ST_SUM!SK:SK,ST_SUM!$L:$L,$G32)/COUNTIFS($G:$G,$G32,$AD:$AD,"●",$A:$A,RW$5)/RW$3,0)/3600/$E32</f>
        <v>0</v>
      </c>
      <c r="RX32" s="0" t="n">
        <f aca="false">IF($AE32="●",SUMIFS(ST_SUM!SL:SL,ST_SUM!$L:$L,$G32)/COUNTIFS($G:$G,$G32,$AE:$AE,"●",$A:$A,RX$5)/RX$3,0)/3600/$E32</f>
        <v>0</v>
      </c>
      <c r="RY32" s="0" t="n">
        <f aca="false">IF($AF32="●",SUMIFS(ST_SUM!SM:SM,ST_SUM!$L:$L,$G32)/COUNTIFS($G:$G,$G32,$AF:$AF,"●",$A:$A,RY$5)/RY$3,0)/3600/$E32</f>
        <v>0</v>
      </c>
      <c r="RZ32" s="0" t="n">
        <f aca="false">IF($AG32="●",SUMIFS(ST_SUM!SN:SN,ST_SUM!$L:$L,$G32)/COUNTIFS($G:$G,$G32,$AG:$AG,"●",$A:$A,RZ$5)/RZ$3,0)/3600/$E32</f>
        <v>0</v>
      </c>
      <c r="SA32" s="0" t="n">
        <f aca="false">IF($AH32="●",SUMIFS(ST_SUM!SO:SO,ST_SUM!$L:$L,$G32)/COUNTIFS($G:$G,$G32,$AH:$AH,"●",$A:$A,SA$5)/SA$3,0)/3600/$E32</f>
        <v>0.01252859375</v>
      </c>
      <c r="SB32" s="0" t="n">
        <f aca="false">IF($AI32="●",SUMIFS(ST_SUM!SP:SP,ST_SUM!$L:$L,$G32)/COUNTIFS($G:$G,$G32,$AI:$AI,"●",$A:$A,SB$5)/SB$3,0)/3600/$E32</f>
        <v>0</v>
      </c>
      <c r="SC32" s="0" t="n">
        <f aca="false">IF($AJ32="●",SUMIFS(ST_SUM!SQ:SQ,ST_SUM!$L:$L,$G32)/COUNTIFS($G:$G,$G32,$AJ:$AJ,"●",$A:$A,SC$5)/SC$3,0)/3600/$E32</f>
        <v>0</v>
      </c>
      <c r="SD32" s="0" t="n">
        <f aca="false">IF($AK32="●",SUMIFS(ST_SUM!SR:SR,ST_SUM!$L:$L,$G32)/COUNTIFS($G:$G,$G32,$AK:$AK,"●",$A:$A,SD$5)/SD$3,0)/3600/$E32</f>
        <v>0.00951983217592593</v>
      </c>
      <c r="SE32" s="0" t="n">
        <f aca="false">IF($AL32="●",SUMIFS(ST_SUM!SS:SS,ST_SUM!$L:$L,$G32)/COUNTIFS($G:$G,$G32,$AL:$AL,"●",$A:$A,SE$5)/SE$3,0)/3600/$E32</f>
        <v>0</v>
      </c>
      <c r="SF32" s="0" t="n">
        <f aca="false">IF($AM32="●",SUMIFS(ST_SUM!ST:ST,ST_SUM!$L:$L,$G32)/COUNTIFS($G:$G,$G32,$AM:$AM,"●",$A:$A,SF$5)/SF$3,0)/3600/$E32</f>
        <v>0</v>
      </c>
      <c r="SG32" s="0" t="n">
        <f aca="false">IF($AN32="●",SUMIFS(ST_SUM!SU:SU,ST_SUM!$L:$L,$G32)/COUNTIFS($G:$G,$G32,$AN:$AN,"●",$A:$A,SG$5)/SG$3,0)/3600/$E32</f>
        <v>0.00968706163194445</v>
      </c>
      <c r="SH32" s="0" t="n">
        <f aca="false">IF($AO32="●",SUMIFS(ST_SUM!SV:SV,ST_SUM!$L:$L,$G32)/COUNTIFS($G:$G,$G32,$AO:$AO,"●",$A:$A,SH$5)/SH$3,0)/3600/$E32</f>
        <v>0.0134154513888889</v>
      </c>
      <c r="SI32" s="0" t="n">
        <f aca="false">IF($AP32="●",SUMIFS(ST_SUM!SW:SW,ST_SUM!$L:$L,$G32)/COUNTIFS($G:$G,$G32,$AP:$AP,"●",$A:$A,SI$5)/SI$3,0)/3600/$E32</f>
        <v>0</v>
      </c>
      <c r="SJ32" s="0" t="n">
        <f aca="false">IF($AQ32="●",SUMIFS(ST_SUM!SX:SX,ST_SUM!$L:$L,$G32)/COUNTIFS($G:$G,$G32,$AQ:$AQ,"●",$A:$A,SJ$5)/SJ$3,0)/3600/$E32</f>
        <v>0.00543700520833333</v>
      </c>
      <c r="SK32" s="0" t="n">
        <f aca="false">IF($AR32="●",SUMIFS(ST_SUM!SY:SY,ST_SUM!$L:$L,$G32)/COUNTIFS($G:$G,$G32,$AR:$AR,"●",$A:$A,SK$5)/SK$3,0)/3600/$E32</f>
        <v>0</v>
      </c>
      <c r="SL32" s="0" t="n">
        <f aca="false">IF($AS32="●",SUMIFS(ST_SUM!SZ:SZ,ST_SUM!$L:$L,$G32)/COUNTIFS($G:$G,$G32,$AS:$AS,"●",$A:$A,SL$5)/SL$3,0)/3600/$E32</f>
        <v>0.0272285329861111</v>
      </c>
      <c r="SM32" s="0" t="n">
        <f aca="false">IF($AT32="●",SUMIFS(ST_SUM!TA:TA,ST_SUM!$L:$L,$G32)/COUNTIFS($G:$G,$G32,$AT:$AT,"●",$A:$A,SM$5)/SM$3,0)/3600/$E32</f>
        <v>0.00894432291666667</v>
      </c>
      <c r="SN32" s="0" t="n">
        <f aca="false">IF($AU32="●",SUMIFS(ST_SUM!TB:TB,ST_SUM!$L:$L,$G32)/COUNTIFS($G:$G,$G32,$AU:$AU,"●",$A:$A,SN$5)/SN$3,0)/3600/$E32</f>
        <v>0.0307302256944444</v>
      </c>
      <c r="SO32" s="0" t="n">
        <f aca="false">IF($AV32="●",SUMIFS(ST_SUM!TC:TC,ST_SUM!$L:$L,$G32)/COUNTIFS($G:$G,$G32,$AV:$AV,"●",$A:$A,SO$5)/SO$3,0)/3600/$E32</f>
        <v>0.00339190104166667</v>
      </c>
      <c r="SP32" s="0" t="n">
        <f aca="false">IF($AW32="●",SUMIFS(ST_SUM!TD:TD,ST_SUM!$L:$L,$G32)/COUNTIFS($G:$G,$G32,$AW:$AW,"●",$A:$A,SP$5)/SP$3,0)/3600/$E32</f>
        <v>0</v>
      </c>
      <c r="SQ32" s="0" t="n">
        <f aca="false">IF($AX32="●",SUMIFS(ST_SUM!TE:TE,ST_SUM!$L:$L,$G32)/COUNTIFS($G:$G,$G32,$AX:$AX,"●",$A:$A,SQ$5)/SQ$3,0)/3600/$E32</f>
        <v>0.0144792939814815</v>
      </c>
      <c r="SR32" s="0" t="n">
        <f aca="false">IF($AY32="●",SUMIFS(ST_SUM!TF:TF,ST_SUM!$L:$L,$G32)/COUNTIFS($G:$G,$G32,$AY:$AY,"●",$A:$A,SR$5)/SR$3,0)/3600/$E32</f>
        <v>0</v>
      </c>
      <c r="SS32" s="0" t="n">
        <f aca="false">IF($AZ32="●",SUMIFS(ST_SUM!TG:TG,ST_SUM!$L:$L,$G32)/COUNTIFS($G:$G,$G32,$AZ:$AZ,"●",$A:$A,SS$5)/SS$3,0)/3600/$E32</f>
        <v>0</v>
      </c>
      <c r="ST32" s="0" t="n">
        <f aca="false">IF($BA32="●",SUMIFS(ST_SUM!TH:TH,ST_SUM!$L:$L,$G32)/COUNTIFS($G:$G,$G32,$BA:$BA,"●",$A:$A,ST$5)/ST$3,0)/3600/$E32</f>
        <v>0.0196162274305556</v>
      </c>
      <c r="SU32" s="0" t="n">
        <f aca="false">IF($BB32="●",SUMIFS(ST_SUM!TI:TI,ST_SUM!$L:$L,$G32)/COUNTIFS($G:$G,$G32,$BB:$BB,"●",$A:$A,SU$5)/SU$3,0)/3600/$E32</f>
        <v>0.00489699074074074</v>
      </c>
      <c r="SV32" s="0" t="n">
        <f aca="false">IF($BC32="●",SUMIFS(ST_SUM!TJ:TJ,ST_SUM!$L:$L,$G32)/COUNTIFS($G:$G,$G32,$BC:$BC,"●",$A:$A,SV$5)/SV$3,0)/3600/$E32</f>
        <v>0.00741073350694445</v>
      </c>
      <c r="SW32" s="0" t="n">
        <f aca="false">IF($BD32="●",SUMIFS(ST_SUM!TK:TK,ST_SUM!$L:$L,$G32)/COUNTIFS($G:$G,$G32,$BD:$BD,"●",$A:$A,SW$5)/SW$3,0)/3600/$E32</f>
        <v>0.00665885416666667</v>
      </c>
      <c r="SX32" s="0" t="n">
        <f aca="false">IF($BE32="●",SUMIFS(ST_SUM!TL:TL,ST_SUM!$L:$L,$G32)/COUNTIFS($G:$G,$G32,$BE:$BE,"●",$A:$A,SX$5)/SX$3,0)/3600/$E32</f>
        <v>0</v>
      </c>
      <c r="SY32" s="0" t="n">
        <f aca="false">IF($BF32="●",SUMIFS(ST_SUM!TM:TM,ST_SUM!$L:$L,$G32)/COUNTIFS($G:$G,$G32,$BF:$BF,"●",$A:$A,SY$5)/SY$3,0)/3600/$E32</f>
        <v>0</v>
      </c>
      <c r="SZ32" s="0" t="n">
        <f aca="false">IF($BG32="●",SUMIFS(ST_SUM!TN:TN,ST_SUM!$L:$L,$G32)/COUNTIFS($G:$G,$G32,$BG:$BG,"●",$A:$A,SZ$5)/SZ$3,0)/3600/$E32</f>
        <v>0</v>
      </c>
      <c r="TA32" s="0" t="n">
        <f aca="false">IF($BH32="●",SUMIFS(ST_SUM!TO:TO,ST_SUM!$L:$L,$G32)/COUNTIFS($G:$G,$G32,$BH:$BH,"●",$A:$A,TA$5)/TA$3,0)/3600/$E32</f>
        <v>0.0123459114583333</v>
      </c>
      <c r="TB32" s="0" t="n">
        <f aca="false">IF($BI32="●",SUMIFS(ST_SUM!TP:TP,ST_SUM!$L:$L,$G32)/COUNTIFS($G:$G,$G32,$BI:$BI,"●",$A:$A,TB$5)/TB$3,0)/3600/$E32</f>
        <v>0</v>
      </c>
      <c r="TC32" s="0" t="n">
        <f aca="false">IF($BJ32="●",SUMIFS(ST_SUM!TQ:TQ,ST_SUM!$L:$L,$G32)/COUNTIFS($G:$G,$G32,$BJ:$BJ,"●",$A:$A,TC$5)/TC$3,0)/3600/$E32</f>
        <v>0.00482734375</v>
      </c>
      <c r="TD32" s="0" t="n">
        <f aca="false">IF($BK32="●",SUMIFS(ST_SUM!TR:TR,ST_SUM!$L:$L,$G32)/COUNTIFS($G:$G,$G32,$BK:$BK,"●",$A:$A,TD$5)/TD$3,0)/3600/$E32</f>
        <v>0.0175841959635417</v>
      </c>
      <c r="TE32" s="0" t="n">
        <f aca="false">IF($BL32="●",SUMIFS(ST_SUM!TS:TS,ST_SUM!$L:$L,$G32)/COUNTIFS($G:$G,$G32,$BL:$BL,"●",$A:$A,TE$5)/TE$3,0)/3600/$E32</f>
        <v>0</v>
      </c>
      <c r="TF32" s="0" t="n">
        <f aca="false">IF($BM32="●",SUMIFS(ST_SUM!TT:TT,ST_SUM!$L:$L,$G32)/COUNTIFS($G:$G,$G32,$BM:$BM,"●",$A:$A,TF$5)/TF$3,0)/3600/$E32</f>
        <v>0</v>
      </c>
      <c r="TG32" s="0" t="n">
        <f aca="false">IF($BN32="●",SUMIFS(ST_SUM!TU:TU,ST_SUM!$L:$L,$G32)/COUNTIFS($G:$G,$G32,$BN:$BN,"●",$A:$A,TG$5)/TG$3,0)/3600/$E32</f>
        <v>0</v>
      </c>
      <c r="TH32" s="0" t="n">
        <f aca="false">IF($BO32="●",SUMIFS(ST_SUM!TV:TV,ST_SUM!$L:$L,$G32)/COUNTIFS($G:$G,$G32,$BO:$BO,"●",$A:$A,TH$5)/TH$3,0)/3600/$E32</f>
        <v>0.00697607638888889</v>
      </c>
      <c r="TI32" s="0" t="n">
        <f aca="false">IF($BP32="●",SUMIFS(ST_SUM!TW:TW,ST_SUM!$L:$L,$G32)/COUNTIFS($G:$G,$G32,$BP:$BP,"●",$A:$A,TI$5)/TI$3,0)/3600/$E32</f>
        <v>0.0178436414930556</v>
      </c>
      <c r="TJ32" s="0" t="n">
        <f aca="false">IF($BQ32="●",SUMIFS(ST_SUM!TX:TX,ST_SUM!$L:$L,$G32)/COUNTIFS($G:$G,$G32,$BQ:$BQ,"●",$A:$A,TJ$5)/TJ$3,0)/3600/$E32</f>
        <v>0.00905087239583333</v>
      </c>
      <c r="TK32" s="0" t="n">
        <f aca="false">IF($BR32="●",SUMIFS(ST_SUM!TY:TY,ST_SUM!$L:$L,$G32)/COUNTIFS($G:$G,$G32,$BR:$BR,"●",$A:$A,TK$5)/TK$3,0)/3600/$E32</f>
        <v>0.00865885416666667</v>
      </c>
      <c r="TL32" s="0" t="n">
        <f aca="false">IF($BS32="●",SUMIFS(ST_SUM!TZ:TZ,ST_SUM!$L:$L,$G32)/COUNTIFS($G:$G,$G32,$BS:$BS,"●",$A:$A,TL$5)/TL$3,0)/3600/$E32</f>
        <v>0.0120556568287037</v>
      </c>
      <c r="TM32" s="0" t="n">
        <f aca="false">IF($BT32="●",SUMIFS(ST_SUM!UA:UA,ST_SUM!$L:$L,$G32)/COUNTIFS($G:$G,$G32,$BT:$BT,"●",$A:$A,TM$5)/TM$3,0)/3600/$E32</f>
        <v>0.00960668402777778</v>
      </c>
      <c r="TN32" s="0" t="n">
        <f aca="false">SUM(RA32:TM32)</f>
        <v>0.541245331090857</v>
      </c>
      <c r="TO32" s="0" t="n">
        <f aca="false">IF($H32="●",SUMIFS(ST_SUM!UC:UC,ST_SUM!$L:$L,$G32)/COUNTIFS($G:$G,$G32,$H:$H,"●",$A:$A,TO$5)/TO$3,0)/3600/$E32</f>
        <v>0.00926397982804233</v>
      </c>
      <c r="TP32" s="0" t="n">
        <f aca="false">IF($I32="●",SUMIFS(ST_SUM!UD:UD,ST_SUM!$L:$L,$G32)/COUNTIFS($G:$G,$G32,$I:$I,"●",$A:$A,TP$5)/TP$3,0)/3600/$E32</f>
        <v>0</v>
      </c>
      <c r="TQ32" s="0" t="n">
        <f aca="false">IF($J32="●",SUMIFS(ST_SUM!UE:UE,ST_SUM!$L:$L,$G32)/COUNTIFS($G:$G,$G32,$J:$J,"●",$A:$A,TQ$5)/TQ$3,0)/3600/$E32</f>
        <v>0</v>
      </c>
      <c r="TR32" s="0" t="n">
        <f aca="false">IF($K32="●",SUMIFS(ST_SUM!UF:UF,ST_SUM!$L:$L,$G32)/COUNTIFS($G:$G,$G32,$K:$K,"●",$A:$A,TR$5)/TR$3,0)/3600/$E32</f>
        <v>0.00528271742724868</v>
      </c>
      <c r="TS32" s="0" t="n">
        <f aca="false">IF($L32="●",SUMIFS(ST_SUM!UG:UG,ST_SUM!$L:$L,$G32)/COUNTIFS($G:$G,$G32,$L:$L,"●",$A:$A,TS$5)/TS$3,0)/3600/$E32</f>
        <v>0.0199501860119048</v>
      </c>
      <c r="TT32" s="0" t="n">
        <f aca="false">IF($M32="●",SUMIFS(ST_SUM!UH:UH,ST_SUM!$L:$L,$G32)/COUNTIFS($G:$G,$G32,$M:$M,"●",$A:$A,TT$5)/TT$3,0)/3600/$E32</f>
        <v>0.00503817377645503</v>
      </c>
      <c r="TU32" s="0" t="n">
        <f aca="false">IF($N32="●",SUMIFS(ST_SUM!UI:UI,ST_SUM!$L:$L,$G32)/COUNTIFS($G:$G,$G32,$N:$N,"●",$A:$A,TU$5)/TU$3,0)/3600/$E32</f>
        <v>0.041223900462963</v>
      </c>
      <c r="TV32" s="0" t="n">
        <f aca="false">IF($O32="●",SUMIFS(ST_SUM!UJ:UJ,ST_SUM!$L:$L,$G32,ST_SUM!$M:$M,IF($B32='PART METHOD'!$D$4,"FMCNC1",IF($B32='PART METHOD'!$D$6,"FMCNC2","STD")))/IF($B32='PART METHOD'!$D$4,COUNTIFS($G:$G,$G32,$O:$O,"●",$A:$A,TV$5,$B:$B,'PART METHOD'!$D$4),IF($B32='PART METHOD'!$D$6,COUNTIFS($G:$G,$G32,$O:$O,"●",$A:$A,TV$5,$B:$B,'PART METHOD'!$D$6),COUNTIFS($G:$G,$G32,$O:$O,"●",$A:$A,TV$5,$B:$B,"&lt;&gt;"&amp;'PART METHOD'!$D$4,$B:$B,"&lt;&gt;"&amp;'PART METHOD'!$D$6)))/TV$3,0)/3600/$E32</f>
        <v>0.0157113453483245</v>
      </c>
      <c r="TW32" s="0" t="n">
        <f aca="false">IF($P32="●",SUMIFS(ST_SUM!UK:UK,ST_SUM!$L:$L,$G32,ST_SUM!$M:$M,IF($B32='PART METHOD'!$D$4,"FMCNC1",IF($B32='PART METHOD'!$D$6,"FMCNC2","STD")))/IF($B32='PART METHOD'!$D$4,COUNTIFS($G:$G,$G32,$P:$P,"●",$A:$A,TW$5,$B:$B,'PART METHOD'!$D$4),IF($B32='PART METHOD'!$D$6,COUNTIFS($G:$G,$G32,$P:$P,"●",$A:$A,TW$5,$B:$B,'PART METHOD'!$D$6),COUNTIFS($G:$G,$G32,$P:$P,"●",$A:$A,TW$5,$B:$B,"&lt;&gt;"&amp;'PART METHOD'!$D$4,$B:$B,"&lt;&gt;"&amp;'PART METHOD'!$D$6)))/TW$3,0)/3600/$E32</f>
        <v>0</v>
      </c>
      <c r="TX32" s="0" t="n">
        <f aca="false">IF($Q32="●",SUMIFS(ST_SUM!UL:UL,ST_SUM!$L:$L,$G32,ST_SUM!$M:$M,IF($B32='PART METHOD'!$D$4,"FMCNC1",IF($B32='PART METHOD'!$D$6,"FMCNC2","STD")))/IF($B32='PART METHOD'!$D$4,COUNTIFS($G:$G,$G32,$Q:$Q,"●",$A:$A,TX$5,$B:$B,'PART METHOD'!$D$4),IF($B32='PART METHOD'!$D$6,COUNTIFS($G:$G,$G32,$Q:$Q,"●",$A:$A,TX$5,$B:$B,'PART METHOD'!$D$6),COUNTIFS($G:$G,$G32,$Q:$Q,"●",$A:$A,TX$5,$B:$B,"&lt;&gt;"&amp;'PART METHOD'!$D$4,$B:$B,"&lt;&gt;"&amp;'PART METHOD'!$D$6)))/TX$3,0)/3600/$E32</f>
        <v>0.0121666538525132</v>
      </c>
      <c r="TY32" s="0" t="n">
        <f aca="false">IF($R32="●",SUMIFS(ST_SUM!UM:UM,ST_SUM!$L:$L,$G32,ST_SUM!$M:$M,IF($B32='PART METHOD'!$D$4,"FMCNC1",IF($B32='PART METHOD'!$D$6,"FMCNC2","STD")))/IF($B32='PART METHOD'!$D$4,COUNTIFS($G:$G,$G32,$R:$R,"●",$A:$A,TY$5,$B:$B,'PART METHOD'!$D$4),IF($B32='PART METHOD'!$D$6,COUNTIFS($G:$G,$G32,$R:$R,"●",$A:$A,TY$5,$B:$B,'PART METHOD'!$D$6),COUNTIFS($G:$G,$G32,$R:$R,"●",$A:$A,TY$5,$B:$B,"&lt;&gt;"&amp;'PART METHOD'!$D$4,$B:$B,"&lt;&gt;"&amp;'PART METHOD'!$D$6)))/TY$3,0)/3600/$E32</f>
        <v>0.032752628968254</v>
      </c>
      <c r="TZ32" s="0" t="n">
        <f aca="false">IF($S32="●",SUMIFS(ST_SUM!UN:UN,ST_SUM!$L:$L,$G32,ST_SUM!$M:$M,IF($B32='PART METHOD'!$D$4,"FMCNC1",IF($B32='PART METHOD'!$D$6,"FMCNC2","STD")))/IF($B32='PART METHOD'!$D$4,COUNTIFS($G:$G,$G32,$S:$S,"●",$A:$A,TZ$5,$B:$B,'PART METHOD'!$D$4),IF($B32='PART METHOD'!$D$6,COUNTIFS($G:$G,$G32,$S:$S,"●",$A:$A,TZ$5,$B:$B,'PART METHOD'!$D$6),COUNTIFS($G:$G,$G32,$S:$S,"●",$A:$A,TZ$5,$B:$B,"&lt;&gt;"&amp;'PART METHOD'!$D$4,$B:$B,"&lt;&gt;"&amp;'PART METHOD'!$D$6)))/TZ$3,0)/3600/$E32</f>
        <v>0</v>
      </c>
      <c r="UA32" s="0" t="n">
        <f aca="false">IF($T32="●",SUMIFS(ST_SUM!UO:UO,ST_SUM!$L:$L,$G32,ST_SUM!$M:$M,IF($B32='PART METHOD'!$D$4,"FMCNC1",IF($B32='PART METHOD'!$D$6,"FMCNC2","STD")))/IF($B32='PART METHOD'!$D$4,COUNTIFS($G:$G,$G32,$T:$T,"●",$A:$A,UA$5,$B:$B,'PART METHOD'!$D$4),IF($B32='PART METHOD'!$D$6,COUNTIFS($G:$G,$G32,$T:$T,"●",$A:$A,UA$5,$B:$B,'PART METHOD'!$D$6),COUNTIFS($G:$G,$G32,$T:$T,"●",$A:$A,UA$5,$B:$B,"&lt;&gt;"&amp;'PART METHOD'!$D$4,$B:$B,"&lt;&gt;"&amp;'PART METHOD'!$D$6)))/UA$3,0)/3600/$E32</f>
        <v>0</v>
      </c>
      <c r="UB32" s="0" t="n">
        <f aca="false">IF($U32="●",SUMIFS(ST_SUM!UP:UP,ST_SUM!$L:$L,$G32,ST_SUM!$M:$M,IF($B32='PART METHOD'!$D$4,"FMCNC1",IF($B32='PART METHOD'!$D$6,"FMCNC2","STD")))/IF($B32='PART METHOD'!$D$4,COUNTIFS($G:$G,$G32,$U:$U,"●",$A:$A,UB$5,$B:$B,'PART METHOD'!$D$4),IF($B32='PART METHOD'!$D$6,COUNTIFS($G:$G,$G32,$U:$U,"●",$A:$A,UB$5,$B:$B,'PART METHOD'!$D$6),COUNTIFS($G:$G,$G32,$U:$U,"●",$A:$A,UB$5,$B:$B,"&lt;&gt;"&amp;'PART METHOD'!$D$4,$B:$B,"&lt;&gt;"&amp;'PART METHOD'!$D$6)))/UB$3,0)/3600/$E32</f>
        <v>0.011198755787037</v>
      </c>
      <c r="UC32" s="0" t="n">
        <f aca="false">IF($V32="●",SUMIFS(ST_SUM!UQ:UQ,ST_SUM!$L:$L,$G32,ST_SUM!$M:$M,IF($B32='PART METHOD'!$D$4,"FMCNC1",IF($B32='PART METHOD'!$D$6,"FMCNC2","STD")))/IF($B32='PART METHOD'!$D$4,COUNTIFS($G:$G,$G32,$V:$V,"●",$A:$A,UC$5,$B:$B,'PART METHOD'!$D$4),IF($B32='PART METHOD'!$D$6,COUNTIFS($G:$G,$G32,$V:$V,"●",$A:$A,UC$5,$B:$B,'PART METHOD'!$D$6),COUNTIFS($G:$G,$G32,$V:$V,"●",$A:$A,UC$5,$B:$B,"&lt;&gt;"&amp;'PART METHOD'!$D$4,$B:$B,"&lt;&gt;"&amp;'PART METHOD'!$D$6)))/UC$3,0)/3600/$E32</f>
        <v>0.0331325076471561</v>
      </c>
      <c r="UD32" s="0" t="n">
        <f aca="false">IF($W32="●",SUMIFS(ST_SUM!UR:UR,ST_SUM!$L:$L,$G32,ST_SUM!$N:$N,IF($B32='PART METHOD'!$D$5,"HAND","STD"))/COUNTIFS($G:$G,$G32,$W:$W,"●",$A:$A,UD$5,$B:$B,IF($B32='PART METHOD'!$D$5,'PART METHOD'!$D$5,"&lt;&gt;"&amp;'PART METHOD'!$D$5))/UD$3,0)/3600/$E32</f>
        <v>0.0135726450892857</v>
      </c>
      <c r="UE32" s="0" t="n">
        <f aca="false">IF($X32="●",SUMIFS(ST_SUM!US:US,ST_SUM!$L:$L,$G32)/COUNTIFS($G:$G,$G32,$X:$X,"●",$A:$A,UE$5)/UE$3,0)/3600/$E32</f>
        <v>0</v>
      </c>
      <c r="UF32" s="0" t="n">
        <f aca="false">IF($Y32="●",SUMIFS(ST_SUM!UT:UT,ST_SUM!$L:$L,$G32)/COUNTIFS($G:$G,$G32,$Y:$Y,"●",$A:$A,UF$5)/UF$3,0)/3600/$E32</f>
        <v>0.00773304949294533</v>
      </c>
      <c r="UG32" s="0" t="n">
        <f aca="false">IF($Z32="●",SUMIFS(ST_SUM!UU:UU,ST_SUM!$L:$L,$G32)/COUNTIFS($G:$G,$G32,$Z:$Z,"●",$A:$A,UG$5)/UG$3,0)/3600/$E32</f>
        <v>0</v>
      </c>
      <c r="UH32" s="0" t="n">
        <f aca="false">IF($AA32="●",SUMIFS(ST_SUM!UV:UV,ST_SUM!$L:$L,$G32)/COUNTIFS($G:$G,$G32,$AA:$AA,"●",$A:$A,UH$5)/UH$3,0)/3600/$E32</f>
        <v>0.00758687444885362</v>
      </c>
      <c r="UI32" s="0" t="n">
        <f aca="false">IF($AB32="●",SUMIFS(ST_SUM!UW:UW,ST_SUM!$L:$L,$G32)/COUNTIFS($G:$G,$G32,$AB:$AB,"●",$A:$A,UI$5)/UI$3,0)/3600/$E32</f>
        <v>0</v>
      </c>
      <c r="UJ32" s="0" t="n">
        <f aca="false">IF($AC32="●",SUMIFS(ST_SUM!UX:UX,ST_SUM!$L:$L,$G32)/COUNTIFS($G:$G,$G32,$AC:$AC,"●",$A:$A,UJ$5)/UJ$3,0)/3600/$E32</f>
        <v>0.00230715773809524</v>
      </c>
      <c r="UK32" s="0" t="n">
        <f aca="false">IF($AD32="●",SUMIFS(ST_SUM!UY:UY,ST_SUM!$L:$L,$G32)/COUNTIFS($G:$G,$G32,$AD:$AD,"●",$A:$A,UK$5)/UK$3,0)/3600/$E32</f>
        <v>0</v>
      </c>
      <c r="UL32" s="0" t="n">
        <f aca="false">IF($AE32="●",SUMIFS(ST_SUM!UZ:UZ,ST_SUM!$L:$L,$G32)/COUNTIFS($G:$G,$G32,$AE:$AE,"●",$A:$A,UL$5)/UL$3,0)/3600/$E32</f>
        <v>0</v>
      </c>
      <c r="UM32" s="0" t="n">
        <f aca="false">IF($AF32="●",SUMIFS(ST_SUM!VA:VA,ST_SUM!$L:$L,$G32)/COUNTIFS($G:$G,$G32,$AF:$AF,"●",$A:$A,UM$5)/UM$3,0)/3600/$E32</f>
        <v>0</v>
      </c>
      <c r="UN32" s="0" t="n">
        <f aca="false">IF($AG32="●",SUMIFS(ST_SUM!VB:VB,ST_SUM!$L:$L,$G32)/COUNTIFS($G:$G,$G32,$AG:$AG,"●",$A:$A,UN$5)/UN$3,0)/3600/$E32</f>
        <v>0</v>
      </c>
      <c r="UO32" s="0" t="n">
        <f aca="false">IF($AH32="●",SUMIFS(ST_SUM!VC:VC,ST_SUM!$L:$L,$G32)/COUNTIFS($G:$G,$G32,$AH:$AH,"●",$A:$A,UO$5)/UO$3,0)/3600/$E32</f>
        <v>0.00742296626984127</v>
      </c>
      <c r="UP32" s="0" t="n">
        <f aca="false">IF($AI32="●",SUMIFS(ST_SUM!VD:VD,ST_SUM!$L:$L,$G32)/COUNTIFS($G:$G,$G32,$AI:$AI,"●",$A:$A,UP$5)/UP$3,0)/3600/$E32</f>
        <v>0</v>
      </c>
      <c r="UQ32" s="0" t="n">
        <f aca="false">IF($AJ32="●",SUMIFS(ST_SUM!VE:VE,ST_SUM!$L:$L,$G32)/COUNTIFS($G:$G,$G32,$AJ:$AJ,"●",$A:$A,UQ$5)/UQ$3,0)/3600/$E32</f>
        <v>0</v>
      </c>
      <c r="UR32" s="0" t="n">
        <f aca="false">IF($AK32="●",SUMIFS(ST_SUM!VF:VF,ST_SUM!$L:$L,$G32)/COUNTIFS($G:$G,$G32,$AK:$AK,"●",$A:$A,UR$5)/UR$3,0)/3600/$E32</f>
        <v>0.00859079861111111</v>
      </c>
      <c r="US32" s="0" t="n">
        <f aca="false">IF($AL32="●",SUMIFS(ST_SUM!VG:VG,ST_SUM!$L:$L,$G32)/COUNTIFS($G:$G,$G32,$AL:$AL,"●",$A:$A,US$5)/US$3,0)/3600/$E32</f>
        <v>0</v>
      </c>
      <c r="UT32" s="0" t="n">
        <f aca="false">IF($AM32="●",SUMIFS(ST_SUM!VH:VH,ST_SUM!$L:$L,$G32)/COUNTIFS($G:$G,$G32,$AM:$AM,"●",$A:$A,UT$5)/UT$3,0)/3600/$E32</f>
        <v>0</v>
      </c>
      <c r="UU32" s="0" t="n">
        <f aca="false">IF($AN32="●",SUMIFS(ST_SUM!VI:VI,ST_SUM!$L:$L,$G32)/COUNTIFS($G:$G,$G32,$AN:$AN,"●",$A:$A,UU$5)/UU$3,0)/3600/$E32</f>
        <v>0.00538825231481481</v>
      </c>
      <c r="UV32" s="0" t="n">
        <f aca="false">IF($AO32="●",SUMIFS(ST_SUM!VJ:VJ,ST_SUM!$L:$L,$G32)/COUNTIFS($G:$G,$G32,$AO:$AO,"●",$A:$A,UV$5)/UV$3,0)/3600/$E32</f>
        <v>0.00829578924162257</v>
      </c>
      <c r="UW32" s="0" t="n">
        <f aca="false">IF($AP32="●",SUMIFS(ST_SUM!VK:VK,ST_SUM!$L:$L,$G32)/COUNTIFS($G:$G,$G32,$AP:$AP,"●",$A:$A,UW$5)/UW$3,0)/3600/$E32</f>
        <v>0</v>
      </c>
      <c r="UX32" s="0" t="n">
        <f aca="false">IF($AQ32="●",SUMIFS(ST_SUM!VL:VL,ST_SUM!$L:$L,$G32)/COUNTIFS($G:$G,$G32,$AQ:$AQ,"●",$A:$A,UX$5)/UX$3,0)/3600/$E32</f>
        <v>0.00645694995590829</v>
      </c>
      <c r="UY32" s="0" t="n">
        <f aca="false">IF($AR32="●",SUMIFS(ST_SUM!VM:VM,ST_SUM!$L:$L,$G32)/COUNTIFS($G:$G,$G32,$AR:$AR,"●",$A:$A,UY$5)/UY$3,0)/3600/$E32</f>
        <v>0</v>
      </c>
      <c r="UZ32" s="0" t="n">
        <f aca="false">IF($AS32="●",SUMIFS(ST_SUM!VN:VN,ST_SUM!$L:$L,$G32)/COUNTIFS($G:$G,$G32,$AS:$AS,"●",$A:$A,UZ$5)/UZ$3,0)/3600/$E32</f>
        <v>0.0254014054232804</v>
      </c>
      <c r="VA32" s="0" t="n">
        <f aca="false">IF($AT32="●",SUMIFS(ST_SUM!VO:VO,ST_SUM!$L:$L,$G32)/COUNTIFS($G:$G,$G32,$AT:$AT,"●",$A:$A,VA$5)/VA$3,0)/3600/$E32</f>
        <v>0.00383528645833333</v>
      </c>
      <c r="VB32" s="0" t="n">
        <f aca="false">IF($AU32="●",SUMIFS(ST_SUM!VP:VP,ST_SUM!$L:$L,$G32)/COUNTIFS($G:$G,$G32,$AU:$AU,"●",$A:$A,VB$5)/VB$3,0)/3600/$E32</f>
        <v>0.0202147073412698</v>
      </c>
      <c r="VC32" s="0" t="n">
        <f aca="false">IF($AV32="●",SUMIFS(ST_SUM!VQ:VQ,ST_SUM!$L:$L,$G32)/COUNTIFS($G:$G,$G32,$AV:$AV,"●",$A:$A,VC$5)/VC$3,0)/3600/$E32</f>
        <v>0.00275813492063492</v>
      </c>
      <c r="VD32" s="0" t="n">
        <f aca="false">IF($AW32="●",SUMIFS(ST_SUM!VR:VR,ST_SUM!$L:$L,$G32)/COUNTIFS($G:$G,$G32,$AW:$AW,"●",$A:$A,VD$5)/VD$3,0)/3600/$E32</f>
        <v>0</v>
      </c>
      <c r="VE32" s="0" t="n">
        <f aca="false">IF($AX32="●",SUMIFS(ST_SUM!VS:VS,ST_SUM!$L:$L,$G32)/COUNTIFS($G:$G,$G32,$AX:$AX,"●",$A:$A,VE$5)/VE$3,0)/3600/$E32</f>
        <v>0.0176670696924603</v>
      </c>
      <c r="VF32" s="0" t="n">
        <f aca="false">IF($AY32="●",SUMIFS(ST_SUM!VT:VT,ST_SUM!$L:$L,$G32)/COUNTIFS($G:$G,$G32,$AY:$AY,"●",$A:$A,VF$5)/VF$3,0)/3600/$E32</f>
        <v>0</v>
      </c>
      <c r="VG32" s="0" t="n">
        <f aca="false">IF($AZ32="●",SUMIFS(ST_SUM!VU:VU,ST_SUM!$L:$L,$G32)/COUNTIFS($G:$G,$G32,$AZ:$AZ,"●",$A:$A,VG$5)/VG$3,0)/3600/$E32</f>
        <v>0</v>
      </c>
      <c r="VH32" s="0" t="n">
        <f aca="false">IF($BA32="●",SUMIFS(ST_SUM!VV:VV,ST_SUM!$L:$L,$G32)/COUNTIFS($G:$G,$G32,$BA:$BA,"●",$A:$A,VH$5)/VH$3,0)/3600/$E32</f>
        <v>0.00732929894179894</v>
      </c>
      <c r="VI32" s="0" t="n">
        <f aca="false">IF($BB32="●",SUMIFS(ST_SUM!VW:VW,ST_SUM!$L:$L,$G32)/COUNTIFS($G:$G,$G32,$BB:$BB,"●",$A:$A,VI$5)/VI$3,0)/3600/$E32</f>
        <v>0.00541115520282187</v>
      </c>
      <c r="VJ32" s="0" t="n">
        <f aca="false">IF($BC32="●",SUMIFS(ST_SUM!VX:VX,ST_SUM!$L:$L,$G32)/COUNTIFS($G:$G,$G32,$BC:$BC,"●",$A:$A,VJ$5)/VJ$3,0)/3600/$E32</f>
        <v>0.00400864748677249</v>
      </c>
      <c r="VK32" s="0" t="n">
        <f aca="false">IF($BD32="●",SUMIFS(ST_SUM!VY:VY,ST_SUM!$L:$L,$G32)/COUNTIFS($G:$G,$G32,$BD:$BD,"●",$A:$A,VK$5)/VK$3,0)/3600/$E32</f>
        <v>0.00585718419312169</v>
      </c>
      <c r="VL32" s="0" t="n">
        <f aca="false">IF($BE32="●",SUMIFS(ST_SUM!VZ:VZ,ST_SUM!$L:$L,$G32)/COUNTIFS($G:$G,$G32,$BE:$BE,"●",$A:$A,VL$5)/VL$3,0)/3600/$E32</f>
        <v>0</v>
      </c>
      <c r="VM32" s="0" t="n">
        <f aca="false">IF($BF32="●",SUMIFS(ST_SUM!WA:WA,ST_SUM!$L:$L,$G32)/COUNTIFS($G:$G,$G32,$BF:$BF,"●",$A:$A,VM$5)/VM$3,0)/3600/$E32</f>
        <v>0</v>
      </c>
      <c r="VN32" s="0" t="n">
        <f aca="false">IF($BG32="●",SUMIFS(ST_SUM!WB:WB,ST_SUM!$L:$L,$G32)/COUNTIFS($G:$G,$G32,$BG:$BG,"●",$A:$A,VN$5)/VN$3,0)/3600/$E32</f>
        <v>0</v>
      </c>
      <c r="VO32" s="0" t="n">
        <f aca="false">IF($BH32="●",SUMIFS(ST_SUM!WC:WC,ST_SUM!$L:$L,$G32)/COUNTIFS($G:$G,$G32,$BH:$BH,"●",$A:$A,VO$5)/VO$3,0)/3600/$E32</f>
        <v>0.0138541749338624</v>
      </c>
      <c r="VP32" s="0" t="n">
        <f aca="false">IF($BI32="●",SUMIFS(ST_SUM!WD:WD,ST_SUM!$L:$L,$G32)/COUNTIFS($G:$G,$G32,$BI:$BI,"●",$A:$A,VP$5)/VP$3,0)/3600/$E32</f>
        <v>0</v>
      </c>
      <c r="VQ32" s="0" t="n">
        <f aca="false">IF($BJ32="●",SUMIFS(ST_SUM!WE:WE,ST_SUM!$L:$L,$G32)/COUNTIFS($G:$G,$G32,$BJ:$BJ,"●",$A:$A,VQ$5)/VQ$3,0)/3600/$E32</f>
        <v>0.0110098586309524</v>
      </c>
      <c r="VR32" s="0" t="n">
        <f aca="false">IF($BK32="●",SUMIFS(ST_SUM!WF:WF,ST_SUM!$L:$L,$G32)/COUNTIFS($G:$G,$G32,$BK:$BK,"●",$A:$A,VR$5)/VR$3,0)/3600/$E32</f>
        <v>0.00999791253306878</v>
      </c>
      <c r="VS32" s="0" t="n">
        <f aca="false">IF($BL32="●",SUMIFS(ST_SUM!WG:WG,ST_SUM!$L:$L,$G32)/COUNTIFS($G:$G,$G32,$BL:$BL,"●",$A:$A,VS$5)/VS$3,0)/3600/$E32</f>
        <v>0</v>
      </c>
      <c r="VT32" s="0" t="n">
        <f aca="false">IF($BM32="●",SUMIFS(ST_SUM!WH:WH,ST_SUM!$L:$L,$G32)/COUNTIFS($G:$G,$G32,$BM:$BM,"●",$A:$A,VT$5)/VT$3,0)/3600/$E32</f>
        <v>0</v>
      </c>
      <c r="VU32" s="0" t="n">
        <f aca="false">IF($BN32="●",SUMIFS(ST_SUM!WI:WI,ST_SUM!$L:$L,$G32)/COUNTIFS($G:$G,$G32,$BN:$BN,"●",$A:$A,VU$5)/VU$3,0)/3600/$E32</f>
        <v>0</v>
      </c>
      <c r="VV32" s="0" t="n">
        <f aca="false">IF($BO32="●",SUMIFS(ST_SUM!WJ:WJ,ST_SUM!$L:$L,$G32)/COUNTIFS($G:$G,$G32,$BO:$BO,"●",$A:$A,VV$5)/VV$3,0)/3600/$E32</f>
        <v>0.00906323026895944</v>
      </c>
      <c r="VW32" s="0" t="n">
        <f aca="false">IF($BP32="●",SUMIFS(ST_SUM!WK:WK,ST_SUM!$L:$L,$G32)/COUNTIFS($G:$G,$G32,$BP:$BP,"●",$A:$A,VW$5)/VW$3,0)/3600/$E32</f>
        <v>0.0125837144510582</v>
      </c>
      <c r="VX32" s="0" t="n">
        <f aca="false">IF($BQ32="●",SUMIFS(ST_SUM!WL:WL,ST_SUM!$L:$L,$G32)/COUNTIFS($G:$G,$G32,$BQ:$BQ,"●",$A:$A,VX$5)/VX$3,0)/3600/$E32</f>
        <v>0.00832241236772487</v>
      </c>
      <c r="VY32" s="0" t="n">
        <f aca="false">IF($BR32="●",SUMIFS(ST_SUM!WM:WM,ST_SUM!$L:$L,$G32)/COUNTIFS($G:$G,$G32,$BR:$BR,"●",$A:$A,VY$5)/VY$3,0)/3600/$E32</f>
        <v>0.00847800925925926</v>
      </c>
      <c r="VZ32" s="0" t="n">
        <f aca="false">IF($BS32="●",SUMIFS(ST_SUM!WN:WN,ST_SUM!$L:$L,$G32)/COUNTIFS($G:$G,$G32,$BS:$BS,"●",$A:$A,VZ$5)/VZ$3,0)/3600/$E32</f>
        <v>0.0051845100308642</v>
      </c>
      <c r="WA32" s="0" t="n">
        <f aca="false">IF($BT32="●",SUMIFS(ST_SUM!WO:WO,ST_SUM!$L:$L,$G32)/COUNTIFS($G:$G,$G32,$BT:$BT,"●",$A:$A,WA$5)/WA$3,0)/3600/$E32</f>
        <v>0.00810275022045855</v>
      </c>
      <c r="WB32" s="0" t="n">
        <f aca="false">SUM(TO32:WA32)</f>
        <v>0.432154794629078</v>
      </c>
      <c r="WC32" s="0" t="n">
        <f aca="false">IF($H32="●",SUMIFS(ST_SUM!WQ:WQ,ST_SUM!$L:$L,$G32)/COUNTIFS($G:$G,$G32,$H:$H,"●",$A:$A,WC$5)/WC$3,0)/3600/$E32</f>
        <v>0.0122838857323232</v>
      </c>
      <c r="WD32" s="0" t="n">
        <f aca="false">IF($I32="●",SUMIFS(ST_SUM!WR:WR,ST_SUM!$L:$L,$G32)/COUNTIFS($G:$G,$G32,$I:$I,"●",$A:$A,WD$5)/WD$3,0)/3600/$E32</f>
        <v>0</v>
      </c>
      <c r="WE32" s="0" t="n">
        <f aca="false">IF($J32="●",SUMIFS(ST_SUM!WS:WS,ST_SUM!$L:$L,$G32)/COUNTIFS($G:$G,$G32,$J:$J,"●",$A:$A,WE$5)/WE$3,0)/3600/$E32</f>
        <v>0</v>
      </c>
      <c r="WF32" s="0" t="n">
        <f aca="false">IF($K32="●",SUMIFS(ST_SUM!WT:WT,ST_SUM!$L:$L,$G32)/COUNTIFS($G:$G,$G32,$K:$K,"●",$A:$A,WF$5)/WF$3,0)/3600/$E32</f>
        <v>0.00908899936868687</v>
      </c>
      <c r="WG32" s="0" t="n">
        <f aca="false">IF($L32="●",SUMIFS(ST_SUM!WU:WU,ST_SUM!$L:$L,$G32)/COUNTIFS($G:$G,$G32,$L:$L,"●",$A:$A,WG$5)/WG$3,0)/3600/$E32</f>
        <v>0.0154309816919192</v>
      </c>
      <c r="WH32" s="0" t="n">
        <f aca="false">IF($M32="●",SUMIFS(ST_SUM!WV:WV,ST_SUM!$L:$L,$G32)/COUNTIFS($G:$G,$G32,$M:$M,"●",$A:$A,WH$5)/WH$3,0)/3600/$E32</f>
        <v>0.00875070233585859</v>
      </c>
      <c r="WI32" s="0" t="n">
        <f aca="false">IF($N32="●",SUMIFS(ST_SUM!WW:WW,ST_SUM!$L:$L,$G32)/COUNTIFS($G:$G,$G32,$N:$N,"●",$A:$A,WI$5)/WI$3,0)/3600/$E32</f>
        <v>0.0262715277777778</v>
      </c>
      <c r="WJ32" s="0" t="n">
        <f aca="false">IF($O32="●",SUMIFS(ST_SUM!WX:WX,ST_SUM!$L:$L,$G32,ST_SUM!$M:$M,IF($B32='PART METHOD'!$D$4,"FMCNC1",IF($B32='PART METHOD'!$D$6,"FMCNC2","STD")))/IF($B32='PART METHOD'!$D$4,COUNTIFS($G:$G,$G32,$O:$O,"●",$A:$A,WJ$5,$B:$B,'PART METHOD'!$D$4),IF($B32='PART METHOD'!$D$6,COUNTIFS($G:$G,$G32,$O:$O,"●",$A:$A,WJ$5,$B:$B,'PART METHOD'!$D$6),COUNTIFS($G:$G,$G32,$O:$O,"●",$A:$A,WJ$5,$B:$B,"&lt;&gt;"&amp;'PART METHOD'!$D$4,$B:$B,"&lt;&gt;"&amp;'PART METHOD'!$D$6)))/WJ$3,0)/3600/$E32</f>
        <v>0.0117675031565657</v>
      </c>
      <c r="WK32" s="0" t="n">
        <f aca="false">IF($P32="●",SUMIFS(ST_SUM!WY:WY,ST_SUM!$L:$L,$G32,ST_SUM!$M:$M,IF($B32='PART METHOD'!$D$4,"FMCNC1",IF($B32='PART METHOD'!$D$6,"FMCNC2","STD")))/IF($B32='PART METHOD'!$D$4,COUNTIFS($G:$G,$G32,$P:$P,"●",$A:$A,WK$5,$B:$B,'PART METHOD'!$D$4),IF($B32='PART METHOD'!$D$6,COUNTIFS($G:$G,$G32,$P:$P,"●",$A:$A,WK$5,$B:$B,'PART METHOD'!$D$6),COUNTIFS($G:$G,$G32,$P:$P,"●",$A:$A,WK$5,$B:$B,"&lt;&gt;"&amp;'PART METHOD'!$D$4,$B:$B,"&lt;&gt;"&amp;'PART METHOD'!$D$6)))/WK$3,0)/3600/$E32</f>
        <v>0</v>
      </c>
      <c r="WL32" s="0" t="n">
        <f aca="false">IF($Q32="●",SUMIFS(ST_SUM!WZ:WZ,ST_SUM!$L:$L,$G32,ST_SUM!$M:$M,IF($B32='PART METHOD'!$D$4,"FMCNC1",IF($B32='PART METHOD'!$D$6,"FMCNC2","STD")))/IF($B32='PART METHOD'!$D$4,COUNTIFS($G:$G,$G32,$Q:$Q,"●",$A:$A,WL$5,$B:$B,'PART METHOD'!$D$4),IF($B32='PART METHOD'!$D$6,COUNTIFS($G:$G,$G32,$Q:$Q,"●",$A:$A,WL$5,$B:$B,'PART METHOD'!$D$6),COUNTIFS($G:$G,$G32,$Q:$Q,"●",$A:$A,WL$5,$B:$B,"&lt;&gt;"&amp;'PART METHOD'!$D$4,$B:$B,"&lt;&gt;"&amp;'PART METHOD'!$D$6)))/WL$3,0)/3600/$E32</f>
        <v>0.0107402501578283</v>
      </c>
      <c r="WM32" s="0" t="n">
        <f aca="false">IF($R32="●",SUMIFS(ST_SUM!XA:XA,ST_SUM!$L:$L,$G32,ST_SUM!$M:$M,IF($B32='PART METHOD'!$D$4,"FMCNC1",IF($B32='PART METHOD'!$D$6,"FMCNC2","STD")))/IF($B32='PART METHOD'!$D$4,COUNTIFS($G:$G,$G32,$R:$R,"●",$A:$A,WM$5,$B:$B,'PART METHOD'!$D$4),IF($B32='PART METHOD'!$D$6,COUNTIFS($G:$G,$G32,$R:$R,"●",$A:$A,WM$5,$B:$B,'PART METHOD'!$D$6),COUNTIFS($G:$G,$G32,$R:$R,"●",$A:$A,WM$5,$B:$B,"&lt;&gt;"&amp;'PART METHOD'!$D$4,$B:$B,"&lt;&gt;"&amp;'PART METHOD'!$D$6)))/WM$3,0)/3600/$E32</f>
        <v>0.0304529198232323</v>
      </c>
      <c r="WN32" s="0" t="n">
        <f aca="false">IF($S32="●",SUMIFS(ST_SUM!XB:XB,ST_SUM!$L:$L,$G32,ST_SUM!$M:$M,IF($B32='PART METHOD'!$D$4,"FMCNC1",IF($B32='PART METHOD'!$D$6,"FMCNC2","STD")))/IF($B32='PART METHOD'!$D$4,COUNTIFS($G:$G,$G32,$S:$S,"●",$A:$A,WN$5,$B:$B,'PART METHOD'!$D$4),IF($B32='PART METHOD'!$D$6,COUNTIFS($G:$G,$G32,$S:$S,"●",$A:$A,WN$5,$B:$B,'PART METHOD'!$D$6),COUNTIFS($G:$G,$G32,$S:$S,"●",$A:$A,WN$5,$B:$B,"&lt;&gt;"&amp;'PART METHOD'!$D$4,$B:$B,"&lt;&gt;"&amp;'PART METHOD'!$D$6)))/WN$3,0)/3600/$E32</f>
        <v>0</v>
      </c>
      <c r="WO32" s="0" t="n">
        <f aca="false">IF($T32="●",SUMIFS(ST_SUM!XC:XC,ST_SUM!$L:$L,$G32,ST_SUM!$M:$M,IF($B32='PART METHOD'!$D$4,"FMCNC1",IF($B32='PART METHOD'!$D$6,"FMCNC2","STD")))/IF($B32='PART METHOD'!$D$4,COUNTIFS($G:$G,$G32,$T:$T,"●",$A:$A,WO$5,$B:$B,'PART METHOD'!$D$4),IF($B32='PART METHOD'!$D$6,COUNTIFS($G:$G,$G32,$T:$T,"●",$A:$A,WO$5,$B:$B,'PART METHOD'!$D$6),COUNTIFS($G:$G,$G32,$T:$T,"●",$A:$A,WO$5,$B:$B,"&lt;&gt;"&amp;'PART METHOD'!$D$4,$B:$B,"&lt;&gt;"&amp;'PART METHOD'!$D$6)))/WO$3,0)/3600/$E32</f>
        <v>0</v>
      </c>
      <c r="WP32" s="0" t="n">
        <f aca="false">IF($U32="●",SUMIFS(ST_SUM!XD:XD,ST_SUM!$L:$L,$G32,ST_SUM!$M:$M,IF($B32='PART METHOD'!$D$4,"FMCNC1",IF($B32='PART METHOD'!$D$6,"FMCNC2","STD")))/IF($B32='PART METHOD'!$D$4,COUNTIFS($G:$G,$G32,$U:$U,"●",$A:$A,WP$5,$B:$B,'PART METHOD'!$D$4),IF($B32='PART METHOD'!$D$6,COUNTIFS($G:$G,$G32,$U:$U,"●",$A:$A,WP$5,$B:$B,'PART METHOD'!$D$6),COUNTIFS($G:$G,$G32,$U:$U,"●",$A:$A,WP$5,$B:$B,"&lt;&gt;"&amp;'PART METHOD'!$D$4,$B:$B,"&lt;&gt;"&amp;'PART METHOD'!$D$6)))/WP$3,0)/3600/$E32</f>
        <v>0.0124293481691919</v>
      </c>
      <c r="WQ32" s="0" t="n">
        <f aca="false">IF($V32="●",SUMIFS(ST_SUM!XE:XE,ST_SUM!$L:$L,$G32,ST_SUM!$M:$M,IF($B32='PART METHOD'!$D$4,"FMCNC1",IF($B32='PART METHOD'!$D$6,"FMCNC2","STD")))/IF($B32='PART METHOD'!$D$4,COUNTIFS($G:$G,$G32,$V:$V,"●",$A:$A,WQ$5,$B:$B,'PART METHOD'!$D$4),IF($B32='PART METHOD'!$D$6,COUNTIFS($G:$G,$G32,$V:$V,"●",$A:$A,WQ$5,$B:$B,'PART METHOD'!$D$6),COUNTIFS($G:$G,$G32,$V:$V,"●",$A:$A,WQ$5,$B:$B,"&lt;&gt;"&amp;'PART METHOD'!$D$4,$B:$B,"&lt;&gt;"&amp;'PART METHOD'!$D$6)))/WQ$3,0)/3600/$E32</f>
        <v>0.027455689709596</v>
      </c>
      <c r="WR32" s="0" t="n">
        <f aca="false">IF($W32="●",SUMIFS(ST_SUM!XF:XF,ST_SUM!$L:$L,$G32,ST_SUM!$N:$N,IF($B32='PART METHOD'!$D$5,"HAND","STD"))/COUNTIFS($G:$G,$G32,$W:$W,"●",$A:$A,WR$5,$B:$B,IF($B32='PART METHOD'!$D$5,'PART METHOD'!$D$5,"&lt;&gt;"&amp;'PART METHOD'!$D$5))/WR$3,0)/3600/$E32</f>
        <v>0.0125550465593434</v>
      </c>
      <c r="WS32" s="0" t="n">
        <f aca="false">IF($X32="●",SUMIFS(ST_SUM!XG:XG,ST_SUM!$L:$L,$G32)/COUNTIFS($G:$G,$G32,$X:$X,"●",$A:$A,WS$5)/WS$3,0)/3600/$E32</f>
        <v>0</v>
      </c>
      <c r="WT32" s="0" t="n">
        <f aca="false">IF($Y32="●",SUMIFS(ST_SUM!XH:XH,ST_SUM!$L:$L,$G32)/COUNTIFS($G:$G,$G32,$Y:$Y,"●",$A:$A,WT$5)/WT$3,0)/3600/$E32</f>
        <v>0.00590603167087542</v>
      </c>
      <c r="WU32" s="0" t="n">
        <f aca="false">IF($Z32="●",SUMIFS(ST_SUM!XI:XI,ST_SUM!$L:$L,$G32)/COUNTIFS($G:$G,$G32,$Z:$Z,"●",$A:$A,WU$5)/WU$3,0)/3600/$E32</f>
        <v>0</v>
      </c>
      <c r="WV32" s="0" t="n">
        <f aca="false">IF($AA32="●",SUMIFS(ST_SUM!XJ:XJ,ST_SUM!$L:$L,$G32)/COUNTIFS($G:$G,$G32,$AA:$AA,"●",$A:$A,WV$5)/WV$3,0)/3600/$E32</f>
        <v>0.00638053188131313</v>
      </c>
      <c r="WW32" s="0" t="n">
        <f aca="false">IF($AB32="●",SUMIFS(ST_SUM!XK:XK,ST_SUM!$L:$L,$G32)/COUNTIFS($G:$G,$G32,$AB:$AB,"●",$A:$A,WW$5)/WW$3,0)/3600/$E32</f>
        <v>0</v>
      </c>
      <c r="WX32" s="0" t="n">
        <f aca="false">IF($AC32="●",SUMIFS(ST_SUM!XL:XL,ST_SUM!$L:$L,$G32)/COUNTIFS($G:$G,$G32,$AC:$AC,"●",$A:$A,WX$5)/WX$3,0)/3600/$E32</f>
        <v>0.00222168560606061</v>
      </c>
      <c r="WY32" s="0" t="n">
        <f aca="false">IF($AD32="●",SUMIFS(ST_SUM!XM:XM,ST_SUM!$L:$L,$G32)/COUNTIFS($G:$G,$G32,$AD:$AD,"●",$A:$A,WY$5)/WY$3,0)/3600/$E32</f>
        <v>0</v>
      </c>
      <c r="WZ32" s="0" t="n">
        <f aca="false">IF($AE32="●",SUMIFS(ST_SUM!XN:XN,ST_SUM!$L:$L,$G32)/COUNTIFS($G:$G,$G32,$AE:$AE,"●",$A:$A,WZ$5)/WZ$3,0)/3600/$E32</f>
        <v>0</v>
      </c>
      <c r="XA32" s="0" t="n">
        <f aca="false">IF($AF32="●",SUMIFS(ST_SUM!XO:XO,ST_SUM!$L:$L,$G32)/COUNTIFS($G:$G,$G32,$AF:$AF,"●",$A:$A,XA$5)/XA$3,0)/3600/$E32</f>
        <v>0</v>
      </c>
      <c r="XB32" s="0" t="n">
        <f aca="false">IF($AG32="●",SUMIFS(ST_SUM!XP:XP,ST_SUM!$L:$L,$G32)/COUNTIFS($G:$G,$G32,$AG:$AG,"●",$A:$A,XB$5)/XB$3,0)/3600/$E32</f>
        <v>0</v>
      </c>
      <c r="XC32" s="0" t="n">
        <f aca="false">IF($AH32="●",SUMIFS(ST_SUM!XQ:XQ,ST_SUM!$L:$L,$G32)/COUNTIFS($G:$G,$G32,$AH:$AH,"●",$A:$A,XC$5)/XC$3,0)/3600/$E32</f>
        <v>0.00806238425925926</v>
      </c>
      <c r="XD32" s="0" t="n">
        <f aca="false">IF($AI32="●",SUMIFS(ST_SUM!XR:XR,ST_SUM!$L:$L,$G32)/COUNTIFS($G:$G,$G32,$AI:$AI,"●",$A:$A,XD$5)/XD$3,0)/3600/$E32</f>
        <v>0</v>
      </c>
      <c r="XE32" s="0" t="n">
        <f aca="false">IF($AJ32="●",SUMIFS(ST_SUM!XS:XS,ST_SUM!$L:$L,$G32)/COUNTIFS($G:$G,$G32,$AJ:$AJ,"●",$A:$A,XE$5)/XE$3,0)/3600/$E32</f>
        <v>0</v>
      </c>
      <c r="XF32" s="0" t="n">
        <f aca="false">IF($AK32="●",SUMIFS(ST_SUM!XT:XT,ST_SUM!$L:$L,$G32)/COUNTIFS($G:$G,$G32,$AK:$AK,"●",$A:$A,XF$5)/XF$3,0)/3600/$E32</f>
        <v>0.00647679924242424</v>
      </c>
      <c r="XG32" s="0" t="n">
        <f aca="false">IF($AL32="●",SUMIFS(ST_SUM!XU:XU,ST_SUM!$L:$L,$G32)/COUNTIFS($G:$G,$G32,$AL:$AL,"●",$A:$A,XG$5)/XG$3,0)/3600/$E32</f>
        <v>0</v>
      </c>
      <c r="XH32" s="0" t="n">
        <f aca="false">IF($AM32="●",SUMIFS(ST_SUM!XV:XV,ST_SUM!$L:$L,$G32)/COUNTIFS($G:$G,$G32,$AM:$AM,"●",$A:$A,XH$5)/XH$3,0)/3600/$E32</f>
        <v>0</v>
      </c>
      <c r="XI32" s="0" t="n">
        <f aca="false">IF($AN32="●",SUMIFS(ST_SUM!XW:XW,ST_SUM!$L:$L,$G32)/COUNTIFS($G:$G,$G32,$AN:$AN,"●",$A:$A,XI$5)/XI$3,0)/3600/$E32</f>
        <v>0.00698739741161616</v>
      </c>
      <c r="XJ32" s="0" t="n">
        <f aca="false">IF($AO32="●",SUMIFS(ST_SUM!XX:XX,ST_SUM!$L:$L,$G32)/COUNTIFS($G:$G,$G32,$AO:$AO,"●",$A:$A,XJ$5)/XJ$3,0)/3600/$E32</f>
        <v>0.00726113162878788</v>
      </c>
      <c r="XK32" s="0" t="n">
        <f aca="false">IF($AP32="●",SUMIFS(ST_SUM!XY:XY,ST_SUM!$L:$L,$G32)/COUNTIFS($G:$G,$G32,$AP:$AP,"●",$A:$A,XK$5)/XK$3,0)/3600/$E32</f>
        <v>0</v>
      </c>
      <c r="XL32" s="0" t="n">
        <f aca="false">IF($AQ32="●",SUMIFS(ST_SUM!XZ:XZ,ST_SUM!$L:$L,$G32)/COUNTIFS($G:$G,$G32,$AQ:$AQ,"●",$A:$A,XL$5)/XL$3,0)/3600/$E32</f>
        <v>0.00360285143097643</v>
      </c>
      <c r="XM32" s="0" t="n">
        <f aca="false">IF($AR32="●",SUMIFS(ST_SUM!YA:YA,ST_SUM!$L:$L,$G32)/COUNTIFS($G:$G,$G32,$AR:$AR,"●",$A:$A,XM$5)/XM$3,0)/3600/$E32</f>
        <v>0</v>
      </c>
      <c r="XN32" s="0" t="n">
        <f aca="false">IF($AS32="●",SUMIFS(ST_SUM!YB:YB,ST_SUM!$L:$L,$G32)/COUNTIFS($G:$G,$G32,$AS:$AS,"●",$A:$A,XN$5)/XN$3,0)/3600/$E32</f>
        <v>0.0154453756313131</v>
      </c>
      <c r="XO32" s="0" t="n">
        <f aca="false">IF($AT32="●",SUMIFS(ST_SUM!YC:YC,ST_SUM!$L:$L,$G32)/COUNTIFS($G:$G,$G32,$AT:$AT,"●",$A:$A,XO$5)/XO$3,0)/3600/$E32</f>
        <v>0.0103605883049242</v>
      </c>
      <c r="XP32" s="0" t="n">
        <f aca="false">IF($AU32="●",SUMIFS(ST_SUM!YD:YD,ST_SUM!$L:$L,$G32)/COUNTIFS($G:$G,$G32,$AU:$AU,"●",$A:$A,XP$5)/XP$3,0)/3600/$E32</f>
        <v>0.0166707228535354</v>
      </c>
      <c r="XQ32" s="0" t="n">
        <f aca="false">IF($AV32="●",SUMIFS(ST_SUM!YE:YE,ST_SUM!$L:$L,$G32)/COUNTIFS($G:$G,$G32,$AV:$AV,"●",$A:$A,XQ$5)/XQ$3,0)/3600/$E32</f>
        <v>0.00269018571127946</v>
      </c>
      <c r="XR32" s="0" t="n">
        <f aca="false">IF($AW32="●",SUMIFS(ST_SUM!YF:YF,ST_SUM!$L:$L,$G32)/COUNTIFS($G:$G,$G32,$AW:$AW,"●",$A:$A,XR$5)/XR$3,0)/3600/$E32</f>
        <v>0</v>
      </c>
      <c r="XS32" s="0" t="n">
        <f aca="false">IF($AX32="●",SUMIFS(ST_SUM!YG:YG,ST_SUM!$L:$L,$G32)/COUNTIFS($G:$G,$G32,$AX:$AX,"●",$A:$A,XS$5)/XS$3,0)/3600/$E32</f>
        <v>0.0131466566708754</v>
      </c>
      <c r="XT32" s="0" t="n">
        <f aca="false">IF($AY32="●",SUMIFS(ST_SUM!YH:YH,ST_SUM!$L:$L,$G32)/COUNTIFS($G:$G,$G32,$AY:$AY,"●",$A:$A,XT$5)/XT$3,0)/3600/$E32</f>
        <v>0</v>
      </c>
      <c r="XU32" s="0" t="n">
        <f aca="false">IF($AZ32="●",SUMIFS(ST_SUM!YI:YI,ST_SUM!$L:$L,$G32)/COUNTIFS($G:$G,$G32,$AZ:$AZ,"●",$A:$A,XU$5)/XU$3,0)/3600/$E32</f>
        <v>0</v>
      </c>
      <c r="XV32" s="0" t="n">
        <f aca="false">IF($BA32="●",SUMIFS(ST_SUM!YJ:YJ,ST_SUM!$L:$L,$G32)/COUNTIFS($G:$G,$G32,$BA:$BA,"●",$A:$A,XV$5)/XV$3,0)/3600/$E32</f>
        <v>0.0120722372159091</v>
      </c>
      <c r="XW32" s="0" t="n">
        <f aca="false">IF($BB32="●",SUMIFS(ST_SUM!YK:YK,ST_SUM!$L:$L,$G32)/COUNTIFS($G:$G,$G32,$BB:$BB,"●",$A:$A,XW$5)/XW$3,0)/3600/$E32</f>
        <v>0.00262073863636364</v>
      </c>
      <c r="XX32" s="0" t="n">
        <f aca="false">IF($BC32="●",SUMIFS(ST_SUM!YL:YL,ST_SUM!$L:$L,$G32)/COUNTIFS($G:$G,$G32,$BC:$BC,"●",$A:$A,XX$5)/XX$3,0)/3600/$E32</f>
        <v>0.00422941130050505</v>
      </c>
      <c r="XY32" s="0" t="n">
        <f aca="false">IF($BD32="●",SUMIFS(ST_SUM!YM:YM,ST_SUM!$L:$L,$G32)/COUNTIFS($G:$G,$G32,$BD:$BD,"●",$A:$A,XY$5)/XY$3,0)/3600/$E32</f>
        <v>0.003097734375</v>
      </c>
      <c r="XZ32" s="0" t="n">
        <f aca="false">IF($BE32="●",SUMIFS(ST_SUM!YN:YN,ST_SUM!$L:$L,$G32)/COUNTIFS($G:$G,$G32,$BE:$BE,"●",$A:$A,XZ$5)/XZ$3,0)/3600/$E32</f>
        <v>0</v>
      </c>
      <c r="YA32" s="0" t="n">
        <f aca="false">IF($BF32="●",SUMIFS(ST_SUM!YO:YO,ST_SUM!$L:$L,$G32)/COUNTIFS($G:$G,$G32,$BF:$BF,"●",$A:$A,YA$5)/YA$3,0)/3600/$E32</f>
        <v>0</v>
      </c>
      <c r="YB32" s="0" t="n">
        <f aca="false">IF($BG32="●",SUMIFS(ST_SUM!YP:YP,ST_SUM!$L:$L,$G32)/COUNTIFS($G:$G,$G32,$BG:$BG,"●",$A:$A,YB$5)/YB$3,0)/3600/$E32</f>
        <v>0</v>
      </c>
      <c r="YC32" s="0" t="n">
        <f aca="false">IF($BH32="●",SUMIFS(ST_SUM!YQ:YQ,ST_SUM!$L:$L,$G32)/COUNTIFS($G:$G,$G32,$BH:$BH,"●",$A:$A,YC$5)/YC$3,0)/3600/$E32</f>
        <v>0.0107175741792929</v>
      </c>
      <c r="YD32" s="0" t="n">
        <f aca="false">IF($BI32="●",SUMIFS(ST_SUM!YR:YR,ST_SUM!$L:$L,$G32)/COUNTIFS($G:$G,$G32,$BI:$BI,"●",$A:$A,YD$5)/YD$3,0)/3600/$E32</f>
        <v>0</v>
      </c>
      <c r="YE32" s="0" t="n">
        <f aca="false">IF($BJ32="●",SUMIFS(ST_SUM!YS:YS,ST_SUM!$L:$L,$G32)/COUNTIFS($G:$G,$G32,$BJ:$BJ,"●",$A:$A,YE$5)/YE$3,0)/3600/$E32</f>
        <v>0.00500459635416667</v>
      </c>
      <c r="YF32" s="0" t="n">
        <f aca="false">IF($BK32="●",SUMIFS(ST_SUM!YT:YT,ST_SUM!$L:$L,$G32)/COUNTIFS($G:$G,$G32,$BK:$BK,"●",$A:$A,YF$5)/YF$3,0)/3600/$E32</f>
        <v>0.00976722301136364</v>
      </c>
      <c r="YG32" s="0" t="n">
        <f aca="false">IF($BL32="●",SUMIFS(ST_SUM!YU:YU,ST_SUM!$L:$L,$G32)/COUNTIFS($G:$G,$G32,$BL:$BL,"●",$A:$A,YG$5)/YG$3,0)/3600/$E32</f>
        <v>0</v>
      </c>
      <c r="YH32" s="0" t="n">
        <f aca="false">IF($BM32="●",SUMIFS(ST_SUM!YV:YV,ST_SUM!$L:$L,$G32)/COUNTIFS($G:$G,$G32,$BM:$BM,"●",$A:$A,YH$5)/YH$3,0)/3600/$E32</f>
        <v>0</v>
      </c>
      <c r="YI32" s="0" t="n">
        <f aca="false">IF($BN32="●",SUMIFS(ST_SUM!YW:YW,ST_SUM!$L:$L,$G32)/COUNTIFS($G:$G,$G32,$BN:$BN,"●",$A:$A,YI$5)/YI$3,0)/3600/$E32</f>
        <v>0</v>
      </c>
      <c r="YJ32" s="0" t="n">
        <f aca="false">IF($BO32="●",SUMIFS(ST_SUM!YX:YX,ST_SUM!$L:$L,$G32)/COUNTIFS($G:$G,$G32,$BO:$BO,"●",$A:$A,YJ$5)/YJ$3,0)/3600/$E32</f>
        <v>0.00518702414772727</v>
      </c>
      <c r="YK32" s="0" t="n">
        <f aca="false">IF($BP32="●",SUMIFS(ST_SUM!YY:YY,ST_SUM!$L:$L,$G32)/COUNTIFS($G:$G,$G32,$BP:$BP,"●",$A:$A,YK$5)/YK$3,0)/3600/$E32</f>
        <v>0.0125965810448232</v>
      </c>
      <c r="YL32" s="0" t="n">
        <f aca="false">IF($BQ32="●",SUMIFS(ST_SUM!YZ:YZ,ST_SUM!$L:$L,$G32)/COUNTIFS($G:$G,$G32,$BQ:$BQ,"●",$A:$A,YL$5)/YL$3,0)/3600/$E32</f>
        <v>0.00693078993055556</v>
      </c>
      <c r="YM32" s="0" t="n">
        <f aca="false">IF($BR32="●",SUMIFS(ST_SUM!ZA:ZA,ST_SUM!$L:$L,$G32)/COUNTIFS($G:$G,$G32,$BR:$BR,"●",$A:$A,YM$5)/YM$3,0)/3600/$E32</f>
        <v>0.0055239898989899</v>
      </c>
      <c r="YN32" s="0" t="n">
        <f aca="false">IF($BS32="●",SUMIFS(ST_SUM!ZB:ZB,ST_SUM!$L:$L,$G32)/COUNTIFS($G:$G,$G32,$BS:$BS,"●",$A:$A,YN$5)/YN$3,0)/3600/$E32</f>
        <v>0.00653787878787879</v>
      </c>
      <c r="YO32" s="0" t="n">
        <f aca="false">IF($BT32="●",SUMIFS(ST_SUM!ZC:ZC,ST_SUM!$L:$L,$G32)/COUNTIFS($G:$G,$G32,$BT:$BT,"●",$A:$A,YO$5)/YO$3,0)/3600/$E32</f>
        <v>0.00860420875420875</v>
      </c>
      <c r="YP32" s="0" t="n">
        <f aca="false">SUM(WC32:YO32)</f>
        <v>0.375329184422348</v>
      </c>
      <c r="YQ32" s="0" t="n">
        <f aca="false">IF($H32="●",SUMIFS(ST_SUM!ZE:ZE,ST_SUM!$L:$L,$G32)/COUNTIFS($G:$G,$G32,$H:$H,"●",$A:$A,YQ$5)/YQ$3,0)/3600/$E32</f>
        <v>0.00911289930555556</v>
      </c>
      <c r="YR32" s="0" t="n">
        <f aca="false">IF($I32="●",SUMIFS(ST_SUM!ZF:ZF,ST_SUM!$L:$L,$G32)/COUNTIFS($G:$G,$G32,$I:$I,"●",$A:$A,YR$5)/YR$3,0)/3600/$E32</f>
        <v>0</v>
      </c>
      <c r="YS32" s="0" t="n">
        <f aca="false">IF($J32="●",SUMIFS(ST_SUM!ZG:ZG,ST_SUM!$L:$L,$G32)/COUNTIFS($G:$G,$G32,$J:$J,"●",$A:$A,YS$5)/YS$3,0)/3600/$E32</f>
        <v>0</v>
      </c>
      <c r="YT32" s="0" t="n">
        <f aca="false">IF($K32="●",SUMIFS(ST_SUM!ZH:ZH,ST_SUM!$L:$L,$G32)/COUNTIFS($G:$G,$G32,$K:$K,"●",$A:$A,YT$5)/YT$3,0)/3600/$E32</f>
        <v>0.00788787326388889</v>
      </c>
      <c r="YU32" s="0" t="n">
        <f aca="false">IF($L32="●",SUMIFS(ST_SUM!ZI:ZI,ST_SUM!$L:$L,$G32)/COUNTIFS($G:$G,$G32,$L:$L,"●",$A:$A,YU$5)/YU$3,0)/3600/$E32</f>
        <v>0.01819873046875</v>
      </c>
      <c r="YV32" s="0" t="n">
        <f aca="false">IF($M32="●",SUMIFS(ST_SUM!ZJ:ZJ,ST_SUM!$L:$L,$G32)/COUNTIFS($G:$G,$G32,$M:$M,"●",$A:$A,YV$5)/YV$3,0)/3600/$E32</f>
        <v>0.00951882378472222</v>
      </c>
      <c r="YW32" s="0" t="n">
        <f aca="false">IF($N32="●",SUMIFS(ST_SUM!ZK:ZK,ST_SUM!$L:$L,$G32)/COUNTIFS($G:$G,$G32,$N:$N,"●",$A:$A,YW$5)/YW$3,0)/3600/$E32</f>
        <v>0.04905078125</v>
      </c>
      <c r="YX32" s="0" t="n">
        <f aca="false">IF($O32="●",SUMIFS(ST_SUM!ZL:ZL,ST_SUM!$L:$L,$G32,ST_SUM!$M:$M,IF($B32='PART METHOD'!$D$4,"FMCNC1",IF($B32='PART METHOD'!$D$6,"FMCNC2","STD")))/IF($B32='PART METHOD'!$D$4,COUNTIFS($G:$G,$G32,$O:$O,"●",$A:$A,YX$5,$B:$B,'PART METHOD'!$D$4),IF($B32='PART METHOD'!$D$6,COUNTIFS($G:$G,$G32,$O:$O,"●",$A:$A,YX$5,$B:$B,'PART METHOD'!$D$6),COUNTIFS($G:$G,$G32,$O:$O,"●",$A:$A,YX$5,$B:$B,"&lt;&gt;"&amp;'PART METHOD'!$D$4,$B:$B,"&lt;&gt;"&amp;'PART METHOD'!$D$6)))/YX$3,0)/3600/$E32</f>
        <v>0.0143388564814815</v>
      </c>
      <c r="YY32" s="0" t="n">
        <f aca="false">IF($P32="●",SUMIFS(ST_SUM!ZM:ZM,ST_SUM!$L:$L,$G32,ST_SUM!$M:$M,IF($B32='PART METHOD'!$D$4,"FMCNC1",IF($B32='PART METHOD'!$D$6,"FMCNC2","STD")))/IF($B32='PART METHOD'!$D$4,COUNTIFS($G:$G,$G32,$P:$P,"●",$A:$A,YY$5,$B:$B,'PART METHOD'!$D$4),IF($B32='PART METHOD'!$D$6,COUNTIFS($G:$G,$G32,$P:$P,"●",$A:$A,YY$5,$B:$B,'PART METHOD'!$D$6),COUNTIFS($G:$G,$G32,$P:$P,"●",$A:$A,YY$5,$B:$B,"&lt;&gt;"&amp;'PART METHOD'!$D$4,$B:$B,"&lt;&gt;"&amp;'PART METHOD'!$D$6)))/YY$3,0)/3600/$E32</f>
        <v>0</v>
      </c>
      <c r="YZ32" s="0" t="n">
        <f aca="false">IF($Q32="●",SUMIFS(ST_SUM!ZN:ZN,ST_SUM!$L:$L,$G32,ST_SUM!$M:$M,IF($B32='PART METHOD'!$D$4,"FMCNC1",IF($B32='PART METHOD'!$D$6,"FMCNC2","STD")))/IF($B32='PART METHOD'!$D$4,COUNTIFS($G:$G,$G32,$Q:$Q,"●",$A:$A,YZ$5,$B:$B,'PART METHOD'!$D$4),IF($B32='PART METHOD'!$D$6,COUNTIFS($G:$G,$G32,$Q:$Q,"●",$A:$A,YZ$5,$B:$B,'PART METHOD'!$D$6),COUNTIFS($G:$G,$G32,$Q:$Q,"●",$A:$A,YZ$5,$B:$B,"&lt;&gt;"&amp;'PART METHOD'!$D$4,$B:$B,"&lt;&gt;"&amp;'PART METHOD'!$D$6)))/YZ$3,0)/3600/$E32</f>
        <v>0.0159174348958333</v>
      </c>
      <c r="ZA32" s="0" t="n">
        <f aca="false">IF($R32="●",SUMIFS(ST_SUM!ZO:ZO,ST_SUM!$L:$L,$G32,ST_SUM!$M:$M,IF($B32='PART METHOD'!$D$4,"FMCNC1",IF($B32='PART METHOD'!$D$6,"FMCNC2","STD")))/IF($B32='PART METHOD'!$D$4,COUNTIFS($G:$G,$G32,$R:$R,"●",$A:$A,ZA$5,$B:$B,'PART METHOD'!$D$4),IF($B32='PART METHOD'!$D$6,COUNTIFS($G:$G,$G32,$R:$R,"●",$A:$A,ZA$5,$B:$B,'PART METHOD'!$D$6),COUNTIFS($G:$G,$G32,$R:$R,"●",$A:$A,ZA$5,$B:$B,"&lt;&gt;"&amp;'PART METHOD'!$D$4,$B:$B,"&lt;&gt;"&amp;'PART METHOD'!$D$6)))/ZA$3,0)/3600/$E32</f>
        <v>0.0367739105902778</v>
      </c>
      <c r="ZB32" s="0" t="n">
        <f aca="false">IF($S32="●",SUMIFS(ST_SUM!ZP:ZP,ST_SUM!$L:$L,$G32,ST_SUM!$M:$M,IF($B32='PART METHOD'!$D$4,"FMCNC1",IF($B32='PART METHOD'!$D$6,"FMCNC2","STD")))/IF($B32='PART METHOD'!$D$4,COUNTIFS($G:$G,$G32,$S:$S,"●",$A:$A,ZB$5,$B:$B,'PART METHOD'!$D$4),IF($B32='PART METHOD'!$D$6,COUNTIFS($G:$G,$G32,$S:$S,"●",$A:$A,ZB$5,$B:$B,'PART METHOD'!$D$6),COUNTIFS($G:$G,$G32,$S:$S,"●",$A:$A,ZB$5,$B:$B,"&lt;&gt;"&amp;'PART METHOD'!$D$4,$B:$B,"&lt;&gt;"&amp;'PART METHOD'!$D$6)))/ZB$3,0)/3600/$E32</f>
        <v>0</v>
      </c>
      <c r="ZC32" s="0" t="n">
        <f aca="false">IF($T32="●",SUMIFS(ST_SUM!ZQ:ZQ,ST_SUM!$L:$L,$G32,ST_SUM!$M:$M,IF($B32='PART METHOD'!$D$4,"FMCNC1",IF($B32='PART METHOD'!$D$6,"FMCNC2","STD")))/IF($B32='PART METHOD'!$D$4,COUNTIFS($G:$G,$G32,$T:$T,"●",$A:$A,ZC$5,$B:$B,'PART METHOD'!$D$4),IF($B32='PART METHOD'!$D$6,COUNTIFS($G:$G,$G32,$T:$T,"●",$A:$A,ZC$5,$B:$B,'PART METHOD'!$D$6),COUNTIFS($G:$G,$G32,$T:$T,"●",$A:$A,ZC$5,$B:$B,"&lt;&gt;"&amp;'PART METHOD'!$D$4,$B:$B,"&lt;&gt;"&amp;'PART METHOD'!$D$6)))/ZC$3,0)/3600/$E32</f>
        <v>0</v>
      </c>
      <c r="ZD32" s="0" t="n">
        <f aca="false">IF($U32="●",SUMIFS(ST_SUM!ZR:ZR,ST_SUM!$L:$L,$G32,ST_SUM!$M:$M,IF($B32='PART METHOD'!$D$4,"FMCNC1",IF($B32='PART METHOD'!$D$6,"FMCNC2","STD")))/IF($B32='PART METHOD'!$D$4,COUNTIFS($G:$G,$G32,$U:$U,"●",$A:$A,ZD$5,$B:$B,'PART METHOD'!$D$4),IF($B32='PART METHOD'!$D$6,COUNTIFS($G:$G,$G32,$U:$U,"●",$A:$A,ZD$5,$B:$B,'PART METHOD'!$D$6),COUNTIFS($G:$G,$G32,$U:$U,"●",$A:$A,ZD$5,$B:$B,"&lt;&gt;"&amp;'PART METHOD'!$D$4,$B:$B,"&lt;&gt;"&amp;'PART METHOD'!$D$6)))/ZD$3,0)/3600/$E32</f>
        <v>0.0155995876736111</v>
      </c>
      <c r="ZE32" s="0" t="n">
        <f aca="false">IF($V32="●",SUMIFS(ST_SUM!ZS:ZS,ST_SUM!$L:$L,$G32,ST_SUM!$M:$M,IF($B32='PART METHOD'!$D$4,"FMCNC1",IF($B32='PART METHOD'!$D$6,"FMCNC2","STD")))/IF($B32='PART METHOD'!$D$4,COUNTIFS($G:$G,$G32,$V:$V,"●",$A:$A,ZE$5,$B:$B,'PART METHOD'!$D$4),IF($B32='PART METHOD'!$D$6,COUNTIFS($G:$G,$G32,$V:$V,"●",$A:$A,ZE$5,$B:$B,'PART METHOD'!$D$6),COUNTIFS($G:$G,$G32,$V:$V,"●",$A:$A,ZE$5,$B:$B,"&lt;&gt;"&amp;'PART METHOD'!$D$4,$B:$B,"&lt;&gt;"&amp;'PART METHOD'!$D$6)))/ZE$3,0)/3600/$E32</f>
        <v>0.0326870920138889</v>
      </c>
      <c r="ZF32" s="0" t="n">
        <f aca="false">IF($W32="●",SUMIFS(ST_SUM!ZT:ZT,ST_SUM!$L:$L,$G32,ST_SUM!$N:$N,IF($B32='PART METHOD'!$D$5,"HAND","STD"))/COUNTIFS($G:$G,$G32,$W:$W,"●",$A:$A,ZF$5,$B:$B,IF($B32='PART METHOD'!$D$5,'PART METHOD'!$D$5,"&lt;&gt;"&amp;'PART METHOD'!$D$5))/ZF$3,0)/3600/$E32</f>
        <v>0.01465842578125</v>
      </c>
      <c r="ZG32" s="0" t="n">
        <f aca="false">IF($X32="●",SUMIFS(ST_SUM!ZU:ZU,ST_SUM!$L:$L,$G32)/COUNTIFS($G:$G,$G32,$X:$X,"●",$A:$A,ZG$5)/ZG$3,0)/3600/$E32</f>
        <v>0</v>
      </c>
      <c r="ZH32" s="0" t="n">
        <f aca="false">IF($Y32="●",SUMIFS(ST_SUM!ZV:ZV,ST_SUM!$L:$L,$G32)/COUNTIFS($G:$G,$G32,$Y:$Y,"●",$A:$A,ZH$5)/ZH$3,0)/3600/$E32</f>
        <v>0.00924336516203704</v>
      </c>
      <c r="ZI32" s="0" t="n">
        <f aca="false">IF($Z32="●",SUMIFS(ST_SUM!ZW:ZW,ST_SUM!$L:$L,$G32)/COUNTIFS($G:$G,$G32,$Z:$Z,"●",$A:$A,ZI$5)/ZI$3,0)/3600/$E32</f>
        <v>0</v>
      </c>
      <c r="ZJ32" s="0" t="n">
        <f aca="false">IF($AA32="●",SUMIFS(ST_SUM!ZX:ZX,ST_SUM!$L:$L,$G32)/COUNTIFS($G:$G,$G32,$AA:$AA,"●",$A:$A,ZJ$5)/ZJ$3,0)/3600/$E32</f>
        <v>0.00999832291666667</v>
      </c>
      <c r="ZK32" s="0" t="n">
        <f aca="false">IF($AB32="●",SUMIFS(ST_SUM!ZY:ZY,ST_SUM!$L:$L,$G32)/COUNTIFS($G:$G,$G32,$AB:$AB,"●",$A:$A,ZK$5)/ZK$3,0)/3600/$E32</f>
        <v>0</v>
      </c>
      <c r="ZL32" s="0" t="n">
        <f aca="false">IF($AC32="●",SUMIFS(ST_SUM!ZZ:ZZ,ST_SUM!$L:$L,$G32)/COUNTIFS($G:$G,$G32,$AC:$AC,"●",$A:$A,ZL$5)/ZL$3,0)/3600/$E32</f>
        <v>0.000852515625</v>
      </c>
      <c r="ZM32" s="0" t="n">
        <f aca="false">IF($AD32="●",SUMIFS(ST_SUM!AAA:AAA,ST_SUM!$L:$L,$G32)/COUNTIFS($G:$G,$G32,$AD:$AD,"●",$A:$A,ZM$5)/ZM$3,0)/3600/$E32</f>
        <v>0</v>
      </c>
      <c r="ZN32" s="0" t="n">
        <f aca="false">IF($AE32="●",SUMIFS(ST_SUM!AAB:AAB,ST_SUM!$L:$L,$G32)/COUNTIFS($G:$G,$G32,$AE:$AE,"●",$A:$A,ZN$5)/ZN$3,0)/3600/$E32</f>
        <v>0</v>
      </c>
      <c r="ZO32" s="0" t="n">
        <f aca="false">IF($AF32="●",SUMIFS(ST_SUM!AAC:AAC,ST_SUM!$L:$L,$G32)/COUNTIFS($G:$G,$G32,$AF:$AF,"●",$A:$A,ZO$5)/ZO$3,0)/3600/$E32</f>
        <v>0</v>
      </c>
      <c r="ZP32" s="0" t="n">
        <f aca="false">IF($AG32="●",SUMIFS(ST_SUM!AAD:AAD,ST_SUM!$L:$L,$G32)/COUNTIFS($G:$G,$G32,$AG:$AG,"●",$A:$A,ZP$5)/ZP$3,0)/3600/$E32</f>
        <v>0</v>
      </c>
      <c r="ZQ32" s="0" t="n">
        <f aca="false">IF($AH32="●",SUMIFS(ST_SUM!AAE:AAE,ST_SUM!$L:$L,$G32)/COUNTIFS($G:$G,$G32,$AH:$AH,"●",$A:$A,ZQ$5)/ZQ$3,0)/3600/$E32</f>
        <v>0.00960659895833334</v>
      </c>
      <c r="ZR32" s="0" t="n">
        <f aca="false">IF($AI32="●",SUMIFS(ST_SUM!AAF:AAF,ST_SUM!$L:$L,$G32)/COUNTIFS($G:$G,$G32,$AI:$AI,"●",$A:$A,ZR$5)/ZR$3,0)/3600/$E32</f>
        <v>0</v>
      </c>
      <c r="ZS32" s="0" t="n">
        <f aca="false">IF($AJ32="●",SUMIFS(ST_SUM!AAG:AAG,ST_SUM!$L:$L,$G32)/COUNTIFS($G:$G,$G32,$AJ:$AJ,"●",$A:$A,ZS$5)/ZS$3,0)/3600/$E32</f>
        <v>0</v>
      </c>
      <c r="ZT32" s="0" t="n">
        <f aca="false">IF($AK32="●",SUMIFS(ST_SUM!AAH:AAH,ST_SUM!$L:$L,$G32)/COUNTIFS($G:$G,$G32,$AK:$AK,"●",$A:$A,ZT$5)/ZT$3,0)/3600/$E32</f>
        <v>0.00628843171296296</v>
      </c>
      <c r="ZU32" s="0" t="n">
        <f aca="false">IF($AL32="●",SUMIFS(ST_SUM!AAI:AAI,ST_SUM!$L:$L,$G32)/COUNTIFS($G:$G,$G32,$AL:$AL,"●",$A:$A,ZU$5)/ZU$3,0)/3600/$E32</f>
        <v>0</v>
      </c>
      <c r="ZV32" s="0" t="n">
        <f aca="false">IF($AM32="●",SUMIFS(ST_SUM!AAJ:AAJ,ST_SUM!$L:$L,$G32)/COUNTIFS($G:$G,$G32,$AM:$AM,"●",$A:$A,ZV$5)/ZV$3,0)/3600/$E32</f>
        <v>0</v>
      </c>
      <c r="ZW32" s="0" t="n">
        <f aca="false">IF($AN32="●",SUMIFS(ST_SUM!AAK:AAK,ST_SUM!$L:$L,$G32)/COUNTIFS($G:$G,$G32,$AN:$AN,"●",$A:$A,ZW$5)/ZW$3,0)/3600/$E32</f>
        <v>0.00785351996527778</v>
      </c>
      <c r="ZX32" s="0" t="n">
        <f aca="false">IF($AO32="●",SUMIFS(ST_SUM!AAL:AAL,ST_SUM!$L:$L,$G32)/COUNTIFS($G:$G,$G32,$AO:$AO,"●",$A:$A,ZX$5)/ZX$3,0)/3600/$E32</f>
        <v>0.00949103009259259</v>
      </c>
      <c r="ZY32" s="0" t="n">
        <f aca="false">IF($AP32="●",SUMIFS(ST_SUM!AAM:AAM,ST_SUM!$L:$L,$G32)/COUNTIFS($G:$G,$G32,$AP:$AP,"●",$A:$A,ZY$5)/ZY$3,0)/3600/$E32</f>
        <v>0</v>
      </c>
      <c r="ZZ32" s="0" t="n">
        <f aca="false">IF($AQ32="●",SUMIFS(ST_SUM!AAN:AAN,ST_SUM!$L:$L,$G32)/COUNTIFS($G:$G,$G32,$AQ:$AQ,"●",$A:$A,ZZ$5)/ZZ$3,0)/3600/$E32</f>
        <v>0.00329822916666667</v>
      </c>
      <c r="AAA32" s="0" t="n">
        <f aca="false">IF($AR32="●",SUMIFS(ST_SUM!AAO:AAO,ST_SUM!$L:$L,$G32)/COUNTIFS($G:$G,$G32,$AR:$AR,"●",$A:$A,AAA$5)/AAA$3,0)/3600/$E32</f>
        <v>0</v>
      </c>
      <c r="AAB32" s="0" t="n">
        <f aca="false">IF($AS32="●",SUMIFS(ST_SUM!AAP:AAP,ST_SUM!$L:$L,$G32)/COUNTIFS($G:$G,$G32,$AS:$AS,"●",$A:$A,AAB$5)/AAB$3,0)/3600/$E32</f>
        <v>0.00720529513888889</v>
      </c>
      <c r="AAC32" s="0" t="n">
        <f aca="false">IF($AT32="●",SUMIFS(ST_SUM!AAQ:AAQ,ST_SUM!$L:$L,$G32)/COUNTIFS($G:$G,$G32,$AT:$AT,"●",$A:$A,AAC$5)/AAC$3,0)/3600/$E32</f>
        <v>0.00715042100694444</v>
      </c>
      <c r="AAD32" s="0" t="n">
        <f aca="false">IF($AU32="●",SUMIFS(ST_SUM!AAR:AAR,ST_SUM!$L:$L,$G32)/COUNTIFS($G:$G,$G32,$AU:$AU,"●",$A:$A,AAD$5)/AAD$3,0)/3600/$E32</f>
        <v>0.0259488932291667</v>
      </c>
      <c r="AAE32" s="0" t="n">
        <f aca="false">IF($AV32="●",SUMIFS(ST_SUM!AAS:AAS,ST_SUM!$L:$L,$G32)/COUNTIFS($G:$G,$G32,$AV:$AV,"●",$A:$A,AAE$5)/AAE$3,0)/3600/$E32</f>
        <v>0.00399120081018519</v>
      </c>
      <c r="AAF32" s="0" t="n">
        <f aca="false">IF($AW32="●",SUMIFS(ST_SUM!AAT:AAT,ST_SUM!$L:$L,$G32)/COUNTIFS($G:$G,$G32,$AW:$AW,"●",$A:$A,AAF$5)/AAF$3,0)/3600/$E32</f>
        <v>0</v>
      </c>
      <c r="AAG32" s="0" t="n">
        <f aca="false">IF($AX32="●",SUMIFS(ST_SUM!AAU:AAU,ST_SUM!$L:$L,$G32)/COUNTIFS($G:$G,$G32,$AX:$AX,"●",$A:$A,AAG$5)/AAG$3,0)/3600/$E32</f>
        <v>0.0142670688657407</v>
      </c>
      <c r="AAH32" s="0" t="n">
        <f aca="false">IF($AY32="●",SUMIFS(ST_SUM!AAV:AAV,ST_SUM!$L:$L,$G32)/COUNTIFS($G:$G,$G32,$AY:$AY,"●",$A:$A,AAH$5)/AAH$3,0)/3600/$E32</f>
        <v>0</v>
      </c>
      <c r="AAI32" s="0" t="n">
        <f aca="false">IF($AZ32="●",SUMIFS(ST_SUM!AAW:AAW,ST_SUM!$L:$L,$G32)/COUNTIFS($G:$G,$G32,$AZ:$AZ,"●",$A:$A,AAI$5)/AAI$3,0)/3600/$E32</f>
        <v>0</v>
      </c>
      <c r="AAJ32" s="0" t="n">
        <f aca="false">IF($BA32="●",SUMIFS(ST_SUM!AAX:AAX,ST_SUM!$L:$L,$G32)/COUNTIFS($G:$G,$G32,$BA:$BA,"●",$A:$A,AAJ$5)/AAJ$3,0)/3600/$E32</f>
        <v>0.0159906423611111</v>
      </c>
      <c r="AAK32" s="0" t="n">
        <f aca="false">IF($BB32="●",SUMIFS(ST_SUM!AAY:AAY,ST_SUM!$L:$L,$G32)/COUNTIFS($G:$G,$G32,$BB:$BB,"●",$A:$A,AAK$5)/AAK$3,0)/3600/$E32</f>
        <v>0.00551736111111111</v>
      </c>
      <c r="AAL32" s="0" t="n">
        <f aca="false">IF($BC32="●",SUMIFS(ST_SUM!AAZ:AAZ,ST_SUM!$L:$L,$G32)/COUNTIFS($G:$G,$G32,$BC:$BC,"●",$A:$A,AAL$5)/AAL$3,0)/3600/$E32</f>
        <v>0.00716854926215278</v>
      </c>
      <c r="AAM32" s="0" t="n">
        <f aca="false">IF($BD32="●",SUMIFS(ST_SUM!ABA:ABA,ST_SUM!$L:$L,$G32)/COUNTIFS($G:$G,$G32,$BD:$BD,"●",$A:$A,AAM$5)/AAM$3,0)/3600/$E32</f>
        <v>0.00352135850694445</v>
      </c>
      <c r="AAN32" s="0" t="n">
        <f aca="false">IF($BE32="●",SUMIFS(ST_SUM!ABB:ABB,ST_SUM!$L:$L,$G32)/COUNTIFS($G:$G,$G32,$BE:$BE,"●",$A:$A,AAN$5)/AAN$3,0)/3600/$E32</f>
        <v>0</v>
      </c>
      <c r="AAO32" s="0" t="n">
        <f aca="false">IF($BF32="●",SUMIFS(ST_SUM!ABC:ABC,ST_SUM!$L:$L,$G32)/COUNTIFS($G:$G,$G32,$BF:$BF,"●",$A:$A,AAO$5)/AAO$3,0)/3600/$E32</f>
        <v>0</v>
      </c>
      <c r="AAP32" s="0" t="n">
        <f aca="false">IF($BG32="●",SUMIFS(ST_SUM!ABD:ABD,ST_SUM!$L:$L,$G32)/COUNTIFS($G:$G,$G32,$BG:$BG,"●",$A:$A,AAP$5)/AAP$3,0)/3600/$E32</f>
        <v>0</v>
      </c>
      <c r="AAQ32" s="0" t="n">
        <f aca="false">IF($BH32="●",SUMIFS(ST_SUM!ABE:ABE,ST_SUM!$L:$L,$G32)/COUNTIFS($G:$G,$G32,$BH:$BH,"●",$A:$A,AAQ$5)/AAQ$3,0)/3600/$E32</f>
        <v>0.0112284635416667</v>
      </c>
      <c r="AAR32" s="0" t="n">
        <f aca="false">IF($BI32="●",SUMIFS(ST_SUM!ABF:ABF,ST_SUM!$L:$L,$G32)/COUNTIFS($G:$G,$G32,$BI:$BI,"●",$A:$A,AAR$5)/AAR$3,0)/3600/$E32</f>
        <v>0</v>
      </c>
      <c r="AAS32" s="0" t="n">
        <f aca="false">IF($BJ32="●",SUMIFS(ST_SUM!ABG:ABG,ST_SUM!$L:$L,$G32)/COUNTIFS($G:$G,$G32,$BJ:$BJ,"●",$A:$A,AAS$5)/AAS$3,0)/3600/$E32</f>
        <v>0.0068284453125</v>
      </c>
      <c r="AAT32" s="0" t="n">
        <f aca="false">IF($BK32="●",SUMIFS(ST_SUM!ABH:ABH,ST_SUM!$L:$L,$G32)/COUNTIFS($G:$G,$G32,$BK:$BK,"●",$A:$A,AAT$5)/AAT$3,0)/3600/$E32</f>
        <v>0.0176444704861111</v>
      </c>
      <c r="AAU32" s="0" t="n">
        <f aca="false">IF($BL32="●",SUMIFS(ST_SUM!ABI:ABI,ST_SUM!$L:$L,$G32)/COUNTIFS($G:$G,$G32,$BL:$BL,"●",$A:$A,AAU$5)/AAU$3,0)/3600/$E32</f>
        <v>0</v>
      </c>
      <c r="AAV32" s="0" t="n">
        <f aca="false">IF($BM32="●",SUMIFS(ST_SUM!ABJ:ABJ,ST_SUM!$L:$L,$G32)/COUNTIFS($G:$G,$G32,$BM:$BM,"●",$A:$A,AAV$5)/AAV$3,0)/3600/$E32</f>
        <v>0</v>
      </c>
      <c r="AAW32" s="0" t="n">
        <f aca="false">IF($BN32="●",SUMIFS(ST_SUM!ABK:ABK,ST_SUM!$L:$L,$G32)/COUNTIFS($G:$G,$G32,$BN:$BN,"●",$A:$A,AAW$5)/AAW$3,0)/3600/$E32</f>
        <v>0</v>
      </c>
      <c r="AAX32" s="0" t="n">
        <f aca="false">IF($BO32="●",SUMIFS(ST_SUM!ABL:ABL,ST_SUM!$L:$L,$G32)/COUNTIFS($G:$G,$G32,$BO:$BO,"●",$A:$A,AAX$5)/AAX$3,0)/3600/$E32</f>
        <v>0.00505308043981481</v>
      </c>
      <c r="AAY32" s="0" t="n">
        <f aca="false">IF($BP32="●",SUMIFS(ST_SUM!ABM:ABM,ST_SUM!$L:$L,$G32)/COUNTIFS($G:$G,$G32,$BP:$BP,"●",$A:$A,AAY$5)/AAY$3,0)/3600/$E32</f>
        <v>0.0148180512152778</v>
      </c>
      <c r="AAZ32" s="0" t="n">
        <f aca="false">IF($BQ32="●",SUMIFS(ST_SUM!ABN:ABN,ST_SUM!$L:$L,$G32)/COUNTIFS($G:$G,$G32,$BQ:$BQ,"●",$A:$A,AAZ$5)/AAZ$3,0)/3600/$E32</f>
        <v>0.0111416710069444</v>
      </c>
      <c r="ABA32" s="0" t="n">
        <f aca="false">IF($BR32="●",SUMIFS(ST_SUM!ABO:ABO,ST_SUM!$L:$L,$G32)/COUNTIFS($G:$G,$G32,$BR:$BR,"●",$A:$A,ABA$5)/ABA$3,0)/3600/$E32</f>
        <v>0.00660807291666667</v>
      </c>
      <c r="ABB32" s="0" t="n">
        <f aca="false">IF($BS32="●",SUMIFS(ST_SUM!ABP:ABP,ST_SUM!$L:$L,$G32)/COUNTIFS($G:$G,$G32,$BS:$BS,"●",$A:$A,ABB$5)/ABB$3,0)/3600/$E32</f>
        <v>0.00894620949074074</v>
      </c>
      <c r="ABC32" s="0" t="n">
        <f aca="false">IF($BT32="●",SUMIFS(ST_SUM!ABQ:ABQ,ST_SUM!$L:$L,$G32)/COUNTIFS($G:$G,$G32,$BT:$BT,"●",$A:$A,ABC$5)/ABC$3,0)/3600/$E32</f>
        <v>0.00963251157407408</v>
      </c>
      <c r="ABD32" s="0" t="n">
        <f aca="false">SUM(YQ32:ABC32)</f>
        <v>0.463038195384838</v>
      </c>
      <c r="ABE32" s="0" t="n">
        <f aca="false">IF($H32="●",SUMIFS(ST_SUM!ABS:ABS,ST_SUM!$L:$L,$G32)/COUNTIFS($G:$G,$G32,$H:$H,"●",$A:$A,ABE$5)/ABE$3,0)/3600/$E32</f>
        <v>0.0167340133101852</v>
      </c>
      <c r="ABF32" s="0" t="n">
        <f aca="false">IF($I32="●",SUMIFS(ST_SUM!ABT:ABT,ST_SUM!$L:$L,$G32)/COUNTIFS($G:$G,$G32,$I:$I,"●",$A:$A,ABF$5)/ABF$3,0)/3600/$E32</f>
        <v>0</v>
      </c>
      <c r="ABG32" s="0" t="n">
        <f aca="false">IF($J32="●",SUMIFS(ST_SUM!ABU:ABU,ST_SUM!$L:$L,$G32)/COUNTIFS($G:$G,$G32,$J:$J,"●",$A:$A,ABG$5)/ABG$3,0)/3600/$E32</f>
        <v>0</v>
      </c>
      <c r="ABH32" s="0" t="n">
        <f aca="false">IF($K32="●",SUMIFS(ST_SUM!ABV:ABV,ST_SUM!$L:$L,$G32)/COUNTIFS($G:$G,$G32,$K:$K,"●",$A:$A,ABH$5)/ABH$3,0)/3600/$E32</f>
        <v>0.0080599537037037</v>
      </c>
      <c r="ABI32" s="0" t="n">
        <f aca="false">IF($L32="●",SUMIFS(ST_SUM!ABW:ABW,ST_SUM!$L:$L,$G32)/COUNTIFS($G:$G,$G32,$L:$L,"●",$A:$A,ABI$5)/ABI$3,0)/3600/$E32</f>
        <v>0.0232788909556878</v>
      </c>
      <c r="ABJ32" s="0" t="n">
        <f aca="false">IF($M32="●",SUMIFS(ST_SUM!ABX:ABX,ST_SUM!$L:$L,$G32)/COUNTIFS($G:$G,$G32,$M:$M,"●",$A:$A,ABJ$5)/ABJ$3,0)/3600/$E32</f>
        <v>0.00866765046296296</v>
      </c>
      <c r="ABK32" s="0" t="n">
        <f aca="false">IF($N32="●",SUMIFS(ST_SUM!ABY:ABY,ST_SUM!$L:$L,$G32)/COUNTIFS($G:$G,$G32,$N:$N,"●",$A:$A,ABK$5)/ABK$3,0)/3600/$E32</f>
        <v>0.0442534639550265</v>
      </c>
      <c r="ABL32" s="0" t="n">
        <f aca="false">IF($O32="●",SUMIFS(ST_SUM!ABZ:ABZ,ST_SUM!$L:$L,$G32,ST_SUM!$M:$M,IF($B32='PART METHOD'!$D$4,"FMCNC1",IF($B32='PART METHOD'!$D$6,"FMCNC2","STD")))/IF($B32='PART METHOD'!$D$4,COUNTIFS($G:$G,$G32,$O:$O,"●",$A:$A,ABL$5,$B:$B,'PART METHOD'!$D$4),IF($B32='PART METHOD'!$D$6,COUNTIFS($G:$G,$G32,$O:$O,"●",$A:$A,ABL$5,$B:$B,'PART METHOD'!$D$6),COUNTIFS($G:$G,$G32,$O:$O,"●",$A:$A,ABL$5,$B:$B,"&lt;&gt;"&amp;'PART METHOD'!$D$4,$B:$B,"&lt;&gt;"&amp;'PART METHOD'!$D$6)))/ABL$3,0)/3600/$E32</f>
        <v>0.0177662808641975</v>
      </c>
      <c r="ABM32" s="0" t="n">
        <f aca="false">IF($P32="●",SUMIFS(ST_SUM!ACA:ACA,ST_SUM!$L:$L,$G32,ST_SUM!$M:$M,IF($B32='PART METHOD'!$D$4,"FMCNC1",IF($B32='PART METHOD'!$D$6,"FMCNC2","STD")))/IF($B32='PART METHOD'!$D$4,COUNTIFS($G:$G,$G32,$P:$P,"●",$A:$A,ABM$5,$B:$B,'PART METHOD'!$D$4),IF($B32='PART METHOD'!$D$6,COUNTIFS($G:$G,$G32,$P:$P,"●",$A:$A,ABM$5,$B:$B,'PART METHOD'!$D$6),COUNTIFS($G:$G,$G32,$P:$P,"●",$A:$A,ABM$5,$B:$B,"&lt;&gt;"&amp;'PART METHOD'!$D$4,$B:$B,"&lt;&gt;"&amp;'PART METHOD'!$D$6)))/ABM$3,0)/3600/$E32</f>
        <v>0</v>
      </c>
      <c r="ABN32" s="0" t="n">
        <f aca="false">IF($Q32="●",SUMIFS(ST_SUM!ACB:ACB,ST_SUM!$L:$L,$G32,ST_SUM!$M:$M,IF($B32='PART METHOD'!$D$4,"FMCNC1",IF($B32='PART METHOD'!$D$6,"FMCNC2","STD")))/IF($B32='PART METHOD'!$D$4,COUNTIFS($G:$G,$G32,$Q:$Q,"●",$A:$A,ABN$5,$B:$B,'PART METHOD'!$D$4),IF($B32='PART METHOD'!$D$6,COUNTIFS($G:$G,$G32,$Q:$Q,"●",$A:$A,ABN$5,$B:$B,'PART METHOD'!$D$6),COUNTIFS($G:$G,$G32,$Q:$Q,"●",$A:$A,ABN$5,$B:$B,"&lt;&gt;"&amp;'PART METHOD'!$D$4,$B:$B,"&lt;&gt;"&amp;'PART METHOD'!$D$6)))/ABN$3,0)/3600/$E32</f>
        <v>0.0141346767526455</v>
      </c>
      <c r="ABO32" s="0" t="n">
        <f aca="false">IF($R32="●",SUMIFS(ST_SUM!ACC:ACC,ST_SUM!$L:$L,$G32,ST_SUM!$M:$M,IF($B32='PART METHOD'!$D$4,"FMCNC1",IF($B32='PART METHOD'!$D$6,"FMCNC2","STD")))/IF($B32='PART METHOD'!$D$4,COUNTIFS($G:$G,$G32,$R:$R,"●",$A:$A,ABO$5,$B:$B,'PART METHOD'!$D$4),IF($B32='PART METHOD'!$D$6,COUNTIFS($G:$G,$G32,$R:$R,"●",$A:$A,ABO$5,$B:$B,'PART METHOD'!$D$6),COUNTIFS($G:$G,$G32,$R:$R,"●",$A:$A,ABO$5,$B:$B,"&lt;&gt;"&amp;'PART METHOD'!$D$4,$B:$B,"&lt;&gt;"&amp;'PART METHOD'!$D$6)))/ABO$3,0)/3600/$E32</f>
        <v>0.044128919890873</v>
      </c>
      <c r="ABP32" s="0" t="n">
        <f aca="false">IF($S32="●",SUMIFS(ST_SUM!ACD:ACD,ST_SUM!$L:$L,$G32,ST_SUM!$M:$M,IF($B32='PART METHOD'!$D$4,"FMCNC1",IF($B32='PART METHOD'!$D$6,"FMCNC2","STD")))/IF($B32='PART METHOD'!$D$4,COUNTIFS($G:$G,$G32,$S:$S,"●",$A:$A,ABP$5,$B:$B,'PART METHOD'!$D$4),IF($B32='PART METHOD'!$D$6,COUNTIFS($G:$G,$G32,$S:$S,"●",$A:$A,ABP$5,$B:$B,'PART METHOD'!$D$6),COUNTIFS($G:$G,$G32,$S:$S,"●",$A:$A,ABP$5,$B:$B,"&lt;&gt;"&amp;'PART METHOD'!$D$4,$B:$B,"&lt;&gt;"&amp;'PART METHOD'!$D$6)))/ABP$3,0)/3600/$E32</f>
        <v>0</v>
      </c>
      <c r="ABQ32" s="0" t="n">
        <f aca="false">IF($T32="●",SUMIFS(ST_SUM!ACE:ACE,ST_SUM!$L:$L,$G32,ST_SUM!$M:$M,IF($B32='PART METHOD'!$D$4,"FMCNC1",IF($B32='PART METHOD'!$D$6,"FMCNC2","STD")))/IF($B32='PART METHOD'!$D$4,COUNTIFS($G:$G,$G32,$T:$T,"●",$A:$A,ABQ$5,$B:$B,'PART METHOD'!$D$4),IF($B32='PART METHOD'!$D$6,COUNTIFS($G:$G,$G32,$T:$T,"●",$A:$A,ABQ$5,$B:$B,'PART METHOD'!$D$6),COUNTIFS($G:$G,$G32,$T:$T,"●",$A:$A,ABQ$5,$B:$B,"&lt;&gt;"&amp;'PART METHOD'!$D$4,$B:$B,"&lt;&gt;"&amp;'PART METHOD'!$D$6)))/ABQ$3,0)/3600/$E32</f>
        <v>0</v>
      </c>
      <c r="ABR32" s="0" t="n">
        <f aca="false">IF($U32="●",SUMIFS(ST_SUM!ACF:ACF,ST_SUM!$L:$L,$G32,ST_SUM!$M:$M,IF($B32='PART METHOD'!$D$4,"FMCNC1",IF($B32='PART METHOD'!$D$6,"FMCNC2","STD")))/IF($B32='PART METHOD'!$D$4,COUNTIFS($G:$G,$G32,$U:$U,"●",$A:$A,ABR$5,$B:$B,'PART METHOD'!$D$4),IF($B32='PART METHOD'!$D$6,COUNTIFS($G:$G,$G32,$U:$U,"●",$A:$A,ABR$5,$B:$B,'PART METHOD'!$D$6),COUNTIFS($G:$G,$G32,$U:$U,"●",$A:$A,ABR$5,$B:$B,"&lt;&gt;"&amp;'PART METHOD'!$D$4,$B:$B,"&lt;&gt;"&amp;'PART METHOD'!$D$6)))/ABR$3,0)/3600/$E32</f>
        <v>0.0194426979993386</v>
      </c>
      <c r="ABS32" s="0" t="n">
        <f aca="false">IF($V32="●",SUMIFS(ST_SUM!ACG:ACG,ST_SUM!$L:$L,$G32,ST_SUM!$M:$M,IF($B32='PART METHOD'!$D$4,"FMCNC1",IF($B32='PART METHOD'!$D$6,"FMCNC2","STD")))/IF($B32='PART METHOD'!$D$4,COUNTIFS($G:$G,$G32,$V:$V,"●",$A:$A,ABS$5,$B:$B,'PART METHOD'!$D$4),IF($B32='PART METHOD'!$D$6,COUNTIFS($G:$G,$G32,$V:$V,"●",$A:$A,ABS$5,$B:$B,'PART METHOD'!$D$6),COUNTIFS($G:$G,$G32,$V:$V,"●",$A:$A,ABS$5,$B:$B,"&lt;&gt;"&amp;'PART METHOD'!$D$4,$B:$B,"&lt;&gt;"&amp;'PART METHOD'!$D$6)))/ABS$3,0)/3600/$E32</f>
        <v>0.0318584366732804</v>
      </c>
      <c r="ABT32" s="0" t="n">
        <f aca="false">IF($W32="●",SUMIFS(ST_SUM!ACH:ACH,ST_SUM!$L:$L,$G32,ST_SUM!$N:$N,IF($B32='PART METHOD'!$D$5,"HAND","STD"))/COUNTIFS($G:$G,$G32,$W:$W,"●",$A:$A,ABT$5,$B:$B,IF($B32='PART METHOD'!$D$5,'PART METHOD'!$D$5,"&lt;&gt;"&amp;'PART METHOD'!$D$5))/ABT$3,0)/3600/$E32</f>
        <v>0.0119260127314815</v>
      </c>
      <c r="ABU32" s="0" t="n">
        <f aca="false">IF($X32="●",SUMIFS(ST_SUM!ACI:ACI,ST_SUM!$L:$L,$G32)/COUNTIFS($G:$G,$G32,$X:$X,"●",$A:$A,ABU$5)/ABU$3,0)/3600/$E32</f>
        <v>0</v>
      </c>
      <c r="ABV32" s="0" t="n">
        <f aca="false">IF($Y32="●",SUMIFS(ST_SUM!ACJ:ACJ,ST_SUM!$L:$L,$G32)/COUNTIFS($G:$G,$G32,$Y:$Y,"●",$A:$A,ABV$5)/ABV$3,0)/3600/$E32</f>
        <v>0.010967607473545</v>
      </c>
      <c r="ABW32" s="0" t="n">
        <f aca="false">IF($Z32="●",SUMIFS(ST_SUM!ACK:ACK,ST_SUM!$L:$L,$G32)/COUNTIFS($G:$G,$G32,$Z:$Z,"●",$A:$A,ABW$5)/ABW$3,0)/3600/$E32</f>
        <v>0</v>
      </c>
      <c r="ABX32" s="0" t="n">
        <f aca="false">IF($AA32="●",SUMIFS(ST_SUM!ACL:ACL,ST_SUM!$L:$L,$G32)/COUNTIFS($G:$G,$G32,$AA:$AA,"●",$A:$A,ABX$5)/ABX$3,0)/3600/$E32</f>
        <v>0.0108220555004409</v>
      </c>
      <c r="ABY32" s="0" t="n">
        <f aca="false">IF($AB32="●",SUMIFS(ST_SUM!ACM:ACM,ST_SUM!$L:$L,$G32)/COUNTIFS($G:$G,$G32,$AB:$AB,"●",$A:$A,ABY$5)/ABY$3,0)/3600/$E32</f>
        <v>0</v>
      </c>
      <c r="ABZ32" s="0" t="n">
        <f aca="false">IF($AC32="●",SUMIFS(ST_SUM!ACN:ACN,ST_SUM!$L:$L,$G32)/COUNTIFS($G:$G,$G32,$AC:$AC,"●",$A:$A,ABZ$5)/ABZ$3,0)/3600/$E32</f>
        <v>0.00371547067901235</v>
      </c>
      <c r="ACA32" s="0" t="n">
        <f aca="false">IF($AD32="●",SUMIFS(ST_SUM!ACO:ACO,ST_SUM!$L:$L,$G32)/COUNTIFS($G:$G,$G32,$AD:$AD,"●",$A:$A,ACA$5)/ACA$3,0)/3600/$E32</f>
        <v>0</v>
      </c>
      <c r="ACB32" s="0" t="n">
        <f aca="false">IF($AE32="●",SUMIFS(ST_SUM!ACP:ACP,ST_SUM!$L:$L,$G32)/COUNTIFS($G:$G,$G32,$AE:$AE,"●",$A:$A,ACB$5)/ACB$3,0)/3600/$E32</f>
        <v>0</v>
      </c>
      <c r="ACC32" s="0" t="n">
        <f aca="false">IF($AF32="●",SUMIFS(ST_SUM!ACQ:ACQ,ST_SUM!$L:$L,$G32)/COUNTIFS($G:$G,$G32,$AF:$AF,"●",$A:$A,ACC$5)/ACC$3,0)/3600/$E32</f>
        <v>0</v>
      </c>
      <c r="ACD32" s="0" t="n">
        <f aca="false">IF($AG32="●",SUMIFS(ST_SUM!ACR:ACR,ST_SUM!$L:$L,$G32)/COUNTIFS($G:$G,$G32,$AG:$AG,"●",$A:$A,ACD$5)/ACD$3,0)/3600/$E32</f>
        <v>0</v>
      </c>
      <c r="ACE32" s="0" t="n">
        <f aca="false">IF($AH32="●",SUMIFS(ST_SUM!ACS:ACS,ST_SUM!$L:$L,$G32)/COUNTIFS($G:$G,$G32,$AH:$AH,"●",$A:$A,ACE$5)/ACE$3,0)/3600/$E32</f>
        <v>0.00939961970899471</v>
      </c>
      <c r="ACF32" s="0" t="n">
        <f aca="false">IF($AI32="●",SUMIFS(ST_SUM!ACT:ACT,ST_SUM!$L:$L,$G32)/COUNTIFS($G:$G,$G32,$AI:$AI,"●",$A:$A,ACF$5)/ACF$3,0)/3600/$E32</f>
        <v>0</v>
      </c>
      <c r="ACG32" s="0" t="n">
        <f aca="false">IF($AJ32="●",SUMIFS(ST_SUM!ACU:ACU,ST_SUM!$L:$L,$G32)/COUNTIFS($G:$G,$G32,$AJ:$AJ,"●",$A:$A,ACG$5)/ACG$3,0)/3600/$E32</f>
        <v>0</v>
      </c>
      <c r="ACH32" s="0" t="n">
        <f aca="false">IF($AK32="●",SUMIFS(ST_SUM!ACV:ACV,ST_SUM!$L:$L,$G32)/COUNTIFS($G:$G,$G32,$AK:$AK,"●",$A:$A,ACH$5)/ACH$3,0)/3600/$E32</f>
        <v>0.0105467041446208</v>
      </c>
      <c r="ACI32" s="0" t="n">
        <f aca="false">IF($AL32="●",SUMIFS(ST_SUM!ACW:ACW,ST_SUM!$L:$L,$G32)/COUNTIFS($G:$G,$G32,$AL:$AL,"●",$A:$A,ACI$5)/ACI$3,0)/3600/$E32</f>
        <v>0</v>
      </c>
      <c r="ACJ32" s="0" t="n">
        <f aca="false">IF($AM32="●",SUMIFS(ST_SUM!ACX:ACX,ST_SUM!$L:$L,$G32)/COUNTIFS($G:$G,$G32,$AM:$AM,"●",$A:$A,ACJ$5)/ACJ$3,0)/3600/$E32</f>
        <v>0</v>
      </c>
      <c r="ACK32" s="0" t="n">
        <f aca="false">IF($AN32="●",SUMIFS(ST_SUM!ACY:ACY,ST_SUM!$L:$L,$G32)/COUNTIFS($G:$G,$G32,$AN:$AN,"●",$A:$A,ACK$5)/ACK$3,0)/3600/$E32</f>
        <v>0.00767423363095238</v>
      </c>
      <c r="ACL32" s="0" t="n">
        <f aca="false">IF($AO32="●",SUMIFS(ST_SUM!ACZ:ACZ,ST_SUM!$L:$L,$G32)/COUNTIFS($G:$G,$G32,$AO:$AO,"●",$A:$A,ACL$5)/ACL$3,0)/3600/$E32</f>
        <v>0.0080514274691358</v>
      </c>
      <c r="ACM32" s="0" t="n">
        <f aca="false">IF($AP32="●",SUMIFS(ST_SUM!ADA:ADA,ST_SUM!$L:$L,$G32)/COUNTIFS($G:$G,$G32,$AP:$AP,"●",$A:$A,ACM$5)/ACM$3,0)/3600/$E32</f>
        <v>0</v>
      </c>
      <c r="ACN32" s="0" t="n">
        <f aca="false">IF($AQ32="●",SUMIFS(ST_SUM!ADB:ADB,ST_SUM!$L:$L,$G32)/COUNTIFS($G:$G,$G32,$AQ:$AQ,"●",$A:$A,ACN$5)/ACN$3,0)/3600/$E32</f>
        <v>0.00725223214285714</v>
      </c>
      <c r="ACO32" s="0" t="n">
        <f aca="false">IF($AR32="●",SUMIFS(ST_SUM!ADC:ADC,ST_SUM!$L:$L,$G32)/COUNTIFS($G:$G,$G32,$AR:$AR,"●",$A:$A,ACO$5)/ACO$3,0)/3600/$E32</f>
        <v>0</v>
      </c>
      <c r="ACP32" s="0" t="n">
        <f aca="false">IF($AS32="●",SUMIFS(ST_SUM!ADD:ADD,ST_SUM!$L:$L,$G32)/COUNTIFS($G:$G,$G32,$AS:$AS,"●",$A:$A,ACP$5)/ACP$3,0)/3600/$E32</f>
        <v>0.0187384093915344</v>
      </c>
      <c r="ACQ32" s="0" t="n">
        <f aca="false">IF($AT32="●",SUMIFS(ST_SUM!ADE:ADE,ST_SUM!$L:$L,$G32)/COUNTIFS($G:$G,$G32,$AT:$AT,"●",$A:$A,ACQ$5)/ACQ$3,0)/3600/$E32</f>
        <v>0.0102923177083333</v>
      </c>
      <c r="ACR32" s="0" t="n">
        <f aca="false">IF($AU32="●",SUMIFS(ST_SUM!ADF:ADF,ST_SUM!$L:$L,$G32)/COUNTIFS($G:$G,$G32,$AU:$AU,"●",$A:$A,ACR$5)/ACR$3,0)/3600/$E32</f>
        <v>0.0278547127149471</v>
      </c>
      <c r="ACS32" s="0" t="n">
        <f aca="false">IF($AV32="●",SUMIFS(ST_SUM!ADG:ADG,ST_SUM!$L:$L,$G32)/COUNTIFS($G:$G,$G32,$AV:$AV,"●",$A:$A,ACS$5)/ACS$3,0)/3600/$E32</f>
        <v>0.00356749063051146</v>
      </c>
      <c r="ACT32" s="0" t="n">
        <f aca="false">IF($AW32="●",SUMIFS(ST_SUM!ADH:ADH,ST_SUM!$L:$L,$G32)/COUNTIFS($G:$G,$G32,$AW:$AW,"●",$A:$A,ACT$5)/ACT$3,0)/3600/$E32</f>
        <v>0</v>
      </c>
      <c r="ACU32" s="0" t="n">
        <f aca="false">IF($AX32="●",SUMIFS(ST_SUM!ADI:ADI,ST_SUM!$L:$L,$G32)/COUNTIFS($G:$G,$G32,$AX:$AX,"●",$A:$A,ACU$5)/ACU$3,0)/3600/$E32</f>
        <v>0.0199221257716049</v>
      </c>
      <c r="ACV32" s="0" t="n">
        <f aca="false">IF($AY32="●",SUMIFS(ST_SUM!ADJ:ADJ,ST_SUM!$L:$L,$G32)/COUNTIFS($G:$G,$G32,$AY:$AY,"●",$A:$A,ACV$5)/ACV$3,0)/3600/$E32</f>
        <v>0</v>
      </c>
      <c r="ACW32" s="0" t="n">
        <f aca="false">IF($AZ32="●",SUMIFS(ST_SUM!ADK:ADK,ST_SUM!$L:$L,$G32)/COUNTIFS($G:$G,$G32,$AZ:$AZ,"●",$A:$A,ACW$5)/ACW$3,0)/3600/$E32</f>
        <v>0</v>
      </c>
      <c r="ACX32" s="0" t="n">
        <f aca="false">IF($BA32="●",SUMIFS(ST_SUM!ADL:ADL,ST_SUM!$L:$L,$G32)/COUNTIFS($G:$G,$G32,$BA:$BA,"●",$A:$A,ACX$5)/ACX$3,0)/3600/$E32</f>
        <v>0.0130412946428571</v>
      </c>
      <c r="ACY32" s="0" t="n">
        <f aca="false">IF($BB32="●",SUMIFS(ST_SUM!ADM:ADM,ST_SUM!$L:$L,$G32)/COUNTIFS($G:$G,$G32,$BB:$BB,"●",$A:$A,ACY$5)/ACY$3,0)/3600/$E32</f>
        <v>0.00602540784832452</v>
      </c>
      <c r="ACZ32" s="0" t="n">
        <f aca="false">IF($BC32="●",SUMIFS(ST_SUM!ADN:ADN,ST_SUM!$L:$L,$G32)/COUNTIFS($G:$G,$G32,$BC:$BC,"●",$A:$A,ACZ$5)/ACZ$3,0)/3600/$E32</f>
        <v>0.00629994626322751</v>
      </c>
      <c r="ADA32" s="0" t="n">
        <f aca="false">IF($BD32="●",SUMIFS(ST_SUM!ADO:ADO,ST_SUM!$L:$L,$G32)/COUNTIFS($G:$G,$G32,$BD:$BD,"●",$A:$A,ADA$5)/ADA$3,0)/3600/$E32</f>
        <v>0.00699883019179894</v>
      </c>
      <c r="ADB32" s="0" t="n">
        <f aca="false">IF($BE32="●",SUMIFS(ST_SUM!ADP:ADP,ST_SUM!$L:$L,$G32)/COUNTIFS($G:$G,$G32,$BE:$BE,"●",$A:$A,ADB$5)/ADB$3,0)/3600/$E32</f>
        <v>0</v>
      </c>
      <c r="ADC32" s="0" t="n">
        <f aca="false">IF($BF32="●",SUMIFS(ST_SUM!ADQ:ADQ,ST_SUM!$L:$L,$G32)/COUNTIFS($G:$G,$G32,$BF:$BF,"●",$A:$A,ADC$5)/ADC$3,0)/3600/$E32</f>
        <v>0</v>
      </c>
      <c r="ADD32" s="0" t="n">
        <f aca="false">IF($BG32="●",SUMIFS(ST_SUM!ADR:ADR,ST_SUM!$L:$L,$G32)/COUNTIFS($G:$G,$G32,$BG:$BG,"●",$A:$A,ADD$5)/ADD$3,0)/3600/$E32</f>
        <v>0</v>
      </c>
      <c r="ADE32" s="0" t="n">
        <f aca="false">IF($BH32="●",SUMIFS(ST_SUM!ADS:ADS,ST_SUM!$L:$L,$G32)/COUNTIFS($G:$G,$G32,$BH:$BH,"●",$A:$A,ADE$5)/ADE$3,0)/3600/$E32</f>
        <v>0.0122765294312169</v>
      </c>
      <c r="ADF32" s="0" t="n">
        <f aca="false">IF($BI32="●",SUMIFS(ST_SUM!ADT:ADT,ST_SUM!$L:$L,$G32)/COUNTIFS($G:$G,$G32,$BI:$BI,"●",$A:$A,ADF$5)/ADF$3,0)/3600/$E32</f>
        <v>0</v>
      </c>
      <c r="ADG32" s="0" t="n">
        <f aca="false">IF($BJ32="●",SUMIFS(ST_SUM!ADU:ADU,ST_SUM!$L:$L,$G32)/COUNTIFS($G:$G,$G32,$BJ:$BJ,"●",$A:$A,ADG$5)/ADG$3,0)/3600/$E32</f>
        <v>0.0105868179563492</v>
      </c>
      <c r="ADH32" s="0" t="n">
        <f aca="false">IF($BK32="●",SUMIFS(ST_SUM!ADV:ADV,ST_SUM!$L:$L,$G32)/COUNTIFS($G:$G,$G32,$BK:$BK,"●",$A:$A,ADH$5)/ADH$3,0)/3600/$E32</f>
        <v>0.0115781956845238</v>
      </c>
      <c r="ADI32" s="0" t="n">
        <f aca="false">IF($BL32="●",SUMIFS(ST_SUM!ADW:ADW,ST_SUM!$L:$L,$G32)/COUNTIFS($G:$G,$G32,$BL:$BL,"●",$A:$A,ADI$5)/ADI$3,0)/3600/$E32</f>
        <v>0</v>
      </c>
      <c r="ADJ32" s="0" t="n">
        <f aca="false">IF($BM32="●",SUMIFS(ST_SUM!ADX:ADX,ST_SUM!$L:$L,$G32)/COUNTIFS($G:$G,$G32,$BM:$BM,"●",$A:$A,ADJ$5)/ADJ$3,0)/3600/$E32</f>
        <v>0</v>
      </c>
      <c r="ADK32" s="0" t="n">
        <f aca="false">IF($BN32="●",SUMIFS(ST_SUM!ADY:ADY,ST_SUM!$L:$L,$G32)/COUNTIFS($G:$G,$G32,$BN:$BN,"●",$A:$A,ADK$5)/ADK$3,0)/3600/$E32</f>
        <v>0</v>
      </c>
      <c r="ADL32" s="0" t="n">
        <f aca="false">IF($BO32="●",SUMIFS(ST_SUM!ADZ:ADZ,ST_SUM!$L:$L,$G32)/COUNTIFS($G:$G,$G32,$BO:$BO,"●",$A:$A,ADL$5)/ADL$3,0)/3600/$E32</f>
        <v>0.00917155809082892</v>
      </c>
      <c r="ADM32" s="0" t="n">
        <f aca="false">IF($BP32="●",SUMIFS(ST_SUM!AEA:AEA,ST_SUM!$L:$L,$G32)/COUNTIFS($G:$G,$G32,$BP:$BP,"●",$A:$A,ADM$5)/ADM$3,0)/3600/$E32</f>
        <v>0.0147371279761905</v>
      </c>
      <c r="ADN32" s="0" t="n">
        <f aca="false">IF($BQ32="●",SUMIFS(ST_SUM!AEB:AEB,ST_SUM!$L:$L,$G32)/COUNTIFS($G:$G,$G32,$BQ:$BQ,"●",$A:$A,ADN$5)/ADN$3,0)/3600/$E32</f>
        <v>0.0102539930555556</v>
      </c>
      <c r="ADO32" s="0" t="n">
        <f aca="false">IF($BR32="●",SUMIFS(ST_SUM!AEC:AEC,ST_SUM!$L:$L,$G32)/COUNTIFS($G:$G,$G32,$BR:$BR,"●",$A:$A,ADO$5)/ADO$3,0)/3600/$E32</f>
        <v>0.0102719907407407</v>
      </c>
      <c r="ADP32" s="0" t="n">
        <f aca="false">IF($BS32="●",SUMIFS(ST_SUM!AED:AED,ST_SUM!$L:$L,$G32)/COUNTIFS($G:$G,$G32,$BS:$BS,"●",$A:$A,ADP$5)/ADP$3,0)/3600/$E32</f>
        <v>0.00912383225859788</v>
      </c>
      <c r="ADQ32" s="0" t="n">
        <f aca="false">IF($BT32="●",SUMIFS(ST_SUM!AEE:AEE,ST_SUM!$L:$L,$G32)/COUNTIFS($G:$G,$G32,$BT:$BT,"●",$A:$A,ADQ$5)/ADQ$3,0)/3600/$E32</f>
        <v>0.0121127287257496</v>
      </c>
      <c r="ADR32" s="0" t="n">
        <f aca="false">SUM(ABE32:ADQ32)</f>
        <v>0.521533657131834</v>
      </c>
      <c r="ADS32" s="0" t="n">
        <f aca="false">IF($H32="●",SUMIFS(ST_SUM!AEG:AEG,ST_SUM!$L:$L,$G32)/COUNTIFS($G:$G,$G32,$H:$H,"●",$A:$A,ADS$5)/ADS$3,0)/3600/$E32</f>
        <v>0.0105842250631313</v>
      </c>
      <c r="ADT32" s="0" t="n">
        <f aca="false">IF($I32="●",SUMIFS(ST_SUM!AEH:AEH,ST_SUM!$L:$L,$G32)/COUNTIFS($G:$G,$G32,$I:$I,"●",$A:$A,ADT$5)/ADT$3,0)/3600/$E32</f>
        <v>0</v>
      </c>
      <c r="ADU32" s="0" t="n">
        <f aca="false">IF($J32="●",SUMIFS(ST_SUM!AEI:AEI,ST_SUM!$L:$L,$G32)/COUNTIFS($G:$G,$G32,$J:$J,"●",$A:$A,ADU$5)/ADU$3,0)/3600/$E32</f>
        <v>0</v>
      </c>
      <c r="ADV32" s="0" t="n">
        <f aca="false">IF($K32="●",SUMIFS(ST_SUM!AEJ:AEJ,ST_SUM!$L:$L,$G32)/COUNTIFS($G:$G,$G32,$K:$K,"●",$A:$A,ADV$5)/ADV$3,0)/3600/$E32</f>
        <v>0.00892855113636364</v>
      </c>
      <c r="ADW32" s="0" t="n">
        <f aca="false">IF($L32="●",SUMIFS(ST_SUM!AEK:AEK,ST_SUM!$L:$L,$G32)/COUNTIFS($G:$G,$G32,$L:$L,"●",$A:$A,ADW$5)/ADW$3,0)/3600/$E32</f>
        <v>0.0126335542929293</v>
      </c>
      <c r="ADX32" s="0" t="n">
        <f aca="false">IF($M32="●",SUMIFS(ST_SUM!AEL:AEL,ST_SUM!$L:$L,$G32)/COUNTIFS($G:$G,$G32,$M:$M,"●",$A:$A,ADX$5)/ADX$3,0)/3600/$E32</f>
        <v>0.0059521148989899</v>
      </c>
      <c r="ADY32" s="0" t="n">
        <f aca="false">IF($N32="●",SUMIFS(ST_SUM!AEM:AEM,ST_SUM!$L:$L,$G32)/COUNTIFS($G:$G,$G32,$N:$N,"●",$A:$A,ADY$5)/ADY$3,0)/3600/$E32</f>
        <v>0.0319560349589646</v>
      </c>
      <c r="ADZ32" s="0" t="n">
        <f aca="false">IF($O32="●",SUMIFS(ST_SUM!AEN:AEN,ST_SUM!$L:$L,$G32,ST_SUM!$M:$M,IF($B32='PART METHOD'!$D$4,"FMCNC1",IF($B32='PART METHOD'!$D$6,"FMCNC2","STD")))/IF($B32='PART METHOD'!$D$4,COUNTIFS($G:$G,$G32,$O:$O,"●",$A:$A,ADZ$5,$B:$B,'PART METHOD'!$D$4),IF($B32='PART METHOD'!$D$6,COUNTIFS($G:$G,$G32,$O:$O,"●",$A:$A,ADZ$5,$B:$B,'PART METHOD'!$D$6),COUNTIFS($G:$G,$G32,$O:$O,"●",$A:$A,ADZ$5,$B:$B,"&lt;&gt;"&amp;'PART METHOD'!$D$4,$B:$B,"&lt;&gt;"&amp;'PART METHOD'!$D$6)))/ADZ$3,0)/3600/$E32</f>
        <v>0.00952082281144781</v>
      </c>
      <c r="AEA32" s="0" t="n">
        <f aca="false">IF($P32="●",SUMIFS(ST_SUM!AEO:AEO,ST_SUM!$L:$L,$G32,ST_SUM!$M:$M,IF($B32='PART METHOD'!$D$4,"FMCNC1",IF($B32='PART METHOD'!$D$6,"FMCNC2","STD")))/IF($B32='PART METHOD'!$D$4,COUNTIFS($G:$G,$G32,$P:$P,"●",$A:$A,AEA$5,$B:$B,'PART METHOD'!$D$4),IF($B32='PART METHOD'!$D$6,COUNTIFS($G:$G,$G32,$P:$P,"●",$A:$A,AEA$5,$B:$B,'PART METHOD'!$D$6),COUNTIFS($G:$G,$G32,$P:$P,"●",$A:$A,AEA$5,$B:$B,"&lt;&gt;"&amp;'PART METHOD'!$D$4,$B:$B,"&lt;&gt;"&amp;'PART METHOD'!$D$6)))/AEA$3,0)/3600/$E32</f>
        <v>0</v>
      </c>
      <c r="AEB32" s="0" t="n">
        <f aca="false">IF($Q32="●",SUMIFS(ST_SUM!AEP:AEP,ST_SUM!$L:$L,$G32,ST_SUM!$M:$M,IF($B32='PART METHOD'!$D$4,"FMCNC1",IF($B32='PART METHOD'!$D$6,"FMCNC2","STD")))/IF($B32='PART METHOD'!$D$4,COUNTIFS($G:$G,$G32,$Q:$Q,"●",$A:$A,AEB$5,$B:$B,'PART METHOD'!$D$4),IF($B32='PART METHOD'!$D$6,COUNTIFS($G:$G,$G32,$Q:$Q,"●",$A:$A,AEB$5,$B:$B,'PART METHOD'!$D$6),COUNTIFS($G:$G,$G32,$Q:$Q,"●",$A:$A,AEB$5,$B:$B,"&lt;&gt;"&amp;'PART METHOD'!$D$4,$B:$B,"&lt;&gt;"&amp;'PART METHOD'!$D$6)))/AEB$3,0)/3600/$E32</f>
        <v>0.0136820572916667</v>
      </c>
      <c r="AEC32" s="0" t="n">
        <f aca="false">IF($R32="●",SUMIFS(ST_SUM!AEQ:AEQ,ST_SUM!$L:$L,$G32,ST_SUM!$M:$M,IF($B32='PART METHOD'!$D$4,"FMCNC1",IF($B32='PART METHOD'!$D$6,"FMCNC2","STD")))/IF($B32='PART METHOD'!$D$4,COUNTIFS($G:$G,$G32,$R:$R,"●",$A:$A,AEC$5,$B:$B,'PART METHOD'!$D$4),IF($B32='PART METHOD'!$D$6,COUNTIFS($G:$G,$G32,$R:$R,"●",$A:$A,AEC$5,$B:$B,'PART METHOD'!$D$6),COUNTIFS($G:$G,$G32,$R:$R,"●",$A:$A,AEC$5,$B:$B,"&lt;&gt;"&amp;'PART METHOD'!$D$4,$B:$B,"&lt;&gt;"&amp;'PART METHOD'!$D$6)))/AEC$3,0)/3600/$E32</f>
        <v>0.027773828125</v>
      </c>
      <c r="AED32" s="0" t="n">
        <f aca="false">IF($S32="●",SUMIFS(ST_SUM!AER:AER,ST_SUM!$L:$L,$G32,ST_SUM!$M:$M,IF($B32='PART METHOD'!$D$4,"FMCNC1",IF($B32='PART METHOD'!$D$6,"FMCNC2","STD")))/IF($B32='PART METHOD'!$D$4,COUNTIFS($G:$G,$G32,$S:$S,"●",$A:$A,AED$5,$B:$B,'PART METHOD'!$D$4),IF($B32='PART METHOD'!$D$6,COUNTIFS($G:$G,$G32,$S:$S,"●",$A:$A,AED$5,$B:$B,'PART METHOD'!$D$6),COUNTIFS($G:$G,$G32,$S:$S,"●",$A:$A,AED$5,$B:$B,"&lt;&gt;"&amp;'PART METHOD'!$D$4,$B:$B,"&lt;&gt;"&amp;'PART METHOD'!$D$6)))/AED$3,0)/3600/$E32</f>
        <v>0</v>
      </c>
      <c r="AEE32" s="0" t="n">
        <f aca="false">IF($T32="●",SUMIFS(ST_SUM!AES:AES,ST_SUM!$L:$L,$G32,ST_SUM!$M:$M,IF($B32='PART METHOD'!$D$4,"FMCNC1",IF($B32='PART METHOD'!$D$6,"FMCNC2","STD")))/IF($B32='PART METHOD'!$D$4,COUNTIFS($G:$G,$G32,$T:$T,"●",$A:$A,AEE$5,$B:$B,'PART METHOD'!$D$4),IF($B32='PART METHOD'!$D$6,COUNTIFS($G:$G,$G32,$T:$T,"●",$A:$A,AEE$5,$B:$B,'PART METHOD'!$D$6),COUNTIFS($G:$G,$G32,$T:$T,"●",$A:$A,AEE$5,$B:$B,"&lt;&gt;"&amp;'PART METHOD'!$D$4,$B:$B,"&lt;&gt;"&amp;'PART METHOD'!$D$6)))/AEE$3,0)/3600/$E32</f>
        <v>0</v>
      </c>
      <c r="AEF32" s="0" t="n">
        <f aca="false">IF($U32="●",SUMIFS(ST_SUM!AET:AET,ST_SUM!$L:$L,$G32,ST_SUM!$M:$M,IF($B32='PART METHOD'!$D$4,"FMCNC1",IF($B32='PART METHOD'!$D$6,"FMCNC2","STD")))/IF($B32='PART METHOD'!$D$4,COUNTIFS($G:$G,$G32,$U:$U,"●",$A:$A,AEF$5,$B:$B,'PART METHOD'!$D$4),IF($B32='PART METHOD'!$D$6,COUNTIFS($G:$G,$G32,$U:$U,"●",$A:$A,AEF$5,$B:$B,'PART METHOD'!$D$6),COUNTIFS($G:$G,$G32,$U:$U,"●",$A:$A,AEF$5,$B:$B,"&lt;&gt;"&amp;'PART METHOD'!$D$4,$B:$B,"&lt;&gt;"&amp;'PART METHOD'!$D$6)))/AEF$3,0)/3600/$E32</f>
        <v>0.0133274226641414</v>
      </c>
      <c r="AEG32" s="0" t="n">
        <f aca="false">IF($V32="●",SUMIFS(ST_SUM!AEU:AEU,ST_SUM!$L:$L,$G32,ST_SUM!$M:$M,IF($B32='PART METHOD'!$D$4,"FMCNC1",IF($B32='PART METHOD'!$D$6,"FMCNC2","STD")))/IF($B32='PART METHOD'!$D$4,COUNTIFS($G:$G,$G32,$V:$V,"●",$A:$A,AEG$5,$B:$B,'PART METHOD'!$D$4),IF($B32='PART METHOD'!$D$6,COUNTIFS($G:$G,$G32,$V:$V,"●",$A:$A,AEG$5,$B:$B,'PART METHOD'!$D$6),COUNTIFS($G:$G,$G32,$V:$V,"●",$A:$A,AEG$5,$B:$B,"&lt;&gt;"&amp;'PART METHOD'!$D$4,$B:$B,"&lt;&gt;"&amp;'PART METHOD'!$D$6)))/AEG$3,0)/3600/$E32</f>
        <v>0.0210929569128788</v>
      </c>
      <c r="AEH32" s="0" t="n">
        <f aca="false">IF($W32="●",SUMIFS(ST_SUM!AEV:AEV,ST_SUM!$L:$L,$G32,ST_SUM!$N:$N,IF($B32='PART METHOD'!$D$5,"HAND","STD"))/COUNTIFS($G:$G,$G32,$W:$W,"●",$A:$A,AEH$5,$B:$B,IF($B32='PART METHOD'!$D$5,'PART METHOD'!$D$5,"&lt;&gt;"&amp;'PART METHOD'!$D$5))/AEH$3,0)/3600/$E32</f>
        <v>0.00740208451704546</v>
      </c>
      <c r="AEI32" s="0" t="n">
        <f aca="false">IF($X32="●",SUMIFS(ST_SUM!AEW:AEW,ST_SUM!$L:$L,$G32)/COUNTIFS($G:$G,$G32,$X:$X,"●",$A:$A,AEI$5)/AEI$3,0)/3600/$E32</f>
        <v>0</v>
      </c>
      <c r="AEJ32" s="0" t="n">
        <f aca="false">IF($Y32="●",SUMIFS(ST_SUM!AEX:AEX,ST_SUM!$L:$L,$G32)/COUNTIFS($G:$G,$G32,$Y:$Y,"●",$A:$A,AEJ$5)/AEJ$3,0)/3600/$E32</f>
        <v>0.00895053398569023</v>
      </c>
      <c r="AEK32" s="0" t="n">
        <f aca="false">IF($Z32="●",SUMIFS(ST_SUM!AEY:AEY,ST_SUM!$L:$L,$G32)/COUNTIFS($G:$G,$G32,$Z:$Z,"●",$A:$A,AEK$5)/AEK$3,0)/3600/$E32</f>
        <v>0</v>
      </c>
      <c r="AEL32" s="0" t="n">
        <f aca="false">IF($AA32="●",SUMIFS(ST_SUM!AEZ:AEZ,ST_SUM!$L:$L,$G32)/COUNTIFS($G:$G,$G32,$AA:$AA,"●",$A:$A,AEL$5)/AEL$3,0)/3600/$E32</f>
        <v>0.00467061079545455</v>
      </c>
      <c r="AEM32" s="0" t="n">
        <f aca="false">IF($AB32="●",SUMIFS(ST_SUM!AFA:AFA,ST_SUM!$L:$L,$G32)/COUNTIFS($G:$G,$G32,$AB:$AB,"●",$A:$A,AEM$5)/AEM$3,0)/3600/$E32</f>
        <v>0</v>
      </c>
      <c r="AEN32" s="0" t="n">
        <f aca="false">IF($AC32="●",SUMIFS(ST_SUM!AFB:AFB,ST_SUM!$L:$L,$G32)/COUNTIFS($G:$G,$G32,$AC:$AC,"●",$A:$A,AEN$5)/AEN$3,0)/3600/$E32</f>
        <v>0.00223998842592593</v>
      </c>
      <c r="AEO32" s="0" t="n">
        <f aca="false">IF($AD32="●",SUMIFS(ST_SUM!AFC:AFC,ST_SUM!$L:$L,$G32)/COUNTIFS($G:$G,$G32,$AD:$AD,"●",$A:$A,AEO$5)/AEO$3,0)/3600/$E32</f>
        <v>0</v>
      </c>
      <c r="AEP32" s="0" t="n">
        <f aca="false">IF($AE32="●",SUMIFS(ST_SUM!AFD:AFD,ST_SUM!$L:$L,$G32)/COUNTIFS($G:$G,$G32,$AE:$AE,"●",$A:$A,AEP$5)/AEP$3,0)/3600/$E32</f>
        <v>0</v>
      </c>
      <c r="AEQ32" s="0" t="n">
        <f aca="false">IF($AF32="●",SUMIFS(ST_SUM!AFE:AFE,ST_SUM!$L:$L,$G32)/COUNTIFS($G:$G,$G32,$AF:$AF,"●",$A:$A,AEQ$5)/AEQ$3,0)/3600/$E32</f>
        <v>0</v>
      </c>
      <c r="AER32" s="0" t="n">
        <f aca="false">IF($AG32="●",SUMIFS(ST_SUM!AFF:AFF,ST_SUM!$L:$L,$G32)/COUNTIFS($G:$G,$G32,$AG:$AG,"●",$A:$A,AER$5)/AER$3,0)/3600/$E32</f>
        <v>0</v>
      </c>
      <c r="AES32" s="0" t="n">
        <f aca="false">IF($AH32="●",SUMIFS(ST_SUM!AFG:AFG,ST_SUM!$L:$L,$G32)/COUNTIFS($G:$G,$G32,$AH:$AH,"●",$A:$A,AES$5)/AES$3,0)/3600/$E32</f>
        <v>0.00759481007996633</v>
      </c>
      <c r="AET32" s="0" t="n">
        <f aca="false">IF($AI32="●",SUMIFS(ST_SUM!AFH:AFH,ST_SUM!$L:$L,$G32)/COUNTIFS($G:$G,$G32,$AI:$AI,"●",$A:$A,AET$5)/AET$3,0)/3600/$E32</f>
        <v>0</v>
      </c>
      <c r="AEU32" s="0" t="n">
        <f aca="false">IF($AJ32="●",SUMIFS(ST_SUM!AFI:AFI,ST_SUM!$L:$L,$G32)/COUNTIFS($G:$G,$G32,$AJ:$AJ,"●",$A:$A,AEU$5)/AEU$3,0)/3600/$E32</f>
        <v>0</v>
      </c>
      <c r="AEV32" s="0" t="n">
        <f aca="false">IF($AK32="●",SUMIFS(ST_SUM!AFJ:AFJ,ST_SUM!$L:$L,$G32)/COUNTIFS($G:$G,$G32,$AK:$AK,"●",$A:$A,AEV$5)/AEV$3,0)/3600/$E32</f>
        <v>0.00662959017255892</v>
      </c>
      <c r="AEW32" s="0" t="n">
        <f aca="false">IF($AL32="●",SUMIFS(ST_SUM!AFK:AFK,ST_SUM!$L:$L,$G32)/COUNTIFS($G:$G,$G32,$AL:$AL,"●",$A:$A,AEW$5)/AEW$3,0)/3600/$E32</f>
        <v>0</v>
      </c>
      <c r="AEX32" s="0" t="n">
        <f aca="false">IF($AM32="●",SUMIFS(ST_SUM!AFL:AFL,ST_SUM!$L:$L,$G32)/COUNTIFS($G:$G,$G32,$AM:$AM,"●",$A:$A,AEX$5)/AEX$3,0)/3600/$E32</f>
        <v>0</v>
      </c>
      <c r="AEY32" s="0" t="n">
        <f aca="false">IF($AN32="●",SUMIFS(ST_SUM!AFM:AFM,ST_SUM!$L:$L,$G32)/COUNTIFS($G:$G,$G32,$AN:$AN,"●",$A:$A,AEY$5)/AEY$3,0)/3600/$E32</f>
        <v>0.00628654908459596</v>
      </c>
      <c r="AEZ32" s="0" t="n">
        <f aca="false">IF($AO32="●",SUMIFS(ST_SUM!AFN:AFN,ST_SUM!$L:$L,$G32)/COUNTIFS($G:$G,$G32,$AO:$AO,"●",$A:$A,AEZ$5)/AEZ$3,0)/3600/$E32</f>
        <v>0.00584195549242424</v>
      </c>
      <c r="AFA32" s="0" t="n">
        <f aca="false">IF($AP32="●",SUMIFS(ST_SUM!AFO:AFO,ST_SUM!$L:$L,$G32)/COUNTIFS($G:$G,$G32,$AP:$AP,"●",$A:$A,AFA$5)/AFA$3,0)/3600/$E32</f>
        <v>0</v>
      </c>
      <c r="AFB32" s="0" t="n">
        <f aca="false">IF($AQ32="●",SUMIFS(ST_SUM!AFP:AFP,ST_SUM!$L:$L,$G32)/COUNTIFS($G:$G,$G32,$AQ:$AQ,"●",$A:$A,AFB$5)/AFB$3,0)/3600/$E32</f>
        <v>0.00356816603535354</v>
      </c>
      <c r="AFC32" s="0" t="n">
        <f aca="false">IF($AR32="●",SUMIFS(ST_SUM!AFQ:AFQ,ST_SUM!$L:$L,$G32)/COUNTIFS($G:$G,$G32,$AR:$AR,"●",$A:$A,AFC$5)/AFC$3,0)/3600/$E32</f>
        <v>0</v>
      </c>
      <c r="AFD32" s="0" t="n">
        <f aca="false">IF($AS32="●",SUMIFS(ST_SUM!AFR:AFR,ST_SUM!$L:$L,$G32)/COUNTIFS($G:$G,$G32,$AS:$AS,"●",$A:$A,AFD$5)/AFD$3,0)/3600/$E32</f>
        <v>0.00704728693181818</v>
      </c>
      <c r="AFE32" s="0" t="n">
        <f aca="false">IF($AT32="●",SUMIFS(ST_SUM!AFS:AFS,ST_SUM!$L:$L,$G32)/COUNTIFS($G:$G,$G32,$AT:$AT,"●",$A:$A,AFE$5)/AFE$3,0)/3600/$E32</f>
        <v>0.00484241240530303</v>
      </c>
      <c r="AFF32" s="0" t="n">
        <f aca="false">IF($AU32="●",SUMIFS(ST_SUM!AFT:AFT,ST_SUM!$L:$L,$G32)/COUNTIFS($G:$G,$G32,$AU:$AU,"●",$A:$A,AFF$5)/AFF$3,0)/3600/$E32</f>
        <v>0.0155585108901515</v>
      </c>
      <c r="AFG32" s="0" t="n">
        <f aca="false">IF($AV32="●",SUMIFS(ST_SUM!AFU:AFU,ST_SUM!$L:$L,$G32)/COUNTIFS($G:$G,$G32,$AV:$AV,"●",$A:$A,AFG$5)/AFG$3,0)/3600/$E32</f>
        <v>0.0035282460016835</v>
      </c>
      <c r="AFH32" s="0" t="n">
        <f aca="false">IF($AW32="●",SUMIFS(ST_SUM!AFV:AFV,ST_SUM!$L:$L,$G32)/COUNTIFS($G:$G,$G32,$AW:$AW,"●",$A:$A,AFH$5)/AFH$3,0)/3600/$E32</f>
        <v>0</v>
      </c>
      <c r="AFI32" s="0" t="n">
        <f aca="false">IF($AX32="●",SUMIFS(ST_SUM!AFW:AFW,ST_SUM!$L:$L,$G32)/COUNTIFS($G:$G,$G32,$AX:$AX,"●",$A:$A,AFI$5)/AFI$3,0)/3600/$E32</f>
        <v>0.010171958912037</v>
      </c>
      <c r="AFJ32" s="0" t="n">
        <f aca="false">IF($AY32="●",SUMIFS(ST_SUM!AFX:AFX,ST_SUM!$L:$L,$G32)/COUNTIFS($G:$G,$G32,$AY:$AY,"●",$A:$A,AFJ$5)/AFJ$3,0)/3600/$E32</f>
        <v>0</v>
      </c>
      <c r="AFK32" s="0" t="n">
        <f aca="false">IF($AZ32="●",SUMIFS(ST_SUM!AFY:AFY,ST_SUM!$L:$L,$G32)/COUNTIFS($G:$G,$G32,$AZ:$AZ,"●",$A:$A,AFK$5)/AFK$3,0)/3600/$E32</f>
        <v>0</v>
      </c>
      <c r="AFL32" s="0" t="n">
        <f aca="false">IF($BA32="●",SUMIFS(ST_SUM!AFZ:AFZ,ST_SUM!$L:$L,$G32)/COUNTIFS($G:$G,$G32,$BA:$BA,"●",$A:$A,AFL$5)/AFL$3,0)/3600/$E32</f>
        <v>0.0122318039772727</v>
      </c>
      <c r="AFM32" s="0" t="n">
        <f aca="false">IF($BB32="●",SUMIFS(ST_SUM!AGA:AGA,ST_SUM!$L:$L,$G32)/COUNTIFS($G:$G,$G32,$BB:$BB,"●",$A:$A,AFM$5)/AFM$3,0)/3600/$E32</f>
        <v>0.00250368265993266</v>
      </c>
      <c r="AFN32" s="0" t="n">
        <f aca="false">IF($BC32="●",SUMIFS(ST_SUM!AGB:AGB,ST_SUM!$L:$L,$G32)/COUNTIFS($G:$G,$G32,$BC:$BC,"●",$A:$A,AFN$5)/AFN$3,0)/3600/$E32</f>
        <v>0.00495012231691919</v>
      </c>
      <c r="AFO32" s="0" t="n">
        <f aca="false">IF($BD32="●",SUMIFS(ST_SUM!AGC:AGC,ST_SUM!$L:$L,$G32)/COUNTIFS($G:$G,$G32,$BD:$BD,"●",$A:$A,AFO$5)/AFO$3,0)/3600/$E32</f>
        <v>0.00382172900883838</v>
      </c>
      <c r="AFP32" s="0" t="n">
        <f aca="false">IF($BE32="●",SUMIFS(ST_SUM!AGD:AGD,ST_SUM!$L:$L,$G32)/COUNTIFS($G:$G,$G32,$BE:$BE,"●",$A:$A,AFP$5)/AFP$3,0)/3600/$E32</f>
        <v>0</v>
      </c>
      <c r="AFQ32" s="0" t="n">
        <f aca="false">IF($BF32="●",SUMIFS(ST_SUM!AGE:AGE,ST_SUM!$L:$L,$G32)/COUNTIFS($G:$G,$G32,$BF:$BF,"●",$A:$A,AFQ$5)/AFQ$3,0)/3600/$E32</f>
        <v>0</v>
      </c>
      <c r="AFR32" s="0" t="n">
        <f aca="false">IF($BG32="●",SUMIFS(ST_SUM!AGF:AGF,ST_SUM!$L:$L,$G32)/COUNTIFS($G:$G,$G32,$BG:$BG,"●",$A:$A,AFR$5)/AFR$3,0)/3600/$E32</f>
        <v>0</v>
      </c>
      <c r="AFS32" s="0" t="n">
        <f aca="false">IF($BH32="●",SUMIFS(ST_SUM!AGG:AGG,ST_SUM!$L:$L,$G32)/COUNTIFS($G:$G,$G32,$BH:$BH,"●",$A:$A,AFS$5)/AFS$3,0)/3600/$E32</f>
        <v>0.00638647017045455</v>
      </c>
      <c r="AFT32" s="0" t="n">
        <f aca="false">IF($BI32="●",SUMIFS(ST_SUM!AGH:AGH,ST_SUM!$L:$L,$G32)/COUNTIFS($G:$G,$G32,$BI:$BI,"●",$A:$A,AFT$5)/AFT$3,0)/3600/$E32</f>
        <v>0</v>
      </c>
      <c r="AFU32" s="0" t="n">
        <f aca="false">IF($BJ32="●",SUMIFS(ST_SUM!AGI:AGI,ST_SUM!$L:$L,$G32)/COUNTIFS($G:$G,$G32,$BJ:$BJ,"●",$A:$A,AFU$5)/AFU$3,0)/3600/$E32</f>
        <v>0.00367504734848485</v>
      </c>
      <c r="AFV32" s="0" t="n">
        <f aca="false">IF($BK32="●",SUMIFS(ST_SUM!AGJ:AGJ,ST_SUM!$L:$L,$G32)/COUNTIFS($G:$G,$G32,$BK:$BK,"●",$A:$A,AFV$5)/AFV$3,0)/3600/$E32</f>
        <v>0.0138147934422348</v>
      </c>
      <c r="AFW32" s="0" t="n">
        <f aca="false">IF($BL32="●",SUMIFS(ST_SUM!AGK:AGK,ST_SUM!$L:$L,$G32)/COUNTIFS($G:$G,$G32,$BL:$BL,"●",$A:$A,AFW$5)/AFW$3,0)/3600/$E32</f>
        <v>0</v>
      </c>
      <c r="AFX32" s="0" t="n">
        <f aca="false">IF($BM32="●",SUMIFS(ST_SUM!AGL:AGL,ST_SUM!$L:$L,$G32)/COUNTIFS($G:$G,$G32,$BM:$BM,"●",$A:$A,AFX$5)/AFX$3,0)/3600/$E32</f>
        <v>0</v>
      </c>
      <c r="AFY32" s="0" t="n">
        <f aca="false">IF($BN32="●",SUMIFS(ST_SUM!AGM:AGM,ST_SUM!$L:$L,$G32)/COUNTIFS($G:$G,$G32,$BN:$BN,"●",$A:$A,AFY$5)/AFY$3,0)/3600/$E32</f>
        <v>0</v>
      </c>
      <c r="AFZ32" s="0" t="n">
        <f aca="false">IF($BO32="●",SUMIFS(ST_SUM!AGN:AGN,ST_SUM!$L:$L,$G32)/COUNTIFS($G:$G,$G32,$BO:$BO,"●",$A:$A,AFZ$5)/AFZ$3,0)/3600/$E32</f>
        <v>0.0043068155513468</v>
      </c>
      <c r="AGA32" s="0" t="n">
        <f aca="false">IF($BP32="●",SUMIFS(ST_SUM!AGO:AGO,ST_SUM!$L:$L,$G32)/COUNTIFS($G:$G,$G32,$BP:$BP,"●",$A:$A,AGA$5)/AGA$3,0)/3600/$E32</f>
        <v>0.0102985598169192</v>
      </c>
      <c r="AGB32" s="0" t="n">
        <f aca="false">IF($BQ32="●",SUMIFS(ST_SUM!AGP:AGP,ST_SUM!$L:$L,$G32)/COUNTIFS($G:$G,$G32,$BQ:$BQ,"●",$A:$A,AGB$5)/AGB$3,0)/3600/$E32</f>
        <v>0.00745300268308081</v>
      </c>
      <c r="AGC32" s="0" t="n">
        <f aca="false">IF($BR32="●",SUMIFS(ST_SUM!AGQ:AGQ,ST_SUM!$L:$L,$G32)/COUNTIFS($G:$G,$G32,$BR:$BR,"●",$A:$A,AGC$5)/AGC$3,0)/3600/$E32</f>
        <v>0.00494397095959596</v>
      </c>
      <c r="AGD32" s="0" t="n">
        <f aca="false">IF($BS32="●",SUMIFS(ST_SUM!AGR:AGR,ST_SUM!$L:$L,$G32)/COUNTIFS($G:$G,$G32,$BS:$BS,"●",$A:$A,AGD$5)/AGD$3,0)/3600/$E32</f>
        <v>0.00472056107954545</v>
      </c>
      <c r="AGE32" s="0" t="n">
        <f aca="false">IF($BT32="●",SUMIFS(ST_SUM!AGS:AGS,ST_SUM!$L:$L,$G32)/COUNTIFS($G:$G,$G32,$BT:$BT,"●",$A:$A,AGE$5)/AGE$3,0)/3600/$E32</f>
        <v>0.00864811631944445</v>
      </c>
      <c r="AGF32" s="0" t="n">
        <f aca="false">SUM(ADS32:AGE32)</f>
        <v>0.337538947219592</v>
      </c>
    </row>
    <row r="33" customFormat="false" ht="15" hidden="false" customHeight="false" outlineLevel="0" collapsed="false">
      <c r="A33" s="0" t="s">
        <v>310</v>
      </c>
      <c r="B33" s="0" t="s">
        <v>48</v>
      </c>
      <c r="C33" s="0" t="s">
        <v>341</v>
      </c>
      <c r="E33" s="0" t="n">
        <v>16</v>
      </c>
      <c r="G33" s="0" t="n">
        <v>15.88</v>
      </c>
      <c r="R33" s="0" t="s">
        <v>313</v>
      </c>
      <c r="T33" s="0" t="s">
        <v>313</v>
      </c>
      <c r="V33" s="0" t="s">
        <v>313</v>
      </c>
      <c r="BU33" s="0" t="n">
        <f aca="false">IF($H33="●",SUMIFS(ST_SUM!CI:CI,ST_SUM!$L:$L,$G33)/COUNTIFS($G:$G,$G33,$H:$H,"●",$A:$A,BU$5)/BU$3,0)/3600/$E33</f>
        <v>0</v>
      </c>
      <c r="BV33" s="0" t="n">
        <f aca="false">IF($I33="●",SUMIFS(ST_SUM!CJ:CJ,ST_SUM!$L:$L,$G33)/COUNTIFS($G:$G,$G33,$I:$I,"●",$A:$A,BV$5)/BV$3,0)/3600/$E33</f>
        <v>0</v>
      </c>
      <c r="BW33" s="0" t="n">
        <f aca="false">IF($J33="●",SUMIFS(ST_SUM!CK:CK,ST_SUM!$L:$L,$G33)/COUNTIFS($G:$G,$G33,$J:$J,"●",$A:$A,BW$5)/BW$3,0)/3600/$E33</f>
        <v>0</v>
      </c>
      <c r="BX33" s="0" t="n">
        <f aca="false">IF($K33="●",SUMIFS(ST_SUM!CL:CL,ST_SUM!$L:$L,$G33)/COUNTIFS($G:$G,$G33,$K:$K,"●",$A:$A,BX$5)/BX$3,0)/3600/$E33</f>
        <v>0</v>
      </c>
      <c r="BY33" s="0" t="n">
        <f aca="false">IF($L33="●",SUMIFS(ST_SUM!CM:CM,ST_SUM!$L:$L,$G33)/COUNTIFS($G:$G,$G33,$L:$L,"●",$A:$A,BY$5)/BY$3,0)/3600/$E33</f>
        <v>0</v>
      </c>
      <c r="BZ33" s="0" t="n">
        <f aca="false">IF($M33="●",SUMIFS(ST_SUM!CN:CN,ST_SUM!$L:$L,$G33)/COUNTIFS($G:$G,$G33,$M:$M,"●",$A:$A,BZ$5)/BZ$3,0)/3600/$E33</f>
        <v>0</v>
      </c>
      <c r="CA33" s="0" t="n">
        <f aca="false">IF($N33="●",SUMIFS(ST_SUM!CO:CO,ST_SUM!$L:$L,$G33)/COUNTIFS($G:$G,$G33,$N:$N,"●",$A:$A,CA$5)/CA$3,0)/3600/$E33</f>
        <v>0</v>
      </c>
      <c r="CB33" s="0" t="n">
        <f aca="false">IF($O33="●",SUMIFS(ST_SUM!CP:CP,ST_SUM!$L:$L,$G33,ST_SUM!$M:$M,IF($B33='PART METHOD'!$D$4,"FMCNC1",IF($B33='PART METHOD'!$D$6,"FMCNC2","STD")))/IF($B33='PART METHOD'!$D$4,COUNTIFS($G:$G,$G33,$O:$O,"●",$A:$A,CB$5,$B:$B,'PART METHOD'!$D$4),IF($B33='PART METHOD'!$D$6,COUNTIFS($G:$G,$G33,$O:$O,"●",$A:$A,CB$5,$B:$B,'PART METHOD'!$D$6),COUNTIFS($G:$G,$G33,$O:$O,"●",$A:$A,CB$5,$B:$B,"&lt;&gt;"&amp;'PART METHOD'!$D$4,$B:$B,"&lt;&gt;"&amp;'PART METHOD'!$D$6)))/CB$3,0)/3600/$E33</f>
        <v>0</v>
      </c>
      <c r="CC33" s="0" t="n">
        <f aca="false">IF($P33="●",SUMIFS(ST_SUM!CQ:CQ,ST_SUM!$L:$L,$G33,ST_SUM!$M:$M,IF($B33='PART METHOD'!$D$4,"FMCNC1",IF($B33='PART METHOD'!$D$6,"FMCNC2","STD")))/IF($B33='PART METHOD'!$D$4,COUNTIFS($G:$G,$G33,$P:$P,"●",$A:$A,CC$5,$B:$B,'PART METHOD'!$D$4),IF($B33='PART METHOD'!$D$6,COUNTIFS($G:$G,$G33,$P:$P,"●",$A:$A,CC$5,$B:$B,'PART METHOD'!$D$6),COUNTIFS($G:$G,$G33,$P:$P,"●",$A:$A,CC$5,$B:$B,"&lt;&gt;"&amp;'PART METHOD'!$D$4,$B:$B,"&lt;&gt;"&amp;'PART METHOD'!$D$6)))/CC$3,0)/3600/$E33</f>
        <v>0</v>
      </c>
      <c r="CD33" s="0" t="n">
        <f aca="false">IF($Q33="●",SUMIFS(ST_SUM!CR:CR,ST_SUM!$L:$L,$G33,ST_SUM!$M:$M,IF($B33='PART METHOD'!$D$4,"FMCNC1",IF($B33='PART METHOD'!$D$6,"FMCNC2","STD")))/IF($B33='PART METHOD'!$D$4,COUNTIFS($G:$G,$G33,$Q:$Q,"●",$A:$A,CD$5,$B:$B,'PART METHOD'!$D$4),IF($B33='PART METHOD'!$D$6,COUNTIFS($G:$G,$G33,$Q:$Q,"●",$A:$A,CD$5,$B:$B,'PART METHOD'!$D$6),COUNTIFS($G:$G,$G33,$Q:$Q,"●",$A:$A,CD$5,$B:$B,"&lt;&gt;"&amp;'PART METHOD'!$D$4,$B:$B,"&lt;&gt;"&amp;'PART METHOD'!$D$6)))/CD$3,0)/3600/$E33</f>
        <v>0</v>
      </c>
      <c r="CE33" s="0" t="n">
        <f aca="false">IF($R33="●",SUMIFS(ST_SUM!CS:CS,ST_SUM!$L:$L,$G33,ST_SUM!$M:$M,IF($B33='PART METHOD'!$D$4,"FMCNC1",IF($B33='PART METHOD'!$D$6,"FMCNC2","STD")))/IF($B33='PART METHOD'!$D$4,COUNTIFS($G:$G,$G33,$R:$R,"●",$A:$A,CE$5,$B:$B,'PART METHOD'!$D$4),IF($B33='PART METHOD'!$D$6,COUNTIFS($G:$G,$G33,$R:$R,"●",$A:$A,CE$5,$B:$B,'PART METHOD'!$D$6),COUNTIFS($G:$G,$G33,$R:$R,"●",$A:$A,CE$5,$B:$B,"&lt;&gt;"&amp;'PART METHOD'!$D$4,$B:$B,"&lt;&gt;"&amp;'PART METHOD'!$D$6)))/CE$3,0)/3600/$E33</f>
        <v>0</v>
      </c>
      <c r="CF33" s="0" t="n">
        <f aca="false">IF($S33="●",SUMIFS(ST_SUM!CT:CT,ST_SUM!$L:$L,$G33,ST_SUM!$M:$M,IF($B33='PART METHOD'!$D$4,"FMCNC1",IF($B33='PART METHOD'!$D$6,"FMCNC2","STD")))/IF($B33='PART METHOD'!$D$4,COUNTIFS($G:$G,$G33,$S:$S,"●",$A:$A,CF$5,$B:$B,'PART METHOD'!$D$4),IF($B33='PART METHOD'!$D$6,COUNTIFS($G:$G,$G33,$S:$S,"●",$A:$A,CF$5,$B:$B,'PART METHOD'!$D$6),COUNTIFS($G:$G,$G33,$S:$S,"●",$A:$A,CF$5,$B:$B,"&lt;&gt;"&amp;'PART METHOD'!$D$4,$B:$B,"&lt;&gt;"&amp;'PART METHOD'!$D$6)))/CF$3,0)/3600/$E33</f>
        <v>0</v>
      </c>
      <c r="CG33" s="0" t="n">
        <f aca="false">IF($T33="●",SUMIFS(ST_SUM!CU:CU,ST_SUM!$L:$L,$G33,ST_SUM!$M:$M,IF($B33='PART METHOD'!$D$4,"FMCNC1",IF($B33='PART METHOD'!$D$6,"FMCNC2","STD")))/IF($B33='PART METHOD'!$D$4,COUNTIFS($G:$G,$G33,$T:$T,"●",$A:$A,CG$5,$B:$B,'PART METHOD'!$D$4),IF($B33='PART METHOD'!$D$6,COUNTIFS($G:$G,$G33,$T:$T,"●",$A:$A,CG$5,$B:$B,'PART METHOD'!$D$6),COUNTIFS($G:$G,$G33,$T:$T,"●",$A:$A,CG$5,$B:$B,"&lt;&gt;"&amp;'PART METHOD'!$D$4,$B:$B,"&lt;&gt;"&amp;'PART METHOD'!$D$6)))/CG$3,0)/3600/$E33</f>
        <v>0</v>
      </c>
      <c r="CH33" s="0" t="n">
        <f aca="false">IF($U33="●",SUMIFS(ST_SUM!CV:CV,ST_SUM!$L:$L,$G33,ST_SUM!$M:$M,IF($B33='PART METHOD'!$D$4,"FMCNC1",IF($B33='PART METHOD'!$D$6,"FMCNC2","STD")))/IF($B33='PART METHOD'!$D$4,COUNTIFS($G:$G,$G33,$U:$U,"●",$A:$A,CH$5,$B:$B,'PART METHOD'!$D$4),IF($B33='PART METHOD'!$D$6,COUNTIFS($G:$G,$G33,$U:$U,"●",$A:$A,CH$5,$B:$B,'PART METHOD'!$D$6),COUNTIFS($G:$G,$G33,$U:$U,"●",$A:$A,CH$5,$B:$B,"&lt;&gt;"&amp;'PART METHOD'!$D$4,$B:$B,"&lt;&gt;"&amp;'PART METHOD'!$D$6)))/CH$3,0)/3600/$E33</f>
        <v>0</v>
      </c>
      <c r="CI33" s="0" t="n">
        <f aca="false">IF($V33="●",SUMIFS(ST_SUM!CW:CW,ST_SUM!$L:$L,$G33,ST_SUM!$M:$M,IF($B33='PART METHOD'!$D$4,"FMCNC1",IF($B33='PART METHOD'!$D$6,"FMCNC2","STD")))/IF($B33='PART METHOD'!$D$4,COUNTIFS($G:$G,$G33,$V:$V,"●",$A:$A,CI$5,$B:$B,'PART METHOD'!$D$4),IF($B33='PART METHOD'!$D$6,COUNTIFS($G:$G,$G33,$V:$V,"●",$A:$A,CI$5,$B:$B,'PART METHOD'!$D$6),COUNTIFS($G:$G,$G33,$V:$V,"●",$A:$A,CI$5,$B:$B,"&lt;&gt;"&amp;'PART METHOD'!$D$4,$B:$B,"&lt;&gt;"&amp;'PART METHOD'!$D$6)))/CI$3,0)/3600/$E33</f>
        <v>0</v>
      </c>
      <c r="CJ33" s="0" t="n">
        <f aca="false">IF($W33="●",SUMIFS(ST_SUM!CX:CX,ST_SUM!$L:$L,$G33,ST_SUM!$N:$N,IF($B33='PART METHOD'!$D$5,"HAND","STD"))/COUNTIFS($G:$G,$G33,$W:$W,"●",$A:$A,CJ$5,$B:$B,IF($B33='PART METHOD'!$D$5,'PART METHOD'!$D$5,"&lt;&gt;"&amp;'PART METHOD'!$D$5))/CJ$3,0)/3600/$E33</f>
        <v>0</v>
      </c>
      <c r="CK33" s="0" t="n">
        <f aca="false">IF($X33="●",SUMIFS(ST_SUM!CY:CY,ST_SUM!$L:$L,$G33)/COUNTIFS($G:$G,$G33,$X:$X,"●",$A:$A,CK$5)/CK$3,0)/3600/$E33</f>
        <v>0</v>
      </c>
      <c r="CL33" s="0" t="n">
        <f aca="false">IF($Y33="●",SUMIFS(ST_SUM!CZ:CZ,ST_SUM!$L:$L,$G33)/COUNTIFS($G:$G,$G33,$Y:$Y,"●",$A:$A,CL$5)/CL$3,0)/3600/$E33</f>
        <v>0</v>
      </c>
      <c r="CM33" s="0" t="n">
        <f aca="false">IF($Z33="●",SUMIFS(ST_SUM!DA:DA,ST_SUM!$L:$L,$G33)/COUNTIFS($G:$G,$G33,$Z:$Z,"●",$A:$A,CM$5)/CM$3,0)/3600/$E33</f>
        <v>0</v>
      </c>
      <c r="CN33" s="0" t="n">
        <f aca="false">IF($AA33="●",SUMIFS(ST_SUM!DB:DB,ST_SUM!$L:$L,$G33)/COUNTIFS($G:$G,$G33,$AA:$AA,"●",$A:$A,CN$5)/CN$3,0)/3600/$E33</f>
        <v>0</v>
      </c>
      <c r="CO33" s="0" t="n">
        <f aca="false">IF($AB33="●",SUMIFS(ST_SUM!DC:DC,ST_SUM!$L:$L,$G33)/COUNTIFS($G:$G,$G33,$AB:$AB,"●",$A:$A,CO$5)/CO$3,0)/3600/$E33</f>
        <v>0</v>
      </c>
      <c r="CP33" s="0" t="n">
        <f aca="false">IF($AC33="●",SUMIFS(ST_SUM!DD:DD,ST_SUM!$L:$L,$G33)/COUNTIFS($G:$G,$G33,$AC:$AC,"●",$A:$A,CP$5)/CP$3,0)/3600/$E33</f>
        <v>0</v>
      </c>
      <c r="CQ33" s="0" t="n">
        <f aca="false">IF($AD33="●",SUMIFS(ST_SUM!DE:DE,ST_SUM!$L:$L,$G33)/COUNTIFS($G:$G,$G33,$AD:$AD,"●",$A:$A,CQ$5)/CQ$3,0)/3600/$E33</f>
        <v>0</v>
      </c>
      <c r="CR33" s="0" t="n">
        <f aca="false">IF($AE33="●",SUMIFS(ST_SUM!DF:DF,ST_SUM!$L:$L,$G33)/COUNTIFS($G:$G,$G33,$AE:$AE,"●",$A:$A,CR$5)/CR$3,0)/3600/$E33</f>
        <v>0</v>
      </c>
      <c r="CS33" s="0" t="n">
        <f aca="false">IF($AF33="●",SUMIFS(ST_SUM!DG:DG,ST_SUM!$L:$L,$G33)/COUNTIFS($G:$G,$G33,$AF:$AF,"●",$A:$A,CS$5)/CS$3,0)/3600/$E33</f>
        <v>0</v>
      </c>
      <c r="CT33" s="0" t="n">
        <f aca="false">IF($AG33="●",SUMIFS(ST_SUM!DH:DH,ST_SUM!$L:$L,$G33)/COUNTIFS($G:$G,$G33,$AG:$AG,"●",$A:$A,CT$5)/CT$3,0)/3600/$E33</f>
        <v>0</v>
      </c>
      <c r="CU33" s="0" t="n">
        <f aca="false">IF($AH33="●",SUMIFS(ST_SUM!DI:DI,ST_SUM!$L:$L,$G33)/COUNTIFS($G:$G,$G33,$AH:$AH,"●",$A:$A,CU$5)/CU$3,0)/3600/$E33</f>
        <v>0</v>
      </c>
      <c r="CV33" s="0" t="n">
        <f aca="false">IF($AI33="●",SUMIFS(ST_SUM!DJ:DJ,ST_SUM!$L:$L,$G33)/COUNTIFS($G:$G,$G33,$AI:$AI,"●",$A:$A,CV$5)/CV$3,0)/3600/$E33</f>
        <v>0</v>
      </c>
      <c r="CW33" s="0" t="n">
        <f aca="false">IF($AJ33="●",SUMIFS(ST_SUM!DK:DK,ST_SUM!$L:$L,$G33)/COUNTIFS($G:$G,$G33,$AJ:$AJ,"●",$A:$A,CW$5)/CW$3,0)/3600/$E33</f>
        <v>0</v>
      </c>
      <c r="CX33" s="0" t="n">
        <f aca="false">IF($AK33="●",SUMIFS(ST_SUM!DL:DL,ST_SUM!$L:$L,$G33)/COUNTIFS($G:$G,$G33,$AK:$AK,"●",$A:$A,CX$5)/CX$3,0)/3600/$E33</f>
        <v>0</v>
      </c>
      <c r="CY33" s="0" t="n">
        <f aca="false">IF($AL33="●",SUMIFS(ST_SUM!DM:DM,ST_SUM!$L:$L,$G33)/COUNTIFS($G:$G,$G33,$AL:$AL,"●",$A:$A,CY$5)/CY$3,0)/3600/$E33</f>
        <v>0</v>
      </c>
      <c r="CZ33" s="0" t="n">
        <f aca="false">IF($AM33="●",SUMIFS(ST_SUM!DN:DN,ST_SUM!$L:$L,$G33)/COUNTIFS($G:$G,$G33,$AM:$AM,"●",$A:$A,CZ$5)/CZ$3,0)/3600/$E33</f>
        <v>0</v>
      </c>
      <c r="DA33" s="0" t="n">
        <f aca="false">IF($AN33="●",SUMIFS(ST_SUM!DO:DO,ST_SUM!$L:$L,$G33)/COUNTIFS($G:$G,$G33,$AN:$AN,"●",$A:$A,DA$5)/DA$3,0)/3600/$E33</f>
        <v>0</v>
      </c>
      <c r="DB33" s="0" t="n">
        <f aca="false">IF($AO33="●",SUMIFS(ST_SUM!DP:DP,ST_SUM!$L:$L,$G33)/COUNTIFS($G:$G,$G33,$AO:$AO,"●",$A:$A,DB$5)/DB$3,0)/3600/$E33</f>
        <v>0</v>
      </c>
      <c r="DC33" s="0" t="n">
        <f aca="false">IF($AP33="●",SUMIFS(ST_SUM!DQ:DQ,ST_SUM!$L:$L,$G33)/COUNTIFS($G:$G,$G33,$AP:$AP,"●",$A:$A,DC$5)/DC$3,0)/3600/$E33</f>
        <v>0</v>
      </c>
      <c r="DD33" s="0" t="n">
        <f aca="false">IF($AQ33="●",SUMIFS(ST_SUM!DR:DR,ST_SUM!$L:$L,$G33)/COUNTIFS($G:$G,$G33,$AQ:$AQ,"●",$A:$A,DD$5)/DD$3,0)/3600/$E33</f>
        <v>0</v>
      </c>
      <c r="DE33" s="0" t="n">
        <f aca="false">IF($AR33="●",SUMIFS(ST_SUM!DS:DS,ST_SUM!$L:$L,$G33)/COUNTIFS($G:$G,$G33,$AR:$AR,"●",$A:$A,DE$5)/DE$3,0)/3600/$E33</f>
        <v>0</v>
      </c>
      <c r="DF33" s="0" t="n">
        <f aca="false">IF($AS33="●",SUMIFS(ST_SUM!DT:DT,ST_SUM!$L:$L,$G33)/COUNTIFS($G:$G,$G33,$AS:$AS,"●",$A:$A,DF$5)/DF$3,0)/3600/$E33</f>
        <v>0</v>
      </c>
      <c r="DG33" s="0" t="n">
        <f aca="false">IF($AT33="●",SUMIFS(ST_SUM!DU:DU,ST_SUM!$L:$L,$G33)/COUNTIFS($G:$G,$G33,$AT:$AT,"●",$A:$A,DG$5)/DG$3,0)/3600/$E33</f>
        <v>0</v>
      </c>
      <c r="DH33" s="0" t="n">
        <f aca="false">IF($AU33="●",SUMIFS(ST_SUM!DV:DV,ST_SUM!$L:$L,$G33)/COUNTIFS($G:$G,$G33,$AU:$AU,"●",$A:$A,DH$5)/DH$3,0)/3600/$E33</f>
        <v>0</v>
      </c>
      <c r="DI33" s="0" t="n">
        <f aca="false">IF($AV33="●",SUMIFS(ST_SUM!DW:DW,ST_SUM!$L:$L,$G33)/COUNTIFS($G:$G,$G33,$AV:$AV,"●",$A:$A,DI$5)/DI$3,0)/3600/$E33</f>
        <v>0</v>
      </c>
      <c r="DJ33" s="0" t="n">
        <f aca="false">IF($AW33="●",SUMIFS(ST_SUM!DX:DX,ST_SUM!$L:$L,$G33)/COUNTIFS($G:$G,$G33,$AW:$AW,"●",$A:$A,DJ$5)/DJ$3,0)/3600/$E33</f>
        <v>0</v>
      </c>
      <c r="DK33" s="0" t="n">
        <f aca="false">IF($AX33="●",SUMIFS(ST_SUM!DY:DY,ST_SUM!$L:$L,$G33)/COUNTIFS($G:$G,$G33,$AX:$AX,"●",$A:$A,DK$5)/DK$3,0)/3600/$E33</f>
        <v>0</v>
      </c>
      <c r="DL33" s="0" t="n">
        <f aca="false">IF($AY33="●",SUMIFS(ST_SUM!DZ:DZ,ST_SUM!$L:$L,$G33)/COUNTIFS($G:$G,$G33,$AY:$AY,"●",$A:$A,DL$5)/DL$3,0)/3600/$E33</f>
        <v>0</v>
      </c>
      <c r="DM33" s="0" t="n">
        <f aca="false">IF($AZ33="●",SUMIFS(ST_SUM!EA:EA,ST_SUM!$L:$L,$G33)/COUNTIFS($G:$G,$G33,$AZ:$AZ,"●",$A:$A,DM$5)/DM$3,0)/3600/$E33</f>
        <v>0</v>
      </c>
      <c r="DN33" s="0" t="n">
        <f aca="false">IF($BA33="●",SUMIFS(ST_SUM!EB:EB,ST_SUM!$L:$L,$G33)/COUNTIFS($G:$G,$G33,$BA:$BA,"●",$A:$A,DN$5)/DN$3,0)/3600/$E33</f>
        <v>0</v>
      </c>
      <c r="DO33" s="0" t="n">
        <f aca="false">IF($BB33="●",SUMIFS(ST_SUM!EC:EC,ST_SUM!$L:$L,$G33)/COUNTIFS($G:$G,$G33,$BB:$BB,"●",$A:$A,DO$5)/DO$3,0)/3600/$E33</f>
        <v>0</v>
      </c>
      <c r="DP33" s="0" t="n">
        <f aca="false">IF($BC33="●",SUMIFS(ST_SUM!ED:ED,ST_SUM!$L:$L,$G33)/COUNTIFS($G:$G,$G33,$BC:$BC,"●",$A:$A,DP$5)/DP$3,0)/3600/$E33</f>
        <v>0</v>
      </c>
      <c r="DQ33" s="0" t="n">
        <f aca="false">IF($BD33="●",SUMIFS(ST_SUM!EE:EE,ST_SUM!$L:$L,$G33)/COUNTIFS($G:$G,$G33,$BD:$BD,"●",$A:$A,DQ$5)/DQ$3,0)/3600/$E33</f>
        <v>0</v>
      </c>
      <c r="DR33" s="0" t="n">
        <f aca="false">IF($BE33="●",SUMIFS(ST_SUM!EF:EF,ST_SUM!$L:$L,$G33)/COUNTIFS($G:$G,$G33,$BE:$BE,"●",$A:$A,DR$5)/DR$3,0)/3600/$E33</f>
        <v>0</v>
      </c>
      <c r="DS33" s="0" t="n">
        <f aca="false">IF($BF33="●",SUMIFS(ST_SUM!EG:EG,ST_SUM!$L:$L,$G33)/COUNTIFS($G:$G,$G33,$BF:$BF,"●",$A:$A,DS$5)/DS$3,0)/3600/$E33</f>
        <v>0</v>
      </c>
      <c r="DT33" s="0" t="n">
        <f aca="false">IF($BG33="●",SUMIFS(ST_SUM!EH:EH,ST_SUM!$L:$L,$G33)/COUNTIFS($G:$G,$G33,$BG:$BG,"●",$A:$A,DT$5)/DT$3,0)/3600/$E33</f>
        <v>0</v>
      </c>
      <c r="DU33" s="0" t="n">
        <f aca="false">IF($BH33="●",SUMIFS(ST_SUM!EI:EI,ST_SUM!$L:$L,$G33)/COUNTIFS($G:$G,$G33,$BH:$BH,"●",$A:$A,DU$5)/DU$3,0)/3600/$E33</f>
        <v>0</v>
      </c>
      <c r="DV33" s="0" t="n">
        <f aca="false">IF($BI33="●",SUMIFS(ST_SUM!EJ:EJ,ST_SUM!$L:$L,$G33)/COUNTIFS($G:$G,$G33,$BI:$BI,"●",$A:$A,DV$5)/DV$3,0)/3600/$E33</f>
        <v>0</v>
      </c>
      <c r="DW33" s="0" t="n">
        <f aca="false">IF($BJ33="●",SUMIFS(ST_SUM!EK:EK,ST_SUM!$L:$L,$G33)/COUNTIFS($G:$G,$G33,$BJ:$BJ,"●",$A:$A,DW$5)/DW$3,0)/3600/$E33</f>
        <v>0</v>
      </c>
      <c r="DX33" s="0" t="n">
        <f aca="false">IF($BK33="●",SUMIFS(ST_SUM!EL:EL,ST_SUM!$L:$L,$G33)/COUNTIFS($G:$G,$G33,$BK:$BK,"●",$A:$A,DX$5)/DX$3,0)/3600/$E33</f>
        <v>0</v>
      </c>
      <c r="DY33" s="0" t="n">
        <f aca="false">IF($BL33="●",SUMIFS(ST_SUM!EM:EM,ST_SUM!$L:$L,$G33)/COUNTIFS($G:$G,$G33,$BL:$BL,"●",$A:$A,DY$5)/DY$3,0)/3600/$E33</f>
        <v>0</v>
      </c>
      <c r="DZ33" s="0" t="n">
        <f aca="false">IF($BM33="●",SUMIFS(ST_SUM!EN:EN,ST_SUM!$L:$L,$G33)/COUNTIFS($G:$G,$G33,$BM:$BM,"●",$A:$A,DZ$5)/DZ$3,0)/3600/$E33</f>
        <v>0</v>
      </c>
      <c r="EA33" s="0" t="n">
        <f aca="false">IF($BN33="●",SUMIFS(ST_SUM!EO:EO,ST_SUM!$L:$L,$G33)/COUNTIFS($G:$G,$G33,$BN:$BN,"●",$A:$A,EA$5)/EA$3,0)/3600/$E33</f>
        <v>0</v>
      </c>
      <c r="EB33" s="0" t="n">
        <f aca="false">IF($BO33="●",SUMIFS(ST_SUM!EP:EP,ST_SUM!$L:$L,$G33)/COUNTIFS($G:$G,$G33,$BO:$BO,"●",$A:$A,EB$5)/EB$3,0)/3600/$E33</f>
        <v>0</v>
      </c>
      <c r="EC33" s="0" t="n">
        <f aca="false">IF($BP33="●",SUMIFS(ST_SUM!EQ:EQ,ST_SUM!$L:$L,$G33)/COUNTIFS($G:$G,$G33,$BP:$BP,"●",$A:$A,EC$5)/EC$3,0)/3600/$E33</f>
        <v>0</v>
      </c>
      <c r="ED33" s="0" t="n">
        <f aca="false">IF($BQ33="●",SUMIFS(ST_SUM!ER:ER,ST_SUM!$L:$L,$G33)/COUNTIFS($G:$G,$G33,$BQ:$BQ,"●",$A:$A,ED$5)/ED$3,0)/3600/$E33</f>
        <v>0</v>
      </c>
      <c r="EE33" s="0" t="n">
        <f aca="false">IF($BR33="●",SUMIFS(ST_SUM!ES:ES,ST_SUM!$L:$L,$G33)/COUNTIFS($G:$G,$G33,$BR:$BR,"●",$A:$A,EE$5)/EE$3,0)/3600/$E33</f>
        <v>0</v>
      </c>
      <c r="EF33" s="0" t="n">
        <f aca="false">IF($BS33="●",SUMIFS(ST_SUM!ET:ET,ST_SUM!$L:$L,$G33)/COUNTIFS($G:$G,$G33,$BS:$BS,"●",$A:$A,EF$5)/EF$3,0)/3600/$E33</f>
        <v>0</v>
      </c>
      <c r="EG33" s="0" t="n">
        <f aca="false">IF($BT33="●",SUMIFS(ST_SUM!EU:EU,ST_SUM!$L:$L,$G33)/COUNTIFS($G:$G,$G33,$BT:$BT,"●",$A:$A,EG$5)/EG$3,0)/3600/$E33</f>
        <v>0</v>
      </c>
      <c r="EH33" s="0" t="n">
        <f aca="false">SUM(BU33:EG33)</f>
        <v>0</v>
      </c>
      <c r="EI33" s="0" t="n">
        <f aca="false">IF($H33="●",SUMIFS(ST_SUM!EW:EW,ST_SUM!$L:$L,$G33)/COUNTIFS($G:$G,$G33,$H:$H,"●",$A:$A,EI$5)/EI$3,0)/3600/$E33</f>
        <v>0</v>
      </c>
      <c r="EJ33" s="0" t="n">
        <f aca="false">IF($I33="●",SUMIFS(ST_SUM!EX:EX,ST_SUM!$L:$L,$G33)/COUNTIFS($G:$G,$G33,$I:$I,"●",$A:$A,EJ$5)/EJ$3,0)/3600/$E33</f>
        <v>0</v>
      </c>
      <c r="EK33" s="0" t="n">
        <f aca="false">IF($J33="●",SUMIFS(ST_SUM!EY:EY,ST_SUM!$L:$L,$G33)/COUNTIFS($G:$G,$G33,$J:$J,"●",$A:$A,EK$5)/EK$3,0)/3600/$E33</f>
        <v>0</v>
      </c>
      <c r="EL33" s="0" t="n">
        <f aca="false">IF($K33="●",SUMIFS(ST_SUM!EZ:EZ,ST_SUM!$L:$L,$G33)/COUNTIFS($G:$G,$G33,$K:$K,"●",$A:$A,EL$5)/EL$3,0)/3600/$E33</f>
        <v>0</v>
      </c>
      <c r="EM33" s="0" t="n">
        <f aca="false">IF($L33="●",SUMIFS(ST_SUM!FA:FA,ST_SUM!$L:$L,$G33)/COUNTIFS($G:$G,$G33,$L:$L,"●",$A:$A,EM$5)/EM$3,0)/3600/$E33</f>
        <v>0</v>
      </c>
      <c r="EN33" s="0" t="n">
        <f aca="false">IF($M33="●",SUMIFS(ST_SUM!FB:FB,ST_SUM!$L:$L,$G33)/COUNTIFS($G:$G,$G33,$M:$M,"●",$A:$A,EN$5)/EN$3,0)/3600/$E33</f>
        <v>0</v>
      </c>
      <c r="EO33" s="0" t="n">
        <f aca="false">IF($N33="●",SUMIFS(ST_SUM!FC:FC,ST_SUM!$L:$L,$G33)/COUNTIFS($G:$G,$G33,$N:$N,"●",$A:$A,EO$5)/EO$3,0)/3600/$E33</f>
        <v>0</v>
      </c>
      <c r="EP33" s="0" t="n">
        <f aca="false">IF($O33="●",SUMIFS(ST_SUM!FD:FD,ST_SUM!$L:$L,$G33,ST_SUM!$M:$M,IF($B33='PART METHOD'!$D$4,"FMCNC1",IF($B33='PART METHOD'!$D$6,"FMCNC2","STD")))/IF($B33='PART METHOD'!$D$4,COUNTIFS($G:$G,$G33,$O:$O,"●",$A:$A,EP$5,$B:$B,'PART METHOD'!$D$4),IF($B33='PART METHOD'!$D$6,COUNTIFS($G:$G,$G33,$O:$O,"●",$A:$A,EP$5,$B:$B,'PART METHOD'!$D$6),COUNTIFS($G:$G,$G33,$O:$O,"●",$A:$A,EP$5,$B:$B,"&lt;&gt;"&amp;'PART METHOD'!$D$4,$B:$B,"&lt;&gt;"&amp;'PART METHOD'!$D$6)))/EP$3,0)/3600/$E33</f>
        <v>0</v>
      </c>
      <c r="EQ33" s="0" t="n">
        <f aca="false">IF($P33="●",SUMIFS(ST_SUM!FE:FE,ST_SUM!$L:$L,$G33,ST_SUM!$M:$M,IF($B33='PART METHOD'!$D$4,"FMCNC1",IF($B33='PART METHOD'!$D$6,"FMCNC2","STD")))/IF($B33='PART METHOD'!$D$4,COUNTIFS($G:$G,$G33,$P:$P,"●",$A:$A,EQ$5,$B:$B,'PART METHOD'!$D$4),IF($B33='PART METHOD'!$D$6,COUNTIFS($G:$G,$G33,$P:$P,"●",$A:$A,EQ$5,$B:$B,'PART METHOD'!$D$6),COUNTIFS($G:$G,$G33,$P:$P,"●",$A:$A,EQ$5,$B:$B,"&lt;&gt;"&amp;'PART METHOD'!$D$4,$B:$B,"&lt;&gt;"&amp;'PART METHOD'!$D$6)))/EQ$3,0)/3600/$E33</f>
        <v>0</v>
      </c>
      <c r="ER33" s="0" t="n">
        <f aca="false">IF($Q33="●",SUMIFS(ST_SUM!FF:FF,ST_SUM!$L:$L,$G33,ST_SUM!$M:$M,IF($B33='PART METHOD'!$D$4,"FMCNC1",IF($B33='PART METHOD'!$D$6,"FMCNC2","STD")))/IF($B33='PART METHOD'!$D$4,COUNTIFS($G:$G,$G33,$Q:$Q,"●",$A:$A,ER$5,$B:$B,'PART METHOD'!$D$4),IF($B33='PART METHOD'!$D$6,COUNTIFS($G:$G,$G33,$Q:$Q,"●",$A:$A,ER$5,$B:$B,'PART METHOD'!$D$6),COUNTIFS($G:$G,$G33,$Q:$Q,"●",$A:$A,ER$5,$B:$B,"&lt;&gt;"&amp;'PART METHOD'!$D$4,$B:$B,"&lt;&gt;"&amp;'PART METHOD'!$D$6)))/ER$3,0)/3600/$E33</f>
        <v>0</v>
      </c>
      <c r="ES33" s="0" t="n">
        <f aca="false">IF($R33="●",SUMIFS(ST_SUM!FG:FG,ST_SUM!$L:$L,$G33,ST_SUM!$M:$M,IF($B33='PART METHOD'!$D$4,"FMCNC1",IF($B33='PART METHOD'!$D$6,"FMCNC2","STD")))/IF($B33='PART METHOD'!$D$4,COUNTIFS($G:$G,$G33,$R:$R,"●",$A:$A,ES$5,$B:$B,'PART METHOD'!$D$4),IF($B33='PART METHOD'!$D$6,COUNTIFS($G:$G,$G33,$R:$R,"●",$A:$A,ES$5,$B:$B,'PART METHOD'!$D$6),COUNTIFS($G:$G,$G33,$R:$R,"●",$A:$A,ES$5,$B:$B,"&lt;&gt;"&amp;'PART METHOD'!$D$4,$B:$B,"&lt;&gt;"&amp;'PART METHOD'!$D$6)))/ES$3,0)/3600/$E33</f>
        <v>0</v>
      </c>
      <c r="ET33" s="0" t="n">
        <f aca="false">IF($S33="●",SUMIFS(ST_SUM!FH:FH,ST_SUM!$L:$L,$G33,ST_SUM!$M:$M,IF($B33='PART METHOD'!$D$4,"FMCNC1",IF($B33='PART METHOD'!$D$6,"FMCNC2","STD")))/IF($B33='PART METHOD'!$D$4,COUNTIFS($G:$G,$G33,$S:$S,"●",$A:$A,ET$5,$B:$B,'PART METHOD'!$D$4),IF($B33='PART METHOD'!$D$6,COUNTIFS($G:$G,$G33,$S:$S,"●",$A:$A,ET$5,$B:$B,'PART METHOD'!$D$6),COUNTIFS($G:$G,$G33,$S:$S,"●",$A:$A,ET$5,$B:$B,"&lt;&gt;"&amp;'PART METHOD'!$D$4,$B:$B,"&lt;&gt;"&amp;'PART METHOD'!$D$6)))/ET$3,0)/3600/$E33</f>
        <v>0</v>
      </c>
      <c r="EU33" s="0" t="n">
        <f aca="false">IF($T33="●",SUMIFS(ST_SUM!FI:FI,ST_SUM!$L:$L,$G33,ST_SUM!$M:$M,IF($B33='PART METHOD'!$D$4,"FMCNC1",IF($B33='PART METHOD'!$D$6,"FMCNC2","STD")))/IF($B33='PART METHOD'!$D$4,COUNTIFS($G:$G,$G33,$T:$T,"●",$A:$A,EU$5,$B:$B,'PART METHOD'!$D$4),IF($B33='PART METHOD'!$D$6,COUNTIFS($G:$G,$G33,$T:$T,"●",$A:$A,EU$5,$B:$B,'PART METHOD'!$D$6),COUNTIFS($G:$G,$G33,$T:$T,"●",$A:$A,EU$5,$B:$B,"&lt;&gt;"&amp;'PART METHOD'!$D$4,$B:$B,"&lt;&gt;"&amp;'PART METHOD'!$D$6)))/EU$3,0)/3600/$E33</f>
        <v>0</v>
      </c>
      <c r="EV33" s="0" t="n">
        <f aca="false">IF($U33="●",SUMIFS(ST_SUM!FJ:FJ,ST_SUM!$L:$L,$G33,ST_SUM!$M:$M,IF($B33='PART METHOD'!$D$4,"FMCNC1",IF($B33='PART METHOD'!$D$6,"FMCNC2","STD")))/IF($B33='PART METHOD'!$D$4,COUNTIFS($G:$G,$G33,$U:$U,"●",$A:$A,EV$5,$B:$B,'PART METHOD'!$D$4),IF($B33='PART METHOD'!$D$6,COUNTIFS($G:$G,$G33,$U:$U,"●",$A:$A,EV$5,$B:$B,'PART METHOD'!$D$6),COUNTIFS($G:$G,$G33,$U:$U,"●",$A:$A,EV$5,$B:$B,"&lt;&gt;"&amp;'PART METHOD'!$D$4,$B:$B,"&lt;&gt;"&amp;'PART METHOD'!$D$6)))/EV$3,0)/3600/$E33</f>
        <v>0</v>
      </c>
      <c r="EW33" s="0" t="n">
        <f aca="false">IF($V33="●",SUMIFS(ST_SUM!FK:FK,ST_SUM!$L:$L,$G33,ST_SUM!$M:$M,IF($B33='PART METHOD'!$D$4,"FMCNC1",IF($B33='PART METHOD'!$D$6,"FMCNC2","STD")))/IF($B33='PART METHOD'!$D$4,COUNTIFS($G:$G,$G33,$V:$V,"●",$A:$A,EW$5,$B:$B,'PART METHOD'!$D$4),IF($B33='PART METHOD'!$D$6,COUNTIFS($G:$G,$G33,$V:$V,"●",$A:$A,EW$5,$B:$B,'PART METHOD'!$D$6),COUNTIFS($G:$G,$G33,$V:$V,"●",$A:$A,EW$5,$B:$B,"&lt;&gt;"&amp;'PART METHOD'!$D$4,$B:$B,"&lt;&gt;"&amp;'PART METHOD'!$D$6)))/EW$3,0)/3600/$E33</f>
        <v>0</v>
      </c>
      <c r="EX33" s="0" t="n">
        <f aca="false">IF($W33="●",SUMIFS(ST_SUM!FL:FL,ST_SUM!$L:$L,$G33,ST_SUM!$N:$N,IF($B33='PART METHOD'!$D$5,"HAND","STD"))/COUNTIFS($G:$G,$G33,$W:$W,"●",$A:$A,EX$5,$B:$B,IF($B33='PART METHOD'!$D$5,'PART METHOD'!$D$5,"&lt;&gt;"&amp;'PART METHOD'!$D$5))/EX$3,0)/3600/$E33</f>
        <v>0</v>
      </c>
      <c r="EY33" s="0" t="n">
        <f aca="false">IF($X33="●",SUMIFS(ST_SUM!FM:FM,ST_SUM!$L:$L,$G33)/COUNTIFS($G:$G,$G33,$X:$X,"●",$A:$A,EY$5)/EY$3,0)/3600/$E33</f>
        <v>0</v>
      </c>
      <c r="EZ33" s="0" t="n">
        <f aca="false">IF($Y33="●",SUMIFS(ST_SUM!FN:FN,ST_SUM!$L:$L,$G33)/COUNTIFS($G:$G,$G33,$Y:$Y,"●",$A:$A,EZ$5)/EZ$3,0)/3600/$E33</f>
        <v>0</v>
      </c>
      <c r="FA33" s="0" t="n">
        <f aca="false">IF($Z33="●",SUMIFS(ST_SUM!FO:FO,ST_SUM!$L:$L,$G33)/COUNTIFS($G:$G,$G33,$Z:$Z,"●",$A:$A,FA$5)/FA$3,0)/3600/$E33</f>
        <v>0</v>
      </c>
      <c r="FB33" s="0" t="n">
        <f aca="false">IF($AA33="●",SUMIFS(ST_SUM!FP:FP,ST_SUM!$L:$L,$G33)/COUNTIFS($G:$G,$G33,$AA:$AA,"●",$A:$A,FB$5)/FB$3,0)/3600/$E33</f>
        <v>0</v>
      </c>
      <c r="FC33" s="0" t="n">
        <f aca="false">IF($AB33="●",SUMIFS(ST_SUM!FQ:FQ,ST_SUM!$L:$L,$G33)/COUNTIFS($G:$G,$G33,$AB:$AB,"●",$A:$A,FC$5)/FC$3,0)/3600/$E33</f>
        <v>0</v>
      </c>
      <c r="FD33" s="0" t="n">
        <f aca="false">IF($AC33="●",SUMIFS(ST_SUM!FR:FR,ST_SUM!$L:$L,$G33)/COUNTIFS($G:$G,$G33,$AC:$AC,"●",$A:$A,FD$5)/FD$3,0)/3600/$E33</f>
        <v>0</v>
      </c>
      <c r="FE33" s="0" t="n">
        <f aca="false">IF($AD33="●",SUMIFS(ST_SUM!FS:FS,ST_SUM!$L:$L,$G33)/COUNTIFS($G:$G,$G33,$AD:$AD,"●",$A:$A,FE$5)/FE$3,0)/3600/$E33</f>
        <v>0</v>
      </c>
      <c r="FF33" s="0" t="n">
        <f aca="false">IF($AE33="●",SUMIFS(ST_SUM!FT:FT,ST_SUM!$L:$L,$G33)/COUNTIFS($G:$G,$G33,$AE:$AE,"●",$A:$A,FF$5)/FF$3,0)/3600/$E33</f>
        <v>0</v>
      </c>
      <c r="FG33" s="0" t="n">
        <f aca="false">IF($AF33="●",SUMIFS(ST_SUM!FU:FU,ST_SUM!$L:$L,$G33)/COUNTIFS($G:$G,$G33,$AF:$AF,"●",$A:$A,FG$5)/FG$3,0)/3600/$E33</f>
        <v>0</v>
      </c>
      <c r="FH33" s="0" t="n">
        <f aca="false">IF($AG33="●",SUMIFS(ST_SUM!FV:FV,ST_SUM!$L:$L,$G33)/COUNTIFS($G:$G,$G33,$AG:$AG,"●",$A:$A,FH$5)/FH$3,0)/3600/$E33</f>
        <v>0</v>
      </c>
      <c r="FI33" s="0" t="n">
        <f aca="false">IF($AH33="●",SUMIFS(ST_SUM!FW:FW,ST_SUM!$L:$L,$G33)/COUNTIFS($G:$G,$G33,$AH:$AH,"●",$A:$A,FI$5)/FI$3,0)/3600/$E33</f>
        <v>0</v>
      </c>
      <c r="FJ33" s="0" t="n">
        <f aca="false">IF($AI33="●",SUMIFS(ST_SUM!FX:FX,ST_SUM!$L:$L,$G33)/COUNTIFS($G:$G,$G33,$AI:$AI,"●",$A:$A,FJ$5)/FJ$3,0)/3600/$E33</f>
        <v>0</v>
      </c>
      <c r="FK33" s="0" t="n">
        <f aca="false">IF($AJ33="●",SUMIFS(ST_SUM!FY:FY,ST_SUM!$L:$L,$G33)/COUNTIFS($G:$G,$G33,$AJ:$AJ,"●",$A:$A,FK$5)/FK$3,0)/3600/$E33</f>
        <v>0</v>
      </c>
      <c r="FL33" s="0" t="n">
        <f aca="false">IF($AK33="●",SUMIFS(ST_SUM!FZ:FZ,ST_SUM!$L:$L,$G33)/COUNTIFS($G:$G,$G33,$AK:$AK,"●",$A:$A,FL$5)/FL$3,0)/3600/$E33</f>
        <v>0</v>
      </c>
      <c r="FM33" s="0" t="n">
        <f aca="false">IF($AL33="●",SUMIFS(ST_SUM!GA:GA,ST_SUM!$L:$L,$G33)/COUNTIFS($G:$G,$G33,$AL:$AL,"●",$A:$A,FM$5)/FM$3,0)/3600/$E33</f>
        <v>0</v>
      </c>
      <c r="FN33" s="0" t="n">
        <f aca="false">IF($AM33="●",SUMIFS(ST_SUM!GB:GB,ST_SUM!$L:$L,$G33)/COUNTIFS($G:$G,$G33,$AM:$AM,"●",$A:$A,FN$5)/FN$3,0)/3600/$E33</f>
        <v>0</v>
      </c>
      <c r="FO33" s="0" t="n">
        <f aca="false">IF($AN33="●",SUMIFS(ST_SUM!GC:GC,ST_SUM!$L:$L,$G33)/COUNTIFS($G:$G,$G33,$AN:$AN,"●",$A:$A,FO$5)/FO$3,0)/3600/$E33</f>
        <v>0</v>
      </c>
      <c r="FP33" s="0" t="n">
        <f aca="false">IF($AO33="●",SUMIFS(ST_SUM!GD:GD,ST_SUM!$L:$L,$G33)/COUNTIFS($G:$G,$G33,$AO:$AO,"●",$A:$A,FP$5)/FP$3,0)/3600/$E33</f>
        <v>0</v>
      </c>
      <c r="FQ33" s="0" t="n">
        <f aca="false">IF($AP33="●",SUMIFS(ST_SUM!GE:GE,ST_SUM!$L:$L,$G33)/COUNTIFS($G:$G,$G33,$AP:$AP,"●",$A:$A,FQ$5)/FQ$3,0)/3600/$E33</f>
        <v>0</v>
      </c>
      <c r="FR33" s="0" t="n">
        <f aca="false">IF($AQ33="●",SUMIFS(ST_SUM!GF:GF,ST_SUM!$L:$L,$G33)/COUNTIFS($G:$G,$G33,$AQ:$AQ,"●",$A:$A,FR$5)/FR$3,0)/3600/$E33</f>
        <v>0</v>
      </c>
      <c r="FS33" s="0" t="n">
        <f aca="false">IF($AR33="●",SUMIFS(ST_SUM!GG:GG,ST_SUM!$L:$L,$G33)/COUNTIFS($G:$G,$G33,$AR:$AR,"●",$A:$A,FS$5)/FS$3,0)/3600/$E33</f>
        <v>0</v>
      </c>
      <c r="FT33" s="0" t="n">
        <f aca="false">IF($AS33="●",SUMIFS(ST_SUM!GH:GH,ST_SUM!$L:$L,$G33)/COUNTIFS($G:$G,$G33,$AS:$AS,"●",$A:$A,FT$5)/FT$3,0)/3600/$E33</f>
        <v>0</v>
      </c>
      <c r="FU33" s="0" t="n">
        <f aca="false">IF($AT33="●",SUMIFS(ST_SUM!GI:GI,ST_SUM!$L:$L,$G33)/COUNTIFS($G:$G,$G33,$AT:$AT,"●",$A:$A,FU$5)/FU$3,0)/3600/$E33</f>
        <v>0</v>
      </c>
      <c r="FV33" s="0" t="n">
        <f aca="false">IF($AU33="●",SUMIFS(ST_SUM!GJ:GJ,ST_SUM!$L:$L,$G33)/COUNTIFS($G:$G,$G33,$AU:$AU,"●",$A:$A,FV$5)/FV$3,0)/3600/$E33</f>
        <v>0</v>
      </c>
      <c r="FW33" s="0" t="n">
        <f aca="false">IF($AV33="●",SUMIFS(ST_SUM!GK:GK,ST_SUM!$L:$L,$G33)/COUNTIFS($G:$G,$G33,$AV:$AV,"●",$A:$A,FW$5)/FW$3,0)/3600/$E33</f>
        <v>0</v>
      </c>
      <c r="FX33" s="0" t="n">
        <f aca="false">IF($AW33="●",SUMIFS(ST_SUM!GL:GL,ST_SUM!$L:$L,$G33)/COUNTIFS($G:$G,$G33,$AW:$AW,"●",$A:$A,FX$5)/FX$3,0)/3600/$E33</f>
        <v>0</v>
      </c>
      <c r="FY33" s="0" t="n">
        <f aca="false">IF($AX33="●",SUMIFS(ST_SUM!GM:GM,ST_SUM!$L:$L,$G33)/COUNTIFS($G:$G,$G33,$AX:$AX,"●",$A:$A,FY$5)/FY$3,0)/3600/$E33</f>
        <v>0</v>
      </c>
      <c r="FZ33" s="0" t="n">
        <f aca="false">IF($AY33="●",SUMIFS(ST_SUM!GN:GN,ST_SUM!$L:$L,$G33)/COUNTIFS($G:$G,$G33,$AY:$AY,"●",$A:$A,FZ$5)/FZ$3,0)/3600/$E33</f>
        <v>0</v>
      </c>
      <c r="GA33" s="0" t="n">
        <f aca="false">IF($AZ33="●",SUMIFS(ST_SUM!GO:GO,ST_SUM!$L:$L,$G33)/COUNTIFS($G:$G,$G33,$AZ:$AZ,"●",$A:$A,GA$5)/GA$3,0)/3600/$E33</f>
        <v>0</v>
      </c>
      <c r="GB33" s="0" t="n">
        <f aca="false">IF($BA33="●",SUMIFS(ST_SUM!GP:GP,ST_SUM!$L:$L,$G33)/COUNTIFS($G:$G,$G33,$BA:$BA,"●",$A:$A,GB$5)/GB$3,0)/3600/$E33</f>
        <v>0</v>
      </c>
      <c r="GC33" s="0" t="n">
        <f aca="false">IF($BB33="●",SUMIFS(ST_SUM!GQ:GQ,ST_SUM!$L:$L,$G33)/COUNTIFS($G:$G,$G33,$BB:$BB,"●",$A:$A,GC$5)/GC$3,0)/3600/$E33</f>
        <v>0</v>
      </c>
      <c r="GD33" s="0" t="n">
        <f aca="false">IF($BC33="●",SUMIFS(ST_SUM!GR:GR,ST_SUM!$L:$L,$G33)/COUNTIFS($G:$G,$G33,$BC:$BC,"●",$A:$A,GD$5)/GD$3,0)/3600/$E33</f>
        <v>0</v>
      </c>
      <c r="GE33" s="0" t="n">
        <f aca="false">IF($BD33="●",SUMIFS(ST_SUM!GS:GS,ST_SUM!$L:$L,$G33)/COUNTIFS($G:$G,$G33,$BD:$BD,"●",$A:$A,GE$5)/GE$3,0)/3600/$E33</f>
        <v>0</v>
      </c>
      <c r="GF33" s="0" t="n">
        <f aca="false">IF($BE33="●",SUMIFS(ST_SUM!GT:GT,ST_SUM!$L:$L,$G33)/COUNTIFS($G:$G,$G33,$BE:$BE,"●",$A:$A,GF$5)/GF$3,0)/3600/$E33</f>
        <v>0</v>
      </c>
      <c r="GG33" s="0" t="n">
        <f aca="false">IF($BF33="●",SUMIFS(ST_SUM!GU:GU,ST_SUM!$L:$L,$G33)/COUNTIFS($G:$G,$G33,$BF:$BF,"●",$A:$A,GG$5)/GG$3,0)/3600/$E33</f>
        <v>0</v>
      </c>
      <c r="GH33" s="0" t="n">
        <f aca="false">IF($BG33="●",SUMIFS(ST_SUM!GV:GV,ST_SUM!$L:$L,$G33)/COUNTIFS($G:$G,$G33,$BG:$BG,"●",$A:$A,GH$5)/GH$3,0)/3600/$E33</f>
        <v>0</v>
      </c>
      <c r="GI33" s="0" t="n">
        <f aca="false">IF($BH33="●",SUMIFS(ST_SUM!GW:GW,ST_SUM!$L:$L,$G33)/COUNTIFS($G:$G,$G33,$BH:$BH,"●",$A:$A,GI$5)/GI$3,0)/3600/$E33</f>
        <v>0</v>
      </c>
      <c r="GJ33" s="0" t="n">
        <f aca="false">IF($BI33="●",SUMIFS(ST_SUM!GX:GX,ST_SUM!$L:$L,$G33)/COUNTIFS($G:$G,$G33,$BI:$BI,"●",$A:$A,GJ$5)/GJ$3,0)/3600/$E33</f>
        <v>0</v>
      </c>
      <c r="GK33" s="0" t="n">
        <f aca="false">IF($BJ33="●",SUMIFS(ST_SUM!GY:GY,ST_SUM!$L:$L,$G33)/COUNTIFS($G:$G,$G33,$BJ:$BJ,"●",$A:$A,GK$5)/GK$3,0)/3600/$E33</f>
        <v>0</v>
      </c>
      <c r="GL33" s="0" t="n">
        <f aca="false">IF($BK33="●",SUMIFS(ST_SUM!GZ:GZ,ST_SUM!$L:$L,$G33)/COUNTIFS($G:$G,$G33,$BK:$BK,"●",$A:$A,GL$5)/GL$3,0)/3600/$E33</f>
        <v>0</v>
      </c>
      <c r="GM33" s="0" t="n">
        <f aca="false">IF($BL33="●",SUMIFS(ST_SUM!HA:HA,ST_SUM!$L:$L,$G33)/COUNTIFS($G:$G,$G33,$BL:$BL,"●",$A:$A,GM$5)/GM$3,0)/3600/$E33</f>
        <v>0</v>
      </c>
      <c r="GN33" s="0" t="n">
        <f aca="false">IF($BM33="●",SUMIFS(ST_SUM!HB:HB,ST_SUM!$L:$L,$G33)/COUNTIFS($G:$G,$G33,$BM:$BM,"●",$A:$A,GN$5)/GN$3,0)/3600/$E33</f>
        <v>0</v>
      </c>
      <c r="GO33" s="0" t="n">
        <f aca="false">IF($BN33="●",SUMIFS(ST_SUM!HC:HC,ST_SUM!$L:$L,$G33)/COUNTIFS($G:$G,$G33,$BN:$BN,"●",$A:$A,GO$5)/GO$3,0)/3600/$E33</f>
        <v>0</v>
      </c>
      <c r="GP33" s="0" t="n">
        <f aca="false">IF($BO33="●",SUMIFS(ST_SUM!HD:HD,ST_SUM!$L:$L,$G33)/COUNTIFS($G:$G,$G33,$BO:$BO,"●",$A:$A,GP$5)/GP$3,0)/3600/$E33</f>
        <v>0</v>
      </c>
      <c r="GQ33" s="0" t="n">
        <f aca="false">IF($BP33="●",SUMIFS(ST_SUM!HE:HE,ST_SUM!$L:$L,$G33)/COUNTIFS($G:$G,$G33,$BP:$BP,"●",$A:$A,GQ$5)/GQ$3,0)/3600/$E33</f>
        <v>0</v>
      </c>
      <c r="GR33" s="0" t="n">
        <f aca="false">IF($BQ33="●",SUMIFS(ST_SUM!HF:HF,ST_SUM!$L:$L,$G33)/COUNTIFS($G:$G,$G33,$BQ:$BQ,"●",$A:$A,GR$5)/GR$3,0)/3600/$E33</f>
        <v>0</v>
      </c>
      <c r="GS33" s="0" t="n">
        <f aca="false">IF($BR33="●",SUMIFS(ST_SUM!HG:HG,ST_SUM!$L:$L,$G33)/COUNTIFS($G:$G,$G33,$BR:$BR,"●",$A:$A,GS$5)/GS$3,0)/3600/$E33</f>
        <v>0</v>
      </c>
      <c r="GT33" s="0" t="n">
        <f aca="false">IF($BS33="●",SUMIFS(ST_SUM!HH:HH,ST_SUM!$L:$L,$G33)/COUNTIFS($G:$G,$G33,$BS:$BS,"●",$A:$A,GT$5)/GT$3,0)/3600/$E33</f>
        <v>0</v>
      </c>
      <c r="GU33" s="0" t="n">
        <f aca="false">IF($BT33="●",SUMIFS(ST_SUM!HI:HI,ST_SUM!$L:$L,$G33)/COUNTIFS($G:$G,$G33,$BT:$BT,"●",$A:$A,GU$5)/GU$3,0)/3600/$E33</f>
        <v>0</v>
      </c>
      <c r="GV33" s="0" t="n">
        <f aca="false">SUM(EI33:GU33)</f>
        <v>0</v>
      </c>
      <c r="GW33" s="0" t="n">
        <f aca="false">IF($H33="●",SUMIFS(ST_SUM!HK:HK,ST_SUM!$L:$L,$G33)/COUNTIFS($G:$G,$G33,$H:$H,"●",$A:$A,GW$5)/GW$3,0)/3600/$E33</f>
        <v>0</v>
      </c>
      <c r="GX33" s="0" t="n">
        <f aca="false">IF($I33="●",SUMIFS(ST_SUM!HL:HL,ST_SUM!$L:$L,$G33)/COUNTIFS($G:$G,$G33,$I:$I,"●",$A:$A,GX$5)/GX$3,0)/3600/$E33</f>
        <v>0</v>
      </c>
      <c r="GY33" s="0" t="n">
        <f aca="false">IF($J33="●",SUMIFS(ST_SUM!HM:HM,ST_SUM!$L:$L,$G33)/COUNTIFS($G:$G,$G33,$J:$J,"●",$A:$A,GY$5)/GY$3,0)/3600/$E33</f>
        <v>0</v>
      </c>
      <c r="GZ33" s="0" t="n">
        <f aca="false">IF($K33="●",SUMIFS(ST_SUM!HN:HN,ST_SUM!$L:$L,$G33)/COUNTIFS($G:$G,$G33,$K:$K,"●",$A:$A,GZ$5)/GZ$3,0)/3600/$E33</f>
        <v>0</v>
      </c>
      <c r="HA33" s="0" t="n">
        <f aca="false">IF($L33="●",SUMIFS(ST_SUM!HO:HO,ST_SUM!$L:$L,$G33)/COUNTIFS($G:$G,$G33,$L:$L,"●",$A:$A,HA$5)/HA$3,0)/3600/$E33</f>
        <v>0</v>
      </c>
      <c r="HB33" s="0" t="n">
        <f aca="false">IF($M33="●",SUMIFS(ST_SUM!HP:HP,ST_SUM!$L:$L,$G33)/COUNTIFS($G:$G,$G33,$M:$M,"●",$A:$A,HB$5)/HB$3,0)/3600/$E33</f>
        <v>0</v>
      </c>
      <c r="HC33" s="0" t="n">
        <f aca="false">IF($N33="●",SUMIFS(ST_SUM!HQ:HQ,ST_SUM!$L:$L,$G33)/COUNTIFS($G:$G,$G33,$N:$N,"●",$A:$A,HC$5)/HC$3,0)/3600/$E33</f>
        <v>0</v>
      </c>
      <c r="HD33" s="0" t="n">
        <f aca="false">IF($O33="●",SUMIFS(ST_SUM!HR:HR,ST_SUM!$L:$L,$G33,ST_SUM!$M:$M,IF($B33='PART METHOD'!$D$4,"FMCNC1",IF($B33='PART METHOD'!$D$6,"FMCNC2","STD")))/IF($B33='PART METHOD'!$D$4,COUNTIFS($G:$G,$G33,$O:$O,"●",$A:$A,HD$5,$B:$B,'PART METHOD'!$D$4),IF($B33='PART METHOD'!$D$6,COUNTIFS($G:$G,$G33,$O:$O,"●",$A:$A,HD$5,$B:$B,'PART METHOD'!$D$6),COUNTIFS($G:$G,$G33,$O:$O,"●",$A:$A,HD$5,$B:$B,"&lt;&gt;"&amp;'PART METHOD'!$D$4,$B:$B,"&lt;&gt;"&amp;'PART METHOD'!$D$6)))/HD$3,0)/3600/$E33</f>
        <v>0</v>
      </c>
      <c r="HE33" s="0" t="n">
        <f aca="false">IF($P33="●",SUMIFS(ST_SUM!HS:HS,ST_SUM!$L:$L,$G33,ST_SUM!$M:$M,IF($B33='PART METHOD'!$D$4,"FMCNC1",IF($B33='PART METHOD'!$D$6,"FMCNC2","STD")))/IF($B33='PART METHOD'!$D$4,COUNTIFS($G:$G,$G33,$P:$P,"●",$A:$A,HE$5,$B:$B,'PART METHOD'!$D$4),IF($B33='PART METHOD'!$D$6,COUNTIFS($G:$G,$G33,$P:$P,"●",$A:$A,HE$5,$B:$B,'PART METHOD'!$D$6),COUNTIFS($G:$G,$G33,$P:$P,"●",$A:$A,HE$5,$B:$B,"&lt;&gt;"&amp;'PART METHOD'!$D$4,$B:$B,"&lt;&gt;"&amp;'PART METHOD'!$D$6)))/HE$3,0)/3600/$E33</f>
        <v>0</v>
      </c>
      <c r="HF33" s="0" t="n">
        <f aca="false">IF($Q33="●",SUMIFS(ST_SUM!HT:HT,ST_SUM!$L:$L,$G33,ST_SUM!$M:$M,IF($B33='PART METHOD'!$D$4,"FMCNC1",IF($B33='PART METHOD'!$D$6,"FMCNC2","STD")))/IF($B33='PART METHOD'!$D$4,COUNTIFS($G:$G,$G33,$Q:$Q,"●",$A:$A,HF$5,$B:$B,'PART METHOD'!$D$4),IF($B33='PART METHOD'!$D$6,COUNTIFS($G:$G,$G33,$Q:$Q,"●",$A:$A,HF$5,$B:$B,'PART METHOD'!$D$6),COUNTIFS($G:$G,$G33,$Q:$Q,"●",$A:$A,HF$5,$B:$B,"&lt;&gt;"&amp;'PART METHOD'!$D$4,$B:$B,"&lt;&gt;"&amp;'PART METHOD'!$D$6)))/HF$3,0)/3600/$E33</f>
        <v>0</v>
      </c>
      <c r="HG33" s="0" t="n">
        <f aca="false">IF($R33="●",SUMIFS(ST_SUM!HU:HU,ST_SUM!$L:$L,$G33,ST_SUM!$M:$M,IF($B33='PART METHOD'!$D$4,"FMCNC1",IF($B33='PART METHOD'!$D$6,"FMCNC2","STD")))/IF($B33='PART METHOD'!$D$4,COUNTIFS($G:$G,$G33,$R:$R,"●",$A:$A,HG$5,$B:$B,'PART METHOD'!$D$4),IF($B33='PART METHOD'!$D$6,COUNTIFS($G:$G,$G33,$R:$R,"●",$A:$A,HG$5,$B:$B,'PART METHOD'!$D$6),COUNTIFS($G:$G,$G33,$R:$R,"●",$A:$A,HG$5,$B:$B,"&lt;&gt;"&amp;'PART METHOD'!$D$4,$B:$B,"&lt;&gt;"&amp;'PART METHOD'!$D$6)))/HG$3,0)/3600/$E33</f>
        <v>0</v>
      </c>
      <c r="HH33" s="0" t="n">
        <f aca="false">IF($S33="●",SUMIFS(ST_SUM!HV:HV,ST_SUM!$L:$L,$G33,ST_SUM!$M:$M,IF($B33='PART METHOD'!$D$4,"FMCNC1",IF($B33='PART METHOD'!$D$6,"FMCNC2","STD")))/IF($B33='PART METHOD'!$D$4,COUNTIFS($G:$G,$G33,$S:$S,"●",$A:$A,HH$5,$B:$B,'PART METHOD'!$D$4),IF($B33='PART METHOD'!$D$6,COUNTIFS($G:$G,$G33,$S:$S,"●",$A:$A,HH$5,$B:$B,'PART METHOD'!$D$6),COUNTIFS($G:$G,$G33,$S:$S,"●",$A:$A,HH$5,$B:$B,"&lt;&gt;"&amp;'PART METHOD'!$D$4,$B:$B,"&lt;&gt;"&amp;'PART METHOD'!$D$6)))/HH$3,0)/3600/$E33</f>
        <v>0</v>
      </c>
      <c r="HI33" s="0" t="n">
        <f aca="false">IF($T33="●",SUMIFS(ST_SUM!HW:HW,ST_SUM!$L:$L,$G33,ST_SUM!$M:$M,IF($B33='PART METHOD'!$D$4,"FMCNC1",IF($B33='PART METHOD'!$D$6,"FMCNC2","STD")))/IF($B33='PART METHOD'!$D$4,COUNTIFS($G:$G,$G33,$T:$T,"●",$A:$A,HI$5,$B:$B,'PART METHOD'!$D$4),IF($B33='PART METHOD'!$D$6,COUNTIFS($G:$G,$G33,$T:$T,"●",$A:$A,HI$5,$B:$B,'PART METHOD'!$D$6),COUNTIFS($G:$G,$G33,$T:$T,"●",$A:$A,HI$5,$B:$B,"&lt;&gt;"&amp;'PART METHOD'!$D$4,$B:$B,"&lt;&gt;"&amp;'PART METHOD'!$D$6)))/HI$3,0)/3600/$E33</f>
        <v>0</v>
      </c>
      <c r="HJ33" s="0" t="n">
        <f aca="false">IF($U33="●",SUMIFS(ST_SUM!HX:HX,ST_SUM!$L:$L,$G33,ST_SUM!$M:$M,IF($B33='PART METHOD'!$D$4,"FMCNC1",IF($B33='PART METHOD'!$D$6,"FMCNC2","STD")))/IF($B33='PART METHOD'!$D$4,COUNTIFS($G:$G,$G33,$U:$U,"●",$A:$A,HJ$5,$B:$B,'PART METHOD'!$D$4),IF($B33='PART METHOD'!$D$6,COUNTIFS($G:$G,$G33,$U:$U,"●",$A:$A,HJ$5,$B:$B,'PART METHOD'!$D$6),COUNTIFS($G:$G,$G33,$U:$U,"●",$A:$A,HJ$5,$B:$B,"&lt;&gt;"&amp;'PART METHOD'!$D$4,$B:$B,"&lt;&gt;"&amp;'PART METHOD'!$D$6)))/HJ$3,0)/3600/$E33</f>
        <v>0</v>
      </c>
      <c r="HK33" s="0" t="n">
        <f aca="false">IF($V33="●",SUMIFS(ST_SUM!HY:HY,ST_SUM!$L:$L,$G33,ST_SUM!$M:$M,IF($B33='PART METHOD'!$D$4,"FMCNC1",IF($B33='PART METHOD'!$D$6,"FMCNC2","STD")))/IF($B33='PART METHOD'!$D$4,COUNTIFS($G:$G,$G33,$V:$V,"●",$A:$A,HK$5,$B:$B,'PART METHOD'!$D$4),IF($B33='PART METHOD'!$D$6,COUNTIFS($G:$G,$G33,$V:$V,"●",$A:$A,HK$5,$B:$B,'PART METHOD'!$D$6),COUNTIFS($G:$G,$G33,$V:$V,"●",$A:$A,HK$5,$B:$B,"&lt;&gt;"&amp;'PART METHOD'!$D$4,$B:$B,"&lt;&gt;"&amp;'PART METHOD'!$D$6)))/HK$3,0)/3600/$E33</f>
        <v>0</v>
      </c>
      <c r="HL33" s="0" t="n">
        <f aca="false">IF($W33="●",SUMIFS(ST_SUM!HZ:HZ,ST_SUM!$L:$L,$G33,ST_SUM!$N:$N,IF($B33='PART METHOD'!$D$5,"HAND","STD"))/COUNTIFS($G:$G,$G33,$W:$W,"●",$A:$A,HL$5,$B:$B,IF($B33='PART METHOD'!$D$5,'PART METHOD'!$D$5,"&lt;&gt;"&amp;'PART METHOD'!$D$5))/HL$3,0)/3600/$E33</f>
        <v>0</v>
      </c>
      <c r="HM33" s="0" t="n">
        <f aca="false">IF($X33="●",SUMIFS(ST_SUM!IA:IA,ST_SUM!$L:$L,$G33)/COUNTIFS($G:$G,$G33,$X:$X,"●",$A:$A,HM$5)/HM$3,0)/3600/$E33</f>
        <v>0</v>
      </c>
      <c r="HN33" s="0" t="n">
        <f aca="false">IF($Y33="●",SUMIFS(ST_SUM!IB:IB,ST_SUM!$L:$L,$G33)/COUNTIFS($G:$G,$G33,$Y:$Y,"●",$A:$A,HN$5)/HN$3,0)/3600/$E33</f>
        <v>0</v>
      </c>
      <c r="HO33" s="0" t="n">
        <f aca="false">IF($Z33="●",SUMIFS(ST_SUM!IC:IC,ST_SUM!$L:$L,$G33)/COUNTIFS($G:$G,$G33,$Z:$Z,"●",$A:$A,HO$5)/HO$3,0)/3600/$E33</f>
        <v>0</v>
      </c>
      <c r="HP33" s="0" t="n">
        <f aca="false">IF($AA33="●",SUMIFS(ST_SUM!ID:ID,ST_SUM!$L:$L,$G33)/COUNTIFS($G:$G,$G33,$AA:$AA,"●",$A:$A,HP$5)/HP$3,0)/3600/$E33</f>
        <v>0</v>
      </c>
      <c r="HQ33" s="0" t="n">
        <f aca="false">IF($AB33="●",SUMIFS(ST_SUM!IE:IE,ST_SUM!$L:$L,$G33)/COUNTIFS($G:$G,$G33,$AB:$AB,"●",$A:$A,HQ$5)/HQ$3,0)/3600/$E33</f>
        <v>0</v>
      </c>
      <c r="HR33" s="0" t="n">
        <f aca="false">IF($AC33="●",SUMIFS(ST_SUM!IF:IF,ST_SUM!$L:$L,$G33)/COUNTIFS($G:$G,$G33,$AC:$AC,"●",$A:$A,HR$5)/HR$3,0)/3600/$E33</f>
        <v>0</v>
      </c>
      <c r="HS33" s="0" t="n">
        <f aca="false">IF($AD33="●",SUMIFS(ST_SUM!IG:IG,ST_SUM!$L:$L,$G33)/COUNTIFS($G:$G,$G33,$AD:$AD,"●",$A:$A,HS$5)/HS$3,0)/3600/$E33</f>
        <v>0</v>
      </c>
      <c r="HT33" s="0" t="n">
        <f aca="false">IF($AE33="●",SUMIFS(ST_SUM!IH:IH,ST_SUM!$L:$L,$G33)/COUNTIFS($G:$G,$G33,$AE:$AE,"●",$A:$A,HT$5)/HT$3,0)/3600/$E33</f>
        <v>0</v>
      </c>
      <c r="HU33" s="0" t="n">
        <f aca="false">IF($AF33="●",SUMIFS(ST_SUM!II:II,ST_SUM!$L:$L,$G33)/COUNTIFS($G:$G,$G33,$AF:$AF,"●",$A:$A,HU$5)/HU$3,0)/3600/$E33</f>
        <v>0</v>
      </c>
      <c r="HV33" s="0" t="n">
        <f aca="false">IF($AG33="●",SUMIFS(ST_SUM!IJ:IJ,ST_SUM!$L:$L,$G33)/COUNTIFS($G:$G,$G33,$AG:$AG,"●",$A:$A,HV$5)/HV$3,0)/3600/$E33</f>
        <v>0</v>
      </c>
      <c r="HW33" s="0" t="n">
        <f aca="false">IF($AH33="●",SUMIFS(ST_SUM!IK:IK,ST_SUM!$L:$L,$G33)/COUNTIFS($G:$G,$G33,$AH:$AH,"●",$A:$A,HW$5)/HW$3,0)/3600/$E33</f>
        <v>0</v>
      </c>
      <c r="HX33" s="0" t="n">
        <f aca="false">IF($AI33="●",SUMIFS(ST_SUM!IL:IL,ST_SUM!$L:$L,$G33)/COUNTIFS($G:$G,$G33,$AI:$AI,"●",$A:$A,HX$5)/HX$3,0)/3600/$E33</f>
        <v>0</v>
      </c>
      <c r="HY33" s="0" t="n">
        <f aca="false">IF($AJ33="●",SUMIFS(ST_SUM!IM:IM,ST_SUM!$L:$L,$G33)/COUNTIFS($G:$G,$G33,$AJ:$AJ,"●",$A:$A,HY$5)/HY$3,0)/3600/$E33</f>
        <v>0</v>
      </c>
      <c r="HZ33" s="0" t="n">
        <f aca="false">IF($AK33="●",SUMIFS(ST_SUM!IN:IN,ST_SUM!$L:$L,$G33)/COUNTIFS($G:$G,$G33,$AK:$AK,"●",$A:$A,HZ$5)/HZ$3,0)/3600/$E33</f>
        <v>0</v>
      </c>
      <c r="IA33" s="0" t="n">
        <f aca="false">IF($AL33="●",SUMIFS(ST_SUM!IO:IO,ST_SUM!$L:$L,$G33)/COUNTIFS($G:$G,$G33,$AL:$AL,"●",$A:$A,IA$5)/IA$3,0)/3600/$E33</f>
        <v>0</v>
      </c>
      <c r="IB33" s="0" t="n">
        <f aca="false">IF($AM33="●",SUMIFS(ST_SUM!IP:IP,ST_SUM!$L:$L,$G33)/COUNTIFS($G:$G,$G33,$AM:$AM,"●",$A:$A,IB$5)/IB$3,0)/3600/$E33</f>
        <v>0</v>
      </c>
      <c r="IC33" s="0" t="n">
        <f aca="false">IF($AN33="●",SUMIFS(ST_SUM!IQ:IQ,ST_SUM!$L:$L,$G33)/COUNTIFS($G:$G,$G33,$AN:$AN,"●",$A:$A,IC$5)/IC$3,0)/3600/$E33</f>
        <v>0</v>
      </c>
      <c r="ID33" s="0" t="n">
        <f aca="false">IF($AO33="●",SUMIFS(ST_SUM!IR:IR,ST_SUM!$L:$L,$G33)/COUNTIFS($G:$G,$G33,$AO:$AO,"●",$A:$A,ID$5)/ID$3,0)/3600/$E33</f>
        <v>0</v>
      </c>
      <c r="IE33" s="0" t="n">
        <f aca="false">IF($AP33="●",SUMIFS(ST_SUM!IS:IS,ST_SUM!$L:$L,$G33)/COUNTIFS($G:$G,$G33,$AP:$AP,"●",$A:$A,IE$5)/IE$3,0)/3600/$E33</f>
        <v>0</v>
      </c>
      <c r="IF33" s="0" t="n">
        <f aca="false">IF($AQ33="●",SUMIFS(ST_SUM!IT:IT,ST_SUM!$L:$L,$G33)/COUNTIFS($G:$G,$G33,$AQ:$AQ,"●",$A:$A,IF$5)/IF$3,0)/3600/$E33</f>
        <v>0</v>
      </c>
      <c r="IG33" s="0" t="n">
        <f aca="false">IF($AR33="●",SUMIFS(ST_SUM!IU:IU,ST_SUM!$L:$L,$G33)/COUNTIFS($G:$G,$G33,$AR:$AR,"●",$A:$A,IG$5)/IG$3,0)/3600/$E33</f>
        <v>0</v>
      </c>
      <c r="IH33" s="0" t="n">
        <f aca="false">IF($AS33="●",SUMIFS(ST_SUM!IV:IV,ST_SUM!$L:$L,$G33)/COUNTIFS($G:$G,$G33,$AS:$AS,"●",$A:$A,IH$5)/IH$3,0)/3600/$E33</f>
        <v>0</v>
      </c>
      <c r="II33" s="0" t="n">
        <f aca="false">IF($AT33="●",SUMIFS(ST_SUM!IW:IW,ST_SUM!$L:$L,$G33)/COUNTIFS($G:$G,$G33,$AT:$AT,"●",$A:$A,II$5)/II$3,0)/3600/$E33</f>
        <v>0</v>
      </c>
      <c r="IJ33" s="0" t="n">
        <f aca="false">IF($AU33="●",SUMIFS(ST_SUM!IX:IX,ST_SUM!$L:$L,$G33)/COUNTIFS($G:$G,$G33,$AU:$AU,"●",$A:$A,IJ$5)/IJ$3,0)/3600/$E33</f>
        <v>0</v>
      </c>
      <c r="IK33" s="0" t="n">
        <f aca="false">IF($AV33="●",SUMIFS(ST_SUM!IY:IY,ST_SUM!$L:$L,$G33)/COUNTIFS($G:$G,$G33,$AV:$AV,"●",$A:$A,IK$5)/IK$3,0)/3600/$E33</f>
        <v>0</v>
      </c>
      <c r="IL33" s="0" t="n">
        <f aca="false">IF($AW33="●",SUMIFS(ST_SUM!IZ:IZ,ST_SUM!$L:$L,$G33)/COUNTIFS($G:$G,$G33,$AW:$AW,"●",$A:$A,IL$5)/IL$3,0)/3600/$E33</f>
        <v>0</v>
      </c>
      <c r="IM33" s="0" t="n">
        <f aca="false">IF($AX33="●",SUMIFS(ST_SUM!JA:JA,ST_SUM!$L:$L,$G33)/COUNTIFS($G:$G,$G33,$AX:$AX,"●",$A:$A,IM$5)/IM$3,0)/3600/$E33</f>
        <v>0</v>
      </c>
      <c r="IN33" s="0" t="n">
        <f aca="false">IF($AY33="●",SUMIFS(ST_SUM!JB:JB,ST_SUM!$L:$L,$G33)/COUNTIFS($G:$G,$G33,$AY:$AY,"●",$A:$A,IN$5)/IN$3,0)/3600/$E33</f>
        <v>0</v>
      </c>
      <c r="IO33" s="0" t="n">
        <f aca="false">IF($AZ33="●",SUMIFS(ST_SUM!JC:JC,ST_SUM!$L:$L,$G33)/COUNTIFS($G:$G,$G33,$AZ:$AZ,"●",$A:$A,IO$5)/IO$3,0)/3600/$E33</f>
        <v>0</v>
      </c>
      <c r="IP33" s="0" t="n">
        <f aca="false">IF($BA33="●",SUMIFS(ST_SUM!JD:JD,ST_SUM!$L:$L,$G33)/COUNTIFS($G:$G,$G33,$BA:$BA,"●",$A:$A,IP$5)/IP$3,0)/3600/$E33</f>
        <v>0</v>
      </c>
      <c r="IQ33" s="0" t="n">
        <f aca="false">IF($BB33="●",SUMIFS(ST_SUM!JE:JE,ST_SUM!$L:$L,$G33)/COUNTIFS($G:$G,$G33,$BB:$BB,"●",$A:$A,IQ$5)/IQ$3,0)/3600/$E33</f>
        <v>0</v>
      </c>
      <c r="IR33" s="0" t="n">
        <f aca="false">IF($BC33="●",SUMIFS(ST_SUM!JF:JF,ST_SUM!$L:$L,$G33)/COUNTIFS($G:$G,$G33,$BC:$BC,"●",$A:$A,IR$5)/IR$3,0)/3600/$E33</f>
        <v>0</v>
      </c>
      <c r="IS33" s="0" t="n">
        <f aca="false">IF($BD33="●",SUMIFS(ST_SUM!JG:JG,ST_SUM!$L:$L,$G33)/COUNTIFS($G:$G,$G33,$BD:$BD,"●",$A:$A,IS$5)/IS$3,0)/3600/$E33</f>
        <v>0</v>
      </c>
      <c r="IT33" s="0" t="n">
        <f aca="false">IF($BE33="●",SUMIFS(ST_SUM!JH:JH,ST_SUM!$L:$L,$G33)/COUNTIFS($G:$G,$G33,$BE:$BE,"●",$A:$A,IT$5)/IT$3,0)/3600/$E33</f>
        <v>0</v>
      </c>
      <c r="IU33" s="0" t="n">
        <f aca="false">IF($BF33="●",SUMIFS(ST_SUM!JI:JI,ST_SUM!$L:$L,$G33)/COUNTIFS($G:$G,$G33,$BF:$BF,"●",$A:$A,IU$5)/IU$3,0)/3600/$E33</f>
        <v>0</v>
      </c>
      <c r="IV33" s="0" t="n">
        <f aca="false">IF($BG33="●",SUMIFS(ST_SUM!JJ:JJ,ST_SUM!$L:$L,$G33)/COUNTIFS($G:$G,$G33,$BG:$BG,"●",$A:$A,IV$5)/IV$3,0)/3600/$E33</f>
        <v>0</v>
      </c>
      <c r="IW33" s="0" t="n">
        <f aca="false">IF($BH33="●",SUMIFS(ST_SUM!JK:JK,ST_SUM!$L:$L,$G33)/COUNTIFS($G:$G,$G33,$BH:$BH,"●",$A:$A,IW$5)/IW$3,0)/3600/$E33</f>
        <v>0</v>
      </c>
      <c r="IX33" s="0" t="n">
        <f aca="false">IF($BI33="●",SUMIFS(ST_SUM!JL:JL,ST_SUM!$L:$L,$G33)/COUNTIFS($G:$G,$G33,$BI:$BI,"●",$A:$A,IX$5)/IX$3,0)/3600/$E33</f>
        <v>0</v>
      </c>
      <c r="IY33" s="0" t="n">
        <f aca="false">IF($BJ33="●",SUMIFS(ST_SUM!JM:JM,ST_SUM!$L:$L,$G33)/COUNTIFS($G:$G,$G33,$BJ:$BJ,"●",$A:$A,IY$5)/IY$3,0)/3600/$E33</f>
        <v>0</v>
      </c>
      <c r="IZ33" s="0" t="n">
        <f aca="false">IF($BK33="●",SUMIFS(ST_SUM!JN:JN,ST_SUM!$L:$L,$G33)/COUNTIFS($G:$G,$G33,$BK:$BK,"●",$A:$A,IZ$5)/IZ$3,0)/3600/$E33</f>
        <v>0</v>
      </c>
      <c r="JA33" s="0" t="n">
        <f aca="false">IF($BL33="●",SUMIFS(ST_SUM!JO:JO,ST_SUM!$L:$L,$G33)/COUNTIFS($G:$G,$G33,$BL:$BL,"●",$A:$A,JA$5)/JA$3,0)/3600/$E33</f>
        <v>0</v>
      </c>
      <c r="JB33" s="0" t="n">
        <f aca="false">IF($BM33="●",SUMIFS(ST_SUM!JP:JP,ST_SUM!$L:$L,$G33)/COUNTIFS($G:$G,$G33,$BM:$BM,"●",$A:$A,JB$5)/JB$3,0)/3600/$E33</f>
        <v>0</v>
      </c>
      <c r="JC33" s="0" t="n">
        <f aca="false">IF($BN33="●",SUMIFS(ST_SUM!JQ:JQ,ST_SUM!$L:$L,$G33)/COUNTIFS($G:$G,$G33,$BN:$BN,"●",$A:$A,JC$5)/JC$3,0)/3600/$E33</f>
        <v>0</v>
      </c>
      <c r="JD33" s="0" t="n">
        <f aca="false">IF($BO33="●",SUMIFS(ST_SUM!JR:JR,ST_SUM!$L:$L,$G33)/COUNTIFS($G:$G,$G33,$BO:$BO,"●",$A:$A,JD$5)/JD$3,0)/3600/$E33</f>
        <v>0</v>
      </c>
      <c r="JE33" s="0" t="n">
        <f aca="false">IF($BP33="●",SUMIFS(ST_SUM!JS:JS,ST_SUM!$L:$L,$G33)/COUNTIFS($G:$G,$G33,$BP:$BP,"●",$A:$A,JE$5)/JE$3,0)/3600/$E33</f>
        <v>0</v>
      </c>
      <c r="JF33" s="0" t="n">
        <f aca="false">IF($BQ33="●",SUMIFS(ST_SUM!JT:JT,ST_SUM!$L:$L,$G33)/COUNTIFS($G:$G,$G33,$BQ:$BQ,"●",$A:$A,JF$5)/JF$3,0)/3600/$E33</f>
        <v>0</v>
      </c>
      <c r="JG33" s="0" t="n">
        <f aca="false">IF($BR33="●",SUMIFS(ST_SUM!JU:JU,ST_SUM!$L:$L,$G33)/COUNTIFS($G:$G,$G33,$BR:$BR,"●",$A:$A,JG$5)/JG$3,0)/3600/$E33</f>
        <v>0</v>
      </c>
      <c r="JH33" s="0" t="n">
        <f aca="false">IF($BS33="●",SUMIFS(ST_SUM!JV:JV,ST_SUM!$L:$L,$G33)/COUNTIFS($G:$G,$G33,$BS:$BS,"●",$A:$A,JH$5)/JH$3,0)/3600/$E33</f>
        <v>0</v>
      </c>
      <c r="JI33" s="0" t="n">
        <f aca="false">IF($BT33="●",SUMIFS(ST_SUM!JW:JW,ST_SUM!$L:$L,$G33)/COUNTIFS($G:$G,$G33,$BT:$BT,"●",$A:$A,JI$5)/JI$3,0)/3600/$E33</f>
        <v>0</v>
      </c>
      <c r="JJ33" s="0" t="n">
        <f aca="false">SUM(GW33:JI33)</f>
        <v>0</v>
      </c>
      <c r="JK33" s="0" t="n">
        <f aca="false">IF($H33="●",SUMIFS(ST_SUM!JY:JY,ST_SUM!$L:$L,$G33)/COUNTIFS($G:$G,$G33,$H:$H,"●",$A:$A,JK$5)/JK$3,0)/3600/$E33</f>
        <v>0</v>
      </c>
      <c r="JL33" s="0" t="n">
        <f aca="false">IF($I33="●",SUMIFS(ST_SUM!JZ:JZ,ST_SUM!$L:$L,$G33)/COUNTIFS($G:$G,$G33,$I:$I,"●",$A:$A,JL$5)/JL$3,0)/3600/$E33</f>
        <v>0</v>
      </c>
      <c r="JM33" s="0" t="n">
        <f aca="false">IF($J33="●",SUMIFS(ST_SUM!KA:KA,ST_SUM!$L:$L,$G33)/COUNTIFS($G:$G,$G33,$J:$J,"●",$A:$A,JM$5)/JM$3,0)/3600/$E33</f>
        <v>0</v>
      </c>
      <c r="JN33" s="0" t="n">
        <f aca="false">IF($K33="●",SUMIFS(ST_SUM!KB:KB,ST_SUM!$L:$L,$G33)/COUNTIFS($G:$G,$G33,$K:$K,"●",$A:$A,JN$5)/JN$3,0)/3600/$E33</f>
        <v>0</v>
      </c>
      <c r="JO33" s="0" t="n">
        <f aca="false">IF($L33="●",SUMIFS(ST_SUM!KC:KC,ST_SUM!$L:$L,$G33)/COUNTIFS($G:$G,$G33,$L:$L,"●",$A:$A,JO$5)/JO$3,0)/3600/$E33</f>
        <v>0</v>
      </c>
      <c r="JP33" s="0" t="n">
        <f aca="false">IF($M33="●",SUMIFS(ST_SUM!KD:KD,ST_SUM!$L:$L,$G33)/COUNTIFS($G:$G,$G33,$M:$M,"●",$A:$A,JP$5)/JP$3,0)/3600/$E33</f>
        <v>0</v>
      </c>
      <c r="JQ33" s="0" t="n">
        <f aca="false">IF($N33="●",SUMIFS(ST_SUM!KE:KE,ST_SUM!$L:$L,$G33)/COUNTIFS($G:$G,$G33,$N:$N,"●",$A:$A,JQ$5)/JQ$3,0)/3600/$E33</f>
        <v>0</v>
      </c>
      <c r="JR33" s="0" t="n">
        <f aca="false">IF($O33="●",SUMIFS(ST_SUM!KF:KF,ST_SUM!$L:$L,$G33,ST_SUM!$M:$M,IF($B33='PART METHOD'!$D$4,"FMCNC1",IF($B33='PART METHOD'!$D$6,"FMCNC2","STD")))/IF($B33='PART METHOD'!$D$4,COUNTIFS($G:$G,$G33,$O:$O,"●",$A:$A,JR$5,$B:$B,'PART METHOD'!$D$4),IF($B33='PART METHOD'!$D$6,COUNTIFS($G:$G,$G33,$O:$O,"●",$A:$A,JR$5,$B:$B,'PART METHOD'!$D$6),COUNTIFS($G:$G,$G33,$O:$O,"●",$A:$A,JR$5,$B:$B,"&lt;&gt;"&amp;'PART METHOD'!$D$4,$B:$B,"&lt;&gt;"&amp;'PART METHOD'!$D$6)))/JR$3,0)/3600/$E33</f>
        <v>0</v>
      </c>
      <c r="JS33" s="0" t="n">
        <f aca="false">IF($P33="●",SUMIFS(ST_SUM!KG:KG,ST_SUM!$L:$L,$G33,ST_SUM!$M:$M,IF($B33='PART METHOD'!$D$4,"FMCNC1",IF($B33='PART METHOD'!$D$6,"FMCNC2","STD")))/IF($B33='PART METHOD'!$D$4,COUNTIFS($G:$G,$G33,$P:$P,"●",$A:$A,JS$5,$B:$B,'PART METHOD'!$D$4),IF($B33='PART METHOD'!$D$6,COUNTIFS($G:$G,$G33,$P:$P,"●",$A:$A,JS$5,$B:$B,'PART METHOD'!$D$6),COUNTIFS($G:$G,$G33,$P:$P,"●",$A:$A,JS$5,$B:$B,"&lt;&gt;"&amp;'PART METHOD'!$D$4,$B:$B,"&lt;&gt;"&amp;'PART METHOD'!$D$6)))/JS$3,0)/3600/$E33</f>
        <v>0</v>
      </c>
      <c r="JT33" s="0" t="n">
        <f aca="false">IF($Q33="●",SUMIFS(ST_SUM!KH:KH,ST_SUM!$L:$L,$G33,ST_SUM!$M:$M,IF($B33='PART METHOD'!$D$4,"FMCNC1",IF($B33='PART METHOD'!$D$6,"FMCNC2","STD")))/IF($B33='PART METHOD'!$D$4,COUNTIFS($G:$G,$G33,$Q:$Q,"●",$A:$A,JT$5,$B:$B,'PART METHOD'!$D$4),IF($B33='PART METHOD'!$D$6,COUNTIFS($G:$G,$G33,$Q:$Q,"●",$A:$A,JT$5,$B:$B,'PART METHOD'!$D$6),COUNTIFS($G:$G,$G33,$Q:$Q,"●",$A:$A,JT$5,$B:$B,"&lt;&gt;"&amp;'PART METHOD'!$D$4,$B:$B,"&lt;&gt;"&amp;'PART METHOD'!$D$6)))/JT$3,0)/3600/$E33</f>
        <v>0</v>
      </c>
      <c r="JU33" s="0" t="n">
        <f aca="false">IF($R33="●",SUMIFS(ST_SUM!KI:KI,ST_SUM!$L:$L,$G33,ST_SUM!$M:$M,IF($B33='PART METHOD'!$D$4,"FMCNC1",IF($B33='PART METHOD'!$D$6,"FMCNC2","STD")))/IF($B33='PART METHOD'!$D$4,COUNTIFS($G:$G,$G33,$R:$R,"●",$A:$A,JU$5,$B:$B,'PART METHOD'!$D$4),IF($B33='PART METHOD'!$D$6,COUNTIFS($G:$G,$G33,$R:$R,"●",$A:$A,JU$5,$B:$B,'PART METHOD'!$D$6),COUNTIFS($G:$G,$G33,$R:$R,"●",$A:$A,JU$5,$B:$B,"&lt;&gt;"&amp;'PART METHOD'!$D$4,$B:$B,"&lt;&gt;"&amp;'PART METHOD'!$D$6)))/JU$3,0)/3600/$E33</f>
        <v>0</v>
      </c>
      <c r="JV33" s="0" t="n">
        <f aca="false">IF($S33="●",SUMIFS(ST_SUM!KJ:KJ,ST_SUM!$L:$L,$G33,ST_SUM!$M:$M,IF($B33='PART METHOD'!$D$4,"FMCNC1",IF($B33='PART METHOD'!$D$6,"FMCNC2","STD")))/IF($B33='PART METHOD'!$D$4,COUNTIFS($G:$G,$G33,$S:$S,"●",$A:$A,JV$5,$B:$B,'PART METHOD'!$D$4),IF($B33='PART METHOD'!$D$6,COUNTIFS($G:$G,$G33,$S:$S,"●",$A:$A,JV$5,$B:$B,'PART METHOD'!$D$6),COUNTIFS($G:$G,$G33,$S:$S,"●",$A:$A,JV$5,$B:$B,"&lt;&gt;"&amp;'PART METHOD'!$D$4,$B:$B,"&lt;&gt;"&amp;'PART METHOD'!$D$6)))/JV$3,0)/3600/$E33</f>
        <v>0</v>
      </c>
      <c r="JW33" s="0" t="n">
        <f aca="false">IF($T33="●",SUMIFS(ST_SUM!KK:KK,ST_SUM!$L:$L,$G33,ST_SUM!$M:$M,IF($B33='PART METHOD'!$D$4,"FMCNC1",IF($B33='PART METHOD'!$D$6,"FMCNC2","STD")))/IF($B33='PART METHOD'!$D$4,COUNTIFS($G:$G,$G33,$T:$T,"●",$A:$A,JW$5,$B:$B,'PART METHOD'!$D$4),IF($B33='PART METHOD'!$D$6,COUNTIFS($G:$G,$G33,$T:$T,"●",$A:$A,JW$5,$B:$B,'PART METHOD'!$D$6),COUNTIFS($G:$G,$G33,$T:$T,"●",$A:$A,JW$5,$B:$B,"&lt;&gt;"&amp;'PART METHOD'!$D$4,$B:$B,"&lt;&gt;"&amp;'PART METHOD'!$D$6)))/JW$3,0)/3600/$E33</f>
        <v>0</v>
      </c>
      <c r="JX33" s="0" t="n">
        <f aca="false">IF($U33="●",SUMIFS(ST_SUM!KL:KL,ST_SUM!$L:$L,$G33,ST_SUM!$M:$M,IF($B33='PART METHOD'!$D$4,"FMCNC1",IF($B33='PART METHOD'!$D$6,"FMCNC2","STD")))/IF($B33='PART METHOD'!$D$4,COUNTIFS($G:$G,$G33,$U:$U,"●",$A:$A,JX$5,$B:$B,'PART METHOD'!$D$4),IF($B33='PART METHOD'!$D$6,COUNTIFS($G:$G,$G33,$U:$U,"●",$A:$A,JX$5,$B:$B,'PART METHOD'!$D$6),COUNTIFS($G:$G,$G33,$U:$U,"●",$A:$A,JX$5,$B:$B,"&lt;&gt;"&amp;'PART METHOD'!$D$4,$B:$B,"&lt;&gt;"&amp;'PART METHOD'!$D$6)))/JX$3,0)/3600/$E33</f>
        <v>0</v>
      </c>
      <c r="JY33" s="0" t="n">
        <f aca="false">IF($V33="●",SUMIFS(ST_SUM!KM:KM,ST_SUM!$L:$L,$G33,ST_SUM!$M:$M,IF($B33='PART METHOD'!$D$4,"FMCNC1",IF($B33='PART METHOD'!$D$6,"FMCNC2","STD")))/IF($B33='PART METHOD'!$D$4,COUNTIFS($G:$G,$G33,$V:$V,"●",$A:$A,JY$5,$B:$B,'PART METHOD'!$D$4),IF($B33='PART METHOD'!$D$6,COUNTIFS($G:$G,$G33,$V:$V,"●",$A:$A,JY$5,$B:$B,'PART METHOD'!$D$6),COUNTIFS($G:$G,$G33,$V:$V,"●",$A:$A,JY$5,$B:$B,"&lt;&gt;"&amp;'PART METHOD'!$D$4,$B:$B,"&lt;&gt;"&amp;'PART METHOD'!$D$6)))/JY$3,0)/3600/$E33</f>
        <v>0</v>
      </c>
      <c r="JZ33" s="0" t="n">
        <f aca="false">IF($W33="●",SUMIFS(ST_SUM!KN:KN,ST_SUM!$L:$L,$G33,ST_SUM!$N:$N,IF($B33='PART METHOD'!$D$5,"HAND","STD"))/COUNTIFS($G:$G,$G33,$W:$W,"●",$A:$A,JZ$5,$B:$B,IF($B33='PART METHOD'!$D$5,'PART METHOD'!$D$5,"&lt;&gt;"&amp;'PART METHOD'!$D$5))/JZ$3,0)/3600/$E33</f>
        <v>0</v>
      </c>
      <c r="KA33" s="0" t="n">
        <f aca="false">IF($X33="●",SUMIFS(ST_SUM!KO:KO,ST_SUM!$L:$L,$G33)/COUNTIFS($G:$G,$G33,$X:$X,"●",$A:$A,KA$5)/KA$3,0)/3600/$E33</f>
        <v>0</v>
      </c>
      <c r="KB33" s="0" t="n">
        <f aca="false">IF($Y33="●",SUMIFS(ST_SUM!KP:KP,ST_SUM!$L:$L,$G33)/COUNTIFS($G:$G,$G33,$Y:$Y,"●",$A:$A,KB$5)/KB$3,0)/3600/$E33</f>
        <v>0</v>
      </c>
      <c r="KC33" s="0" t="n">
        <f aca="false">IF($Z33="●",SUMIFS(ST_SUM!KQ:KQ,ST_SUM!$L:$L,$G33)/COUNTIFS($G:$G,$G33,$Z:$Z,"●",$A:$A,KC$5)/KC$3,0)/3600/$E33</f>
        <v>0</v>
      </c>
      <c r="KD33" s="0" t="n">
        <f aca="false">IF($AA33="●",SUMIFS(ST_SUM!KR:KR,ST_SUM!$L:$L,$G33)/COUNTIFS($G:$G,$G33,$AA:$AA,"●",$A:$A,KD$5)/KD$3,0)/3600/$E33</f>
        <v>0</v>
      </c>
      <c r="KE33" s="0" t="n">
        <f aca="false">IF($AB33="●",SUMIFS(ST_SUM!KS:KS,ST_SUM!$L:$L,$G33)/COUNTIFS($G:$G,$G33,$AB:$AB,"●",$A:$A,KE$5)/KE$3,0)/3600/$E33</f>
        <v>0</v>
      </c>
      <c r="KF33" s="0" t="n">
        <f aca="false">IF($AC33="●",SUMIFS(ST_SUM!KT:KT,ST_SUM!$L:$L,$G33)/COUNTIFS($G:$G,$G33,$AC:$AC,"●",$A:$A,KF$5)/KF$3,0)/3600/$E33</f>
        <v>0</v>
      </c>
      <c r="KG33" s="0" t="n">
        <f aca="false">IF($AD33="●",SUMIFS(ST_SUM!KU:KU,ST_SUM!$L:$L,$G33)/COUNTIFS($G:$G,$G33,$AD:$AD,"●",$A:$A,KG$5)/KG$3,0)/3600/$E33</f>
        <v>0</v>
      </c>
      <c r="KH33" s="0" t="n">
        <f aca="false">IF($AE33="●",SUMIFS(ST_SUM!KV:KV,ST_SUM!$L:$L,$G33)/COUNTIFS($G:$G,$G33,$AE:$AE,"●",$A:$A,KH$5)/KH$3,0)/3600/$E33</f>
        <v>0</v>
      </c>
      <c r="KI33" s="0" t="n">
        <f aca="false">IF($AF33="●",SUMIFS(ST_SUM!KW:KW,ST_SUM!$L:$L,$G33)/COUNTIFS($G:$G,$G33,$AF:$AF,"●",$A:$A,KI$5)/KI$3,0)/3600/$E33</f>
        <v>0</v>
      </c>
      <c r="KJ33" s="0" t="n">
        <f aca="false">IF($AG33="●",SUMIFS(ST_SUM!KX:KX,ST_SUM!$L:$L,$G33)/COUNTIFS($G:$G,$G33,$AG:$AG,"●",$A:$A,KJ$5)/KJ$3,0)/3600/$E33</f>
        <v>0</v>
      </c>
      <c r="KK33" s="0" t="n">
        <f aca="false">IF($AH33="●",SUMIFS(ST_SUM!KY:KY,ST_SUM!$L:$L,$G33)/COUNTIFS($G:$G,$G33,$AH:$AH,"●",$A:$A,KK$5)/KK$3,0)/3600/$E33</f>
        <v>0</v>
      </c>
      <c r="KL33" s="0" t="n">
        <f aca="false">IF($AI33="●",SUMIFS(ST_SUM!KZ:KZ,ST_SUM!$L:$L,$G33)/COUNTIFS($G:$G,$G33,$AI:$AI,"●",$A:$A,KL$5)/KL$3,0)/3600/$E33</f>
        <v>0</v>
      </c>
      <c r="KM33" s="0" t="n">
        <f aca="false">IF($AJ33="●",SUMIFS(ST_SUM!LA:LA,ST_SUM!$L:$L,$G33)/COUNTIFS($G:$G,$G33,$AJ:$AJ,"●",$A:$A,KM$5)/KM$3,0)/3600/$E33</f>
        <v>0</v>
      </c>
      <c r="KN33" s="0" t="n">
        <f aca="false">IF($AK33="●",SUMIFS(ST_SUM!LB:LB,ST_SUM!$L:$L,$G33)/COUNTIFS($G:$G,$G33,$AK:$AK,"●",$A:$A,KN$5)/KN$3,0)/3600/$E33</f>
        <v>0</v>
      </c>
      <c r="KO33" s="0" t="n">
        <f aca="false">IF($AL33="●",SUMIFS(ST_SUM!LC:LC,ST_SUM!$L:$L,$G33)/COUNTIFS($G:$G,$G33,$AL:$AL,"●",$A:$A,KO$5)/KO$3,0)/3600/$E33</f>
        <v>0</v>
      </c>
      <c r="KP33" s="0" t="n">
        <f aca="false">IF($AM33="●",SUMIFS(ST_SUM!LD:LD,ST_SUM!$L:$L,$G33)/COUNTIFS($G:$G,$G33,$AM:$AM,"●",$A:$A,KP$5)/KP$3,0)/3600/$E33</f>
        <v>0</v>
      </c>
      <c r="KQ33" s="0" t="n">
        <f aca="false">IF($AN33="●",SUMIFS(ST_SUM!LE:LE,ST_SUM!$L:$L,$G33)/COUNTIFS($G:$G,$G33,$AN:$AN,"●",$A:$A,KQ$5)/KQ$3,0)/3600/$E33</f>
        <v>0</v>
      </c>
      <c r="KR33" s="0" t="n">
        <f aca="false">IF($AO33="●",SUMIFS(ST_SUM!LF:LF,ST_SUM!$L:$L,$G33)/COUNTIFS($G:$G,$G33,$AO:$AO,"●",$A:$A,KR$5)/KR$3,0)/3600/$E33</f>
        <v>0</v>
      </c>
      <c r="KS33" s="0" t="n">
        <f aca="false">IF($AP33="●",SUMIFS(ST_SUM!LG:LG,ST_SUM!$L:$L,$G33)/COUNTIFS($G:$G,$G33,$AP:$AP,"●",$A:$A,KS$5)/KS$3,0)/3600/$E33</f>
        <v>0</v>
      </c>
      <c r="KT33" s="0" t="n">
        <f aca="false">IF($AQ33="●",SUMIFS(ST_SUM!LH:LH,ST_SUM!$L:$L,$G33)/COUNTIFS($G:$G,$G33,$AQ:$AQ,"●",$A:$A,KT$5)/KT$3,0)/3600/$E33</f>
        <v>0</v>
      </c>
      <c r="KU33" s="0" t="n">
        <f aca="false">IF($AR33="●",SUMIFS(ST_SUM!LI:LI,ST_SUM!$L:$L,$G33)/COUNTIFS($G:$G,$G33,$AR:$AR,"●",$A:$A,KU$5)/KU$3,0)/3600/$E33</f>
        <v>0</v>
      </c>
      <c r="KV33" s="0" t="n">
        <f aca="false">IF($AS33="●",SUMIFS(ST_SUM!LJ:LJ,ST_SUM!$L:$L,$G33)/COUNTIFS($G:$G,$G33,$AS:$AS,"●",$A:$A,KV$5)/KV$3,0)/3600/$E33</f>
        <v>0</v>
      </c>
      <c r="KW33" s="0" t="n">
        <f aca="false">IF($AT33="●",SUMIFS(ST_SUM!LK:LK,ST_SUM!$L:$L,$G33)/COUNTIFS($G:$G,$G33,$AT:$AT,"●",$A:$A,KW$5)/KW$3,0)/3600/$E33</f>
        <v>0</v>
      </c>
      <c r="KX33" s="0" t="n">
        <f aca="false">IF($AU33="●",SUMIFS(ST_SUM!LL:LL,ST_SUM!$L:$L,$G33)/COUNTIFS($G:$G,$G33,$AU:$AU,"●",$A:$A,KX$5)/KX$3,0)/3600/$E33</f>
        <v>0</v>
      </c>
      <c r="KY33" s="0" t="n">
        <f aca="false">IF($AV33="●",SUMIFS(ST_SUM!LM:LM,ST_SUM!$L:$L,$G33)/COUNTIFS($G:$G,$G33,$AV:$AV,"●",$A:$A,KY$5)/KY$3,0)/3600/$E33</f>
        <v>0</v>
      </c>
      <c r="KZ33" s="0" t="n">
        <f aca="false">IF($AW33="●",SUMIFS(ST_SUM!LN:LN,ST_SUM!$L:$L,$G33)/COUNTIFS($G:$G,$G33,$AW:$AW,"●",$A:$A,KZ$5)/KZ$3,0)/3600/$E33</f>
        <v>0</v>
      </c>
      <c r="LA33" s="0" t="n">
        <f aca="false">IF($AX33="●",SUMIFS(ST_SUM!LO:LO,ST_SUM!$L:$L,$G33)/COUNTIFS($G:$G,$G33,$AX:$AX,"●",$A:$A,LA$5)/LA$3,0)/3600/$E33</f>
        <v>0</v>
      </c>
      <c r="LB33" s="0" t="n">
        <f aca="false">IF($AY33="●",SUMIFS(ST_SUM!LP:LP,ST_SUM!$L:$L,$G33)/COUNTIFS($G:$G,$G33,$AY:$AY,"●",$A:$A,LB$5)/LB$3,0)/3600/$E33</f>
        <v>0</v>
      </c>
      <c r="LC33" s="0" t="n">
        <f aca="false">IF($AZ33="●",SUMIFS(ST_SUM!LQ:LQ,ST_SUM!$L:$L,$G33)/COUNTIFS($G:$G,$G33,$AZ:$AZ,"●",$A:$A,LC$5)/LC$3,0)/3600/$E33</f>
        <v>0</v>
      </c>
      <c r="LD33" s="0" t="n">
        <f aca="false">IF($BA33="●",SUMIFS(ST_SUM!LR:LR,ST_SUM!$L:$L,$G33)/COUNTIFS($G:$G,$G33,$BA:$BA,"●",$A:$A,LD$5)/LD$3,0)/3600/$E33</f>
        <v>0</v>
      </c>
      <c r="LE33" s="0" t="n">
        <f aca="false">IF($BB33="●",SUMIFS(ST_SUM!LS:LS,ST_SUM!$L:$L,$G33)/COUNTIFS($G:$G,$G33,$BB:$BB,"●",$A:$A,LE$5)/LE$3,0)/3600/$E33</f>
        <v>0</v>
      </c>
      <c r="LF33" s="0" t="n">
        <f aca="false">IF($BC33="●",SUMIFS(ST_SUM!LT:LT,ST_SUM!$L:$L,$G33)/COUNTIFS($G:$G,$G33,$BC:$BC,"●",$A:$A,LF$5)/LF$3,0)/3600/$E33</f>
        <v>0</v>
      </c>
      <c r="LG33" s="0" t="n">
        <f aca="false">IF($BD33="●",SUMIFS(ST_SUM!LU:LU,ST_SUM!$L:$L,$G33)/COUNTIFS($G:$G,$G33,$BD:$BD,"●",$A:$A,LG$5)/LG$3,0)/3600/$E33</f>
        <v>0</v>
      </c>
      <c r="LH33" s="0" t="n">
        <f aca="false">IF($BE33="●",SUMIFS(ST_SUM!LV:LV,ST_SUM!$L:$L,$G33)/COUNTIFS($G:$G,$G33,$BE:$BE,"●",$A:$A,LH$5)/LH$3,0)/3600/$E33</f>
        <v>0</v>
      </c>
      <c r="LI33" s="0" t="n">
        <f aca="false">IF($BF33="●",SUMIFS(ST_SUM!LW:LW,ST_SUM!$L:$L,$G33)/COUNTIFS($G:$G,$G33,$BF:$BF,"●",$A:$A,LI$5)/LI$3,0)/3600/$E33</f>
        <v>0</v>
      </c>
      <c r="LJ33" s="0" t="n">
        <f aca="false">IF($BG33="●",SUMIFS(ST_SUM!LX:LX,ST_SUM!$L:$L,$G33)/COUNTIFS($G:$G,$G33,$BG:$BG,"●",$A:$A,LJ$5)/LJ$3,0)/3600/$E33</f>
        <v>0</v>
      </c>
      <c r="LK33" s="0" t="n">
        <f aca="false">IF($BH33="●",SUMIFS(ST_SUM!LY:LY,ST_SUM!$L:$L,$G33)/COUNTIFS($G:$G,$G33,$BH:$BH,"●",$A:$A,LK$5)/LK$3,0)/3600/$E33</f>
        <v>0</v>
      </c>
      <c r="LL33" s="0" t="n">
        <f aca="false">IF($BI33="●",SUMIFS(ST_SUM!LZ:LZ,ST_SUM!$L:$L,$G33)/COUNTIFS($G:$G,$G33,$BI:$BI,"●",$A:$A,LL$5)/LL$3,0)/3600/$E33</f>
        <v>0</v>
      </c>
      <c r="LM33" s="0" t="n">
        <f aca="false">IF($BJ33="●",SUMIFS(ST_SUM!MA:MA,ST_SUM!$L:$L,$G33)/COUNTIFS($G:$G,$G33,$BJ:$BJ,"●",$A:$A,LM$5)/LM$3,0)/3600/$E33</f>
        <v>0</v>
      </c>
      <c r="LN33" s="0" t="n">
        <f aca="false">IF($BK33="●",SUMIFS(ST_SUM!MB:MB,ST_SUM!$L:$L,$G33)/COUNTIFS($G:$G,$G33,$BK:$BK,"●",$A:$A,LN$5)/LN$3,0)/3600/$E33</f>
        <v>0</v>
      </c>
      <c r="LO33" s="0" t="n">
        <f aca="false">IF($BL33="●",SUMIFS(ST_SUM!MC:MC,ST_SUM!$L:$L,$G33)/COUNTIFS($G:$G,$G33,$BL:$BL,"●",$A:$A,LO$5)/LO$3,0)/3600/$E33</f>
        <v>0</v>
      </c>
      <c r="LP33" s="0" t="n">
        <f aca="false">IF($BM33="●",SUMIFS(ST_SUM!MD:MD,ST_SUM!$L:$L,$G33)/COUNTIFS($G:$G,$G33,$BM:$BM,"●",$A:$A,LP$5)/LP$3,0)/3600/$E33</f>
        <v>0</v>
      </c>
      <c r="LQ33" s="0" t="n">
        <f aca="false">IF($BN33="●",SUMIFS(ST_SUM!ME:ME,ST_SUM!$L:$L,$G33)/COUNTIFS($G:$G,$G33,$BN:$BN,"●",$A:$A,LQ$5)/LQ$3,0)/3600/$E33</f>
        <v>0</v>
      </c>
      <c r="LR33" s="0" t="n">
        <f aca="false">IF($BO33="●",SUMIFS(ST_SUM!MF:MF,ST_SUM!$L:$L,$G33)/COUNTIFS($G:$G,$G33,$BO:$BO,"●",$A:$A,LR$5)/LR$3,0)/3600/$E33</f>
        <v>0</v>
      </c>
      <c r="LS33" s="0" t="n">
        <f aca="false">IF($BP33="●",SUMIFS(ST_SUM!MG:MG,ST_SUM!$L:$L,$G33)/COUNTIFS($G:$G,$G33,$BP:$BP,"●",$A:$A,LS$5)/LS$3,0)/3600/$E33</f>
        <v>0</v>
      </c>
      <c r="LT33" s="0" t="n">
        <f aca="false">IF($BQ33="●",SUMIFS(ST_SUM!MH:MH,ST_SUM!$L:$L,$G33)/COUNTIFS($G:$G,$G33,$BQ:$BQ,"●",$A:$A,LT$5)/LT$3,0)/3600/$E33</f>
        <v>0</v>
      </c>
      <c r="LU33" s="0" t="n">
        <f aca="false">IF($BR33="●",SUMIFS(ST_SUM!MI:MI,ST_SUM!$L:$L,$G33)/COUNTIFS($G:$G,$G33,$BR:$BR,"●",$A:$A,LU$5)/LU$3,0)/3600/$E33</f>
        <v>0</v>
      </c>
      <c r="LV33" s="0" t="n">
        <f aca="false">IF($BS33="●",SUMIFS(ST_SUM!MJ:MJ,ST_SUM!$L:$L,$G33)/COUNTIFS($G:$G,$G33,$BS:$BS,"●",$A:$A,LV$5)/LV$3,0)/3600/$E33</f>
        <v>0</v>
      </c>
      <c r="LW33" s="0" t="n">
        <f aca="false">IF($BT33="●",SUMIFS(ST_SUM!MK:MK,ST_SUM!$L:$L,$G33)/COUNTIFS($G:$G,$G33,$BT:$BT,"●",$A:$A,LW$5)/LW$3,0)/3600/$E33</f>
        <v>0</v>
      </c>
      <c r="LX33" s="0" t="n">
        <f aca="false">SUM(JK33:LW33)</f>
        <v>0</v>
      </c>
      <c r="LY33" s="0" t="n">
        <f aca="false">IF($H33="●",SUMIFS(ST_SUM!MM:MM,ST_SUM!$L:$L,$G33)/COUNTIFS($G:$G,$G33,$H:$H,"●",$A:$A,LY$5)/LY$3,0)/3600/$E33</f>
        <v>0</v>
      </c>
      <c r="LZ33" s="0" t="n">
        <f aca="false">IF($I33="●",SUMIFS(ST_SUM!MN:MN,ST_SUM!$L:$L,$G33)/COUNTIFS($G:$G,$G33,$I:$I,"●",$A:$A,LZ$5)/LZ$3,0)/3600/$E33</f>
        <v>0</v>
      </c>
      <c r="MA33" s="0" t="n">
        <f aca="false">IF($J33="●",SUMIFS(ST_SUM!MO:MO,ST_SUM!$L:$L,$G33)/COUNTIFS($G:$G,$G33,$J:$J,"●",$A:$A,MA$5)/MA$3,0)/3600/$E33</f>
        <v>0</v>
      </c>
      <c r="MB33" s="0" t="n">
        <f aca="false">IF($K33="●",SUMIFS(ST_SUM!MP:MP,ST_SUM!$L:$L,$G33)/COUNTIFS($G:$G,$G33,$K:$K,"●",$A:$A,MB$5)/MB$3,0)/3600/$E33</f>
        <v>0</v>
      </c>
      <c r="MC33" s="0" t="n">
        <f aca="false">IF($L33="●",SUMIFS(ST_SUM!MQ:MQ,ST_SUM!$L:$L,$G33)/COUNTIFS($G:$G,$G33,$L:$L,"●",$A:$A,MC$5)/MC$3,0)/3600/$E33</f>
        <v>0</v>
      </c>
      <c r="MD33" s="0" t="n">
        <f aca="false">IF($M33="●",SUMIFS(ST_SUM!MR:MR,ST_SUM!$L:$L,$G33)/COUNTIFS($G:$G,$G33,$M:$M,"●",$A:$A,MD$5)/MD$3,0)/3600/$E33</f>
        <v>0</v>
      </c>
      <c r="ME33" s="0" t="n">
        <f aca="false">IF($N33="●",SUMIFS(ST_SUM!MS:MS,ST_SUM!$L:$L,$G33)/COUNTIFS($G:$G,$G33,$N:$N,"●",$A:$A,ME$5)/ME$3,0)/3600/$E33</f>
        <v>0</v>
      </c>
      <c r="MF33" s="0" t="n">
        <f aca="false">IF($O33="●",SUMIFS(ST_SUM!MT:MT,ST_SUM!$L:$L,$G33,ST_SUM!$M:$M,IF($B33='PART METHOD'!$D$4,"FMCNC1",IF($B33='PART METHOD'!$D$6,"FMCNC2","STD")))/IF($B33='PART METHOD'!$D$4,COUNTIFS($G:$G,$G33,$O:$O,"●",$A:$A,MF$5,$B:$B,'PART METHOD'!$D$4),IF($B33='PART METHOD'!$D$6,COUNTIFS($G:$G,$G33,$O:$O,"●",$A:$A,MF$5,$B:$B,'PART METHOD'!$D$6),COUNTIFS($G:$G,$G33,$O:$O,"●",$A:$A,MF$5,$B:$B,"&lt;&gt;"&amp;'PART METHOD'!$D$4,$B:$B,"&lt;&gt;"&amp;'PART METHOD'!$D$6)))/MF$3,0)/3600/$E33</f>
        <v>0</v>
      </c>
      <c r="MG33" s="0" t="n">
        <f aca="false">IF($P33="●",SUMIFS(ST_SUM!MU:MU,ST_SUM!$L:$L,$G33,ST_SUM!$M:$M,IF($B33='PART METHOD'!$D$4,"FMCNC1",IF($B33='PART METHOD'!$D$6,"FMCNC2","STD")))/IF($B33='PART METHOD'!$D$4,COUNTIFS($G:$G,$G33,$P:$P,"●",$A:$A,MG$5,$B:$B,'PART METHOD'!$D$4),IF($B33='PART METHOD'!$D$6,COUNTIFS($G:$G,$G33,$P:$P,"●",$A:$A,MG$5,$B:$B,'PART METHOD'!$D$6),COUNTIFS($G:$G,$G33,$P:$P,"●",$A:$A,MG$5,$B:$B,"&lt;&gt;"&amp;'PART METHOD'!$D$4,$B:$B,"&lt;&gt;"&amp;'PART METHOD'!$D$6)))/MG$3,0)/3600/$E33</f>
        <v>0</v>
      </c>
      <c r="MH33" s="0" t="n">
        <f aca="false">IF($Q33="●",SUMIFS(ST_SUM!MV:MV,ST_SUM!$L:$L,$G33,ST_SUM!$M:$M,IF($B33='PART METHOD'!$D$4,"FMCNC1",IF($B33='PART METHOD'!$D$6,"FMCNC2","STD")))/IF($B33='PART METHOD'!$D$4,COUNTIFS($G:$G,$G33,$Q:$Q,"●",$A:$A,MH$5,$B:$B,'PART METHOD'!$D$4),IF($B33='PART METHOD'!$D$6,COUNTIFS($G:$G,$G33,$Q:$Q,"●",$A:$A,MH$5,$B:$B,'PART METHOD'!$D$6),COUNTIFS($G:$G,$G33,$Q:$Q,"●",$A:$A,MH$5,$B:$B,"&lt;&gt;"&amp;'PART METHOD'!$D$4,$B:$B,"&lt;&gt;"&amp;'PART METHOD'!$D$6)))/MH$3,0)/3600/$E33</f>
        <v>0</v>
      </c>
      <c r="MI33" s="0" t="n">
        <f aca="false">IF($R33="●",SUMIFS(ST_SUM!MW:MW,ST_SUM!$L:$L,$G33,ST_SUM!$M:$M,IF($B33='PART METHOD'!$D$4,"FMCNC1",IF($B33='PART METHOD'!$D$6,"FMCNC2","STD")))/IF($B33='PART METHOD'!$D$4,COUNTIFS($G:$G,$G33,$R:$R,"●",$A:$A,MI$5,$B:$B,'PART METHOD'!$D$4),IF($B33='PART METHOD'!$D$6,COUNTIFS($G:$G,$G33,$R:$R,"●",$A:$A,MI$5,$B:$B,'PART METHOD'!$D$6),COUNTIFS($G:$G,$G33,$R:$R,"●",$A:$A,MI$5,$B:$B,"&lt;&gt;"&amp;'PART METHOD'!$D$4,$B:$B,"&lt;&gt;"&amp;'PART METHOD'!$D$6)))/MI$3,0)/3600/$E33</f>
        <v>0</v>
      </c>
      <c r="MJ33" s="0" t="n">
        <f aca="false">IF($S33="●",SUMIFS(ST_SUM!MX:MX,ST_SUM!$L:$L,$G33,ST_SUM!$M:$M,IF($B33='PART METHOD'!$D$4,"FMCNC1",IF($B33='PART METHOD'!$D$6,"FMCNC2","STD")))/IF($B33='PART METHOD'!$D$4,COUNTIFS($G:$G,$G33,$S:$S,"●",$A:$A,MJ$5,$B:$B,'PART METHOD'!$D$4),IF($B33='PART METHOD'!$D$6,COUNTIFS($G:$G,$G33,$S:$S,"●",$A:$A,MJ$5,$B:$B,'PART METHOD'!$D$6),COUNTIFS($G:$G,$G33,$S:$S,"●",$A:$A,MJ$5,$B:$B,"&lt;&gt;"&amp;'PART METHOD'!$D$4,$B:$B,"&lt;&gt;"&amp;'PART METHOD'!$D$6)))/MJ$3,0)/3600/$E33</f>
        <v>0</v>
      </c>
      <c r="MK33" s="0" t="n">
        <f aca="false">IF($T33="●",SUMIFS(ST_SUM!MY:MY,ST_SUM!$L:$L,$G33,ST_SUM!$M:$M,IF($B33='PART METHOD'!$D$4,"FMCNC1",IF($B33='PART METHOD'!$D$6,"FMCNC2","STD")))/IF($B33='PART METHOD'!$D$4,COUNTIFS($G:$G,$G33,$T:$T,"●",$A:$A,MK$5,$B:$B,'PART METHOD'!$D$4),IF($B33='PART METHOD'!$D$6,COUNTIFS($G:$G,$G33,$T:$T,"●",$A:$A,MK$5,$B:$B,'PART METHOD'!$D$6),COUNTIFS($G:$G,$G33,$T:$T,"●",$A:$A,MK$5,$B:$B,"&lt;&gt;"&amp;'PART METHOD'!$D$4,$B:$B,"&lt;&gt;"&amp;'PART METHOD'!$D$6)))/MK$3,0)/3600/$E33</f>
        <v>0</v>
      </c>
      <c r="ML33" s="0" t="n">
        <f aca="false">IF($U33="●",SUMIFS(ST_SUM!MZ:MZ,ST_SUM!$L:$L,$G33,ST_SUM!$M:$M,IF($B33='PART METHOD'!$D$4,"FMCNC1",IF($B33='PART METHOD'!$D$6,"FMCNC2","STD")))/IF($B33='PART METHOD'!$D$4,COUNTIFS($G:$G,$G33,$U:$U,"●",$A:$A,ML$5,$B:$B,'PART METHOD'!$D$4),IF($B33='PART METHOD'!$D$6,COUNTIFS($G:$G,$G33,$U:$U,"●",$A:$A,ML$5,$B:$B,'PART METHOD'!$D$6),COUNTIFS($G:$G,$G33,$U:$U,"●",$A:$A,ML$5,$B:$B,"&lt;&gt;"&amp;'PART METHOD'!$D$4,$B:$B,"&lt;&gt;"&amp;'PART METHOD'!$D$6)))/ML$3,0)/3600/$E33</f>
        <v>0</v>
      </c>
      <c r="MM33" s="0" t="n">
        <f aca="false">IF($V33="●",SUMIFS(ST_SUM!NA:NA,ST_SUM!$L:$L,$G33,ST_SUM!$M:$M,IF($B33='PART METHOD'!$D$4,"FMCNC1",IF($B33='PART METHOD'!$D$6,"FMCNC2","STD")))/IF($B33='PART METHOD'!$D$4,COUNTIFS($G:$G,$G33,$V:$V,"●",$A:$A,MM$5,$B:$B,'PART METHOD'!$D$4),IF($B33='PART METHOD'!$D$6,COUNTIFS($G:$G,$G33,$V:$V,"●",$A:$A,MM$5,$B:$B,'PART METHOD'!$D$6),COUNTIFS($G:$G,$G33,$V:$V,"●",$A:$A,MM$5,$B:$B,"&lt;&gt;"&amp;'PART METHOD'!$D$4,$B:$B,"&lt;&gt;"&amp;'PART METHOD'!$D$6)))/MM$3,0)/3600/$E33</f>
        <v>0</v>
      </c>
      <c r="MN33" s="0" t="n">
        <f aca="false">IF($W33="●",SUMIFS(ST_SUM!NB:NB,ST_SUM!$L:$L,$G33,ST_SUM!$N:$N,IF($B33='PART METHOD'!$D$5,"HAND","STD"))/COUNTIFS($G:$G,$G33,$W:$W,"●",$A:$A,MN$5,$B:$B,IF($B33='PART METHOD'!$D$5,'PART METHOD'!$D$5,"&lt;&gt;"&amp;'PART METHOD'!$D$5))/MN$3,0)/3600/$E33</f>
        <v>0</v>
      </c>
      <c r="MO33" s="0" t="n">
        <f aca="false">IF($X33="●",SUMIFS(ST_SUM!NC:NC,ST_SUM!$L:$L,$G33)/COUNTIFS($G:$G,$G33,$X:$X,"●",$A:$A,MO$5)/MO$3,0)/3600/$E33</f>
        <v>0</v>
      </c>
      <c r="MP33" s="0" t="n">
        <f aca="false">IF($Y33="●",SUMIFS(ST_SUM!ND:ND,ST_SUM!$L:$L,$G33)/COUNTIFS($G:$G,$G33,$Y:$Y,"●",$A:$A,MP$5)/MP$3,0)/3600/$E33</f>
        <v>0</v>
      </c>
      <c r="MQ33" s="0" t="n">
        <f aca="false">IF($Z33="●",SUMIFS(ST_SUM!NE:NE,ST_SUM!$L:$L,$G33)/COUNTIFS($G:$G,$G33,$Z:$Z,"●",$A:$A,MQ$5)/MQ$3,0)/3600/$E33</f>
        <v>0</v>
      </c>
      <c r="MR33" s="0" t="n">
        <f aca="false">IF($AA33="●",SUMIFS(ST_SUM!NF:NF,ST_SUM!$L:$L,$G33)/COUNTIFS($G:$G,$G33,$AA:$AA,"●",$A:$A,MR$5)/MR$3,0)/3600/$E33</f>
        <v>0</v>
      </c>
      <c r="MS33" s="0" t="n">
        <f aca="false">IF($AB33="●",SUMIFS(ST_SUM!NG:NG,ST_SUM!$L:$L,$G33)/COUNTIFS($G:$G,$G33,$AB:$AB,"●",$A:$A,MS$5)/MS$3,0)/3600/$E33</f>
        <v>0</v>
      </c>
      <c r="MT33" s="0" t="n">
        <f aca="false">IF($AC33="●",SUMIFS(ST_SUM!NH:NH,ST_SUM!$L:$L,$G33)/COUNTIFS($G:$G,$G33,$AC:$AC,"●",$A:$A,MT$5)/MT$3,0)/3600/$E33</f>
        <v>0</v>
      </c>
      <c r="MU33" s="0" t="n">
        <f aca="false">IF($AD33="●",SUMIFS(ST_SUM!NI:NI,ST_SUM!$L:$L,$G33)/COUNTIFS($G:$G,$G33,$AD:$AD,"●",$A:$A,MU$5)/MU$3,0)/3600/$E33</f>
        <v>0</v>
      </c>
      <c r="MV33" s="0" t="n">
        <f aca="false">IF($AE33="●",SUMIFS(ST_SUM!NJ:NJ,ST_SUM!$L:$L,$G33)/COUNTIFS($G:$G,$G33,$AE:$AE,"●",$A:$A,MV$5)/MV$3,0)/3600/$E33</f>
        <v>0</v>
      </c>
      <c r="MW33" s="0" t="n">
        <f aca="false">IF($AF33="●",SUMIFS(ST_SUM!NK:NK,ST_SUM!$L:$L,$G33)/COUNTIFS($G:$G,$G33,$AF:$AF,"●",$A:$A,MW$5)/MW$3,0)/3600/$E33</f>
        <v>0</v>
      </c>
      <c r="MX33" s="0" t="n">
        <f aca="false">IF($AG33="●",SUMIFS(ST_SUM!NL:NL,ST_SUM!$L:$L,$G33)/COUNTIFS($G:$G,$G33,$AG:$AG,"●",$A:$A,MX$5)/MX$3,0)/3600/$E33</f>
        <v>0</v>
      </c>
      <c r="MY33" s="0" t="n">
        <f aca="false">IF($AH33="●",SUMIFS(ST_SUM!NM:NM,ST_SUM!$L:$L,$G33)/COUNTIFS($G:$G,$G33,$AH:$AH,"●",$A:$A,MY$5)/MY$3,0)/3600/$E33</f>
        <v>0</v>
      </c>
      <c r="MZ33" s="0" t="n">
        <f aca="false">IF($AI33="●",SUMIFS(ST_SUM!NN:NN,ST_SUM!$L:$L,$G33)/COUNTIFS($G:$G,$G33,$AI:$AI,"●",$A:$A,MZ$5)/MZ$3,0)/3600/$E33</f>
        <v>0</v>
      </c>
      <c r="NA33" s="0" t="n">
        <f aca="false">IF($AJ33="●",SUMIFS(ST_SUM!NO:NO,ST_SUM!$L:$L,$G33)/COUNTIFS($G:$G,$G33,$AJ:$AJ,"●",$A:$A,NA$5)/NA$3,0)/3600/$E33</f>
        <v>0</v>
      </c>
      <c r="NB33" s="0" t="n">
        <f aca="false">IF($AK33="●",SUMIFS(ST_SUM!NP:NP,ST_SUM!$L:$L,$G33)/COUNTIFS($G:$G,$G33,$AK:$AK,"●",$A:$A,NB$5)/NB$3,0)/3600/$E33</f>
        <v>0</v>
      </c>
      <c r="NC33" s="0" t="n">
        <f aca="false">IF($AL33="●",SUMIFS(ST_SUM!NQ:NQ,ST_SUM!$L:$L,$G33)/COUNTIFS($G:$G,$G33,$AL:$AL,"●",$A:$A,NC$5)/NC$3,0)/3600/$E33</f>
        <v>0</v>
      </c>
      <c r="ND33" s="0" t="n">
        <f aca="false">IF($AM33="●",SUMIFS(ST_SUM!NR:NR,ST_SUM!$L:$L,$G33)/COUNTIFS($G:$G,$G33,$AM:$AM,"●",$A:$A,ND$5)/ND$3,0)/3600/$E33</f>
        <v>0</v>
      </c>
      <c r="NE33" s="0" t="n">
        <f aca="false">IF($AN33="●",SUMIFS(ST_SUM!NS:NS,ST_SUM!$L:$L,$G33)/COUNTIFS($G:$G,$G33,$AN:$AN,"●",$A:$A,NE$5)/NE$3,0)/3600/$E33</f>
        <v>0</v>
      </c>
      <c r="NF33" s="0" t="n">
        <f aca="false">IF($AO33="●",SUMIFS(ST_SUM!NT:NT,ST_SUM!$L:$L,$G33)/COUNTIFS($G:$G,$G33,$AO:$AO,"●",$A:$A,NF$5)/NF$3,0)/3600/$E33</f>
        <v>0</v>
      </c>
      <c r="NG33" s="0" t="n">
        <f aca="false">IF($AP33="●",SUMIFS(ST_SUM!NU:NU,ST_SUM!$L:$L,$G33)/COUNTIFS($G:$G,$G33,$AP:$AP,"●",$A:$A,NG$5)/NG$3,0)/3600/$E33</f>
        <v>0</v>
      </c>
      <c r="NH33" s="0" t="n">
        <f aca="false">IF($AQ33="●",SUMIFS(ST_SUM!NV:NV,ST_SUM!$L:$L,$G33)/COUNTIFS($G:$G,$G33,$AQ:$AQ,"●",$A:$A,NH$5)/NH$3,0)/3600/$E33</f>
        <v>0</v>
      </c>
      <c r="NI33" s="0" t="n">
        <f aca="false">IF($AR33="●",SUMIFS(ST_SUM!NW:NW,ST_SUM!$L:$L,$G33)/COUNTIFS($G:$G,$G33,$AR:$AR,"●",$A:$A,NI$5)/NI$3,0)/3600/$E33</f>
        <v>0</v>
      </c>
      <c r="NJ33" s="0" t="n">
        <f aca="false">IF($AS33="●",SUMIFS(ST_SUM!NX:NX,ST_SUM!$L:$L,$G33)/COUNTIFS($G:$G,$G33,$AS:$AS,"●",$A:$A,NJ$5)/NJ$3,0)/3600/$E33</f>
        <v>0</v>
      </c>
      <c r="NK33" s="0" t="n">
        <f aca="false">IF($AT33="●",SUMIFS(ST_SUM!NY:NY,ST_SUM!$L:$L,$G33)/COUNTIFS($G:$G,$G33,$AT:$AT,"●",$A:$A,NK$5)/NK$3,0)/3600/$E33</f>
        <v>0</v>
      </c>
      <c r="NL33" s="0" t="n">
        <f aca="false">IF($AU33="●",SUMIFS(ST_SUM!NZ:NZ,ST_SUM!$L:$L,$G33)/COUNTIFS($G:$G,$G33,$AU:$AU,"●",$A:$A,NL$5)/NL$3,0)/3600/$E33</f>
        <v>0</v>
      </c>
      <c r="NM33" s="0" t="n">
        <f aca="false">IF($AV33="●",SUMIFS(ST_SUM!OA:OA,ST_SUM!$L:$L,$G33)/COUNTIFS($G:$G,$G33,$AV:$AV,"●",$A:$A,NM$5)/NM$3,0)/3600/$E33</f>
        <v>0</v>
      </c>
      <c r="NN33" s="0" t="n">
        <f aca="false">IF($AW33="●",SUMIFS(ST_SUM!OB:OB,ST_SUM!$L:$L,$G33)/COUNTIFS($G:$G,$G33,$AW:$AW,"●",$A:$A,NN$5)/NN$3,0)/3600/$E33</f>
        <v>0</v>
      </c>
      <c r="NO33" s="0" t="n">
        <f aca="false">IF($AX33="●",SUMIFS(ST_SUM!OC:OC,ST_SUM!$L:$L,$G33)/COUNTIFS($G:$G,$G33,$AX:$AX,"●",$A:$A,NO$5)/NO$3,0)/3600/$E33</f>
        <v>0</v>
      </c>
      <c r="NP33" s="0" t="n">
        <f aca="false">IF($AY33="●",SUMIFS(ST_SUM!OD:OD,ST_SUM!$L:$L,$G33)/COUNTIFS($G:$G,$G33,$AY:$AY,"●",$A:$A,NP$5)/NP$3,0)/3600/$E33</f>
        <v>0</v>
      </c>
      <c r="NQ33" s="0" t="n">
        <f aca="false">IF($AZ33="●",SUMIFS(ST_SUM!OE:OE,ST_SUM!$L:$L,$G33)/COUNTIFS($G:$G,$G33,$AZ:$AZ,"●",$A:$A,NQ$5)/NQ$3,0)/3600/$E33</f>
        <v>0</v>
      </c>
      <c r="NR33" s="0" t="n">
        <f aca="false">IF($BA33="●",SUMIFS(ST_SUM!OF:OF,ST_SUM!$L:$L,$G33)/COUNTIFS($G:$G,$G33,$BA:$BA,"●",$A:$A,NR$5)/NR$3,0)/3600/$E33</f>
        <v>0</v>
      </c>
      <c r="NS33" s="0" t="n">
        <f aca="false">IF($BB33="●",SUMIFS(ST_SUM!OG:OG,ST_SUM!$L:$L,$G33)/COUNTIFS($G:$G,$G33,$BB:$BB,"●",$A:$A,NS$5)/NS$3,0)/3600/$E33</f>
        <v>0</v>
      </c>
      <c r="NT33" s="0" t="n">
        <f aca="false">IF($BC33="●",SUMIFS(ST_SUM!OH:OH,ST_SUM!$L:$L,$G33)/COUNTIFS($G:$G,$G33,$BC:$BC,"●",$A:$A,NT$5)/NT$3,0)/3600/$E33</f>
        <v>0</v>
      </c>
      <c r="NU33" s="0" t="n">
        <f aca="false">IF($BD33="●",SUMIFS(ST_SUM!OI:OI,ST_SUM!$L:$L,$G33)/COUNTIFS($G:$G,$G33,$BD:$BD,"●",$A:$A,NU$5)/NU$3,0)/3600/$E33</f>
        <v>0</v>
      </c>
      <c r="NV33" s="0" t="n">
        <f aca="false">IF($BE33="●",SUMIFS(ST_SUM!OJ:OJ,ST_SUM!$L:$L,$G33)/COUNTIFS($G:$G,$G33,$BE:$BE,"●",$A:$A,NV$5)/NV$3,0)/3600/$E33</f>
        <v>0</v>
      </c>
      <c r="NW33" s="0" t="n">
        <f aca="false">IF($BF33="●",SUMIFS(ST_SUM!OK:OK,ST_SUM!$L:$L,$G33)/COUNTIFS($G:$G,$G33,$BF:$BF,"●",$A:$A,NW$5)/NW$3,0)/3600/$E33</f>
        <v>0</v>
      </c>
      <c r="NX33" s="0" t="n">
        <f aca="false">IF($BG33="●",SUMIFS(ST_SUM!OL:OL,ST_SUM!$L:$L,$G33)/COUNTIFS($G:$G,$G33,$BG:$BG,"●",$A:$A,NX$5)/NX$3,0)/3600/$E33</f>
        <v>0</v>
      </c>
      <c r="NY33" s="0" t="n">
        <f aca="false">IF($BH33="●",SUMIFS(ST_SUM!OM:OM,ST_SUM!$L:$L,$G33)/COUNTIFS($G:$G,$G33,$BH:$BH,"●",$A:$A,NY$5)/NY$3,0)/3600/$E33</f>
        <v>0</v>
      </c>
      <c r="NZ33" s="0" t="n">
        <f aca="false">IF($BI33="●",SUMIFS(ST_SUM!ON:ON,ST_SUM!$L:$L,$G33)/COUNTIFS($G:$G,$G33,$BI:$BI,"●",$A:$A,NZ$5)/NZ$3,0)/3600/$E33</f>
        <v>0</v>
      </c>
      <c r="OA33" s="0" t="n">
        <f aca="false">IF($BJ33="●",SUMIFS(ST_SUM!OO:OO,ST_SUM!$L:$L,$G33)/COUNTIFS($G:$G,$G33,$BJ:$BJ,"●",$A:$A,OA$5)/OA$3,0)/3600/$E33</f>
        <v>0</v>
      </c>
      <c r="OB33" s="0" t="n">
        <f aca="false">IF($BK33="●",SUMIFS(ST_SUM!OP:OP,ST_SUM!$L:$L,$G33)/COUNTIFS($G:$G,$G33,$BK:$BK,"●",$A:$A,OB$5)/OB$3,0)/3600/$E33</f>
        <v>0</v>
      </c>
      <c r="OC33" s="0" t="n">
        <f aca="false">IF($BL33="●",SUMIFS(ST_SUM!OQ:OQ,ST_SUM!$L:$L,$G33)/COUNTIFS($G:$G,$G33,$BL:$BL,"●",$A:$A,OC$5)/OC$3,0)/3600/$E33</f>
        <v>0</v>
      </c>
      <c r="OD33" s="0" t="n">
        <f aca="false">IF($BM33="●",SUMIFS(ST_SUM!OR:OR,ST_SUM!$L:$L,$G33)/COUNTIFS($G:$G,$G33,$BM:$BM,"●",$A:$A,OD$5)/OD$3,0)/3600/$E33</f>
        <v>0</v>
      </c>
      <c r="OE33" s="0" t="n">
        <f aca="false">IF($BN33="●",SUMIFS(ST_SUM!OS:OS,ST_SUM!$L:$L,$G33)/COUNTIFS($G:$G,$G33,$BN:$BN,"●",$A:$A,OE$5)/OE$3,0)/3600/$E33</f>
        <v>0</v>
      </c>
      <c r="OF33" s="0" t="n">
        <f aca="false">IF($BO33="●",SUMIFS(ST_SUM!OT:OT,ST_SUM!$L:$L,$G33)/COUNTIFS($G:$G,$G33,$BO:$BO,"●",$A:$A,OF$5)/OF$3,0)/3600/$E33</f>
        <v>0</v>
      </c>
      <c r="OG33" s="0" t="n">
        <f aca="false">IF($BP33="●",SUMIFS(ST_SUM!OU:OU,ST_SUM!$L:$L,$G33)/COUNTIFS($G:$G,$G33,$BP:$BP,"●",$A:$A,OG$5)/OG$3,0)/3600/$E33</f>
        <v>0</v>
      </c>
      <c r="OH33" s="0" t="n">
        <f aca="false">IF($BQ33="●",SUMIFS(ST_SUM!OV:OV,ST_SUM!$L:$L,$G33)/COUNTIFS($G:$G,$G33,$BQ:$BQ,"●",$A:$A,OH$5)/OH$3,0)/3600/$E33</f>
        <v>0</v>
      </c>
      <c r="OI33" s="0" t="n">
        <f aca="false">IF($BR33="●",SUMIFS(ST_SUM!OW:OW,ST_SUM!$L:$L,$G33)/COUNTIFS($G:$G,$G33,$BR:$BR,"●",$A:$A,OI$5)/OI$3,0)/3600/$E33</f>
        <v>0</v>
      </c>
      <c r="OJ33" s="0" t="n">
        <f aca="false">IF($BS33="●",SUMIFS(ST_SUM!OX:OX,ST_SUM!$L:$L,$G33)/COUNTIFS($G:$G,$G33,$BS:$BS,"●",$A:$A,OJ$5)/OJ$3,0)/3600/$E33</f>
        <v>0</v>
      </c>
      <c r="OK33" s="0" t="n">
        <f aca="false">IF($BT33="●",SUMIFS(ST_SUM!OY:OY,ST_SUM!$L:$L,$G33)/COUNTIFS($G:$G,$G33,$BT:$BT,"●",$A:$A,OK$5)/OK$3,0)/3600/$E33</f>
        <v>0</v>
      </c>
      <c r="OL33" s="0" t="n">
        <f aca="false">SUM(LY33:OK33)</f>
        <v>0</v>
      </c>
      <c r="OM33" s="0" t="n">
        <f aca="false">IF($H33="●",SUMIFS(ST_SUM!PA:PA,ST_SUM!$L:$L,$G33)/COUNTIFS($G:$G,$G33,$H:$H,"●",$A:$A,OM$5)/OM$3,0)/3600/$E33</f>
        <v>0</v>
      </c>
      <c r="ON33" s="0" t="n">
        <f aca="false">IF($I33="●",SUMIFS(ST_SUM!PB:PB,ST_SUM!$L:$L,$G33)/COUNTIFS($G:$G,$G33,$I:$I,"●",$A:$A,ON$5)/ON$3,0)/3600/$E33</f>
        <v>0</v>
      </c>
      <c r="OO33" s="0" t="n">
        <f aca="false">IF($J33="●",SUMIFS(ST_SUM!PC:PC,ST_SUM!$L:$L,$G33)/COUNTIFS($G:$G,$G33,$J:$J,"●",$A:$A,OO$5)/OO$3,0)/3600/$E33</f>
        <v>0</v>
      </c>
      <c r="OP33" s="0" t="n">
        <f aca="false">IF($K33="●",SUMIFS(ST_SUM!PD:PD,ST_SUM!$L:$L,$G33)/COUNTIFS($G:$G,$G33,$K:$K,"●",$A:$A,OP$5)/OP$3,0)/3600/$E33</f>
        <v>0</v>
      </c>
      <c r="OQ33" s="0" t="n">
        <f aca="false">IF($L33="●",SUMIFS(ST_SUM!PE:PE,ST_SUM!$L:$L,$G33)/COUNTIFS($G:$G,$G33,$L:$L,"●",$A:$A,OQ$5)/OQ$3,0)/3600/$E33</f>
        <v>0</v>
      </c>
      <c r="OR33" s="0" t="n">
        <f aca="false">IF($M33="●",SUMIFS(ST_SUM!PF:PF,ST_SUM!$L:$L,$G33)/COUNTIFS($G:$G,$G33,$M:$M,"●",$A:$A,OR$5)/OR$3,0)/3600/$E33</f>
        <v>0</v>
      </c>
      <c r="OS33" s="0" t="n">
        <f aca="false">IF($N33="●",SUMIFS(ST_SUM!PG:PG,ST_SUM!$L:$L,$G33)/COUNTIFS($G:$G,$G33,$N:$N,"●",$A:$A,OS$5)/OS$3,0)/3600/$E33</f>
        <v>0</v>
      </c>
      <c r="OT33" s="0" t="n">
        <f aca="false">IF($O33="●",SUMIFS(ST_SUM!PH:PH,ST_SUM!$L:$L,$G33,ST_SUM!$M:$M,IF($B33='PART METHOD'!$D$4,"FMCNC1",IF($B33='PART METHOD'!$D$6,"FMCNC2","STD")))/IF($B33='PART METHOD'!$D$4,COUNTIFS($G:$G,$G33,$O:$O,"●",$A:$A,OT$5,$B:$B,'PART METHOD'!$D$4),IF($B33='PART METHOD'!$D$6,COUNTIFS($G:$G,$G33,$O:$O,"●",$A:$A,OT$5,$B:$B,'PART METHOD'!$D$6),COUNTIFS($G:$G,$G33,$O:$O,"●",$A:$A,OT$5,$B:$B,"&lt;&gt;"&amp;'PART METHOD'!$D$4,$B:$B,"&lt;&gt;"&amp;'PART METHOD'!$D$6)))/OT$3,0)/3600/$E33</f>
        <v>0</v>
      </c>
      <c r="OU33" s="0" t="n">
        <f aca="false">IF($P33="●",SUMIFS(ST_SUM!PI:PI,ST_SUM!$L:$L,$G33,ST_SUM!$M:$M,IF($B33='PART METHOD'!$D$4,"FMCNC1",IF($B33='PART METHOD'!$D$6,"FMCNC2","STD")))/IF($B33='PART METHOD'!$D$4,COUNTIFS($G:$G,$G33,$P:$P,"●",$A:$A,OU$5,$B:$B,'PART METHOD'!$D$4),IF($B33='PART METHOD'!$D$6,COUNTIFS($G:$G,$G33,$P:$P,"●",$A:$A,OU$5,$B:$B,'PART METHOD'!$D$6),COUNTIFS($G:$G,$G33,$P:$P,"●",$A:$A,OU$5,$B:$B,"&lt;&gt;"&amp;'PART METHOD'!$D$4,$B:$B,"&lt;&gt;"&amp;'PART METHOD'!$D$6)))/OU$3,0)/3600/$E33</f>
        <v>0</v>
      </c>
      <c r="OV33" s="0" t="n">
        <f aca="false">IF($Q33="●",SUMIFS(ST_SUM!PJ:PJ,ST_SUM!$L:$L,$G33,ST_SUM!$M:$M,IF($B33='PART METHOD'!$D$4,"FMCNC1",IF($B33='PART METHOD'!$D$6,"FMCNC2","STD")))/IF($B33='PART METHOD'!$D$4,COUNTIFS($G:$G,$G33,$Q:$Q,"●",$A:$A,OV$5,$B:$B,'PART METHOD'!$D$4),IF($B33='PART METHOD'!$D$6,COUNTIFS($G:$G,$G33,$Q:$Q,"●",$A:$A,OV$5,$B:$B,'PART METHOD'!$D$6),COUNTIFS($G:$G,$G33,$Q:$Q,"●",$A:$A,OV$5,$B:$B,"&lt;&gt;"&amp;'PART METHOD'!$D$4,$B:$B,"&lt;&gt;"&amp;'PART METHOD'!$D$6)))/OV$3,0)/3600/$E33</f>
        <v>0</v>
      </c>
      <c r="OW33" s="0" t="n">
        <f aca="false">IF($R33="●",SUMIFS(ST_SUM!PK:PK,ST_SUM!$L:$L,$G33,ST_SUM!$M:$M,IF($B33='PART METHOD'!$D$4,"FMCNC1",IF($B33='PART METHOD'!$D$6,"FMCNC2","STD")))/IF($B33='PART METHOD'!$D$4,COUNTIFS($G:$G,$G33,$R:$R,"●",$A:$A,OW$5,$B:$B,'PART METHOD'!$D$4),IF($B33='PART METHOD'!$D$6,COUNTIFS($G:$G,$G33,$R:$R,"●",$A:$A,OW$5,$B:$B,'PART METHOD'!$D$6),COUNTIFS($G:$G,$G33,$R:$R,"●",$A:$A,OW$5,$B:$B,"&lt;&gt;"&amp;'PART METHOD'!$D$4,$B:$B,"&lt;&gt;"&amp;'PART METHOD'!$D$6)))/OW$3,0)/3600/$E33</f>
        <v>0</v>
      </c>
      <c r="OX33" s="0" t="n">
        <f aca="false">IF($S33="●",SUMIFS(ST_SUM!PL:PL,ST_SUM!$L:$L,$G33,ST_SUM!$M:$M,IF($B33='PART METHOD'!$D$4,"FMCNC1",IF($B33='PART METHOD'!$D$6,"FMCNC2","STD")))/IF($B33='PART METHOD'!$D$4,COUNTIFS($G:$G,$G33,$S:$S,"●",$A:$A,OX$5,$B:$B,'PART METHOD'!$D$4),IF($B33='PART METHOD'!$D$6,COUNTIFS($G:$G,$G33,$S:$S,"●",$A:$A,OX$5,$B:$B,'PART METHOD'!$D$6),COUNTIFS($G:$G,$G33,$S:$S,"●",$A:$A,OX$5,$B:$B,"&lt;&gt;"&amp;'PART METHOD'!$D$4,$B:$B,"&lt;&gt;"&amp;'PART METHOD'!$D$6)))/OX$3,0)/3600/$E33</f>
        <v>0</v>
      </c>
      <c r="OY33" s="0" t="n">
        <f aca="false">IF($T33="●",SUMIFS(ST_SUM!PM:PM,ST_SUM!$L:$L,$G33,ST_SUM!$M:$M,IF($B33='PART METHOD'!$D$4,"FMCNC1",IF($B33='PART METHOD'!$D$6,"FMCNC2","STD")))/IF($B33='PART METHOD'!$D$4,COUNTIFS($G:$G,$G33,$T:$T,"●",$A:$A,OY$5,$B:$B,'PART METHOD'!$D$4),IF($B33='PART METHOD'!$D$6,COUNTIFS($G:$G,$G33,$T:$T,"●",$A:$A,OY$5,$B:$B,'PART METHOD'!$D$6),COUNTIFS($G:$G,$G33,$T:$T,"●",$A:$A,OY$5,$B:$B,"&lt;&gt;"&amp;'PART METHOD'!$D$4,$B:$B,"&lt;&gt;"&amp;'PART METHOD'!$D$6)))/OY$3,0)/3600/$E33</f>
        <v>0</v>
      </c>
      <c r="OZ33" s="0" t="n">
        <f aca="false">IF($U33="●",SUMIFS(ST_SUM!PN:PN,ST_SUM!$L:$L,$G33,ST_SUM!$M:$M,IF($B33='PART METHOD'!$D$4,"FMCNC1",IF($B33='PART METHOD'!$D$6,"FMCNC2","STD")))/IF($B33='PART METHOD'!$D$4,COUNTIFS($G:$G,$G33,$U:$U,"●",$A:$A,OZ$5,$B:$B,'PART METHOD'!$D$4),IF($B33='PART METHOD'!$D$6,COUNTIFS($G:$G,$G33,$U:$U,"●",$A:$A,OZ$5,$B:$B,'PART METHOD'!$D$6),COUNTIFS($G:$G,$G33,$U:$U,"●",$A:$A,OZ$5,$B:$B,"&lt;&gt;"&amp;'PART METHOD'!$D$4,$B:$B,"&lt;&gt;"&amp;'PART METHOD'!$D$6)))/OZ$3,0)/3600/$E33</f>
        <v>0</v>
      </c>
      <c r="PA33" s="0" t="n">
        <f aca="false">IF($V33="●",SUMIFS(ST_SUM!PO:PO,ST_SUM!$L:$L,$G33,ST_SUM!$M:$M,IF($B33='PART METHOD'!$D$4,"FMCNC1",IF($B33='PART METHOD'!$D$6,"FMCNC2","STD")))/IF($B33='PART METHOD'!$D$4,COUNTIFS($G:$G,$G33,$V:$V,"●",$A:$A,PA$5,$B:$B,'PART METHOD'!$D$4),IF($B33='PART METHOD'!$D$6,COUNTIFS($G:$G,$G33,$V:$V,"●",$A:$A,PA$5,$B:$B,'PART METHOD'!$D$6),COUNTIFS($G:$G,$G33,$V:$V,"●",$A:$A,PA$5,$B:$B,"&lt;&gt;"&amp;'PART METHOD'!$D$4,$B:$B,"&lt;&gt;"&amp;'PART METHOD'!$D$6)))/PA$3,0)/3600/$E33</f>
        <v>0</v>
      </c>
      <c r="PB33" s="0" t="n">
        <f aca="false">IF($W33="●",SUMIFS(ST_SUM!PP:PP,ST_SUM!$L:$L,$G33,ST_SUM!$N:$N,IF($B33='PART METHOD'!$D$5,"HAND","STD"))/COUNTIFS($G:$G,$G33,$W:$W,"●",$A:$A,PB$5,$B:$B,IF($B33='PART METHOD'!$D$5,'PART METHOD'!$D$5,"&lt;&gt;"&amp;'PART METHOD'!$D$5))/PB$3,0)/3600/$E33</f>
        <v>0</v>
      </c>
      <c r="PC33" s="0" t="n">
        <f aca="false">IF($X33="●",SUMIFS(ST_SUM!PQ:PQ,ST_SUM!$L:$L,$G33)/COUNTIFS($G:$G,$G33,$X:$X,"●",$A:$A,PC$5)/PC$3,0)/3600/$E33</f>
        <v>0</v>
      </c>
      <c r="PD33" s="0" t="n">
        <f aca="false">IF($Y33="●",SUMIFS(ST_SUM!PR:PR,ST_SUM!$L:$L,$G33)/COUNTIFS($G:$G,$G33,$Y:$Y,"●",$A:$A,PD$5)/PD$3,0)/3600/$E33</f>
        <v>0</v>
      </c>
      <c r="PE33" s="0" t="n">
        <f aca="false">IF($Z33="●",SUMIFS(ST_SUM!PS:PS,ST_SUM!$L:$L,$G33)/COUNTIFS($G:$G,$G33,$Z:$Z,"●",$A:$A,PE$5)/PE$3,0)/3600/$E33</f>
        <v>0</v>
      </c>
      <c r="PF33" s="0" t="n">
        <f aca="false">IF($AA33="●",SUMIFS(ST_SUM!PT:PT,ST_SUM!$L:$L,$G33)/COUNTIFS($G:$G,$G33,$AA:$AA,"●",$A:$A,PF$5)/PF$3,0)/3600/$E33</f>
        <v>0</v>
      </c>
      <c r="PG33" s="0" t="n">
        <f aca="false">IF($AB33="●",SUMIFS(ST_SUM!PU:PU,ST_SUM!$L:$L,$G33)/COUNTIFS($G:$G,$G33,$AB:$AB,"●",$A:$A,PG$5)/PG$3,0)/3600/$E33</f>
        <v>0</v>
      </c>
      <c r="PH33" s="0" t="n">
        <f aca="false">IF($AC33="●",SUMIFS(ST_SUM!PV:PV,ST_SUM!$L:$L,$G33)/COUNTIFS($G:$G,$G33,$AC:$AC,"●",$A:$A,PH$5)/PH$3,0)/3600/$E33</f>
        <v>0</v>
      </c>
      <c r="PI33" s="0" t="n">
        <f aca="false">IF($AD33="●",SUMIFS(ST_SUM!PW:PW,ST_SUM!$L:$L,$G33)/COUNTIFS($G:$G,$G33,$AD:$AD,"●",$A:$A,PI$5)/PI$3,0)/3600/$E33</f>
        <v>0</v>
      </c>
      <c r="PJ33" s="0" t="n">
        <f aca="false">IF($AE33="●",SUMIFS(ST_SUM!PX:PX,ST_SUM!$L:$L,$G33)/COUNTIFS($G:$G,$G33,$AE:$AE,"●",$A:$A,PJ$5)/PJ$3,0)/3600/$E33</f>
        <v>0</v>
      </c>
      <c r="PK33" s="0" t="n">
        <f aca="false">IF($AF33="●",SUMIFS(ST_SUM!PY:PY,ST_SUM!$L:$L,$G33)/COUNTIFS($G:$G,$G33,$AF:$AF,"●",$A:$A,PK$5)/PK$3,0)/3600/$E33</f>
        <v>0</v>
      </c>
      <c r="PL33" s="0" t="n">
        <f aca="false">IF($AG33="●",SUMIFS(ST_SUM!PZ:PZ,ST_SUM!$L:$L,$G33)/COUNTIFS($G:$G,$G33,$AG:$AG,"●",$A:$A,PL$5)/PL$3,0)/3600/$E33</f>
        <v>0</v>
      </c>
      <c r="PM33" s="0" t="n">
        <f aca="false">IF($AH33="●",SUMIFS(ST_SUM!QA:QA,ST_SUM!$L:$L,$G33)/COUNTIFS($G:$G,$G33,$AH:$AH,"●",$A:$A,PM$5)/PM$3,0)/3600/$E33</f>
        <v>0</v>
      </c>
      <c r="PN33" s="0" t="n">
        <f aca="false">IF($AI33="●",SUMIFS(ST_SUM!QB:QB,ST_SUM!$L:$L,$G33)/COUNTIFS($G:$G,$G33,$AI:$AI,"●",$A:$A,PN$5)/PN$3,0)/3600/$E33</f>
        <v>0</v>
      </c>
      <c r="PO33" s="0" t="n">
        <f aca="false">IF($AJ33="●",SUMIFS(ST_SUM!QC:QC,ST_SUM!$L:$L,$G33)/COUNTIFS($G:$G,$G33,$AJ:$AJ,"●",$A:$A,PO$5)/PO$3,0)/3600/$E33</f>
        <v>0</v>
      </c>
      <c r="PP33" s="0" t="n">
        <f aca="false">IF($AK33="●",SUMIFS(ST_SUM!QD:QD,ST_SUM!$L:$L,$G33)/COUNTIFS($G:$G,$G33,$AK:$AK,"●",$A:$A,PP$5)/PP$3,0)/3600/$E33</f>
        <v>0</v>
      </c>
      <c r="PQ33" s="0" t="n">
        <f aca="false">IF($AL33="●",SUMIFS(ST_SUM!QE:QE,ST_SUM!$L:$L,$G33)/COUNTIFS($G:$G,$G33,$AL:$AL,"●",$A:$A,PQ$5)/PQ$3,0)/3600/$E33</f>
        <v>0</v>
      </c>
      <c r="PR33" s="0" t="n">
        <f aca="false">IF($AM33="●",SUMIFS(ST_SUM!QF:QF,ST_SUM!$L:$L,$G33)/COUNTIFS($G:$G,$G33,$AM:$AM,"●",$A:$A,PR$5)/PR$3,0)/3600/$E33</f>
        <v>0</v>
      </c>
      <c r="PS33" s="0" t="n">
        <f aca="false">IF($AN33="●",SUMIFS(ST_SUM!QG:QG,ST_SUM!$L:$L,$G33)/COUNTIFS($G:$G,$G33,$AN:$AN,"●",$A:$A,PS$5)/PS$3,0)/3600/$E33</f>
        <v>0</v>
      </c>
      <c r="PT33" s="0" t="n">
        <f aca="false">IF($AO33="●",SUMIFS(ST_SUM!QH:QH,ST_SUM!$L:$L,$G33)/COUNTIFS($G:$G,$G33,$AO:$AO,"●",$A:$A,PT$5)/PT$3,0)/3600/$E33</f>
        <v>0</v>
      </c>
      <c r="PU33" s="0" t="n">
        <f aca="false">IF($AP33="●",SUMIFS(ST_SUM!QI:QI,ST_SUM!$L:$L,$G33)/COUNTIFS($G:$G,$G33,$AP:$AP,"●",$A:$A,PU$5)/PU$3,0)/3600/$E33</f>
        <v>0</v>
      </c>
      <c r="PV33" s="0" t="n">
        <f aca="false">IF($AQ33="●",SUMIFS(ST_SUM!QJ:QJ,ST_SUM!$L:$L,$G33)/COUNTIFS($G:$G,$G33,$AQ:$AQ,"●",$A:$A,PV$5)/PV$3,0)/3600/$E33</f>
        <v>0</v>
      </c>
      <c r="PW33" s="0" t="n">
        <f aca="false">IF($AR33="●",SUMIFS(ST_SUM!QK:QK,ST_SUM!$L:$L,$G33)/COUNTIFS($G:$G,$G33,$AR:$AR,"●",$A:$A,PW$5)/PW$3,0)/3600/$E33</f>
        <v>0</v>
      </c>
      <c r="PX33" s="0" t="n">
        <f aca="false">IF($AS33="●",SUMIFS(ST_SUM!QL:QL,ST_SUM!$L:$L,$G33)/COUNTIFS($G:$G,$G33,$AS:$AS,"●",$A:$A,PX$5)/PX$3,0)/3600/$E33</f>
        <v>0</v>
      </c>
      <c r="PY33" s="0" t="n">
        <f aca="false">IF($AT33="●",SUMIFS(ST_SUM!QM:QM,ST_SUM!$L:$L,$G33)/COUNTIFS($G:$G,$G33,$AT:$AT,"●",$A:$A,PY$5)/PY$3,0)/3600/$E33</f>
        <v>0</v>
      </c>
      <c r="PZ33" s="0" t="n">
        <f aca="false">IF($AU33="●",SUMIFS(ST_SUM!QN:QN,ST_SUM!$L:$L,$G33)/COUNTIFS($G:$G,$G33,$AU:$AU,"●",$A:$A,PZ$5)/PZ$3,0)/3600/$E33</f>
        <v>0</v>
      </c>
      <c r="QA33" s="0" t="n">
        <f aca="false">IF($AV33="●",SUMIFS(ST_SUM!QO:QO,ST_SUM!$L:$L,$G33)/COUNTIFS($G:$G,$G33,$AV:$AV,"●",$A:$A,QA$5)/QA$3,0)/3600/$E33</f>
        <v>0</v>
      </c>
      <c r="QB33" s="0" t="n">
        <f aca="false">IF($AW33="●",SUMIFS(ST_SUM!QP:QP,ST_SUM!$L:$L,$G33)/COUNTIFS($G:$G,$G33,$AW:$AW,"●",$A:$A,QB$5)/QB$3,0)/3600/$E33</f>
        <v>0</v>
      </c>
      <c r="QC33" s="0" t="n">
        <f aca="false">IF($AX33="●",SUMIFS(ST_SUM!QQ:QQ,ST_SUM!$L:$L,$G33)/COUNTIFS($G:$G,$G33,$AX:$AX,"●",$A:$A,QC$5)/QC$3,0)/3600/$E33</f>
        <v>0</v>
      </c>
      <c r="QD33" s="0" t="n">
        <f aca="false">IF($AY33="●",SUMIFS(ST_SUM!QR:QR,ST_SUM!$L:$L,$G33)/COUNTIFS($G:$G,$G33,$AY:$AY,"●",$A:$A,QD$5)/QD$3,0)/3600/$E33</f>
        <v>0</v>
      </c>
      <c r="QE33" s="0" t="n">
        <f aca="false">IF($AZ33="●",SUMIFS(ST_SUM!QS:QS,ST_SUM!$L:$L,$G33)/COUNTIFS($G:$G,$G33,$AZ:$AZ,"●",$A:$A,QE$5)/QE$3,0)/3600/$E33</f>
        <v>0</v>
      </c>
      <c r="QF33" s="0" t="n">
        <f aca="false">IF($BA33="●",SUMIFS(ST_SUM!QT:QT,ST_SUM!$L:$L,$G33)/COUNTIFS($G:$G,$G33,$BA:$BA,"●",$A:$A,QF$5)/QF$3,0)/3600/$E33</f>
        <v>0</v>
      </c>
      <c r="QG33" s="0" t="n">
        <f aca="false">IF($BB33="●",SUMIFS(ST_SUM!QU:QU,ST_SUM!$L:$L,$G33)/COUNTIFS($G:$G,$G33,$BB:$BB,"●",$A:$A,QG$5)/QG$3,0)/3600/$E33</f>
        <v>0</v>
      </c>
      <c r="QH33" s="0" t="n">
        <f aca="false">IF($BC33="●",SUMIFS(ST_SUM!QV:QV,ST_SUM!$L:$L,$G33)/COUNTIFS($G:$G,$G33,$BC:$BC,"●",$A:$A,QH$5)/QH$3,0)/3600/$E33</f>
        <v>0</v>
      </c>
      <c r="QI33" s="0" t="n">
        <f aca="false">IF($BD33="●",SUMIFS(ST_SUM!QW:QW,ST_SUM!$L:$L,$G33)/COUNTIFS($G:$G,$G33,$BD:$BD,"●",$A:$A,QI$5)/QI$3,0)/3600/$E33</f>
        <v>0</v>
      </c>
      <c r="QJ33" s="0" t="n">
        <f aca="false">IF($BE33="●",SUMIFS(ST_SUM!QX:QX,ST_SUM!$L:$L,$G33)/COUNTIFS($G:$G,$G33,$BE:$BE,"●",$A:$A,QJ$5)/QJ$3,0)/3600/$E33</f>
        <v>0</v>
      </c>
      <c r="QK33" s="0" t="n">
        <f aca="false">IF($BF33="●",SUMIFS(ST_SUM!QY:QY,ST_SUM!$L:$L,$G33)/COUNTIFS($G:$G,$G33,$BF:$BF,"●",$A:$A,QK$5)/QK$3,0)/3600/$E33</f>
        <v>0</v>
      </c>
      <c r="QL33" s="0" t="n">
        <f aca="false">IF($BG33="●",SUMIFS(ST_SUM!QZ:QZ,ST_SUM!$L:$L,$G33)/COUNTIFS($G:$G,$G33,$BG:$BG,"●",$A:$A,QL$5)/QL$3,0)/3600/$E33</f>
        <v>0</v>
      </c>
      <c r="QM33" s="0" t="n">
        <f aca="false">IF($BH33="●",SUMIFS(ST_SUM!RA:RA,ST_SUM!$L:$L,$G33)/COUNTIFS($G:$G,$G33,$BH:$BH,"●",$A:$A,QM$5)/QM$3,0)/3600/$E33</f>
        <v>0</v>
      </c>
      <c r="QN33" s="0" t="n">
        <f aca="false">IF($BI33="●",SUMIFS(ST_SUM!RB:RB,ST_SUM!$L:$L,$G33)/COUNTIFS($G:$G,$G33,$BI:$BI,"●",$A:$A,QN$5)/QN$3,0)/3600/$E33</f>
        <v>0</v>
      </c>
      <c r="QO33" s="0" t="n">
        <f aca="false">IF($BJ33="●",SUMIFS(ST_SUM!RC:RC,ST_SUM!$L:$L,$G33)/COUNTIFS($G:$G,$G33,$BJ:$BJ,"●",$A:$A,QO$5)/QO$3,0)/3600/$E33</f>
        <v>0</v>
      </c>
      <c r="QP33" s="0" t="n">
        <f aca="false">IF($BK33="●",SUMIFS(ST_SUM!RD:RD,ST_SUM!$L:$L,$G33)/COUNTIFS($G:$G,$G33,$BK:$BK,"●",$A:$A,QP$5)/QP$3,0)/3600/$E33</f>
        <v>0</v>
      </c>
      <c r="QQ33" s="0" t="n">
        <f aca="false">IF($BL33="●",SUMIFS(ST_SUM!RE:RE,ST_SUM!$L:$L,$G33)/COUNTIFS($G:$G,$G33,$BL:$BL,"●",$A:$A,QQ$5)/QQ$3,0)/3600/$E33</f>
        <v>0</v>
      </c>
      <c r="QR33" s="0" t="n">
        <f aca="false">IF($BM33="●",SUMIFS(ST_SUM!RF:RF,ST_SUM!$L:$L,$G33)/COUNTIFS($G:$G,$G33,$BM:$BM,"●",$A:$A,QR$5)/QR$3,0)/3600/$E33</f>
        <v>0</v>
      </c>
      <c r="QS33" s="0" t="n">
        <f aca="false">IF($BN33="●",SUMIFS(ST_SUM!RG:RG,ST_SUM!$L:$L,$G33)/COUNTIFS($G:$G,$G33,$BN:$BN,"●",$A:$A,QS$5)/QS$3,0)/3600/$E33</f>
        <v>0</v>
      </c>
      <c r="QT33" s="0" t="n">
        <f aca="false">IF($BO33="●",SUMIFS(ST_SUM!RH:RH,ST_SUM!$L:$L,$G33)/COUNTIFS($G:$G,$G33,$BO:$BO,"●",$A:$A,QT$5)/QT$3,0)/3600/$E33</f>
        <v>0</v>
      </c>
      <c r="QU33" s="0" t="n">
        <f aca="false">IF($BP33="●",SUMIFS(ST_SUM!RI:RI,ST_SUM!$L:$L,$G33)/COUNTIFS($G:$G,$G33,$BP:$BP,"●",$A:$A,QU$5)/QU$3,0)/3600/$E33</f>
        <v>0</v>
      </c>
      <c r="QV33" s="0" t="n">
        <f aca="false">IF($BQ33="●",SUMIFS(ST_SUM!RJ:RJ,ST_SUM!$L:$L,$G33)/COUNTIFS($G:$G,$G33,$BQ:$BQ,"●",$A:$A,QV$5)/QV$3,0)/3600/$E33</f>
        <v>0</v>
      </c>
      <c r="QW33" s="0" t="n">
        <f aca="false">IF($BR33="●",SUMIFS(ST_SUM!RK:RK,ST_SUM!$L:$L,$G33)/COUNTIFS($G:$G,$G33,$BR:$BR,"●",$A:$A,QW$5)/QW$3,0)/3600/$E33</f>
        <v>0</v>
      </c>
      <c r="QX33" s="0" t="n">
        <f aca="false">IF($BS33="●",SUMIFS(ST_SUM!RL:RL,ST_SUM!$L:$L,$G33)/COUNTIFS($G:$G,$G33,$BS:$BS,"●",$A:$A,QX$5)/QX$3,0)/3600/$E33</f>
        <v>0</v>
      </c>
      <c r="QY33" s="0" t="n">
        <f aca="false">IF($BT33="●",SUMIFS(ST_SUM!RM:RM,ST_SUM!$L:$L,$G33)/COUNTIFS($G:$G,$G33,$BT:$BT,"●",$A:$A,QY$5)/QY$3,0)/3600/$E33</f>
        <v>0</v>
      </c>
      <c r="QZ33" s="0" t="n">
        <f aca="false">SUM(OM33:QY33)</f>
        <v>0</v>
      </c>
      <c r="RA33" s="0" t="n">
        <f aca="false">IF($H33="●",SUMIFS(ST_SUM!RO:RO,ST_SUM!$L:$L,$G33)/COUNTIFS($G:$G,$G33,$H:$H,"●",$A:$A,RA$5)/RA$3,0)/3600/$E33</f>
        <v>0</v>
      </c>
      <c r="RB33" s="0" t="n">
        <f aca="false">IF($I33="●",SUMIFS(ST_SUM!RP:RP,ST_SUM!$L:$L,$G33)/COUNTIFS($G:$G,$G33,$I:$I,"●",$A:$A,RB$5)/RB$3,0)/3600/$E33</f>
        <v>0</v>
      </c>
      <c r="RC33" s="0" t="n">
        <f aca="false">IF($J33="●",SUMIFS(ST_SUM!RQ:RQ,ST_SUM!$L:$L,$G33)/COUNTIFS($G:$G,$G33,$J:$J,"●",$A:$A,RC$5)/RC$3,0)/3600/$E33</f>
        <v>0</v>
      </c>
      <c r="RD33" s="0" t="n">
        <f aca="false">IF($K33="●",SUMIFS(ST_SUM!RR:RR,ST_SUM!$L:$L,$G33)/COUNTIFS($G:$G,$G33,$K:$K,"●",$A:$A,RD$5)/RD$3,0)/3600/$E33</f>
        <v>0</v>
      </c>
      <c r="RE33" s="0" t="n">
        <f aca="false">IF($L33="●",SUMIFS(ST_SUM!RS:RS,ST_SUM!$L:$L,$G33)/COUNTIFS($G:$G,$G33,$L:$L,"●",$A:$A,RE$5)/RE$3,0)/3600/$E33</f>
        <v>0</v>
      </c>
      <c r="RF33" s="0" t="n">
        <f aca="false">IF($M33="●",SUMIFS(ST_SUM!RT:RT,ST_SUM!$L:$L,$G33)/COUNTIFS($G:$G,$G33,$M:$M,"●",$A:$A,RF$5)/RF$3,0)/3600/$E33</f>
        <v>0</v>
      </c>
      <c r="RG33" s="0" t="n">
        <f aca="false">IF($N33="●",SUMIFS(ST_SUM!RU:RU,ST_SUM!$L:$L,$G33)/COUNTIFS($G:$G,$G33,$N:$N,"●",$A:$A,RG$5)/RG$3,0)/3600/$E33</f>
        <v>0</v>
      </c>
      <c r="RH33" s="0" t="n">
        <f aca="false">IF($O33="●",SUMIFS(ST_SUM!RV:RV,ST_SUM!$L:$L,$G33,ST_SUM!$M:$M,IF($B33='PART METHOD'!$D$4,"FMCNC1",IF($B33='PART METHOD'!$D$6,"FMCNC2","STD")))/IF($B33='PART METHOD'!$D$4,COUNTIFS($G:$G,$G33,$O:$O,"●",$A:$A,RH$5,$B:$B,'PART METHOD'!$D$4),IF($B33='PART METHOD'!$D$6,COUNTIFS($G:$G,$G33,$O:$O,"●",$A:$A,RH$5,$B:$B,'PART METHOD'!$D$6),COUNTIFS($G:$G,$G33,$O:$O,"●",$A:$A,RH$5,$B:$B,"&lt;&gt;"&amp;'PART METHOD'!$D$4,$B:$B,"&lt;&gt;"&amp;'PART METHOD'!$D$6)))/RH$3,0)/3600/$E33</f>
        <v>0</v>
      </c>
      <c r="RI33" s="0" t="n">
        <f aca="false">IF($P33="●",SUMIFS(ST_SUM!RW:RW,ST_SUM!$L:$L,$G33,ST_SUM!$M:$M,IF($B33='PART METHOD'!$D$4,"FMCNC1",IF($B33='PART METHOD'!$D$6,"FMCNC2","STD")))/IF($B33='PART METHOD'!$D$4,COUNTIFS($G:$G,$G33,$P:$P,"●",$A:$A,RI$5,$B:$B,'PART METHOD'!$D$4),IF($B33='PART METHOD'!$D$6,COUNTIFS($G:$G,$G33,$P:$P,"●",$A:$A,RI$5,$B:$B,'PART METHOD'!$D$6),COUNTIFS($G:$G,$G33,$P:$P,"●",$A:$A,RI$5,$B:$B,"&lt;&gt;"&amp;'PART METHOD'!$D$4,$B:$B,"&lt;&gt;"&amp;'PART METHOD'!$D$6)))/RI$3,0)/3600/$E33</f>
        <v>0</v>
      </c>
      <c r="RJ33" s="0" t="n">
        <f aca="false">IF($Q33="●",SUMIFS(ST_SUM!RX:RX,ST_SUM!$L:$L,$G33,ST_SUM!$M:$M,IF($B33='PART METHOD'!$D$4,"FMCNC1",IF($B33='PART METHOD'!$D$6,"FMCNC2","STD")))/IF($B33='PART METHOD'!$D$4,COUNTIFS($G:$G,$G33,$Q:$Q,"●",$A:$A,RJ$5,$B:$B,'PART METHOD'!$D$4),IF($B33='PART METHOD'!$D$6,COUNTIFS($G:$G,$G33,$Q:$Q,"●",$A:$A,RJ$5,$B:$B,'PART METHOD'!$D$6),COUNTIFS($G:$G,$G33,$Q:$Q,"●",$A:$A,RJ$5,$B:$B,"&lt;&gt;"&amp;'PART METHOD'!$D$4,$B:$B,"&lt;&gt;"&amp;'PART METHOD'!$D$6)))/RJ$3,0)/3600/$E33</f>
        <v>0</v>
      </c>
      <c r="RK33" s="0" t="n">
        <f aca="false">IF($R33="●",SUMIFS(ST_SUM!RY:RY,ST_SUM!$L:$L,$G33,ST_SUM!$M:$M,IF($B33='PART METHOD'!$D$4,"FMCNC1",IF($B33='PART METHOD'!$D$6,"FMCNC2","STD")))/IF($B33='PART METHOD'!$D$4,COUNTIFS($G:$G,$G33,$R:$R,"●",$A:$A,RK$5,$B:$B,'PART METHOD'!$D$4),IF($B33='PART METHOD'!$D$6,COUNTIFS($G:$G,$G33,$R:$R,"●",$A:$A,RK$5,$B:$B,'PART METHOD'!$D$6),COUNTIFS($G:$G,$G33,$R:$R,"●",$A:$A,RK$5,$B:$B,"&lt;&gt;"&amp;'PART METHOD'!$D$4,$B:$B,"&lt;&gt;"&amp;'PART METHOD'!$D$6)))/RK$3,0)/3600/$E33</f>
        <v>0</v>
      </c>
      <c r="RL33" s="0" t="n">
        <f aca="false">IF($S33="●",SUMIFS(ST_SUM!RZ:RZ,ST_SUM!$L:$L,$G33,ST_SUM!$M:$M,IF($B33='PART METHOD'!$D$4,"FMCNC1",IF($B33='PART METHOD'!$D$6,"FMCNC2","STD")))/IF($B33='PART METHOD'!$D$4,COUNTIFS($G:$G,$G33,$S:$S,"●",$A:$A,RL$5,$B:$B,'PART METHOD'!$D$4),IF($B33='PART METHOD'!$D$6,COUNTIFS($G:$G,$G33,$S:$S,"●",$A:$A,RL$5,$B:$B,'PART METHOD'!$D$6),COUNTIFS($G:$G,$G33,$S:$S,"●",$A:$A,RL$5,$B:$B,"&lt;&gt;"&amp;'PART METHOD'!$D$4,$B:$B,"&lt;&gt;"&amp;'PART METHOD'!$D$6)))/RL$3,0)/3600/$E33</f>
        <v>0</v>
      </c>
      <c r="RM33" s="0" t="n">
        <f aca="false">IF($T33="●",SUMIFS(ST_SUM!SA:SA,ST_SUM!$L:$L,$G33,ST_SUM!$M:$M,IF($B33='PART METHOD'!$D$4,"FMCNC1",IF($B33='PART METHOD'!$D$6,"FMCNC2","STD")))/IF($B33='PART METHOD'!$D$4,COUNTIFS($G:$G,$G33,$T:$T,"●",$A:$A,RM$5,$B:$B,'PART METHOD'!$D$4),IF($B33='PART METHOD'!$D$6,COUNTIFS($G:$G,$G33,$T:$T,"●",$A:$A,RM$5,$B:$B,'PART METHOD'!$D$6),COUNTIFS($G:$G,$G33,$T:$T,"●",$A:$A,RM$5,$B:$B,"&lt;&gt;"&amp;'PART METHOD'!$D$4,$B:$B,"&lt;&gt;"&amp;'PART METHOD'!$D$6)))/RM$3,0)/3600/$E33</f>
        <v>0</v>
      </c>
      <c r="RN33" s="0" t="n">
        <f aca="false">IF($U33="●",SUMIFS(ST_SUM!SB:SB,ST_SUM!$L:$L,$G33,ST_SUM!$M:$M,IF($B33='PART METHOD'!$D$4,"FMCNC1",IF($B33='PART METHOD'!$D$6,"FMCNC2","STD")))/IF($B33='PART METHOD'!$D$4,COUNTIFS($G:$G,$G33,$U:$U,"●",$A:$A,RN$5,$B:$B,'PART METHOD'!$D$4),IF($B33='PART METHOD'!$D$6,COUNTIFS($G:$G,$G33,$U:$U,"●",$A:$A,RN$5,$B:$B,'PART METHOD'!$D$6),COUNTIFS($G:$G,$G33,$U:$U,"●",$A:$A,RN$5,$B:$B,"&lt;&gt;"&amp;'PART METHOD'!$D$4,$B:$B,"&lt;&gt;"&amp;'PART METHOD'!$D$6)))/RN$3,0)/3600/$E33</f>
        <v>0</v>
      </c>
      <c r="RO33" s="0" t="n">
        <f aca="false">IF($V33="●",SUMIFS(ST_SUM!SC:SC,ST_SUM!$L:$L,$G33,ST_SUM!$M:$M,IF($B33='PART METHOD'!$D$4,"FMCNC1",IF($B33='PART METHOD'!$D$6,"FMCNC2","STD")))/IF($B33='PART METHOD'!$D$4,COUNTIFS($G:$G,$G33,$V:$V,"●",$A:$A,RO$5,$B:$B,'PART METHOD'!$D$4),IF($B33='PART METHOD'!$D$6,COUNTIFS($G:$G,$G33,$V:$V,"●",$A:$A,RO$5,$B:$B,'PART METHOD'!$D$6),COUNTIFS($G:$G,$G33,$V:$V,"●",$A:$A,RO$5,$B:$B,"&lt;&gt;"&amp;'PART METHOD'!$D$4,$B:$B,"&lt;&gt;"&amp;'PART METHOD'!$D$6)))/RO$3,0)/3600/$E33</f>
        <v>0</v>
      </c>
      <c r="RP33" s="0" t="n">
        <f aca="false">IF($W33="●",SUMIFS(ST_SUM!SD:SD,ST_SUM!$L:$L,$G33,ST_SUM!$N:$N,IF($B33='PART METHOD'!$D$5,"HAND","STD"))/COUNTIFS($G:$G,$G33,$W:$W,"●",$A:$A,RP$5,$B:$B,IF($B33='PART METHOD'!$D$5,'PART METHOD'!$D$5,"&lt;&gt;"&amp;'PART METHOD'!$D$5))/RP$3,0)/3600/$E33</f>
        <v>0</v>
      </c>
      <c r="RQ33" s="0" t="n">
        <f aca="false">IF($X33="●",SUMIFS(ST_SUM!SE:SE,ST_SUM!$L:$L,$G33)/COUNTIFS($G:$G,$G33,$X:$X,"●",$A:$A,RQ$5)/RQ$3,0)/3600/$E33</f>
        <v>0</v>
      </c>
      <c r="RR33" s="0" t="n">
        <f aca="false">IF($Y33="●",SUMIFS(ST_SUM!SF:SF,ST_SUM!$L:$L,$G33)/COUNTIFS($G:$G,$G33,$Y:$Y,"●",$A:$A,RR$5)/RR$3,0)/3600/$E33</f>
        <v>0</v>
      </c>
      <c r="RS33" s="0" t="n">
        <f aca="false">IF($Z33="●",SUMIFS(ST_SUM!SG:SG,ST_SUM!$L:$L,$G33)/COUNTIFS($G:$G,$G33,$Z:$Z,"●",$A:$A,RS$5)/RS$3,0)/3600/$E33</f>
        <v>0</v>
      </c>
      <c r="RT33" s="0" t="n">
        <f aca="false">IF($AA33="●",SUMIFS(ST_SUM!SH:SH,ST_SUM!$L:$L,$G33)/COUNTIFS($G:$G,$G33,$AA:$AA,"●",$A:$A,RT$5)/RT$3,0)/3600/$E33</f>
        <v>0</v>
      </c>
      <c r="RU33" s="0" t="n">
        <f aca="false">IF($AB33="●",SUMIFS(ST_SUM!SI:SI,ST_SUM!$L:$L,$G33)/COUNTIFS($G:$G,$G33,$AB:$AB,"●",$A:$A,RU$5)/RU$3,0)/3600/$E33</f>
        <v>0</v>
      </c>
      <c r="RV33" s="0" t="n">
        <f aca="false">IF($AC33="●",SUMIFS(ST_SUM!SJ:SJ,ST_SUM!$L:$L,$G33)/COUNTIFS($G:$G,$G33,$AC:$AC,"●",$A:$A,RV$5)/RV$3,0)/3600/$E33</f>
        <v>0</v>
      </c>
      <c r="RW33" s="0" t="n">
        <f aca="false">IF($AD33="●",SUMIFS(ST_SUM!SK:SK,ST_SUM!$L:$L,$G33)/COUNTIFS($G:$G,$G33,$AD:$AD,"●",$A:$A,RW$5)/RW$3,0)/3600/$E33</f>
        <v>0</v>
      </c>
      <c r="RX33" s="0" t="n">
        <f aca="false">IF($AE33="●",SUMIFS(ST_SUM!SL:SL,ST_SUM!$L:$L,$G33)/COUNTIFS($G:$G,$G33,$AE:$AE,"●",$A:$A,RX$5)/RX$3,0)/3600/$E33</f>
        <v>0</v>
      </c>
      <c r="RY33" s="0" t="n">
        <f aca="false">IF($AF33="●",SUMIFS(ST_SUM!SM:SM,ST_SUM!$L:$L,$G33)/COUNTIFS($G:$G,$G33,$AF:$AF,"●",$A:$A,RY$5)/RY$3,0)/3600/$E33</f>
        <v>0</v>
      </c>
      <c r="RZ33" s="0" t="n">
        <f aca="false">IF($AG33="●",SUMIFS(ST_SUM!SN:SN,ST_SUM!$L:$L,$G33)/COUNTIFS($G:$G,$G33,$AG:$AG,"●",$A:$A,RZ$5)/RZ$3,0)/3600/$E33</f>
        <v>0</v>
      </c>
      <c r="SA33" s="0" t="n">
        <f aca="false">IF($AH33="●",SUMIFS(ST_SUM!SO:SO,ST_SUM!$L:$L,$G33)/COUNTIFS($G:$G,$G33,$AH:$AH,"●",$A:$A,SA$5)/SA$3,0)/3600/$E33</f>
        <v>0</v>
      </c>
      <c r="SB33" s="0" t="n">
        <f aca="false">IF($AI33="●",SUMIFS(ST_SUM!SP:SP,ST_SUM!$L:$L,$G33)/COUNTIFS($G:$G,$G33,$AI:$AI,"●",$A:$A,SB$5)/SB$3,0)/3600/$E33</f>
        <v>0</v>
      </c>
      <c r="SC33" s="0" t="n">
        <f aca="false">IF($AJ33="●",SUMIFS(ST_SUM!SQ:SQ,ST_SUM!$L:$L,$G33)/COUNTIFS($G:$G,$G33,$AJ:$AJ,"●",$A:$A,SC$5)/SC$3,0)/3600/$E33</f>
        <v>0</v>
      </c>
      <c r="SD33" s="0" t="n">
        <f aca="false">IF($AK33="●",SUMIFS(ST_SUM!SR:SR,ST_SUM!$L:$L,$G33)/COUNTIFS($G:$G,$G33,$AK:$AK,"●",$A:$A,SD$5)/SD$3,0)/3600/$E33</f>
        <v>0</v>
      </c>
      <c r="SE33" s="0" t="n">
        <f aca="false">IF($AL33="●",SUMIFS(ST_SUM!SS:SS,ST_SUM!$L:$L,$G33)/COUNTIFS($G:$G,$G33,$AL:$AL,"●",$A:$A,SE$5)/SE$3,0)/3600/$E33</f>
        <v>0</v>
      </c>
      <c r="SF33" s="0" t="n">
        <f aca="false">IF($AM33="●",SUMIFS(ST_SUM!ST:ST,ST_SUM!$L:$L,$G33)/COUNTIFS($G:$G,$G33,$AM:$AM,"●",$A:$A,SF$5)/SF$3,0)/3600/$E33</f>
        <v>0</v>
      </c>
      <c r="SG33" s="0" t="n">
        <f aca="false">IF($AN33="●",SUMIFS(ST_SUM!SU:SU,ST_SUM!$L:$L,$G33)/COUNTIFS($G:$G,$G33,$AN:$AN,"●",$A:$A,SG$5)/SG$3,0)/3600/$E33</f>
        <v>0</v>
      </c>
      <c r="SH33" s="0" t="n">
        <f aca="false">IF($AO33="●",SUMIFS(ST_SUM!SV:SV,ST_SUM!$L:$L,$G33)/COUNTIFS($G:$G,$G33,$AO:$AO,"●",$A:$A,SH$5)/SH$3,0)/3600/$E33</f>
        <v>0</v>
      </c>
      <c r="SI33" s="0" t="n">
        <f aca="false">IF($AP33="●",SUMIFS(ST_SUM!SW:SW,ST_SUM!$L:$L,$G33)/COUNTIFS($G:$G,$G33,$AP:$AP,"●",$A:$A,SI$5)/SI$3,0)/3600/$E33</f>
        <v>0</v>
      </c>
      <c r="SJ33" s="0" t="n">
        <f aca="false">IF($AQ33="●",SUMIFS(ST_SUM!SX:SX,ST_SUM!$L:$L,$G33)/COUNTIFS($G:$G,$G33,$AQ:$AQ,"●",$A:$A,SJ$5)/SJ$3,0)/3600/$E33</f>
        <v>0</v>
      </c>
      <c r="SK33" s="0" t="n">
        <f aca="false">IF($AR33="●",SUMIFS(ST_SUM!SY:SY,ST_SUM!$L:$L,$G33)/COUNTIFS($G:$G,$G33,$AR:$AR,"●",$A:$A,SK$5)/SK$3,0)/3600/$E33</f>
        <v>0</v>
      </c>
      <c r="SL33" s="0" t="n">
        <f aca="false">IF($AS33="●",SUMIFS(ST_SUM!SZ:SZ,ST_SUM!$L:$L,$G33)/COUNTIFS($G:$G,$G33,$AS:$AS,"●",$A:$A,SL$5)/SL$3,0)/3600/$E33</f>
        <v>0</v>
      </c>
      <c r="SM33" s="0" t="n">
        <f aca="false">IF($AT33="●",SUMIFS(ST_SUM!TA:TA,ST_SUM!$L:$L,$G33)/COUNTIFS($G:$G,$G33,$AT:$AT,"●",$A:$A,SM$5)/SM$3,0)/3600/$E33</f>
        <v>0</v>
      </c>
      <c r="SN33" s="0" t="n">
        <f aca="false">IF($AU33="●",SUMIFS(ST_SUM!TB:TB,ST_SUM!$L:$L,$G33)/COUNTIFS($G:$G,$G33,$AU:$AU,"●",$A:$A,SN$5)/SN$3,0)/3600/$E33</f>
        <v>0</v>
      </c>
      <c r="SO33" s="0" t="n">
        <f aca="false">IF($AV33="●",SUMIFS(ST_SUM!TC:TC,ST_SUM!$L:$L,$G33)/COUNTIFS($G:$G,$G33,$AV:$AV,"●",$A:$A,SO$5)/SO$3,0)/3600/$E33</f>
        <v>0</v>
      </c>
      <c r="SP33" s="0" t="n">
        <f aca="false">IF($AW33="●",SUMIFS(ST_SUM!TD:TD,ST_SUM!$L:$L,$G33)/COUNTIFS($G:$G,$G33,$AW:$AW,"●",$A:$A,SP$5)/SP$3,0)/3600/$E33</f>
        <v>0</v>
      </c>
      <c r="SQ33" s="0" t="n">
        <f aca="false">IF($AX33="●",SUMIFS(ST_SUM!TE:TE,ST_SUM!$L:$L,$G33)/COUNTIFS($G:$G,$G33,$AX:$AX,"●",$A:$A,SQ$5)/SQ$3,0)/3600/$E33</f>
        <v>0</v>
      </c>
      <c r="SR33" s="0" t="n">
        <f aca="false">IF($AY33="●",SUMIFS(ST_SUM!TF:TF,ST_SUM!$L:$L,$G33)/COUNTIFS($G:$G,$G33,$AY:$AY,"●",$A:$A,SR$5)/SR$3,0)/3600/$E33</f>
        <v>0</v>
      </c>
      <c r="SS33" s="0" t="n">
        <f aca="false">IF($AZ33="●",SUMIFS(ST_SUM!TG:TG,ST_SUM!$L:$L,$G33)/COUNTIFS($G:$G,$G33,$AZ:$AZ,"●",$A:$A,SS$5)/SS$3,0)/3600/$E33</f>
        <v>0</v>
      </c>
      <c r="ST33" s="0" t="n">
        <f aca="false">IF($BA33="●",SUMIFS(ST_SUM!TH:TH,ST_SUM!$L:$L,$G33)/COUNTIFS($G:$G,$G33,$BA:$BA,"●",$A:$A,ST$5)/ST$3,0)/3600/$E33</f>
        <v>0</v>
      </c>
      <c r="SU33" s="0" t="n">
        <f aca="false">IF($BB33="●",SUMIFS(ST_SUM!TI:TI,ST_SUM!$L:$L,$G33)/COUNTIFS($G:$G,$G33,$BB:$BB,"●",$A:$A,SU$5)/SU$3,0)/3600/$E33</f>
        <v>0</v>
      </c>
      <c r="SV33" s="0" t="n">
        <f aca="false">IF($BC33="●",SUMIFS(ST_SUM!TJ:TJ,ST_SUM!$L:$L,$G33)/COUNTIFS($G:$G,$G33,$BC:$BC,"●",$A:$A,SV$5)/SV$3,0)/3600/$E33</f>
        <v>0</v>
      </c>
      <c r="SW33" s="0" t="n">
        <f aca="false">IF($BD33="●",SUMIFS(ST_SUM!TK:TK,ST_SUM!$L:$L,$G33)/COUNTIFS($G:$G,$G33,$BD:$BD,"●",$A:$A,SW$5)/SW$3,0)/3600/$E33</f>
        <v>0</v>
      </c>
      <c r="SX33" s="0" t="n">
        <f aca="false">IF($BE33="●",SUMIFS(ST_SUM!TL:TL,ST_SUM!$L:$L,$G33)/COUNTIFS($G:$G,$G33,$BE:$BE,"●",$A:$A,SX$5)/SX$3,0)/3600/$E33</f>
        <v>0</v>
      </c>
      <c r="SY33" s="0" t="n">
        <f aca="false">IF($BF33="●",SUMIFS(ST_SUM!TM:TM,ST_SUM!$L:$L,$G33)/COUNTIFS($G:$G,$G33,$BF:$BF,"●",$A:$A,SY$5)/SY$3,0)/3600/$E33</f>
        <v>0</v>
      </c>
      <c r="SZ33" s="0" t="n">
        <f aca="false">IF($BG33="●",SUMIFS(ST_SUM!TN:TN,ST_SUM!$L:$L,$G33)/COUNTIFS($G:$G,$G33,$BG:$BG,"●",$A:$A,SZ$5)/SZ$3,0)/3600/$E33</f>
        <v>0</v>
      </c>
      <c r="TA33" s="0" t="n">
        <f aca="false">IF($BH33="●",SUMIFS(ST_SUM!TO:TO,ST_SUM!$L:$L,$G33)/COUNTIFS($G:$G,$G33,$BH:$BH,"●",$A:$A,TA$5)/TA$3,0)/3600/$E33</f>
        <v>0</v>
      </c>
      <c r="TB33" s="0" t="n">
        <f aca="false">IF($BI33="●",SUMIFS(ST_SUM!TP:TP,ST_SUM!$L:$L,$G33)/COUNTIFS($G:$G,$G33,$BI:$BI,"●",$A:$A,TB$5)/TB$3,0)/3600/$E33</f>
        <v>0</v>
      </c>
      <c r="TC33" s="0" t="n">
        <f aca="false">IF($BJ33="●",SUMIFS(ST_SUM!TQ:TQ,ST_SUM!$L:$L,$G33)/COUNTIFS($G:$G,$G33,$BJ:$BJ,"●",$A:$A,TC$5)/TC$3,0)/3600/$E33</f>
        <v>0</v>
      </c>
      <c r="TD33" s="0" t="n">
        <f aca="false">IF($BK33="●",SUMIFS(ST_SUM!TR:TR,ST_SUM!$L:$L,$G33)/COUNTIFS($G:$G,$G33,$BK:$BK,"●",$A:$A,TD$5)/TD$3,0)/3600/$E33</f>
        <v>0</v>
      </c>
      <c r="TE33" s="0" t="n">
        <f aca="false">IF($BL33="●",SUMIFS(ST_SUM!TS:TS,ST_SUM!$L:$L,$G33)/COUNTIFS($G:$G,$G33,$BL:$BL,"●",$A:$A,TE$5)/TE$3,0)/3600/$E33</f>
        <v>0</v>
      </c>
      <c r="TF33" s="0" t="n">
        <f aca="false">IF($BM33="●",SUMIFS(ST_SUM!TT:TT,ST_SUM!$L:$L,$G33)/COUNTIFS($G:$G,$G33,$BM:$BM,"●",$A:$A,TF$5)/TF$3,0)/3600/$E33</f>
        <v>0</v>
      </c>
      <c r="TG33" s="0" t="n">
        <f aca="false">IF($BN33="●",SUMIFS(ST_SUM!TU:TU,ST_SUM!$L:$L,$G33)/COUNTIFS($G:$G,$G33,$BN:$BN,"●",$A:$A,TG$5)/TG$3,0)/3600/$E33</f>
        <v>0</v>
      </c>
      <c r="TH33" s="0" t="n">
        <f aca="false">IF($BO33="●",SUMIFS(ST_SUM!TV:TV,ST_SUM!$L:$L,$G33)/COUNTIFS($G:$G,$G33,$BO:$BO,"●",$A:$A,TH$5)/TH$3,0)/3600/$E33</f>
        <v>0</v>
      </c>
      <c r="TI33" s="0" t="n">
        <f aca="false">IF($BP33="●",SUMIFS(ST_SUM!TW:TW,ST_SUM!$L:$L,$G33)/COUNTIFS($G:$G,$G33,$BP:$BP,"●",$A:$A,TI$5)/TI$3,0)/3600/$E33</f>
        <v>0</v>
      </c>
      <c r="TJ33" s="0" t="n">
        <f aca="false">IF($BQ33="●",SUMIFS(ST_SUM!TX:TX,ST_SUM!$L:$L,$G33)/COUNTIFS($G:$G,$G33,$BQ:$BQ,"●",$A:$A,TJ$5)/TJ$3,0)/3600/$E33</f>
        <v>0</v>
      </c>
      <c r="TK33" s="0" t="n">
        <f aca="false">IF($BR33="●",SUMIFS(ST_SUM!TY:TY,ST_SUM!$L:$L,$G33)/COUNTIFS($G:$G,$G33,$BR:$BR,"●",$A:$A,TK$5)/TK$3,0)/3600/$E33</f>
        <v>0</v>
      </c>
      <c r="TL33" s="0" t="n">
        <f aca="false">IF($BS33="●",SUMIFS(ST_SUM!TZ:TZ,ST_SUM!$L:$L,$G33)/COUNTIFS($G:$G,$G33,$BS:$BS,"●",$A:$A,TL$5)/TL$3,0)/3600/$E33</f>
        <v>0</v>
      </c>
      <c r="TM33" s="0" t="n">
        <f aca="false">IF($BT33="●",SUMIFS(ST_SUM!UA:UA,ST_SUM!$L:$L,$G33)/COUNTIFS($G:$G,$G33,$BT:$BT,"●",$A:$A,TM$5)/TM$3,0)/3600/$E33</f>
        <v>0</v>
      </c>
      <c r="TN33" s="0" t="n">
        <f aca="false">SUM(RA33:TM33)</f>
        <v>0</v>
      </c>
      <c r="TO33" s="0" t="n">
        <f aca="false">IF($H33="●",SUMIFS(ST_SUM!UC:UC,ST_SUM!$L:$L,$G33)/COUNTIFS($G:$G,$G33,$H:$H,"●",$A:$A,TO$5)/TO$3,0)/3600/$E33</f>
        <v>0</v>
      </c>
      <c r="TP33" s="0" t="n">
        <f aca="false">IF($I33="●",SUMIFS(ST_SUM!UD:UD,ST_SUM!$L:$L,$G33)/COUNTIFS($G:$G,$G33,$I:$I,"●",$A:$A,TP$5)/TP$3,0)/3600/$E33</f>
        <v>0</v>
      </c>
      <c r="TQ33" s="0" t="n">
        <f aca="false">IF($J33="●",SUMIFS(ST_SUM!UE:UE,ST_SUM!$L:$L,$G33)/COUNTIFS($G:$G,$G33,$J:$J,"●",$A:$A,TQ$5)/TQ$3,0)/3600/$E33</f>
        <v>0</v>
      </c>
      <c r="TR33" s="0" t="n">
        <f aca="false">IF($K33="●",SUMIFS(ST_SUM!UF:UF,ST_SUM!$L:$L,$G33)/COUNTIFS($G:$G,$G33,$K:$K,"●",$A:$A,TR$5)/TR$3,0)/3600/$E33</f>
        <v>0</v>
      </c>
      <c r="TS33" s="0" t="n">
        <f aca="false">IF($L33="●",SUMIFS(ST_SUM!UG:UG,ST_SUM!$L:$L,$G33)/COUNTIFS($G:$G,$G33,$L:$L,"●",$A:$A,TS$5)/TS$3,0)/3600/$E33</f>
        <v>0</v>
      </c>
      <c r="TT33" s="0" t="n">
        <f aca="false">IF($M33="●",SUMIFS(ST_SUM!UH:UH,ST_SUM!$L:$L,$G33)/COUNTIFS($G:$G,$G33,$M:$M,"●",$A:$A,TT$5)/TT$3,0)/3600/$E33</f>
        <v>0</v>
      </c>
      <c r="TU33" s="0" t="n">
        <f aca="false">IF($N33="●",SUMIFS(ST_SUM!UI:UI,ST_SUM!$L:$L,$G33)/COUNTIFS($G:$G,$G33,$N:$N,"●",$A:$A,TU$5)/TU$3,0)/3600/$E33</f>
        <v>0</v>
      </c>
      <c r="TV33" s="0" t="n">
        <f aca="false">IF($O33="●",SUMIFS(ST_SUM!UJ:UJ,ST_SUM!$L:$L,$G33,ST_SUM!$M:$M,IF($B33='PART METHOD'!$D$4,"FMCNC1",IF($B33='PART METHOD'!$D$6,"FMCNC2","STD")))/IF($B33='PART METHOD'!$D$4,COUNTIFS($G:$G,$G33,$O:$O,"●",$A:$A,TV$5,$B:$B,'PART METHOD'!$D$4),IF($B33='PART METHOD'!$D$6,COUNTIFS($G:$G,$G33,$O:$O,"●",$A:$A,TV$5,$B:$B,'PART METHOD'!$D$6),COUNTIFS($G:$G,$G33,$O:$O,"●",$A:$A,TV$5,$B:$B,"&lt;&gt;"&amp;'PART METHOD'!$D$4,$B:$B,"&lt;&gt;"&amp;'PART METHOD'!$D$6)))/TV$3,0)/3600/$E33</f>
        <v>0</v>
      </c>
      <c r="TW33" s="0" t="n">
        <f aca="false">IF($P33="●",SUMIFS(ST_SUM!UK:UK,ST_SUM!$L:$L,$G33,ST_SUM!$M:$M,IF($B33='PART METHOD'!$D$4,"FMCNC1",IF($B33='PART METHOD'!$D$6,"FMCNC2","STD")))/IF($B33='PART METHOD'!$D$4,COUNTIFS($G:$G,$G33,$P:$P,"●",$A:$A,TW$5,$B:$B,'PART METHOD'!$D$4),IF($B33='PART METHOD'!$D$6,COUNTIFS($G:$G,$G33,$P:$P,"●",$A:$A,TW$5,$B:$B,'PART METHOD'!$D$6),COUNTIFS($G:$G,$G33,$P:$P,"●",$A:$A,TW$5,$B:$B,"&lt;&gt;"&amp;'PART METHOD'!$D$4,$B:$B,"&lt;&gt;"&amp;'PART METHOD'!$D$6)))/TW$3,0)/3600/$E33</f>
        <v>0</v>
      </c>
      <c r="TX33" s="0" t="n">
        <f aca="false">IF($Q33="●",SUMIFS(ST_SUM!UL:UL,ST_SUM!$L:$L,$G33,ST_SUM!$M:$M,IF($B33='PART METHOD'!$D$4,"FMCNC1",IF($B33='PART METHOD'!$D$6,"FMCNC2","STD")))/IF($B33='PART METHOD'!$D$4,COUNTIFS($G:$G,$G33,$Q:$Q,"●",$A:$A,TX$5,$B:$B,'PART METHOD'!$D$4),IF($B33='PART METHOD'!$D$6,COUNTIFS($G:$G,$G33,$Q:$Q,"●",$A:$A,TX$5,$B:$B,'PART METHOD'!$D$6),COUNTIFS($G:$G,$G33,$Q:$Q,"●",$A:$A,TX$5,$B:$B,"&lt;&gt;"&amp;'PART METHOD'!$D$4,$B:$B,"&lt;&gt;"&amp;'PART METHOD'!$D$6)))/TX$3,0)/3600/$E33</f>
        <v>0</v>
      </c>
      <c r="TY33" s="0" t="n">
        <f aca="false">IF($R33="●",SUMIFS(ST_SUM!UM:UM,ST_SUM!$L:$L,$G33,ST_SUM!$M:$M,IF($B33='PART METHOD'!$D$4,"FMCNC1",IF($B33='PART METHOD'!$D$6,"FMCNC2","STD")))/IF($B33='PART METHOD'!$D$4,COUNTIFS($G:$G,$G33,$R:$R,"●",$A:$A,TY$5,$B:$B,'PART METHOD'!$D$4),IF($B33='PART METHOD'!$D$6,COUNTIFS($G:$G,$G33,$R:$R,"●",$A:$A,TY$5,$B:$B,'PART METHOD'!$D$6),COUNTIFS($G:$G,$G33,$R:$R,"●",$A:$A,TY$5,$B:$B,"&lt;&gt;"&amp;'PART METHOD'!$D$4,$B:$B,"&lt;&gt;"&amp;'PART METHOD'!$D$6)))/TY$3,0)/3600/$E33</f>
        <v>0</v>
      </c>
      <c r="TZ33" s="0" t="n">
        <f aca="false">IF($S33="●",SUMIFS(ST_SUM!UN:UN,ST_SUM!$L:$L,$G33,ST_SUM!$M:$M,IF($B33='PART METHOD'!$D$4,"FMCNC1",IF($B33='PART METHOD'!$D$6,"FMCNC2","STD")))/IF($B33='PART METHOD'!$D$4,COUNTIFS($G:$G,$G33,$S:$S,"●",$A:$A,TZ$5,$B:$B,'PART METHOD'!$D$4),IF($B33='PART METHOD'!$D$6,COUNTIFS($G:$G,$G33,$S:$S,"●",$A:$A,TZ$5,$B:$B,'PART METHOD'!$D$6),COUNTIFS($G:$G,$G33,$S:$S,"●",$A:$A,TZ$5,$B:$B,"&lt;&gt;"&amp;'PART METHOD'!$D$4,$B:$B,"&lt;&gt;"&amp;'PART METHOD'!$D$6)))/TZ$3,0)/3600/$E33</f>
        <v>0</v>
      </c>
      <c r="UA33" s="0" t="n">
        <f aca="false">IF($T33="●",SUMIFS(ST_SUM!UO:UO,ST_SUM!$L:$L,$G33,ST_SUM!$M:$M,IF($B33='PART METHOD'!$D$4,"FMCNC1",IF($B33='PART METHOD'!$D$6,"FMCNC2","STD")))/IF($B33='PART METHOD'!$D$4,COUNTIFS($G:$G,$G33,$T:$T,"●",$A:$A,UA$5,$B:$B,'PART METHOD'!$D$4),IF($B33='PART METHOD'!$D$6,COUNTIFS($G:$G,$G33,$T:$T,"●",$A:$A,UA$5,$B:$B,'PART METHOD'!$D$6),COUNTIFS($G:$G,$G33,$T:$T,"●",$A:$A,UA$5,$B:$B,"&lt;&gt;"&amp;'PART METHOD'!$D$4,$B:$B,"&lt;&gt;"&amp;'PART METHOD'!$D$6)))/UA$3,0)/3600/$E33</f>
        <v>0</v>
      </c>
      <c r="UB33" s="0" t="n">
        <f aca="false">IF($U33="●",SUMIFS(ST_SUM!UP:UP,ST_SUM!$L:$L,$G33,ST_SUM!$M:$M,IF($B33='PART METHOD'!$D$4,"FMCNC1",IF($B33='PART METHOD'!$D$6,"FMCNC2","STD")))/IF($B33='PART METHOD'!$D$4,COUNTIFS($G:$G,$G33,$U:$U,"●",$A:$A,UB$5,$B:$B,'PART METHOD'!$D$4),IF($B33='PART METHOD'!$D$6,COUNTIFS($G:$G,$G33,$U:$U,"●",$A:$A,UB$5,$B:$B,'PART METHOD'!$D$6),COUNTIFS($G:$G,$G33,$U:$U,"●",$A:$A,UB$5,$B:$B,"&lt;&gt;"&amp;'PART METHOD'!$D$4,$B:$B,"&lt;&gt;"&amp;'PART METHOD'!$D$6)))/UB$3,0)/3600/$E33</f>
        <v>0</v>
      </c>
      <c r="UC33" s="0" t="n">
        <f aca="false">IF($V33="●",SUMIFS(ST_SUM!UQ:UQ,ST_SUM!$L:$L,$G33,ST_SUM!$M:$M,IF($B33='PART METHOD'!$D$4,"FMCNC1",IF($B33='PART METHOD'!$D$6,"FMCNC2","STD")))/IF($B33='PART METHOD'!$D$4,COUNTIFS($G:$G,$G33,$V:$V,"●",$A:$A,UC$5,$B:$B,'PART METHOD'!$D$4),IF($B33='PART METHOD'!$D$6,COUNTIFS($G:$G,$G33,$V:$V,"●",$A:$A,UC$5,$B:$B,'PART METHOD'!$D$6),COUNTIFS($G:$G,$G33,$V:$V,"●",$A:$A,UC$5,$B:$B,"&lt;&gt;"&amp;'PART METHOD'!$D$4,$B:$B,"&lt;&gt;"&amp;'PART METHOD'!$D$6)))/UC$3,0)/3600/$E33</f>
        <v>0</v>
      </c>
      <c r="UD33" s="0" t="n">
        <f aca="false">IF($W33="●",SUMIFS(ST_SUM!UR:UR,ST_SUM!$L:$L,$G33,ST_SUM!$N:$N,IF($B33='PART METHOD'!$D$5,"HAND","STD"))/COUNTIFS($G:$G,$G33,$W:$W,"●",$A:$A,UD$5,$B:$B,IF($B33='PART METHOD'!$D$5,'PART METHOD'!$D$5,"&lt;&gt;"&amp;'PART METHOD'!$D$5))/UD$3,0)/3600/$E33</f>
        <v>0</v>
      </c>
      <c r="UE33" s="0" t="n">
        <f aca="false">IF($X33="●",SUMIFS(ST_SUM!US:US,ST_SUM!$L:$L,$G33)/COUNTIFS($G:$G,$G33,$X:$X,"●",$A:$A,UE$5)/UE$3,0)/3600/$E33</f>
        <v>0</v>
      </c>
      <c r="UF33" s="0" t="n">
        <f aca="false">IF($Y33="●",SUMIFS(ST_SUM!UT:UT,ST_SUM!$L:$L,$G33)/COUNTIFS($G:$G,$G33,$Y:$Y,"●",$A:$A,UF$5)/UF$3,0)/3600/$E33</f>
        <v>0</v>
      </c>
      <c r="UG33" s="0" t="n">
        <f aca="false">IF($Z33="●",SUMIFS(ST_SUM!UU:UU,ST_SUM!$L:$L,$G33)/COUNTIFS($G:$G,$G33,$Z:$Z,"●",$A:$A,UG$5)/UG$3,0)/3600/$E33</f>
        <v>0</v>
      </c>
      <c r="UH33" s="0" t="n">
        <f aca="false">IF($AA33="●",SUMIFS(ST_SUM!UV:UV,ST_SUM!$L:$L,$G33)/COUNTIFS($G:$G,$G33,$AA:$AA,"●",$A:$A,UH$5)/UH$3,0)/3600/$E33</f>
        <v>0</v>
      </c>
      <c r="UI33" s="0" t="n">
        <f aca="false">IF($AB33="●",SUMIFS(ST_SUM!UW:UW,ST_SUM!$L:$L,$G33)/COUNTIFS($G:$G,$G33,$AB:$AB,"●",$A:$A,UI$5)/UI$3,0)/3600/$E33</f>
        <v>0</v>
      </c>
      <c r="UJ33" s="0" t="n">
        <f aca="false">IF($AC33="●",SUMIFS(ST_SUM!UX:UX,ST_SUM!$L:$L,$G33)/COUNTIFS($G:$G,$G33,$AC:$AC,"●",$A:$A,UJ$5)/UJ$3,0)/3600/$E33</f>
        <v>0</v>
      </c>
      <c r="UK33" s="0" t="n">
        <f aca="false">IF($AD33="●",SUMIFS(ST_SUM!UY:UY,ST_SUM!$L:$L,$G33)/COUNTIFS($G:$G,$G33,$AD:$AD,"●",$A:$A,UK$5)/UK$3,0)/3600/$E33</f>
        <v>0</v>
      </c>
      <c r="UL33" s="0" t="n">
        <f aca="false">IF($AE33="●",SUMIFS(ST_SUM!UZ:UZ,ST_SUM!$L:$L,$G33)/COUNTIFS($G:$G,$G33,$AE:$AE,"●",$A:$A,UL$5)/UL$3,0)/3600/$E33</f>
        <v>0</v>
      </c>
      <c r="UM33" s="0" t="n">
        <f aca="false">IF($AF33="●",SUMIFS(ST_SUM!VA:VA,ST_SUM!$L:$L,$G33)/COUNTIFS($G:$G,$G33,$AF:$AF,"●",$A:$A,UM$5)/UM$3,0)/3600/$E33</f>
        <v>0</v>
      </c>
      <c r="UN33" s="0" t="n">
        <f aca="false">IF($AG33="●",SUMIFS(ST_SUM!VB:VB,ST_SUM!$L:$L,$G33)/COUNTIFS($G:$G,$G33,$AG:$AG,"●",$A:$A,UN$5)/UN$3,0)/3600/$E33</f>
        <v>0</v>
      </c>
      <c r="UO33" s="0" t="n">
        <f aca="false">IF($AH33="●",SUMIFS(ST_SUM!VC:VC,ST_SUM!$L:$L,$G33)/COUNTIFS($G:$G,$G33,$AH:$AH,"●",$A:$A,UO$5)/UO$3,0)/3600/$E33</f>
        <v>0</v>
      </c>
      <c r="UP33" s="0" t="n">
        <f aca="false">IF($AI33="●",SUMIFS(ST_SUM!VD:VD,ST_SUM!$L:$L,$G33)/COUNTIFS($G:$G,$G33,$AI:$AI,"●",$A:$A,UP$5)/UP$3,0)/3600/$E33</f>
        <v>0</v>
      </c>
      <c r="UQ33" s="0" t="n">
        <f aca="false">IF($AJ33="●",SUMIFS(ST_SUM!VE:VE,ST_SUM!$L:$L,$G33)/COUNTIFS($G:$G,$G33,$AJ:$AJ,"●",$A:$A,UQ$5)/UQ$3,0)/3600/$E33</f>
        <v>0</v>
      </c>
      <c r="UR33" s="0" t="n">
        <f aca="false">IF($AK33="●",SUMIFS(ST_SUM!VF:VF,ST_SUM!$L:$L,$G33)/COUNTIFS($G:$G,$G33,$AK:$AK,"●",$A:$A,UR$5)/UR$3,0)/3600/$E33</f>
        <v>0</v>
      </c>
      <c r="US33" s="0" t="n">
        <f aca="false">IF($AL33="●",SUMIFS(ST_SUM!VG:VG,ST_SUM!$L:$L,$G33)/COUNTIFS($G:$G,$G33,$AL:$AL,"●",$A:$A,US$5)/US$3,0)/3600/$E33</f>
        <v>0</v>
      </c>
      <c r="UT33" s="0" t="n">
        <f aca="false">IF($AM33="●",SUMIFS(ST_SUM!VH:VH,ST_SUM!$L:$L,$G33)/COUNTIFS($G:$G,$G33,$AM:$AM,"●",$A:$A,UT$5)/UT$3,0)/3600/$E33</f>
        <v>0</v>
      </c>
      <c r="UU33" s="0" t="n">
        <f aca="false">IF($AN33="●",SUMIFS(ST_SUM!VI:VI,ST_SUM!$L:$L,$G33)/COUNTIFS($G:$G,$G33,$AN:$AN,"●",$A:$A,UU$5)/UU$3,0)/3600/$E33</f>
        <v>0</v>
      </c>
      <c r="UV33" s="0" t="n">
        <f aca="false">IF($AO33="●",SUMIFS(ST_SUM!VJ:VJ,ST_SUM!$L:$L,$G33)/COUNTIFS($G:$G,$G33,$AO:$AO,"●",$A:$A,UV$5)/UV$3,0)/3600/$E33</f>
        <v>0</v>
      </c>
      <c r="UW33" s="0" t="n">
        <f aca="false">IF($AP33="●",SUMIFS(ST_SUM!VK:VK,ST_SUM!$L:$L,$G33)/COUNTIFS($G:$G,$G33,$AP:$AP,"●",$A:$A,UW$5)/UW$3,0)/3600/$E33</f>
        <v>0</v>
      </c>
      <c r="UX33" s="0" t="n">
        <f aca="false">IF($AQ33="●",SUMIFS(ST_SUM!VL:VL,ST_SUM!$L:$L,$G33)/COUNTIFS($G:$G,$G33,$AQ:$AQ,"●",$A:$A,UX$5)/UX$3,0)/3600/$E33</f>
        <v>0</v>
      </c>
      <c r="UY33" s="0" t="n">
        <f aca="false">IF($AR33="●",SUMIFS(ST_SUM!VM:VM,ST_SUM!$L:$L,$G33)/COUNTIFS($G:$G,$G33,$AR:$AR,"●",$A:$A,UY$5)/UY$3,0)/3600/$E33</f>
        <v>0</v>
      </c>
      <c r="UZ33" s="0" t="n">
        <f aca="false">IF($AS33="●",SUMIFS(ST_SUM!VN:VN,ST_SUM!$L:$L,$G33)/COUNTIFS($G:$G,$G33,$AS:$AS,"●",$A:$A,UZ$5)/UZ$3,0)/3600/$E33</f>
        <v>0</v>
      </c>
      <c r="VA33" s="0" t="n">
        <f aca="false">IF($AT33="●",SUMIFS(ST_SUM!VO:VO,ST_SUM!$L:$L,$G33)/COUNTIFS($G:$G,$G33,$AT:$AT,"●",$A:$A,VA$5)/VA$3,0)/3600/$E33</f>
        <v>0</v>
      </c>
      <c r="VB33" s="0" t="n">
        <f aca="false">IF($AU33="●",SUMIFS(ST_SUM!VP:VP,ST_SUM!$L:$L,$G33)/COUNTIFS($G:$G,$G33,$AU:$AU,"●",$A:$A,VB$5)/VB$3,0)/3600/$E33</f>
        <v>0</v>
      </c>
      <c r="VC33" s="0" t="n">
        <f aca="false">IF($AV33="●",SUMIFS(ST_SUM!VQ:VQ,ST_SUM!$L:$L,$G33)/COUNTIFS($G:$G,$G33,$AV:$AV,"●",$A:$A,VC$5)/VC$3,0)/3600/$E33</f>
        <v>0</v>
      </c>
      <c r="VD33" s="0" t="n">
        <f aca="false">IF($AW33="●",SUMIFS(ST_SUM!VR:VR,ST_SUM!$L:$L,$G33)/COUNTIFS($G:$G,$G33,$AW:$AW,"●",$A:$A,VD$5)/VD$3,0)/3600/$E33</f>
        <v>0</v>
      </c>
      <c r="VE33" s="0" t="n">
        <f aca="false">IF($AX33="●",SUMIFS(ST_SUM!VS:VS,ST_SUM!$L:$L,$G33)/COUNTIFS($G:$G,$G33,$AX:$AX,"●",$A:$A,VE$5)/VE$3,0)/3600/$E33</f>
        <v>0</v>
      </c>
      <c r="VF33" s="0" t="n">
        <f aca="false">IF($AY33="●",SUMIFS(ST_SUM!VT:VT,ST_SUM!$L:$L,$G33)/COUNTIFS($G:$G,$G33,$AY:$AY,"●",$A:$A,VF$5)/VF$3,0)/3600/$E33</f>
        <v>0</v>
      </c>
      <c r="VG33" s="0" t="n">
        <f aca="false">IF($AZ33="●",SUMIFS(ST_SUM!VU:VU,ST_SUM!$L:$L,$G33)/COUNTIFS($G:$G,$G33,$AZ:$AZ,"●",$A:$A,VG$5)/VG$3,0)/3600/$E33</f>
        <v>0</v>
      </c>
      <c r="VH33" s="0" t="n">
        <f aca="false">IF($BA33="●",SUMIFS(ST_SUM!VV:VV,ST_SUM!$L:$L,$G33)/COUNTIFS($G:$G,$G33,$BA:$BA,"●",$A:$A,VH$5)/VH$3,0)/3600/$E33</f>
        <v>0</v>
      </c>
      <c r="VI33" s="0" t="n">
        <f aca="false">IF($BB33="●",SUMIFS(ST_SUM!VW:VW,ST_SUM!$L:$L,$G33)/COUNTIFS($G:$G,$G33,$BB:$BB,"●",$A:$A,VI$5)/VI$3,0)/3600/$E33</f>
        <v>0</v>
      </c>
      <c r="VJ33" s="0" t="n">
        <f aca="false">IF($BC33="●",SUMIFS(ST_SUM!VX:VX,ST_SUM!$L:$L,$G33)/COUNTIFS($G:$G,$G33,$BC:$BC,"●",$A:$A,VJ$5)/VJ$3,0)/3600/$E33</f>
        <v>0</v>
      </c>
      <c r="VK33" s="0" t="n">
        <f aca="false">IF($BD33="●",SUMIFS(ST_SUM!VY:VY,ST_SUM!$L:$L,$G33)/COUNTIFS($G:$G,$G33,$BD:$BD,"●",$A:$A,VK$5)/VK$3,0)/3600/$E33</f>
        <v>0</v>
      </c>
      <c r="VL33" s="0" t="n">
        <f aca="false">IF($BE33="●",SUMIFS(ST_SUM!VZ:VZ,ST_SUM!$L:$L,$G33)/COUNTIFS($G:$G,$G33,$BE:$BE,"●",$A:$A,VL$5)/VL$3,0)/3600/$E33</f>
        <v>0</v>
      </c>
      <c r="VM33" s="0" t="n">
        <f aca="false">IF($BF33="●",SUMIFS(ST_SUM!WA:WA,ST_SUM!$L:$L,$G33)/COUNTIFS($G:$G,$G33,$BF:$BF,"●",$A:$A,VM$5)/VM$3,0)/3600/$E33</f>
        <v>0</v>
      </c>
      <c r="VN33" s="0" t="n">
        <f aca="false">IF($BG33="●",SUMIFS(ST_SUM!WB:WB,ST_SUM!$L:$L,$G33)/COUNTIFS($G:$G,$G33,$BG:$BG,"●",$A:$A,VN$5)/VN$3,0)/3600/$E33</f>
        <v>0</v>
      </c>
      <c r="VO33" s="0" t="n">
        <f aca="false">IF($BH33="●",SUMIFS(ST_SUM!WC:WC,ST_SUM!$L:$L,$G33)/COUNTIFS($G:$G,$G33,$BH:$BH,"●",$A:$A,VO$5)/VO$3,0)/3600/$E33</f>
        <v>0</v>
      </c>
      <c r="VP33" s="0" t="n">
        <f aca="false">IF($BI33="●",SUMIFS(ST_SUM!WD:WD,ST_SUM!$L:$L,$G33)/COUNTIFS($G:$G,$G33,$BI:$BI,"●",$A:$A,VP$5)/VP$3,0)/3600/$E33</f>
        <v>0</v>
      </c>
      <c r="VQ33" s="0" t="n">
        <f aca="false">IF($BJ33="●",SUMIFS(ST_SUM!WE:WE,ST_SUM!$L:$L,$G33)/COUNTIFS($G:$G,$G33,$BJ:$BJ,"●",$A:$A,VQ$5)/VQ$3,0)/3600/$E33</f>
        <v>0</v>
      </c>
      <c r="VR33" s="0" t="n">
        <f aca="false">IF($BK33="●",SUMIFS(ST_SUM!WF:WF,ST_SUM!$L:$L,$G33)/COUNTIFS($G:$G,$G33,$BK:$BK,"●",$A:$A,VR$5)/VR$3,0)/3600/$E33</f>
        <v>0</v>
      </c>
      <c r="VS33" s="0" t="n">
        <f aca="false">IF($BL33="●",SUMIFS(ST_SUM!WG:WG,ST_SUM!$L:$L,$G33)/COUNTIFS($G:$G,$G33,$BL:$BL,"●",$A:$A,VS$5)/VS$3,0)/3600/$E33</f>
        <v>0</v>
      </c>
      <c r="VT33" s="0" t="n">
        <f aca="false">IF($BM33="●",SUMIFS(ST_SUM!WH:WH,ST_SUM!$L:$L,$G33)/COUNTIFS($G:$G,$G33,$BM:$BM,"●",$A:$A,VT$5)/VT$3,0)/3600/$E33</f>
        <v>0</v>
      </c>
      <c r="VU33" s="0" t="n">
        <f aca="false">IF($BN33="●",SUMIFS(ST_SUM!WI:WI,ST_SUM!$L:$L,$G33)/COUNTIFS($G:$G,$G33,$BN:$BN,"●",$A:$A,VU$5)/VU$3,0)/3600/$E33</f>
        <v>0</v>
      </c>
      <c r="VV33" s="0" t="n">
        <f aca="false">IF($BO33="●",SUMIFS(ST_SUM!WJ:WJ,ST_SUM!$L:$L,$G33)/COUNTIFS($G:$G,$G33,$BO:$BO,"●",$A:$A,VV$5)/VV$3,0)/3600/$E33</f>
        <v>0</v>
      </c>
      <c r="VW33" s="0" t="n">
        <f aca="false">IF($BP33="●",SUMIFS(ST_SUM!WK:WK,ST_SUM!$L:$L,$G33)/COUNTIFS($G:$G,$G33,$BP:$BP,"●",$A:$A,VW$5)/VW$3,0)/3600/$E33</f>
        <v>0</v>
      </c>
      <c r="VX33" s="0" t="n">
        <f aca="false">IF($BQ33="●",SUMIFS(ST_SUM!WL:WL,ST_SUM!$L:$L,$G33)/COUNTIFS($G:$G,$G33,$BQ:$BQ,"●",$A:$A,VX$5)/VX$3,0)/3600/$E33</f>
        <v>0</v>
      </c>
      <c r="VY33" s="0" t="n">
        <f aca="false">IF($BR33="●",SUMIFS(ST_SUM!WM:WM,ST_SUM!$L:$L,$G33)/COUNTIFS($G:$G,$G33,$BR:$BR,"●",$A:$A,VY$5)/VY$3,0)/3600/$E33</f>
        <v>0</v>
      </c>
      <c r="VZ33" s="0" t="n">
        <f aca="false">IF($BS33="●",SUMIFS(ST_SUM!WN:WN,ST_SUM!$L:$L,$G33)/COUNTIFS($G:$G,$G33,$BS:$BS,"●",$A:$A,VZ$5)/VZ$3,0)/3600/$E33</f>
        <v>0</v>
      </c>
      <c r="WA33" s="0" t="n">
        <f aca="false">IF($BT33="●",SUMIFS(ST_SUM!WO:WO,ST_SUM!$L:$L,$G33)/COUNTIFS($G:$G,$G33,$BT:$BT,"●",$A:$A,WA$5)/WA$3,0)/3600/$E33</f>
        <v>0</v>
      </c>
      <c r="WB33" s="0" t="n">
        <f aca="false">SUM(TO33:WA33)</f>
        <v>0</v>
      </c>
      <c r="WC33" s="0" t="n">
        <f aca="false">IF($H33="●",SUMIFS(ST_SUM!WQ:WQ,ST_SUM!$L:$L,$G33)/COUNTIFS($G:$G,$G33,$H:$H,"●",$A:$A,WC$5)/WC$3,0)/3600/$E33</f>
        <v>0</v>
      </c>
      <c r="WD33" s="0" t="n">
        <f aca="false">IF($I33="●",SUMIFS(ST_SUM!WR:WR,ST_SUM!$L:$L,$G33)/COUNTIFS($G:$G,$G33,$I:$I,"●",$A:$A,WD$5)/WD$3,0)/3600/$E33</f>
        <v>0</v>
      </c>
      <c r="WE33" s="0" t="n">
        <f aca="false">IF($J33="●",SUMIFS(ST_SUM!WS:WS,ST_SUM!$L:$L,$G33)/COUNTIFS($G:$G,$G33,$J:$J,"●",$A:$A,WE$5)/WE$3,0)/3600/$E33</f>
        <v>0</v>
      </c>
      <c r="WF33" s="0" t="n">
        <f aca="false">IF($K33="●",SUMIFS(ST_SUM!WT:WT,ST_SUM!$L:$L,$G33)/COUNTIFS($G:$G,$G33,$K:$K,"●",$A:$A,WF$5)/WF$3,0)/3600/$E33</f>
        <v>0</v>
      </c>
      <c r="WG33" s="0" t="n">
        <f aca="false">IF($L33="●",SUMIFS(ST_SUM!WU:WU,ST_SUM!$L:$L,$G33)/COUNTIFS($G:$G,$G33,$L:$L,"●",$A:$A,WG$5)/WG$3,0)/3600/$E33</f>
        <v>0</v>
      </c>
      <c r="WH33" s="0" t="n">
        <f aca="false">IF($M33="●",SUMIFS(ST_SUM!WV:WV,ST_SUM!$L:$L,$G33)/COUNTIFS($G:$G,$G33,$M:$M,"●",$A:$A,WH$5)/WH$3,0)/3600/$E33</f>
        <v>0</v>
      </c>
      <c r="WI33" s="0" t="n">
        <f aca="false">IF($N33="●",SUMIFS(ST_SUM!WW:WW,ST_SUM!$L:$L,$G33)/COUNTIFS($G:$G,$G33,$N:$N,"●",$A:$A,WI$5)/WI$3,0)/3600/$E33</f>
        <v>0</v>
      </c>
      <c r="WJ33" s="0" t="n">
        <f aca="false">IF($O33="●",SUMIFS(ST_SUM!WX:WX,ST_SUM!$L:$L,$G33,ST_SUM!$M:$M,IF($B33='PART METHOD'!$D$4,"FMCNC1",IF($B33='PART METHOD'!$D$6,"FMCNC2","STD")))/IF($B33='PART METHOD'!$D$4,COUNTIFS($G:$G,$G33,$O:$O,"●",$A:$A,WJ$5,$B:$B,'PART METHOD'!$D$4),IF($B33='PART METHOD'!$D$6,COUNTIFS($G:$G,$G33,$O:$O,"●",$A:$A,WJ$5,$B:$B,'PART METHOD'!$D$6),COUNTIFS($G:$G,$G33,$O:$O,"●",$A:$A,WJ$5,$B:$B,"&lt;&gt;"&amp;'PART METHOD'!$D$4,$B:$B,"&lt;&gt;"&amp;'PART METHOD'!$D$6)))/WJ$3,0)/3600/$E33</f>
        <v>0</v>
      </c>
      <c r="WK33" s="0" t="n">
        <f aca="false">IF($P33="●",SUMIFS(ST_SUM!WY:WY,ST_SUM!$L:$L,$G33,ST_SUM!$M:$M,IF($B33='PART METHOD'!$D$4,"FMCNC1",IF($B33='PART METHOD'!$D$6,"FMCNC2","STD")))/IF($B33='PART METHOD'!$D$4,COUNTIFS($G:$G,$G33,$P:$P,"●",$A:$A,WK$5,$B:$B,'PART METHOD'!$D$4),IF($B33='PART METHOD'!$D$6,COUNTIFS($G:$G,$G33,$P:$P,"●",$A:$A,WK$5,$B:$B,'PART METHOD'!$D$6),COUNTIFS($G:$G,$G33,$P:$P,"●",$A:$A,WK$5,$B:$B,"&lt;&gt;"&amp;'PART METHOD'!$D$4,$B:$B,"&lt;&gt;"&amp;'PART METHOD'!$D$6)))/WK$3,0)/3600/$E33</f>
        <v>0</v>
      </c>
      <c r="WL33" s="0" t="n">
        <f aca="false">IF($Q33="●",SUMIFS(ST_SUM!WZ:WZ,ST_SUM!$L:$L,$G33,ST_SUM!$M:$M,IF($B33='PART METHOD'!$D$4,"FMCNC1",IF($B33='PART METHOD'!$D$6,"FMCNC2","STD")))/IF($B33='PART METHOD'!$D$4,COUNTIFS($G:$G,$G33,$Q:$Q,"●",$A:$A,WL$5,$B:$B,'PART METHOD'!$D$4),IF($B33='PART METHOD'!$D$6,COUNTIFS($G:$G,$G33,$Q:$Q,"●",$A:$A,WL$5,$B:$B,'PART METHOD'!$D$6),COUNTIFS($G:$G,$G33,$Q:$Q,"●",$A:$A,WL$5,$B:$B,"&lt;&gt;"&amp;'PART METHOD'!$D$4,$B:$B,"&lt;&gt;"&amp;'PART METHOD'!$D$6)))/WL$3,0)/3600/$E33</f>
        <v>0</v>
      </c>
      <c r="WM33" s="0" t="n">
        <f aca="false">IF($R33="●",SUMIFS(ST_SUM!XA:XA,ST_SUM!$L:$L,$G33,ST_SUM!$M:$M,IF($B33='PART METHOD'!$D$4,"FMCNC1",IF($B33='PART METHOD'!$D$6,"FMCNC2","STD")))/IF($B33='PART METHOD'!$D$4,COUNTIFS($G:$G,$G33,$R:$R,"●",$A:$A,WM$5,$B:$B,'PART METHOD'!$D$4),IF($B33='PART METHOD'!$D$6,COUNTIFS($G:$G,$G33,$R:$R,"●",$A:$A,WM$5,$B:$B,'PART METHOD'!$D$6),COUNTIFS($G:$G,$G33,$R:$R,"●",$A:$A,WM$5,$B:$B,"&lt;&gt;"&amp;'PART METHOD'!$D$4,$B:$B,"&lt;&gt;"&amp;'PART METHOD'!$D$6)))/WM$3,0)/3600/$E33</f>
        <v>0</v>
      </c>
      <c r="WN33" s="0" t="n">
        <f aca="false">IF($S33="●",SUMIFS(ST_SUM!XB:XB,ST_SUM!$L:$L,$G33,ST_SUM!$M:$M,IF($B33='PART METHOD'!$D$4,"FMCNC1",IF($B33='PART METHOD'!$D$6,"FMCNC2","STD")))/IF($B33='PART METHOD'!$D$4,COUNTIFS($G:$G,$G33,$S:$S,"●",$A:$A,WN$5,$B:$B,'PART METHOD'!$D$4),IF($B33='PART METHOD'!$D$6,COUNTIFS($G:$G,$G33,$S:$S,"●",$A:$A,WN$5,$B:$B,'PART METHOD'!$D$6),COUNTIFS($G:$G,$G33,$S:$S,"●",$A:$A,WN$5,$B:$B,"&lt;&gt;"&amp;'PART METHOD'!$D$4,$B:$B,"&lt;&gt;"&amp;'PART METHOD'!$D$6)))/WN$3,0)/3600/$E33</f>
        <v>0</v>
      </c>
      <c r="WO33" s="0" t="n">
        <f aca="false">IF($T33="●",SUMIFS(ST_SUM!XC:XC,ST_SUM!$L:$L,$G33,ST_SUM!$M:$M,IF($B33='PART METHOD'!$D$4,"FMCNC1",IF($B33='PART METHOD'!$D$6,"FMCNC2","STD")))/IF($B33='PART METHOD'!$D$4,COUNTIFS($G:$G,$G33,$T:$T,"●",$A:$A,WO$5,$B:$B,'PART METHOD'!$D$4),IF($B33='PART METHOD'!$D$6,COUNTIFS($G:$G,$G33,$T:$T,"●",$A:$A,WO$5,$B:$B,'PART METHOD'!$D$6),COUNTIFS($G:$G,$G33,$T:$T,"●",$A:$A,WO$5,$B:$B,"&lt;&gt;"&amp;'PART METHOD'!$D$4,$B:$B,"&lt;&gt;"&amp;'PART METHOD'!$D$6)))/WO$3,0)/3600/$E33</f>
        <v>0</v>
      </c>
      <c r="WP33" s="0" t="n">
        <f aca="false">IF($U33="●",SUMIFS(ST_SUM!XD:XD,ST_SUM!$L:$L,$G33,ST_SUM!$M:$M,IF($B33='PART METHOD'!$D$4,"FMCNC1",IF($B33='PART METHOD'!$D$6,"FMCNC2","STD")))/IF($B33='PART METHOD'!$D$4,COUNTIFS($G:$G,$G33,$U:$U,"●",$A:$A,WP$5,$B:$B,'PART METHOD'!$D$4),IF($B33='PART METHOD'!$D$6,COUNTIFS($G:$G,$G33,$U:$U,"●",$A:$A,WP$5,$B:$B,'PART METHOD'!$D$6),COUNTIFS($G:$G,$G33,$U:$U,"●",$A:$A,WP$5,$B:$B,"&lt;&gt;"&amp;'PART METHOD'!$D$4,$B:$B,"&lt;&gt;"&amp;'PART METHOD'!$D$6)))/WP$3,0)/3600/$E33</f>
        <v>0</v>
      </c>
      <c r="WQ33" s="0" t="n">
        <f aca="false">IF($V33="●",SUMIFS(ST_SUM!XE:XE,ST_SUM!$L:$L,$G33,ST_SUM!$M:$M,IF($B33='PART METHOD'!$D$4,"FMCNC1",IF($B33='PART METHOD'!$D$6,"FMCNC2","STD")))/IF($B33='PART METHOD'!$D$4,COUNTIFS($G:$G,$G33,$V:$V,"●",$A:$A,WQ$5,$B:$B,'PART METHOD'!$D$4),IF($B33='PART METHOD'!$D$6,COUNTIFS($G:$G,$G33,$V:$V,"●",$A:$A,WQ$5,$B:$B,'PART METHOD'!$D$6),COUNTIFS($G:$G,$G33,$V:$V,"●",$A:$A,WQ$5,$B:$B,"&lt;&gt;"&amp;'PART METHOD'!$D$4,$B:$B,"&lt;&gt;"&amp;'PART METHOD'!$D$6)))/WQ$3,0)/3600/$E33</f>
        <v>0</v>
      </c>
      <c r="WR33" s="0" t="n">
        <f aca="false">IF($W33="●",SUMIFS(ST_SUM!XF:XF,ST_SUM!$L:$L,$G33,ST_SUM!$N:$N,IF($B33='PART METHOD'!$D$5,"HAND","STD"))/COUNTIFS($G:$G,$G33,$W:$W,"●",$A:$A,WR$5,$B:$B,IF($B33='PART METHOD'!$D$5,'PART METHOD'!$D$5,"&lt;&gt;"&amp;'PART METHOD'!$D$5))/WR$3,0)/3600/$E33</f>
        <v>0</v>
      </c>
      <c r="WS33" s="0" t="n">
        <f aca="false">IF($X33="●",SUMIFS(ST_SUM!XG:XG,ST_SUM!$L:$L,$G33)/COUNTIFS($G:$G,$G33,$X:$X,"●",$A:$A,WS$5)/WS$3,0)/3600/$E33</f>
        <v>0</v>
      </c>
      <c r="WT33" s="0" t="n">
        <f aca="false">IF($Y33="●",SUMIFS(ST_SUM!XH:XH,ST_SUM!$L:$L,$G33)/COUNTIFS($G:$G,$G33,$Y:$Y,"●",$A:$A,WT$5)/WT$3,0)/3600/$E33</f>
        <v>0</v>
      </c>
      <c r="WU33" s="0" t="n">
        <f aca="false">IF($Z33="●",SUMIFS(ST_SUM!XI:XI,ST_SUM!$L:$L,$G33)/COUNTIFS($G:$G,$G33,$Z:$Z,"●",$A:$A,WU$5)/WU$3,0)/3600/$E33</f>
        <v>0</v>
      </c>
      <c r="WV33" s="0" t="n">
        <f aca="false">IF($AA33="●",SUMIFS(ST_SUM!XJ:XJ,ST_SUM!$L:$L,$G33)/COUNTIFS($G:$G,$G33,$AA:$AA,"●",$A:$A,WV$5)/WV$3,0)/3600/$E33</f>
        <v>0</v>
      </c>
      <c r="WW33" s="0" t="n">
        <f aca="false">IF($AB33="●",SUMIFS(ST_SUM!XK:XK,ST_SUM!$L:$L,$G33)/COUNTIFS($G:$G,$G33,$AB:$AB,"●",$A:$A,WW$5)/WW$3,0)/3600/$E33</f>
        <v>0</v>
      </c>
      <c r="WX33" s="0" t="n">
        <f aca="false">IF($AC33="●",SUMIFS(ST_SUM!XL:XL,ST_SUM!$L:$L,$G33)/COUNTIFS($G:$G,$G33,$AC:$AC,"●",$A:$A,WX$5)/WX$3,0)/3600/$E33</f>
        <v>0</v>
      </c>
      <c r="WY33" s="0" t="n">
        <f aca="false">IF($AD33="●",SUMIFS(ST_SUM!XM:XM,ST_SUM!$L:$L,$G33)/COUNTIFS($G:$G,$G33,$AD:$AD,"●",$A:$A,WY$5)/WY$3,0)/3600/$E33</f>
        <v>0</v>
      </c>
      <c r="WZ33" s="0" t="n">
        <f aca="false">IF($AE33="●",SUMIFS(ST_SUM!XN:XN,ST_SUM!$L:$L,$G33)/COUNTIFS($G:$G,$G33,$AE:$AE,"●",$A:$A,WZ$5)/WZ$3,0)/3600/$E33</f>
        <v>0</v>
      </c>
      <c r="XA33" s="0" t="n">
        <f aca="false">IF($AF33="●",SUMIFS(ST_SUM!XO:XO,ST_SUM!$L:$L,$G33)/COUNTIFS($G:$G,$G33,$AF:$AF,"●",$A:$A,XA$5)/XA$3,0)/3600/$E33</f>
        <v>0</v>
      </c>
      <c r="XB33" s="0" t="n">
        <f aca="false">IF($AG33="●",SUMIFS(ST_SUM!XP:XP,ST_SUM!$L:$L,$G33)/COUNTIFS($G:$G,$G33,$AG:$AG,"●",$A:$A,XB$5)/XB$3,0)/3600/$E33</f>
        <v>0</v>
      </c>
      <c r="XC33" s="0" t="n">
        <f aca="false">IF($AH33="●",SUMIFS(ST_SUM!XQ:XQ,ST_SUM!$L:$L,$G33)/COUNTIFS($G:$G,$G33,$AH:$AH,"●",$A:$A,XC$5)/XC$3,0)/3600/$E33</f>
        <v>0</v>
      </c>
      <c r="XD33" s="0" t="n">
        <f aca="false">IF($AI33="●",SUMIFS(ST_SUM!XR:XR,ST_SUM!$L:$L,$G33)/COUNTIFS($G:$G,$G33,$AI:$AI,"●",$A:$A,XD$5)/XD$3,0)/3600/$E33</f>
        <v>0</v>
      </c>
      <c r="XE33" s="0" t="n">
        <f aca="false">IF($AJ33="●",SUMIFS(ST_SUM!XS:XS,ST_SUM!$L:$L,$G33)/COUNTIFS($G:$G,$G33,$AJ:$AJ,"●",$A:$A,XE$5)/XE$3,0)/3600/$E33</f>
        <v>0</v>
      </c>
      <c r="XF33" s="0" t="n">
        <f aca="false">IF($AK33="●",SUMIFS(ST_SUM!XT:XT,ST_SUM!$L:$L,$G33)/COUNTIFS($G:$G,$G33,$AK:$AK,"●",$A:$A,XF$5)/XF$3,0)/3600/$E33</f>
        <v>0</v>
      </c>
      <c r="XG33" s="0" t="n">
        <f aca="false">IF($AL33="●",SUMIFS(ST_SUM!XU:XU,ST_SUM!$L:$L,$G33)/COUNTIFS($G:$G,$G33,$AL:$AL,"●",$A:$A,XG$5)/XG$3,0)/3600/$E33</f>
        <v>0</v>
      </c>
      <c r="XH33" s="0" t="n">
        <f aca="false">IF($AM33="●",SUMIFS(ST_SUM!XV:XV,ST_SUM!$L:$L,$G33)/COUNTIFS($G:$G,$G33,$AM:$AM,"●",$A:$A,XH$5)/XH$3,0)/3600/$E33</f>
        <v>0</v>
      </c>
      <c r="XI33" s="0" t="n">
        <f aca="false">IF($AN33="●",SUMIFS(ST_SUM!XW:XW,ST_SUM!$L:$L,$G33)/COUNTIFS($G:$G,$G33,$AN:$AN,"●",$A:$A,XI$5)/XI$3,0)/3600/$E33</f>
        <v>0</v>
      </c>
      <c r="XJ33" s="0" t="n">
        <f aca="false">IF($AO33="●",SUMIFS(ST_SUM!XX:XX,ST_SUM!$L:$L,$G33)/COUNTIFS($G:$G,$G33,$AO:$AO,"●",$A:$A,XJ$5)/XJ$3,0)/3600/$E33</f>
        <v>0</v>
      </c>
      <c r="XK33" s="0" t="n">
        <f aca="false">IF($AP33="●",SUMIFS(ST_SUM!XY:XY,ST_SUM!$L:$L,$G33)/COUNTIFS($G:$G,$G33,$AP:$AP,"●",$A:$A,XK$5)/XK$3,0)/3600/$E33</f>
        <v>0</v>
      </c>
      <c r="XL33" s="0" t="n">
        <f aca="false">IF($AQ33="●",SUMIFS(ST_SUM!XZ:XZ,ST_SUM!$L:$L,$G33)/COUNTIFS($G:$G,$G33,$AQ:$AQ,"●",$A:$A,XL$5)/XL$3,0)/3600/$E33</f>
        <v>0</v>
      </c>
      <c r="XM33" s="0" t="n">
        <f aca="false">IF($AR33="●",SUMIFS(ST_SUM!YA:YA,ST_SUM!$L:$L,$G33)/COUNTIFS($G:$G,$G33,$AR:$AR,"●",$A:$A,XM$5)/XM$3,0)/3600/$E33</f>
        <v>0</v>
      </c>
      <c r="XN33" s="0" t="n">
        <f aca="false">IF($AS33="●",SUMIFS(ST_SUM!YB:YB,ST_SUM!$L:$L,$G33)/COUNTIFS($G:$G,$G33,$AS:$AS,"●",$A:$A,XN$5)/XN$3,0)/3600/$E33</f>
        <v>0</v>
      </c>
      <c r="XO33" s="0" t="n">
        <f aca="false">IF($AT33="●",SUMIFS(ST_SUM!YC:YC,ST_SUM!$L:$L,$G33)/COUNTIFS($G:$G,$G33,$AT:$AT,"●",$A:$A,XO$5)/XO$3,0)/3600/$E33</f>
        <v>0</v>
      </c>
      <c r="XP33" s="0" t="n">
        <f aca="false">IF($AU33="●",SUMIFS(ST_SUM!YD:YD,ST_SUM!$L:$L,$G33)/COUNTIFS($G:$G,$G33,$AU:$AU,"●",$A:$A,XP$5)/XP$3,0)/3600/$E33</f>
        <v>0</v>
      </c>
      <c r="XQ33" s="0" t="n">
        <f aca="false">IF($AV33="●",SUMIFS(ST_SUM!YE:YE,ST_SUM!$L:$L,$G33)/COUNTIFS($G:$G,$G33,$AV:$AV,"●",$A:$A,XQ$5)/XQ$3,0)/3600/$E33</f>
        <v>0</v>
      </c>
      <c r="XR33" s="0" t="n">
        <f aca="false">IF($AW33="●",SUMIFS(ST_SUM!YF:YF,ST_SUM!$L:$L,$G33)/COUNTIFS($G:$G,$G33,$AW:$AW,"●",$A:$A,XR$5)/XR$3,0)/3600/$E33</f>
        <v>0</v>
      </c>
      <c r="XS33" s="0" t="n">
        <f aca="false">IF($AX33="●",SUMIFS(ST_SUM!YG:YG,ST_SUM!$L:$L,$G33)/COUNTIFS($G:$G,$G33,$AX:$AX,"●",$A:$A,XS$5)/XS$3,0)/3600/$E33</f>
        <v>0</v>
      </c>
      <c r="XT33" s="0" t="n">
        <f aca="false">IF($AY33="●",SUMIFS(ST_SUM!YH:YH,ST_SUM!$L:$L,$G33)/COUNTIFS($G:$G,$G33,$AY:$AY,"●",$A:$A,XT$5)/XT$3,0)/3600/$E33</f>
        <v>0</v>
      </c>
      <c r="XU33" s="0" t="n">
        <f aca="false">IF($AZ33="●",SUMIFS(ST_SUM!YI:YI,ST_SUM!$L:$L,$G33)/COUNTIFS($G:$G,$G33,$AZ:$AZ,"●",$A:$A,XU$5)/XU$3,0)/3600/$E33</f>
        <v>0</v>
      </c>
      <c r="XV33" s="0" t="n">
        <f aca="false">IF($BA33="●",SUMIFS(ST_SUM!YJ:YJ,ST_SUM!$L:$L,$G33)/COUNTIFS($G:$G,$G33,$BA:$BA,"●",$A:$A,XV$5)/XV$3,0)/3600/$E33</f>
        <v>0</v>
      </c>
      <c r="XW33" s="0" t="n">
        <f aca="false">IF($BB33="●",SUMIFS(ST_SUM!YK:YK,ST_SUM!$L:$L,$G33)/COUNTIFS($G:$G,$G33,$BB:$BB,"●",$A:$A,XW$5)/XW$3,0)/3600/$E33</f>
        <v>0</v>
      </c>
      <c r="XX33" s="0" t="n">
        <f aca="false">IF($BC33="●",SUMIFS(ST_SUM!YL:YL,ST_SUM!$L:$L,$G33)/COUNTIFS($G:$G,$G33,$BC:$BC,"●",$A:$A,XX$5)/XX$3,0)/3600/$E33</f>
        <v>0</v>
      </c>
      <c r="XY33" s="0" t="n">
        <f aca="false">IF($BD33="●",SUMIFS(ST_SUM!YM:YM,ST_SUM!$L:$L,$G33)/COUNTIFS($G:$G,$G33,$BD:$BD,"●",$A:$A,XY$5)/XY$3,0)/3600/$E33</f>
        <v>0</v>
      </c>
      <c r="XZ33" s="0" t="n">
        <f aca="false">IF($BE33="●",SUMIFS(ST_SUM!YN:YN,ST_SUM!$L:$L,$G33)/COUNTIFS($G:$G,$G33,$BE:$BE,"●",$A:$A,XZ$5)/XZ$3,0)/3600/$E33</f>
        <v>0</v>
      </c>
      <c r="YA33" s="0" t="n">
        <f aca="false">IF($BF33="●",SUMIFS(ST_SUM!YO:YO,ST_SUM!$L:$L,$G33)/COUNTIFS($G:$G,$G33,$BF:$BF,"●",$A:$A,YA$5)/YA$3,0)/3600/$E33</f>
        <v>0</v>
      </c>
      <c r="YB33" s="0" t="n">
        <f aca="false">IF($BG33="●",SUMIFS(ST_SUM!YP:YP,ST_SUM!$L:$L,$G33)/COUNTIFS($G:$G,$G33,$BG:$BG,"●",$A:$A,YB$5)/YB$3,0)/3600/$E33</f>
        <v>0</v>
      </c>
      <c r="YC33" s="0" t="n">
        <f aca="false">IF($BH33="●",SUMIFS(ST_SUM!YQ:YQ,ST_SUM!$L:$L,$G33)/COUNTIFS($G:$G,$G33,$BH:$BH,"●",$A:$A,YC$5)/YC$3,0)/3600/$E33</f>
        <v>0</v>
      </c>
      <c r="YD33" s="0" t="n">
        <f aca="false">IF($BI33="●",SUMIFS(ST_SUM!YR:YR,ST_SUM!$L:$L,$G33)/COUNTIFS($G:$G,$G33,$BI:$BI,"●",$A:$A,YD$5)/YD$3,0)/3600/$E33</f>
        <v>0</v>
      </c>
      <c r="YE33" s="0" t="n">
        <f aca="false">IF($BJ33="●",SUMIFS(ST_SUM!YS:YS,ST_SUM!$L:$L,$G33)/COUNTIFS($G:$G,$G33,$BJ:$BJ,"●",$A:$A,YE$5)/YE$3,0)/3600/$E33</f>
        <v>0</v>
      </c>
      <c r="YF33" s="0" t="n">
        <f aca="false">IF($BK33="●",SUMIFS(ST_SUM!YT:YT,ST_SUM!$L:$L,$G33)/COUNTIFS($G:$G,$G33,$BK:$BK,"●",$A:$A,YF$5)/YF$3,0)/3600/$E33</f>
        <v>0</v>
      </c>
      <c r="YG33" s="0" t="n">
        <f aca="false">IF($BL33="●",SUMIFS(ST_SUM!YU:YU,ST_SUM!$L:$L,$G33)/COUNTIFS($G:$G,$G33,$BL:$BL,"●",$A:$A,YG$5)/YG$3,0)/3600/$E33</f>
        <v>0</v>
      </c>
      <c r="YH33" s="0" t="n">
        <f aca="false">IF($BM33="●",SUMIFS(ST_SUM!YV:YV,ST_SUM!$L:$L,$G33)/COUNTIFS($G:$G,$G33,$BM:$BM,"●",$A:$A,YH$5)/YH$3,0)/3600/$E33</f>
        <v>0</v>
      </c>
      <c r="YI33" s="0" t="n">
        <f aca="false">IF($BN33="●",SUMIFS(ST_SUM!YW:YW,ST_SUM!$L:$L,$G33)/COUNTIFS($G:$G,$G33,$BN:$BN,"●",$A:$A,YI$5)/YI$3,0)/3600/$E33</f>
        <v>0</v>
      </c>
      <c r="YJ33" s="0" t="n">
        <f aca="false">IF($BO33="●",SUMIFS(ST_SUM!YX:YX,ST_SUM!$L:$L,$G33)/COUNTIFS($G:$G,$G33,$BO:$BO,"●",$A:$A,YJ$5)/YJ$3,0)/3600/$E33</f>
        <v>0</v>
      </c>
      <c r="YK33" s="0" t="n">
        <f aca="false">IF($BP33="●",SUMIFS(ST_SUM!YY:YY,ST_SUM!$L:$L,$G33)/COUNTIFS($G:$G,$G33,$BP:$BP,"●",$A:$A,YK$5)/YK$3,0)/3600/$E33</f>
        <v>0</v>
      </c>
      <c r="YL33" s="0" t="n">
        <f aca="false">IF($BQ33="●",SUMIFS(ST_SUM!YZ:YZ,ST_SUM!$L:$L,$G33)/COUNTIFS($G:$G,$G33,$BQ:$BQ,"●",$A:$A,YL$5)/YL$3,0)/3600/$E33</f>
        <v>0</v>
      </c>
      <c r="YM33" s="0" t="n">
        <f aca="false">IF($BR33="●",SUMIFS(ST_SUM!ZA:ZA,ST_SUM!$L:$L,$G33)/COUNTIFS($G:$G,$G33,$BR:$BR,"●",$A:$A,YM$5)/YM$3,0)/3600/$E33</f>
        <v>0</v>
      </c>
      <c r="YN33" s="0" t="n">
        <f aca="false">IF($BS33="●",SUMIFS(ST_SUM!ZB:ZB,ST_SUM!$L:$L,$G33)/COUNTIFS($G:$G,$G33,$BS:$BS,"●",$A:$A,YN$5)/YN$3,0)/3600/$E33</f>
        <v>0</v>
      </c>
      <c r="YO33" s="0" t="n">
        <f aca="false">IF($BT33="●",SUMIFS(ST_SUM!ZC:ZC,ST_SUM!$L:$L,$G33)/COUNTIFS($G:$G,$G33,$BT:$BT,"●",$A:$A,YO$5)/YO$3,0)/3600/$E33</f>
        <v>0</v>
      </c>
      <c r="YP33" s="0" t="n">
        <f aca="false">SUM(WC33:YO33)</f>
        <v>0</v>
      </c>
      <c r="YQ33" s="0" t="n">
        <f aca="false">IF($H33="●",SUMIFS(ST_SUM!ZE:ZE,ST_SUM!$L:$L,$G33)/COUNTIFS($G:$G,$G33,$H:$H,"●",$A:$A,YQ$5)/YQ$3,0)/3600/$E33</f>
        <v>0</v>
      </c>
      <c r="YR33" s="0" t="n">
        <f aca="false">IF($I33="●",SUMIFS(ST_SUM!ZF:ZF,ST_SUM!$L:$L,$G33)/COUNTIFS($G:$G,$G33,$I:$I,"●",$A:$A,YR$5)/YR$3,0)/3600/$E33</f>
        <v>0</v>
      </c>
      <c r="YS33" s="0" t="n">
        <f aca="false">IF($J33="●",SUMIFS(ST_SUM!ZG:ZG,ST_SUM!$L:$L,$G33)/COUNTIFS($G:$G,$G33,$J:$J,"●",$A:$A,YS$5)/YS$3,0)/3600/$E33</f>
        <v>0</v>
      </c>
      <c r="YT33" s="0" t="n">
        <f aca="false">IF($K33="●",SUMIFS(ST_SUM!ZH:ZH,ST_SUM!$L:$L,$G33)/COUNTIFS($G:$G,$G33,$K:$K,"●",$A:$A,YT$5)/YT$3,0)/3600/$E33</f>
        <v>0</v>
      </c>
      <c r="YU33" s="0" t="n">
        <f aca="false">IF($L33="●",SUMIFS(ST_SUM!ZI:ZI,ST_SUM!$L:$L,$G33)/COUNTIFS($G:$G,$G33,$L:$L,"●",$A:$A,YU$5)/YU$3,0)/3600/$E33</f>
        <v>0</v>
      </c>
      <c r="YV33" s="0" t="n">
        <f aca="false">IF($M33="●",SUMIFS(ST_SUM!ZJ:ZJ,ST_SUM!$L:$L,$G33)/COUNTIFS($G:$G,$G33,$M:$M,"●",$A:$A,YV$5)/YV$3,0)/3600/$E33</f>
        <v>0</v>
      </c>
      <c r="YW33" s="0" t="n">
        <f aca="false">IF($N33="●",SUMIFS(ST_SUM!ZK:ZK,ST_SUM!$L:$L,$G33)/COUNTIFS($G:$G,$G33,$N:$N,"●",$A:$A,YW$5)/YW$3,0)/3600/$E33</f>
        <v>0</v>
      </c>
      <c r="YX33" s="0" t="n">
        <f aca="false">IF($O33="●",SUMIFS(ST_SUM!ZL:ZL,ST_SUM!$L:$L,$G33,ST_SUM!$M:$M,IF($B33='PART METHOD'!$D$4,"FMCNC1",IF($B33='PART METHOD'!$D$6,"FMCNC2","STD")))/IF($B33='PART METHOD'!$D$4,COUNTIFS($G:$G,$G33,$O:$O,"●",$A:$A,YX$5,$B:$B,'PART METHOD'!$D$4),IF($B33='PART METHOD'!$D$6,COUNTIFS($G:$G,$G33,$O:$O,"●",$A:$A,YX$5,$B:$B,'PART METHOD'!$D$6),COUNTIFS($G:$G,$G33,$O:$O,"●",$A:$A,YX$5,$B:$B,"&lt;&gt;"&amp;'PART METHOD'!$D$4,$B:$B,"&lt;&gt;"&amp;'PART METHOD'!$D$6)))/YX$3,0)/3600/$E33</f>
        <v>0</v>
      </c>
      <c r="YY33" s="0" t="n">
        <f aca="false">IF($P33="●",SUMIFS(ST_SUM!ZM:ZM,ST_SUM!$L:$L,$G33,ST_SUM!$M:$M,IF($B33='PART METHOD'!$D$4,"FMCNC1",IF($B33='PART METHOD'!$D$6,"FMCNC2","STD")))/IF($B33='PART METHOD'!$D$4,COUNTIFS($G:$G,$G33,$P:$P,"●",$A:$A,YY$5,$B:$B,'PART METHOD'!$D$4),IF($B33='PART METHOD'!$D$6,COUNTIFS($G:$G,$G33,$P:$P,"●",$A:$A,YY$5,$B:$B,'PART METHOD'!$D$6),COUNTIFS($G:$G,$G33,$P:$P,"●",$A:$A,YY$5,$B:$B,"&lt;&gt;"&amp;'PART METHOD'!$D$4,$B:$B,"&lt;&gt;"&amp;'PART METHOD'!$D$6)))/YY$3,0)/3600/$E33</f>
        <v>0</v>
      </c>
      <c r="YZ33" s="0" t="n">
        <f aca="false">IF($Q33="●",SUMIFS(ST_SUM!ZN:ZN,ST_SUM!$L:$L,$G33,ST_SUM!$M:$M,IF($B33='PART METHOD'!$D$4,"FMCNC1",IF($B33='PART METHOD'!$D$6,"FMCNC2","STD")))/IF($B33='PART METHOD'!$D$4,COUNTIFS($G:$G,$G33,$Q:$Q,"●",$A:$A,YZ$5,$B:$B,'PART METHOD'!$D$4),IF($B33='PART METHOD'!$D$6,COUNTIFS($G:$G,$G33,$Q:$Q,"●",$A:$A,YZ$5,$B:$B,'PART METHOD'!$D$6),COUNTIFS($G:$G,$G33,$Q:$Q,"●",$A:$A,YZ$5,$B:$B,"&lt;&gt;"&amp;'PART METHOD'!$D$4,$B:$B,"&lt;&gt;"&amp;'PART METHOD'!$D$6)))/YZ$3,0)/3600/$E33</f>
        <v>0</v>
      </c>
      <c r="ZA33" s="0" t="n">
        <f aca="false">IF($R33="●",SUMIFS(ST_SUM!ZO:ZO,ST_SUM!$L:$L,$G33,ST_SUM!$M:$M,IF($B33='PART METHOD'!$D$4,"FMCNC1",IF($B33='PART METHOD'!$D$6,"FMCNC2","STD")))/IF($B33='PART METHOD'!$D$4,COUNTIFS($G:$G,$G33,$R:$R,"●",$A:$A,ZA$5,$B:$B,'PART METHOD'!$D$4),IF($B33='PART METHOD'!$D$6,COUNTIFS($G:$G,$G33,$R:$R,"●",$A:$A,ZA$5,$B:$B,'PART METHOD'!$D$6),COUNTIFS($G:$G,$G33,$R:$R,"●",$A:$A,ZA$5,$B:$B,"&lt;&gt;"&amp;'PART METHOD'!$D$4,$B:$B,"&lt;&gt;"&amp;'PART METHOD'!$D$6)))/ZA$3,0)/3600/$E33</f>
        <v>0</v>
      </c>
      <c r="ZB33" s="0" t="n">
        <f aca="false">IF($S33="●",SUMIFS(ST_SUM!ZP:ZP,ST_SUM!$L:$L,$G33,ST_SUM!$M:$M,IF($B33='PART METHOD'!$D$4,"FMCNC1",IF($B33='PART METHOD'!$D$6,"FMCNC2","STD")))/IF($B33='PART METHOD'!$D$4,COUNTIFS($G:$G,$G33,$S:$S,"●",$A:$A,ZB$5,$B:$B,'PART METHOD'!$D$4),IF($B33='PART METHOD'!$D$6,COUNTIFS($G:$G,$G33,$S:$S,"●",$A:$A,ZB$5,$B:$B,'PART METHOD'!$D$6),COUNTIFS($G:$G,$G33,$S:$S,"●",$A:$A,ZB$5,$B:$B,"&lt;&gt;"&amp;'PART METHOD'!$D$4,$B:$B,"&lt;&gt;"&amp;'PART METHOD'!$D$6)))/ZB$3,0)/3600/$E33</f>
        <v>0</v>
      </c>
      <c r="ZC33" s="0" t="n">
        <f aca="false">IF($T33="●",SUMIFS(ST_SUM!ZQ:ZQ,ST_SUM!$L:$L,$G33,ST_SUM!$M:$M,IF($B33='PART METHOD'!$D$4,"FMCNC1",IF($B33='PART METHOD'!$D$6,"FMCNC2","STD")))/IF($B33='PART METHOD'!$D$4,COUNTIFS($G:$G,$G33,$T:$T,"●",$A:$A,ZC$5,$B:$B,'PART METHOD'!$D$4),IF($B33='PART METHOD'!$D$6,COUNTIFS($G:$G,$G33,$T:$T,"●",$A:$A,ZC$5,$B:$B,'PART METHOD'!$D$6),COUNTIFS($G:$G,$G33,$T:$T,"●",$A:$A,ZC$5,$B:$B,"&lt;&gt;"&amp;'PART METHOD'!$D$4,$B:$B,"&lt;&gt;"&amp;'PART METHOD'!$D$6)))/ZC$3,0)/3600/$E33</f>
        <v>0</v>
      </c>
      <c r="ZD33" s="0" t="n">
        <f aca="false">IF($U33="●",SUMIFS(ST_SUM!ZR:ZR,ST_SUM!$L:$L,$G33,ST_SUM!$M:$M,IF($B33='PART METHOD'!$D$4,"FMCNC1",IF($B33='PART METHOD'!$D$6,"FMCNC2","STD")))/IF($B33='PART METHOD'!$D$4,COUNTIFS($G:$G,$G33,$U:$U,"●",$A:$A,ZD$5,$B:$B,'PART METHOD'!$D$4),IF($B33='PART METHOD'!$D$6,COUNTIFS($G:$G,$G33,$U:$U,"●",$A:$A,ZD$5,$B:$B,'PART METHOD'!$D$6),COUNTIFS($G:$G,$G33,$U:$U,"●",$A:$A,ZD$5,$B:$B,"&lt;&gt;"&amp;'PART METHOD'!$D$4,$B:$B,"&lt;&gt;"&amp;'PART METHOD'!$D$6)))/ZD$3,0)/3600/$E33</f>
        <v>0</v>
      </c>
      <c r="ZE33" s="0" t="n">
        <f aca="false">IF($V33="●",SUMIFS(ST_SUM!ZS:ZS,ST_SUM!$L:$L,$G33,ST_SUM!$M:$M,IF($B33='PART METHOD'!$D$4,"FMCNC1",IF($B33='PART METHOD'!$D$6,"FMCNC2","STD")))/IF($B33='PART METHOD'!$D$4,COUNTIFS($G:$G,$G33,$V:$V,"●",$A:$A,ZE$5,$B:$B,'PART METHOD'!$D$4),IF($B33='PART METHOD'!$D$6,COUNTIFS($G:$G,$G33,$V:$V,"●",$A:$A,ZE$5,$B:$B,'PART METHOD'!$D$6),COUNTIFS($G:$G,$G33,$V:$V,"●",$A:$A,ZE$5,$B:$B,"&lt;&gt;"&amp;'PART METHOD'!$D$4,$B:$B,"&lt;&gt;"&amp;'PART METHOD'!$D$6)))/ZE$3,0)/3600/$E33</f>
        <v>0</v>
      </c>
      <c r="ZF33" s="0" t="n">
        <f aca="false">IF($W33="●",SUMIFS(ST_SUM!ZT:ZT,ST_SUM!$L:$L,$G33,ST_SUM!$N:$N,IF($B33='PART METHOD'!$D$5,"HAND","STD"))/COUNTIFS($G:$G,$G33,$W:$W,"●",$A:$A,ZF$5,$B:$B,IF($B33='PART METHOD'!$D$5,'PART METHOD'!$D$5,"&lt;&gt;"&amp;'PART METHOD'!$D$5))/ZF$3,0)/3600/$E33</f>
        <v>0</v>
      </c>
      <c r="ZG33" s="0" t="n">
        <f aca="false">IF($X33="●",SUMIFS(ST_SUM!ZU:ZU,ST_SUM!$L:$L,$G33)/COUNTIFS($G:$G,$G33,$X:$X,"●",$A:$A,ZG$5)/ZG$3,0)/3600/$E33</f>
        <v>0</v>
      </c>
      <c r="ZH33" s="0" t="n">
        <f aca="false">IF($Y33="●",SUMIFS(ST_SUM!ZV:ZV,ST_SUM!$L:$L,$G33)/COUNTIFS($G:$G,$G33,$Y:$Y,"●",$A:$A,ZH$5)/ZH$3,0)/3600/$E33</f>
        <v>0</v>
      </c>
      <c r="ZI33" s="0" t="n">
        <f aca="false">IF($Z33="●",SUMIFS(ST_SUM!ZW:ZW,ST_SUM!$L:$L,$G33)/COUNTIFS($G:$G,$G33,$Z:$Z,"●",$A:$A,ZI$5)/ZI$3,0)/3600/$E33</f>
        <v>0</v>
      </c>
      <c r="ZJ33" s="0" t="n">
        <f aca="false">IF($AA33="●",SUMIFS(ST_SUM!ZX:ZX,ST_SUM!$L:$L,$G33)/COUNTIFS($G:$G,$G33,$AA:$AA,"●",$A:$A,ZJ$5)/ZJ$3,0)/3600/$E33</f>
        <v>0</v>
      </c>
      <c r="ZK33" s="0" t="n">
        <f aca="false">IF($AB33="●",SUMIFS(ST_SUM!ZY:ZY,ST_SUM!$L:$L,$G33)/COUNTIFS($G:$G,$G33,$AB:$AB,"●",$A:$A,ZK$5)/ZK$3,0)/3600/$E33</f>
        <v>0</v>
      </c>
      <c r="ZL33" s="0" t="n">
        <f aca="false">IF($AC33="●",SUMIFS(ST_SUM!ZZ:ZZ,ST_SUM!$L:$L,$G33)/COUNTIFS($G:$G,$G33,$AC:$AC,"●",$A:$A,ZL$5)/ZL$3,0)/3600/$E33</f>
        <v>0</v>
      </c>
      <c r="ZM33" s="0" t="n">
        <f aca="false">IF($AD33="●",SUMIFS(ST_SUM!AAA:AAA,ST_SUM!$L:$L,$G33)/COUNTIFS($G:$G,$G33,$AD:$AD,"●",$A:$A,ZM$5)/ZM$3,0)/3600/$E33</f>
        <v>0</v>
      </c>
      <c r="ZN33" s="0" t="n">
        <f aca="false">IF($AE33="●",SUMIFS(ST_SUM!AAB:AAB,ST_SUM!$L:$L,$G33)/COUNTIFS($G:$G,$G33,$AE:$AE,"●",$A:$A,ZN$5)/ZN$3,0)/3600/$E33</f>
        <v>0</v>
      </c>
      <c r="ZO33" s="0" t="n">
        <f aca="false">IF($AF33="●",SUMIFS(ST_SUM!AAC:AAC,ST_SUM!$L:$L,$G33)/COUNTIFS($G:$G,$G33,$AF:$AF,"●",$A:$A,ZO$5)/ZO$3,0)/3600/$E33</f>
        <v>0</v>
      </c>
      <c r="ZP33" s="0" t="n">
        <f aca="false">IF($AG33="●",SUMIFS(ST_SUM!AAD:AAD,ST_SUM!$L:$L,$G33)/COUNTIFS($G:$G,$G33,$AG:$AG,"●",$A:$A,ZP$5)/ZP$3,0)/3600/$E33</f>
        <v>0</v>
      </c>
      <c r="ZQ33" s="0" t="n">
        <f aca="false">IF($AH33="●",SUMIFS(ST_SUM!AAE:AAE,ST_SUM!$L:$L,$G33)/COUNTIFS($G:$G,$G33,$AH:$AH,"●",$A:$A,ZQ$5)/ZQ$3,0)/3600/$E33</f>
        <v>0</v>
      </c>
      <c r="ZR33" s="0" t="n">
        <f aca="false">IF($AI33="●",SUMIFS(ST_SUM!AAF:AAF,ST_SUM!$L:$L,$G33)/COUNTIFS($G:$G,$G33,$AI:$AI,"●",$A:$A,ZR$5)/ZR$3,0)/3600/$E33</f>
        <v>0</v>
      </c>
      <c r="ZS33" s="0" t="n">
        <f aca="false">IF($AJ33="●",SUMIFS(ST_SUM!AAG:AAG,ST_SUM!$L:$L,$G33)/COUNTIFS($G:$G,$G33,$AJ:$AJ,"●",$A:$A,ZS$5)/ZS$3,0)/3600/$E33</f>
        <v>0</v>
      </c>
      <c r="ZT33" s="0" t="n">
        <f aca="false">IF($AK33="●",SUMIFS(ST_SUM!AAH:AAH,ST_SUM!$L:$L,$G33)/COUNTIFS($G:$G,$G33,$AK:$AK,"●",$A:$A,ZT$5)/ZT$3,0)/3600/$E33</f>
        <v>0</v>
      </c>
      <c r="ZU33" s="0" t="n">
        <f aca="false">IF($AL33="●",SUMIFS(ST_SUM!AAI:AAI,ST_SUM!$L:$L,$G33)/COUNTIFS($G:$G,$G33,$AL:$AL,"●",$A:$A,ZU$5)/ZU$3,0)/3600/$E33</f>
        <v>0</v>
      </c>
      <c r="ZV33" s="0" t="n">
        <f aca="false">IF($AM33="●",SUMIFS(ST_SUM!AAJ:AAJ,ST_SUM!$L:$L,$G33)/COUNTIFS($G:$G,$G33,$AM:$AM,"●",$A:$A,ZV$5)/ZV$3,0)/3600/$E33</f>
        <v>0</v>
      </c>
      <c r="ZW33" s="0" t="n">
        <f aca="false">IF($AN33="●",SUMIFS(ST_SUM!AAK:AAK,ST_SUM!$L:$L,$G33)/COUNTIFS($G:$G,$G33,$AN:$AN,"●",$A:$A,ZW$5)/ZW$3,0)/3600/$E33</f>
        <v>0</v>
      </c>
      <c r="ZX33" s="0" t="n">
        <f aca="false">IF($AO33="●",SUMIFS(ST_SUM!AAL:AAL,ST_SUM!$L:$L,$G33)/COUNTIFS($G:$G,$G33,$AO:$AO,"●",$A:$A,ZX$5)/ZX$3,0)/3600/$E33</f>
        <v>0</v>
      </c>
      <c r="ZY33" s="0" t="n">
        <f aca="false">IF($AP33="●",SUMIFS(ST_SUM!AAM:AAM,ST_SUM!$L:$L,$G33)/COUNTIFS($G:$G,$G33,$AP:$AP,"●",$A:$A,ZY$5)/ZY$3,0)/3600/$E33</f>
        <v>0</v>
      </c>
      <c r="ZZ33" s="0" t="n">
        <f aca="false">IF($AQ33="●",SUMIFS(ST_SUM!AAN:AAN,ST_SUM!$L:$L,$G33)/COUNTIFS($G:$G,$G33,$AQ:$AQ,"●",$A:$A,ZZ$5)/ZZ$3,0)/3600/$E33</f>
        <v>0</v>
      </c>
      <c r="AAA33" s="0" t="n">
        <f aca="false">IF($AR33="●",SUMIFS(ST_SUM!AAO:AAO,ST_SUM!$L:$L,$G33)/COUNTIFS($G:$G,$G33,$AR:$AR,"●",$A:$A,AAA$5)/AAA$3,0)/3600/$E33</f>
        <v>0</v>
      </c>
      <c r="AAB33" s="0" t="n">
        <f aca="false">IF($AS33="●",SUMIFS(ST_SUM!AAP:AAP,ST_SUM!$L:$L,$G33)/COUNTIFS($G:$G,$G33,$AS:$AS,"●",$A:$A,AAB$5)/AAB$3,0)/3600/$E33</f>
        <v>0</v>
      </c>
      <c r="AAC33" s="0" t="n">
        <f aca="false">IF($AT33="●",SUMIFS(ST_SUM!AAQ:AAQ,ST_SUM!$L:$L,$G33)/COUNTIFS($G:$G,$G33,$AT:$AT,"●",$A:$A,AAC$5)/AAC$3,0)/3600/$E33</f>
        <v>0</v>
      </c>
      <c r="AAD33" s="0" t="n">
        <f aca="false">IF($AU33="●",SUMIFS(ST_SUM!AAR:AAR,ST_SUM!$L:$L,$G33)/COUNTIFS($G:$G,$G33,$AU:$AU,"●",$A:$A,AAD$5)/AAD$3,0)/3600/$E33</f>
        <v>0</v>
      </c>
      <c r="AAE33" s="0" t="n">
        <f aca="false">IF($AV33="●",SUMIFS(ST_SUM!AAS:AAS,ST_SUM!$L:$L,$G33)/COUNTIFS($G:$G,$G33,$AV:$AV,"●",$A:$A,AAE$5)/AAE$3,0)/3600/$E33</f>
        <v>0</v>
      </c>
      <c r="AAF33" s="0" t="n">
        <f aca="false">IF($AW33="●",SUMIFS(ST_SUM!AAT:AAT,ST_SUM!$L:$L,$G33)/COUNTIFS($G:$G,$G33,$AW:$AW,"●",$A:$A,AAF$5)/AAF$3,0)/3600/$E33</f>
        <v>0</v>
      </c>
      <c r="AAG33" s="0" t="n">
        <f aca="false">IF($AX33="●",SUMIFS(ST_SUM!AAU:AAU,ST_SUM!$L:$L,$G33)/COUNTIFS($G:$G,$G33,$AX:$AX,"●",$A:$A,AAG$5)/AAG$3,0)/3600/$E33</f>
        <v>0</v>
      </c>
      <c r="AAH33" s="0" t="n">
        <f aca="false">IF($AY33="●",SUMIFS(ST_SUM!AAV:AAV,ST_SUM!$L:$L,$G33)/COUNTIFS($G:$G,$G33,$AY:$AY,"●",$A:$A,AAH$5)/AAH$3,0)/3600/$E33</f>
        <v>0</v>
      </c>
      <c r="AAI33" s="0" t="n">
        <f aca="false">IF($AZ33="●",SUMIFS(ST_SUM!AAW:AAW,ST_SUM!$L:$L,$G33)/COUNTIFS($G:$G,$G33,$AZ:$AZ,"●",$A:$A,AAI$5)/AAI$3,0)/3600/$E33</f>
        <v>0</v>
      </c>
      <c r="AAJ33" s="0" t="n">
        <f aca="false">IF($BA33="●",SUMIFS(ST_SUM!AAX:AAX,ST_SUM!$L:$L,$G33)/COUNTIFS($G:$G,$G33,$BA:$BA,"●",$A:$A,AAJ$5)/AAJ$3,0)/3600/$E33</f>
        <v>0</v>
      </c>
      <c r="AAK33" s="0" t="n">
        <f aca="false">IF($BB33="●",SUMIFS(ST_SUM!AAY:AAY,ST_SUM!$L:$L,$G33)/COUNTIFS($G:$G,$G33,$BB:$BB,"●",$A:$A,AAK$5)/AAK$3,0)/3600/$E33</f>
        <v>0</v>
      </c>
      <c r="AAL33" s="0" t="n">
        <f aca="false">IF($BC33="●",SUMIFS(ST_SUM!AAZ:AAZ,ST_SUM!$L:$L,$G33)/COUNTIFS($G:$G,$G33,$BC:$BC,"●",$A:$A,AAL$5)/AAL$3,0)/3600/$E33</f>
        <v>0</v>
      </c>
      <c r="AAM33" s="0" t="n">
        <f aca="false">IF($BD33="●",SUMIFS(ST_SUM!ABA:ABA,ST_SUM!$L:$L,$G33)/COUNTIFS($G:$G,$G33,$BD:$BD,"●",$A:$A,AAM$5)/AAM$3,0)/3600/$E33</f>
        <v>0</v>
      </c>
      <c r="AAN33" s="0" t="n">
        <f aca="false">IF($BE33="●",SUMIFS(ST_SUM!ABB:ABB,ST_SUM!$L:$L,$G33)/COUNTIFS($G:$G,$G33,$BE:$BE,"●",$A:$A,AAN$5)/AAN$3,0)/3600/$E33</f>
        <v>0</v>
      </c>
      <c r="AAO33" s="0" t="n">
        <f aca="false">IF($BF33="●",SUMIFS(ST_SUM!ABC:ABC,ST_SUM!$L:$L,$G33)/COUNTIFS($G:$G,$G33,$BF:$BF,"●",$A:$A,AAO$5)/AAO$3,0)/3600/$E33</f>
        <v>0</v>
      </c>
      <c r="AAP33" s="0" t="n">
        <f aca="false">IF($BG33="●",SUMIFS(ST_SUM!ABD:ABD,ST_SUM!$L:$L,$G33)/COUNTIFS($G:$G,$G33,$BG:$BG,"●",$A:$A,AAP$5)/AAP$3,0)/3600/$E33</f>
        <v>0</v>
      </c>
      <c r="AAQ33" s="0" t="n">
        <f aca="false">IF($BH33="●",SUMIFS(ST_SUM!ABE:ABE,ST_SUM!$L:$L,$G33)/COUNTIFS($G:$G,$G33,$BH:$BH,"●",$A:$A,AAQ$5)/AAQ$3,0)/3600/$E33</f>
        <v>0</v>
      </c>
      <c r="AAR33" s="0" t="n">
        <f aca="false">IF($BI33="●",SUMIFS(ST_SUM!ABF:ABF,ST_SUM!$L:$L,$G33)/COUNTIFS($G:$G,$G33,$BI:$BI,"●",$A:$A,AAR$5)/AAR$3,0)/3600/$E33</f>
        <v>0</v>
      </c>
      <c r="AAS33" s="0" t="n">
        <f aca="false">IF($BJ33="●",SUMIFS(ST_SUM!ABG:ABG,ST_SUM!$L:$L,$G33)/COUNTIFS($G:$G,$G33,$BJ:$BJ,"●",$A:$A,AAS$5)/AAS$3,0)/3600/$E33</f>
        <v>0</v>
      </c>
      <c r="AAT33" s="0" t="n">
        <f aca="false">IF($BK33="●",SUMIFS(ST_SUM!ABH:ABH,ST_SUM!$L:$L,$G33)/COUNTIFS($G:$G,$G33,$BK:$BK,"●",$A:$A,AAT$5)/AAT$3,0)/3600/$E33</f>
        <v>0</v>
      </c>
      <c r="AAU33" s="0" t="n">
        <f aca="false">IF($BL33="●",SUMIFS(ST_SUM!ABI:ABI,ST_SUM!$L:$L,$G33)/COUNTIFS($G:$G,$G33,$BL:$BL,"●",$A:$A,AAU$5)/AAU$3,0)/3600/$E33</f>
        <v>0</v>
      </c>
      <c r="AAV33" s="0" t="n">
        <f aca="false">IF($BM33="●",SUMIFS(ST_SUM!ABJ:ABJ,ST_SUM!$L:$L,$G33)/COUNTIFS($G:$G,$G33,$BM:$BM,"●",$A:$A,AAV$5)/AAV$3,0)/3600/$E33</f>
        <v>0</v>
      </c>
      <c r="AAW33" s="0" t="n">
        <f aca="false">IF($BN33="●",SUMIFS(ST_SUM!ABK:ABK,ST_SUM!$L:$L,$G33)/COUNTIFS($G:$G,$G33,$BN:$BN,"●",$A:$A,AAW$5)/AAW$3,0)/3600/$E33</f>
        <v>0</v>
      </c>
      <c r="AAX33" s="0" t="n">
        <f aca="false">IF($BO33="●",SUMIFS(ST_SUM!ABL:ABL,ST_SUM!$L:$L,$G33)/COUNTIFS($G:$G,$G33,$BO:$BO,"●",$A:$A,AAX$5)/AAX$3,0)/3600/$E33</f>
        <v>0</v>
      </c>
      <c r="AAY33" s="0" t="n">
        <f aca="false">IF($BP33="●",SUMIFS(ST_SUM!ABM:ABM,ST_SUM!$L:$L,$G33)/COUNTIFS($G:$G,$G33,$BP:$BP,"●",$A:$A,AAY$5)/AAY$3,0)/3600/$E33</f>
        <v>0</v>
      </c>
      <c r="AAZ33" s="0" t="n">
        <f aca="false">IF($BQ33="●",SUMIFS(ST_SUM!ABN:ABN,ST_SUM!$L:$L,$G33)/COUNTIFS($G:$G,$G33,$BQ:$BQ,"●",$A:$A,AAZ$5)/AAZ$3,0)/3600/$E33</f>
        <v>0</v>
      </c>
      <c r="ABA33" s="0" t="n">
        <f aca="false">IF($BR33="●",SUMIFS(ST_SUM!ABO:ABO,ST_SUM!$L:$L,$G33)/COUNTIFS($G:$G,$G33,$BR:$BR,"●",$A:$A,ABA$5)/ABA$3,0)/3600/$E33</f>
        <v>0</v>
      </c>
      <c r="ABB33" s="0" t="n">
        <f aca="false">IF($BS33="●",SUMIFS(ST_SUM!ABP:ABP,ST_SUM!$L:$L,$G33)/COUNTIFS($G:$G,$G33,$BS:$BS,"●",$A:$A,ABB$5)/ABB$3,0)/3600/$E33</f>
        <v>0</v>
      </c>
      <c r="ABC33" s="0" t="n">
        <f aca="false">IF($BT33="●",SUMIFS(ST_SUM!ABQ:ABQ,ST_SUM!$L:$L,$G33)/COUNTIFS($G:$G,$G33,$BT:$BT,"●",$A:$A,ABC$5)/ABC$3,0)/3600/$E33</f>
        <v>0</v>
      </c>
      <c r="ABD33" s="0" t="n">
        <f aca="false">SUM(YQ33:ABC33)</f>
        <v>0</v>
      </c>
      <c r="ABE33" s="0" t="n">
        <f aca="false">IF($H33="●",SUMIFS(ST_SUM!ABS:ABS,ST_SUM!$L:$L,$G33)/COUNTIFS($G:$G,$G33,$H:$H,"●",$A:$A,ABE$5)/ABE$3,0)/3600/$E33</f>
        <v>0</v>
      </c>
      <c r="ABF33" s="0" t="n">
        <f aca="false">IF($I33="●",SUMIFS(ST_SUM!ABT:ABT,ST_SUM!$L:$L,$G33)/COUNTIFS($G:$G,$G33,$I:$I,"●",$A:$A,ABF$5)/ABF$3,0)/3600/$E33</f>
        <v>0</v>
      </c>
      <c r="ABG33" s="0" t="n">
        <f aca="false">IF($J33="●",SUMIFS(ST_SUM!ABU:ABU,ST_SUM!$L:$L,$G33)/COUNTIFS($G:$G,$G33,$J:$J,"●",$A:$A,ABG$5)/ABG$3,0)/3600/$E33</f>
        <v>0</v>
      </c>
      <c r="ABH33" s="0" t="n">
        <f aca="false">IF($K33="●",SUMIFS(ST_SUM!ABV:ABV,ST_SUM!$L:$L,$G33)/COUNTIFS($G:$G,$G33,$K:$K,"●",$A:$A,ABH$5)/ABH$3,0)/3600/$E33</f>
        <v>0</v>
      </c>
      <c r="ABI33" s="0" t="n">
        <f aca="false">IF($L33="●",SUMIFS(ST_SUM!ABW:ABW,ST_SUM!$L:$L,$G33)/COUNTIFS($G:$G,$G33,$L:$L,"●",$A:$A,ABI$5)/ABI$3,0)/3600/$E33</f>
        <v>0</v>
      </c>
      <c r="ABJ33" s="0" t="n">
        <f aca="false">IF($M33="●",SUMIFS(ST_SUM!ABX:ABX,ST_SUM!$L:$L,$G33)/COUNTIFS($G:$G,$G33,$M:$M,"●",$A:$A,ABJ$5)/ABJ$3,0)/3600/$E33</f>
        <v>0</v>
      </c>
      <c r="ABK33" s="0" t="n">
        <f aca="false">IF($N33="●",SUMIFS(ST_SUM!ABY:ABY,ST_SUM!$L:$L,$G33)/COUNTIFS($G:$G,$G33,$N:$N,"●",$A:$A,ABK$5)/ABK$3,0)/3600/$E33</f>
        <v>0</v>
      </c>
      <c r="ABL33" s="0" t="n">
        <f aca="false">IF($O33="●",SUMIFS(ST_SUM!ABZ:ABZ,ST_SUM!$L:$L,$G33,ST_SUM!$M:$M,IF($B33='PART METHOD'!$D$4,"FMCNC1",IF($B33='PART METHOD'!$D$6,"FMCNC2","STD")))/IF($B33='PART METHOD'!$D$4,COUNTIFS($G:$G,$G33,$O:$O,"●",$A:$A,ABL$5,$B:$B,'PART METHOD'!$D$4),IF($B33='PART METHOD'!$D$6,COUNTIFS($G:$G,$G33,$O:$O,"●",$A:$A,ABL$5,$B:$B,'PART METHOD'!$D$6),COUNTIFS($G:$G,$G33,$O:$O,"●",$A:$A,ABL$5,$B:$B,"&lt;&gt;"&amp;'PART METHOD'!$D$4,$B:$B,"&lt;&gt;"&amp;'PART METHOD'!$D$6)))/ABL$3,0)/3600/$E33</f>
        <v>0</v>
      </c>
      <c r="ABM33" s="0" t="n">
        <f aca="false">IF($P33="●",SUMIFS(ST_SUM!ACA:ACA,ST_SUM!$L:$L,$G33,ST_SUM!$M:$M,IF($B33='PART METHOD'!$D$4,"FMCNC1",IF($B33='PART METHOD'!$D$6,"FMCNC2","STD")))/IF($B33='PART METHOD'!$D$4,COUNTIFS($G:$G,$G33,$P:$P,"●",$A:$A,ABM$5,$B:$B,'PART METHOD'!$D$4),IF($B33='PART METHOD'!$D$6,COUNTIFS($G:$G,$G33,$P:$P,"●",$A:$A,ABM$5,$B:$B,'PART METHOD'!$D$6),COUNTIFS($G:$G,$G33,$P:$P,"●",$A:$A,ABM$5,$B:$B,"&lt;&gt;"&amp;'PART METHOD'!$D$4,$B:$B,"&lt;&gt;"&amp;'PART METHOD'!$D$6)))/ABM$3,0)/3600/$E33</f>
        <v>0</v>
      </c>
      <c r="ABN33" s="0" t="n">
        <f aca="false">IF($Q33="●",SUMIFS(ST_SUM!ACB:ACB,ST_SUM!$L:$L,$G33,ST_SUM!$M:$M,IF($B33='PART METHOD'!$D$4,"FMCNC1",IF($B33='PART METHOD'!$D$6,"FMCNC2","STD")))/IF($B33='PART METHOD'!$D$4,COUNTIFS($G:$G,$G33,$Q:$Q,"●",$A:$A,ABN$5,$B:$B,'PART METHOD'!$D$4),IF($B33='PART METHOD'!$D$6,COUNTIFS($G:$G,$G33,$Q:$Q,"●",$A:$A,ABN$5,$B:$B,'PART METHOD'!$D$6),COUNTIFS($G:$G,$G33,$Q:$Q,"●",$A:$A,ABN$5,$B:$B,"&lt;&gt;"&amp;'PART METHOD'!$D$4,$B:$B,"&lt;&gt;"&amp;'PART METHOD'!$D$6)))/ABN$3,0)/3600/$E33</f>
        <v>0</v>
      </c>
      <c r="ABO33" s="0" t="n">
        <f aca="false">IF($R33="●",SUMIFS(ST_SUM!ACC:ACC,ST_SUM!$L:$L,$G33,ST_SUM!$M:$M,IF($B33='PART METHOD'!$D$4,"FMCNC1",IF($B33='PART METHOD'!$D$6,"FMCNC2","STD")))/IF($B33='PART METHOD'!$D$4,COUNTIFS($G:$G,$G33,$R:$R,"●",$A:$A,ABO$5,$B:$B,'PART METHOD'!$D$4),IF($B33='PART METHOD'!$D$6,COUNTIFS($G:$G,$G33,$R:$R,"●",$A:$A,ABO$5,$B:$B,'PART METHOD'!$D$6),COUNTIFS($G:$G,$G33,$R:$R,"●",$A:$A,ABO$5,$B:$B,"&lt;&gt;"&amp;'PART METHOD'!$D$4,$B:$B,"&lt;&gt;"&amp;'PART METHOD'!$D$6)))/ABO$3,0)/3600/$E33</f>
        <v>0</v>
      </c>
      <c r="ABP33" s="0" t="n">
        <f aca="false">IF($S33="●",SUMIFS(ST_SUM!ACD:ACD,ST_SUM!$L:$L,$G33,ST_SUM!$M:$M,IF($B33='PART METHOD'!$D$4,"FMCNC1",IF($B33='PART METHOD'!$D$6,"FMCNC2","STD")))/IF($B33='PART METHOD'!$D$4,COUNTIFS($G:$G,$G33,$S:$S,"●",$A:$A,ABP$5,$B:$B,'PART METHOD'!$D$4),IF($B33='PART METHOD'!$D$6,COUNTIFS($G:$G,$G33,$S:$S,"●",$A:$A,ABP$5,$B:$B,'PART METHOD'!$D$6),COUNTIFS($G:$G,$G33,$S:$S,"●",$A:$A,ABP$5,$B:$B,"&lt;&gt;"&amp;'PART METHOD'!$D$4,$B:$B,"&lt;&gt;"&amp;'PART METHOD'!$D$6)))/ABP$3,0)/3600/$E33</f>
        <v>0</v>
      </c>
      <c r="ABQ33" s="0" t="n">
        <f aca="false">IF($T33="●",SUMIFS(ST_SUM!ACE:ACE,ST_SUM!$L:$L,$G33,ST_SUM!$M:$M,IF($B33='PART METHOD'!$D$4,"FMCNC1",IF($B33='PART METHOD'!$D$6,"FMCNC2","STD")))/IF($B33='PART METHOD'!$D$4,COUNTIFS($G:$G,$G33,$T:$T,"●",$A:$A,ABQ$5,$B:$B,'PART METHOD'!$D$4),IF($B33='PART METHOD'!$D$6,COUNTIFS($G:$G,$G33,$T:$T,"●",$A:$A,ABQ$5,$B:$B,'PART METHOD'!$D$6),COUNTIFS($G:$G,$G33,$T:$T,"●",$A:$A,ABQ$5,$B:$B,"&lt;&gt;"&amp;'PART METHOD'!$D$4,$B:$B,"&lt;&gt;"&amp;'PART METHOD'!$D$6)))/ABQ$3,0)/3600/$E33</f>
        <v>0</v>
      </c>
      <c r="ABR33" s="0" t="n">
        <f aca="false">IF($U33="●",SUMIFS(ST_SUM!ACF:ACF,ST_SUM!$L:$L,$G33,ST_SUM!$M:$M,IF($B33='PART METHOD'!$D$4,"FMCNC1",IF($B33='PART METHOD'!$D$6,"FMCNC2","STD")))/IF($B33='PART METHOD'!$D$4,COUNTIFS($G:$G,$G33,$U:$U,"●",$A:$A,ABR$5,$B:$B,'PART METHOD'!$D$4),IF($B33='PART METHOD'!$D$6,COUNTIFS($G:$G,$G33,$U:$U,"●",$A:$A,ABR$5,$B:$B,'PART METHOD'!$D$6),COUNTIFS($G:$G,$G33,$U:$U,"●",$A:$A,ABR$5,$B:$B,"&lt;&gt;"&amp;'PART METHOD'!$D$4,$B:$B,"&lt;&gt;"&amp;'PART METHOD'!$D$6)))/ABR$3,0)/3600/$E33</f>
        <v>0</v>
      </c>
      <c r="ABS33" s="0" t="n">
        <f aca="false">IF($V33="●",SUMIFS(ST_SUM!ACG:ACG,ST_SUM!$L:$L,$G33,ST_SUM!$M:$M,IF($B33='PART METHOD'!$D$4,"FMCNC1",IF($B33='PART METHOD'!$D$6,"FMCNC2","STD")))/IF($B33='PART METHOD'!$D$4,COUNTIFS($G:$G,$G33,$V:$V,"●",$A:$A,ABS$5,$B:$B,'PART METHOD'!$D$4),IF($B33='PART METHOD'!$D$6,COUNTIFS($G:$G,$G33,$V:$V,"●",$A:$A,ABS$5,$B:$B,'PART METHOD'!$D$6),COUNTIFS($G:$G,$G33,$V:$V,"●",$A:$A,ABS$5,$B:$B,"&lt;&gt;"&amp;'PART METHOD'!$D$4,$B:$B,"&lt;&gt;"&amp;'PART METHOD'!$D$6)))/ABS$3,0)/3600/$E33</f>
        <v>0</v>
      </c>
      <c r="ABT33" s="0" t="n">
        <f aca="false">IF($W33="●",SUMIFS(ST_SUM!ACH:ACH,ST_SUM!$L:$L,$G33,ST_SUM!$N:$N,IF($B33='PART METHOD'!$D$5,"HAND","STD"))/COUNTIFS($G:$G,$G33,$W:$W,"●",$A:$A,ABT$5,$B:$B,IF($B33='PART METHOD'!$D$5,'PART METHOD'!$D$5,"&lt;&gt;"&amp;'PART METHOD'!$D$5))/ABT$3,0)/3600/$E33</f>
        <v>0</v>
      </c>
      <c r="ABU33" s="0" t="n">
        <f aca="false">IF($X33="●",SUMIFS(ST_SUM!ACI:ACI,ST_SUM!$L:$L,$G33)/COUNTIFS($G:$G,$G33,$X:$X,"●",$A:$A,ABU$5)/ABU$3,0)/3600/$E33</f>
        <v>0</v>
      </c>
      <c r="ABV33" s="0" t="n">
        <f aca="false">IF($Y33="●",SUMIFS(ST_SUM!ACJ:ACJ,ST_SUM!$L:$L,$G33)/COUNTIFS($G:$G,$G33,$Y:$Y,"●",$A:$A,ABV$5)/ABV$3,0)/3600/$E33</f>
        <v>0</v>
      </c>
      <c r="ABW33" s="0" t="n">
        <f aca="false">IF($Z33="●",SUMIFS(ST_SUM!ACK:ACK,ST_SUM!$L:$L,$G33)/COUNTIFS($G:$G,$G33,$Z:$Z,"●",$A:$A,ABW$5)/ABW$3,0)/3600/$E33</f>
        <v>0</v>
      </c>
      <c r="ABX33" s="0" t="n">
        <f aca="false">IF($AA33="●",SUMIFS(ST_SUM!ACL:ACL,ST_SUM!$L:$L,$G33)/COUNTIFS($G:$G,$G33,$AA:$AA,"●",$A:$A,ABX$5)/ABX$3,0)/3600/$E33</f>
        <v>0</v>
      </c>
      <c r="ABY33" s="0" t="n">
        <f aca="false">IF($AB33="●",SUMIFS(ST_SUM!ACM:ACM,ST_SUM!$L:$L,$G33)/COUNTIFS($G:$G,$G33,$AB:$AB,"●",$A:$A,ABY$5)/ABY$3,0)/3600/$E33</f>
        <v>0</v>
      </c>
      <c r="ABZ33" s="0" t="n">
        <f aca="false">IF($AC33="●",SUMIFS(ST_SUM!ACN:ACN,ST_SUM!$L:$L,$G33)/COUNTIFS($G:$G,$G33,$AC:$AC,"●",$A:$A,ABZ$5)/ABZ$3,0)/3600/$E33</f>
        <v>0</v>
      </c>
      <c r="ACA33" s="0" t="n">
        <f aca="false">IF($AD33="●",SUMIFS(ST_SUM!ACO:ACO,ST_SUM!$L:$L,$G33)/COUNTIFS($G:$G,$G33,$AD:$AD,"●",$A:$A,ACA$5)/ACA$3,0)/3600/$E33</f>
        <v>0</v>
      </c>
      <c r="ACB33" s="0" t="n">
        <f aca="false">IF($AE33="●",SUMIFS(ST_SUM!ACP:ACP,ST_SUM!$L:$L,$G33)/COUNTIFS($G:$G,$G33,$AE:$AE,"●",$A:$A,ACB$5)/ACB$3,0)/3600/$E33</f>
        <v>0</v>
      </c>
      <c r="ACC33" s="0" t="n">
        <f aca="false">IF($AF33="●",SUMIFS(ST_SUM!ACQ:ACQ,ST_SUM!$L:$L,$G33)/COUNTIFS($G:$G,$G33,$AF:$AF,"●",$A:$A,ACC$5)/ACC$3,0)/3600/$E33</f>
        <v>0</v>
      </c>
      <c r="ACD33" s="0" t="n">
        <f aca="false">IF($AG33="●",SUMIFS(ST_SUM!ACR:ACR,ST_SUM!$L:$L,$G33)/COUNTIFS($G:$G,$G33,$AG:$AG,"●",$A:$A,ACD$5)/ACD$3,0)/3600/$E33</f>
        <v>0</v>
      </c>
      <c r="ACE33" s="0" t="n">
        <f aca="false">IF($AH33="●",SUMIFS(ST_SUM!ACS:ACS,ST_SUM!$L:$L,$G33)/COUNTIFS($G:$G,$G33,$AH:$AH,"●",$A:$A,ACE$5)/ACE$3,0)/3600/$E33</f>
        <v>0</v>
      </c>
      <c r="ACF33" s="0" t="n">
        <f aca="false">IF($AI33="●",SUMIFS(ST_SUM!ACT:ACT,ST_SUM!$L:$L,$G33)/COUNTIFS($G:$G,$G33,$AI:$AI,"●",$A:$A,ACF$5)/ACF$3,0)/3600/$E33</f>
        <v>0</v>
      </c>
      <c r="ACG33" s="0" t="n">
        <f aca="false">IF($AJ33="●",SUMIFS(ST_SUM!ACU:ACU,ST_SUM!$L:$L,$G33)/COUNTIFS($G:$G,$G33,$AJ:$AJ,"●",$A:$A,ACG$5)/ACG$3,0)/3600/$E33</f>
        <v>0</v>
      </c>
      <c r="ACH33" s="0" t="n">
        <f aca="false">IF($AK33="●",SUMIFS(ST_SUM!ACV:ACV,ST_SUM!$L:$L,$G33)/COUNTIFS($G:$G,$G33,$AK:$AK,"●",$A:$A,ACH$5)/ACH$3,0)/3600/$E33</f>
        <v>0</v>
      </c>
      <c r="ACI33" s="0" t="n">
        <f aca="false">IF($AL33="●",SUMIFS(ST_SUM!ACW:ACW,ST_SUM!$L:$L,$G33)/COUNTIFS($G:$G,$G33,$AL:$AL,"●",$A:$A,ACI$5)/ACI$3,0)/3600/$E33</f>
        <v>0</v>
      </c>
      <c r="ACJ33" s="0" t="n">
        <f aca="false">IF($AM33="●",SUMIFS(ST_SUM!ACX:ACX,ST_SUM!$L:$L,$G33)/COUNTIFS($G:$G,$G33,$AM:$AM,"●",$A:$A,ACJ$5)/ACJ$3,0)/3600/$E33</f>
        <v>0</v>
      </c>
      <c r="ACK33" s="0" t="n">
        <f aca="false">IF($AN33="●",SUMIFS(ST_SUM!ACY:ACY,ST_SUM!$L:$L,$G33)/COUNTIFS($G:$G,$G33,$AN:$AN,"●",$A:$A,ACK$5)/ACK$3,0)/3600/$E33</f>
        <v>0</v>
      </c>
      <c r="ACL33" s="0" t="n">
        <f aca="false">IF($AO33="●",SUMIFS(ST_SUM!ACZ:ACZ,ST_SUM!$L:$L,$G33)/COUNTIFS($G:$G,$G33,$AO:$AO,"●",$A:$A,ACL$5)/ACL$3,0)/3600/$E33</f>
        <v>0</v>
      </c>
      <c r="ACM33" s="0" t="n">
        <f aca="false">IF($AP33="●",SUMIFS(ST_SUM!ADA:ADA,ST_SUM!$L:$L,$G33)/COUNTIFS($G:$G,$G33,$AP:$AP,"●",$A:$A,ACM$5)/ACM$3,0)/3600/$E33</f>
        <v>0</v>
      </c>
      <c r="ACN33" s="0" t="n">
        <f aca="false">IF($AQ33="●",SUMIFS(ST_SUM!ADB:ADB,ST_SUM!$L:$L,$G33)/COUNTIFS($G:$G,$G33,$AQ:$AQ,"●",$A:$A,ACN$5)/ACN$3,0)/3600/$E33</f>
        <v>0</v>
      </c>
      <c r="ACO33" s="0" t="n">
        <f aca="false">IF($AR33="●",SUMIFS(ST_SUM!ADC:ADC,ST_SUM!$L:$L,$G33)/COUNTIFS($G:$G,$G33,$AR:$AR,"●",$A:$A,ACO$5)/ACO$3,0)/3600/$E33</f>
        <v>0</v>
      </c>
      <c r="ACP33" s="0" t="n">
        <f aca="false">IF($AS33="●",SUMIFS(ST_SUM!ADD:ADD,ST_SUM!$L:$L,$G33)/COUNTIFS($G:$G,$G33,$AS:$AS,"●",$A:$A,ACP$5)/ACP$3,0)/3600/$E33</f>
        <v>0</v>
      </c>
      <c r="ACQ33" s="0" t="n">
        <f aca="false">IF($AT33="●",SUMIFS(ST_SUM!ADE:ADE,ST_SUM!$L:$L,$G33)/COUNTIFS($G:$G,$G33,$AT:$AT,"●",$A:$A,ACQ$5)/ACQ$3,0)/3600/$E33</f>
        <v>0</v>
      </c>
      <c r="ACR33" s="0" t="n">
        <f aca="false">IF($AU33="●",SUMIFS(ST_SUM!ADF:ADF,ST_SUM!$L:$L,$G33)/COUNTIFS($G:$G,$G33,$AU:$AU,"●",$A:$A,ACR$5)/ACR$3,0)/3600/$E33</f>
        <v>0</v>
      </c>
      <c r="ACS33" s="0" t="n">
        <f aca="false">IF($AV33="●",SUMIFS(ST_SUM!ADG:ADG,ST_SUM!$L:$L,$G33)/COUNTIFS($G:$G,$G33,$AV:$AV,"●",$A:$A,ACS$5)/ACS$3,0)/3600/$E33</f>
        <v>0</v>
      </c>
      <c r="ACT33" s="0" t="n">
        <f aca="false">IF($AW33="●",SUMIFS(ST_SUM!ADH:ADH,ST_SUM!$L:$L,$G33)/COUNTIFS($G:$G,$G33,$AW:$AW,"●",$A:$A,ACT$5)/ACT$3,0)/3600/$E33</f>
        <v>0</v>
      </c>
      <c r="ACU33" s="0" t="n">
        <f aca="false">IF($AX33="●",SUMIFS(ST_SUM!ADI:ADI,ST_SUM!$L:$L,$G33)/COUNTIFS($G:$G,$G33,$AX:$AX,"●",$A:$A,ACU$5)/ACU$3,0)/3600/$E33</f>
        <v>0</v>
      </c>
      <c r="ACV33" s="0" t="n">
        <f aca="false">IF($AY33="●",SUMIFS(ST_SUM!ADJ:ADJ,ST_SUM!$L:$L,$G33)/COUNTIFS($G:$G,$G33,$AY:$AY,"●",$A:$A,ACV$5)/ACV$3,0)/3600/$E33</f>
        <v>0</v>
      </c>
      <c r="ACW33" s="0" t="n">
        <f aca="false">IF($AZ33="●",SUMIFS(ST_SUM!ADK:ADK,ST_SUM!$L:$L,$G33)/COUNTIFS($G:$G,$G33,$AZ:$AZ,"●",$A:$A,ACW$5)/ACW$3,0)/3600/$E33</f>
        <v>0</v>
      </c>
      <c r="ACX33" s="0" t="n">
        <f aca="false">IF($BA33="●",SUMIFS(ST_SUM!ADL:ADL,ST_SUM!$L:$L,$G33)/COUNTIFS($G:$G,$G33,$BA:$BA,"●",$A:$A,ACX$5)/ACX$3,0)/3600/$E33</f>
        <v>0</v>
      </c>
      <c r="ACY33" s="0" t="n">
        <f aca="false">IF($BB33="●",SUMIFS(ST_SUM!ADM:ADM,ST_SUM!$L:$L,$G33)/COUNTIFS($G:$G,$G33,$BB:$BB,"●",$A:$A,ACY$5)/ACY$3,0)/3600/$E33</f>
        <v>0</v>
      </c>
      <c r="ACZ33" s="0" t="n">
        <f aca="false">IF($BC33="●",SUMIFS(ST_SUM!ADN:ADN,ST_SUM!$L:$L,$G33)/COUNTIFS($G:$G,$G33,$BC:$BC,"●",$A:$A,ACZ$5)/ACZ$3,0)/3600/$E33</f>
        <v>0</v>
      </c>
      <c r="ADA33" s="0" t="n">
        <f aca="false">IF($BD33="●",SUMIFS(ST_SUM!ADO:ADO,ST_SUM!$L:$L,$G33)/COUNTIFS($G:$G,$G33,$BD:$BD,"●",$A:$A,ADA$5)/ADA$3,0)/3600/$E33</f>
        <v>0</v>
      </c>
      <c r="ADB33" s="0" t="n">
        <f aca="false">IF($BE33="●",SUMIFS(ST_SUM!ADP:ADP,ST_SUM!$L:$L,$G33)/COUNTIFS($G:$G,$G33,$BE:$BE,"●",$A:$A,ADB$5)/ADB$3,0)/3600/$E33</f>
        <v>0</v>
      </c>
      <c r="ADC33" s="0" t="n">
        <f aca="false">IF($BF33="●",SUMIFS(ST_SUM!ADQ:ADQ,ST_SUM!$L:$L,$G33)/COUNTIFS($G:$G,$G33,$BF:$BF,"●",$A:$A,ADC$5)/ADC$3,0)/3600/$E33</f>
        <v>0</v>
      </c>
      <c r="ADD33" s="0" t="n">
        <f aca="false">IF($BG33="●",SUMIFS(ST_SUM!ADR:ADR,ST_SUM!$L:$L,$G33)/COUNTIFS($G:$G,$G33,$BG:$BG,"●",$A:$A,ADD$5)/ADD$3,0)/3600/$E33</f>
        <v>0</v>
      </c>
      <c r="ADE33" s="0" t="n">
        <f aca="false">IF($BH33="●",SUMIFS(ST_SUM!ADS:ADS,ST_SUM!$L:$L,$G33)/COUNTIFS($G:$G,$G33,$BH:$BH,"●",$A:$A,ADE$5)/ADE$3,0)/3600/$E33</f>
        <v>0</v>
      </c>
      <c r="ADF33" s="0" t="n">
        <f aca="false">IF($BI33="●",SUMIFS(ST_SUM!ADT:ADT,ST_SUM!$L:$L,$G33)/COUNTIFS($G:$G,$G33,$BI:$BI,"●",$A:$A,ADF$5)/ADF$3,0)/3600/$E33</f>
        <v>0</v>
      </c>
      <c r="ADG33" s="0" t="n">
        <f aca="false">IF($BJ33="●",SUMIFS(ST_SUM!ADU:ADU,ST_SUM!$L:$L,$G33)/COUNTIFS($G:$G,$G33,$BJ:$BJ,"●",$A:$A,ADG$5)/ADG$3,0)/3600/$E33</f>
        <v>0</v>
      </c>
      <c r="ADH33" s="0" t="n">
        <f aca="false">IF($BK33="●",SUMIFS(ST_SUM!ADV:ADV,ST_SUM!$L:$L,$G33)/COUNTIFS($G:$G,$G33,$BK:$BK,"●",$A:$A,ADH$5)/ADH$3,0)/3600/$E33</f>
        <v>0</v>
      </c>
      <c r="ADI33" s="0" t="n">
        <f aca="false">IF($BL33="●",SUMIFS(ST_SUM!ADW:ADW,ST_SUM!$L:$L,$G33)/COUNTIFS($G:$G,$G33,$BL:$BL,"●",$A:$A,ADI$5)/ADI$3,0)/3600/$E33</f>
        <v>0</v>
      </c>
      <c r="ADJ33" s="0" t="n">
        <f aca="false">IF($BM33="●",SUMIFS(ST_SUM!ADX:ADX,ST_SUM!$L:$L,$G33)/COUNTIFS($G:$G,$G33,$BM:$BM,"●",$A:$A,ADJ$5)/ADJ$3,0)/3600/$E33</f>
        <v>0</v>
      </c>
      <c r="ADK33" s="0" t="n">
        <f aca="false">IF($BN33="●",SUMIFS(ST_SUM!ADY:ADY,ST_SUM!$L:$L,$G33)/COUNTIFS($G:$G,$G33,$BN:$BN,"●",$A:$A,ADK$5)/ADK$3,0)/3600/$E33</f>
        <v>0</v>
      </c>
      <c r="ADL33" s="0" t="n">
        <f aca="false">IF($BO33="●",SUMIFS(ST_SUM!ADZ:ADZ,ST_SUM!$L:$L,$G33)/COUNTIFS($G:$G,$G33,$BO:$BO,"●",$A:$A,ADL$5)/ADL$3,0)/3600/$E33</f>
        <v>0</v>
      </c>
      <c r="ADM33" s="0" t="n">
        <f aca="false">IF($BP33="●",SUMIFS(ST_SUM!AEA:AEA,ST_SUM!$L:$L,$G33)/COUNTIFS($G:$G,$G33,$BP:$BP,"●",$A:$A,ADM$5)/ADM$3,0)/3600/$E33</f>
        <v>0</v>
      </c>
      <c r="ADN33" s="0" t="n">
        <f aca="false">IF($BQ33="●",SUMIFS(ST_SUM!AEB:AEB,ST_SUM!$L:$L,$G33)/COUNTIFS($G:$G,$G33,$BQ:$BQ,"●",$A:$A,ADN$5)/ADN$3,0)/3600/$E33</f>
        <v>0</v>
      </c>
      <c r="ADO33" s="0" t="n">
        <f aca="false">IF($BR33="●",SUMIFS(ST_SUM!AEC:AEC,ST_SUM!$L:$L,$G33)/COUNTIFS($G:$G,$G33,$BR:$BR,"●",$A:$A,ADO$5)/ADO$3,0)/3600/$E33</f>
        <v>0</v>
      </c>
      <c r="ADP33" s="0" t="n">
        <f aca="false">IF($BS33="●",SUMIFS(ST_SUM!AED:AED,ST_SUM!$L:$L,$G33)/COUNTIFS($G:$G,$G33,$BS:$BS,"●",$A:$A,ADP$5)/ADP$3,0)/3600/$E33</f>
        <v>0</v>
      </c>
      <c r="ADQ33" s="0" t="n">
        <f aca="false">IF($BT33="●",SUMIFS(ST_SUM!AEE:AEE,ST_SUM!$L:$L,$G33)/COUNTIFS($G:$G,$G33,$BT:$BT,"●",$A:$A,ADQ$5)/ADQ$3,0)/3600/$E33</f>
        <v>0</v>
      </c>
      <c r="ADR33" s="0" t="n">
        <f aca="false">SUM(ABE33:ADQ33)</f>
        <v>0</v>
      </c>
      <c r="ADS33" s="0" t="n">
        <f aca="false">IF($H33="●",SUMIFS(ST_SUM!AEG:AEG,ST_SUM!$L:$L,$G33)/COUNTIFS($G:$G,$G33,$H:$H,"●",$A:$A,ADS$5)/ADS$3,0)/3600/$E33</f>
        <v>0</v>
      </c>
      <c r="ADT33" s="0" t="n">
        <f aca="false">IF($I33="●",SUMIFS(ST_SUM!AEH:AEH,ST_SUM!$L:$L,$G33)/COUNTIFS($G:$G,$G33,$I:$I,"●",$A:$A,ADT$5)/ADT$3,0)/3600/$E33</f>
        <v>0</v>
      </c>
      <c r="ADU33" s="0" t="n">
        <f aca="false">IF($J33="●",SUMIFS(ST_SUM!AEI:AEI,ST_SUM!$L:$L,$G33)/COUNTIFS($G:$G,$G33,$J:$J,"●",$A:$A,ADU$5)/ADU$3,0)/3600/$E33</f>
        <v>0</v>
      </c>
      <c r="ADV33" s="0" t="n">
        <f aca="false">IF($K33="●",SUMIFS(ST_SUM!AEJ:AEJ,ST_SUM!$L:$L,$G33)/COUNTIFS($G:$G,$G33,$K:$K,"●",$A:$A,ADV$5)/ADV$3,0)/3600/$E33</f>
        <v>0</v>
      </c>
      <c r="ADW33" s="0" t="n">
        <f aca="false">IF($L33="●",SUMIFS(ST_SUM!AEK:AEK,ST_SUM!$L:$L,$G33)/COUNTIFS($G:$G,$G33,$L:$L,"●",$A:$A,ADW$5)/ADW$3,0)/3600/$E33</f>
        <v>0</v>
      </c>
      <c r="ADX33" s="0" t="n">
        <f aca="false">IF($M33="●",SUMIFS(ST_SUM!AEL:AEL,ST_SUM!$L:$L,$G33)/COUNTIFS($G:$G,$G33,$M:$M,"●",$A:$A,ADX$5)/ADX$3,0)/3600/$E33</f>
        <v>0</v>
      </c>
      <c r="ADY33" s="0" t="n">
        <f aca="false">IF($N33="●",SUMIFS(ST_SUM!AEM:AEM,ST_SUM!$L:$L,$G33)/COUNTIFS($G:$G,$G33,$N:$N,"●",$A:$A,ADY$5)/ADY$3,0)/3600/$E33</f>
        <v>0</v>
      </c>
      <c r="ADZ33" s="0" t="n">
        <f aca="false">IF($O33="●",SUMIFS(ST_SUM!AEN:AEN,ST_SUM!$L:$L,$G33,ST_SUM!$M:$M,IF($B33='PART METHOD'!$D$4,"FMCNC1",IF($B33='PART METHOD'!$D$6,"FMCNC2","STD")))/IF($B33='PART METHOD'!$D$4,COUNTIFS($G:$G,$G33,$O:$O,"●",$A:$A,ADZ$5,$B:$B,'PART METHOD'!$D$4),IF($B33='PART METHOD'!$D$6,COUNTIFS($G:$G,$G33,$O:$O,"●",$A:$A,ADZ$5,$B:$B,'PART METHOD'!$D$6),COUNTIFS($G:$G,$G33,$O:$O,"●",$A:$A,ADZ$5,$B:$B,"&lt;&gt;"&amp;'PART METHOD'!$D$4,$B:$B,"&lt;&gt;"&amp;'PART METHOD'!$D$6)))/ADZ$3,0)/3600/$E33</f>
        <v>0</v>
      </c>
      <c r="AEA33" s="0" t="n">
        <f aca="false">IF($P33="●",SUMIFS(ST_SUM!AEO:AEO,ST_SUM!$L:$L,$G33,ST_SUM!$M:$M,IF($B33='PART METHOD'!$D$4,"FMCNC1",IF($B33='PART METHOD'!$D$6,"FMCNC2","STD")))/IF($B33='PART METHOD'!$D$4,COUNTIFS($G:$G,$G33,$P:$P,"●",$A:$A,AEA$5,$B:$B,'PART METHOD'!$D$4),IF($B33='PART METHOD'!$D$6,COUNTIFS($G:$G,$G33,$P:$P,"●",$A:$A,AEA$5,$B:$B,'PART METHOD'!$D$6),COUNTIFS($G:$G,$G33,$P:$P,"●",$A:$A,AEA$5,$B:$B,"&lt;&gt;"&amp;'PART METHOD'!$D$4,$B:$B,"&lt;&gt;"&amp;'PART METHOD'!$D$6)))/AEA$3,0)/3600/$E33</f>
        <v>0</v>
      </c>
      <c r="AEB33" s="0" t="n">
        <f aca="false">IF($Q33="●",SUMIFS(ST_SUM!AEP:AEP,ST_SUM!$L:$L,$G33,ST_SUM!$M:$M,IF($B33='PART METHOD'!$D$4,"FMCNC1",IF($B33='PART METHOD'!$D$6,"FMCNC2","STD")))/IF($B33='PART METHOD'!$D$4,COUNTIFS($G:$G,$G33,$Q:$Q,"●",$A:$A,AEB$5,$B:$B,'PART METHOD'!$D$4),IF($B33='PART METHOD'!$D$6,COUNTIFS($G:$G,$G33,$Q:$Q,"●",$A:$A,AEB$5,$B:$B,'PART METHOD'!$D$6),COUNTIFS($G:$G,$G33,$Q:$Q,"●",$A:$A,AEB$5,$B:$B,"&lt;&gt;"&amp;'PART METHOD'!$D$4,$B:$B,"&lt;&gt;"&amp;'PART METHOD'!$D$6)))/AEB$3,0)/3600/$E33</f>
        <v>0</v>
      </c>
      <c r="AEC33" s="0" t="n">
        <f aca="false">IF($R33="●",SUMIFS(ST_SUM!AEQ:AEQ,ST_SUM!$L:$L,$G33,ST_SUM!$M:$M,IF($B33='PART METHOD'!$D$4,"FMCNC1",IF($B33='PART METHOD'!$D$6,"FMCNC2","STD")))/IF($B33='PART METHOD'!$D$4,COUNTIFS($G:$G,$G33,$R:$R,"●",$A:$A,AEC$5,$B:$B,'PART METHOD'!$D$4),IF($B33='PART METHOD'!$D$6,COUNTIFS($G:$G,$G33,$R:$R,"●",$A:$A,AEC$5,$B:$B,'PART METHOD'!$D$6),COUNTIFS($G:$G,$G33,$R:$R,"●",$A:$A,AEC$5,$B:$B,"&lt;&gt;"&amp;'PART METHOD'!$D$4,$B:$B,"&lt;&gt;"&amp;'PART METHOD'!$D$6)))/AEC$3,0)/3600/$E33</f>
        <v>0</v>
      </c>
      <c r="AED33" s="0" t="n">
        <f aca="false">IF($S33="●",SUMIFS(ST_SUM!AER:AER,ST_SUM!$L:$L,$G33,ST_SUM!$M:$M,IF($B33='PART METHOD'!$D$4,"FMCNC1",IF($B33='PART METHOD'!$D$6,"FMCNC2","STD")))/IF($B33='PART METHOD'!$D$4,COUNTIFS($G:$G,$G33,$S:$S,"●",$A:$A,AED$5,$B:$B,'PART METHOD'!$D$4),IF($B33='PART METHOD'!$D$6,COUNTIFS($G:$G,$G33,$S:$S,"●",$A:$A,AED$5,$B:$B,'PART METHOD'!$D$6),COUNTIFS($G:$G,$G33,$S:$S,"●",$A:$A,AED$5,$B:$B,"&lt;&gt;"&amp;'PART METHOD'!$D$4,$B:$B,"&lt;&gt;"&amp;'PART METHOD'!$D$6)))/AED$3,0)/3600/$E33</f>
        <v>0</v>
      </c>
      <c r="AEE33" s="0" t="n">
        <f aca="false">IF($T33="●",SUMIFS(ST_SUM!AES:AES,ST_SUM!$L:$L,$G33,ST_SUM!$M:$M,IF($B33='PART METHOD'!$D$4,"FMCNC1",IF($B33='PART METHOD'!$D$6,"FMCNC2","STD")))/IF($B33='PART METHOD'!$D$4,COUNTIFS($G:$G,$G33,$T:$T,"●",$A:$A,AEE$5,$B:$B,'PART METHOD'!$D$4),IF($B33='PART METHOD'!$D$6,COUNTIFS($G:$G,$G33,$T:$T,"●",$A:$A,AEE$5,$B:$B,'PART METHOD'!$D$6),COUNTIFS($G:$G,$G33,$T:$T,"●",$A:$A,AEE$5,$B:$B,"&lt;&gt;"&amp;'PART METHOD'!$D$4,$B:$B,"&lt;&gt;"&amp;'PART METHOD'!$D$6)))/AEE$3,0)/3600/$E33</f>
        <v>0</v>
      </c>
      <c r="AEF33" s="0" t="n">
        <f aca="false">IF($U33="●",SUMIFS(ST_SUM!AET:AET,ST_SUM!$L:$L,$G33,ST_SUM!$M:$M,IF($B33='PART METHOD'!$D$4,"FMCNC1",IF($B33='PART METHOD'!$D$6,"FMCNC2","STD")))/IF($B33='PART METHOD'!$D$4,COUNTIFS($G:$G,$G33,$U:$U,"●",$A:$A,AEF$5,$B:$B,'PART METHOD'!$D$4),IF($B33='PART METHOD'!$D$6,COUNTIFS($G:$G,$G33,$U:$U,"●",$A:$A,AEF$5,$B:$B,'PART METHOD'!$D$6),COUNTIFS($G:$G,$G33,$U:$U,"●",$A:$A,AEF$5,$B:$B,"&lt;&gt;"&amp;'PART METHOD'!$D$4,$B:$B,"&lt;&gt;"&amp;'PART METHOD'!$D$6)))/AEF$3,0)/3600/$E33</f>
        <v>0</v>
      </c>
      <c r="AEG33" s="0" t="n">
        <f aca="false">IF($V33="●",SUMIFS(ST_SUM!AEU:AEU,ST_SUM!$L:$L,$G33,ST_SUM!$M:$M,IF($B33='PART METHOD'!$D$4,"FMCNC1",IF($B33='PART METHOD'!$D$6,"FMCNC2","STD")))/IF($B33='PART METHOD'!$D$4,COUNTIFS($G:$G,$G33,$V:$V,"●",$A:$A,AEG$5,$B:$B,'PART METHOD'!$D$4),IF($B33='PART METHOD'!$D$6,COUNTIFS($G:$G,$G33,$V:$V,"●",$A:$A,AEG$5,$B:$B,'PART METHOD'!$D$6),COUNTIFS($G:$G,$G33,$V:$V,"●",$A:$A,AEG$5,$B:$B,"&lt;&gt;"&amp;'PART METHOD'!$D$4,$B:$B,"&lt;&gt;"&amp;'PART METHOD'!$D$6)))/AEG$3,0)/3600/$E33</f>
        <v>0</v>
      </c>
      <c r="AEH33" s="0" t="n">
        <f aca="false">IF($W33="●",SUMIFS(ST_SUM!AEV:AEV,ST_SUM!$L:$L,$G33,ST_SUM!$N:$N,IF($B33='PART METHOD'!$D$5,"HAND","STD"))/COUNTIFS($G:$G,$G33,$W:$W,"●",$A:$A,AEH$5,$B:$B,IF($B33='PART METHOD'!$D$5,'PART METHOD'!$D$5,"&lt;&gt;"&amp;'PART METHOD'!$D$5))/AEH$3,0)/3600/$E33</f>
        <v>0</v>
      </c>
      <c r="AEI33" s="0" t="n">
        <f aca="false">IF($X33="●",SUMIFS(ST_SUM!AEW:AEW,ST_SUM!$L:$L,$G33)/COUNTIFS($G:$G,$G33,$X:$X,"●",$A:$A,AEI$5)/AEI$3,0)/3600/$E33</f>
        <v>0</v>
      </c>
      <c r="AEJ33" s="0" t="n">
        <f aca="false">IF($Y33="●",SUMIFS(ST_SUM!AEX:AEX,ST_SUM!$L:$L,$G33)/COUNTIFS($G:$G,$G33,$Y:$Y,"●",$A:$A,AEJ$5)/AEJ$3,0)/3600/$E33</f>
        <v>0</v>
      </c>
      <c r="AEK33" s="0" t="n">
        <f aca="false">IF($Z33="●",SUMIFS(ST_SUM!AEY:AEY,ST_SUM!$L:$L,$G33)/COUNTIFS($G:$G,$G33,$Z:$Z,"●",$A:$A,AEK$5)/AEK$3,0)/3600/$E33</f>
        <v>0</v>
      </c>
      <c r="AEL33" s="0" t="n">
        <f aca="false">IF($AA33="●",SUMIFS(ST_SUM!AEZ:AEZ,ST_SUM!$L:$L,$G33)/COUNTIFS($G:$G,$G33,$AA:$AA,"●",$A:$A,AEL$5)/AEL$3,0)/3600/$E33</f>
        <v>0</v>
      </c>
      <c r="AEM33" s="0" t="n">
        <f aca="false">IF($AB33="●",SUMIFS(ST_SUM!AFA:AFA,ST_SUM!$L:$L,$G33)/COUNTIFS($G:$G,$G33,$AB:$AB,"●",$A:$A,AEM$5)/AEM$3,0)/3600/$E33</f>
        <v>0</v>
      </c>
      <c r="AEN33" s="0" t="n">
        <f aca="false">IF($AC33="●",SUMIFS(ST_SUM!AFB:AFB,ST_SUM!$L:$L,$G33)/COUNTIFS($G:$G,$G33,$AC:$AC,"●",$A:$A,AEN$5)/AEN$3,0)/3600/$E33</f>
        <v>0</v>
      </c>
      <c r="AEO33" s="0" t="n">
        <f aca="false">IF($AD33="●",SUMIFS(ST_SUM!AFC:AFC,ST_SUM!$L:$L,$G33)/COUNTIFS($G:$G,$G33,$AD:$AD,"●",$A:$A,AEO$5)/AEO$3,0)/3600/$E33</f>
        <v>0</v>
      </c>
      <c r="AEP33" s="0" t="n">
        <f aca="false">IF($AE33="●",SUMIFS(ST_SUM!AFD:AFD,ST_SUM!$L:$L,$G33)/COUNTIFS($G:$G,$G33,$AE:$AE,"●",$A:$A,AEP$5)/AEP$3,0)/3600/$E33</f>
        <v>0</v>
      </c>
      <c r="AEQ33" s="0" t="n">
        <f aca="false">IF($AF33="●",SUMIFS(ST_SUM!AFE:AFE,ST_SUM!$L:$L,$G33)/COUNTIFS($G:$G,$G33,$AF:$AF,"●",$A:$A,AEQ$5)/AEQ$3,0)/3600/$E33</f>
        <v>0</v>
      </c>
      <c r="AER33" s="0" t="n">
        <f aca="false">IF($AG33="●",SUMIFS(ST_SUM!AFF:AFF,ST_SUM!$L:$L,$G33)/COUNTIFS($G:$G,$G33,$AG:$AG,"●",$A:$A,AER$5)/AER$3,0)/3600/$E33</f>
        <v>0</v>
      </c>
      <c r="AES33" s="0" t="n">
        <f aca="false">IF($AH33="●",SUMIFS(ST_SUM!AFG:AFG,ST_SUM!$L:$L,$G33)/COUNTIFS($G:$G,$G33,$AH:$AH,"●",$A:$A,AES$5)/AES$3,0)/3600/$E33</f>
        <v>0</v>
      </c>
      <c r="AET33" s="0" t="n">
        <f aca="false">IF($AI33="●",SUMIFS(ST_SUM!AFH:AFH,ST_SUM!$L:$L,$G33)/COUNTIFS($G:$G,$G33,$AI:$AI,"●",$A:$A,AET$5)/AET$3,0)/3600/$E33</f>
        <v>0</v>
      </c>
      <c r="AEU33" s="0" t="n">
        <f aca="false">IF($AJ33="●",SUMIFS(ST_SUM!AFI:AFI,ST_SUM!$L:$L,$G33)/COUNTIFS($G:$G,$G33,$AJ:$AJ,"●",$A:$A,AEU$5)/AEU$3,0)/3600/$E33</f>
        <v>0</v>
      </c>
      <c r="AEV33" s="0" t="n">
        <f aca="false">IF($AK33="●",SUMIFS(ST_SUM!AFJ:AFJ,ST_SUM!$L:$L,$G33)/COUNTIFS($G:$G,$G33,$AK:$AK,"●",$A:$A,AEV$5)/AEV$3,0)/3600/$E33</f>
        <v>0</v>
      </c>
      <c r="AEW33" s="0" t="n">
        <f aca="false">IF($AL33="●",SUMIFS(ST_SUM!AFK:AFK,ST_SUM!$L:$L,$G33)/COUNTIFS($G:$G,$G33,$AL:$AL,"●",$A:$A,AEW$5)/AEW$3,0)/3600/$E33</f>
        <v>0</v>
      </c>
      <c r="AEX33" s="0" t="n">
        <f aca="false">IF($AM33="●",SUMIFS(ST_SUM!AFL:AFL,ST_SUM!$L:$L,$G33)/COUNTIFS($G:$G,$G33,$AM:$AM,"●",$A:$A,AEX$5)/AEX$3,0)/3600/$E33</f>
        <v>0</v>
      </c>
      <c r="AEY33" s="0" t="n">
        <f aca="false">IF($AN33="●",SUMIFS(ST_SUM!AFM:AFM,ST_SUM!$L:$L,$G33)/COUNTIFS($G:$G,$G33,$AN:$AN,"●",$A:$A,AEY$5)/AEY$3,0)/3600/$E33</f>
        <v>0</v>
      </c>
      <c r="AEZ33" s="0" t="n">
        <f aca="false">IF($AO33="●",SUMIFS(ST_SUM!AFN:AFN,ST_SUM!$L:$L,$G33)/COUNTIFS($G:$G,$G33,$AO:$AO,"●",$A:$A,AEZ$5)/AEZ$3,0)/3600/$E33</f>
        <v>0</v>
      </c>
      <c r="AFA33" s="0" t="n">
        <f aca="false">IF($AP33="●",SUMIFS(ST_SUM!AFO:AFO,ST_SUM!$L:$L,$G33)/COUNTIFS($G:$G,$G33,$AP:$AP,"●",$A:$A,AFA$5)/AFA$3,0)/3600/$E33</f>
        <v>0</v>
      </c>
      <c r="AFB33" s="0" t="n">
        <f aca="false">IF($AQ33="●",SUMIFS(ST_SUM!AFP:AFP,ST_SUM!$L:$L,$G33)/COUNTIFS($G:$G,$G33,$AQ:$AQ,"●",$A:$A,AFB$5)/AFB$3,0)/3600/$E33</f>
        <v>0</v>
      </c>
      <c r="AFC33" s="0" t="n">
        <f aca="false">IF($AR33="●",SUMIFS(ST_SUM!AFQ:AFQ,ST_SUM!$L:$L,$G33)/COUNTIFS($G:$G,$G33,$AR:$AR,"●",$A:$A,AFC$5)/AFC$3,0)/3600/$E33</f>
        <v>0</v>
      </c>
      <c r="AFD33" s="0" t="n">
        <f aca="false">IF($AS33="●",SUMIFS(ST_SUM!AFR:AFR,ST_SUM!$L:$L,$G33)/COUNTIFS($G:$G,$G33,$AS:$AS,"●",$A:$A,AFD$5)/AFD$3,0)/3600/$E33</f>
        <v>0</v>
      </c>
      <c r="AFE33" s="0" t="n">
        <f aca="false">IF($AT33="●",SUMIFS(ST_SUM!AFS:AFS,ST_SUM!$L:$L,$G33)/COUNTIFS($G:$G,$G33,$AT:$AT,"●",$A:$A,AFE$5)/AFE$3,0)/3600/$E33</f>
        <v>0</v>
      </c>
      <c r="AFF33" s="0" t="n">
        <f aca="false">IF($AU33="●",SUMIFS(ST_SUM!AFT:AFT,ST_SUM!$L:$L,$G33)/COUNTIFS($G:$G,$G33,$AU:$AU,"●",$A:$A,AFF$5)/AFF$3,0)/3600/$E33</f>
        <v>0</v>
      </c>
      <c r="AFG33" s="0" t="n">
        <f aca="false">IF($AV33="●",SUMIFS(ST_SUM!AFU:AFU,ST_SUM!$L:$L,$G33)/COUNTIFS($G:$G,$G33,$AV:$AV,"●",$A:$A,AFG$5)/AFG$3,0)/3600/$E33</f>
        <v>0</v>
      </c>
      <c r="AFH33" s="0" t="n">
        <f aca="false">IF($AW33="●",SUMIFS(ST_SUM!AFV:AFV,ST_SUM!$L:$L,$G33)/COUNTIFS($G:$G,$G33,$AW:$AW,"●",$A:$A,AFH$5)/AFH$3,0)/3600/$E33</f>
        <v>0</v>
      </c>
      <c r="AFI33" s="0" t="n">
        <f aca="false">IF($AX33="●",SUMIFS(ST_SUM!AFW:AFW,ST_SUM!$L:$L,$G33)/COUNTIFS($G:$G,$G33,$AX:$AX,"●",$A:$A,AFI$5)/AFI$3,0)/3600/$E33</f>
        <v>0</v>
      </c>
      <c r="AFJ33" s="0" t="n">
        <f aca="false">IF($AY33="●",SUMIFS(ST_SUM!AFX:AFX,ST_SUM!$L:$L,$G33)/COUNTIFS($G:$G,$G33,$AY:$AY,"●",$A:$A,AFJ$5)/AFJ$3,0)/3600/$E33</f>
        <v>0</v>
      </c>
      <c r="AFK33" s="0" t="n">
        <f aca="false">IF($AZ33="●",SUMIFS(ST_SUM!AFY:AFY,ST_SUM!$L:$L,$G33)/COUNTIFS($G:$G,$G33,$AZ:$AZ,"●",$A:$A,AFK$5)/AFK$3,0)/3600/$E33</f>
        <v>0</v>
      </c>
      <c r="AFL33" s="0" t="n">
        <f aca="false">IF($BA33="●",SUMIFS(ST_SUM!AFZ:AFZ,ST_SUM!$L:$L,$G33)/COUNTIFS($G:$G,$G33,$BA:$BA,"●",$A:$A,AFL$5)/AFL$3,0)/3600/$E33</f>
        <v>0</v>
      </c>
      <c r="AFM33" s="0" t="n">
        <f aca="false">IF($BB33="●",SUMIFS(ST_SUM!AGA:AGA,ST_SUM!$L:$L,$G33)/COUNTIFS($G:$G,$G33,$BB:$BB,"●",$A:$A,AFM$5)/AFM$3,0)/3600/$E33</f>
        <v>0</v>
      </c>
      <c r="AFN33" s="0" t="n">
        <f aca="false">IF($BC33="●",SUMIFS(ST_SUM!AGB:AGB,ST_SUM!$L:$L,$G33)/COUNTIFS($G:$G,$G33,$BC:$BC,"●",$A:$A,AFN$5)/AFN$3,0)/3600/$E33</f>
        <v>0</v>
      </c>
      <c r="AFO33" s="0" t="n">
        <f aca="false">IF($BD33="●",SUMIFS(ST_SUM!AGC:AGC,ST_SUM!$L:$L,$G33)/COUNTIFS($G:$G,$G33,$BD:$BD,"●",$A:$A,AFO$5)/AFO$3,0)/3600/$E33</f>
        <v>0</v>
      </c>
      <c r="AFP33" s="0" t="n">
        <f aca="false">IF($BE33="●",SUMIFS(ST_SUM!AGD:AGD,ST_SUM!$L:$L,$G33)/COUNTIFS($G:$G,$G33,$BE:$BE,"●",$A:$A,AFP$5)/AFP$3,0)/3600/$E33</f>
        <v>0</v>
      </c>
      <c r="AFQ33" s="0" t="n">
        <f aca="false">IF($BF33="●",SUMIFS(ST_SUM!AGE:AGE,ST_SUM!$L:$L,$G33)/COUNTIFS($G:$G,$G33,$BF:$BF,"●",$A:$A,AFQ$5)/AFQ$3,0)/3600/$E33</f>
        <v>0</v>
      </c>
      <c r="AFR33" s="0" t="n">
        <f aca="false">IF($BG33="●",SUMIFS(ST_SUM!AGF:AGF,ST_SUM!$L:$L,$G33)/COUNTIFS($G:$G,$G33,$BG:$BG,"●",$A:$A,AFR$5)/AFR$3,0)/3600/$E33</f>
        <v>0</v>
      </c>
      <c r="AFS33" s="0" t="n">
        <f aca="false">IF($BH33="●",SUMIFS(ST_SUM!AGG:AGG,ST_SUM!$L:$L,$G33)/COUNTIFS($G:$G,$G33,$BH:$BH,"●",$A:$A,AFS$5)/AFS$3,0)/3600/$E33</f>
        <v>0</v>
      </c>
      <c r="AFT33" s="0" t="n">
        <f aca="false">IF($BI33="●",SUMIFS(ST_SUM!AGH:AGH,ST_SUM!$L:$L,$G33)/COUNTIFS($G:$G,$G33,$BI:$BI,"●",$A:$A,AFT$5)/AFT$3,0)/3600/$E33</f>
        <v>0</v>
      </c>
      <c r="AFU33" s="0" t="n">
        <f aca="false">IF($BJ33="●",SUMIFS(ST_SUM!AGI:AGI,ST_SUM!$L:$L,$G33)/COUNTIFS($G:$G,$G33,$BJ:$BJ,"●",$A:$A,AFU$5)/AFU$3,0)/3600/$E33</f>
        <v>0</v>
      </c>
      <c r="AFV33" s="0" t="n">
        <f aca="false">IF($BK33="●",SUMIFS(ST_SUM!AGJ:AGJ,ST_SUM!$L:$L,$G33)/COUNTIFS($G:$G,$G33,$BK:$BK,"●",$A:$A,AFV$5)/AFV$3,0)/3600/$E33</f>
        <v>0</v>
      </c>
      <c r="AFW33" s="0" t="n">
        <f aca="false">IF($BL33="●",SUMIFS(ST_SUM!AGK:AGK,ST_SUM!$L:$L,$G33)/COUNTIFS($G:$G,$G33,$BL:$BL,"●",$A:$A,AFW$5)/AFW$3,0)/3600/$E33</f>
        <v>0</v>
      </c>
      <c r="AFX33" s="0" t="n">
        <f aca="false">IF($BM33="●",SUMIFS(ST_SUM!AGL:AGL,ST_SUM!$L:$L,$G33)/COUNTIFS($G:$G,$G33,$BM:$BM,"●",$A:$A,AFX$5)/AFX$3,0)/3600/$E33</f>
        <v>0</v>
      </c>
      <c r="AFY33" s="0" t="n">
        <f aca="false">IF($BN33="●",SUMIFS(ST_SUM!AGM:AGM,ST_SUM!$L:$L,$G33)/COUNTIFS($G:$G,$G33,$BN:$BN,"●",$A:$A,AFY$5)/AFY$3,0)/3600/$E33</f>
        <v>0</v>
      </c>
      <c r="AFZ33" s="0" t="n">
        <f aca="false">IF($BO33="●",SUMIFS(ST_SUM!AGN:AGN,ST_SUM!$L:$L,$G33)/COUNTIFS($G:$G,$G33,$BO:$BO,"●",$A:$A,AFZ$5)/AFZ$3,0)/3600/$E33</f>
        <v>0</v>
      </c>
      <c r="AGA33" s="0" t="n">
        <f aca="false">IF($BP33="●",SUMIFS(ST_SUM!AGO:AGO,ST_SUM!$L:$L,$G33)/COUNTIFS($G:$G,$G33,$BP:$BP,"●",$A:$A,AGA$5)/AGA$3,0)/3600/$E33</f>
        <v>0</v>
      </c>
      <c r="AGB33" s="0" t="n">
        <f aca="false">IF($BQ33="●",SUMIFS(ST_SUM!AGP:AGP,ST_SUM!$L:$L,$G33)/COUNTIFS($G:$G,$G33,$BQ:$BQ,"●",$A:$A,AGB$5)/AGB$3,0)/3600/$E33</f>
        <v>0</v>
      </c>
      <c r="AGC33" s="0" t="n">
        <f aca="false">IF($BR33="●",SUMIFS(ST_SUM!AGQ:AGQ,ST_SUM!$L:$L,$G33)/COUNTIFS($G:$G,$G33,$BR:$BR,"●",$A:$A,AGC$5)/AGC$3,0)/3600/$E33</f>
        <v>0</v>
      </c>
      <c r="AGD33" s="0" t="n">
        <f aca="false">IF($BS33="●",SUMIFS(ST_SUM!AGR:AGR,ST_SUM!$L:$L,$G33)/COUNTIFS($G:$G,$G33,$BS:$BS,"●",$A:$A,AGD$5)/AGD$3,0)/3600/$E33</f>
        <v>0</v>
      </c>
      <c r="AGE33" s="0" t="n">
        <f aca="false">IF($BT33="●",SUMIFS(ST_SUM!AGS:AGS,ST_SUM!$L:$L,$G33)/COUNTIFS($G:$G,$G33,$BT:$BT,"●",$A:$A,AGE$5)/AGE$3,0)/3600/$E33</f>
        <v>0</v>
      </c>
      <c r="AGF33" s="0" t="n">
        <f aca="false">SUM(ADS33:AGE33)</f>
        <v>0</v>
      </c>
    </row>
    <row r="34" customFormat="false" ht="15" hidden="false" customHeight="false" outlineLevel="0" collapsed="false">
      <c r="A34" s="0" t="s">
        <v>310</v>
      </c>
      <c r="B34" s="0" t="s">
        <v>52</v>
      </c>
      <c r="C34" s="0" t="s">
        <v>342</v>
      </c>
      <c r="E34" s="0" t="n">
        <v>16</v>
      </c>
      <c r="G34" s="0" t="n">
        <v>15.88</v>
      </c>
      <c r="O34" s="0" t="s">
        <v>313</v>
      </c>
      <c r="P34" s="0" t="s">
        <v>313</v>
      </c>
      <c r="Q34" s="0" t="s">
        <v>313</v>
      </c>
      <c r="R34" s="0" t="s">
        <v>313</v>
      </c>
      <c r="S34" s="0" t="s">
        <v>313</v>
      </c>
      <c r="BU34" s="0" t="n">
        <f aca="false">IF($H34="●",SUMIFS(ST_SUM!CI:CI,ST_SUM!$L:$L,$G34)/COUNTIFS($G:$G,$G34,$H:$H,"●",$A:$A,BU$5)/BU$3,0)/3600/$E34</f>
        <v>0</v>
      </c>
      <c r="BV34" s="0" t="n">
        <f aca="false">IF($I34="●",SUMIFS(ST_SUM!CJ:CJ,ST_SUM!$L:$L,$G34)/COUNTIFS($G:$G,$G34,$I:$I,"●",$A:$A,BV$5)/BV$3,0)/3600/$E34</f>
        <v>0</v>
      </c>
      <c r="BW34" s="0" t="n">
        <f aca="false">IF($J34="●",SUMIFS(ST_SUM!CK:CK,ST_SUM!$L:$L,$G34)/COUNTIFS($G:$G,$G34,$J:$J,"●",$A:$A,BW$5)/BW$3,0)/3600/$E34</f>
        <v>0</v>
      </c>
      <c r="BX34" s="0" t="n">
        <f aca="false">IF($K34="●",SUMIFS(ST_SUM!CL:CL,ST_SUM!$L:$L,$G34)/COUNTIFS($G:$G,$G34,$K:$K,"●",$A:$A,BX$5)/BX$3,0)/3600/$E34</f>
        <v>0</v>
      </c>
      <c r="BY34" s="0" t="n">
        <f aca="false">IF($L34="●",SUMIFS(ST_SUM!CM:CM,ST_SUM!$L:$L,$G34)/COUNTIFS($G:$G,$G34,$L:$L,"●",$A:$A,BY$5)/BY$3,0)/3600/$E34</f>
        <v>0</v>
      </c>
      <c r="BZ34" s="0" t="n">
        <f aca="false">IF($M34="●",SUMIFS(ST_SUM!CN:CN,ST_SUM!$L:$L,$G34)/COUNTIFS($G:$G,$G34,$M:$M,"●",$A:$A,BZ$5)/BZ$3,0)/3600/$E34</f>
        <v>0</v>
      </c>
      <c r="CA34" s="0" t="n">
        <f aca="false">IF($N34="●",SUMIFS(ST_SUM!CO:CO,ST_SUM!$L:$L,$G34)/COUNTIFS($G:$G,$G34,$N:$N,"●",$A:$A,CA$5)/CA$3,0)/3600/$E34</f>
        <v>0</v>
      </c>
      <c r="CB34" s="0" t="n">
        <f aca="false">IF($O34="●",SUMIFS(ST_SUM!CP:CP,ST_SUM!$L:$L,$G34,ST_SUM!$M:$M,IF($B34='PART METHOD'!$D$4,"FMCNC1",IF($B34='PART METHOD'!$D$6,"FMCNC2","STD")))/IF($B34='PART METHOD'!$D$4,COUNTIFS($G:$G,$G34,$O:$O,"●",$A:$A,CB$5,$B:$B,'PART METHOD'!$D$4),IF($B34='PART METHOD'!$D$6,COUNTIFS($G:$G,$G34,$O:$O,"●",$A:$A,CB$5,$B:$B,'PART METHOD'!$D$6),COUNTIFS($G:$G,$G34,$O:$O,"●",$A:$A,CB$5,$B:$B,"&lt;&gt;"&amp;'PART METHOD'!$D$4,$B:$B,"&lt;&gt;"&amp;'PART METHOD'!$D$6)))/CB$3,0)/3600/$E34</f>
        <v>0</v>
      </c>
      <c r="CC34" s="0" t="n">
        <f aca="false">IF($P34="●",SUMIFS(ST_SUM!CQ:CQ,ST_SUM!$L:$L,$G34,ST_SUM!$M:$M,IF($B34='PART METHOD'!$D$4,"FMCNC1",IF($B34='PART METHOD'!$D$6,"FMCNC2","STD")))/IF($B34='PART METHOD'!$D$4,COUNTIFS($G:$G,$G34,$P:$P,"●",$A:$A,CC$5,$B:$B,'PART METHOD'!$D$4),IF($B34='PART METHOD'!$D$6,COUNTIFS($G:$G,$G34,$P:$P,"●",$A:$A,CC$5,$B:$B,'PART METHOD'!$D$6),COUNTIFS($G:$G,$G34,$P:$P,"●",$A:$A,CC$5,$B:$B,"&lt;&gt;"&amp;'PART METHOD'!$D$4,$B:$B,"&lt;&gt;"&amp;'PART METHOD'!$D$6)))/CC$3,0)/3600/$E34</f>
        <v>0</v>
      </c>
      <c r="CD34" s="0" t="n">
        <f aca="false">IF($Q34="●",SUMIFS(ST_SUM!CR:CR,ST_SUM!$L:$L,$G34,ST_SUM!$M:$M,IF($B34='PART METHOD'!$D$4,"FMCNC1",IF($B34='PART METHOD'!$D$6,"FMCNC2","STD")))/IF($B34='PART METHOD'!$D$4,COUNTIFS($G:$G,$G34,$Q:$Q,"●",$A:$A,CD$5,$B:$B,'PART METHOD'!$D$4),IF($B34='PART METHOD'!$D$6,COUNTIFS($G:$G,$G34,$Q:$Q,"●",$A:$A,CD$5,$B:$B,'PART METHOD'!$D$6),COUNTIFS($G:$G,$G34,$Q:$Q,"●",$A:$A,CD$5,$B:$B,"&lt;&gt;"&amp;'PART METHOD'!$D$4,$B:$B,"&lt;&gt;"&amp;'PART METHOD'!$D$6)))/CD$3,0)/3600/$E34</f>
        <v>0</v>
      </c>
      <c r="CE34" s="0" t="n">
        <f aca="false">IF($R34="●",SUMIFS(ST_SUM!CS:CS,ST_SUM!$L:$L,$G34,ST_SUM!$M:$M,IF($B34='PART METHOD'!$D$4,"FMCNC1",IF($B34='PART METHOD'!$D$6,"FMCNC2","STD")))/IF($B34='PART METHOD'!$D$4,COUNTIFS($G:$G,$G34,$R:$R,"●",$A:$A,CE$5,$B:$B,'PART METHOD'!$D$4),IF($B34='PART METHOD'!$D$6,COUNTIFS($G:$G,$G34,$R:$R,"●",$A:$A,CE$5,$B:$B,'PART METHOD'!$D$6),COUNTIFS($G:$G,$G34,$R:$R,"●",$A:$A,CE$5,$B:$B,"&lt;&gt;"&amp;'PART METHOD'!$D$4,$B:$B,"&lt;&gt;"&amp;'PART METHOD'!$D$6)))/CE$3,0)/3600/$E34</f>
        <v>0</v>
      </c>
      <c r="CF34" s="0" t="n">
        <f aca="false">IF($S34="●",SUMIFS(ST_SUM!CT:CT,ST_SUM!$L:$L,$G34,ST_SUM!$M:$M,IF($B34='PART METHOD'!$D$4,"FMCNC1",IF($B34='PART METHOD'!$D$6,"FMCNC2","STD")))/IF($B34='PART METHOD'!$D$4,COUNTIFS($G:$G,$G34,$S:$S,"●",$A:$A,CF$5,$B:$B,'PART METHOD'!$D$4),IF($B34='PART METHOD'!$D$6,COUNTIFS($G:$G,$G34,$S:$S,"●",$A:$A,CF$5,$B:$B,'PART METHOD'!$D$6),COUNTIFS($G:$G,$G34,$S:$S,"●",$A:$A,CF$5,$B:$B,"&lt;&gt;"&amp;'PART METHOD'!$D$4,$B:$B,"&lt;&gt;"&amp;'PART METHOD'!$D$6)))/CF$3,0)/3600/$E34</f>
        <v>0</v>
      </c>
      <c r="CG34" s="0" t="n">
        <f aca="false">IF($T34="●",SUMIFS(ST_SUM!CU:CU,ST_SUM!$L:$L,$G34,ST_SUM!$M:$M,IF($B34='PART METHOD'!$D$4,"FMCNC1",IF($B34='PART METHOD'!$D$6,"FMCNC2","STD")))/IF($B34='PART METHOD'!$D$4,COUNTIFS($G:$G,$G34,$T:$T,"●",$A:$A,CG$5,$B:$B,'PART METHOD'!$D$4),IF($B34='PART METHOD'!$D$6,COUNTIFS($G:$G,$G34,$T:$T,"●",$A:$A,CG$5,$B:$B,'PART METHOD'!$D$6),COUNTIFS($G:$G,$G34,$T:$T,"●",$A:$A,CG$5,$B:$B,"&lt;&gt;"&amp;'PART METHOD'!$D$4,$B:$B,"&lt;&gt;"&amp;'PART METHOD'!$D$6)))/CG$3,0)/3600/$E34</f>
        <v>0</v>
      </c>
      <c r="CH34" s="0" t="n">
        <f aca="false">IF($U34="●",SUMIFS(ST_SUM!CV:CV,ST_SUM!$L:$L,$G34,ST_SUM!$M:$M,IF($B34='PART METHOD'!$D$4,"FMCNC1",IF($B34='PART METHOD'!$D$6,"FMCNC2","STD")))/IF($B34='PART METHOD'!$D$4,COUNTIFS($G:$G,$G34,$U:$U,"●",$A:$A,CH$5,$B:$B,'PART METHOD'!$D$4),IF($B34='PART METHOD'!$D$6,COUNTIFS($G:$G,$G34,$U:$U,"●",$A:$A,CH$5,$B:$B,'PART METHOD'!$D$6),COUNTIFS($G:$G,$G34,$U:$U,"●",$A:$A,CH$5,$B:$B,"&lt;&gt;"&amp;'PART METHOD'!$D$4,$B:$B,"&lt;&gt;"&amp;'PART METHOD'!$D$6)))/CH$3,0)/3600/$E34</f>
        <v>0</v>
      </c>
      <c r="CI34" s="0" t="n">
        <f aca="false">IF($V34="●",SUMIFS(ST_SUM!CW:CW,ST_SUM!$L:$L,$G34,ST_SUM!$M:$M,IF($B34='PART METHOD'!$D$4,"FMCNC1",IF($B34='PART METHOD'!$D$6,"FMCNC2","STD")))/IF($B34='PART METHOD'!$D$4,COUNTIFS($G:$G,$G34,$V:$V,"●",$A:$A,CI$5,$B:$B,'PART METHOD'!$D$4),IF($B34='PART METHOD'!$D$6,COUNTIFS($G:$G,$G34,$V:$V,"●",$A:$A,CI$5,$B:$B,'PART METHOD'!$D$6),COUNTIFS($G:$G,$G34,$V:$V,"●",$A:$A,CI$5,$B:$B,"&lt;&gt;"&amp;'PART METHOD'!$D$4,$B:$B,"&lt;&gt;"&amp;'PART METHOD'!$D$6)))/CI$3,0)/3600/$E34</f>
        <v>0</v>
      </c>
      <c r="CJ34" s="0" t="n">
        <f aca="false">IF($W34="●",SUMIFS(ST_SUM!CX:CX,ST_SUM!$L:$L,$G34,ST_SUM!$N:$N,IF($B34='PART METHOD'!$D$5,"HAND","STD"))/COUNTIFS($G:$G,$G34,$W:$W,"●",$A:$A,CJ$5,$B:$B,IF($B34='PART METHOD'!$D$5,'PART METHOD'!$D$5,"&lt;&gt;"&amp;'PART METHOD'!$D$5))/CJ$3,0)/3600/$E34</f>
        <v>0</v>
      </c>
      <c r="CK34" s="0" t="n">
        <f aca="false">IF($X34="●",SUMIFS(ST_SUM!CY:CY,ST_SUM!$L:$L,$G34)/COUNTIFS($G:$G,$G34,$X:$X,"●",$A:$A,CK$5)/CK$3,0)/3600/$E34</f>
        <v>0</v>
      </c>
      <c r="CL34" s="0" t="n">
        <f aca="false">IF($Y34="●",SUMIFS(ST_SUM!CZ:CZ,ST_SUM!$L:$L,$G34)/COUNTIFS($G:$G,$G34,$Y:$Y,"●",$A:$A,CL$5)/CL$3,0)/3600/$E34</f>
        <v>0</v>
      </c>
      <c r="CM34" s="0" t="n">
        <f aca="false">IF($Z34="●",SUMIFS(ST_SUM!DA:DA,ST_SUM!$L:$L,$G34)/COUNTIFS($G:$G,$G34,$Z:$Z,"●",$A:$A,CM$5)/CM$3,0)/3600/$E34</f>
        <v>0</v>
      </c>
      <c r="CN34" s="0" t="n">
        <f aca="false">IF($AA34="●",SUMIFS(ST_SUM!DB:DB,ST_SUM!$L:$L,$G34)/COUNTIFS($G:$G,$G34,$AA:$AA,"●",$A:$A,CN$5)/CN$3,0)/3600/$E34</f>
        <v>0</v>
      </c>
      <c r="CO34" s="0" t="n">
        <f aca="false">IF($AB34="●",SUMIFS(ST_SUM!DC:DC,ST_SUM!$L:$L,$G34)/COUNTIFS($G:$G,$G34,$AB:$AB,"●",$A:$A,CO$5)/CO$3,0)/3600/$E34</f>
        <v>0</v>
      </c>
      <c r="CP34" s="0" t="n">
        <f aca="false">IF($AC34="●",SUMIFS(ST_SUM!DD:DD,ST_SUM!$L:$L,$G34)/COUNTIFS($G:$G,$G34,$AC:$AC,"●",$A:$A,CP$5)/CP$3,0)/3600/$E34</f>
        <v>0</v>
      </c>
      <c r="CQ34" s="0" t="n">
        <f aca="false">IF($AD34="●",SUMIFS(ST_SUM!DE:DE,ST_SUM!$L:$L,$G34)/COUNTIFS($G:$G,$G34,$AD:$AD,"●",$A:$A,CQ$5)/CQ$3,0)/3600/$E34</f>
        <v>0</v>
      </c>
      <c r="CR34" s="0" t="n">
        <f aca="false">IF($AE34="●",SUMIFS(ST_SUM!DF:DF,ST_SUM!$L:$L,$G34)/COUNTIFS($G:$G,$G34,$AE:$AE,"●",$A:$A,CR$5)/CR$3,0)/3600/$E34</f>
        <v>0</v>
      </c>
      <c r="CS34" s="0" t="n">
        <f aca="false">IF($AF34="●",SUMIFS(ST_SUM!DG:DG,ST_SUM!$L:$L,$G34)/COUNTIFS($G:$G,$G34,$AF:$AF,"●",$A:$A,CS$5)/CS$3,0)/3600/$E34</f>
        <v>0</v>
      </c>
      <c r="CT34" s="0" t="n">
        <f aca="false">IF($AG34="●",SUMIFS(ST_SUM!DH:DH,ST_SUM!$L:$L,$G34)/COUNTIFS($G:$G,$G34,$AG:$AG,"●",$A:$A,CT$5)/CT$3,0)/3600/$E34</f>
        <v>0</v>
      </c>
      <c r="CU34" s="0" t="n">
        <f aca="false">IF($AH34="●",SUMIFS(ST_SUM!DI:DI,ST_SUM!$L:$L,$G34)/COUNTIFS($G:$G,$G34,$AH:$AH,"●",$A:$A,CU$5)/CU$3,0)/3600/$E34</f>
        <v>0</v>
      </c>
      <c r="CV34" s="0" t="n">
        <f aca="false">IF($AI34="●",SUMIFS(ST_SUM!DJ:DJ,ST_SUM!$L:$L,$G34)/COUNTIFS($G:$G,$G34,$AI:$AI,"●",$A:$A,CV$5)/CV$3,0)/3600/$E34</f>
        <v>0</v>
      </c>
      <c r="CW34" s="0" t="n">
        <f aca="false">IF($AJ34="●",SUMIFS(ST_SUM!DK:DK,ST_SUM!$L:$L,$G34)/COUNTIFS($G:$G,$G34,$AJ:$AJ,"●",$A:$A,CW$5)/CW$3,0)/3600/$E34</f>
        <v>0</v>
      </c>
      <c r="CX34" s="0" t="n">
        <f aca="false">IF($AK34="●",SUMIFS(ST_SUM!DL:DL,ST_SUM!$L:$L,$G34)/COUNTIFS($G:$G,$G34,$AK:$AK,"●",$A:$A,CX$5)/CX$3,0)/3600/$E34</f>
        <v>0</v>
      </c>
      <c r="CY34" s="0" t="n">
        <f aca="false">IF($AL34="●",SUMIFS(ST_SUM!DM:DM,ST_SUM!$L:$L,$G34)/COUNTIFS($G:$G,$G34,$AL:$AL,"●",$A:$A,CY$5)/CY$3,0)/3600/$E34</f>
        <v>0</v>
      </c>
      <c r="CZ34" s="0" t="n">
        <f aca="false">IF($AM34="●",SUMIFS(ST_SUM!DN:DN,ST_SUM!$L:$L,$G34)/COUNTIFS($G:$G,$G34,$AM:$AM,"●",$A:$A,CZ$5)/CZ$3,0)/3600/$E34</f>
        <v>0</v>
      </c>
      <c r="DA34" s="0" t="n">
        <f aca="false">IF($AN34="●",SUMIFS(ST_SUM!DO:DO,ST_SUM!$L:$L,$G34)/COUNTIFS($G:$G,$G34,$AN:$AN,"●",$A:$A,DA$5)/DA$3,0)/3600/$E34</f>
        <v>0</v>
      </c>
      <c r="DB34" s="0" t="n">
        <f aca="false">IF($AO34="●",SUMIFS(ST_SUM!DP:DP,ST_SUM!$L:$L,$G34)/COUNTIFS($G:$G,$G34,$AO:$AO,"●",$A:$A,DB$5)/DB$3,0)/3600/$E34</f>
        <v>0</v>
      </c>
      <c r="DC34" s="0" t="n">
        <f aca="false">IF($AP34="●",SUMIFS(ST_SUM!DQ:DQ,ST_SUM!$L:$L,$G34)/COUNTIFS($G:$G,$G34,$AP:$AP,"●",$A:$A,DC$5)/DC$3,0)/3600/$E34</f>
        <v>0</v>
      </c>
      <c r="DD34" s="0" t="n">
        <f aca="false">IF($AQ34="●",SUMIFS(ST_SUM!DR:DR,ST_SUM!$L:$L,$G34)/COUNTIFS($G:$G,$G34,$AQ:$AQ,"●",$A:$A,DD$5)/DD$3,0)/3600/$E34</f>
        <v>0</v>
      </c>
      <c r="DE34" s="0" t="n">
        <f aca="false">IF($AR34="●",SUMIFS(ST_SUM!DS:DS,ST_SUM!$L:$L,$G34)/COUNTIFS($G:$G,$G34,$AR:$AR,"●",$A:$A,DE$5)/DE$3,0)/3600/$E34</f>
        <v>0</v>
      </c>
      <c r="DF34" s="0" t="n">
        <f aca="false">IF($AS34="●",SUMIFS(ST_SUM!DT:DT,ST_SUM!$L:$L,$G34)/COUNTIFS($G:$G,$G34,$AS:$AS,"●",$A:$A,DF$5)/DF$3,0)/3600/$E34</f>
        <v>0</v>
      </c>
      <c r="DG34" s="0" t="n">
        <f aca="false">IF($AT34="●",SUMIFS(ST_SUM!DU:DU,ST_SUM!$L:$L,$G34)/COUNTIFS($G:$G,$G34,$AT:$AT,"●",$A:$A,DG$5)/DG$3,0)/3600/$E34</f>
        <v>0</v>
      </c>
      <c r="DH34" s="0" t="n">
        <f aca="false">IF($AU34="●",SUMIFS(ST_SUM!DV:DV,ST_SUM!$L:$L,$G34)/COUNTIFS($G:$G,$G34,$AU:$AU,"●",$A:$A,DH$5)/DH$3,0)/3600/$E34</f>
        <v>0</v>
      </c>
      <c r="DI34" s="0" t="n">
        <f aca="false">IF($AV34="●",SUMIFS(ST_SUM!DW:DW,ST_SUM!$L:$L,$G34)/COUNTIFS($G:$G,$G34,$AV:$AV,"●",$A:$A,DI$5)/DI$3,0)/3600/$E34</f>
        <v>0</v>
      </c>
      <c r="DJ34" s="0" t="n">
        <f aca="false">IF($AW34="●",SUMIFS(ST_SUM!DX:DX,ST_SUM!$L:$L,$G34)/COUNTIFS($G:$G,$G34,$AW:$AW,"●",$A:$A,DJ$5)/DJ$3,0)/3600/$E34</f>
        <v>0</v>
      </c>
      <c r="DK34" s="0" t="n">
        <f aca="false">IF($AX34="●",SUMIFS(ST_SUM!DY:DY,ST_SUM!$L:$L,$G34)/COUNTIFS($G:$G,$G34,$AX:$AX,"●",$A:$A,DK$5)/DK$3,0)/3600/$E34</f>
        <v>0</v>
      </c>
      <c r="DL34" s="0" t="n">
        <f aca="false">IF($AY34="●",SUMIFS(ST_SUM!DZ:DZ,ST_SUM!$L:$L,$G34)/COUNTIFS($G:$G,$G34,$AY:$AY,"●",$A:$A,DL$5)/DL$3,0)/3600/$E34</f>
        <v>0</v>
      </c>
      <c r="DM34" s="0" t="n">
        <f aca="false">IF($AZ34="●",SUMIFS(ST_SUM!EA:EA,ST_SUM!$L:$L,$G34)/COUNTIFS($G:$G,$G34,$AZ:$AZ,"●",$A:$A,DM$5)/DM$3,0)/3600/$E34</f>
        <v>0</v>
      </c>
      <c r="DN34" s="0" t="n">
        <f aca="false">IF($BA34="●",SUMIFS(ST_SUM!EB:EB,ST_SUM!$L:$L,$G34)/COUNTIFS($G:$G,$G34,$BA:$BA,"●",$A:$A,DN$5)/DN$3,0)/3600/$E34</f>
        <v>0</v>
      </c>
      <c r="DO34" s="0" t="n">
        <f aca="false">IF($BB34="●",SUMIFS(ST_SUM!EC:EC,ST_SUM!$L:$L,$G34)/COUNTIFS($G:$G,$G34,$BB:$BB,"●",$A:$A,DO$5)/DO$3,0)/3600/$E34</f>
        <v>0</v>
      </c>
      <c r="DP34" s="0" t="n">
        <f aca="false">IF($BC34="●",SUMIFS(ST_SUM!ED:ED,ST_SUM!$L:$L,$G34)/COUNTIFS($G:$G,$G34,$BC:$BC,"●",$A:$A,DP$5)/DP$3,0)/3600/$E34</f>
        <v>0</v>
      </c>
      <c r="DQ34" s="0" t="n">
        <f aca="false">IF($BD34="●",SUMIFS(ST_SUM!EE:EE,ST_SUM!$L:$L,$G34)/COUNTIFS($G:$G,$G34,$BD:$BD,"●",$A:$A,DQ$5)/DQ$3,0)/3600/$E34</f>
        <v>0</v>
      </c>
      <c r="DR34" s="0" t="n">
        <f aca="false">IF($BE34="●",SUMIFS(ST_SUM!EF:EF,ST_SUM!$L:$L,$G34)/COUNTIFS($G:$G,$G34,$BE:$BE,"●",$A:$A,DR$5)/DR$3,0)/3600/$E34</f>
        <v>0</v>
      </c>
      <c r="DS34" s="0" t="n">
        <f aca="false">IF($BF34="●",SUMIFS(ST_SUM!EG:EG,ST_SUM!$L:$L,$G34)/COUNTIFS($G:$G,$G34,$BF:$BF,"●",$A:$A,DS$5)/DS$3,0)/3600/$E34</f>
        <v>0</v>
      </c>
      <c r="DT34" s="0" t="n">
        <f aca="false">IF($BG34="●",SUMIFS(ST_SUM!EH:EH,ST_SUM!$L:$L,$G34)/COUNTIFS($G:$G,$G34,$BG:$BG,"●",$A:$A,DT$5)/DT$3,0)/3600/$E34</f>
        <v>0</v>
      </c>
      <c r="DU34" s="0" t="n">
        <f aca="false">IF($BH34="●",SUMIFS(ST_SUM!EI:EI,ST_SUM!$L:$L,$G34)/COUNTIFS($G:$G,$G34,$BH:$BH,"●",$A:$A,DU$5)/DU$3,0)/3600/$E34</f>
        <v>0</v>
      </c>
      <c r="DV34" s="0" t="n">
        <f aca="false">IF($BI34="●",SUMIFS(ST_SUM!EJ:EJ,ST_SUM!$L:$L,$G34)/COUNTIFS($G:$G,$G34,$BI:$BI,"●",$A:$A,DV$5)/DV$3,0)/3600/$E34</f>
        <v>0</v>
      </c>
      <c r="DW34" s="0" t="n">
        <f aca="false">IF($BJ34="●",SUMIFS(ST_SUM!EK:EK,ST_SUM!$L:$L,$G34)/COUNTIFS($G:$G,$G34,$BJ:$BJ,"●",$A:$A,DW$5)/DW$3,0)/3600/$E34</f>
        <v>0</v>
      </c>
      <c r="DX34" s="0" t="n">
        <f aca="false">IF($BK34="●",SUMIFS(ST_SUM!EL:EL,ST_SUM!$L:$L,$G34)/COUNTIFS($G:$G,$G34,$BK:$BK,"●",$A:$A,DX$5)/DX$3,0)/3600/$E34</f>
        <v>0</v>
      </c>
      <c r="DY34" s="0" t="n">
        <f aca="false">IF($BL34="●",SUMIFS(ST_SUM!EM:EM,ST_SUM!$L:$L,$G34)/COUNTIFS($G:$G,$G34,$BL:$BL,"●",$A:$A,DY$5)/DY$3,0)/3600/$E34</f>
        <v>0</v>
      </c>
      <c r="DZ34" s="0" t="n">
        <f aca="false">IF($BM34="●",SUMIFS(ST_SUM!EN:EN,ST_SUM!$L:$L,$G34)/COUNTIFS($G:$G,$G34,$BM:$BM,"●",$A:$A,DZ$5)/DZ$3,0)/3600/$E34</f>
        <v>0</v>
      </c>
      <c r="EA34" s="0" t="n">
        <f aca="false">IF($BN34="●",SUMIFS(ST_SUM!EO:EO,ST_SUM!$L:$L,$G34)/COUNTIFS($G:$G,$G34,$BN:$BN,"●",$A:$A,EA$5)/EA$3,0)/3600/$E34</f>
        <v>0</v>
      </c>
      <c r="EB34" s="0" t="n">
        <f aca="false">IF($BO34="●",SUMIFS(ST_SUM!EP:EP,ST_SUM!$L:$L,$G34)/COUNTIFS($G:$G,$G34,$BO:$BO,"●",$A:$A,EB$5)/EB$3,0)/3600/$E34</f>
        <v>0</v>
      </c>
      <c r="EC34" s="0" t="n">
        <f aca="false">IF($BP34="●",SUMIFS(ST_SUM!EQ:EQ,ST_SUM!$L:$L,$G34)/COUNTIFS($G:$G,$G34,$BP:$BP,"●",$A:$A,EC$5)/EC$3,0)/3600/$E34</f>
        <v>0</v>
      </c>
      <c r="ED34" s="0" t="n">
        <f aca="false">IF($BQ34="●",SUMIFS(ST_SUM!ER:ER,ST_SUM!$L:$L,$G34)/COUNTIFS($G:$G,$G34,$BQ:$BQ,"●",$A:$A,ED$5)/ED$3,0)/3600/$E34</f>
        <v>0</v>
      </c>
      <c r="EE34" s="0" t="n">
        <f aca="false">IF($BR34="●",SUMIFS(ST_SUM!ES:ES,ST_SUM!$L:$L,$G34)/COUNTIFS($G:$G,$G34,$BR:$BR,"●",$A:$A,EE$5)/EE$3,0)/3600/$E34</f>
        <v>0</v>
      </c>
      <c r="EF34" s="0" t="n">
        <f aca="false">IF($BS34="●",SUMIFS(ST_SUM!ET:ET,ST_SUM!$L:$L,$G34)/COUNTIFS($G:$G,$G34,$BS:$BS,"●",$A:$A,EF$5)/EF$3,0)/3600/$E34</f>
        <v>0</v>
      </c>
      <c r="EG34" s="0" t="n">
        <f aca="false">IF($BT34="●",SUMIFS(ST_SUM!EU:EU,ST_SUM!$L:$L,$G34)/COUNTIFS($G:$G,$G34,$BT:$BT,"●",$A:$A,EG$5)/EG$3,0)/3600/$E34</f>
        <v>0</v>
      </c>
      <c r="EH34" s="0" t="n">
        <f aca="false">SUM(BU34:EG34)</f>
        <v>0</v>
      </c>
      <c r="EI34" s="0" t="n">
        <f aca="false">IF($H34="●",SUMIFS(ST_SUM!EW:EW,ST_SUM!$L:$L,$G34)/COUNTIFS($G:$G,$G34,$H:$H,"●",$A:$A,EI$5)/EI$3,0)/3600/$E34</f>
        <v>0</v>
      </c>
      <c r="EJ34" s="0" t="n">
        <f aca="false">IF($I34="●",SUMIFS(ST_SUM!EX:EX,ST_SUM!$L:$L,$G34)/COUNTIFS($G:$G,$G34,$I:$I,"●",$A:$A,EJ$5)/EJ$3,0)/3600/$E34</f>
        <v>0</v>
      </c>
      <c r="EK34" s="0" t="n">
        <f aca="false">IF($J34="●",SUMIFS(ST_SUM!EY:EY,ST_SUM!$L:$L,$G34)/COUNTIFS($G:$G,$G34,$J:$J,"●",$A:$A,EK$5)/EK$3,0)/3600/$E34</f>
        <v>0</v>
      </c>
      <c r="EL34" s="0" t="n">
        <f aca="false">IF($K34="●",SUMIFS(ST_SUM!EZ:EZ,ST_SUM!$L:$L,$G34)/COUNTIFS($G:$G,$G34,$K:$K,"●",$A:$A,EL$5)/EL$3,0)/3600/$E34</f>
        <v>0</v>
      </c>
      <c r="EM34" s="0" t="n">
        <f aca="false">IF($L34="●",SUMIFS(ST_SUM!FA:FA,ST_SUM!$L:$L,$G34)/COUNTIFS($G:$G,$G34,$L:$L,"●",$A:$A,EM$5)/EM$3,0)/3600/$E34</f>
        <v>0</v>
      </c>
      <c r="EN34" s="0" t="n">
        <f aca="false">IF($M34="●",SUMIFS(ST_SUM!FB:FB,ST_SUM!$L:$L,$G34)/COUNTIFS($G:$G,$G34,$M:$M,"●",$A:$A,EN$5)/EN$3,0)/3600/$E34</f>
        <v>0</v>
      </c>
      <c r="EO34" s="0" t="n">
        <f aca="false">IF($N34="●",SUMIFS(ST_SUM!FC:FC,ST_SUM!$L:$L,$G34)/COUNTIFS($G:$G,$G34,$N:$N,"●",$A:$A,EO$5)/EO$3,0)/3600/$E34</f>
        <v>0</v>
      </c>
      <c r="EP34" s="0" t="n">
        <f aca="false">IF($O34="●",SUMIFS(ST_SUM!FD:FD,ST_SUM!$L:$L,$G34,ST_SUM!$M:$M,IF($B34='PART METHOD'!$D$4,"FMCNC1",IF($B34='PART METHOD'!$D$6,"FMCNC2","STD")))/IF($B34='PART METHOD'!$D$4,COUNTIFS($G:$G,$G34,$O:$O,"●",$A:$A,EP$5,$B:$B,'PART METHOD'!$D$4),IF($B34='PART METHOD'!$D$6,COUNTIFS($G:$G,$G34,$O:$O,"●",$A:$A,EP$5,$B:$B,'PART METHOD'!$D$6),COUNTIFS($G:$G,$G34,$O:$O,"●",$A:$A,EP$5,$B:$B,"&lt;&gt;"&amp;'PART METHOD'!$D$4,$B:$B,"&lt;&gt;"&amp;'PART METHOD'!$D$6)))/EP$3,0)/3600/$E34</f>
        <v>0</v>
      </c>
      <c r="EQ34" s="0" t="n">
        <f aca="false">IF($P34="●",SUMIFS(ST_SUM!FE:FE,ST_SUM!$L:$L,$G34,ST_SUM!$M:$M,IF($B34='PART METHOD'!$D$4,"FMCNC1",IF($B34='PART METHOD'!$D$6,"FMCNC2","STD")))/IF($B34='PART METHOD'!$D$4,COUNTIFS($G:$G,$G34,$P:$P,"●",$A:$A,EQ$5,$B:$B,'PART METHOD'!$D$4),IF($B34='PART METHOD'!$D$6,COUNTIFS($G:$G,$G34,$P:$P,"●",$A:$A,EQ$5,$B:$B,'PART METHOD'!$D$6),COUNTIFS($G:$G,$G34,$P:$P,"●",$A:$A,EQ$5,$B:$B,"&lt;&gt;"&amp;'PART METHOD'!$D$4,$B:$B,"&lt;&gt;"&amp;'PART METHOD'!$D$6)))/EQ$3,0)/3600/$E34</f>
        <v>0</v>
      </c>
      <c r="ER34" s="0" t="n">
        <f aca="false">IF($Q34="●",SUMIFS(ST_SUM!FF:FF,ST_SUM!$L:$L,$G34,ST_SUM!$M:$M,IF($B34='PART METHOD'!$D$4,"FMCNC1",IF($B34='PART METHOD'!$D$6,"FMCNC2","STD")))/IF($B34='PART METHOD'!$D$4,COUNTIFS($G:$G,$G34,$Q:$Q,"●",$A:$A,ER$5,$B:$B,'PART METHOD'!$D$4),IF($B34='PART METHOD'!$D$6,COUNTIFS($G:$G,$G34,$Q:$Q,"●",$A:$A,ER$5,$B:$B,'PART METHOD'!$D$6),COUNTIFS($G:$G,$G34,$Q:$Q,"●",$A:$A,ER$5,$B:$B,"&lt;&gt;"&amp;'PART METHOD'!$D$4,$B:$B,"&lt;&gt;"&amp;'PART METHOD'!$D$6)))/ER$3,0)/3600/$E34</f>
        <v>0</v>
      </c>
      <c r="ES34" s="0" t="n">
        <f aca="false">IF($R34="●",SUMIFS(ST_SUM!FG:FG,ST_SUM!$L:$L,$G34,ST_SUM!$M:$M,IF($B34='PART METHOD'!$D$4,"FMCNC1",IF($B34='PART METHOD'!$D$6,"FMCNC2","STD")))/IF($B34='PART METHOD'!$D$4,COUNTIFS($G:$G,$G34,$R:$R,"●",$A:$A,ES$5,$B:$B,'PART METHOD'!$D$4),IF($B34='PART METHOD'!$D$6,COUNTIFS($G:$G,$G34,$R:$R,"●",$A:$A,ES$5,$B:$B,'PART METHOD'!$D$6),COUNTIFS($G:$G,$G34,$R:$R,"●",$A:$A,ES$5,$B:$B,"&lt;&gt;"&amp;'PART METHOD'!$D$4,$B:$B,"&lt;&gt;"&amp;'PART METHOD'!$D$6)))/ES$3,0)/3600/$E34</f>
        <v>0</v>
      </c>
      <c r="ET34" s="0" t="n">
        <f aca="false">IF($S34="●",SUMIFS(ST_SUM!FH:FH,ST_SUM!$L:$L,$G34,ST_SUM!$M:$M,IF($B34='PART METHOD'!$D$4,"FMCNC1",IF($B34='PART METHOD'!$D$6,"FMCNC2","STD")))/IF($B34='PART METHOD'!$D$4,COUNTIFS($G:$G,$G34,$S:$S,"●",$A:$A,ET$5,$B:$B,'PART METHOD'!$D$4),IF($B34='PART METHOD'!$D$6,COUNTIFS($G:$G,$G34,$S:$S,"●",$A:$A,ET$5,$B:$B,'PART METHOD'!$D$6),COUNTIFS($G:$G,$G34,$S:$S,"●",$A:$A,ET$5,$B:$B,"&lt;&gt;"&amp;'PART METHOD'!$D$4,$B:$B,"&lt;&gt;"&amp;'PART METHOD'!$D$6)))/ET$3,0)/3600/$E34</f>
        <v>0</v>
      </c>
      <c r="EU34" s="0" t="n">
        <f aca="false">IF($T34="●",SUMIFS(ST_SUM!FI:FI,ST_SUM!$L:$L,$G34,ST_SUM!$M:$M,IF($B34='PART METHOD'!$D$4,"FMCNC1",IF($B34='PART METHOD'!$D$6,"FMCNC2","STD")))/IF($B34='PART METHOD'!$D$4,COUNTIFS($G:$G,$G34,$T:$T,"●",$A:$A,EU$5,$B:$B,'PART METHOD'!$D$4),IF($B34='PART METHOD'!$D$6,COUNTIFS($G:$G,$G34,$T:$T,"●",$A:$A,EU$5,$B:$B,'PART METHOD'!$D$6),COUNTIFS($G:$G,$G34,$T:$T,"●",$A:$A,EU$5,$B:$B,"&lt;&gt;"&amp;'PART METHOD'!$D$4,$B:$B,"&lt;&gt;"&amp;'PART METHOD'!$D$6)))/EU$3,0)/3600/$E34</f>
        <v>0</v>
      </c>
      <c r="EV34" s="0" t="n">
        <f aca="false">IF($U34="●",SUMIFS(ST_SUM!FJ:FJ,ST_SUM!$L:$L,$G34,ST_SUM!$M:$M,IF($B34='PART METHOD'!$D$4,"FMCNC1",IF($B34='PART METHOD'!$D$6,"FMCNC2","STD")))/IF($B34='PART METHOD'!$D$4,COUNTIFS($G:$G,$G34,$U:$U,"●",$A:$A,EV$5,$B:$B,'PART METHOD'!$D$4),IF($B34='PART METHOD'!$D$6,COUNTIFS($G:$G,$G34,$U:$U,"●",$A:$A,EV$5,$B:$B,'PART METHOD'!$D$6),COUNTIFS($G:$G,$G34,$U:$U,"●",$A:$A,EV$5,$B:$B,"&lt;&gt;"&amp;'PART METHOD'!$D$4,$B:$B,"&lt;&gt;"&amp;'PART METHOD'!$D$6)))/EV$3,0)/3600/$E34</f>
        <v>0</v>
      </c>
      <c r="EW34" s="0" t="n">
        <f aca="false">IF($V34="●",SUMIFS(ST_SUM!FK:FK,ST_SUM!$L:$L,$G34,ST_SUM!$M:$M,IF($B34='PART METHOD'!$D$4,"FMCNC1",IF($B34='PART METHOD'!$D$6,"FMCNC2","STD")))/IF($B34='PART METHOD'!$D$4,COUNTIFS($G:$G,$G34,$V:$V,"●",$A:$A,EW$5,$B:$B,'PART METHOD'!$D$4),IF($B34='PART METHOD'!$D$6,COUNTIFS($G:$G,$G34,$V:$V,"●",$A:$A,EW$5,$B:$B,'PART METHOD'!$D$6),COUNTIFS($G:$G,$G34,$V:$V,"●",$A:$A,EW$5,$B:$B,"&lt;&gt;"&amp;'PART METHOD'!$D$4,$B:$B,"&lt;&gt;"&amp;'PART METHOD'!$D$6)))/EW$3,0)/3600/$E34</f>
        <v>0</v>
      </c>
      <c r="EX34" s="0" t="n">
        <f aca="false">IF($W34="●",SUMIFS(ST_SUM!FL:FL,ST_SUM!$L:$L,$G34,ST_SUM!$N:$N,IF($B34='PART METHOD'!$D$5,"HAND","STD"))/COUNTIFS($G:$G,$G34,$W:$W,"●",$A:$A,EX$5,$B:$B,IF($B34='PART METHOD'!$D$5,'PART METHOD'!$D$5,"&lt;&gt;"&amp;'PART METHOD'!$D$5))/EX$3,0)/3600/$E34</f>
        <v>0</v>
      </c>
      <c r="EY34" s="0" t="n">
        <f aca="false">IF($X34="●",SUMIFS(ST_SUM!FM:FM,ST_SUM!$L:$L,$G34)/COUNTIFS($G:$G,$G34,$X:$X,"●",$A:$A,EY$5)/EY$3,0)/3600/$E34</f>
        <v>0</v>
      </c>
      <c r="EZ34" s="0" t="n">
        <f aca="false">IF($Y34="●",SUMIFS(ST_SUM!FN:FN,ST_SUM!$L:$L,$G34)/COUNTIFS($G:$G,$G34,$Y:$Y,"●",$A:$A,EZ$5)/EZ$3,0)/3600/$E34</f>
        <v>0</v>
      </c>
      <c r="FA34" s="0" t="n">
        <f aca="false">IF($Z34="●",SUMIFS(ST_SUM!FO:FO,ST_SUM!$L:$L,$G34)/COUNTIFS($G:$G,$G34,$Z:$Z,"●",$A:$A,FA$5)/FA$3,0)/3600/$E34</f>
        <v>0</v>
      </c>
      <c r="FB34" s="0" t="n">
        <f aca="false">IF($AA34="●",SUMIFS(ST_SUM!FP:FP,ST_SUM!$L:$L,$G34)/COUNTIFS($G:$G,$G34,$AA:$AA,"●",$A:$A,FB$5)/FB$3,0)/3600/$E34</f>
        <v>0</v>
      </c>
      <c r="FC34" s="0" t="n">
        <f aca="false">IF($AB34="●",SUMIFS(ST_SUM!FQ:FQ,ST_SUM!$L:$L,$G34)/COUNTIFS($G:$G,$G34,$AB:$AB,"●",$A:$A,FC$5)/FC$3,0)/3600/$E34</f>
        <v>0</v>
      </c>
      <c r="FD34" s="0" t="n">
        <f aca="false">IF($AC34="●",SUMIFS(ST_SUM!FR:FR,ST_SUM!$L:$L,$G34)/COUNTIFS($G:$G,$G34,$AC:$AC,"●",$A:$A,FD$5)/FD$3,0)/3600/$E34</f>
        <v>0</v>
      </c>
      <c r="FE34" s="0" t="n">
        <f aca="false">IF($AD34="●",SUMIFS(ST_SUM!FS:FS,ST_SUM!$L:$L,$G34)/COUNTIFS($G:$G,$G34,$AD:$AD,"●",$A:$A,FE$5)/FE$3,0)/3600/$E34</f>
        <v>0</v>
      </c>
      <c r="FF34" s="0" t="n">
        <f aca="false">IF($AE34="●",SUMIFS(ST_SUM!FT:FT,ST_SUM!$L:$L,$G34)/COUNTIFS($G:$G,$G34,$AE:$AE,"●",$A:$A,FF$5)/FF$3,0)/3600/$E34</f>
        <v>0</v>
      </c>
      <c r="FG34" s="0" t="n">
        <f aca="false">IF($AF34="●",SUMIFS(ST_SUM!FU:FU,ST_SUM!$L:$L,$G34)/COUNTIFS($G:$G,$G34,$AF:$AF,"●",$A:$A,FG$5)/FG$3,0)/3600/$E34</f>
        <v>0</v>
      </c>
      <c r="FH34" s="0" t="n">
        <f aca="false">IF($AG34="●",SUMIFS(ST_SUM!FV:FV,ST_SUM!$L:$L,$G34)/COUNTIFS($G:$G,$G34,$AG:$AG,"●",$A:$A,FH$5)/FH$3,0)/3600/$E34</f>
        <v>0</v>
      </c>
      <c r="FI34" s="0" t="n">
        <f aca="false">IF($AH34="●",SUMIFS(ST_SUM!FW:FW,ST_SUM!$L:$L,$G34)/COUNTIFS($G:$G,$G34,$AH:$AH,"●",$A:$A,FI$5)/FI$3,0)/3600/$E34</f>
        <v>0</v>
      </c>
      <c r="FJ34" s="0" t="n">
        <f aca="false">IF($AI34="●",SUMIFS(ST_SUM!FX:FX,ST_SUM!$L:$L,$G34)/COUNTIFS($G:$G,$G34,$AI:$AI,"●",$A:$A,FJ$5)/FJ$3,0)/3600/$E34</f>
        <v>0</v>
      </c>
      <c r="FK34" s="0" t="n">
        <f aca="false">IF($AJ34="●",SUMIFS(ST_SUM!FY:FY,ST_SUM!$L:$L,$G34)/COUNTIFS($G:$G,$G34,$AJ:$AJ,"●",$A:$A,FK$5)/FK$3,0)/3600/$E34</f>
        <v>0</v>
      </c>
      <c r="FL34" s="0" t="n">
        <f aca="false">IF($AK34="●",SUMIFS(ST_SUM!FZ:FZ,ST_SUM!$L:$L,$G34)/COUNTIFS($G:$G,$G34,$AK:$AK,"●",$A:$A,FL$5)/FL$3,0)/3600/$E34</f>
        <v>0</v>
      </c>
      <c r="FM34" s="0" t="n">
        <f aca="false">IF($AL34="●",SUMIFS(ST_SUM!GA:GA,ST_SUM!$L:$L,$G34)/COUNTIFS($G:$G,$G34,$AL:$AL,"●",$A:$A,FM$5)/FM$3,0)/3600/$E34</f>
        <v>0</v>
      </c>
      <c r="FN34" s="0" t="n">
        <f aca="false">IF($AM34="●",SUMIFS(ST_SUM!GB:GB,ST_SUM!$L:$L,$G34)/COUNTIFS($G:$G,$G34,$AM:$AM,"●",$A:$A,FN$5)/FN$3,0)/3600/$E34</f>
        <v>0</v>
      </c>
      <c r="FO34" s="0" t="n">
        <f aca="false">IF($AN34="●",SUMIFS(ST_SUM!GC:GC,ST_SUM!$L:$L,$G34)/COUNTIFS($G:$G,$G34,$AN:$AN,"●",$A:$A,FO$5)/FO$3,0)/3600/$E34</f>
        <v>0</v>
      </c>
      <c r="FP34" s="0" t="n">
        <f aca="false">IF($AO34="●",SUMIFS(ST_SUM!GD:GD,ST_SUM!$L:$L,$G34)/COUNTIFS($G:$G,$G34,$AO:$AO,"●",$A:$A,FP$5)/FP$3,0)/3600/$E34</f>
        <v>0</v>
      </c>
      <c r="FQ34" s="0" t="n">
        <f aca="false">IF($AP34="●",SUMIFS(ST_SUM!GE:GE,ST_SUM!$L:$L,$G34)/COUNTIFS($G:$G,$G34,$AP:$AP,"●",$A:$A,FQ$5)/FQ$3,0)/3600/$E34</f>
        <v>0</v>
      </c>
      <c r="FR34" s="0" t="n">
        <f aca="false">IF($AQ34="●",SUMIFS(ST_SUM!GF:GF,ST_SUM!$L:$L,$G34)/COUNTIFS($G:$G,$G34,$AQ:$AQ,"●",$A:$A,FR$5)/FR$3,0)/3600/$E34</f>
        <v>0</v>
      </c>
      <c r="FS34" s="0" t="n">
        <f aca="false">IF($AR34="●",SUMIFS(ST_SUM!GG:GG,ST_SUM!$L:$L,$G34)/COUNTIFS($G:$G,$G34,$AR:$AR,"●",$A:$A,FS$5)/FS$3,0)/3600/$E34</f>
        <v>0</v>
      </c>
      <c r="FT34" s="0" t="n">
        <f aca="false">IF($AS34="●",SUMIFS(ST_SUM!GH:GH,ST_SUM!$L:$L,$G34)/COUNTIFS($G:$G,$G34,$AS:$AS,"●",$A:$A,FT$5)/FT$3,0)/3600/$E34</f>
        <v>0</v>
      </c>
      <c r="FU34" s="0" t="n">
        <f aca="false">IF($AT34="●",SUMIFS(ST_SUM!GI:GI,ST_SUM!$L:$L,$G34)/COUNTIFS($G:$G,$G34,$AT:$AT,"●",$A:$A,FU$5)/FU$3,0)/3600/$E34</f>
        <v>0</v>
      </c>
      <c r="FV34" s="0" t="n">
        <f aca="false">IF($AU34="●",SUMIFS(ST_SUM!GJ:GJ,ST_SUM!$L:$L,$G34)/COUNTIFS($G:$G,$G34,$AU:$AU,"●",$A:$A,FV$5)/FV$3,0)/3600/$E34</f>
        <v>0</v>
      </c>
      <c r="FW34" s="0" t="n">
        <f aca="false">IF($AV34="●",SUMIFS(ST_SUM!GK:GK,ST_SUM!$L:$L,$G34)/COUNTIFS($G:$G,$G34,$AV:$AV,"●",$A:$A,FW$5)/FW$3,0)/3600/$E34</f>
        <v>0</v>
      </c>
      <c r="FX34" s="0" t="n">
        <f aca="false">IF($AW34="●",SUMIFS(ST_SUM!GL:GL,ST_SUM!$L:$L,$G34)/COUNTIFS($G:$G,$G34,$AW:$AW,"●",$A:$A,FX$5)/FX$3,0)/3600/$E34</f>
        <v>0</v>
      </c>
      <c r="FY34" s="0" t="n">
        <f aca="false">IF($AX34="●",SUMIFS(ST_SUM!GM:GM,ST_SUM!$L:$L,$G34)/COUNTIFS($G:$G,$G34,$AX:$AX,"●",$A:$A,FY$5)/FY$3,0)/3600/$E34</f>
        <v>0</v>
      </c>
      <c r="FZ34" s="0" t="n">
        <f aca="false">IF($AY34="●",SUMIFS(ST_SUM!GN:GN,ST_SUM!$L:$L,$G34)/COUNTIFS($G:$G,$G34,$AY:$AY,"●",$A:$A,FZ$5)/FZ$3,0)/3600/$E34</f>
        <v>0</v>
      </c>
      <c r="GA34" s="0" t="n">
        <f aca="false">IF($AZ34="●",SUMIFS(ST_SUM!GO:GO,ST_SUM!$L:$L,$G34)/COUNTIFS($G:$G,$G34,$AZ:$AZ,"●",$A:$A,GA$5)/GA$3,0)/3600/$E34</f>
        <v>0</v>
      </c>
      <c r="GB34" s="0" t="n">
        <f aca="false">IF($BA34="●",SUMIFS(ST_SUM!GP:GP,ST_SUM!$L:$L,$G34)/COUNTIFS($G:$G,$G34,$BA:$BA,"●",$A:$A,GB$5)/GB$3,0)/3600/$E34</f>
        <v>0</v>
      </c>
      <c r="GC34" s="0" t="n">
        <f aca="false">IF($BB34="●",SUMIFS(ST_SUM!GQ:GQ,ST_SUM!$L:$L,$G34)/COUNTIFS($G:$G,$G34,$BB:$BB,"●",$A:$A,GC$5)/GC$3,0)/3600/$E34</f>
        <v>0</v>
      </c>
      <c r="GD34" s="0" t="n">
        <f aca="false">IF($BC34="●",SUMIFS(ST_SUM!GR:GR,ST_SUM!$L:$L,$G34)/COUNTIFS($G:$G,$G34,$BC:$BC,"●",$A:$A,GD$5)/GD$3,0)/3600/$E34</f>
        <v>0</v>
      </c>
      <c r="GE34" s="0" t="n">
        <f aca="false">IF($BD34="●",SUMIFS(ST_SUM!GS:GS,ST_SUM!$L:$L,$G34)/COUNTIFS($G:$G,$G34,$BD:$BD,"●",$A:$A,GE$5)/GE$3,0)/3600/$E34</f>
        <v>0</v>
      </c>
      <c r="GF34" s="0" t="n">
        <f aca="false">IF($BE34="●",SUMIFS(ST_SUM!GT:GT,ST_SUM!$L:$L,$G34)/COUNTIFS($G:$G,$G34,$BE:$BE,"●",$A:$A,GF$5)/GF$3,0)/3600/$E34</f>
        <v>0</v>
      </c>
      <c r="GG34" s="0" t="n">
        <f aca="false">IF($BF34="●",SUMIFS(ST_SUM!GU:GU,ST_SUM!$L:$L,$G34)/COUNTIFS($G:$G,$G34,$BF:$BF,"●",$A:$A,GG$5)/GG$3,0)/3600/$E34</f>
        <v>0</v>
      </c>
      <c r="GH34" s="0" t="n">
        <f aca="false">IF($BG34="●",SUMIFS(ST_SUM!GV:GV,ST_SUM!$L:$L,$G34)/COUNTIFS($G:$G,$G34,$BG:$BG,"●",$A:$A,GH$5)/GH$3,0)/3600/$E34</f>
        <v>0</v>
      </c>
      <c r="GI34" s="0" t="n">
        <f aca="false">IF($BH34="●",SUMIFS(ST_SUM!GW:GW,ST_SUM!$L:$L,$G34)/COUNTIFS($G:$G,$G34,$BH:$BH,"●",$A:$A,GI$5)/GI$3,0)/3600/$E34</f>
        <v>0</v>
      </c>
      <c r="GJ34" s="0" t="n">
        <f aca="false">IF($BI34="●",SUMIFS(ST_SUM!GX:GX,ST_SUM!$L:$L,$G34)/COUNTIFS($G:$G,$G34,$BI:$BI,"●",$A:$A,GJ$5)/GJ$3,0)/3600/$E34</f>
        <v>0</v>
      </c>
      <c r="GK34" s="0" t="n">
        <f aca="false">IF($BJ34="●",SUMIFS(ST_SUM!GY:GY,ST_SUM!$L:$L,$G34)/COUNTIFS($G:$G,$G34,$BJ:$BJ,"●",$A:$A,GK$5)/GK$3,0)/3600/$E34</f>
        <v>0</v>
      </c>
      <c r="GL34" s="0" t="n">
        <f aca="false">IF($BK34="●",SUMIFS(ST_SUM!GZ:GZ,ST_SUM!$L:$L,$G34)/COUNTIFS($G:$G,$G34,$BK:$BK,"●",$A:$A,GL$5)/GL$3,0)/3600/$E34</f>
        <v>0</v>
      </c>
      <c r="GM34" s="0" t="n">
        <f aca="false">IF($BL34="●",SUMIFS(ST_SUM!HA:HA,ST_SUM!$L:$L,$G34)/COUNTIFS($G:$G,$G34,$BL:$BL,"●",$A:$A,GM$5)/GM$3,0)/3600/$E34</f>
        <v>0</v>
      </c>
      <c r="GN34" s="0" t="n">
        <f aca="false">IF($BM34="●",SUMIFS(ST_SUM!HB:HB,ST_SUM!$L:$L,$G34)/COUNTIFS($G:$G,$G34,$BM:$BM,"●",$A:$A,GN$5)/GN$3,0)/3600/$E34</f>
        <v>0</v>
      </c>
      <c r="GO34" s="0" t="n">
        <f aca="false">IF($BN34="●",SUMIFS(ST_SUM!HC:HC,ST_SUM!$L:$L,$G34)/COUNTIFS($G:$G,$G34,$BN:$BN,"●",$A:$A,GO$5)/GO$3,0)/3600/$E34</f>
        <v>0</v>
      </c>
      <c r="GP34" s="0" t="n">
        <f aca="false">IF($BO34="●",SUMIFS(ST_SUM!HD:HD,ST_SUM!$L:$L,$G34)/COUNTIFS($G:$G,$G34,$BO:$BO,"●",$A:$A,GP$5)/GP$3,0)/3600/$E34</f>
        <v>0</v>
      </c>
      <c r="GQ34" s="0" t="n">
        <f aca="false">IF($BP34="●",SUMIFS(ST_SUM!HE:HE,ST_SUM!$L:$L,$G34)/COUNTIFS($G:$G,$G34,$BP:$BP,"●",$A:$A,GQ$5)/GQ$3,0)/3600/$E34</f>
        <v>0</v>
      </c>
      <c r="GR34" s="0" t="n">
        <f aca="false">IF($BQ34="●",SUMIFS(ST_SUM!HF:HF,ST_SUM!$L:$L,$G34)/COUNTIFS($G:$G,$G34,$BQ:$BQ,"●",$A:$A,GR$5)/GR$3,0)/3600/$E34</f>
        <v>0</v>
      </c>
      <c r="GS34" s="0" t="n">
        <f aca="false">IF($BR34="●",SUMIFS(ST_SUM!HG:HG,ST_SUM!$L:$L,$G34)/COUNTIFS($G:$G,$G34,$BR:$BR,"●",$A:$A,GS$5)/GS$3,0)/3600/$E34</f>
        <v>0</v>
      </c>
      <c r="GT34" s="0" t="n">
        <f aca="false">IF($BS34="●",SUMIFS(ST_SUM!HH:HH,ST_SUM!$L:$L,$G34)/COUNTIFS($G:$G,$G34,$BS:$BS,"●",$A:$A,GT$5)/GT$3,0)/3600/$E34</f>
        <v>0</v>
      </c>
      <c r="GU34" s="0" t="n">
        <f aca="false">IF($BT34="●",SUMIFS(ST_SUM!HI:HI,ST_SUM!$L:$L,$G34)/COUNTIFS($G:$G,$G34,$BT:$BT,"●",$A:$A,GU$5)/GU$3,0)/3600/$E34</f>
        <v>0</v>
      </c>
      <c r="GV34" s="0" t="n">
        <f aca="false">SUM(EI34:GU34)</f>
        <v>0</v>
      </c>
      <c r="GW34" s="0" t="n">
        <f aca="false">IF($H34="●",SUMIFS(ST_SUM!HK:HK,ST_SUM!$L:$L,$G34)/COUNTIFS($G:$G,$G34,$H:$H,"●",$A:$A,GW$5)/GW$3,0)/3600/$E34</f>
        <v>0</v>
      </c>
      <c r="GX34" s="0" t="n">
        <f aca="false">IF($I34="●",SUMIFS(ST_SUM!HL:HL,ST_SUM!$L:$L,$G34)/COUNTIFS($G:$G,$G34,$I:$I,"●",$A:$A,GX$5)/GX$3,0)/3600/$E34</f>
        <v>0</v>
      </c>
      <c r="GY34" s="0" t="n">
        <f aca="false">IF($J34="●",SUMIFS(ST_SUM!HM:HM,ST_SUM!$L:$L,$G34)/COUNTIFS($G:$G,$G34,$J:$J,"●",$A:$A,GY$5)/GY$3,0)/3600/$E34</f>
        <v>0</v>
      </c>
      <c r="GZ34" s="0" t="n">
        <f aca="false">IF($K34="●",SUMIFS(ST_SUM!HN:HN,ST_SUM!$L:$L,$G34)/COUNTIFS($G:$G,$G34,$K:$K,"●",$A:$A,GZ$5)/GZ$3,0)/3600/$E34</f>
        <v>0</v>
      </c>
      <c r="HA34" s="0" t="n">
        <f aca="false">IF($L34="●",SUMIFS(ST_SUM!HO:HO,ST_SUM!$L:$L,$G34)/COUNTIFS($G:$G,$G34,$L:$L,"●",$A:$A,HA$5)/HA$3,0)/3600/$E34</f>
        <v>0</v>
      </c>
      <c r="HB34" s="0" t="n">
        <f aca="false">IF($M34="●",SUMIFS(ST_SUM!HP:HP,ST_SUM!$L:$L,$G34)/COUNTIFS($G:$G,$G34,$M:$M,"●",$A:$A,HB$5)/HB$3,0)/3600/$E34</f>
        <v>0</v>
      </c>
      <c r="HC34" s="0" t="n">
        <f aca="false">IF($N34="●",SUMIFS(ST_SUM!HQ:HQ,ST_SUM!$L:$L,$G34)/COUNTIFS($G:$G,$G34,$N:$N,"●",$A:$A,HC$5)/HC$3,0)/3600/$E34</f>
        <v>0</v>
      </c>
      <c r="HD34" s="0" t="n">
        <f aca="false">IF($O34="●",SUMIFS(ST_SUM!HR:HR,ST_SUM!$L:$L,$G34,ST_SUM!$M:$M,IF($B34='PART METHOD'!$D$4,"FMCNC1",IF($B34='PART METHOD'!$D$6,"FMCNC2","STD")))/IF($B34='PART METHOD'!$D$4,COUNTIFS($G:$G,$G34,$O:$O,"●",$A:$A,HD$5,$B:$B,'PART METHOD'!$D$4),IF($B34='PART METHOD'!$D$6,COUNTIFS($G:$G,$G34,$O:$O,"●",$A:$A,HD$5,$B:$B,'PART METHOD'!$D$6),COUNTIFS($G:$G,$G34,$O:$O,"●",$A:$A,HD$5,$B:$B,"&lt;&gt;"&amp;'PART METHOD'!$D$4,$B:$B,"&lt;&gt;"&amp;'PART METHOD'!$D$6)))/HD$3,0)/3600/$E34</f>
        <v>0</v>
      </c>
      <c r="HE34" s="0" t="n">
        <f aca="false">IF($P34="●",SUMIFS(ST_SUM!HS:HS,ST_SUM!$L:$L,$G34,ST_SUM!$M:$M,IF($B34='PART METHOD'!$D$4,"FMCNC1",IF($B34='PART METHOD'!$D$6,"FMCNC2","STD")))/IF($B34='PART METHOD'!$D$4,COUNTIFS($G:$G,$G34,$P:$P,"●",$A:$A,HE$5,$B:$B,'PART METHOD'!$D$4),IF($B34='PART METHOD'!$D$6,COUNTIFS($G:$G,$G34,$P:$P,"●",$A:$A,HE$5,$B:$B,'PART METHOD'!$D$6),COUNTIFS($G:$G,$G34,$P:$P,"●",$A:$A,HE$5,$B:$B,"&lt;&gt;"&amp;'PART METHOD'!$D$4,$B:$B,"&lt;&gt;"&amp;'PART METHOD'!$D$6)))/HE$3,0)/3600/$E34</f>
        <v>0</v>
      </c>
      <c r="HF34" s="0" t="n">
        <f aca="false">IF($Q34="●",SUMIFS(ST_SUM!HT:HT,ST_SUM!$L:$L,$G34,ST_SUM!$M:$M,IF($B34='PART METHOD'!$D$4,"FMCNC1",IF($B34='PART METHOD'!$D$6,"FMCNC2","STD")))/IF($B34='PART METHOD'!$D$4,COUNTIFS($G:$G,$G34,$Q:$Q,"●",$A:$A,HF$5,$B:$B,'PART METHOD'!$D$4),IF($B34='PART METHOD'!$D$6,COUNTIFS($G:$G,$G34,$Q:$Q,"●",$A:$A,HF$5,$B:$B,'PART METHOD'!$D$6),COUNTIFS($G:$G,$G34,$Q:$Q,"●",$A:$A,HF$5,$B:$B,"&lt;&gt;"&amp;'PART METHOD'!$D$4,$B:$B,"&lt;&gt;"&amp;'PART METHOD'!$D$6)))/HF$3,0)/3600/$E34</f>
        <v>0</v>
      </c>
      <c r="HG34" s="0" t="n">
        <f aca="false">IF($R34="●",SUMIFS(ST_SUM!HU:HU,ST_SUM!$L:$L,$G34,ST_SUM!$M:$M,IF($B34='PART METHOD'!$D$4,"FMCNC1",IF($B34='PART METHOD'!$D$6,"FMCNC2","STD")))/IF($B34='PART METHOD'!$D$4,COUNTIFS($G:$G,$G34,$R:$R,"●",$A:$A,HG$5,$B:$B,'PART METHOD'!$D$4),IF($B34='PART METHOD'!$D$6,COUNTIFS($G:$G,$G34,$R:$R,"●",$A:$A,HG$5,$B:$B,'PART METHOD'!$D$6),COUNTIFS($G:$G,$G34,$R:$R,"●",$A:$A,HG$5,$B:$B,"&lt;&gt;"&amp;'PART METHOD'!$D$4,$B:$B,"&lt;&gt;"&amp;'PART METHOD'!$D$6)))/HG$3,0)/3600/$E34</f>
        <v>0</v>
      </c>
      <c r="HH34" s="0" t="n">
        <f aca="false">IF($S34="●",SUMIFS(ST_SUM!HV:HV,ST_SUM!$L:$L,$G34,ST_SUM!$M:$M,IF($B34='PART METHOD'!$D$4,"FMCNC1",IF($B34='PART METHOD'!$D$6,"FMCNC2","STD")))/IF($B34='PART METHOD'!$D$4,COUNTIFS($G:$G,$G34,$S:$S,"●",$A:$A,HH$5,$B:$B,'PART METHOD'!$D$4),IF($B34='PART METHOD'!$D$6,COUNTIFS($G:$G,$G34,$S:$S,"●",$A:$A,HH$5,$B:$B,'PART METHOD'!$D$6),COUNTIFS($G:$G,$G34,$S:$S,"●",$A:$A,HH$5,$B:$B,"&lt;&gt;"&amp;'PART METHOD'!$D$4,$B:$B,"&lt;&gt;"&amp;'PART METHOD'!$D$6)))/HH$3,0)/3600/$E34</f>
        <v>0</v>
      </c>
      <c r="HI34" s="0" t="n">
        <f aca="false">IF($T34="●",SUMIFS(ST_SUM!HW:HW,ST_SUM!$L:$L,$G34,ST_SUM!$M:$M,IF($B34='PART METHOD'!$D$4,"FMCNC1",IF($B34='PART METHOD'!$D$6,"FMCNC2","STD")))/IF($B34='PART METHOD'!$D$4,COUNTIFS($G:$G,$G34,$T:$T,"●",$A:$A,HI$5,$B:$B,'PART METHOD'!$D$4),IF($B34='PART METHOD'!$D$6,COUNTIFS($G:$G,$G34,$T:$T,"●",$A:$A,HI$5,$B:$B,'PART METHOD'!$D$6),COUNTIFS($G:$G,$G34,$T:$T,"●",$A:$A,HI$5,$B:$B,"&lt;&gt;"&amp;'PART METHOD'!$D$4,$B:$B,"&lt;&gt;"&amp;'PART METHOD'!$D$6)))/HI$3,0)/3600/$E34</f>
        <v>0</v>
      </c>
      <c r="HJ34" s="0" t="n">
        <f aca="false">IF($U34="●",SUMIFS(ST_SUM!HX:HX,ST_SUM!$L:$L,$G34,ST_SUM!$M:$M,IF($B34='PART METHOD'!$D$4,"FMCNC1",IF($B34='PART METHOD'!$D$6,"FMCNC2","STD")))/IF($B34='PART METHOD'!$D$4,COUNTIFS($G:$G,$G34,$U:$U,"●",$A:$A,HJ$5,$B:$B,'PART METHOD'!$D$4),IF($B34='PART METHOD'!$D$6,COUNTIFS($G:$G,$G34,$U:$U,"●",$A:$A,HJ$5,$B:$B,'PART METHOD'!$D$6),COUNTIFS($G:$G,$G34,$U:$U,"●",$A:$A,HJ$5,$B:$B,"&lt;&gt;"&amp;'PART METHOD'!$D$4,$B:$B,"&lt;&gt;"&amp;'PART METHOD'!$D$6)))/HJ$3,0)/3600/$E34</f>
        <v>0</v>
      </c>
      <c r="HK34" s="0" t="n">
        <f aca="false">IF($V34="●",SUMIFS(ST_SUM!HY:HY,ST_SUM!$L:$L,$G34,ST_SUM!$M:$M,IF($B34='PART METHOD'!$D$4,"FMCNC1",IF($B34='PART METHOD'!$D$6,"FMCNC2","STD")))/IF($B34='PART METHOD'!$D$4,COUNTIFS($G:$G,$G34,$V:$V,"●",$A:$A,HK$5,$B:$B,'PART METHOD'!$D$4),IF($B34='PART METHOD'!$D$6,COUNTIFS($G:$G,$G34,$V:$V,"●",$A:$A,HK$5,$B:$B,'PART METHOD'!$D$6),COUNTIFS($G:$G,$G34,$V:$V,"●",$A:$A,HK$5,$B:$B,"&lt;&gt;"&amp;'PART METHOD'!$D$4,$B:$B,"&lt;&gt;"&amp;'PART METHOD'!$D$6)))/HK$3,0)/3600/$E34</f>
        <v>0</v>
      </c>
      <c r="HL34" s="0" t="n">
        <f aca="false">IF($W34="●",SUMIFS(ST_SUM!HZ:HZ,ST_SUM!$L:$L,$G34,ST_SUM!$N:$N,IF($B34='PART METHOD'!$D$5,"HAND","STD"))/COUNTIFS($G:$G,$G34,$W:$W,"●",$A:$A,HL$5,$B:$B,IF($B34='PART METHOD'!$D$5,'PART METHOD'!$D$5,"&lt;&gt;"&amp;'PART METHOD'!$D$5))/HL$3,0)/3600/$E34</f>
        <v>0</v>
      </c>
      <c r="HM34" s="0" t="n">
        <f aca="false">IF($X34="●",SUMIFS(ST_SUM!IA:IA,ST_SUM!$L:$L,$G34)/COUNTIFS($G:$G,$G34,$X:$X,"●",$A:$A,HM$5)/HM$3,0)/3600/$E34</f>
        <v>0</v>
      </c>
      <c r="HN34" s="0" t="n">
        <f aca="false">IF($Y34="●",SUMIFS(ST_SUM!IB:IB,ST_SUM!$L:$L,$G34)/COUNTIFS($G:$G,$G34,$Y:$Y,"●",$A:$A,HN$5)/HN$3,0)/3600/$E34</f>
        <v>0</v>
      </c>
      <c r="HO34" s="0" t="n">
        <f aca="false">IF($Z34="●",SUMIFS(ST_SUM!IC:IC,ST_SUM!$L:$L,$G34)/COUNTIFS($G:$G,$G34,$Z:$Z,"●",$A:$A,HO$5)/HO$3,0)/3600/$E34</f>
        <v>0</v>
      </c>
      <c r="HP34" s="0" t="n">
        <f aca="false">IF($AA34="●",SUMIFS(ST_SUM!ID:ID,ST_SUM!$L:$L,$G34)/COUNTIFS($G:$G,$G34,$AA:$AA,"●",$A:$A,HP$5)/HP$3,0)/3600/$E34</f>
        <v>0</v>
      </c>
      <c r="HQ34" s="0" t="n">
        <f aca="false">IF($AB34="●",SUMIFS(ST_SUM!IE:IE,ST_SUM!$L:$L,$G34)/COUNTIFS($G:$G,$G34,$AB:$AB,"●",$A:$A,HQ$5)/HQ$3,0)/3600/$E34</f>
        <v>0</v>
      </c>
      <c r="HR34" s="0" t="n">
        <f aca="false">IF($AC34="●",SUMIFS(ST_SUM!IF:IF,ST_SUM!$L:$L,$G34)/COUNTIFS($G:$G,$G34,$AC:$AC,"●",$A:$A,HR$5)/HR$3,0)/3600/$E34</f>
        <v>0</v>
      </c>
      <c r="HS34" s="0" t="n">
        <f aca="false">IF($AD34="●",SUMIFS(ST_SUM!IG:IG,ST_SUM!$L:$L,$G34)/COUNTIFS($G:$G,$G34,$AD:$AD,"●",$A:$A,HS$5)/HS$3,0)/3600/$E34</f>
        <v>0</v>
      </c>
      <c r="HT34" s="0" t="n">
        <f aca="false">IF($AE34="●",SUMIFS(ST_SUM!IH:IH,ST_SUM!$L:$L,$G34)/COUNTIFS($G:$G,$G34,$AE:$AE,"●",$A:$A,HT$5)/HT$3,0)/3600/$E34</f>
        <v>0</v>
      </c>
      <c r="HU34" s="0" t="n">
        <f aca="false">IF($AF34="●",SUMIFS(ST_SUM!II:II,ST_SUM!$L:$L,$G34)/COUNTIFS($G:$G,$G34,$AF:$AF,"●",$A:$A,HU$5)/HU$3,0)/3600/$E34</f>
        <v>0</v>
      </c>
      <c r="HV34" s="0" t="n">
        <f aca="false">IF($AG34="●",SUMIFS(ST_SUM!IJ:IJ,ST_SUM!$L:$L,$G34)/COUNTIFS($G:$G,$G34,$AG:$AG,"●",$A:$A,HV$5)/HV$3,0)/3600/$E34</f>
        <v>0</v>
      </c>
      <c r="HW34" s="0" t="n">
        <f aca="false">IF($AH34="●",SUMIFS(ST_SUM!IK:IK,ST_SUM!$L:$L,$G34)/COUNTIFS($G:$G,$G34,$AH:$AH,"●",$A:$A,HW$5)/HW$3,0)/3600/$E34</f>
        <v>0</v>
      </c>
      <c r="HX34" s="0" t="n">
        <f aca="false">IF($AI34="●",SUMIFS(ST_SUM!IL:IL,ST_SUM!$L:$L,$G34)/COUNTIFS($G:$G,$G34,$AI:$AI,"●",$A:$A,HX$5)/HX$3,0)/3600/$E34</f>
        <v>0</v>
      </c>
      <c r="HY34" s="0" t="n">
        <f aca="false">IF($AJ34="●",SUMIFS(ST_SUM!IM:IM,ST_SUM!$L:$L,$G34)/COUNTIFS($G:$G,$G34,$AJ:$AJ,"●",$A:$A,HY$5)/HY$3,0)/3600/$E34</f>
        <v>0</v>
      </c>
      <c r="HZ34" s="0" t="n">
        <f aca="false">IF($AK34="●",SUMIFS(ST_SUM!IN:IN,ST_SUM!$L:$L,$G34)/COUNTIFS($G:$G,$G34,$AK:$AK,"●",$A:$A,HZ$5)/HZ$3,0)/3600/$E34</f>
        <v>0</v>
      </c>
      <c r="IA34" s="0" t="n">
        <f aca="false">IF($AL34="●",SUMIFS(ST_SUM!IO:IO,ST_SUM!$L:$L,$G34)/COUNTIFS($G:$G,$G34,$AL:$AL,"●",$A:$A,IA$5)/IA$3,0)/3600/$E34</f>
        <v>0</v>
      </c>
      <c r="IB34" s="0" t="n">
        <f aca="false">IF($AM34="●",SUMIFS(ST_SUM!IP:IP,ST_SUM!$L:$L,$G34)/COUNTIFS($G:$G,$G34,$AM:$AM,"●",$A:$A,IB$5)/IB$3,0)/3600/$E34</f>
        <v>0</v>
      </c>
      <c r="IC34" s="0" t="n">
        <f aca="false">IF($AN34="●",SUMIFS(ST_SUM!IQ:IQ,ST_SUM!$L:$L,$G34)/COUNTIFS($G:$G,$G34,$AN:$AN,"●",$A:$A,IC$5)/IC$3,0)/3600/$E34</f>
        <v>0</v>
      </c>
      <c r="ID34" s="0" t="n">
        <f aca="false">IF($AO34="●",SUMIFS(ST_SUM!IR:IR,ST_SUM!$L:$L,$G34)/COUNTIFS($G:$G,$G34,$AO:$AO,"●",$A:$A,ID$5)/ID$3,0)/3600/$E34</f>
        <v>0</v>
      </c>
      <c r="IE34" s="0" t="n">
        <f aca="false">IF($AP34="●",SUMIFS(ST_SUM!IS:IS,ST_SUM!$L:$L,$G34)/COUNTIFS($G:$G,$G34,$AP:$AP,"●",$A:$A,IE$5)/IE$3,0)/3600/$E34</f>
        <v>0</v>
      </c>
      <c r="IF34" s="0" t="n">
        <f aca="false">IF($AQ34="●",SUMIFS(ST_SUM!IT:IT,ST_SUM!$L:$L,$G34)/COUNTIFS($G:$G,$G34,$AQ:$AQ,"●",$A:$A,IF$5)/IF$3,0)/3600/$E34</f>
        <v>0</v>
      </c>
      <c r="IG34" s="0" t="n">
        <f aca="false">IF($AR34="●",SUMIFS(ST_SUM!IU:IU,ST_SUM!$L:$L,$G34)/COUNTIFS($G:$G,$G34,$AR:$AR,"●",$A:$A,IG$5)/IG$3,0)/3600/$E34</f>
        <v>0</v>
      </c>
      <c r="IH34" s="0" t="n">
        <f aca="false">IF($AS34="●",SUMIFS(ST_SUM!IV:IV,ST_SUM!$L:$L,$G34)/COUNTIFS($G:$G,$G34,$AS:$AS,"●",$A:$A,IH$5)/IH$3,0)/3600/$E34</f>
        <v>0</v>
      </c>
      <c r="II34" s="0" t="n">
        <f aca="false">IF($AT34="●",SUMIFS(ST_SUM!IW:IW,ST_SUM!$L:$L,$G34)/COUNTIFS($G:$G,$G34,$AT:$AT,"●",$A:$A,II$5)/II$3,0)/3600/$E34</f>
        <v>0</v>
      </c>
      <c r="IJ34" s="0" t="n">
        <f aca="false">IF($AU34="●",SUMIFS(ST_SUM!IX:IX,ST_SUM!$L:$L,$G34)/COUNTIFS($G:$G,$G34,$AU:$AU,"●",$A:$A,IJ$5)/IJ$3,0)/3600/$E34</f>
        <v>0</v>
      </c>
      <c r="IK34" s="0" t="n">
        <f aca="false">IF($AV34="●",SUMIFS(ST_SUM!IY:IY,ST_SUM!$L:$L,$G34)/COUNTIFS($G:$G,$G34,$AV:$AV,"●",$A:$A,IK$5)/IK$3,0)/3600/$E34</f>
        <v>0</v>
      </c>
      <c r="IL34" s="0" t="n">
        <f aca="false">IF($AW34="●",SUMIFS(ST_SUM!IZ:IZ,ST_SUM!$L:$L,$G34)/COUNTIFS($G:$G,$G34,$AW:$AW,"●",$A:$A,IL$5)/IL$3,0)/3600/$E34</f>
        <v>0</v>
      </c>
      <c r="IM34" s="0" t="n">
        <f aca="false">IF($AX34="●",SUMIFS(ST_SUM!JA:JA,ST_SUM!$L:$L,$G34)/COUNTIFS($G:$G,$G34,$AX:$AX,"●",$A:$A,IM$5)/IM$3,0)/3600/$E34</f>
        <v>0</v>
      </c>
      <c r="IN34" s="0" t="n">
        <f aca="false">IF($AY34="●",SUMIFS(ST_SUM!JB:JB,ST_SUM!$L:$L,$G34)/COUNTIFS($G:$G,$G34,$AY:$AY,"●",$A:$A,IN$5)/IN$3,0)/3600/$E34</f>
        <v>0</v>
      </c>
      <c r="IO34" s="0" t="n">
        <f aca="false">IF($AZ34="●",SUMIFS(ST_SUM!JC:JC,ST_SUM!$L:$L,$G34)/COUNTIFS($G:$G,$G34,$AZ:$AZ,"●",$A:$A,IO$5)/IO$3,0)/3600/$E34</f>
        <v>0</v>
      </c>
      <c r="IP34" s="0" t="n">
        <f aca="false">IF($BA34="●",SUMIFS(ST_SUM!JD:JD,ST_SUM!$L:$L,$G34)/COUNTIFS($G:$G,$G34,$BA:$BA,"●",$A:$A,IP$5)/IP$3,0)/3600/$E34</f>
        <v>0</v>
      </c>
      <c r="IQ34" s="0" t="n">
        <f aca="false">IF($BB34="●",SUMIFS(ST_SUM!JE:JE,ST_SUM!$L:$L,$G34)/COUNTIFS($G:$G,$G34,$BB:$BB,"●",$A:$A,IQ$5)/IQ$3,0)/3600/$E34</f>
        <v>0</v>
      </c>
      <c r="IR34" s="0" t="n">
        <f aca="false">IF($BC34="●",SUMIFS(ST_SUM!JF:JF,ST_SUM!$L:$L,$G34)/COUNTIFS($G:$G,$G34,$BC:$BC,"●",$A:$A,IR$5)/IR$3,0)/3600/$E34</f>
        <v>0</v>
      </c>
      <c r="IS34" s="0" t="n">
        <f aca="false">IF($BD34="●",SUMIFS(ST_SUM!JG:JG,ST_SUM!$L:$L,$G34)/COUNTIFS($G:$G,$G34,$BD:$BD,"●",$A:$A,IS$5)/IS$3,0)/3600/$E34</f>
        <v>0</v>
      </c>
      <c r="IT34" s="0" t="n">
        <f aca="false">IF($BE34="●",SUMIFS(ST_SUM!JH:JH,ST_SUM!$L:$L,$G34)/COUNTIFS($G:$G,$G34,$BE:$BE,"●",$A:$A,IT$5)/IT$3,0)/3600/$E34</f>
        <v>0</v>
      </c>
      <c r="IU34" s="0" t="n">
        <f aca="false">IF($BF34="●",SUMIFS(ST_SUM!JI:JI,ST_SUM!$L:$L,$G34)/COUNTIFS($G:$G,$G34,$BF:$BF,"●",$A:$A,IU$5)/IU$3,0)/3600/$E34</f>
        <v>0</v>
      </c>
      <c r="IV34" s="0" t="n">
        <f aca="false">IF($BG34="●",SUMIFS(ST_SUM!JJ:JJ,ST_SUM!$L:$L,$G34)/COUNTIFS($G:$G,$G34,$BG:$BG,"●",$A:$A,IV$5)/IV$3,0)/3600/$E34</f>
        <v>0</v>
      </c>
      <c r="IW34" s="0" t="n">
        <f aca="false">IF($BH34="●",SUMIFS(ST_SUM!JK:JK,ST_SUM!$L:$L,$G34)/COUNTIFS($G:$G,$G34,$BH:$BH,"●",$A:$A,IW$5)/IW$3,0)/3600/$E34</f>
        <v>0</v>
      </c>
      <c r="IX34" s="0" t="n">
        <f aca="false">IF($BI34="●",SUMIFS(ST_SUM!JL:JL,ST_SUM!$L:$L,$G34)/COUNTIFS($G:$G,$G34,$BI:$BI,"●",$A:$A,IX$5)/IX$3,0)/3600/$E34</f>
        <v>0</v>
      </c>
      <c r="IY34" s="0" t="n">
        <f aca="false">IF($BJ34="●",SUMIFS(ST_SUM!JM:JM,ST_SUM!$L:$L,$G34)/COUNTIFS($G:$G,$G34,$BJ:$BJ,"●",$A:$A,IY$5)/IY$3,0)/3600/$E34</f>
        <v>0</v>
      </c>
      <c r="IZ34" s="0" t="n">
        <f aca="false">IF($BK34="●",SUMIFS(ST_SUM!JN:JN,ST_SUM!$L:$L,$G34)/COUNTIFS($G:$G,$G34,$BK:$BK,"●",$A:$A,IZ$5)/IZ$3,0)/3600/$E34</f>
        <v>0</v>
      </c>
      <c r="JA34" s="0" t="n">
        <f aca="false">IF($BL34="●",SUMIFS(ST_SUM!JO:JO,ST_SUM!$L:$L,$G34)/COUNTIFS($G:$G,$G34,$BL:$BL,"●",$A:$A,JA$5)/JA$3,0)/3600/$E34</f>
        <v>0</v>
      </c>
      <c r="JB34" s="0" t="n">
        <f aca="false">IF($BM34="●",SUMIFS(ST_SUM!JP:JP,ST_SUM!$L:$L,$G34)/COUNTIFS($G:$G,$G34,$BM:$BM,"●",$A:$A,JB$5)/JB$3,0)/3600/$E34</f>
        <v>0</v>
      </c>
      <c r="JC34" s="0" t="n">
        <f aca="false">IF($BN34="●",SUMIFS(ST_SUM!JQ:JQ,ST_SUM!$L:$L,$G34)/COUNTIFS($G:$G,$G34,$BN:$BN,"●",$A:$A,JC$5)/JC$3,0)/3600/$E34</f>
        <v>0</v>
      </c>
      <c r="JD34" s="0" t="n">
        <f aca="false">IF($BO34="●",SUMIFS(ST_SUM!JR:JR,ST_SUM!$L:$L,$G34)/COUNTIFS($G:$G,$G34,$BO:$BO,"●",$A:$A,JD$5)/JD$3,0)/3600/$E34</f>
        <v>0</v>
      </c>
      <c r="JE34" s="0" t="n">
        <f aca="false">IF($BP34="●",SUMIFS(ST_SUM!JS:JS,ST_SUM!$L:$L,$G34)/COUNTIFS($G:$G,$G34,$BP:$BP,"●",$A:$A,JE$5)/JE$3,0)/3600/$E34</f>
        <v>0</v>
      </c>
      <c r="JF34" s="0" t="n">
        <f aca="false">IF($BQ34="●",SUMIFS(ST_SUM!JT:JT,ST_SUM!$L:$L,$G34)/COUNTIFS($G:$G,$G34,$BQ:$BQ,"●",$A:$A,JF$5)/JF$3,0)/3600/$E34</f>
        <v>0</v>
      </c>
      <c r="JG34" s="0" t="n">
        <f aca="false">IF($BR34="●",SUMIFS(ST_SUM!JU:JU,ST_SUM!$L:$L,$G34)/COUNTIFS($G:$G,$G34,$BR:$BR,"●",$A:$A,JG$5)/JG$3,0)/3600/$E34</f>
        <v>0</v>
      </c>
      <c r="JH34" s="0" t="n">
        <f aca="false">IF($BS34="●",SUMIFS(ST_SUM!JV:JV,ST_SUM!$L:$L,$G34)/COUNTIFS($G:$G,$G34,$BS:$BS,"●",$A:$A,JH$5)/JH$3,0)/3600/$E34</f>
        <v>0</v>
      </c>
      <c r="JI34" s="0" t="n">
        <f aca="false">IF($BT34="●",SUMIFS(ST_SUM!JW:JW,ST_SUM!$L:$L,$G34)/COUNTIFS($G:$G,$G34,$BT:$BT,"●",$A:$A,JI$5)/JI$3,0)/3600/$E34</f>
        <v>0</v>
      </c>
      <c r="JJ34" s="0" t="n">
        <f aca="false">SUM(GW34:JI34)</f>
        <v>0</v>
      </c>
      <c r="JK34" s="0" t="n">
        <f aca="false">IF($H34="●",SUMIFS(ST_SUM!JY:JY,ST_SUM!$L:$L,$G34)/COUNTIFS($G:$G,$G34,$H:$H,"●",$A:$A,JK$5)/JK$3,0)/3600/$E34</f>
        <v>0</v>
      </c>
      <c r="JL34" s="0" t="n">
        <f aca="false">IF($I34="●",SUMIFS(ST_SUM!JZ:JZ,ST_SUM!$L:$L,$G34)/COUNTIFS($G:$G,$G34,$I:$I,"●",$A:$A,JL$5)/JL$3,0)/3600/$E34</f>
        <v>0</v>
      </c>
      <c r="JM34" s="0" t="n">
        <f aca="false">IF($J34="●",SUMIFS(ST_SUM!KA:KA,ST_SUM!$L:$L,$G34)/COUNTIFS($G:$G,$G34,$J:$J,"●",$A:$A,JM$5)/JM$3,0)/3600/$E34</f>
        <v>0</v>
      </c>
      <c r="JN34" s="0" t="n">
        <f aca="false">IF($K34="●",SUMIFS(ST_SUM!KB:KB,ST_SUM!$L:$L,$G34)/COUNTIFS($G:$G,$G34,$K:$K,"●",$A:$A,JN$5)/JN$3,0)/3600/$E34</f>
        <v>0</v>
      </c>
      <c r="JO34" s="0" t="n">
        <f aca="false">IF($L34="●",SUMIFS(ST_SUM!KC:KC,ST_SUM!$L:$L,$G34)/COUNTIFS($G:$G,$G34,$L:$L,"●",$A:$A,JO$5)/JO$3,0)/3600/$E34</f>
        <v>0</v>
      </c>
      <c r="JP34" s="0" t="n">
        <f aca="false">IF($M34="●",SUMIFS(ST_SUM!KD:KD,ST_SUM!$L:$L,$G34)/COUNTIFS($G:$G,$G34,$M:$M,"●",$A:$A,JP$5)/JP$3,0)/3600/$E34</f>
        <v>0</v>
      </c>
      <c r="JQ34" s="0" t="n">
        <f aca="false">IF($N34="●",SUMIFS(ST_SUM!KE:KE,ST_SUM!$L:$L,$G34)/COUNTIFS($G:$G,$G34,$N:$N,"●",$A:$A,JQ$5)/JQ$3,0)/3600/$E34</f>
        <v>0</v>
      </c>
      <c r="JR34" s="0" t="n">
        <f aca="false">IF($O34="●",SUMIFS(ST_SUM!KF:KF,ST_SUM!$L:$L,$G34,ST_SUM!$M:$M,IF($B34='PART METHOD'!$D$4,"FMCNC1",IF($B34='PART METHOD'!$D$6,"FMCNC2","STD")))/IF($B34='PART METHOD'!$D$4,COUNTIFS($G:$G,$G34,$O:$O,"●",$A:$A,JR$5,$B:$B,'PART METHOD'!$D$4),IF($B34='PART METHOD'!$D$6,COUNTIFS($G:$G,$G34,$O:$O,"●",$A:$A,JR$5,$B:$B,'PART METHOD'!$D$6),COUNTIFS($G:$G,$G34,$O:$O,"●",$A:$A,JR$5,$B:$B,"&lt;&gt;"&amp;'PART METHOD'!$D$4,$B:$B,"&lt;&gt;"&amp;'PART METHOD'!$D$6)))/JR$3,0)/3600/$E34</f>
        <v>0</v>
      </c>
      <c r="JS34" s="0" t="n">
        <f aca="false">IF($P34="●",SUMIFS(ST_SUM!KG:KG,ST_SUM!$L:$L,$G34,ST_SUM!$M:$M,IF($B34='PART METHOD'!$D$4,"FMCNC1",IF($B34='PART METHOD'!$D$6,"FMCNC2","STD")))/IF($B34='PART METHOD'!$D$4,COUNTIFS($G:$G,$G34,$P:$P,"●",$A:$A,JS$5,$B:$B,'PART METHOD'!$D$4),IF($B34='PART METHOD'!$D$6,COUNTIFS($G:$G,$G34,$P:$P,"●",$A:$A,JS$5,$B:$B,'PART METHOD'!$D$6),COUNTIFS($G:$G,$G34,$P:$P,"●",$A:$A,JS$5,$B:$B,"&lt;&gt;"&amp;'PART METHOD'!$D$4,$B:$B,"&lt;&gt;"&amp;'PART METHOD'!$D$6)))/JS$3,0)/3600/$E34</f>
        <v>0</v>
      </c>
      <c r="JT34" s="0" t="n">
        <f aca="false">IF($Q34="●",SUMIFS(ST_SUM!KH:KH,ST_SUM!$L:$L,$G34,ST_SUM!$M:$M,IF($B34='PART METHOD'!$D$4,"FMCNC1",IF($B34='PART METHOD'!$D$6,"FMCNC2","STD")))/IF($B34='PART METHOD'!$D$4,COUNTIFS($G:$G,$G34,$Q:$Q,"●",$A:$A,JT$5,$B:$B,'PART METHOD'!$D$4),IF($B34='PART METHOD'!$D$6,COUNTIFS($G:$G,$G34,$Q:$Q,"●",$A:$A,JT$5,$B:$B,'PART METHOD'!$D$6),COUNTIFS($G:$G,$G34,$Q:$Q,"●",$A:$A,JT$5,$B:$B,"&lt;&gt;"&amp;'PART METHOD'!$D$4,$B:$B,"&lt;&gt;"&amp;'PART METHOD'!$D$6)))/JT$3,0)/3600/$E34</f>
        <v>0</v>
      </c>
      <c r="JU34" s="0" t="n">
        <f aca="false">IF($R34="●",SUMIFS(ST_SUM!KI:KI,ST_SUM!$L:$L,$G34,ST_SUM!$M:$M,IF($B34='PART METHOD'!$D$4,"FMCNC1",IF($B34='PART METHOD'!$D$6,"FMCNC2","STD")))/IF($B34='PART METHOD'!$D$4,COUNTIFS($G:$G,$G34,$R:$R,"●",$A:$A,JU$5,$B:$B,'PART METHOD'!$D$4),IF($B34='PART METHOD'!$D$6,COUNTIFS($G:$G,$G34,$R:$R,"●",$A:$A,JU$5,$B:$B,'PART METHOD'!$D$6),COUNTIFS($G:$G,$G34,$R:$R,"●",$A:$A,JU$5,$B:$B,"&lt;&gt;"&amp;'PART METHOD'!$D$4,$B:$B,"&lt;&gt;"&amp;'PART METHOD'!$D$6)))/JU$3,0)/3600/$E34</f>
        <v>0</v>
      </c>
      <c r="JV34" s="0" t="n">
        <f aca="false">IF($S34="●",SUMIFS(ST_SUM!KJ:KJ,ST_SUM!$L:$L,$G34,ST_SUM!$M:$M,IF($B34='PART METHOD'!$D$4,"FMCNC1",IF($B34='PART METHOD'!$D$6,"FMCNC2","STD")))/IF($B34='PART METHOD'!$D$4,COUNTIFS($G:$G,$G34,$S:$S,"●",$A:$A,JV$5,$B:$B,'PART METHOD'!$D$4),IF($B34='PART METHOD'!$D$6,COUNTIFS($G:$G,$G34,$S:$S,"●",$A:$A,JV$5,$B:$B,'PART METHOD'!$D$6),COUNTIFS($G:$G,$G34,$S:$S,"●",$A:$A,JV$5,$B:$B,"&lt;&gt;"&amp;'PART METHOD'!$D$4,$B:$B,"&lt;&gt;"&amp;'PART METHOD'!$D$6)))/JV$3,0)/3600/$E34</f>
        <v>0</v>
      </c>
      <c r="JW34" s="0" t="n">
        <f aca="false">IF($T34="●",SUMIFS(ST_SUM!KK:KK,ST_SUM!$L:$L,$G34,ST_SUM!$M:$M,IF($B34='PART METHOD'!$D$4,"FMCNC1",IF($B34='PART METHOD'!$D$6,"FMCNC2","STD")))/IF($B34='PART METHOD'!$D$4,COUNTIFS($G:$G,$G34,$T:$T,"●",$A:$A,JW$5,$B:$B,'PART METHOD'!$D$4),IF($B34='PART METHOD'!$D$6,COUNTIFS($G:$G,$G34,$T:$T,"●",$A:$A,JW$5,$B:$B,'PART METHOD'!$D$6),COUNTIFS($G:$G,$G34,$T:$T,"●",$A:$A,JW$5,$B:$B,"&lt;&gt;"&amp;'PART METHOD'!$D$4,$B:$B,"&lt;&gt;"&amp;'PART METHOD'!$D$6)))/JW$3,0)/3600/$E34</f>
        <v>0</v>
      </c>
      <c r="JX34" s="0" t="n">
        <f aca="false">IF($U34="●",SUMIFS(ST_SUM!KL:KL,ST_SUM!$L:$L,$G34,ST_SUM!$M:$M,IF($B34='PART METHOD'!$D$4,"FMCNC1",IF($B34='PART METHOD'!$D$6,"FMCNC2","STD")))/IF($B34='PART METHOD'!$D$4,COUNTIFS($G:$G,$G34,$U:$U,"●",$A:$A,JX$5,$B:$B,'PART METHOD'!$D$4),IF($B34='PART METHOD'!$D$6,COUNTIFS($G:$G,$G34,$U:$U,"●",$A:$A,JX$5,$B:$B,'PART METHOD'!$D$6),COUNTIFS($G:$G,$G34,$U:$U,"●",$A:$A,JX$5,$B:$B,"&lt;&gt;"&amp;'PART METHOD'!$D$4,$B:$B,"&lt;&gt;"&amp;'PART METHOD'!$D$6)))/JX$3,0)/3600/$E34</f>
        <v>0</v>
      </c>
      <c r="JY34" s="0" t="n">
        <f aca="false">IF($V34="●",SUMIFS(ST_SUM!KM:KM,ST_SUM!$L:$L,$G34,ST_SUM!$M:$M,IF($B34='PART METHOD'!$D$4,"FMCNC1",IF($B34='PART METHOD'!$D$6,"FMCNC2","STD")))/IF($B34='PART METHOD'!$D$4,COUNTIFS($G:$G,$G34,$V:$V,"●",$A:$A,JY$5,$B:$B,'PART METHOD'!$D$4),IF($B34='PART METHOD'!$D$6,COUNTIFS($G:$G,$G34,$V:$V,"●",$A:$A,JY$5,$B:$B,'PART METHOD'!$D$6),COUNTIFS($G:$G,$G34,$V:$V,"●",$A:$A,JY$5,$B:$B,"&lt;&gt;"&amp;'PART METHOD'!$D$4,$B:$B,"&lt;&gt;"&amp;'PART METHOD'!$D$6)))/JY$3,0)/3600/$E34</f>
        <v>0</v>
      </c>
      <c r="JZ34" s="0" t="n">
        <f aca="false">IF($W34="●",SUMIFS(ST_SUM!KN:KN,ST_SUM!$L:$L,$G34,ST_SUM!$N:$N,IF($B34='PART METHOD'!$D$5,"HAND","STD"))/COUNTIFS($G:$G,$G34,$W:$W,"●",$A:$A,JZ$5,$B:$B,IF($B34='PART METHOD'!$D$5,'PART METHOD'!$D$5,"&lt;&gt;"&amp;'PART METHOD'!$D$5))/JZ$3,0)/3600/$E34</f>
        <v>0</v>
      </c>
      <c r="KA34" s="0" t="n">
        <f aca="false">IF($X34="●",SUMIFS(ST_SUM!KO:KO,ST_SUM!$L:$L,$G34)/COUNTIFS($G:$G,$G34,$X:$X,"●",$A:$A,KA$5)/KA$3,0)/3600/$E34</f>
        <v>0</v>
      </c>
      <c r="KB34" s="0" t="n">
        <f aca="false">IF($Y34="●",SUMIFS(ST_SUM!KP:KP,ST_SUM!$L:$L,$G34)/COUNTIFS($G:$G,$G34,$Y:$Y,"●",$A:$A,KB$5)/KB$3,0)/3600/$E34</f>
        <v>0</v>
      </c>
      <c r="KC34" s="0" t="n">
        <f aca="false">IF($Z34="●",SUMIFS(ST_SUM!KQ:KQ,ST_SUM!$L:$L,$G34)/COUNTIFS($G:$G,$G34,$Z:$Z,"●",$A:$A,KC$5)/KC$3,0)/3600/$E34</f>
        <v>0</v>
      </c>
      <c r="KD34" s="0" t="n">
        <f aca="false">IF($AA34="●",SUMIFS(ST_SUM!KR:KR,ST_SUM!$L:$L,$G34)/COUNTIFS($G:$G,$G34,$AA:$AA,"●",$A:$A,KD$5)/KD$3,0)/3600/$E34</f>
        <v>0</v>
      </c>
      <c r="KE34" s="0" t="n">
        <f aca="false">IF($AB34="●",SUMIFS(ST_SUM!KS:KS,ST_SUM!$L:$L,$G34)/COUNTIFS($G:$G,$G34,$AB:$AB,"●",$A:$A,KE$5)/KE$3,0)/3600/$E34</f>
        <v>0</v>
      </c>
      <c r="KF34" s="0" t="n">
        <f aca="false">IF($AC34="●",SUMIFS(ST_SUM!KT:KT,ST_SUM!$L:$L,$G34)/COUNTIFS($G:$G,$G34,$AC:$AC,"●",$A:$A,KF$5)/KF$3,0)/3600/$E34</f>
        <v>0</v>
      </c>
      <c r="KG34" s="0" t="n">
        <f aca="false">IF($AD34="●",SUMIFS(ST_SUM!KU:KU,ST_SUM!$L:$L,$G34)/COUNTIFS($G:$G,$G34,$AD:$AD,"●",$A:$A,KG$5)/KG$3,0)/3600/$E34</f>
        <v>0</v>
      </c>
      <c r="KH34" s="0" t="n">
        <f aca="false">IF($AE34="●",SUMIFS(ST_SUM!KV:KV,ST_SUM!$L:$L,$G34)/COUNTIFS($G:$G,$G34,$AE:$AE,"●",$A:$A,KH$5)/KH$3,0)/3600/$E34</f>
        <v>0</v>
      </c>
      <c r="KI34" s="0" t="n">
        <f aca="false">IF($AF34="●",SUMIFS(ST_SUM!KW:KW,ST_SUM!$L:$L,$G34)/COUNTIFS($G:$G,$G34,$AF:$AF,"●",$A:$A,KI$5)/KI$3,0)/3600/$E34</f>
        <v>0</v>
      </c>
      <c r="KJ34" s="0" t="n">
        <f aca="false">IF($AG34="●",SUMIFS(ST_SUM!KX:KX,ST_SUM!$L:$L,$G34)/COUNTIFS($G:$G,$G34,$AG:$AG,"●",$A:$A,KJ$5)/KJ$3,0)/3600/$E34</f>
        <v>0</v>
      </c>
      <c r="KK34" s="0" t="n">
        <f aca="false">IF($AH34="●",SUMIFS(ST_SUM!KY:KY,ST_SUM!$L:$L,$G34)/COUNTIFS($G:$G,$G34,$AH:$AH,"●",$A:$A,KK$5)/KK$3,0)/3600/$E34</f>
        <v>0</v>
      </c>
      <c r="KL34" s="0" t="n">
        <f aca="false">IF($AI34="●",SUMIFS(ST_SUM!KZ:KZ,ST_SUM!$L:$L,$G34)/COUNTIFS($G:$G,$G34,$AI:$AI,"●",$A:$A,KL$5)/KL$3,0)/3600/$E34</f>
        <v>0</v>
      </c>
      <c r="KM34" s="0" t="n">
        <f aca="false">IF($AJ34="●",SUMIFS(ST_SUM!LA:LA,ST_SUM!$L:$L,$G34)/COUNTIFS($G:$G,$G34,$AJ:$AJ,"●",$A:$A,KM$5)/KM$3,0)/3600/$E34</f>
        <v>0</v>
      </c>
      <c r="KN34" s="0" t="n">
        <f aca="false">IF($AK34="●",SUMIFS(ST_SUM!LB:LB,ST_SUM!$L:$L,$G34)/COUNTIFS($G:$G,$G34,$AK:$AK,"●",$A:$A,KN$5)/KN$3,0)/3600/$E34</f>
        <v>0</v>
      </c>
      <c r="KO34" s="0" t="n">
        <f aca="false">IF($AL34="●",SUMIFS(ST_SUM!LC:LC,ST_SUM!$L:$L,$G34)/COUNTIFS($G:$G,$G34,$AL:$AL,"●",$A:$A,KO$5)/KO$3,0)/3600/$E34</f>
        <v>0</v>
      </c>
      <c r="KP34" s="0" t="n">
        <f aca="false">IF($AM34="●",SUMIFS(ST_SUM!LD:LD,ST_SUM!$L:$L,$G34)/COUNTIFS($G:$G,$G34,$AM:$AM,"●",$A:$A,KP$5)/KP$3,0)/3600/$E34</f>
        <v>0</v>
      </c>
      <c r="KQ34" s="0" t="n">
        <f aca="false">IF($AN34="●",SUMIFS(ST_SUM!LE:LE,ST_SUM!$L:$L,$G34)/COUNTIFS($G:$G,$G34,$AN:$AN,"●",$A:$A,KQ$5)/KQ$3,0)/3600/$E34</f>
        <v>0</v>
      </c>
      <c r="KR34" s="0" t="n">
        <f aca="false">IF($AO34="●",SUMIFS(ST_SUM!LF:LF,ST_SUM!$L:$L,$G34)/COUNTIFS($G:$G,$G34,$AO:$AO,"●",$A:$A,KR$5)/KR$3,0)/3600/$E34</f>
        <v>0</v>
      </c>
      <c r="KS34" s="0" t="n">
        <f aca="false">IF($AP34="●",SUMIFS(ST_SUM!LG:LG,ST_SUM!$L:$L,$G34)/COUNTIFS($G:$G,$G34,$AP:$AP,"●",$A:$A,KS$5)/KS$3,0)/3600/$E34</f>
        <v>0</v>
      </c>
      <c r="KT34" s="0" t="n">
        <f aca="false">IF($AQ34="●",SUMIFS(ST_SUM!LH:LH,ST_SUM!$L:$L,$G34)/COUNTIFS($G:$G,$G34,$AQ:$AQ,"●",$A:$A,KT$5)/KT$3,0)/3600/$E34</f>
        <v>0</v>
      </c>
      <c r="KU34" s="0" t="n">
        <f aca="false">IF($AR34="●",SUMIFS(ST_SUM!LI:LI,ST_SUM!$L:$L,$G34)/COUNTIFS($G:$G,$G34,$AR:$AR,"●",$A:$A,KU$5)/KU$3,0)/3600/$E34</f>
        <v>0</v>
      </c>
      <c r="KV34" s="0" t="n">
        <f aca="false">IF($AS34="●",SUMIFS(ST_SUM!LJ:LJ,ST_SUM!$L:$L,$G34)/COUNTIFS($G:$G,$G34,$AS:$AS,"●",$A:$A,KV$5)/KV$3,0)/3600/$E34</f>
        <v>0</v>
      </c>
      <c r="KW34" s="0" t="n">
        <f aca="false">IF($AT34="●",SUMIFS(ST_SUM!LK:LK,ST_SUM!$L:$L,$G34)/COUNTIFS($G:$G,$G34,$AT:$AT,"●",$A:$A,KW$5)/KW$3,0)/3600/$E34</f>
        <v>0</v>
      </c>
      <c r="KX34" s="0" t="n">
        <f aca="false">IF($AU34="●",SUMIFS(ST_SUM!LL:LL,ST_SUM!$L:$L,$G34)/COUNTIFS($G:$G,$G34,$AU:$AU,"●",$A:$A,KX$5)/KX$3,0)/3600/$E34</f>
        <v>0</v>
      </c>
      <c r="KY34" s="0" t="n">
        <f aca="false">IF($AV34="●",SUMIFS(ST_SUM!LM:LM,ST_SUM!$L:$L,$G34)/COUNTIFS($G:$G,$G34,$AV:$AV,"●",$A:$A,KY$5)/KY$3,0)/3600/$E34</f>
        <v>0</v>
      </c>
      <c r="KZ34" s="0" t="n">
        <f aca="false">IF($AW34="●",SUMIFS(ST_SUM!LN:LN,ST_SUM!$L:$L,$G34)/COUNTIFS($G:$G,$G34,$AW:$AW,"●",$A:$A,KZ$5)/KZ$3,0)/3600/$E34</f>
        <v>0</v>
      </c>
      <c r="LA34" s="0" t="n">
        <f aca="false">IF($AX34="●",SUMIFS(ST_SUM!LO:LO,ST_SUM!$L:$L,$G34)/COUNTIFS($G:$G,$G34,$AX:$AX,"●",$A:$A,LA$5)/LA$3,0)/3600/$E34</f>
        <v>0</v>
      </c>
      <c r="LB34" s="0" t="n">
        <f aca="false">IF($AY34="●",SUMIFS(ST_SUM!LP:LP,ST_SUM!$L:$L,$G34)/COUNTIFS($G:$G,$G34,$AY:$AY,"●",$A:$A,LB$5)/LB$3,0)/3600/$E34</f>
        <v>0</v>
      </c>
      <c r="LC34" s="0" t="n">
        <f aca="false">IF($AZ34="●",SUMIFS(ST_SUM!LQ:LQ,ST_SUM!$L:$L,$G34)/COUNTIFS($G:$G,$G34,$AZ:$AZ,"●",$A:$A,LC$5)/LC$3,0)/3600/$E34</f>
        <v>0</v>
      </c>
      <c r="LD34" s="0" t="n">
        <f aca="false">IF($BA34="●",SUMIFS(ST_SUM!LR:LR,ST_SUM!$L:$L,$G34)/COUNTIFS($G:$G,$G34,$BA:$BA,"●",$A:$A,LD$5)/LD$3,0)/3600/$E34</f>
        <v>0</v>
      </c>
      <c r="LE34" s="0" t="n">
        <f aca="false">IF($BB34="●",SUMIFS(ST_SUM!LS:LS,ST_SUM!$L:$L,$G34)/COUNTIFS($G:$G,$G34,$BB:$BB,"●",$A:$A,LE$5)/LE$3,0)/3600/$E34</f>
        <v>0</v>
      </c>
      <c r="LF34" s="0" t="n">
        <f aca="false">IF($BC34="●",SUMIFS(ST_SUM!LT:LT,ST_SUM!$L:$L,$G34)/COUNTIFS($G:$G,$G34,$BC:$BC,"●",$A:$A,LF$5)/LF$3,0)/3600/$E34</f>
        <v>0</v>
      </c>
      <c r="LG34" s="0" t="n">
        <f aca="false">IF($BD34="●",SUMIFS(ST_SUM!LU:LU,ST_SUM!$L:$L,$G34)/COUNTIFS($G:$G,$G34,$BD:$BD,"●",$A:$A,LG$5)/LG$3,0)/3600/$E34</f>
        <v>0</v>
      </c>
      <c r="LH34" s="0" t="n">
        <f aca="false">IF($BE34="●",SUMIFS(ST_SUM!LV:LV,ST_SUM!$L:$L,$G34)/COUNTIFS($G:$G,$G34,$BE:$BE,"●",$A:$A,LH$5)/LH$3,0)/3600/$E34</f>
        <v>0</v>
      </c>
      <c r="LI34" s="0" t="n">
        <f aca="false">IF($BF34="●",SUMIFS(ST_SUM!LW:LW,ST_SUM!$L:$L,$G34)/COUNTIFS($G:$G,$G34,$BF:$BF,"●",$A:$A,LI$5)/LI$3,0)/3600/$E34</f>
        <v>0</v>
      </c>
      <c r="LJ34" s="0" t="n">
        <f aca="false">IF($BG34="●",SUMIFS(ST_SUM!LX:LX,ST_SUM!$L:$L,$G34)/COUNTIFS($G:$G,$G34,$BG:$BG,"●",$A:$A,LJ$5)/LJ$3,0)/3600/$E34</f>
        <v>0</v>
      </c>
      <c r="LK34" s="0" t="n">
        <f aca="false">IF($BH34="●",SUMIFS(ST_SUM!LY:LY,ST_SUM!$L:$L,$G34)/COUNTIFS($G:$G,$G34,$BH:$BH,"●",$A:$A,LK$5)/LK$3,0)/3600/$E34</f>
        <v>0</v>
      </c>
      <c r="LL34" s="0" t="n">
        <f aca="false">IF($BI34="●",SUMIFS(ST_SUM!LZ:LZ,ST_SUM!$L:$L,$G34)/COUNTIFS($G:$G,$G34,$BI:$BI,"●",$A:$A,LL$5)/LL$3,0)/3600/$E34</f>
        <v>0</v>
      </c>
      <c r="LM34" s="0" t="n">
        <f aca="false">IF($BJ34="●",SUMIFS(ST_SUM!MA:MA,ST_SUM!$L:$L,$G34)/COUNTIFS($G:$G,$G34,$BJ:$BJ,"●",$A:$A,LM$5)/LM$3,0)/3600/$E34</f>
        <v>0</v>
      </c>
      <c r="LN34" s="0" t="n">
        <f aca="false">IF($BK34="●",SUMIFS(ST_SUM!MB:MB,ST_SUM!$L:$L,$G34)/COUNTIFS($G:$G,$G34,$BK:$BK,"●",$A:$A,LN$5)/LN$3,0)/3600/$E34</f>
        <v>0</v>
      </c>
      <c r="LO34" s="0" t="n">
        <f aca="false">IF($BL34="●",SUMIFS(ST_SUM!MC:MC,ST_SUM!$L:$L,$G34)/COUNTIFS($G:$G,$G34,$BL:$BL,"●",$A:$A,LO$5)/LO$3,0)/3600/$E34</f>
        <v>0</v>
      </c>
      <c r="LP34" s="0" t="n">
        <f aca="false">IF($BM34="●",SUMIFS(ST_SUM!MD:MD,ST_SUM!$L:$L,$G34)/COUNTIFS($G:$G,$G34,$BM:$BM,"●",$A:$A,LP$5)/LP$3,0)/3600/$E34</f>
        <v>0</v>
      </c>
      <c r="LQ34" s="0" t="n">
        <f aca="false">IF($BN34="●",SUMIFS(ST_SUM!ME:ME,ST_SUM!$L:$L,$G34)/COUNTIFS($G:$G,$G34,$BN:$BN,"●",$A:$A,LQ$5)/LQ$3,0)/3600/$E34</f>
        <v>0</v>
      </c>
      <c r="LR34" s="0" t="n">
        <f aca="false">IF($BO34="●",SUMIFS(ST_SUM!MF:MF,ST_SUM!$L:$L,$G34)/COUNTIFS($G:$G,$G34,$BO:$BO,"●",$A:$A,LR$5)/LR$3,0)/3600/$E34</f>
        <v>0</v>
      </c>
      <c r="LS34" s="0" t="n">
        <f aca="false">IF($BP34="●",SUMIFS(ST_SUM!MG:MG,ST_SUM!$L:$L,$G34)/COUNTIFS($G:$G,$G34,$BP:$BP,"●",$A:$A,LS$5)/LS$3,0)/3600/$E34</f>
        <v>0</v>
      </c>
      <c r="LT34" s="0" t="n">
        <f aca="false">IF($BQ34="●",SUMIFS(ST_SUM!MH:MH,ST_SUM!$L:$L,$G34)/COUNTIFS($G:$G,$G34,$BQ:$BQ,"●",$A:$A,LT$5)/LT$3,0)/3600/$E34</f>
        <v>0</v>
      </c>
      <c r="LU34" s="0" t="n">
        <f aca="false">IF($BR34="●",SUMIFS(ST_SUM!MI:MI,ST_SUM!$L:$L,$G34)/COUNTIFS($G:$G,$G34,$BR:$BR,"●",$A:$A,LU$5)/LU$3,0)/3600/$E34</f>
        <v>0</v>
      </c>
      <c r="LV34" s="0" t="n">
        <f aca="false">IF($BS34="●",SUMIFS(ST_SUM!MJ:MJ,ST_SUM!$L:$L,$G34)/COUNTIFS($G:$G,$G34,$BS:$BS,"●",$A:$A,LV$5)/LV$3,0)/3600/$E34</f>
        <v>0</v>
      </c>
      <c r="LW34" s="0" t="n">
        <f aca="false">IF($BT34="●",SUMIFS(ST_SUM!MK:MK,ST_SUM!$L:$L,$G34)/COUNTIFS($G:$G,$G34,$BT:$BT,"●",$A:$A,LW$5)/LW$3,0)/3600/$E34</f>
        <v>0</v>
      </c>
      <c r="LX34" s="0" t="n">
        <f aca="false">SUM(JK34:LW34)</f>
        <v>0</v>
      </c>
      <c r="LY34" s="0" t="n">
        <f aca="false">IF($H34="●",SUMIFS(ST_SUM!MM:MM,ST_SUM!$L:$L,$G34)/COUNTIFS($G:$G,$G34,$H:$H,"●",$A:$A,LY$5)/LY$3,0)/3600/$E34</f>
        <v>0</v>
      </c>
      <c r="LZ34" s="0" t="n">
        <f aca="false">IF($I34="●",SUMIFS(ST_SUM!MN:MN,ST_SUM!$L:$L,$G34)/COUNTIFS($G:$G,$G34,$I:$I,"●",$A:$A,LZ$5)/LZ$3,0)/3600/$E34</f>
        <v>0</v>
      </c>
      <c r="MA34" s="0" t="n">
        <f aca="false">IF($J34="●",SUMIFS(ST_SUM!MO:MO,ST_SUM!$L:$L,$G34)/COUNTIFS($G:$G,$G34,$J:$J,"●",$A:$A,MA$5)/MA$3,0)/3600/$E34</f>
        <v>0</v>
      </c>
      <c r="MB34" s="0" t="n">
        <f aca="false">IF($K34="●",SUMIFS(ST_SUM!MP:MP,ST_SUM!$L:$L,$G34)/COUNTIFS($G:$G,$G34,$K:$K,"●",$A:$A,MB$5)/MB$3,0)/3600/$E34</f>
        <v>0</v>
      </c>
      <c r="MC34" s="0" t="n">
        <f aca="false">IF($L34="●",SUMIFS(ST_SUM!MQ:MQ,ST_SUM!$L:$L,$G34)/COUNTIFS($G:$G,$G34,$L:$L,"●",$A:$A,MC$5)/MC$3,0)/3600/$E34</f>
        <v>0</v>
      </c>
      <c r="MD34" s="0" t="n">
        <f aca="false">IF($M34="●",SUMIFS(ST_SUM!MR:MR,ST_SUM!$L:$L,$G34)/COUNTIFS($G:$G,$G34,$M:$M,"●",$A:$A,MD$5)/MD$3,0)/3600/$E34</f>
        <v>0</v>
      </c>
      <c r="ME34" s="0" t="n">
        <f aca="false">IF($N34="●",SUMIFS(ST_SUM!MS:MS,ST_SUM!$L:$L,$G34)/COUNTIFS($G:$G,$G34,$N:$N,"●",$A:$A,ME$5)/ME$3,0)/3600/$E34</f>
        <v>0</v>
      </c>
      <c r="MF34" s="0" t="n">
        <f aca="false">IF($O34="●",SUMIFS(ST_SUM!MT:MT,ST_SUM!$L:$L,$G34,ST_SUM!$M:$M,IF($B34='PART METHOD'!$D$4,"FMCNC1",IF($B34='PART METHOD'!$D$6,"FMCNC2","STD")))/IF($B34='PART METHOD'!$D$4,COUNTIFS($G:$G,$G34,$O:$O,"●",$A:$A,MF$5,$B:$B,'PART METHOD'!$D$4),IF($B34='PART METHOD'!$D$6,COUNTIFS($G:$G,$G34,$O:$O,"●",$A:$A,MF$5,$B:$B,'PART METHOD'!$D$6),COUNTIFS($G:$G,$G34,$O:$O,"●",$A:$A,MF$5,$B:$B,"&lt;&gt;"&amp;'PART METHOD'!$D$4,$B:$B,"&lt;&gt;"&amp;'PART METHOD'!$D$6)))/MF$3,0)/3600/$E34</f>
        <v>0</v>
      </c>
      <c r="MG34" s="0" t="n">
        <f aca="false">IF($P34="●",SUMIFS(ST_SUM!MU:MU,ST_SUM!$L:$L,$G34,ST_SUM!$M:$M,IF($B34='PART METHOD'!$D$4,"FMCNC1",IF($B34='PART METHOD'!$D$6,"FMCNC2","STD")))/IF($B34='PART METHOD'!$D$4,COUNTIFS($G:$G,$G34,$P:$P,"●",$A:$A,MG$5,$B:$B,'PART METHOD'!$D$4),IF($B34='PART METHOD'!$D$6,COUNTIFS($G:$G,$G34,$P:$P,"●",$A:$A,MG$5,$B:$B,'PART METHOD'!$D$6),COUNTIFS($G:$G,$G34,$P:$P,"●",$A:$A,MG$5,$B:$B,"&lt;&gt;"&amp;'PART METHOD'!$D$4,$B:$B,"&lt;&gt;"&amp;'PART METHOD'!$D$6)))/MG$3,0)/3600/$E34</f>
        <v>0</v>
      </c>
      <c r="MH34" s="0" t="n">
        <f aca="false">IF($Q34="●",SUMIFS(ST_SUM!MV:MV,ST_SUM!$L:$L,$G34,ST_SUM!$M:$M,IF($B34='PART METHOD'!$D$4,"FMCNC1",IF($B34='PART METHOD'!$D$6,"FMCNC2","STD")))/IF($B34='PART METHOD'!$D$4,COUNTIFS($G:$G,$G34,$Q:$Q,"●",$A:$A,MH$5,$B:$B,'PART METHOD'!$D$4),IF($B34='PART METHOD'!$D$6,COUNTIFS($G:$G,$G34,$Q:$Q,"●",$A:$A,MH$5,$B:$B,'PART METHOD'!$D$6),COUNTIFS($G:$G,$G34,$Q:$Q,"●",$A:$A,MH$5,$B:$B,"&lt;&gt;"&amp;'PART METHOD'!$D$4,$B:$B,"&lt;&gt;"&amp;'PART METHOD'!$D$6)))/MH$3,0)/3600/$E34</f>
        <v>0</v>
      </c>
      <c r="MI34" s="0" t="n">
        <f aca="false">IF($R34="●",SUMIFS(ST_SUM!MW:MW,ST_SUM!$L:$L,$G34,ST_SUM!$M:$M,IF($B34='PART METHOD'!$D$4,"FMCNC1",IF($B34='PART METHOD'!$D$6,"FMCNC2","STD")))/IF($B34='PART METHOD'!$D$4,COUNTIFS($G:$G,$G34,$R:$R,"●",$A:$A,MI$5,$B:$B,'PART METHOD'!$D$4),IF($B34='PART METHOD'!$D$6,COUNTIFS($G:$G,$G34,$R:$R,"●",$A:$A,MI$5,$B:$B,'PART METHOD'!$D$6),COUNTIFS($G:$G,$G34,$R:$R,"●",$A:$A,MI$5,$B:$B,"&lt;&gt;"&amp;'PART METHOD'!$D$4,$B:$B,"&lt;&gt;"&amp;'PART METHOD'!$D$6)))/MI$3,0)/3600/$E34</f>
        <v>0</v>
      </c>
      <c r="MJ34" s="0" t="n">
        <f aca="false">IF($S34="●",SUMIFS(ST_SUM!MX:MX,ST_SUM!$L:$L,$G34,ST_SUM!$M:$M,IF($B34='PART METHOD'!$D$4,"FMCNC1",IF($B34='PART METHOD'!$D$6,"FMCNC2","STD")))/IF($B34='PART METHOD'!$D$4,COUNTIFS($G:$G,$G34,$S:$S,"●",$A:$A,MJ$5,$B:$B,'PART METHOD'!$D$4),IF($B34='PART METHOD'!$D$6,COUNTIFS($G:$G,$G34,$S:$S,"●",$A:$A,MJ$5,$B:$B,'PART METHOD'!$D$6),COUNTIFS($G:$G,$G34,$S:$S,"●",$A:$A,MJ$5,$B:$B,"&lt;&gt;"&amp;'PART METHOD'!$D$4,$B:$B,"&lt;&gt;"&amp;'PART METHOD'!$D$6)))/MJ$3,0)/3600/$E34</f>
        <v>0</v>
      </c>
      <c r="MK34" s="0" t="n">
        <f aca="false">IF($T34="●",SUMIFS(ST_SUM!MY:MY,ST_SUM!$L:$L,$G34,ST_SUM!$M:$M,IF($B34='PART METHOD'!$D$4,"FMCNC1",IF($B34='PART METHOD'!$D$6,"FMCNC2","STD")))/IF($B34='PART METHOD'!$D$4,COUNTIFS($G:$G,$G34,$T:$T,"●",$A:$A,MK$5,$B:$B,'PART METHOD'!$D$4),IF($B34='PART METHOD'!$D$6,COUNTIFS($G:$G,$G34,$T:$T,"●",$A:$A,MK$5,$B:$B,'PART METHOD'!$D$6),COUNTIFS($G:$G,$G34,$T:$T,"●",$A:$A,MK$5,$B:$B,"&lt;&gt;"&amp;'PART METHOD'!$D$4,$B:$B,"&lt;&gt;"&amp;'PART METHOD'!$D$6)))/MK$3,0)/3600/$E34</f>
        <v>0</v>
      </c>
      <c r="ML34" s="0" t="n">
        <f aca="false">IF($U34="●",SUMIFS(ST_SUM!MZ:MZ,ST_SUM!$L:$L,$G34,ST_SUM!$M:$M,IF($B34='PART METHOD'!$D$4,"FMCNC1",IF($B34='PART METHOD'!$D$6,"FMCNC2","STD")))/IF($B34='PART METHOD'!$D$4,COUNTIFS($G:$G,$G34,$U:$U,"●",$A:$A,ML$5,$B:$B,'PART METHOD'!$D$4),IF($B34='PART METHOD'!$D$6,COUNTIFS($G:$G,$G34,$U:$U,"●",$A:$A,ML$5,$B:$B,'PART METHOD'!$D$6),COUNTIFS($G:$G,$G34,$U:$U,"●",$A:$A,ML$5,$B:$B,"&lt;&gt;"&amp;'PART METHOD'!$D$4,$B:$B,"&lt;&gt;"&amp;'PART METHOD'!$D$6)))/ML$3,0)/3600/$E34</f>
        <v>0</v>
      </c>
      <c r="MM34" s="0" t="n">
        <f aca="false">IF($V34="●",SUMIFS(ST_SUM!NA:NA,ST_SUM!$L:$L,$G34,ST_SUM!$M:$M,IF($B34='PART METHOD'!$D$4,"FMCNC1",IF($B34='PART METHOD'!$D$6,"FMCNC2","STD")))/IF($B34='PART METHOD'!$D$4,COUNTIFS($G:$G,$G34,$V:$V,"●",$A:$A,MM$5,$B:$B,'PART METHOD'!$D$4),IF($B34='PART METHOD'!$D$6,COUNTIFS($G:$G,$G34,$V:$V,"●",$A:$A,MM$5,$B:$B,'PART METHOD'!$D$6),COUNTIFS($G:$G,$G34,$V:$V,"●",$A:$A,MM$5,$B:$B,"&lt;&gt;"&amp;'PART METHOD'!$D$4,$B:$B,"&lt;&gt;"&amp;'PART METHOD'!$D$6)))/MM$3,0)/3600/$E34</f>
        <v>0</v>
      </c>
      <c r="MN34" s="0" t="n">
        <f aca="false">IF($W34="●",SUMIFS(ST_SUM!NB:NB,ST_SUM!$L:$L,$G34,ST_SUM!$N:$N,IF($B34='PART METHOD'!$D$5,"HAND","STD"))/COUNTIFS($G:$G,$G34,$W:$W,"●",$A:$A,MN$5,$B:$B,IF($B34='PART METHOD'!$D$5,'PART METHOD'!$D$5,"&lt;&gt;"&amp;'PART METHOD'!$D$5))/MN$3,0)/3600/$E34</f>
        <v>0</v>
      </c>
      <c r="MO34" s="0" t="n">
        <f aca="false">IF($X34="●",SUMIFS(ST_SUM!NC:NC,ST_SUM!$L:$L,$G34)/COUNTIFS($G:$G,$G34,$X:$X,"●",$A:$A,MO$5)/MO$3,0)/3600/$E34</f>
        <v>0</v>
      </c>
      <c r="MP34" s="0" t="n">
        <f aca="false">IF($Y34="●",SUMIFS(ST_SUM!ND:ND,ST_SUM!$L:$L,$G34)/COUNTIFS($G:$G,$G34,$Y:$Y,"●",$A:$A,MP$5)/MP$3,0)/3600/$E34</f>
        <v>0</v>
      </c>
      <c r="MQ34" s="0" t="n">
        <f aca="false">IF($Z34="●",SUMIFS(ST_SUM!NE:NE,ST_SUM!$L:$L,$G34)/COUNTIFS($G:$G,$G34,$Z:$Z,"●",$A:$A,MQ$5)/MQ$3,0)/3600/$E34</f>
        <v>0</v>
      </c>
      <c r="MR34" s="0" t="n">
        <f aca="false">IF($AA34="●",SUMIFS(ST_SUM!NF:NF,ST_SUM!$L:$L,$G34)/COUNTIFS($G:$G,$G34,$AA:$AA,"●",$A:$A,MR$5)/MR$3,0)/3600/$E34</f>
        <v>0</v>
      </c>
      <c r="MS34" s="0" t="n">
        <f aca="false">IF($AB34="●",SUMIFS(ST_SUM!NG:NG,ST_SUM!$L:$L,$G34)/COUNTIFS($G:$G,$G34,$AB:$AB,"●",$A:$A,MS$5)/MS$3,0)/3600/$E34</f>
        <v>0</v>
      </c>
      <c r="MT34" s="0" t="n">
        <f aca="false">IF($AC34="●",SUMIFS(ST_SUM!NH:NH,ST_SUM!$L:$L,$G34)/COUNTIFS($G:$G,$G34,$AC:$AC,"●",$A:$A,MT$5)/MT$3,0)/3600/$E34</f>
        <v>0</v>
      </c>
      <c r="MU34" s="0" t="n">
        <f aca="false">IF($AD34="●",SUMIFS(ST_SUM!NI:NI,ST_SUM!$L:$L,$G34)/COUNTIFS($G:$G,$G34,$AD:$AD,"●",$A:$A,MU$5)/MU$3,0)/3600/$E34</f>
        <v>0</v>
      </c>
      <c r="MV34" s="0" t="n">
        <f aca="false">IF($AE34="●",SUMIFS(ST_SUM!NJ:NJ,ST_SUM!$L:$L,$G34)/COUNTIFS($G:$G,$G34,$AE:$AE,"●",$A:$A,MV$5)/MV$3,0)/3600/$E34</f>
        <v>0</v>
      </c>
      <c r="MW34" s="0" t="n">
        <f aca="false">IF($AF34="●",SUMIFS(ST_SUM!NK:NK,ST_SUM!$L:$L,$G34)/COUNTIFS($G:$G,$G34,$AF:$AF,"●",$A:$A,MW$5)/MW$3,0)/3600/$E34</f>
        <v>0</v>
      </c>
      <c r="MX34" s="0" t="n">
        <f aca="false">IF($AG34="●",SUMIFS(ST_SUM!NL:NL,ST_SUM!$L:$L,$G34)/COUNTIFS($G:$G,$G34,$AG:$AG,"●",$A:$A,MX$5)/MX$3,0)/3600/$E34</f>
        <v>0</v>
      </c>
      <c r="MY34" s="0" t="n">
        <f aca="false">IF($AH34="●",SUMIFS(ST_SUM!NM:NM,ST_SUM!$L:$L,$G34)/COUNTIFS($G:$G,$G34,$AH:$AH,"●",$A:$A,MY$5)/MY$3,0)/3600/$E34</f>
        <v>0</v>
      </c>
      <c r="MZ34" s="0" t="n">
        <f aca="false">IF($AI34="●",SUMIFS(ST_SUM!NN:NN,ST_SUM!$L:$L,$G34)/COUNTIFS($G:$G,$G34,$AI:$AI,"●",$A:$A,MZ$5)/MZ$3,0)/3600/$E34</f>
        <v>0</v>
      </c>
      <c r="NA34" s="0" t="n">
        <f aca="false">IF($AJ34="●",SUMIFS(ST_SUM!NO:NO,ST_SUM!$L:$L,$G34)/COUNTIFS($G:$G,$G34,$AJ:$AJ,"●",$A:$A,NA$5)/NA$3,0)/3600/$E34</f>
        <v>0</v>
      </c>
      <c r="NB34" s="0" t="n">
        <f aca="false">IF($AK34="●",SUMIFS(ST_SUM!NP:NP,ST_SUM!$L:$L,$G34)/COUNTIFS($G:$G,$G34,$AK:$AK,"●",$A:$A,NB$5)/NB$3,0)/3600/$E34</f>
        <v>0</v>
      </c>
      <c r="NC34" s="0" t="n">
        <f aca="false">IF($AL34="●",SUMIFS(ST_SUM!NQ:NQ,ST_SUM!$L:$L,$G34)/COUNTIFS($G:$G,$G34,$AL:$AL,"●",$A:$A,NC$5)/NC$3,0)/3600/$E34</f>
        <v>0</v>
      </c>
      <c r="ND34" s="0" t="n">
        <f aca="false">IF($AM34="●",SUMIFS(ST_SUM!NR:NR,ST_SUM!$L:$L,$G34)/COUNTIFS($G:$G,$G34,$AM:$AM,"●",$A:$A,ND$5)/ND$3,0)/3600/$E34</f>
        <v>0</v>
      </c>
      <c r="NE34" s="0" t="n">
        <f aca="false">IF($AN34="●",SUMIFS(ST_SUM!NS:NS,ST_SUM!$L:$L,$G34)/COUNTIFS($G:$G,$G34,$AN:$AN,"●",$A:$A,NE$5)/NE$3,0)/3600/$E34</f>
        <v>0</v>
      </c>
      <c r="NF34" s="0" t="n">
        <f aca="false">IF($AO34="●",SUMIFS(ST_SUM!NT:NT,ST_SUM!$L:$L,$G34)/COUNTIFS($G:$G,$G34,$AO:$AO,"●",$A:$A,NF$5)/NF$3,0)/3600/$E34</f>
        <v>0</v>
      </c>
      <c r="NG34" s="0" t="n">
        <f aca="false">IF($AP34="●",SUMIFS(ST_SUM!NU:NU,ST_SUM!$L:$L,$G34)/COUNTIFS($G:$G,$G34,$AP:$AP,"●",$A:$A,NG$5)/NG$3,0)/3600/$E34</f>
        <v>0</v>
      </c>
      <c r="NH34" s="0" t="n">
        <f aca="false">IF($AQ34="●",SUMIFS(ST_SUM!NV:NV,ST_SUM!$L:$L,$G34)/COUNTIFS($G:$G,$G34,$AQ:$AQ,"●",$A:$A,NH$5)/NH$3,0)/3600/$E34</f>
        <v>0</v>
      </c>
      <c r="NI34" s="0" t="n">
        <f aca="false">IF($AR34="●",SUMIFS(ST_SUM!NW:NW,ST_SUM!$L:$L,$G34)/COUNTIFS($G:$G,$G34,$AR:$AR,"●",$A:$A,NI$5)/NI$3,0)/3600/$E34</f>
        <v>0</v>
      </c>
      <c r="NJ34" s="0" t="n">
        <f aca="false">IF($AS34="●",SUMIFS(ST_SUM!NX:NX,ST_SUM!$L:$L,$G34)/COUNTIFS($G:$G,$G34,$AS:$AS,"●",$A:$A,NJ$5)/NJ$3,0)/3600/$E34</f>
        <v>0</v>
      </c>
      <c r="NK34" s="0" t="n">
        <f aca="false">IF($AT34="●",SUMIFS(ST_SUM!NY:NY,ST_SUM!$L:$L,$G34)/COUNTIFS($G:$G,$G34,$AT:$AT,"●",$A:$A,NK$5)/NK$3,0)/3600/$E34</f>
        <v>0</v>
      </c>
      <c r="NL34" s="0" t="n">
        <f aca="false">IF($AU34="●",SUMIFS(ST_SUM!NZ:NZ,ST_SUM!$L:$L,$G34)/COUNTIFS($G:$G,$G34,$AU:$AU,"●",$A:$A,NL$5)/NL$3,0)/3600/$E34</f>
        <v>0</v>
      </c>
      <c r="NM34" s="0" t="n">
        <f aca="false">IF($AV34="●",SUMIFS(ST_SUM!OA:OA,ST_SUM!$L:$L,$G34)/COUNTIFS($G:$G,$G34,$AV:$AV,"●",$A:$A,NM$5)/NM$3,0)/3600/$E34</f>
        <v>0</v>
      </c>
      <c r="NN34" s="0" t="n">
        <f aca="false">IF($AW34="●",SUMIFS(ST_SUM!OB:OB,ST_SUM!$L:$L,$G34)/COUNTIFS($G:$G,$G34,$AW:$AW,"●",$A:$A,NN$5)/NN$3,0)/3600/$E34</f>
        <v>0</v>
      </c>
      <c r="NO34" s="0" t="n">
        <f aca="false">IF($AX34="●",SUMIFS(ST_SUM!OC:OC,ST_SUM!$L:$L,$G34)/COUNTIFS($G:$G,$G34,$AX:$AX,"●",$A:$A,NO$5)/NO$3,0)/3600/$E34</f>
        <v>0</v>
      </c>
      <c r="NP34" s="0" t="n">
        <f aca="false">IF($AY34="●",SUMIFS(ST_SUM!OD:OD,ST_SUM!$L:$L,$G34)/COUNTIFS($G:$G,$G34,$AY:$AY,"●",$A:$A,NP$5)/NP$3,0)/3600/$E34</f>
        <v>0</v>
      </c>
      <c r="NQ34" s="0" t="n">
        <f aca="false">IF($AZ34="●",SUMIFS(ST_SUM!OE:OE,ST_SUM!$L:$L,$G34)/COUNTIFS($G:$G,$G34,$AZ:$AZ,"●",$A:$A,NQ$5)/NQ$3,0)/3600/$E34</f>
        <v>0</v>
      </c>
      <c r="NR34" s="0" t="n">
        <f aca="false">IF($BA34="●",SUMIFS(ST_SUM!OF:OF,ST_SUM!$L:$L,$G34)/COUNTIFS($G:$G,$G34,$BA:$BA,"●",$A:$A,NR$5)/NR$3,0)/3600/$E34</f>
        <v>0</v>
      </c>
      <c r="NS34" s="0" t="n">
        <f aca="false">IF($BB34="●",SUMIFS(ST_SUM!OG:OG,ST_SUM!$L:$L,$G34)/COUNTIFS($G:$G,$G34,$BB:$BB,"●",$A:$A,NS$5)/NS$3,0)/3600/$E34</f>
        <v>0</v>
      </c>
      <c r="NT34" s="0" t="n">
        <f aca="false">IF($BC34="●",SUMIFS(ST_SUM!OH:OH,ST_SUM!$L:$L,$G34)/COUNTIFS($G:$G,$G34,$BC:$BC,"●",$A:$A,NT$5)/NT$3,0)/3600/$E34</f>
        <v>0</v>
      </c>
      <c r="NU34" s="0" t="n">
        <f aca="false">IF($BD34="●",SUMIFS(ST_SUM!OI:OI,ST_SUM!$L:$L,$G34)/COUNTIFS($G:$G,$G34,$BD:$BD,"●",$A:$A,NU$5)/NU$3,0)/3600/$E34</f>
        <v>0</v>
      </c>
      <c r="NV34" s="0" t="n">
        <f aca="false">IF($BE34="●",SUMIFS(ST_SUM!OJ:OJ,ST_SUM!$L:$L,$G34)/COUNTIFS($G:$G,$G34,$BE:$BE,"●",$A:$A,NV$5)/NV$3,0)/3600/$E34</f>
        <v>0</v>
      </c>
      <c r="NW34" s="0" t="n">
        <f aca="false">IF($BF34="●",SUMIFS(ST_SUM!OK:OK,ST_SUM!$L:$L,$G34)/COUNTIFS($G:$G,$G34,$BF:$BF,"●",$A:$A,NW$5)/NW$3,0)/3600/$E34</f>
        <v>0</v>
      </c>
      <c r="NX34" s="0" t="n">
        <f aca="false">IF($BG34="●",SUMIFS(ST_SUM!OL:OL,ST_SUM!$L:$L,$G34)/COUNTIFS($G:$G,$G34,$BG:$BG,"●",$A:$A,NX$5)/NX$3,0)/3600/$E34</f>
        <v>0</v>
      </c>
      <c r="NY34" s="0" t="n">
        <f aca="false">IF($BH34="●",SUMIFS(ST_SUM!OM:OM,ST_SUM!$L:$L,$G34)/COUNTIFS($G:$G,$G34,$BH:$BH,"●",$A:$A,NY$5)/NY$3,0)/3600/$E34</f>
        <v>0</v>
      </c>
      <c r="NZ34" s="0" t="n">
        <f aca="false">IF($BI34="●",SUMIFS(ST_SUM!ON:ON,ST_SUM!$L:$L,$G34)/COUNTIFS($G:$G,$G34,$BI:$BI,"●",$A:$A,NZ$5)/NZ$3,0)/3600/$E34</f>
        <v>0</v>
      </c>
      <c r="OA34" s="0" t="n">
        <f aca="false">IF($BJ34="●",SUMIFS(ST_SUM!OO:OO,ST_SUM!$L:$L,$G34)/COUNTIFS($G:$G,$G34,$BJ:$BJ,"●",$A:$A,OA$5)/OA$3,0)/3600/$E34</f>
        <v>0</v>
      </c>
      <c r="OB34" s="0" t="n">
        <f aca="false">IF($BK34="●",SUMIFS(ST_SUM!OP:OP,ST_SUM!$L:$L,$G34)/COUNTIFS($G:$G,$G34,$BK:$BK,"●",$A:$A,OB$5)/OB$3,0)/3600/$E34</f>
        <v>0</v>
      </c>
      <c r="OC34" s="0" t="n">
        <f aca="false">IF($BL34="●",SUMIFS(ST_SUM!OQ:OQ,ST_SUM!$L:$L,$G34)/COUNTIFS($G:$G,$G34,$BL:$BL,"●",$A:$A,OC$5)/OC$3,0)/3600/$E34</f>
        <v>0</v>
      </c>
      <c r="OD34" s="0" t="n">
        <f aca="false">IF($BM34="●",SUMIFS(ST_SUM!OR:OR,ST_SUM!$L:$L,$G34)/COUNTIFS($G:$G,$G34,$BM:$BM,"●",$A:$A,OD$5)/OD$3,0)/3600/$E34</f>
        <v>0</v>
      </c>
      <c r="OE34" s="0" t="n">
        <f aca="false">IF($BN34="●",SUMIFS(ST_SUM!OS:OS,ST_SUM!$L:$L,$G34)/COUNTIFS($G:$G,$G34,$BN:$BN,"●",$A:$A,OE$5)/OE$3,0)/3600/$E34</f>
        <v>0</v>
      </c>
      <c r="OF34" s="0" t="n">
        <f aca="false">IF($BO34="●",SUMIFS(ST_SUM!OT:OT,ST_SUM!$L:$L,$G34)/COUNTIFS($G:$G,$G34,$BO:$BO,"●",$A:$A,OF$5)/OF$3,0)/3600/$E34</f>
        <v>0</v>
      </c>
      <c r="OG34" s="0" t="n">
        <f aca="false">IF($BP34="●",SUMIFS(ST_SUM!OU:OU,ST_SUM!$L:$L,$G34)/COUNTIFS($G:$G,$G34,$BP:$BP,"●",$A:$A,OG$5)/OG$3,0)/3600/$E34</f>
        <v>0</v>
      </c>
      <c r="OH34" s="0" t="n">
        <f aca="false">IF($BQ34="●",SUMIFS(ST_SUM!OV:OV,ST_SUM!$L:$L,$G34)/COUNTIFS($G:$G,$G34,$BQ:$BQ,"●",$A:$A,OH$5)/OH$3,0)/3600/$E34</f>
        <v>0</v>
      </c>
      <c r="OI34" s="0" t="n">
        <f aca="false">IF($BR34="●",SUMIFS(ST_SUM!OW:OW,ST_SUM!$L:$L,$G34)/COUNTIFS($G:$G,$G34,$BR:$BR,"●",$A:$A,OI$5)/OI$3,0)/3600/$E34</f>
        <v>0</v>
      </c>
      <c r="OJ34" s="0" t="n">
        <f aca="false">IF($BS34="●",SUMIFS(ST_SUM!OX:OX,ST_SUM!$L:$L,$G34)/COUNTIFS($G:$G,$G34,$BS:$BS,"●",$A:$A,OJ$5)/OJ$3,0)/3600/$E34</f>
        <v>0</v>
      </c>
      <c r="OK34" s="0" t="n">
        <f aca="false">IF($BT34="●",SUMIFS(ST_SUM!OY:OY,ST_SUM!$L:$L,$G34)/COUNTIFS($G:$G,$G34,$BT:$BT,"●",$A:$A,OK$5)/OK$3,0)/3600/$E34</f>
        <v>0</v>
      </c>
      <c r="OL34" s="0" t="n">
        <f aca="false">SUM(LY34:OK34)</f>
        <v>0</v>
      </c>
      <c r="OM34" s="0" t="n">
        <f aca="false">IF($H34="●",SUMIFS(ST_SUM!PA:PA,ST_SUM!$L:$L,$G34)/COUNTIFS($G:$G,$G34,$H:$H,"●",$A:$A,OM$5)/OM$3,0)/3600/$E34</f>
        <v>0</v>
      </c>
      <c r="ON34" s="0" t="n">
        <f aca="false">IF($I34="●",SUMIFS(ST_SUM!PB:PB,ST_SUM!$L:$L,$G34)/COUNTIFS($G:$G,$G34,$I:$I,"●",$A:$A,ON$5)/ON$3,0)/3600/$E34</f>
        <v>0</v>
      </c>
      <c r="OO34" s="0" t="n">
        <f aca="false">IF($J34="●",SUMIFS(ST_SUM!PC:PC,ST_SUM!$L:$L,$G34)/COUNTIFS($G:$G,$G34,$J:$J,"●",$A:$A,OO$5)/OO$3,0)/3600/$E34</f>
        <v>0</v>
      </c>
      <c r="OP34" s="0" t="n">
        <f aca="false">IF($K34="●",SUMIFS(ST_SUM!PD:PD,ST_SUM!$L:$L,$G34)/COUNTIFS($G:$G,$G34,$K:$K,"●",$A:$A,OP$5)/OP$3,0)/3600/$E34</f>
        <v>0</v>
      </c>
      <c r="OQ34" s="0" t="n">
        <f aca="false">IF($L34="●",SUMIFS(ST_SUM!PE:PE,ST_SUM!$L:$L,$G34)/COUNTIFS($G:$G,$G34,$L:$L,"●",$A:$A,OQ$5)/OQ$3,0)/3600/$E34</f>
        <v>0</v>
      </c>
      <c r="OR34" s="0" t="n">
        <f aca="false">IF($M34="●",SUMIFS(ST_SUM!PF:PF,ST_SUM!$L:$L,$G34)/COUNTIFS($G:$G,$G34,$M:$M,"●",$A:$A,OR$5)/OR$3,0)/3600/$E34</f>
        <v>0</v>
      </c>
      <c r="OS34" s="0" t="n">
        <f aca="false">IF($N34="●",SUMIFS(ST_SUM!PG:PG,ST_SUM!$L:$L,$G34)/COUNTIFS($G:$G,$G34,$N:$N,"●",$A:$A,OS$5)/OS$3,0)/3600/$E34</f>
        <v>0</v>
      </c>
      <c r="OT34" s="0" t="n">
        <f aca="false">IF($O34="●",SUMIFS(ST_SUM!PH:PH,ST_SUM!$L:$L,$G34,ST_SUM!$M:$M,IF($B34='PART METHOD'!$D$4,"FMCNC1",IF($B34='PART METHOD'!$D$6,"FMCNC2","STD")))/IF($B34='PART METHOD'!$D$4,COUNTIFS($G:$G,$G34,$O:$O,"●",$A:$A,OT$5,$B:$B,'PART METHOD'!$D$4),IF($B34='PART METHOD'!$D$6,COUNTIFS($G:$G,$G34,$O:$O,"●",$A:$A,OT$5,$B:$B,'PART METHOD'!$D$6),COUNTIFS($G:$G,$G34,$O:$O,"●",$A:$A,OT$5,$B:$B,"&lt;&gt;"&amp;'PART METHOD'!$D$4,$B:$B,"&lt;&gt;"&amp;'PART METHOD'!$D$6)))/OT$3,0)/3600/$E34</f>
        <v>0</v>
      </c>
      <c r="OU34" s="0" t="n">
        <f aca="false">IF($P34="●",SUMIFS(ST_SUM!PI:PI,ST_SUM!$L:$L,$G34,ST_SUM!$M:$M,IF($B34='PART METHOD'!$D$4,"FMCNC1",IF($B34='PART METHOD'!$D$6,"FMCNC2","STD")))/IF($B34='PART METHOD'!$D$4,COUNTIFS($G:$G,$G34,$P:$P,"●",$A:$A,OU$5,$B:$B,'PART METHOD'!$D$4),IF($B34='PART METHOD'!$D$6,COUNTIFS($G:$G,$G34,$P:$P,"●",$A:$A,OU$5,$B:$B,'PART METHOD'!$D$6),COUNTIFS($G:$G,$G34,$P:$P,"●",$A:$A,OU$5,$B:$B,"&lt;&gt;"&amp;'PART METHOD'!$D$4,$B:$B,"&lt;&gt;"&amp;'PART METHOD'!$D$6)))/OU$3,0)/3600/$E34</f>
        <v>0</v>
      </c>
      <c r="OV34" s="0" t="n">
        <f aca="false">IF($Q34="●",SUMIFS(ST_SUM!PJ:PJ,ST_SUM!$L:$L,$G34,ST_SUM!$M:$M,IF($B34='PART METHOD'!$D$4,"FMCNC1",IF($B34='PART METHOD'!$D$6,"FMCNC2","STD")))/IF($B34='PART METHOD'!$D$4,COUNTIFS($G:$G,$G34,$Q:$Q,"●",$A:$A,OV$5,$B:$B,'PART METHOD'!$D$4),IF($B34='PART METHOD'!$D$6,COUNTIFS($G:$G,$G34,$Q:$Q,"●",$A:$A,OV$5,$B:$B,'PART METHOD'!$D$6),COUNTIFS($G:$G,$G34,$Q:$Q,"●",$A:$A,OV$5,$B:$B,"&lt;&gt;"&amp;'PART METHOD'!$D$4,$B:$B,"&lt;&gt;"&amp;'PART METHOD'!$D$6)))/OV$3,0)/3600/$E34</f>
        <v>0</v>
      </c>
      <c r="OW34" s="0" t="n">
        <f aca="false">IF($R34="●",SUMIFS(ST_SUM!PK:PK,ST_SUM!$L:$L,$G34,ST_SUM!$M:$M,IF($B34='PART METHOD'!$D$4,"FMCNC1",IF($B34='PART METHOD'!$D$6,"FMCNC2","STD")))/IF($B34='PART METHOD'!$D$4,COUNTIFS($G:$G,$G34,$R:$R,"●",$A:$A,OW$5,$B:$B,'PART METHOD'!$D$4),IF($B34='PART METHOD'!$D$6,COUNTIFS($G:$G,$G34,$R:$R,"●",$A:$A,OW$5,$B:$B,'PART METHOD'!$D$6),COUNTIFS($G:$G,$G34,$R:$R,"●",$A:$A,OW$5,$B:$B,"&lt;&gt;"&amp;'PART METHOD'!$D$4,$B:$B,"&lt;&gt;"&amp;'PART METHOD'!$D$6)))/OW$3,0)/3600/$E34</f>
        <v>0</v>
      </c>
      <c r="OX34" s="0" t="n">
        <f aca="false">IF($S34="●",SUMIFS(ST_SUM!PL:PL,ST_SUM!$L:$L,$G34,ST_SUM!$M:$M,IF($B34='PART METHOD'!$D$4,"FMCNC1",IF($B34='PART METHOD'!$D$6,"FMCNC2","STD")))/IF($B34='PART METHOD'!$D$4,COUNTIFS($G:$G,$G34,$S:$S,"●",$A:$A,OX$5,$B:$B,'PART METHOD'!$D$4),IF($B34='PART METHOD'!$D$6,COUNTIFS($G:$G,$G34,$S:$S,"●",$A:$A,OX$5,$B:$B,'PART METHOD'!$D$6),COUNTIFS($G:$G,$G34,$S:$S,"●",$A:$A,OX$5,$B:$B,"&lt;&gt;"&amp;'PART METHOD'!$D$4,$B:$B,"&lt;&gt;"&amp;'PART METHOD'!$D$6)))/OX$3,0)/3600/$E34</f>
        <v>0</v>
      </c>
      <c r="OY34" s="0" t="n">
        <f aca="false">IF($T34="●",SUMIFS(ST_SUM!PM:PM,ST_SUM!$L:$L,$G34,ST_SUM!$M:$M,IF($B34='PART METHOD'!$D$4,"FMCNC1",IF($B34='PART METHOD'!$D$6,"FMCNC2","STD")))/IF($B34='PART METHOD'!$D$4,COUNTIFS($G:$G,$G34,$T:$T,"●",$A:$A,OY$5,$B:$B,'PART METHOD'!$D$4),IF($B34='PART METHOD'!$D$6,COUNTIFS($G:$G,$G34,$T:$T,"●",$A:$A,OY$5,$B:$B,'PART METHOD'!$D$6),COUNTIFS($G:$G,$G34,$T:$T,"●",$A:$A,OY$5,$B:$B,"&lt;&gt;"&amp;'PART METHOD'!$D$4,$B:$B,"&lt;&gt;"&amp;'PART METHOD'!$D$6)))/OY$3,0)/3600/$E34</f>
        <v>0</v>
      </c>
      <c r="OZ34" s="0" t="n">
        <f aca="false">IF($U34="●",SUMIFS(ST_SUM!PN:PN,ST_SUM!$L:$L,$G34,ST_SUM!$M:$M,IF($B34='PART METHOD'!$D$4,"FMCNC1",IF($B34='PART METHOD'!$D$6,"FMCNC2","STD")))/IF($B34='PART METHOD'!$D$4,COUNTIFS($G:$G,$G34,$U:$U,"●",$A:$A,OZ$5,$B:$B,'PART METHOD'!$D$4),IF($B34='PART METHOD'!$D$6,COUNTIFS($G:$G,$G34,$U:$U,"●",$A:$A,OZ$5,$B:$B,'PART METHOD'!$D$6),COUNTIFS($G:$G,$G34,$U:$U,"●",$A:$A,OZ$5,$B:$B,"&lt;&gt;"&amp;'PART METHOD'!$D$4,$B:$B,"&lt;&gt;"&amp;'PART METHOD'!$D$6)))/OZ$3,0)/3600/$E34</f>
        <v>0</v>
      </c>
      <c r="PA34" s="0" t="n">
        <f aca="false">IF($V34="●",SUMIFS(ST_SUM!PO:PO,ST_SUM!$L:$L,$G34,ST_SUM!$M:$M,IF($B34='PART METHOD'!$D$4,"FMCNC1",IF($B34='PART METHOD'!$D$6,"FMCNC2","STD")))/IF($B34='PART METHOD'!$D$4,COUNTIFS($G:$G,$G34,$V:$V,"●",$A:$A,PA$5,$B:$B,'PART METHOD'!$D$4),IF($B34='PART METHOD'!$D$6,COUNTIFS($G:$G,$G34,$V:$V,"●",$A:$A,PA$5,$B:$B,'PART METHOD'!$D$6),COUNTIFS($G:$G,$G34,$V:$V,"●",$A:$A,PA$5,$B:$B,"&lt;&gt;"&amp;'PART METHOD'!$D$4,$B:$B,"&lt;&gt;"&amp;'PART METHOD'!$D$6)))/PA$3,0)/3600/$E34</f>
        <v>0</v>
      </c>
      <c r="PB34" s="0" t="n">
        <f aca="false">IF($W34="●",SUMIFS(ST_SUM!PP:PP,ST_SUM!$L:$L,$G34,ST_SUM!$N:$N,IF($B34='PART METHOD'!$D$5,"HAND","STD"))/COUNTIFS($G:$G,$G34,$W:$W,"●",$A:$A,PB$5,$B:$B,IF($B34='PART METHOD'!$D$5,'PART METHOD'!$D$5,"&lt;&gt;"&amp;'PART METHOD'!$D$5))/PB$3,0)/3600/$E34</f>
        <v>0</v>
      </c>
      <c r="PC34" s="0" t="n">
        <f aca="false">IF($X34="●",SUMIFS(ST_SUM!PQ:PQ,ST_SUM!$L:$L,$G34)/COUNTIFS($G:$G,$G34,$X:$X,"●",$A:$A,PC$5)/PC$3,0)/3600/$E34</f>
        <v>0</v>
      </c>
      <c r="PD34" s="0" t="n">
        <f aca="false">IF($Y34="●",SUMIFS(ST_SUM!PR:PR,ST_SUM!$L:$L,$G34)/COUNTIFS($G:$G,$G34,$Y:$Y,"●",$A:$A,PD$5)/PD$3,0)/3600/$E34</f>
        <v>0</v>
      </c>
      <c r="PE34" s="0" t="n">
        <f aca="false">IF($Z34="●",SUMIFS(ST_SUM!PS:PS,ST_SUM!$L:$L,$G34)/COUNTIFS($G:$G,$G34,$Z:$Z,"●",$A:$A,PE$5)/PE$3,0)/3600/$E34</f>
        <v>0</v>
      </c>
      <c r="PF34" s="0" t="n">
        <f aca="false">IF($AA34="●",SUMIFS(ST_SUM!PT:PT,ST_SUM!$L:$L,$G34)/COUNTIFS($G:$G,$G34,$AA:$AA,"●",$A:$A,PF$5)/PF$3,0)/3600/$E34</f>
        <v>0</v>
      </c>
      <c r="PG34" s="0" t="n">
        <f aca="false">IF($AB34="●",SUMIFS(ST_SUM!PU:PU,ST_SUM!$L:$L,$G34)/COUNTIFS($G:$G,$G34,$AB:$AB,"●",$A:$A,PG$5)/PG$3,0)/3600/$E34</f>
        <v>0</v>
      </c>
      <c r="PH34" s="0" t="n">
        <f aca="false">IF($AC34="●",SUMIFS(ST_SUM!PV:PV,ST_SUM!$L:$L,$G34)/COUNTIFS($G:$G,$G34,$AC:$AC,"●",$A:$A,PH$5)/PH$3,0)/3600/$E34</f>
        <v>0</v>
      </c>
      <c r="PI34" s="0" t="n">
        <f aca="false">IF($AD34="●",SUMIFS(ST_SUM!PW:PW,ST_SUM!$L:$L,$G34)/COUNTIFS($G:$G,$G34,$AD:$AD,"●",$A:$A,PI$5)/PI$3,0)/3600/$E34</f>
        <v>0</v>
      </c>
      <c r="PJ34" s="0" t="n">
        <f aca="false">IF($AE34="●",SUMIFS(ST_SUM!PX:PX,ST_SUM!$L:$L,$G34)/COUNTIFS($G:$G,$G34,$AE:$AE,"●",$A:$A,PJ$5)/PJ$3,0)/3600/$E34</f>
        <v>0</v>
      </c>
      <c r="PK34" s="0" t="n">
        <f aca="false">IF($AF34="●",SUMIFS(ST_SUM!PY:PY,ST_SUM!$L:$L,$G34)/COUNTIFS($G:$G,$G34,$AF:$AF,"●",$A:$A,PK$5)/PK$3,0)/3600/$E34</f>
        <v>0</v>
      </c>
      <c r="PL34" s="0" t="n">
        <f aca="false">IF($AG34="●",SUMIFS(ST_SUM!PZ:PZ,ST_SUM!$L:$L,$G34)/COUNTIFS($G:$G,$G34,$AG:$AG,"●",$A:$A,PL$5)/PL$3,0)/3600/$E34</f>
        <v>0</v>
      </c>
      <c r="PM34" s="0" t="n">
        <f aca="false">IF($AH34="●",SUMIFS(ST_SUM!QA:QA,ST_SUM!$L:$L,$G34)/COUNTIFS($G:$G,$G34,$AH:$AH,"●",$A:$A,PM$5)/PM$3,0)/3600/$E34</f>
        <v>0</v>
      </c>
      <c r="PN34" s="0" t="n">
        <f aca="false">IF($AI34="●",SUMIFS(ST_SUM!QB:QB,ST_SUM!$L:$L,$G34)/COUNTIFS($G:$G,$G34,$AI:$AI,"●",$A:$A,PN$5)/PN$3,0)/3600/$E34</f>
        <v>0</v>
      </c>
      <c r="PO34" s="0" t="n">
        <f aca="false">IF($AJ34="●",SUMIFS(ST_SUM!QC:QC,ST_SUM!$L:$L,$G34)/COUNTIFS($G:$G,$G34,$AJ:$AJ,"●",$A:$A,PO$5)/PO$3,0)/3600/$E34</f>
        <v>0</v>
      </c>
      <c r="PP34" s="0" t="n">
        <f aca="false">IF($AK34="●",SUMIFS(ST_SUM!QD:QD,ST_SUM!$L:$L,$G34)/COUNTIFS($G:$G,$G34,$AK:$AK,"●",$A:$A,PP$5)/PP$3,0)/3600/$E34</f>
        <v>0</v>
      </c>
      <c r="PQ34" s="0" t="n">
        <f aca="false">IF($AL34="●",SUMIFS(ST_SUM!QE:QE,ST_SUM!$L:$L,$G34)/COUNTIFS($G:$G,$G34,$AL:$AL,"●",$A:$A,PQ$5)/PQ$3,0)/3600/$E34</f>
        <v>0</v>
      </c>
      <c r="PR34" s="0" t="n">
        <f aca="false">IF($AM34="●",SUMIFS(ST_SUM!QF:QF,ST_SUM!$L:$L,$G34)/COUNTIFS($G:$G,$G34,$AM:$AM,"●",$A:$A,PR$5)/PR$3,0)/3600/$E34</f>
        <v>0</v>
      </c>
      <c r="PS34" s="0" t="n">
        <f aca="false">IF($AN34="●",SUMIFS(ST_SUM!QG:QG,ST_SUM!$L:$L,$G34)/COUNTIFS($G:$G,$G34,$AN:$AN,"●",$A:$A,PS$5)/PS$3,0)/3600/$E34</f>
        <v>0</v>
      </c>
      <c r="PT34" s="0" t="n">
        <f aca="false">IF($AO34="●",SUMIFS(ST_SUM!QH:QH,ST_SUM!$L:$L,$G34)/COUNTIFS($G:$G,$G34,$AO:$AO,"●",$A:$A,PT$5)/PT$3,0)/3600/$E34</f>
        <v>0</v>
      </c>
      <c r="PU34" s="0" t="n">
        <f aca="false">IF($AP34="●",SUMIFS(ST_SUM!QI:QI,ST_SUM!$L:$L,$G34)/COUNTIFS($G:$G,$G34,$AP:$AP,"●",$A:$A,PU$5)/PU$3,0)/3600/$E34</f>
        <v>0</v>
      </c>
      <c r="PV34" s="0" t="n">
        <f aca="false">IF($AQ34="●",SUMIFS(ST_SUM!QJ:QJ,ST_SUM!$L:$L,$G34)/COUNTIFS($G:$G,$G34,$AQ:$AQ,"●",$A:$A,PV$5)/PV$3,0)/3600/$E34</f>
        <v>0</v>
      </c>
      <c r="PW34" s="0" t="n">
        <f aca="false">IF($AR34="●",SUMIFS(ST_SUM!QK:QK,ST_SUM!$L:$L,$G34)/COUNTIFS($G:$G,$G34,$AR:$AR,"●",$A:$A,PW$5)/PW$3,0)/3600/$E34</f>
        <v>0</v>
      </c>
      <c r="PX34" s="0" t="n">
        <f aca="false">IF($AS34="●",SUMIFS(ST_SUM!QL:QL,ST_SUM!$L:$L,$G34)/COUNTIFS($G:$G,$G34,$AS:$AS,"●",$A:$A,PX$5)/PX$3,0)/3600/$E34</f>
        <v>0</v>
      </c>
      <c r="PY34" s="0" t="n">
        <f aca="false">IF($AT34="●",SUMIFS(ST_SUM!QM:QM,ST_SUM!$L:$L,$G34)/COUNTIFS($G:$G,$G34,$AT:$AT,"●",$A:$A,PY$5)/PY$3,0)/3600/$E34</f>
        <v>0</v>
      </c>
      <c r="PZ34" s="0" t="n">
        <f aca="false">IF($AU34="●",SUMIFS(ST_SUM!QN:QN,ST_SUM!$L:$L,$G34)/COUNTIFS($G:$G,$G34,$AU:$AU,"●",$A:$A,PZ$5)/PZ$3,0)/3600/$E34</f>
        <v>0</v>
      </c>
      <c r="QA34" s="0" t="n">
        <f aca="false">IF($AV34="●",SUMIFS(ST_SUM!QO:QO,ST_SUM!$L:$L,$G34)/COUNTIFS($G:$G,$G34,$AV:$AV,"●",$A:$A,QA$5)/QA$3,0)/3600/$E34</f>
        <v>0</v>
      </c>
      <c r="QB34" s="0" t="n">
        <f aca="false">IF($AW34="●",SUMIFS(ST_SUM!QP:QP,ST_SUM!$L:$L,$G34)/COUNTIFS($G:$G,$G34,$AW:$AW,"●",$A:$A,QB$5)/QB$3,0)/3600/$E34</f>
        <v>0</v>
      </c>
      <c r="QC34" s="0" t="n">
        <f aca="false">IF($AX34="●",SUMIFS(ST_SUM!QQ:QQ,ST_SUM!$L:$L,$G34)/COUNTIFS($G:$G,$G34,$AX:$AX,"●",$A:$A,QC$5)/QC$3,0)/3600/$E34</f>
        <v>0</v>
      </c>
      <c r="QD34" s="0" t="n">
        <f aca="false">IF($AY34="●",SUMIFS(ST_SUM!QR:QR,ST_SUM!$L:$L,$G34)/COUNTIFS($G:$G,$G34,$AY:$AY,"●",$A:$A,QD$5)/QD$3,0)/3600/$E34</f>
        <v>0</v>
      </c>
      <c r="QE34" s="0" t="n">
        <f aca="false">IF($AZ34="●",SUMIFS(ST_SUM!QS:QS,ST_SUM!$L:$L,$G34)/COUNTIFS($G:$G,$G34,$AZ:$AZ,"●",$A:$A,QE$5)/QE$3,0)/3600/$E34</f>
        <v>0</v>
      </c>
      <c r="QF34" s="0" t="n">
        <f aca="false">IF($BA34="●",SUMIFS(ST_SUM!QT:QT,ST_SUM!$L:$L,$G34)/COUNTIFS($G:$G,$G34,$BA:$BA,"●",$A:$A,QF$5)/QF$3,0)/3600/$E34</f>
        <v>0</v>
      </c>
      <c r="QG34" s="0" t="n">
        <f aca="false">IF($BB34="●",SUMIFS(ST_SUM!QU:QU,ST_SUM!$L:$L,$G34)/COUNTIFS($G:$G,$G34,$BB:$BB,"●",$A:$A,QG$5)/QG$3,0)/3600/$E34</f>
        <v>0</v>
      </c>
      <c r="QH34" s="0" t="n">
        <f aca="false">IF($BC34="●",SUMIFS(ST_SUM!QV:QV,ST_SUM!$L:$L,$G34)/COUNTIFS($G:$G,$G34,$BC:$BC,"●",$A:$A,QH$5)/QH$3,0)/3600/$E34</f>
        <v>0</v>
      </c>
      <c r="QI34" s="0" t="n">
        <f aca="false">IF($BD34="●",SUMIFS(ST_SUM!QW:QW,ST_SUM!$L:$L,$G34)/COUNTIFS($G:$G,$G34,$BD:$BD,"●",$A:$A,QI$5)/QI$3,0)/3600/$E34</f>
        <v>0</v>
      </c>
      <c r="QJ34" s="0" t="n">
        <f aca="false">IF($BE34="●",SUMIFS(ST_SUM!QX:QX,ST_SUM!$L:$L,$G34)/COUNTIFS($G:$G,$G34,$BE:$BE,"●",$A:$A,QJ$5)/QJ$3,0)/3600/$E34</f>
        <v>0</v>
      </c>
      <c r="QK34" s="0" t="n">
        <f aca="false">IF($BF34="●",SUMIFS(ST_SUM!QY:QY,ST_SUM!$L:$L,$G34)/COUNTIFS($G:$G,$G34,$BF:$BF,"●",$A:$A,QK$5)/QK$3,0)/3600/$E34</f>
        <v>0</v>
      </c>
      <c r="QL34" s="0" t="n">
        <f aca="false">IF($BG34="●",SUMIFS(ST_SUM!QZ:QZ,ST_SUM!$L:$L,$G34)/COUNTIFS($G:$G,$G34,$BG:$BG,"●",$A:$A,QL$5)/QL$3,0)/3600/$E34</f>
        <v>0</v>
      </c>
      <c r="QM34" s="0" t="n">
        <f aca="false">IF($BH34="●",SUMIFS(ST_SUM!RA:RA,ST_SUM!$L:$L,$G34)/COUNTIFS($G:$G,$G34,$BH:$BH,"●",$A:$A,QM$5)/QM$3,0)/3600/$E34</f>
        <v>0</v>
      </c>
      <c r="QN34" s="0" t="n">
        <f aca="false">IF($BI34="●",SUMIFS(ST_SUM!RB:RB,ST_SUM!$L:$L,$G34)/COUNTIFS($G:$G,$G34,$BI:$BI,"●",$A:$A,QN$5)/QN$3,0)/3600/$E34</f>
        <v>0</v>
      </c>
      <c r="QO34" s="0" t="n">
        <f aca="false">IF($BJ34="●",SUMIFS(ST_SUM!RC:RC,ST_SUM!$L:$L,$G34)/COUNTIFS($G:$G,$G34,$BJ:$BJ,"●",$A:$A,QO$5)/QO$3,0)/3600/$E34</f>
        <v>0</v>
      </c>
      <c r="QP34" s="0" t="n">
        <f aca="false">IF($BK34="●",SUMIFS(ST_SUM!RD:RD,ST_SUM!$L:$L,$G34)/COUNTIFS($G:$G,$G34,$BK:$BK,"●",$A:$A,QP$5)/QP$3,0)/3600/$E34</f>
        <v>0</v>
      </c>
      <c r="QQ34" s="0" t="n">
        <f aca="false">IF($BL34="●",SUMIFS(ST_SUM!RE:RE,ST_SUM!$L:$L,$G34)/COUNTIFS($G:$G,$G34,$BL:$BL,"●",$A:$A,QQ$5)/QQ$3,0)/3600/$E34</f>
        <v>0</v>
      </c>
      <c r="QR34" s="0" t="n">
        <f aca="false">IF($BM34="●",SUMIFS(ST_SUM!RF:RF,ST_SUM!$L:$L,$G34)/COUNTIFS($G:$G,$G34,$BM:$BM,"●",$A:$A,QR$5)/QR$3,0)/3600/$E34</f>
        <v>0</v>
      </c>
      <c r="QS34" s="0" t="n">
        <f aca="false">IF($BN34="●",SUMIFS(ST_SUM!RG:RG,ST_SUM!$L:$L,$G34)/COUNTIFS($G:$G,$G34,$BN:$BN,"●",$A:$A,QS$5)/QS$3,0)/3600/$E34</f>
        <v>0</v>
      </c>
      <c r="QT34" s="0" t="n">
        <f aca="false">IF($BO34="●",SUMIFS(ST_SUM!RH:RH,ST_SUM!$L:$L,$G34)/COUNTIFS($G:$G,$G34,$BO:$BO,"●",$A:$A,QT$5)/QT$3,0)/3600/$E34</f>
        <v>0</v>
      </c>
      <c r="QU34" s="0" t="n">
        <f aca="false">IF($BP34="●",SUMIFS(ST_SUM!RI:RI,ST_SUM!$L:$L,$G34)/COUNTIFS($G:$G,$G34,$BP:$BP,"●",$A:$A,QU$5)/QU$3,0)/3600/$E34</f>
        <v>0</v>
      </c>
      <c r="QV34" s="0" t="n">
        <f aca="false">IF($BQ34="●",SUMIFS(ST_SUM!RJ:RJ,ST_SUM!$L:$L,$G34)/COUNTIFS($G:$G,$G34,$BQ:$BQ,"●",$A:$A,QV$5)/QV$3,0)/3600/$E34</f>
        <v>0</v>
      </c>
      <c r="QW34" s="0" t="n">
        <f aca="false">IF($BR34="●",SUMIFS(ST_SUM!RK:RK,ST_SUM!$L:$L,$G34)/COUNTIFS($G:$G,$G34,$BR:$BR,"●",$A:$A,QW$5)/QW$3,0)/3600/$E34</f>
        <v>0</v>
      </c>
      <c r="QX34" s="0" t="n">
        <f aca="false">IF($BS34="●",SUMIFS(ST_SUM!RL:RL,ST_SUM!$L:$L,$G34)/COUNTIFS($G:$G,$G34,$BS:$BS,"●",$A:$A,QX$5)/QX$3,0)/3600/$E34</f>
        <v>0</v>
      </c>
      <c r="QY34" s="0" t="n">
        <f aca="false">IF($BT34="●",SUMIFS(ST_SUM!RM:RM,ST_SUM!$L:$L,$G34)/COUNTIFS($G:$G,$G34,$BT:$BT,"●",$A:$A,QY$5)/QY$3,0)/3600/$E34</f>
        <v>0</v>
      </c>
      <c r="QZ34" s="0" t="n">
        <f aca="false">SUM(OM34:QY34)</f>
        <v>0</v>
      </c>
      <c r="RA34" s="0" t="n">
        <f aca="false">IF($H34="●",SUMIFS(ST_SUM!RO:RO,ST_SUM!$L:$L,$G34)/COUNTIFS($G:$G,$G34,$H:$H,"●",$A:$A,RA$5)/RA$3,0)/3600/$E34</f>
        <v>0</v>
      </c>
      <c r="RB34" s="0" t="n">
        <f aca="false">IF($I34="●",SUMIFS(ST_SUM!RP:RP,ST_SUM!$L:$L,$G34)/COUNTIFS($G:$G,$G34,$I:$I,"●",$A:$A,RB$5)/RB$3,0)/3600/$E34</f>
        <v>0</v>
      </c>
      <c r="RC34" s="0" t="n">
        <f aca="false">IF($J34="●",SUMIFS(ST_SUM!RQ:RQ,ST_SUM!$L:$L,$G34)/COUNTIFS($G:$G,$G34,$J:$J,"●",$A:$A,RC$5)/RC$3,0)/3600/$E34</f>
        <v>0</v>
      </c>
      <c r="RD34" s="0" t="n">
        <f aca="false">IF($K34="●",SUMIFS(ST_SUM!RR:RR,ST_SUM!$L:$L,$G34)/COUNTIFS($G:$G,$G34,$K:$K,"●",$A:$A,RD$5)/RD$3,0)/3600/$E34</f>
        <v>0</v>
      </c>
      <c r="RE34" s="0" t="n">
        <f aca="false">IF($L34="●",SUMIFS(ST_SUM!RS:RS,ST_SUM!$L:$L,$G34)/COUNTIFS($G:$G,$G34,$L:$L,"●",$A:$A,RE$5)/RE$3,0)/3600/$E34</f>
        <v>0</v>
      </c>
      <c r="RF34" s="0" t="n">
        <f aca="false">IF($M34="●",SUMIFS(ST_SUM!RT:RT,ST_SUM!$L:$L,$G34)/COUNTIFS($G:$G,$G34,$M:$M,"●",$A:$A,RF$5)/RF$3,0)/3600/$E34</f>
        <v>0</v>
      </c>
      <c r="RG34" s="0" t="n">
        <f aca="false">IF($N34="●",SUMIFS(ST_SUM!RU:RU,ST_SUM!$L:$L,$G34)/COUNTIFS($G:$G,$G34,$N:$N,"●",$A:$A,RG$5)/RG$3,0)/3600/$E34</f>
        <v>0</v>
      </c>
      <c r="RH34" s="0" t="n">
        <f aca="false">IF($O34="●",SUMIFS(ST_SUM!RV:RV,ST_SUM!$L:$L,$G34,ST_SUM!$M:$M,IF($B34='PART METHOD'!$D$4,"FMCNC1",IF($B34='PART METHOD'!$D$6,"FMCNC2","STD")))/IF($B34='PART METHOD'!$D$4,COUNTIFS($G:$G,$G34,$O:$O,"●",$A:$A,RH$5,$B:$B,'PART METHOD'!$D$4),IF($B34='PART METHOD'!$D$6,COUNTIFS($G:$G,$G34,$O:$O,"●",$A:$A,RH$5,$B:$B,'PART METHOD'!$D$6),COUNTIFS($G:$G,$G34,$O:$O,"●",$A:$A,RH$5,$B:$B,"&lt;&gt;"&amp;'PART METHOD'!$D$4,$B:$B,"&lt;&gt;"&amp;'PART METHOD'!$D$6)))/RH$3,0)/3600/$E34</f>
        <v>0</v>
      </c>
      <c r="RI34" s="0" t="n">
        <f aca="false">IF($P34="●",SUMIFS(ST_SUM!RW:RW,ST_SUM!$L:$L,$G34,ST_SUM!$M:$M,IF($B34='PART METHOD'!$D$4,"FMCNC1",IF($B34='PART METHOD'!$D$6,"FMCNC2","STD")))/IF($B34='PART METHOD'!$D$4,COUNTIFS($G:$G,$G34,$P:$P,"●",$A:$A,RI$5,$B:$B,'PART METHOD'!$D$4),IF($B34='PART METHOD'!$D$6,COUNTIFS($G:$G,$G34,$P:$P,"●",$A:$A,RI$5,$B:$B,'PART METHOD'!$D$6),COUNTIFS($G:$G,$G34,$P:$P,"●",$A:$A,RI$5,$B:$B,"&lt;&gt;"&amp;'PART METHOD'!$D$4,$B:$B,"&lt;&gt;"&amp;'PART METHOD'!$D$6)))/RI$3,0)/3600/$E34</f>
        <v>0</v>
      </c>
      <c r="RJ34" s="0" t="n">
        <f aca="false">IF($Q34="●",SUMIFS(ST_SUM!RX:RX,ST_SUM!$L:$L,$G34,ST_SUM!$M:$M,IF($B34='PART METHOD'!$D$4,"FMCNC1",IF($B34='PART METHOD'!$D$6,"FMCNC2","STD")))/IF($B34='PART METHOD'!$D$4,COUNTIFS($G:$G,$G34,$Q:$Q,"●",$A:$A,RJ$5,$B:$B,'PART METHOD'!$D$4),IF($B34='PART METHOD'!$D$6,COUNTIFS($G:$G,$G34,$Q:$Q,"●",$A:$A,RJ$5,$B:$B,'PART METHOD'!$D$6),COUNTIFS($G:$G,$G34,$Q:$Q,"●",$A:$A,RJ$5,$B:$B,"&lt;&gt;"&amp;'PART METHOD'!$D$4,$B:$B,"&lt;&gt;"&amp;'PART METHOD'!$D$6)))/RJ$3,0)/3600/$E34</f>
        <v>0</v>
      </c>
      <c r="RK34" s="0" t="n">
        <f aca="false">IF($R34="●",SUMIFS(ST_SUM!RY:RY,ST_SUM!$L:$L,$G34,ST_SUM!$M:$M,IF($B34='PART METHOD'!$D$4,"FMCNC1",IF($B34='PART METHOD'!$D$6,"FMCNC2","STD")))/IF($B34='PART METHOD'!$D$4,COUNTIFS($G:$G,$G34,$R:$R,"●",$A:$A,RK$5,$B:$B,'PART METHOD'!$D$4),IF($B34='PART METHOD'!$D$6,COUNTIFS($G:$G,$G34,$R:$R,"●",$A:$A,RK$5,$B:$B,'PART METHOD'!$D$6),COUNTIFS($G:$G,$G34,$R:$R,"●",$A:$A,RK$5,$B:$B,"&lt;&gt;"&amp;'PART METHOD'!$D$4,$B:$B,"&lt;&gt;"&amp;'PART METHOD'!$D$6)))/RK$3,0)/3600/$E34</f>
        <v>0</v>
      </c>
      <c r="RL34" s="0" t="n">
        <f aca="false">IF($S34="●",SUMIFS(ST_SUM!RZ:RZ,ST_SUM!$L:$L,$G34,ST_SUM!$M:$M,IF($B34='PART METHOD'!$D$4,"FMCNC1",IF($B34='PART METHOD'!$D$6,"FMCNC2","STD")))/IF($B34='PART METHOD'!$D$4,COUNTIFS($G:$G,$G34,$S:$S,"●",$A:$A,RL$5,$B:$B,'PART METHOD'!$D$4),IF($B34='PART METHOD'!$D$6,COUNTIFS($G:$G,$G34,$S:$S,"●",$A:$A,RL$5,$B:$B,'PART METHOD'!$D$6),COUNTIFS($G:$G,$G34,$S:$S,"●",$A:$A,RL$5,$B:$B,"&lt;&gt;"&amp;'PART METHOD'!$D$4,$B:$B,"&lt;&gt;"&amp;'PART METHOD'!$D$6)))/RL$3,0)/3600/$E34</f>
        <v>0</v>
      </c>
      <c r="RM34" s="0" t="n">
        <f aca="false">IF($T34="●",SUMIFS(ST_SUM!SA:SA,ST_SUM!$L:$L,$G34,ST_SUM!$M:$M,IF($B34='PART METHOD'!$D$4,"FMCNC1",IF($B34='PART METHOD'!$D$6,"FMCNC2","STD")))/IF($B34='PART METHOD'!$D$4,COUNTIFS($G:$G,$G34,$T:$T,"●",$A:$A,RM$5,$B:$B,'PART METHOD'!$D$4),IF($B34='PART METHOD'!$D$6,COUNTIFS($G:$G,$G34,$T:$T,"●",$A:$A,RM$5,$B:$B,'PART METHOD'!$D$6),COUNTIFS($G:$G,$G34,$T:$T,"●",$A:$A,RM$5,$B:$B,"&lt;&gt;"&amp;'PART METHOD'!$D$4,$B:$B,"&lt;&gt;"&amp;'PART METHOD'!$D$6)))/RM$3,0)/3600/$E34</f>
        <v>0</v>
      </c>
      <c r="RN34" s="0" t="n">
        <f aca="false">IF($U34="●",SUMIFS(ST_SUM!SB:SB,ST_SUM!$L:$L,$G34,ST_SUM!$M:$M,IF($B34='PART METHOD'!$D$4,"FMCNC1",IF($B34='PART METHOD'!$D$6,"FMCNC2","STD")))/IF($B34='PART METHOD'!$D$4,COUNTIFS($G:$G,$G34,$U:$U,"●",$A:$A,RN$5,$B:$B,'PART METHOD'!$D$4),IF($B34='PART METHOD'!$D$6,COUNTIFS($G:$G,$G34,$U:$U,"●",$A:$A,RN$5,$B:$B,'PART METHOD'!$D$6),COUNTIFS($G:$G,$G34,$U:$U,"●",$A:$A,RN$5,$B:$B,"&lt;&gt;"&amp;'PART METHOD'!$D$4,$B:$B,"&lt;&gt;"&amp;'PART METHOD'!$D$6)))/RN$3,0)/3600/$E34</f>
        <v>0</v>
      </c>
      <c r="RO34" s="0" t="n">
        <f aca="false">IF($V34="●",SUMIFS(ST_SUM!SC:SC,ST_SUM!$L:$L,$G34,ST_SUM!$M:$M,IF($B34='PART METHOD'!$D$4,"FMCNC1",IF($B34='PART METHOD'!$D$6,"FMCNC2","STD")))/IF($B34='PART METHOD'!$D$4,COUNTIFS($G:$G,$G34,$V:$V,"●",$A:$A,RO$5,$B:$B,'PART METHOD'!$D$4),IF($B34='PART METHOD'!$D$6,COUNTIFS($G:$G,$G34,$V:$V,"●",$A:$A,RO$5,$B:$B,'PART METHOD'!$D$6),COUNTIFS($G:$G,$G34,$V:$V,"●",$A:$A,RO$5,$B:$B,"&lt;&gt;"&amp;'PART METHOD'!$D$4,$B:$B,"&lt;&gt;"&amp;'PART METHOD'!$D$6)))/RO$3,0)/3600/$E34</f>
        <v>0</v>
      </c>
      <c r="RP34" s="0" t="n">
        <f aca="false">IF($W34="●",SUMIFS(ST_SUM!SD:SD,ST_SUM!$L:$L,$G34,ST_SUM!$N:$N,IF($B34='PART METHOD'!$D$5,"HAND","STD"))/COUNTIFS($G:$G,$G34,$W:$W,"●",$A:$A,RP$5,$B:$B,IF($B34='PART METHOD'!$D$5,'PART METHOD'!$D$5,"&lt;&gt;"&amp;'PART METHOD'!$D$5))/RP$3,0)/3600/$E34</f>
        <v>0</v>
      </c>
      <c r="RQ34" s="0" t="n">
        <f aca="false">IF($X34="●",SUMIFS(ST_SUM!SE:SE,ST_SUM!$L:$L,$G34)/COUNTIFS($G:$G,$G34,$X:$X,"●",$A:$A,RQ$5)/RQ$3,0)/3600/$E34</f>
        <v>0</v>
      </c>
      <c r="RR34" s="0" t="n">
        <f aca="false">IF($Y34="●",SUMIFS(ST_SUM!SF:SF,ST_SUM!$L:$L,$G34)/COUNTIFS($G:$G,$G34,$Y:$Y,"●",$A:$A,RR$5)/RR$3,0)/3600/$E34</f>
        <v>0</v>
      </c>
      <c r="RS34" s="0" t="n">
        <f aca="false">IF($Z34="●",SUMIFS(ST_SUM!SG:SG,ST_SUM!$L:$L,$G34)/COUNTIFS($G:$G,$G34,$Z:$Z,"●",$A:$A,RS$5)/RS$3,0)/3600/$E34</f>
        <v>0</v>
      </c>
      <c r="RT34" s="0" t="n">
        <f aca="false">IF($AA34="●",SUMIFS(ST_SUM!SH:SH,ST_SUM!$L:$L,$G34)/COUNTIFS($G:$G,$G34,$AA:$AA,"●",$A:$A,RT$5)/RT$3,0)/3600/$E34</f>
        <v>0</v>
      </c>
      <c r="RU34" s="0" t="n">
        <f aca="false">IF($AB34="●",SUMIFS(ST_SUM!SI:SI,ST_SUM!$L:$L,$G34)/COUNTIFS($G:$G,$G34,$AB:$AB,"●",$A:$A,RU$5)/RU$3,0)/3600/$E34</f>
        <v>0</v>
      </c>
      <c r="RV34" s="0" t="n">
        <f aca="false">IF($AC34="●",SUMIFS(ST_SUM!SJ:SJ,ST_SUM!$L:$L,$G34)/COUNTIFS($G:$G,$G34,$AC:$AC,"●",$A:$A,RV$5)/RV$3,0)/3600/$E34</f>
        <v>0</v>
      </c>
      <c r="RW34" s="0" t="n">
        <f aca="false">IF($AD34="●",SUMIFS(ST_SUM!SK:SK,ST_SUM!$L:$L,$G34)/COUNTIFS($G:$G,$G34,$AD:$AD,"●",$A:$A,RW$5)/RW$3,0)/3600/$E34</f>
        <v>0</v>
      </c>
      <c r="RX34" s="0" t="n">
        <f aca="false">IF($AE34="●",SUMIFS(ST_SUM!SL:SL,ST_SUM!$L:$L,$G34)/COUNTIFS($G:$G,$G34,$AE:$AE,"●",$A:$A,RX$5)/RX$3,0)/3600/$E34</f>
        <v>0</v>
      </c>
      <c r="RY34" s="0" t="n">
        <f aca="false">IF($AF34="●",SUMIFS(ST_SUM!SM:SM,ST_SUM!$L:$L,$G34)/COUNTIFS($G:$G,$G34,$AF:$AF,"●",$A:$A,RY$5)/RY$3,0)/3600/$E34</f>
        <v>0</v>
      </c>
      <c r="RZ34" s="0" t="n">
        <f aca="false">IF($AG34="●",SUMIFS(ST_SUM!SN:SN,ST_SUM!$L:$L,$G34)/COUNTIFS($G:$G,$G34,$AG:$AG,"●",$A:$A,RZ$5)/RZ$3,0)/3600/$E34</f>
        <v>0</v>
      </c>
      <c r="SA34" s="0" t="n">
        <f aca="false">IF($AH34="●",SUMIFS(ST_SUM!SO:SO,ST_SUM!$L:$L,$G34)/COUNTIFS($G:$G,$G34,$AH:$AH,"●",$A:$A,SA$5)/SA$3,0)/3600/$E34</f>
        <v>0</v>
      </c>
      <c r="SB34" s="0" t="n">
        <f aca="false">IF($AI34="●",SUMIFS(ST_SUM!SP:SP,ST_SUM!$L:$L,$G34)/COUNTIFS($G:$G,$G34,$AI:$AI,"●",$A:$A,SB$5)/SB$3,0)/3600/$E34</f>
        <v>0</v>
      </c>
      <c r="SC34" s="0" t="n">
        <f aca="false">IF($AJ34="●",SUMIFS(ST_SUM!SQ:SQ,ST_SUM!$L:$L,$G34)/COUNTIFS($G:$G,$G34,$AJ:$AJ,"●",$A:$A,SC$5)/SC$3,0)/3600/$E34</f>
        <v>0</v>
      </c>
      <c r="SD34" s="0" t="n">
        <f aca="false">IF($AK34="●",SUMIFS(ST_SUM!SR:SR,ST_SUM!$L:$L,$G34)/COUNTIFS($G:$G,$G34,$AK:$AK,"●",$A:$A,SD$5)/SD$3,0)/3600/$E34</f>
        <v>0</v>
      </c>
      <c r="SE34" s="0" t="n">
        <f aca="false">IF($AL34="●",SUMIFS(ST_SUM!SS:SS,ST_SUM!$L:$L,$G34)/COUNTIFS($G:$G,$G34,$AL:$AL,"●",$A:$A,SE$5)/SE$3,0)/3600/$E34</f>
        <v>0</v>
      </c>
      <c r="SF34" s="0" t="n">
        <f aca="false">IF($AM34="●",SUMIFS(ST_SUM!ST:ST,ST_SUM!$L:$L,$G34)/COUNTIFS($G:$G,$G34,$AM:$AM,"●",$A:$A,SF$5)/SF$3,0)/3600/$E34</f>
        <v>0</v>
      </c>
      <c r="SG34" s="0" t="n">
        <f aca="false">IF($AN34="●",SUMIFS(ST_SUM!SU:SU,ST_SUM!$L:$L,$G34)/COUNTIFS($G:$G,$G34,$AN:$AN,"●",$A:$A,SG$5)/SG$3,0)/3600/$E34</f>
        <v>0</v>
      </c>
      <c r="SH34" s="0" t="n">
        <f aca="false">IF($AO34="●",SUMIFS(ST_SUM!SV:SV,ST_SUM!$L:$L,$G34)/COUNTIFS($G:$G,$G34,$AO:$AO,"●",$A:$A,SH$5)/SH$3,0)/3600/$E34</f>
        <v>0</v>
      </c>
      <c r="SI34" s="0" t="n">
        <f aca="false">IF($AP34="●",SUMIFS(ST_SUM!SW:SW,ST_SUM!$L:$L,$G34)/COUNTIFS($G:$G,$G34,$AP:$AP,"●",$A:$A,SI$5)/SI$3,0)/3600/$E34</f>
        <v>0</v>
      </c>
      <c r="SJ34" s="0" t="n">
        <f aca="false">IF($AQ34="●",SUMIFS(ST_SUM!SX:SX,ST_SUM!$L:$L,$G34)/COUNTIFS($G:$G,$G34,$AQ:$AQ,"●",$A:$A,SJ$5)/SJ$3,0)/3600/$E34</f>
        <v>0</v>
      </c>
      <c r="SK34" s="0" t="n">
        <f aca="false">IF($AR34="●",SUMIFS(ST_SUM!SY:SY,ST_SUM!$L:$L,$G34)/COUNTIFS($G:$G,$G34,$AR:$AR,"●",$A:$A,SK$5)/SK$3,0)/3600/$E34</f>
        <v>0</v>
      </c>
      <c r="SL34" s="0" t="n">
        <f aca="false">IF($AS34="●",SUMIFS(ST_SUM!SZ:SZ,ST_SUM!$L:$L,$G34)/COUNTIFS($G:$G,$G34,$AS:$AS,"●",$A:$A,SL$5)/SL$3,0)/3600/$E34</f>
        <v>0</v>
      </c>
      <c r="SM34" s="0" t="n">
        <f aca="false">IF($AT34="●",SUMIFS(ST_SUM!TA:TA,ST_SUM!$L:$L,$G34)/COUNTIFS($G:$G,$G34,$AT:$AT,"●",$A:$A,SM$5)/SM$3,0)/3600/$E34</f>
        <v>0</v>
      </c>
      <c r="SN34" s="0" t="n">
        <f aca="false">IF($AU34="●",SUMIFS(ST_SUM!TB:TB,ST_SUM!$L:$L,$G34)/COUNTIFS($G:$G,$G34,$AU:$AU,"●",$A:$A,SN$5)/SN$3,0)/3600/$E34</f>
        <v>0</v>
      </c>
      <c r="SO34" s="0" t="n">
        <f aca="false">IF($AV34="●",SUMIFS(ST_SUM!TC:TC,ST_SUM!$L:$L,$G34)/COUNTIFS($G:$G,$G34,$AV:$AV,"●",$A:$A,SO$5)/SO$3,0)/3600/$E34</f>
        <v>0</v>
      </c>
      <c r="SP34" s="0" t="n">
        <f aca="false">IF($AW34="●",SUMIFS(ST_SUM!TD:TD,ST_SUM!$L:$L,$G34)/COUNTIFS($G:$G,$G34,$AW:$AW,"●",$A:$A,SP$5)/SP$3,0)/3600/$E34</f>
        <v>0</v>
      </c>
      <c r="SQ34" s="0" t="n">
        <f aca="false">IF($AX34="●",SUMIFS(ST_SUM!TE:TE,ST_SUM!$L:$L,$G34)/COUNTIFS($G:$G,$G34,$AX:$AX,"●",$A:$A,SQ$5)/SQ$3,0)/3600/$E34</f>
        <v>0</v>
      </c>
      <c r="SR34" s="0" t="n">
        <f aca="false">IF($AY34="●",SUMIFS(ST_SUM!TF:TF,ST_SUM!$L:$L,$G34)/COUNTIFS($G:$G,$G34,$AY:$AY,"●",$A:$A,SR$5)/SR$3,0)/3600/$E34</f>
        <v>0</v>
      </c>
      <c r="SS34" s="0" t="n">
        <f aca="false">IF($AZ34="●",SUMIFS(ST_SUM!TG:TG,ST_SUM!$L:$L,$G34)/COUNTIFS($G:$G,$G34,$AZ:$AZ,"●",$A:$A,SS$5)/SS$3,0)/3600/$E34</f>
        <v>0</v>
      </c>
      <c r="ST34" s="0" t="n">
        <f aca="false">IF($BA34="●",SUMIFS(ST_SUM!TH:TH,ST_SUM!$L:$L,$G34)/COUNTIFS($G:$G,$G34,$BA:$BA,"●",$A:$A,ST$5)/ST$3,0)/3600/$E34</f>
        <v>0</v>
      </c>
      <c r="SU34" s="0" t="n">
        <f aca="false">IF($BB34="●",SUMIFS(ST_SUM!TI:TI,ST_SUM!$L:$L,$G34)/COUNTIFS($G:$G,$G34,$BB:$BB,"●",$A:$A,SU$5)/SU$3,0)/3600/$E34</f>
        <v>0</v>
      </c>
      <c r="SV34" s="0" t="n">
        <f aca="false">IF($BC34="●",SUMIFS(ST_SUM!TJ:TJ,ST_SUM!$L:$L,$G34)/COUNTIFS($G:$G,$G34,$BC:$BC,"●",$A:$A,SV$5)/SV$3,0)/3600/$E34</f>
        <v>0</v>
      </c>
      <c r="SW34" s="0" t="n">
        <f aca="false">IF($BD34="●",SUMIFS(ST_SUM!TK:TK,ST_SUM!$L:$L,$G34)/COUNTIFS($G:$G,$G34,$BD:$BD,"●",$A:$A,SW$5)/SW$3,0)/3600/$E34</f>
        <v>0</v>
      </c>
      <c r="SX34" s="0" t="n">
        <f aca="false">IF($BE34="●",SUMIFS(ST_SUM!TL:TL,ST_SUM!$L:$L,$G34)/COUNTIFS($G:$G,$G34,$BE:$BE,"●",$A:$A,SX$5)/SX$3,0)/3600/$E34</f>
        <v>0</v>
      </c>
      <c r="SY34" s="0" t="n">
        <f aca="false">IF($BF34="●",SUMIFS(ST_SUM!TM:TM,ST_SUM!$L:$L,$G34)/COUNTIFS($G:$G,$G34,$BF:$BF,"●",$A:$A,SY$5)/SY$3,0)/3600/$E34</f>
        <v>0</v>
      </c>
      <c r="SZ34" s="0" t="n">
        <f aca="false">IF($BG34="●",SUMIFS(ST_SUM!TN:TN,ST_SUM!$L:$L,$G34)/COUNTIFS($G:$G,$G34,$BG:$BG,"●",$A:$A,SZ$5)/SZ$3,0)/3600/$E34</f>
        <v>0</v>
      </c>
      <c r="TA34" s="0" t="n">
        <f aca="false">IF($BH34="●",SUMIFS(ST_SUM!TO:TO,ST_SUM!$L:$L,$G34)/COUNTIFS($G:$G,$G34,$BH:$BH,"●",$A:$A,TA$5)/TA$3,0)/3600/$E34</f>
        <v>0</v>
      </c>
      <c r="TB34" s="0" t="n">
        <f aca="false">IF($BI34="●",SUMIFS(ST_SUM!TP:TP,ST_SUM!$L:$L,$G34)/COUNTIFS($G:$G,$G34,$BI:$BI,"●",$A:$A,TB$5)/TB$3,0)/3600/$E34</f>
        <v>0</v>
      </c>
      <c r="TC34" s="0" t="n">
        <f aca="false">IF($BJ34="●",SUMIFS(ST_SUM!TQ:TQ,ST_SUM!$L:$L,$G34)/COUNTIFS($G:$G,$G34,$BJ:$BJ,"●",$A:$A,TC$5)/TC$3,0)/3600/$E34</f>
        <v>0</v>
      </c>
      <c r="TD34" s="0" t="n">
        <f aca="false">IF($BK34="●",SUMIFS(ST_SUM!TR:TR,ST_SUM!$L:$L,$G34)/COUNTIFS($G:$G,$G34,$BK:$BK,"●",$A:$A,TD$5)/TD$3,0)/3600/$E34</f>
        <v>0</v>
      </c>
      <c r="TE34" s="0" t="n">
        <f aca="false">IF($BL34="●",SUMIFS(ST_SUM!TS:TS,ST_SUM!$L:$L,$G34)/COUNTIFS($G:$G,$G34,$BL:$BL,"●",$A:$A,TE$5)/TE$3,0)/3600/$E34</f>
        <v>0</v>
      </c>
      <c r="TF34" s="0" t="n">
        <f aca="false">IF($BM34="●",SUMIFS(ST_SUM!TT:TT,ST_SUM!$L:$L,$G34)/COUNTIFS($G:$G,$G34,$BM:$BM,"●",$A:$A,TF$5)/TF$3,0)/3600/$E34</f>
        <v>0</v>
      </c>
      <c r="TG34" s="0" t="n">
        <f aca="false">IF($BN34="●",SUMIFS(ST_SUM!TU:TU,ST_SUM!$L:$L,$G34)/COUNTIFS($G:$G,$G34,$BN:$BN,"●",$A:$A,TG$5)/TG$3,0)/3600/$E34</f>
        <v>0</v>
      </c>
      <c r="TH34" s="0" t="n">
        <f aca="false">IF($BO34="●",SUMIFS(ST_SUM!TV:TV,ST_SUM!$L:$L,$G34)/COUNTIFS($G:$G,$G34,$BO:$BO,"●",$A:$A,TH$5)/TH$3,0)/3600/$E34</f>
        <v>0</v>
      </c>
      <c r="TI34" s="0" t="n">
        <f aca="false">IF($BP34="●",SUMIFS(ST_SUM!TW:TW,ST_SUM!$L:$L,$G34)/COUNTIFS($G:$G,$G34,$BP:$BP,"●",$A:$A,TI$5)/TI$3,0)/3600/$E34</f>
        <v>0</v>
      </c>
      <c r="TJ34" s="0" t="n">
        <f aca="false">IF($BQ34="●",SUMIFS(ST_SUM!TX:TX,ST_SUM!$L:$L,$G34)/COUNTIFS($G:$G,$G34,$BQ:$BQ,"●",$A:$A,TJ$5)/TJ$3,0)/3600/$E34</f>
        <v>0</v>
      </c>
      <c r="TK34" s="0" t="n">
        <f aca="false">IF($BR34="●",SUMIFS(ST_SUM!TY:TY,ST_SUM!$L:$L,$G34)/COUNTIFS($G:$G,$G34,$BR:$BR,"●",$A:$A,TK$5)/TK$3,0)/3600/$E34</f>
        <v>0</v>
      </c>
      <c r="TL34" s="0" t="n">
        <f aca="false">IF($BS34="●",SUMIFS(ST_SUM!TZ:TZ,ST_SUM!$L:$L,$G34)/COUNTIFS($G:$G,$G34,$BS:$BS,"●",$A:$A,TL$5)/TL$3,0)/3600/$E34</f>
        <v>0</v>
      </c>
      <c r="TM34" s="0" t="n">
        <f aca="false">IF($BT34="●",SUMIFS(ST_SUM!UA:UA,ST_SUM!$L:$L,$G34)/COUNTIFS($G:$G,$G34,$BT:$BT,"●",$A:$A,TM$5)/TM$3,0)/3600/$E34</f>
        <v>0</v>
      </c>
      <c r="TN34" s="0" t="n">
        <f aca="false">SUM(RA34:TM34)</f>
        <v>0</v>
      </c>
      <c r="TO34" s="0" t="n">
        <f aca="false">IF($H34="●",SUMIFS(ST_SUM!UC:UC,ST_SUM!$L:$L,$G34)/COUNTIFS($G:$G,$G34,$H:$H,"●",$A:$A,TO$5)/TO$3,0)/3600/$E34</f>
        <v>0</v>
      </c>
      <c r="TP34" s="0" t="n">
        <f aca="false">IF($I34="●",SUMIFS(ST_SUM!UD:UD,ST_SUM!$L:$L,$G34)/COUNTIFS($G:$G,$G34,$I:$I,"●",$A:$A,TP$5)/TP$3,0)/3600/$E34</f>
        <v>0</v>
      </c>
      <c r="TQ34" s="0" t="n">
        <f aca="false">IF($J34="●",SUMIFS(ST_SUM!UE:UE,ST_SUM!$L:$L,$G34)/COUNTIFS($G:$G,$G34,$J:$J,"●",$A:$A,TQ$5)/TQ$3,0)/3600/$E34</f>
        <v>0</v>
      </c>
      <c r="TR34" s="0" t="n">
        <f aca="false">IF($K34="●",SUMIFS(ST_SUM!UF:UF,ST_SUM!$L:$L,$G34)/COUNTIFS($G:$G,$G34,$K:$K,"●",$A:$A,TR$5)/TR$3,0)/3600/$E34</f>
        <v>0</v>
      </c>
      <c r="TS34" s="0" t="n">
        <f aca="false">IF($L34="●",SUMIFS(ST_SUM!UG:UG,ST_SUM!$L:$L,$G34)/COUNTIFS($G:$G,$G34,$L:$L,"●",$A:$A,TS$5)/TS$3,0)/3600/$E34</f>
        <v>0</v>
      </c>
      <c r="TT34" s="0" t="n">
        <f aca="false">IF($M34="●",SUMIFS(ST_SUM!UH:UH,ST_SUM!$L:$L,$G34)/COUNTIFS($G:$G,$G34,$M:$M,"●",$A:$A,TT$5)/TT$3,0)/3600/$E34</f>
        <v>0</v>
      </c>
      <c r="TU34" s="0" t="n">
        <f aca="false">IF($N34="●",SUMIFS(ST_SUM!UI:UI,ST_SUM!$L:$L,$G34)/COUNTIFS($G:$G,$G34,$N:$N,"●",$A:$A,TU$5)/TU$3,0)/3600/$E34</f>
        <v>0</v>
      </c>
      <c r="TV34" s="0" t="n">
        <f aca="false">IF($O34="●",SUMIFS(ST_SUM!UJ:UJ,ST_SUM!$L:$L,$G34,ST_SUM!$M:$M,IF($B34='PART METHOD'!$D$4,"FMCNC1",IF($B34='PART METHOD'!$D$6,"FMCNC2","STD")))/IF($B34='PART METHOD'!$D$4,COUNTIFS($G:$G,$G34,$O:$O,"●",$A:$A,TV$5,$B:$B,'PART METHOD'!$D$4),IF($B34='PART METHOD'!$D$6,COUNTIFS($G:$G,$G34,$O:$O,"●",$A:$A,TV$5,$B:$B,'PART METHOD'!$D$6),COUNTIFS($G:$G,$G34,$O:$O,"●",$A:$A,TV$5,$B:$B,"&lt;&gt;"&amp;'PART METHOD'!$D$4,$B:$B,"&lt;&gt;"&amp;'PART METHOD'!$D$6)))/TV$3,0)/3600/$E34</f>
        <v>0</v>
      </c>
      <c r="TW34" s="0" t="n">
        <f aca="false">IF($P34="●",SUMIFS(ST_SUM!UK:UK,ST_SUM!$L:$L,$G34,ST_SUM!$M:$M,IF($B34='PART METHOD'!$D$4,"FMCNC1",IF($B34='PART METHOD'!$D$6,"FMCNC2","STD")))/IF($B34='PART METHOD'!$D$4,COUNTIFS($G:$G,$G34,$P:$P,"●",$A:$A,TW$5,$B:$B,'PART METHOD'!$D$4),IF($B34='PART METHOD'!$D$6,COUNTIFS($G:$G,$G34,$P:$P,"●",$A:$A,TW$5,$B:$B,'PART METHOD'!$D$6),COUNTIFS($G:$G,$G34,$P:$P,"●",$A:$A,TW$5,$B:$B,"&lt;&gt;"&amp;'PART METHOD'!$D$4,$B:$B,"&lt;&gt;"&amp;'PART METHOD'!$D$6)))/TW$3,0)/3600/$E34</f>
        <v>0</v>
      </c>
      <c r="TX34" s="0" t="n">
        <f aca="false">IF($Q34="●",SUMIFS(ST_SUM!UL:UL,ST_SUM!$L:$L,$G34,ST_SUM!$M:$M,IF($B34='PART METHOD'!$D$4,"FMCNC1",IF($B34='PART METHOD'!$D$6,"FMCNC2","STD")))/IF($B34='PART METHOD'!$D$4,COUNTIFS($G:$G,$G34,$Q:$Q,"●",$A:$A,TX$5,$B:$B,'PART METHOD'!$D$4),IF($B34='PART METHOD'!$D$6,COUNTIFS($G:$G,$G34,$Q:$Q,"●",$A:$A,TX$5,$B:$B,'PART METHOD'!$D$6),COUNTIFS($G:$G,$G34,$Q:$Q,"●",$A:$A,TX$5,$B:$B,"&lt;&gt;"&amp;'PART METHOD'!$D$4,$B:$B,"&lt;&gt;"&amp;'PART METHOD'!$D$6)))/TX$3,0)/3600/$E34</f>
        <v>0</v>
      </c>
      <c r="TY34" s="0" t="n">
        <f aca="false">IF($R34="●",SUMIFS(ST_SUM!UM:UM,ST_SUM!$L:$L,$G34,ST_SUM!$M:$M,IF($B34='PART METHOD'!$D$4,"FMCNC1",IF($B34='PART METHOD'!$D$6,"FMCNC2","STD")))/IF($B34='PART METHOD'!$D$4,COUNTIFS($G:$G,$G34,$R:$R,"●",$A:$A,TY$5,$B:$B,'PART METHOD'!$D$4),IF($B34='PART METHOD'!$D$6,COUNTIFS($G:$G,$G34,$R:$R,"●",$A:$A,TY$5,$B:$B,'PART METHOD'!$D$6),COUNTIFS($G:$G,$G34,$R:$R,"●",$A:$A,TY$5,$B:$B,"&lt;&gt;"&amp;'PART METHOD'!$D$4,$B:$B,"&lt;&gt;"&amp;'PART METHOD'!$D$6)))/TY$3,0)/3600/$E34</f>
        <v>0</v>
      </c>
      <c r="TZ34" s="0" t="n">
        <f aca="false">IF($S34="●",SUMIFS(ST_SUM!UN:UN,ST_SUM!$L:$L,$G34,ST_SUM!$M:$M,IF($B34='PART METHOD'!$D$4,"FMCNC1",IF($B34='PART METHOD'!$D$6,"FMCNC2","STD")))/IF($B34='PART METHOD'!$D$4,COUNTIFS($G:$G,$G34,$S:$S,"●",$A:$A,TZ$5,$B:$B,'PART METHOD'!$D$4),IF($B34='PART METHOD'!$D$6,COUNTIFS($G:$G,$G34,$S:$S,"●",$A:$A,TZ$5,$B:$B,'PART METHOD'!$D$6),COUNTIFS($G:$G,$G34,$S:$S,"●",$A:$A,TZ$5,$B:$B,"&lt;&gt;"&amp;'PART METHOD'!$D$4,$B:$B,"&lt;&gt;"&amp;'PART METHOD'!$D$6)))/TZ$3,0)/3600/$E34</f>
        <v>0</v>
      </c>
      <c r="UA34" s="0" t="n">
        <f aca="false">IF($T34="●",SUMIFS(ST_SUM!UO:UO,ST_SUM!$L:$L,$G34,ST_SUM!$M:$M,IF($B34='PART METHOD'!$D$4,"FMCNC1",IF($B34='PART METHOD'!$D$6,"FMCNC2","STD")))/IF($B34='PART METHOD'!$D$4,COUNTIFS($G:$G,$G34,$T:$T,"●",$A:$A,UA$5,$B:$B,'PART METHOD'!$D$4),IF($B34='PART METHOD'!$D$6,COUNTIFS($G:$G,$G34,$T:$T,"●",$A:$A,UA$5,$B:$B,'PART METHOD'!$D$6),COUNTIFS($G:$G,$G34,$T:$T,"●",$A:$A,UA$5,$B:$B,"&lt;&gt;"&amp;'PART METHOD'!$D$4,$B:$B,"&lt;&gt;"&amp;'PART METHOD'!$D$6)))/UA$3,0)/3600/$E34</f>
        <v>0</v>
      </c>
      <c r="UB34" s="0" t="n">
        <f aca="false">IF($U34="●",SUMIFS(ST_SUM!UP:UP,ST_SUM!$L:$L,$G34,ST_SUM!$M:$M,IF($B34='PART METHOD'!$D$4,"FMCNC1",IF($B34='PART METHOD'!$D$6,"FMCNC2","STD")))/IF($B34='PART METHOD'!$D$4,COUNTIFS($G:$G,$G34,$U:$U,"●",$A:$A,UB$5,$B:$B,'PART METHOD'!$D$4),IF($B34='PART METHOD'!$D$6,COUNTIFS($G:$G,$G34,$U:$U,"●",$A:$A,UB$5,$B:$B,'PART METHOD'!$D$6),COUNTIFS($G:$G,$G34,$U:$U,"●",$A:$A,UB$5,$B:$B,"&lt;&gt;"&amp;'PART METHOD'!$D$4,$B:$B,"&lt;&gt;"&amp;'PART METHOD'!$D$6)))/UB$3,0)/3600/$E34</f>
        <v>0</v>
      </c>
      <c r="UC34" s="0" t="n">
        <f aca="false">IF($V34="●",SUMIFS(ST_SUM!UQ:UQ,ST_SUM!$L:$L,$G34,ST_SUM!$M:$M,IF($B34='PART METHOD'!$D$4,"FMCNC1",IF($B34='PART METHOD'!$D$6,"FMCNC2","STD")))/IF($B34='PART METHOD'!$D$4,COUNTIFS($G:$G,$G34,$V:$V,"●",$A:$A,UC$5,$B:$B,'PART METHOD'!$D$4),IF($B34='PART METHOD'!$D$6,COUNTIFS($G:$G,$G34,$V:$V,"●",$A:$A,UC$5,$B:$B,'PART METHOD'!$D$6),COUNTIFS($G:$G,$G34,$V:$V,"●",$A:$A,UC$5,$B:$B,"&lt;&gt;"&amp;'PART METHOD'!$D$4,$B:$B,"&lt;&gt;"&amp;'PART METHOD'!$D$6)))/UC$3,0)/3600/$E34</f>
        <v>0</v>
      </c>
      <c r="UD34" s="0" t="n">
        <f aca="false">IF($W34="●",SUMIFS(ST_SUM!UR:UR,ST_SUM!$L:$L,$G34,ST_SUM!$N:$N,IF($B34='PART METHOD'!$D$5,"HAND","STD"))/COUNTIFS($G:$G,$G34,$W:$W,"●",$A:$A,UD$5,$B:$B,IF($B34='PART METHOD'!$D$5,'PART METHOD'!$D$5,"&lt;&gt;"&amp;'PART METHOD'!$D$5))/UD$3,0)/3600/$E34</f>
        <v>0</v>
      </c>
      <c r="UE34" s="0" t="n">
        <f aca="false">IF($X34="●",SUMIFS(ST_SUM!US:US,ST_SUM!$L:$L,$G34)/COUNTIFS($G:$G,$G34,$X:$X,"●",$A:$A,UE$5)/UE$3,0)/3600/$E34</f>
        <v>0</v>
      </c>
      <c r="UF34" s="0" t="n">
        <f aca="false">IF($Y34="●",SUMIFS(ST_SUM!UT:UT,ST_SUM!$L:$L,$G34)/COUNTIFS($G:$G,$G34,$Y:$Y,"●",$A:$A,UF$5)/UF$3,0)/3600/$E34</f>
        <v>0</v>
      </c>
      <c r="UG34" s="0" t="n">
        <f aca="false">IF($Z34="●",SUMIFS(ST_SUM!UU:UU,ST_SUM!$L:$L,$G34)/COUNTIFS($G:$G,$G34,$Z:$Z,"●",$A:$A,UG$5)/UG$3,0)/3600/$E34</f>
        <v>0</v>
      </c>
      <c r="UH34" s="0" t="n">
        <f aca="false">IF($AA34="●",SUMIFS(ST_SUM!UV:UV,ST_SUM!$L:$L,$G34)/COUNTIFS($G:$G,$G34,$AA:$AA,"●",$A:$A,UH$5)/UH$3,0)/3600/$E34</f>
        <v>0</v>
      </c>
      <c r="UI34" s="0" t="n">
        <f aca="false">IF($AB34="●",SUMIFS(ST_SUM!UW:UW,ST_SUM!$L:$L,$G34)/COUNTIFS($G:$G,$G34,$AB:$AB,"●",$A:$A,UI$5)/UI$3,0)/3600/$E34</f>
        <v>0</v>
      </c>
      <c r="UJ34" s="0" t="n">
        <f aca="false">IF($AC34="●",SUMIFS(ST_SUM!UX:UX,ST_SUM!$L:$L,$G34)/COUNTIFS($G:$G,$G34,$AC:$AC,"●",$A:$A,UJ$5)/UJ$3,0)/3600/$E34</f>
        <v>0</v>
      </c>
      <c r="UK34" s="0" t="n">
        <f aca="false">IF($AD34="●",SUMIFS(ST_SUM!UY:UY,ST_SUM!$L:$L,$G34)/COUNTIFS($G:$G,$G34,$AD:$AD,"●",$A:$A,UK$5)/UK$3,0)/3600/$E34</f>
        <v>0</v>
      </c>
      <c r="UL34" s="0" t="n">
        <f aca="false">IF($AE34="●",SUMIFS(ST_SUM!UZ:UZ,ST_SUM!$L:$L,$G34)/COUNTIFS($G:$G,$G34,$AE:$AE,"●",$A:$A,UL$5)/UL$3,0)/3600/$E34</f>
        <v>0</v>
      </c>
      <c r="UM34" s="0" t="n">
        <f aca="false">IF($AF34="●",SUMIFS(ST_SUM!VA:VA,ST_SUM!$L:$L,$G34)/COUNTIFS($G:$G,$G34,$AF:$AF,"●",$A:$A,UM$5)/UM$3,0)/3600/$E34</f>
        <v>0</v>
      </c>
      <c r="UN34" s="0" t="n">
        <f aca="false">IF($AG34="●",SUMIFS(ST_SUM!VB:VB,ST_SUM!$L:$L,$G34)/COUNTIFS($G:$G,$G34,$AG:$AG,"●",$A:$A,UN$5)/UN$3,0)/3600/$E34</f>
        <v>0</v>
      </c>
      <c r="UO34" s="0" t="n">
        <f aca="false">IF($AH34="●",SUMIFS(ST_SUM!VC:VC,ST_SUM!$L:$L,$G34)/COUNTIFS($G:$G,$G34,$AH:$AH,"●",$A:$A,UO$5)/UO$3,0)/3600/$E34</f>
        <v>0</v>
      </c>
      <c r="UP34" s="0" t="n">
        <f aca="false">IF($AI34="●",SUMIFS(ST_SUM!VD:VD,ST_SUM!$L:$L,$G34)/COUNTIFS($G:$G,$G34,$AI:$AI,"●",$A:$A,UP$5)/UP$3,0)/3600/$E34</f>
        <v>0</v>
      </c>
      <c r="UQ34" s="0" t="n">
        <f aca="false">IF($AJ34="●",SUMIFS(ST_SUM!VE:VE,ST_SUM!$L:$L,$G34)/COUNTIFS($G:$G,$G34,$AJ:$AJ,"●",$A:$A,UQ$5)/UQ$3,0)/3600/$E34</f>
        <v>0</v>
      </c>
      <c r="UR34" s="0" t="n">
        <f aca="false">IF($AK34="●",SUMIFS(ST_SUM!VF:VF,ST_SUM!$L:$L,$G34)/COUNTIFS($G:$G,$G34,$AK:$AK,"●",$A:$A,UR$5)/UR$3,0)/3600/$E34</f>
        <v>0</v>
      </c>
      <c r="US34" s="0" t="n">
        <f aca="false">IF($AL34="●",SUMIFS(ST_SUM!VG:VG,ST_SUM!$L:$L,$G34)/COUNTIFS($G:$G,$G34,$AL:$AL,"●",$A:$A,US$5)/US$3,0)/3600/$E34</f>
        <v>0</v>
      </c>
      <c r="UT34" s="0" t="n">
        <f aca="false">IF($AM34="●",SUMIFS(ST_SUM!VH:VH,ST_SUM!$L:$L,$G34)/COUNTIFS($G:$G,$G34,$AM:$AM,"●",$A:$A,UT$5)/UT$3,0)/3600/$E34</f>
        <v>0</v>
      </c>
      <c r="UU34" s="0" t="n">
        <f aca="false">IF($AN34="●",SUMIFS(ST_SUM!VI:VI,ST_SUM!$L:$L,$G34)/COUNTIFS($G:$G,$G34,$AN:$AN,"●",$A:$A,UU$5)/UU$3,0)/3600/$E34</f>
        <v>0</v>
      </c>
      <c r="UV34" s="0" t="n">
        <f aca="false">IF($AO34="●",SUMIFS(ST_SUM!VJ:VJ,ST_SUM!$L:$L,$G34)/COUNTIFS($G:$G,$G34,$AO:$AO,"●",$A:$A,UV$5)/UV$3,0)/3600/$E34</f>
        <v>0</v>
      </c>
      <c r="UW34" s="0" t="n">
        <f aca="false">IF($AP34="●",SUMIFS(ST_SUM!VK:VK,ST_SUM!$L:$L,$G34)/COUNTIFS($G:$G,$G34,$AP:$AP,"●",$A:$A,UW$5)/UW$3,0)/3600/$E34</f>
        <v>0</v>
      </c>
      <c r="UX34" s="0" t="n">
        <f aca="false">IF($AQ34="●",SUMIFS(ST_SUM!VL:VL,ST_SUM!$L:$L,$G34)/COUNTIFS($G:$G,$G34,$AQ:$AQ,"●",$A:$A,UX$5)/UX$3,0)/3600/$E34</f>
        <v>0</v>
      </c>
      <c r="UY34" s="0" t="n">
        <f aca="false">IF($AR34="●",SUMIFS(ST_SUM!VM:VM,ST_SUM!$L:$L,$G34)/COUNTIFS($G:$G,$G34,$AR:$AR,"●",$A:$A,UY$5)/UY$3,0)/3600/$E34</f>
        <v>0</v>
      </c>
      <c r="UZ34" s="0" t="n">
        <f aca="false">IF($AS34="●",SUMIFS(ST_SUM!VN:VN,ST_SUM!$L:$L,$G34)/COUNTIFS($G:$G,$G34,$AS:$AS,"●",$A:$A,UZ$5)/UZ$3,0)/3600/$E34</f>
        <v>0</v>
      </c>
      <c r="VA34" s="0" t="n">
        <f aca="false">IF($AT34="●",SUMIFS(ST_SUM!VO:VO,ST_SUM!$L:$L,$G34)/COUNTIFS($G:$G,$G34,$AT:$AT,"●",$A:$A,VA$5)/VA$3,0)/3600/$E34</f>
        <v>0</v>
      </c>
      <c r="VB34" s="0" t="n">
        <f aca="false">IF($AU34="●",SUMIFS(ST_SUM!VP:VP,ST_SUM!$L:$L,$G34)/COUNTIFS($G:$G,$G34,$AU:$AU,"●",$A:$A,VB$5)/VB$3,0)/3600/$E34</f>
        <v>0</v>
      </c>
      <c r="VC34" s="0" t="n">
        <f aca="false">IF($AV34="●",SUMIFS(ST_SUM!VQ:VQ,ST_SUM!$L:$L,$G34)/COUNTIFS($G:$G,$G34,$AV:$AV,"●",$A:$A,VC$5)/VC$3,0)/3600/$E34</f>
        <v>0</v>
      </c>
      <c r="VD34" s="0" t="n">
        <f aca="false">IF($AW34="●",SUMIFS(ST_SUM!VR:VR,ST_SUM!$L:$L,$G34)/COUNTIFS($G:$G,$G34,$AW:$AW,"●",$A:$A,VD$5)/VD$3,0)/3600/$E34</f>
        <v>0</v>
      </c>
      <c r="VE34" s="0" t="n">
        <f aca="false">IF($AX34="●",SUMIFS(ST_SUM!VS:VS,ST_SUM!$L:$L,$G34)/COUNTIFS($G:$G,$G34,$AX:$AX,"●",$A:$A,VE$5)/VE$3,0)/3600/$E34</f>
        <v>0</v>
      </c>
      <c r="VF34" s="0" t="n">
        <f aca="false">IF($AY34="●",SUMIFS(ST_SUM!VT:VT,ST_SUM!$L:$L,$G34)/COUNTIFS($G:$G,$G34,$AY:$AY,"●",$A:$A,VF$5)/VF$3,0)/3600/$E34</f>
        <v>0</v>
      </c>
      <c r="VG34" s="0" t="n">
        <f aca="false">IF($AZ34="●",SUMIFS(ST_SUM!VU:VU,ST_SUM!$L:$L,$G34)/COUNTIFS($G:$G,$G34,$AZ:$AZ,"●",$A:$A,VG$5)/VG$3,0)/3600/$E34</f>
        <v>0</v>
      </c>
      <c r="VH34" s="0" t="n">
        <f aca="false">IF($BA34="●",SUMIFS(ST_SUM!VV:VV,ST_SUM!$L:$L,$G34)/COUNTIFS($G:$G,$G34,$BA:$BA,"●",$A:$A,VH$5)/VH$3,0)/3600/$E34</f>
        <v>0</v>
      </c>
      <c r="VI34" s="0" t="n">
        <f aca="false">IF($BB34="●",SUMIFS(ST_SUM!VW:VW,ST_SUM!$L:$L,$G34)/COUNTIFS($G:$G,$G34,$BB:$BB,"●",$A:$A,VI$5)/VI$3,0)/3600/$E34</f>
        <v>0</v>
      </c>
      <c r="VJ34" s="0" t="n">
        <f aca="false">IF($BC34="●",SUMIFS(ST_SUM!VX:VX,ST_SUM!$L:$L,$G34)/COUNTIFS($G:$G,$G34,$BC:$BC,"●",$A:$A,VJ$5)/VJ$3,0)/3600/$E34</f>
        <v>0</v>
      </c>
      <c r="VK34" s="0" t="n">
        <f aca="false">IF($BD34="●",SUMIFS(ST_SUM!VY:VY,ST_SUM!$L:$L,$G34)/COUNTIFS($G:$G,$G34,$BD:$BD,"●",$A:$A,VK$5)/VK$3,0)/3600/$E34</f>
        <v>0</v>
      </c>
      <c r="VL34" s="0" t="n">
        <f aca="false">IF($BE34="●",SUMIFS(ST_SUM!VZ:VZ,ST_SUM!$L:$L,$G34)/COUNTIFS($G:$G,$G34,$BE:$BE,"●",$A:$A,VL$5)/VL$3,0)/3600/$E34</f>
        <v>0</v>
      </c>
      <c r="VM34" s="0" t="n">
        <f aca="false">IF($BF34="●",SUMIFS(ST_SUM!WA:WA,ST_SUM!$L:$L,$G34)/COUNTIFS($G:$G,$G34,$BF:$BF,"●",$A:$A,VM$5)/VM$3,0)/3600/$E34</f>
        <v>0</v>
      </c>
      <c r="VN34" s="0" t="n">
        <f aca="false">IF($BG34="●",SUMIFS(ST_SUM!WB:WB,ST_SUM!$L:$L,$G34)/COUNTIFS($G:$G,$G34,$BG:$BG,"●",$A:$A,VN$5)/VN$3,0)/3600/$E34</f>
        <v>0</v>
      </c>
      <c r="VO34" s="0" t="n">
        <f aca="false">IF($BH34="●",SUMIFS(ST_SUM!WC:WC,ST_SUM!$L:$L,$G34)/COUNTIFS($G:$G,$G34,$BH:$BH,"●",$A:$A,VO$5)/VO$3,0)/3600/$E34</f>
        <v>0</v>
      </c>
      <c r="VP34" s="0" t="n">
        <f aca="false">IF($BI34="●",SUMIFS(ST_SUM!WD:WD,ST_SUM!$L:$L,$G34)/COUNTIFS($G:$G,$G34,$BI:$BI,"●",$A:$A,VP$5)/VP$3,0)/3600/$E34</f>
        <v>0</v>
      </c>
      <c r="VQ34" s="0" t="n">
        <f aca="false">IF($BJ34="●",SUMIFS(ST_SUM!WE:WE,ST_SUM!$L:$L,$G34)/COUNTIFS($G:$G,$G34,$BJ:$BJ,"●",$A:$A,VQ$5)/VQ$3,0)/3600/$E34</f>
        <v>0</v>
      </c>
      <c r="VR34" s="0" t="n">
        <f aca="false">IF($BK34="●",SUMIFS(ST_SUM!WF:WF,ST_SUM!$L:$L,$G34)/COUNTIFS($G:$G,$G34,$BK:$BK,"●",$A:$A,VR$5)/VR$3,0)/3600/$E34</f>
        <v>0</v>
      </c>
      <c r="VS34" s="0" t="n">
        <f aca="false">IF($BL34="●",SUMIFS(ST_SUM!WG:WG,ST_SUM!$L:$L,$G34)/COUNTIFS($G:$G,$G34,$BL:$BL,"●",$A:$A,VS$5)/VS$3,0)/3600/$E34</f>
        <v>0</v>
      </c>
      <c r="VT34" s="0" t="n">
        <f aca="false">IF($BM34="●",SUMIFS(ST_SUM!WH:WH,ST_SUM!$L:$L,$G34)/COUNTIFS($G:$G,$G34,$BM:$BM,"●",$A:$A,VT$5)/VT$3,0)/3600/$E34</f>
        <v>0</v>
      </c>
      <c r="VU34" s="0" t="n">
        <f aca="false">IF($BN34="●",SUMIFS(ST_SUM!WI:WI,ST_SUM!$L:$L,$G34)/COUNTIFS($G:$G,$G34,$BN:$BN,"●",$A:$A,VU$5)/VU$3,0)/3600/$E34</f>
        <v>0</v>
      </c>
      <c r="VV34" s="0" t="n">
        <f aca="false">IF($BO34="●",SUMIFS(ST_SUM!WJ:WJ,ST_SUM!$L:$L,$G34)/COUNTIFS($G:$G,$G34,$BO:$BO,"●",$A:$A,VV$5)/VV$3,0)/3600/$E34</f>
        <v>0</v>
      </c>
      <c r="VW34" s="0" t="n">
        <f aca="false">IF($BP34="●",SUMIFS(ST_SUM!WK:WK,ST_SUM!$L:$L,$G34)/COUNTIFS($G:$G,$G34,$BP:$BP,"●",$A:$A,VW$5)/VW$3,0)/3600/$E34</f>
        <v>0</v>
      </c>
      <c r="VX34" s="0" t="n">
        <f aca="false">IF($BQ34="●",SUMIFS(ST_SUM!WL:WL,ST_SUM!$L:$L,$G34)/COUNTIFS($G:$G,$G34,$BQ:$BQ,"●",$A:$A,VX$5)/VX$3,0)/3600/$E34</f>
        <v>0</v>
      </c>
      <c r="VY34" s="0" t="n">
        <f aca="false">IF($BR34="●",SUMIFS(ST_SUM!WM:WM,ST_SUM!$L:$L,$G34)/COUNTIFS($G:$G,$G34,$BR:$BR,"●",$A:$A,VY$5)/VY$3,0)/3600/$E34</f>
        <v>0</v>
      </c>
      <c r="VZ34" s="0" t="n">
        <f aca="false">IF($BS34="●",SUMIFS(ST_SUM!WN:WN,ST_SUM!$L:$L,$G34)/COUNTIFS($G:$G,$G34,$BS:$BS,"●",$A:$A,VZ$5)/VZ$3,0)/3600/$E34</f>
        <v>0</v>
      </c>
      <c r="WA34" s="0" t="n">
        <f aca="false">IF($BT34="●",SUMIFS(ST_SUM!WO:WO,ST_SUM!$L:$L,$G34)/COUNTIFS($G:$G,$G34,$BT:$BT,"●",$A:$A,WA$5)/WA$3,0)/3600/$E34</f>
        <v>0</v>
      </c>
      <c r="WB34" s="0" t="n">
        <f aca="false">SUM(TO34:WA34)</f>
        <v>0</v>
      </c>
      <c r="WC34" s="0" t="n">
        <f aca="false">IF($H34="●",SUMIFS(ST_SUM!WQ:WQ,ST_SUM!$L:$L,$G34)/COUNTIFS($G:$G,$G34,$H:$H,"●",$A:$A,WC$5)/WC$3,0)/3600/$E34</f>
        <v>0</v>
      </c>
      <c r="WD34" s="0" t="n">
        <f aca="false">IF($I34="●",SUMIFS(ST_SUM!WR:WR,ST_SUM!$L:$L,$G34)/COUNTIFS($G:$G,$G34,$I:$I,"●",$A:$A,WD$5)/WD$3,0)/3600/$E34</f>
        <v>0</v>
      </c>
      <c r="WE34" s="0" t="n">
        <f aca="false">IF($J34="●",SUMIFS(ST_SUM!WS:WS,ST_SUM!$L:$L,$G34)/COUNTIFS($G:$G,$G34,$J:$J,"●",$A:$A,WE$5)/WE$3,0)/3600/$E34</f>
        <v>0</v>
      </c>
      <c r="WF34" s="0" t="n">
        <f aca="false">IF($K34="●",SUMIFS(ST_SUM!WT:WT,ST_SUM!$L:$L,$G34)/COUNTIFS($G:$G,$G34,$K:$K,"●",$A:$A,WF$5)/WF$3,0)/3600/$E34</f>
        <v>0</v>
      </c>
      <c r="WG34" s="0" t="n">
        <f aca="false">IF($L34="●",SUMIFS(ST_SUM!WU:WU,ST_SUM!$L:$L,$G34)/COUNTIFS($G:$G,$G34,$L:$L,"●",$A:$A,WG$5)/WG$3,0)/3600/$E34</f>
        <v>0</v>
      </c>
      <c r="WH34" s="0" t="n">
        <f aca="false">IF($M34="●",SUMIFS(ST_SUM!WV:WV,ST_SUM!$L:$L,$G34)/COUNTIFS($G:$G,$G34,$M:$M,"●",$A:$A,WH$5)/WH$3,0)/3600/$E34</f>
        <v>0</v>
      </c>
      <c r="WI34" s="0" t="n">
        <f aca="false">IF($N34="●",SUMIFS(ST_SUM!WW:WW,ST_SUM!$L:$L,$G34)/COUNTIFS($G:$G,$G34,$N:$N,"●",$A:$A,WI$5)/WI$3,0)/3600/$E34</f>
        <v>0</v>
      </c>
      <c r="WJ34" s="0" t="n">
        <f aca="false">IF($O34="●",SUMIFS(ST_SUM!WX:WX,ST_SUM!$L:$L,$G34,ST_SUM!$M:$M,IF($B34='PART METHOD'!$D$4,"FMCNC1",IF($B34='PART METHOD'!$D$6,"FMCNC2","STD")))/IF($B34='PART METHOD'!$D$4,COUNTIFS($G:$G,$G34,$O:$O,"●",$A:$A,WJ$5,$B:$B,'PART METHOD'!$D$4),IF($B34='PART METHOD'!$D$6,COUNTIFS($G:$G,$G34,$O:$O,"●",$A:$A,WJ$5,$B:$B,'PART METHOD'!$D$6),COUNTIFS($G:$G,$G34,$O:$O,"●",$A:$A,WJ$5,$B:$B,"&lt;&gt;"&amp;'PART METHOD'!$D$4,$B:$B,"&lt;&gt;"&amp;'PART METHOD'!$D$6)))/WJ$3,0)/3600/$E34</f>
        <v>0</v>
      </c>
      <c r="WK34" s="0" t="n">
        <f aca="false">IF($P34="●",SUMIFS(ST_SUM!WY:WY,ST_SUM!$L:$L,$G34,ST_SUM!$M:$M,IF($B34='PART METHOD'!$D$4,"FMCNC1",IF($B34='PART METHOD'!$D$6,"FMCNC2","STD")))/IF($B34='PART METHOD'!$D$4,COUNTIFS($G:$G,$G34,$P:$P,"●",$A:$A,WK$5,$B:$B,'PART METHOD'!$D$4),IF($B34='PART METHOD'!$D$6,COUNTIFS($G:$G,$G34,$P:$P,"●",$A:$A,WK$5,$B:$B,'PART METHOD'!$D$6),COUNTIFS($G:$G,$G34,$P:$P,"●",$A:$A,WK$5,$B:$B,"&lt;&gt;"&amp;'PART METHOD'!$D$4,$B:$B,"&lt;&gt;"&amp;'PART METHOD'!$D$6)))/WK$3,0)/3600/$E34</f>
        <v>0</v>
      </c>
      <c r="WL34" s="0" t="n">
        <f aca="false">IF($Q34="●",SUMIFS(ST_SUM!WZ:WZ,ST_SUM!$L:$L,$G34,ST_SUM!$M:$M,IF($B34='PART METHOD'!$D$4,"FMCNC1",IF($B34='PART METHOD'!$D$6,"FMCNC2","STD")))/IF($B34='PART METHOD'!$D$4,COUNTIFS($G:$G,$G34,$Q:$Q,"●",$A:$A,WL$5,$B:$B,'PART METHOD'!$D$4),IF($B34='PART METHOD'!$D$6,COUNTIFS($G:$G,$G34,$Q:$Q,"●",$A:$A,WL$5,$B:$B,'PART METHOD'!$D$6),COUNTIFS($G:$G,$G34,$Q:$Q,"●",$A:$A,WL$5,$B:$B,"&lt;&gt;"&amp;'PART METHOD'!$D$4,$B:$B,"&lt;&gt;"&amp;'PART METHOD'!$D$6)))/WL$3,0)/3600/$E34</f>
        <v>0</v>
      </c>
      <c r="WM34" s="0" t="n">
        <f aca="false">IF($R34="●",SUMIFS(ST_SUM!XA:XA,ST_SUM!$L:$L,$G34,ST_SUM!$M:$M,IF($B34='PART METHOD'!$D$4,"FMCNC1",IF($B34='PART METHOD'!$D$6,"FMCNC2","STD")))/IF($B34='PART METHOD'!$D$4,COUNTIFS($G:$G,$G34,$R:$R,"●",$A:$A,WM$5,$B:$B,'PART METHOD'!$D$4),IF($B34='PART METHOD'!$D$6,COUNTIFS($G:$G,$G34,$R:$R,"●",$A:$A,WM$5,$B:$B,'PART METHOD'!$D$6),COUNTIFS($G:$G,$G34,$R:$R,"●",$A:$A,WM$5,$B:$B,"&lt;&gt;"&amp;'PART METHOD'!$D$4,$B:$B,"&lt;&gt;"&amp;'PART METHOD'!$D$6)))/WM$3,0)/3600/$E34</f>
        <v>0</v>
      </c>
      <c r="WN34" s="0" t="n">
        <f aca="false">IF($S34="●",SUMIFS(ST_SUM!XB:XB,ST_SUM!$L:$L,$G34,ST_SUM!$M:$M,IF($B34='PART METHOD'!$D$4,"FMCNC1",IF($B34='PART METHOD'!$D$6,"FMCNC2","STD")))/IF($B34='PART METHOD'!$D$4,COUNTIFS($G:$G,$G34,$S:$S,"●",$A:$A,WN$5,$B:$B,'PART METHOD'!$D$4),IF($B34='PART METHOD'!$D$6,COUNTIFS($G:$G,$G34,$S:$S,"●",$A:$A,WN$5,$B:$B,'PART METHOD'!$D$6),COUNTIFS($G:$G,$G34,$S:$S,"●",$A:$A,WN$5,$B:$B,"&lt;&gt;"&amp;'PART METHOD'!$D$4,$B:$B,"&lt;&gt;"&amp;'PART METHOD'!$D$6)))/WN$3,0)/3600/$E34</f>
        <v>0</v>
      </c>
      <c r="WO34" s="0" t="n">
        <f aca="false">IF($T34="●",SUMIFS(ST_SUM!XC:XC,ST_SUM!$L:$L,$G34,ST_SUM!$M:$M,IF($B34='PART METHOD'!$D$4,"FMCNC1",IF($B34='PART METHOD'!$D$6,"FMCNC2","STD")))/IF($B34='PART METHOD'!$D$4,COUNTIFS($G:$G,$G34,$T:$T,"●",$A:$A,WO$5,$B:$B,'PART METHOD'!$D$4),IF($B34='PART METHOD'!$D$6,COUNTIFS($G:$G,$G34,$T:$T,"●",$A:$A,WO$5,$B:$B,'PART METHOD'!$D$6),COUNTIFS($G:$G,$G34,$T:$T,"●",$A:$A,WO$5,$B:$B,"&lt;&gt;"&amp;'PART METHOD'!$D$4,$B:$B,"&lt;&gt;"&amp;'PART METHOD'!$D$6)))/WO$3,0)/3600/$E34</f>
        <v>0</v>
      </c>
      <c r="WP34" s="0" t="n">
        <f aca="false">IF($U34="●",SUMIFS(ST_SUM!XD:XD,ST_SUM!$L:$L,$G34,ST_SUM!$M:$M,IF($B34='PART METHOD'!$D$4,"FMCNC1",IF($B34='PART METHOD'!$D$6,"FMCNC2","STD")))/IF($B34='PART METHOD'!$D$4,COUNTIFS($G:$G,$G34,$U:$U,"●",$A:$A,WP$5,$B:$B,'PART METHOD'!$D$4),IF($B34='PART METHOD'!$D$6,COUNTIFS($G:$G,$G34,$U:$U,"●",$A:$A,WP$5,$B:$B,'PART METHOD'!$D$6),COUNTIFS($G:$G,$G34,$U:$U,"●",$A:$A,WP$5,$B:$B,"&lt;&gt;"&amp;'PART METHOD'!$D$4,$B:$B,"&lt;&gt;"&amp;'PART METHOD'!$D$6)))/WP$3,0)/3600/$E34</f>
        <v>0</v>
      </c>
      <c r="WQ34" s="0" t="n">
        <f aca="false">IF($V34="●",SUMIFS(ST_SUM!XE:XE,ST_SUM!$L:$L,$G34,ST_SUM!$M:$M,IF($B34='PART METHOD'!$D$4,"FMCNC1",IF($B34='PART METHOD'!$D$6,"FMCNC2","STD")))/IF($B34='PART METHOD'!$D$4,COUNTIFS($G:$G,$G34,$V:$V,"●",$A:$A,WQ$5,$B:$B,'PART METHOD'!$D$4),IF($B34='PART METHOD'!$D$6,COUNTIFS($G:$G,$G34,$V:$V,"●",$A:$A,WQ$5,$B:$B,'PART METHOD'!$D$6),COUNTIFS($G:$G,$G34,$V:$V,"●",$A:$A,WQ$5,$B:$B,"&lt;&gt;"&amp;'PART METHOD'!$D$4,$B:$B,"&lt;&gt;"&amp;'PART METHOD'!$D$6)))/WQ$3,0)/3600/$E34</f>
        <v>0</v>
      </c>
      <c r="WR34" s="0" t="n">
        <f aca="false">IF($W34="●",SUMIFS(ST_SUM!XF:XF,ST_SUM!$L:$L,$G34,ST_SUM!$N:$N,IF($B34='PART METHOD'!$D$5,"HAND","STD"))/COUNTIFS($G:$G,$G34,$W:$W,"●",$A:$A,WR$5,$B:$B,IF($B34='PART METHOD'!$D$5,'PART METHOD'!$D$5,"&lt;&gt;"&amp;'PART METHOD'!$D$5))/WR$3,0)/3600/$E34</f>
        <v>0</v>
      </c>
      <c r="WS34" s="0" t="n">
        <f aca="false">IF($X34="●",SUMIFS(ST_SUM!XG:XG,ST_SUM!$L:$L,$G34)/COUNTIFS($G:$G,$G34,$X:$X,"●",$A:$A,WS$5)/WS$3,0)/3600/$E34</f>
        <v>0</v>
      </c>
      <c r="WT34" s="0" t="n">
        <f aca="false">IF($Y34="●",SUMIFS(ST_SUM!XH:XH,ST_SUM!$L:$L,$G34)/COUNTIFS($G:$G,$G34,$Y:$Y,"●",$A:$A,WT$5)/WT$3,0)/3600/$E34</f>
        <v>0</v>
      </c>
      <c r="WU34" s="0" t="n">
        <f aca="false">IF($Z34="●",SUMIFS(ST_SUM!XI:XI,ST_SUM!$L:$L,$G34)/COUNTIFS($G:$G,$G34,$Z:$Z,"●",$A:$A,WU$5)/WU$3,0)/3600/$E34</f>
        <v>0</v>
      </c>
      <c r="WV34" s="0" t="n">
        <f aca="false">IF($AA34="●",SUMIFS(ST_SUM!XJ:XJ,ST_SUM!$L:$L,$G34)/COUNTIFS($G:$G,$G34,$AA:$AA,"●",$A:$A,WV$5)/WV$3,0)/3600/$E34</f>
        <v>0</v>
      </c>
      <c r="WW34" s="0" t="n">
        <f aca="false">IF($AB34="●",SUMIFS(ST_SUM!XK:XK,ST_SUM!$L:$L,$G34)/COUNTIFS($G:$G,$G34,$AB:$AB,"●",$A:$A,WW$5)/WW$3,0)/3600/$E34</f>
        <v>0</v>
      </c>
      <c r="WX34" s="0" t="n">
        <f aca="false">IF($AC34="●",SUMIFS(ST_SUM!XL:XL,ST_SUM!$L:$L,$G34)/COUNTIFS($G:$G,$G34,$AC:$AC,"●",$A:$A,WX$5)/WX$3,0)/3600/$E34</f>
        <v>0</v>
      </c>
      <c r="WY34" s="0" t="n">
        <f aca="false">IF($AD34="●",SUMIFS(ST_SUM!XM:XM,ST_SUM!$L:$L,$G34)/COUNTIFS($G:$G,$G34,$AD:$AD,"●",$A:$A,WY$5)/WY$3,0)/3600/$E34</f>
        <v>0</v>
      </c>
      <c r="WZ34" s="0" t="n">
        <f aca="false">IF($AE34="●",SUMIFS(ST_SUM!XN:XN,ST_SUM!$L:$L,$G34)/COUNTIFS($G:$G,$G34,$AE:$AE,"●",$A:$A,WZ$5)/WZ$3,0)/3600/$E34</f>
        <v>0</v>
      </c>
      <c r="XA34" s="0" t="n">
        <f aca="false">IF($AF34="●",SUMIFS(ST_SUM!XO:XO,ST_SUM!$L:$L,$G34)/COUNTIFS($G:$G,$G34,$AF:$AF,"●",$A:$A,XA$5)/XA$3,0)/3600/$E34</f>
        <v>0</v>
      </c>
      <c r="XB34" s="0" t="n">
        <f aca="false">IF($AG34="●",SUMIFS(ST_SUM!XP:XP,ST_SUM!$L:$L,$G34)/COUNTIFS($G:$G,$G34,$AG:$AG,"●",$A:$A,XB$5)/XB$3,0)/3600/$E34</f>
        <v>0</v>
      </c>
      <c r="XC34" s="0" t="n">
        <f aca="false">IF($AH34="●",SUMIFS(ST_SUM!XQ:XQ,ST_SUM!$L:$L,$G34)/COUNTIFS($G:$G,$G34,$AH:$AH,"●",$A:$A,XC$5)/XC$3,0)/3600/$E34</f>
        <v>0</v>
      </c>
      <c r="XD34" s="0" t="n">
        <f aca="false">IF($AI34="●",SUMIFS(ST_SUM!XR:XR,ST_SUM!$L:$L,$G34)/COUNTIFS($G:$G,$G34,$AI:$AI,"●",$A:$A,XD$5)/XD$3,0)/3600/$E34</f>
        <v>0</v>
      </c>
      <c r="XE34" s="0" t="n">
        <f aca="false">IF($AJ34="●",SUMIFS(ST_SUM!XS:XS,ST_SUM!$L:$L,$G34)/COUNTIFS($G:$G,$G34,$AJ:$AJ,"●",$A:$A,XE$5)/XE$3,0)/3600/$E34</f>
        <v>0</v>
      </c>
      <c r="XF34" s="0" t="n">
        <f aca="false">IF($AK34="●",SUMIFS(ST_SUM!XT:XT,ST_SUM!$L:$L,$G34)/COUNTIFS($G:$G,$G34,$AK:$AK,"●",$A:$A,XF$5)/XF$3,0)/3600/$E34</f>
        <v>0</v>
      </c>
      <c r="XG34" s="0" t="n">
        <f aca="false">IF($AL34="●",SUMIFS(ST_SUM!XU:XU,ST_SUM!$L:$L,$G34)/COUNTIFS($G:$G,$G34,$AL:$AL,"●",$A:$A,XG$5)/XG$3,0)/3600/$E34</f>
        <v>0</v>
      </c>
      <c r="XH34" s="0" t="n">
        <f aca="false">IF($AM34="●",SUMIFS(ST_SUM!XV:XV,ST_SUM!$L:$L,$G34)/COUNTIFS($G:$G,$G34,$AM:$AM,"●",$A:$A,XH$5)/XH$3,0)/3600/$E34</f>
        <v>0</v>
      </c>
      <c r="XI34" s="0" t="n">
        <f aca="false">IF($AN34="●",SUMIFS(ST_SUM!XW:XW,ST_SUM!$L:$L,$G34)/COUNTIFS($G:$G,$G34,$AN:$AN,"●",$A:$A,XI$5)/XI$3,0)/3600/$E34</f>
        <v>0</v>
      </c>
      <c r="XJ34" s="0" t="n">
        <f aca="false">IF($AO34="●",SUMIFS(ST_SUM!XX:XX,ST_SUM!$L:$L,$G34)/COUNTIFS($G:$G,$G34,$AO:$AO,"●",$A:$A,XJ$5)/XJ$3,0)/3600/$E34</f>
        <v>0</v>
      </c>
      <c r="XK34" s="0" t="n">
        <f aca="false">IF($AP34="●",SUMIFS(ST_SUM!XY:XY,ST_SUM!$L:$L,$G34)/COUNTIFS($G:$G,$G34,$AP:$AP,"●",$A:$A,XK$5)/XK$3,0)/3600/$E34</f>
        <v>0</v>
      </c>
      <c r="XL34" s="0" t="n">
        <f aca="false">IF($AQ34="●",SUMIFS(ST_SUM!XZ:XZ,ST_SUM!$L:$L,$G34)/COUNTIFS($G:$G,$G34,$AQ:$AQ,"●",$A:$A,XL$5)/XL$3,0)/3600/$E34</f>
        <v>0</v>
      </c>
      <c r="XM34" s="0" t="n">
        <f aca="false">IF($AR34="●",SUMIFS(ST_SUM!YA:YA,ST_SUM!$L:$L,$G34)/COUNTIFS($G:$G,$G34,$AR:$AR,"●",$A:$A,XM$5)/XM$3,0)/3600/$E34</f>
        <v>0</v>
      </c>
      <c r="XN34" s="0" t="n">
        <f aca="false">IF($AS34="●",SUMIFS(ST_SUM!YB:YB,ST_SUM!$L:$L,$G34)/COUNTIFS($G:$G,$G34,$AS:$AS,"●",$A:$A,XN$5)/XN$3,0)/3600/$E34</f>
        <v>0</v>
      </c>
      <c r="XO34" s="0" t="n">
        <f aca="false">IF($AT34="●",SUMIFS(ST_SUM!YC:YC,ST_SUM!$L:$L,$G34)/COUNTIFS($G:$G,$G34,$AT:$AT,"●",$A:$A,XO$5)/XO$3,0)/3600/$E34</f>
        <v>0</v>
      </c>
      <c r="XP34" s="0" t="n">
        <f aca="false">IF($AU34="●",SUMIFS(ST_SUM!YD:YD,ST_SUM!$L:$L,$G34)/COUNTIFS($G:$G,$G34,$AU:$AU,"●",$A:$A,XP$5)/XP$3,0)/3600/$E34</f>
        <v>0</v>
      </c>
      <c r="XQ34" s="0" t="n">
        <f aca="false">IF($AV34="●",SUMIFS(ST_SUM!YE:YE,ST_SUM!$L:$L,$G34)/COUNTIFS($G:$G,$G34,$AV:$AV,"●",$A:$A,XQ$5)/XQ$3,0)/3600/$E34</f>
        <v>0</v>
      </c>
      <c r="XR34" s="0" t="n">
        <f aca="false">IF($AW34="●",SUMIFS(ST_SUM!YF:YF,ST_SUM!$L:$L,$G34)/COUNTIFS($G:$G,$G34,$AW:$AW,"●",$A:$A,XR$5)/XR$3,0)/3600/$E34</f>
        <v>0</v>
      </c>
      <c r="XS34" s="0" t="n">
        <f aca="false">IF($AX34="●",SUMIFS(ST_SUM!YG:YG,ST_SUM!$L:$L,$G34)/COUNTIFS($G:$G,$G34,$AX:$AX,"●",$A:$A,XS$5)/XS$3,0)/3600/$E34</f>
        <v>0</v>
      </c>
      <c r="XT34" s="0" t="n">
        <f aca="false">IF($AY34="●",SUMIFS(ST_SUM!YH:YH,ST_SUM!$L:$L,$G34)/COUNTIFS($G:$G,$G34,$AY:$AY,"●",$A:$A,XT$5)/XT$3,0)/3600/$E34</f>
        <v>0</v>
      </c>
      <c r="XU34" s="0" t="n">
        <f aca="false">IF($AZ34="●",SUMIFS(ST_SUM!YI:YI,ST_SUM!$L:$L,$G34)/COUNTIFS($G:$G,$G34,$AZ:$AZ,"●",$A:$A,XU$5)/XU$3,0)/3600/$E34</f>
        <v>0</v>
      </c>
      <c r="XV34" s="0" t="n">
        <f aca="false">IF($BA34="●",SUMIFS(ST_SUM!YJ:YJ,ST_SUM!$L:$L,$G34)/COUNTIFS($G:$G,$G34,$BA:$BA,"●",$A:$A,XV$5)/XV$3,0)/3600/$E34</f>
        <v>0</v>
      </c>
      <c r="XW34" s="0" t="n">
        <f aca="false">IF($BB34="●",SUMIFS(ST_SUM!YK:YK,ST_SUM!$L:$L,$G34)/COUNTIFS($G:$G,$G34,$BB:$BB,"●",$A:$A,XW$5)/XW$3,0)/3600/$E34</f>
        <v>0</v>
      </c>
      <c r="XX34" s="0" t="n">
        <f aca="false">IF($BC34="●",SUMIFS(ST_SUM!YL:YL,ST_SUM!$L:$L,$G34)/COUNTIFS($G:$G,$G34,$BC:$BC,"●",$A:$A,XX$5)/XX$3,0)/3600/$E34</f>
        <v>0</v>
      </c>
      <c r="XY34" s="0" t="n">
        <f aca="false">IF($BD34="●",SUMIFS(ST_SUM!YM:YM,ST_SUM!$L:$L,$G34)/COUNTIFS($G:$G,$G34,$BD:$BD,"●",$A:$A,XY$5)/XY$3,0)/3600/$E34</f>
        <v>0</v>
      </c>
      <c r="XZ34" s="0" t="n">
        <f aca="false">IF($BE34="●",SUMIFS(ST_SUM!YN:YN,ST_SUM!$L:$L,$G34)/COUNTIFS($G:$G,$G34,$BE:$BE,"●",$A:$A,XZ$5)/XZ$3,0)/3600/$E34</f>
        <v>0</v>
      </c>
      <c r="YA34" s="0" t="n">
        <f aca="false">IF($BF34="●",SUMIFS(ST_SUM!YO:YO,ST_SUM!$L:$L,$G34)/COUNTIFS($G:$G,$G34,$BF:$BF,"●",$A:$A,YA$5)/YA$3,0)/3600/$E34</f>
        <v>0</v>
      </c>
      <c r="YB34" s="0" t="n">
        <f aca="false">IF($BG34="●",SUMIFS(ST_SUM!YP:YP,ST_SUM!$L:$L,$G34)/COUNTIFS($G:$G,$G34,$BG:$BG,"●",$A:$A,YB$5)/YB$3,0)/3600/$E34</f>
        <v>0</v>
      </c>
      <c r="YC34" s="0" t="n">
        <f aca="false">IF($BH34="●",SUMIFS(ST_SUM!YQ:YQ,ST_SUM!$L:$L,$G34)/COUNTIFS($G:$G,$G34,$BH:$BH,"●",$A:$A,YC$5)/YC$3,0)/3600/$E34</f>
        <v>0</v>
      </c>
      <c r="YD34" s="0" t="n">
        <f aca="false">IF($BI34="●",SUMIFS(ST_SUM!YR:YR,ST_SUM!$L:$L,$G34)/COUNTIFS($G:$G,$G34,$BI:$BI,"●",$A:$A,YD$5)/YD$3,0)/3600/$E34</f>
        <v>0</v>
      </c>
      <c r="YE34" s="0" t="n">
        <f aca="false">IF($BJ34="●",SUMIFS(ST_SUM!YS:YS,ST_SUM!$L:$L,$G34)/COUNTIFS($G:$G,$G34,$BJ:$BJ,"●",$A:$A,YE$5)/YE$3,0)/3600/$E34</f>
        <v>0</v>
      </c>
      <c r="YF34" s="0" t="n">
        <f aca="false">IF($BK34="●",SUMIFS(ST_SUM!YT:YT,ST_SUM!$L:$L,$G34)/COUNTIFS($G:$G,$G34,$BK:$BK,"●",$A:$A,YF$5)/YF$3,0)/3600/$E34</f>
        <v>0</v>
      </c>
      <c r="YG34" s="0" t="n">
        <f aca="false">IF($BL34="●",SUMIFS(ST_SUM!YU:YU,ST_SUM!$L:$L,$G34)/COUNTIFS($G:$G,$G34,$BL:$BL,"●",$A:$A,YG$5)/YG$3,0)/3600/$E34</f>
        <v>0</v>
      </c>
      <c r="YH34" s="0" t="n">
        <f aca="false">IF($BM34="●",SUMIFS(ST_SUM!YV:YV,ST_SUM!$L:$L,$G34)/COUNTIFS($G:$G,$G34,$BM:$BM,"●",$A:$A,YH$5)/YH$3,0)/3600/$E34</f>
        <v>0</v>
      </c>
      <c r="YI34" s="0" t="n">
        <f aca="false">IF($BN34="●",SUMIFS(ST_SUM!YW:YW,ST_SUM!$L:$L,$G34)/COUNTIFS($G:$G,$G34,$BN:$BN,"●",$A:$A,YI$5)/YI$3,0)/3600/$E34</f>
        <v>0</v>
      </c>
      <c r="YJ34" s="0" t="n">
        <f aca="false">IF($BO34="●",SUMIFS(ST_SUM!YX:YX,ST_SUM!$L:$L,$G34)/COUNTIFS($G:$G,$G34,$BO:$BO,"●",$A:$A,YJ$5)/YJ$3,0)/3600/$E34</f>
        <v>0</v>
      </c>
      <c r="YK34" s="0" t="n">
        <f aca="false">IF($BP34="●",SUMIFS(ST_SUM!YY:YY,ST_SUM!$L:$L,$G34)/COUNTIFS($G:$G,$G34,$BP:$BP,"●",$A:$A,YK$5)/YK$3,0)/3600/$E34</f>
        <v>0</v>
      </c>
      <c r="YL34" s="0" t="n">
        <f aca="false">IF($BQ34="●",SUMIFS(ST_SUM!YZ:YZ,ST_SUM!$L:$L,$G34)/COUNTIFS($G:$G,$G34,$BQ:$BQ,"●",$A:$A,YL$5)/YL$3,0)/3600/$E34</f>
        <v>0</v>
      </c>
      <c r="YM34" s="0" t="n">
        <f aca="false">IF($BR34="●",SUMIFS(ST_SUM!ZA:ZA,ST_SUM!$L:$L,$G34)/COUNTIFS($G:$G,$G34,$BR:$BR,"●",$A:$A,YM$5)/YM$3,0)/3600/$E34</f>
        <v>0</v>
      </c>
      <c r="YN34" s="0" t="n">
        <f aca="false">IF($BS34="●",SUMIFS(ST_SUM!ZB:ZB,ST_SUM!$L:$L,$G34)/COUNTIFS($G:$G,$G34,$BS:$BS,"●",$A:$A,YN$5)/YN$3,0)/3600/$E34</f>
        <v>0</v>
      </c>
      <c r="YO34" s="0" t="n">
        <f aca="false">IF($BT34="●",SUMIFS(ST_SUM!ZC:ZC,ST_SUM!$L:$L,$G34)/COUNTIFS($G:$G,$G34,$BT:$BT,"●",$A:$A,YO$5)/YO$3,0)/3600/$E34</f>
        <v>0</v>
      </c>
      <c r="YP34" s="0" t="n">
        <f aca="false">SUM(WC34:YO34)</f>
        <v>0</v>
      </c>
      <c r="YQ34" s="0" t="n">
        <f aca="false">IF($H34="●",SUMIFS(ST_SUM!ZE:ZE,ST_SUM!$L:$L,$G34)/COUNTIFS($G:$G,$G34,$H:$H,"●",$A:$A,YQ$5)/YQ$3,0)/3600/$E34</f>
        <v>0</v>
      </c>
      <c r="YR34" s="0" t="n">
        <f aca="false">IF($I34="●",SUMIFS(ST_SUM!ZF:ZF,ST_SUM!$L:$L,$G34)/COUNTIFS($G:$G,$G34,$I:$I,"●",$A:$A,YR$5)/YR$3,0)/3600/$E34</f>
        <v>0</v>
      </c>
      <c r="YS34" s="0" t="n">
        <f aca="false">IF($J34="●",SUMIFS(ST_SUM!ZG:ZG,ST_SUM!$L:$L,$G34)/COUNTIFS($G:$G,$G34,$J:$J,"●",$A:$A,YS$5)/YS$3,0)/3600/$E34</f>
        <v>0</v>
      </c>
      <c r="YT34" s="0" t="n">
        <f aca="false">IF($K34="●",SUMIFS(ST_SUM!ZH:ZH,ST_SUM!$L:$L,$G34)/COUNTIFS($G:$G,$G34,$K:$K,"●",$A:$A,YT$5)/YT$3,0)/3600/$E34</f>
        <v>0</v>
      </c>
      <c r="YU34" s="0" t="n">
        <f aca="false">IF($L34="●",SUMIFS(ST_SUM!ZI:ZI,ST_SUM!$L:$L,$G34)/COUNTIFS($G:$G,$G34,$L:$L,"●",$A:$A,YU$5)/YU$3,0)/3600/$E34</f>
        <v>0</v>
      </c>
      <c r="YV34" s="0" t="n">
        <f aca="false">IF($M34="●",SUMIFS(ST_SUM!ZJ:ZJ,ST_SUM!$L:$L,$G34)/COUNTIFS($G:$G,$G34,$M:$M,"●",$A:$A,YV$5)/YV$3,0)/3600/$E34</f>
        <v>0</v>
      </c>
      <c r="YW34" s="0" t="n">
        <f aca="false">IF($N34="●",SUMIFS(ST_SUM!ZK:ZK,ST_SUM!$L:$L,$G34)/COUNTIFS($G:$G,$G34,$N:$N,"●",$A:$A,YW$5)/YW$3,0)/3600/$E34</f>
        <v>0</v>
      </c>
      <c r="YX34" s="0" t="n">
        <f aca="false">IF($O34="●",SUMIFS(ST_SUM!ZL:ZL,ST_SUM!$L:$L,$G34,ST_SUM!$M:$M,IF($B34='PART METHOD'!$D$4,"FMCNC1",IF($B34='PART METHOD'!$D$6,"FMCNC2","STD")))/IF($B34='PART METHOD'!$D$4,COUNTIFS($G:$G,$G34,$O:$O,"●",$A:$A,YX$5,$B:$B,'PART METHOD'!$D$4),IF($B34='PART METHOD'!$D$6,COUNTIFS($G:$G,$G34,$O:$O,"●",$A:$A,YX$5,$B:$B,'PART METHOD'!$D$6),COUNTIFS($G:$G,$G34,$O:$O,"●",$A:$A,YX$5,$B:$B,"&lt;&gt;"&amp;'PART METHOD'!$D$4,$B:$B,"&lt;&gt;"&amp;'PART METHOD'!$D$6)))/YX$3,0)/3600/$E34</f>
        <v>0</v>
      </c>
      <c r="YY34" s="0" t="n">
        <f aca="false">IF($P34="●",SUMIFS(ST_SUM!ZM:ZM,ST_SUM!$L:$L,$G34,ST_SUM!$M:$M,IF($B34='PART METHOD'!$D$4,"FMCNC1",IF($B34='PART METHOD'!$D$6,"FMCNC2","STD")))/IF($B34='PART METHOD'!$D$4,COUNTIFS($G:$G,$G34,$P:$P,"●",$A:$A,YY$5,$B:$B,'PART METHOD'!$D$4),IF($B34='PART METHOD'!$D$6,COUNTIFS($G:$G,$G34,$P:$P,"●",$A:$A,YY$5,$B:$B,'PART METHOD'!$D$6),COUNTIFS($G:$G,$G34,$P:$P,"●",$A:$A,YY$5,$B:$B,"&lt;&gt;"&amp;'PART METHOD'!$D$4,$B:$B,"&lt;&gt;"&amp;'PART METHOD'!$D$6)))/YY$3,0)/3600/$E34</f>
        <v>0</v>
      </c>
      <c r="YZ34" s="0" t="n">
        <f aca="false">IF($Q34="●",SUMIFS(ST_SUM!ZN:ZN,ST_SUM!$L:$L,$G34,ST_SUM!$M:$M,IF($B34='PART METHOD'!$D$4,"FMCNC1",IF($B34='PART METHOD'!$D$6,"FMCNC2","STD")))/IF($B34='PART METHOD'!$D$4,COUNTIFS($G:$G,$G34,$Q:$Q,"●",$A:$A,YZ$5,$B:$B,'PART METHOD'!$D$4),IF($B34='PART METHOD'!$D$6,COUNTIFS($G:$G,$G34,$Q:$Q,"●",$A:$A,YZ$5,$B:$B,'PART METHOD'!$D$6),COUNTIFS($G:$G,$G34,$Q:$Q,"●",$A:$A,YZ$5,$B:$B,"&lt;&gt;"&amp;'PART METHOD'!$D$4,$B:$B,"&lt;&gt;"&amp;'PART METHOD'!$D$6)))/YZ$3,0)/3600/$E34</f>
        <v>0</v>
      </c>
      <c r="ZA34" s="0" t="n">
        <f aca="false">IF($R34="●",SUMIFS(ST_SUM!ZO:ZO,ST_SUM!$L:$L,$G34,ST_SUM!$M:$M,IF($B34='PART METHOD'!$D$4,"FMCNC1",IF($B34='PART METHOD'!$D$6,"FMCNC2","STD")))/IF($B34='PART METHOD'!$D$4,COUNTIFS($G:$G,$G34,$R:$R,"●",$A:$A,ZA$5,$B:$B,'PART METHOD'!$D$4),IF($B34='PART METHOD'!$D$6,COUNTIFS($G:$G,$G34,$R:$R,"●",$A:$A,ZA$5,$B:$B,'PART METHOD'!$D$6),COUNTIFS($G:$G,$G34,$R:$R,"●",$A:$A,ZA$5,$B:$B,"&lt;&gt;"&amp;'PART METHOD'!$D$4,$B:$B,"&lt;&gt;"&amp;'PART METHOD'!$D$6)))/ZA$3,0)/3600/$E34</f>
        <v>0</v>
      </c>
      <c r="ZB34" s="0" t="n">
        <f aca="false">IF($S34="●",SUMIFS(ST_SUM!ZP:ZP,ST_SUM!$L:$L,$G34,ST_SUM!$M:$M,IF($B34='PART METHOD'!$D$4,"FMCNC1",IF($B34='PART METHOD'!$D$6,"FMCNC2","STD")))/IF($B34='PART METHOD'!$D$4,COUNTIFS($G:$G,$G34,$S:$S,"●",$A:$A,ZB$5,$B:$B,'PART METHOD'!$D$4),IF($B34='PART METHOD'!$D$6,COUNTIFS($G:$G,$G34,$S:$S,"●",$A:$A,ZB$5,$B:$B,'PART METHOD'!$D$6),COUNTIFS($G:$G,$G34,$S:$S,"●",$A:$A,ZB$5,$B:$B,"&lt;&gt;"&amp;'PART METHOD'!$D$4,$B:$B,"&lt;&gt;"&amp;'PART METHOD'!$D$6)))/ZB$3,0)/3600/$E34</f>
        <v>0</v>
      </c>
      <c r="ZC34" s="0" t="n">
        <f aca="false">IF($T34="●",SUMIFS(ST_SUM!ZQ:ZQ,ST_SUM!$L:$L,$G34,ST_SUM!$M:$M,IF($B34='PART METHOD'!$D$4,"FMCNC1",IF($B34='PART METHOD'!$D$6,"FMCNC2","STD")))/IF($B34='PART METHOD'!$D$4,COUNTIFS($G:$G,$G34,$T:$T,"●",$A:$A,ZC$5,$B:$B,'PART METHOD'!$D$4),IF($B34='PART METHOD'!$D$6,COUNTIFS($G:$G,$G34,$T:$T,"●",$A:$A,ZC$5,$B:$B,'PART METHOD'!$D$6),COUNTIFS($G:$G,$G34,$T:$T,"●",$A:$A,ZC$5,$B:$B,"&lt;&gt;"&amp;'PART METHOD'!$D$4,$B:$B,"&lt;&gt;"&amp;'PART METHOD'!$D$6)))/ZC$3,0)/3600/$E34</f>
        <v>0</v>
      </c>
      <c r="ZD34" s="0" t="n">
        <f aca="false">IF($U34="●",SUMIFS(ST_SUM!ZR:ZR,ST_SUM!$L:$L,$G34,ST_SUM!$M:$M,IF($B34='PART METHOD'!$D$4,"FMCNC1",IF($B34='PART METHOD'!$D$6,"FMCNC2","STD")))/IF($B34='PART METHOD'!$D$4,COUNTIFS($G:$G,$G34,$U:$U,"●",$A:$A,ZD$5,$B:$B,'PART METHOD'!$D$4),IF($B34='PART METHOD'!$D$6,COUNTIFS($G:$G,$G34,$U:$U,"●",$A:$A,ZD$5,$B:$B,'PART METHOD'!$D$6),COUNTIFS($G:$G,$G34,$U:$U,"●",$A:$A,ZD$5,$B:$B,"&lt;&gt;"&amp;'PART METHOD'!$D$4,$B:$B,"&lt;&gt;"&amp;'PART METHOD'!$D$6)))/ZD$3,0)/3600/$E34</f>
        <v>0</v>
      </c>
      <c r="ZE34" s="0" t="n">
        <f aca="false">IF($V34="●",SUMIFS(ST_SUM!ZS:ZS,ST_SUM!$L:$L,$G34,ST_SUM!$M:$M,IF($B34='PART METHOD'!$D$4,"FMCNC1",IF($B34='PART METHOD'!$D$6,"FMCNC2","STD")))/IF($B34='PART METHOD'!$D$4,COUNTIFS($G:$G,$G34,$V:$V,"●",$A:$A,ZE$5,$B:$B,'PART METHOD'!$D$4),IF($B34='PART METHOD'!$D$6,COUNTIFS($G:$G,$G34,$V:$V,"●",$A:$A,ZE$5,$B:$B,'PART METHOD'!$D$6),COUNTIFS($G:$G,$G34,$V:$V,"●",$A:$A,ZE$5,$B:$B,"&lt;&gt;"&amp;'PART METHOD'!$D$4,$B:$B,"&lt;&gt;"&amp;'PART METHOD'!$D$6)))/ZE$3,0)/3600/$E34</f>
        <v>0</v>
      </c>
      <c r="ZF34" s="0" t="n">
        <f aca="false">IF($W34="●",SUMIFS(ST_SUM!ZT:ZT,ST_SUM!$L:$L,$G34,ST_SUM!$N:$N,IF($B34='PART METHOD'!$D$5,"HAND","STD"))/COUNTIFS($G:$G,$G34,$W:$W,"●",$A:$A,ZF$5,$B:$B,IF($B34='PART METHOD'!$D$5,'PART METHOD'!$D$5,"&lt;&gt;"&amp;'PART METHOD'!$D$5))/ZF$3,0)/3600/$E34</f>
        <v>0</v>
      </c>
      <c r="ZG34" s="0" t="n">
        <f aca="false">IF($X34="●",SUMIFS(ST_SUM!ZU:ZU,ST_SUM!$L:$L,$G34)/COUNTIFS($G:$G,$G34,$X:$X,"●",$A:$A,ZG$5)/ZG$3,0)/3600/$E34</f>
        <v>0</v>
      </c>
      <c r="ZH34" s="0" t="n">
        <f aca="false">IF($Y34="●",SUMIFS(ST_SUM!ZV:ZV,ST_SUM!$L:$L,$G34)/COUNTIFS($G:$G,$G34,$Y:$Y,"●",$A:$A,ZH$5)/ZH$3,0)/3600/$E34</f>
        <v>0</v>
      </c>
      <c r="ZI34" s="0" t="n">
        <f aca="false">IF($Z34="●",SUMIFS(ST_SUM!ZW:ZW,ST_SUM!$L:$L,$G34)/COUNTIFS($G:$G,$G34,$Z:$Z,"●",$A:$A,ZI$5)/ZI$3,0)/3600/$E34</f>
        <v>0</v>
      </c>
      <c r="ZJ34" s="0" t="n">
        <f aca="false">IF($AA34="●",SUMIFS(ST_SUM!ZX:ZX,ST_SUM!$L:$L,$G34)/COUNTIFS($G:$G,$G34,$AA:$AA,"●",$A:$A,ZJ$5)/ZJ$3,0)/3600/$E34</f>
        <v>0</v>
      </c>
      <c r="ZK34" s="0" t="n">
        <f aca="false">IF($AB34="●",SUMIFS(ST_SUM!ZY:ZY,ST_SUM!$L:$L,$G34)/COUNTIFS($G:$G,$G34,$AB:$AB,"●",$A:$A,ZK$5)/ZK$3,0)/3600/$E34</f>
        <v>0</v>
      </c>
      <c r="ZL34" s="0" t="n">
        <f aca="false">IF($AC34="●",SUMIFS(ST_SUM!ZZ:ZZ,ST_SUM!$L:$L,$G34)/COUNTIFS($G:$G,$G34,$AC:$AC,"●",$A:$A,ZL$5)/ZL$3,0)/3600/$E34</f>
        <v>0</v>
      </c>
      <c r="ZM34" s="0" t="n">
        <f aca="false">IF($AD34="●",SUMIFS(ST_SUM!AAA:AAA,ST_SUM!$L:$L,$G34)/COUNTIFS($G:$G,$G34,$AD:$AD,"●",$A:$A,ZM$5)/ZM$3,0)/3600/$E34</f>
        <v>0</v>
      </c>
      <c r="ZN34" s="0" t="n">
        <f aca="false">IF($AE34="●",SUMIFS(ST_SUM!AAB:AAB,ST_SUM!$L:$L,$G34)/COUNTIFS($G:$G,$G34,$AE:$AE,"●",$A:$A,ZN$5)/ZN$3,0)/3600/$E34</f>
        <v>0</v>
      </c>
      <c r="ZO34" s="0" t="n">
        <f aca="false">IF($AF34="●",SUMIFS(ST_SUM!AAC:AAC,ST_SUM!$L:$L,$G34)/COUNTIFS($G:$G,$G34,$AF:$AF,"●",$A:$A,ZO$5)/ZO$3,0)/3600/$E34</f>
        <v>0</v>
      </c>
      <c r="ZP34" s="0" t="n">
        <f aca="false">IF($AG34="●",SUMIFS(ST_SUM!AAD:AAD,ST_SUM!$L:$L,$G34)/COUNTIFS($G:$G,$G34,$AG:$AG,"●",$A:$A,ZP$5)/ZP$3,0)/3600/$E34</f>
        <v>0</v>
      </c>
      <c r="ZQ34" s="0" t="n">
        <f aca="false">IF($AH34="●",SUMIFS(ST_SUM!AAE:AAE,ST_SUM!$L:$L,$G34)/COUNTIFS($G:$G,$G34,$AH:$AH,"●",$A:$A,ZQ$5)/ZQ$3,0)/3600/$E34</f>
        <v>0</v>
      </c>
      <c r="ZR34" s="0" t="n">
        <f aca="false">IF($AI34="●",SUMIFS(ST_SUM!AAF:AAF,ST_SUM!$L:$L,$G34)/COUNTIFS($G:$G,$G34,$AI:$AI,"●",$A:$A,ZR$5)/ZR$3,0)/3600/$E34</f>
        <v>0</v>
      </c>
      <c r="ZS34" s="0" t="n">
        <f aca="false">IF($AJ34="●",SUMIFS(ST_SUM!AAG:AAG,ST_SUM!$L:$L,$G34)/COUNTIFS($G:$G,$G34,$AJ:$AJ,"●",$A:$A,ZS$5)/ZS$3,0)/3600/$E34</f>
        <v>0</v>
      </c>
      <c r="ZT34" s="0" t="n">
        <f aca="false">IF($AK34="●",SUMIFS(ST_SUM!AAH:AAH,ST_SUM!$L:$L,$G34)/COUNTIFS($G:$G,$G34,$AK:$AK,"●",$A:$A,ZT$5)/ZT$3,0)/3600/$E34</f>
        <v>0</v>
      </c>
      <c r="ZU34" s="0" t="n">
        <f aca="false">IF($AL34="●",SUMIFS(ST_SUM!AAI:AAI,ST_SUM!$L:$L,$G34)/COUNTIFS($G:$G,$G34,$AL:$AL,"●",$A:$A,ZU$5)/ZU$3,0)/3600/$E34</f>
        <v>0</v>
      </c>
      <c r="ZV34" s="0" t="n">
        <f aca="false">IF($AM34="●",SUMIFS(ST_SUM!AAJ:AAJ,ST_SUM!$L:$L,$G34)/COUNTIFS($G:$G,$G34,$AM:$AM,"●",$A:$A,ZV$5)/ZV$3,0)/3600/$E34</f>
        <v>0</v>
      </c>
      <c r="ZW34" s="0" t="n">
        <f aca="false">IF($AN34="●",SUMIFS(ST_SUM!AAK:AAK,ST_SUM!$L:$L,$G34)/COUNTIFS($G:$G,$G34,$AN:$AN,"●",$A:$A,ZW$5)/ZW$3,0)/3600/$E34</f>
        <v>0</v>
      </c>
      <c r="ZX34" s="0" t="n">
        <f aca="false">IF($AO34="●",SUMIFS(ST_SUM!AAL:AAL,ST_SUM!$L:$L,$G34)/COUNTIFS($G:$G,$G34,$AO:$AO,"●",$A:$A,ZX$5)/ZX$3,0)/3600/$E34</f>
        <v>0</v>
      </c>
      <c r="ZY34" s="0" t="n">
        <f aca="false">IF($AP34="●",SUMIFS(ST_SUM!AAM:AAM,ST_SUM!$L:$L,$G34)/COUNTIFS($G:$G,$G34,$AP:$AP,"●",$A:$A,ZY$5)/ZY$3,0)/3600/$E34</f>
        <v>0</v>
      </c>
      <c r="ZZ34" s="0" t="n">
        <f aca="false">IF($AQ34="●",SUMIFS(ST_SUM!AAN:AAN,ST_SUM!$L:$L,$G34)/COUNTIFS($G:$G,$G34,$AQ:$AQ,"●",$A:$A,ZZ$5)/ZZ$3,0)/3600/$E34</f>
        <v>0</v>
      </c>
      <c r="AAA34" s="0" t="n">
        <f aca="false">IF($AR34="●",SUMIFS(ST_SUM!AAO:AAO,ST_SUM!$L:$L,$G34)/COUNTIFS($G:$G,$G34,$AR:$AR,"●",$A:$A,AAA$5)/AAA$3,0)/3600/$E34</f>
        <v>0</v>
      </c>
      <c r="AAB34" s="0" t="n">
        <f aca="false">IF($AS34="●",SUMIFS(ST_SUM!AAP:AAP,ST_SUM!$L:$L,$G34)/COUNTIFS($G:$G,$G34,$AS:$AS,"●",$A:$A,AAB$5)/AAB$3,0)/3600/$E34</f>
        <v>0</v>
      </c>
      <c r="AAC34" s="0" t="n">
        <f aca="false">IF($AT34="●",SUMIFS(ST_SUM!AAQ:AAQ,ST_SUM!$L:$L,$G34)/COUNTIFS($G:$G,$G34,$AT:$AT,"●",$A:$A,AAC$5)/AAC$3,0)/3600/$E34</f>
        <v>0</v>
      </c>
      <c r="AAD34" s="0" t="n">
        <f aca="false">IF($AU34="●",SUMIFS(ST_SUM!AAR:AAR,ST_SUM!$L:$L,$G34)/COUNTIFS($G:$G,$G34,$AU:$AU,"●",$A:$A,AAD$5)/AAD$3,0)/3600/$E34</f>
        <v>0</v>
      </c>
      <c r="AAE34" s="0" t="n">
        <f aca="false">IF($AV34="●",SUMIFS(ST_SUM!AAS:AAS,ST_SUM!$L:$L,$G34)/COUNTIFS($G:$G,$G34,$AV:$AV,"●",$A:$A,AAE$5)/AAE$3,0)/3600/$E34</f>
        <v>0</v>
      </c>
      <c r="AAF34" s="0" t="n">
        <f aca="false">IF($AW34="●",SUMIFS(ST_SUM!AAT:AAT,ST_SUM!$L:$L,$G34)/COUNTIFS($G:$G,$G34,$AW:$AW,"●",$A:$A,AAF$5)/AAF$3,0)/3600/$E34</f>
        <v>0</v>
      </c>
      <c r="AAG34" s="0" t="n">
        <f aca="false">IF($AX34="●",SUMIFS(ST_SUM!AAU:AAU,ST_SUM!$L:$L,$G34)/COUNTIFS($G:$G,$G34,$AX:$AX,"●",$A:$A,AAG$5)/AAG$3,0)/3600/$E34</f>
        <v>0</v>
      </c>
      <c r="AAH34" s="0" t="n">
        <f aca="false">IF($AY34="●",SUMIFS(ST_SUM!AAV:AAV,ST_SUM!$L:$L,$G34)/COUNTIFS($G:$G,$G34,$AY:$AY,"●",$A:$A,AAH$5)/AAH$3,0)/3600/$E34</f>
        <v>0</v>
      </c>
      <c r="AAI34" s="0" t="n">
        <f aca="false">IF($AZ34="●",SUMIFS(ST_SUM!AAW:AAW,ST_SUM!$L:$L,$G34)/COUNTIFS($G:$G,$G34,$AZ:$AZ,"●",$A:$A,AAI$5)/AAI$3,0)/3600/$E34</f>
        <v>0</v>
      </c>
      <c r="AAJ34" s="0" t="n">
        <f aca="false">IF($BA34="●",SUMIFS(ST_SUM!AAX:AAX,ST_SUM!$L:$L,$G34)/COUNTIFS($G:$G,$G34,$BA:$BA,"●",$A:$A,AAJ$5)/AAJ$3,0)/3600/$E34</f>
        <v>0</v>
      </c>
      <c r="AAK34" s="0" t="n">
        <f aca="false">IF($BB34="●",SUMIFS(ST_SUM!AAY:AAY,ST_SUM!$L:$L,$G34)/COUNTIFS($G:$G,$G34,$BB:$BB,"●",$A:$A,AAK$5)/AAK$3,0)/3600/$E34</f>
        <v>0</v>
      </c>
      <c r="AAL34" s="0" t="n">
        <f aca="false">IF($BC34="●",SUMIFS(ST_SUM!AAZ:AAZ,ST_SUM!$L:$L,$G34)/COUNTIFS($G:$G,$G34,$BC:$BC,"●",$A:$A,AAL$5)/AAL$3,0)/3600/$E34</f>
        <v>0</v>
      </c>
      <c r="AAM34" s="0" t="n">
        <f aca="false">IF($BD34="●",SUMIFS(ST_SUM!ABA:ABA,ST_SUM!$L:$L,$G34)/COUNTIFS($G:$G,$G34,$BD:$BD,"●",$A:$A,AAM$5)/AAM$3,0)/3600/$E34</f>
        <v>0</v>
      </c>
      <c r="AAN34" s="0" t="n">
        <f aca="false">IF($BE34="●",SUMIFS(ST_SUM!ABB:ABB,ST_SUM!$L:$L,$G34)/COUNTIFS($G:$G,$G34,$BE:$BE,"●",$A:$A,AAN$5)/AAN$3,0)/3600/$E34</f>
        <v>0</v>
      </c>
      <c r="AAO34" s="0" t="n">
        <f aca="false">IF($BF34="●",SUMIFS(ST_SUM!ABC:ABC,ST_SUM!$L:$L,$G34)/COUNTIFS($G:$G,$G34,$BF:$BF,"●",$A:$A,AAO$5)/AAO$3,0)/3600/$E34</f>
        <v>0</v>
      </c>
      <c r="AAP34" s="0" t="n">
        <f aca="false">IF($BG34="●",SUMIFS(ST_SUM!ABD:ABD,ST_SUM!$L:$L,$G34)/COUNTIFS($G:$G,$G34,$BG:$BG,"●",$A:$A,AAP$5)/AAP$3,0)/3600/$E34</f>
        <v>0</v>
      </c>
      <c r="AAQ34" s="0" t="n">
        <f aca="false">IF($BH34="●",SUMIFS(ST_SUM!ABE:ABE,ST_SUM!$L:$L,$G34)/COUNTIFS($G:$G,$G34,$BH:$BH,"●",$A:$A,AAQ$5)/AAQ$3,0)/3600/$E34</f>
        <v>0</v>
      </c>
      <c r="AAR34" s="0" t="n">
        <f aca="false">IF($BI34="●",SUMIFS(ST_SUM!ABF:ABF,ST_SUM!$L:$L,$G34)/COUNTIFS($G:$G,$G34,$BI:$BI,"●",$A:$A,AAR$5)/AAR$3,0)/3600/$E34</f>
        <v>0</v>
      </c>
      <c r="AAS34" s="0" t="n">
        <f aca="false">IF($BJ34="●",SUMIFS(ST_SUM!ABG:ABG,ST_SUM!$L:$L,$G34)/COUNTIFS($G:$G,$G34,$BJ:$BJ,"●",$A:$A,AAS$5)/AAS$3,0)/3600/$E34</f>
        <v>0</v>
      </c>
      <c r="AAT34" s="0" t="n">
        <f aca="false">IF($BK34="●",SUMIFS(ST_SUM!ABH:ABH,ST_SUM!$L:$L,$G34)/COUNTIFS($G:$G,$G34,$BK:$BK,"●",$A:$A,AAT$5)/AAT$3,0)/3600/$E34</f>
        <v>0</v>
      </c>
      <c r="AAU34" s="0" t="n">
        <f aca="false">IF($BL34="●",SUMIFS(ST_SUM!ABI:ABI,ST_SUM!$L:$L,$G34)/COUNTIFS($G:$G,$G34,$BL:$BL,"●",$A:$A,AAU$5)/AAU$3,0)/3600/$E34</f>
        <v>0</v>
      </c>
      <c r="AAV34" s="0" t="n">
        <f aca="false">IF($BM34="●",SUMIFS(ST_SUM!ABJ:ABJ,ST_SUM!$L:$L,$G34)/COUNTIFS($G:$G,$G34,$BM:$BM,"●",$A:$A,AAV$5)/AAV$3,0)/3600/$E34</f>
        <v>0</v>
      </c>
      <c r="AAW34" s="0" t="n">
        <f aca="false">IF($BN34="●",SUMIFS(ST_SUM!ABK:ABK,ST_SUM!$L:$L,$G34)/COUNTIFS($G:$G,$G34,$BN:$BN,"●",$A:$A,AAW$5)/AAW$3,0)/3600/$E34</f>
        <v>0</v>
      </c>
      <c r="AAX34" s="0" t="n">
        <f aca="false">IF($BO34="●",SUMIFS(ST_SUM!ABL:ABL,ST_SUM!$L:$L,$G34)/COUNTIFS($G:$G,$G34,$BO:$BO,"●",$A:$A,AAX$5)/AAX$3,0)/3600/$E34</f>
        <v>0</v>
      </c>
      <c r="AAY34" s="0" t="n">
        <f aca="false">IF($BP34="●",SUMIFS(ST_SUM!ABM:ABM,ST_SUM!$L:$L,$G34)/COUNTIFS($G:$G,$G34,$BP:$BP,"●",$A:$A,AAY$5)/AAY$3,0)/3600/$E34</f>
        <v>0</v>
      </c>
      <c r="AAZ34" s="0" t="n">
        <f aca="false">IF($BQ34="●",SUMIFS(ST_SUM!ABN:ABN,ST_SUM!$L:$L,$G34)/COUNTIFS($G:$G,$G34,$BQ:$BQ,"●",$A:$A,AAZ$5)/AAZ$3,0)/3600/$E34</f>
        <v>0</v>
      </c>
      <c r="ABA34" s="0" t="n">
        <f aca="false">IF($BR34="●",SUMIFS(ST_SUM!ABO:ABO,ST_SUM!$L:$L,$G34)/COUNTIFS($G:$G,$G34,$BR:$BR,"●",$A:$A,ABA$5)/ABA$3,0)/3600/$E34</f>
        <v>0</v>
      </c>
      <c r="ABB34" s="0" t="n">
        <f aca="false">IF($BS34="●",SUMIFS(ST_SUM!ABP:ABP,ST_SUM!$L:$L,$G34)/COUNTIFS($G:$G,$G34,$BS:$BS,"●",$A:$A,ABB$5)/ABB$3,0)/3600/$E34</f>
        <v>0</v>
      </c>
      <c r="ABC34" s="0" t="n">
        <f aca="false">IF($BT34="●",SUMIFS(ST_SUM!ABQ:ABQ,ST_SUM!$L:$L,$G34)/COUNTIFS($G:$G,$G34,$BT:$BT,"●",$A:$A,ABC$5)/ABC$3,0)/3600/$E34</f>
        <v>0</v>
      </c>
      <c r="ABD34" s="0" t="n">
        <f aca="false">SUM(YQ34:ABC34)</f>
        <v>0</v>
      </c>
      <c r="ABE34" s="0" t="n">
        <f aca="false">IF($H34="●",SUMIFS(ST_SUM!ABS:ABS,ST_SUM!$L:$L,$G34)/COUNTIFS($G:$G,$G34,$H:$H,"●",$A:$A,ABE$5)/ABE$3,0)/3600/$E34</f>
        <v>0</v>
      </c>
      <c r="ABF34" s="0" t="n">
        <f aca="false">IF($I34="●",SUMIFS(ST_SUM!ABT:ABT,ST_SUM!$L:$L,$G34)/COUNTIFS($G:$G,$G34,$I:$I,"●",$A:$A,ABF$5)/ABF$3,0)/3600/$E34</f>
        <v>0</v>
      </c>
      <c r="ABG34" s="0" t="n">
        <f aca="false">IF($J34="●",SUMIFS(ST_SUM!ABU:ABU,ST_SUM!$L:$L,$G34)/COUNTIFS($G:$G,$G34,$J:$J,"●",$A:$A,ABG$5)/ABG$3,0)/3600/$E34</f>
        <v>0</v>
      </c>
      <c r="ABH34" s="0" t="n">
        <f aca="false">IF($K34="●",SUMIFS(ST_SUM!ABV:ABV,ST_SUM!$L:$L,$G34)/COUNTIFS($G:$G,$G34,$K:$K,"●",$A:$A,ABH$5)/ABH$3,0)/3600/$E34</f>
        <v>0</v>
      </c>
      <c r="ABI34" s="0" t="n">
        <f aca="false">IF($L34="●",SUMIFS(ST_SUM!ABW:ABW,ST_SUM!$L:$L,$G34)/COUNTIFS($G:$G,$G34,$L:$L,"●",$A:$A,ABI$5)/ABI$3,0)/3600/$E34</f>
        <v>0</v>
      </c>
      <c r="ABJ34" s="0" t="n">
        <f aca="false">IF($M34="●",SUMIFS(ST_SUM!ABX:ABX,ST_SUM!$L:$L,$G34)/COUNTIFS($G:$G,$G34,$M:$M,"●",$A:$A,ABJ$5)/ABJ$3,0)/3600/$E34</f>
        <v>0</v>
      </c>
      <c r="ABK34" s="0" t="n">
        <f aca="false">IF($N34="●",SUMIFS(ST_SUM!ABY:ABY,ST_SUM!$L:$L,$G34)/COUNTIFS($G:$G,$G34,$N:$N,"●",$A:$A,ABK$5)/ABK$3,0)/3600/$E34</f>
        <v>0</v>
      </c>
      <c r="ABL34" s="0" t="n">
        <f aca="false">IF($O34="●",SUMIFS(ST_SUM!ABZ:ABZ,ST_SUM!$L:$L,$G34,ST_SUM!$M:$M,IF($B34='PART METHOD'!$D$4,"FMCNC1",IF($B34='PART METHOD'!$D$6,"FMCNC2","STD")))/IF($B34='PART METHOD'!$D$4,COUNTIFS($G:$G,$G34,$O:$O,"●",$A:$A,ABL$5,$B:$B,'PART METHOD'!$D$4),IF($B34='PART METHOD'!$D$6,COUNTIFS($G:$G,$G34,$O:$O,"●",$A:$A,ABL$5,$B:$B,'PART METHOD'!$D$6),COUNTIFS($G:$G,$G34,$O:$O,"●",$A:$A,ABL$5,$B:$B,"&lt;&gt;"&amp;'PART METHOD'!$D$4,$B:$B,"&lt;&gt;"&amp;'PART METHOD'!$D$6)))/ABL$3,0)/3600/$E34</f>
        <v>0</v>
      </c>
      <c r="ABM34" s="0" t="n">
        <f aca="false">IF($P34="●",SUMIFS(ST_SUM!ACA:ACA,ST_SUM!$L:$L,$G34,ST_SUM!$M:$M,IF($B34='PART METHOD'!$D$4,"FMCNC1",IF($B34='PART METHOD'!$D$6,"FMCNC2","STD")))/IF($B34='PART METHOD'!$D$4,COUNTIFS($G:$G,$G34,$P:$P,"●",$A:$A,ABM$5,$B:$B,'PART METHOD'!$D$4),IF($B34='PART METHOD'!$D$6,COUNTIFS($G:$G,$G34,$P:$P,"●",$A:$A,ABM$5,$B:$B,'PART METHOD'!$D$6),COUNTIFS($G:$G,$G34,$P:$P,"●",$A:$A,ABM$5,$B:$B,"&lt;&gt;"&amp;'PART METHOD'!$D$4,$B:$B,"&lt;&gt;"&amp;'PART METHOD'!$D$6)))/ABM$3,0)/3600/$E34</f>
        <v>0</v>
      </c>
      <c r="ABN34" s="0" t="n">
        <f aca="false">IF($Q34="●",SUMIFS(ST_SUM!ACB:ACB,ST_SUM!$L:$L,$G34,ST_SUM!$M:$M,IF($B34='PART METHOD'!$D$4,"FMCNC1",IF($B34='PART METHOD'!$D$6,"FMCNC2","STD")))/IF($B34='PART METHOD'!$D$4,COUNTIFS($G:$G,$G34,$Q:$Q,"●",$A:$A,ABN$5,$B:$B,'PART METHOD'!$D$4),IF($B34='PART METHOD'!$D$6,COUNTIFS($G:$G,$G34,$Q:$Q,"●",$A:$A,ABN$5,$B:$B,'PART METHOD'!$D$6),COUNTIFS($G:$G,$G34,$Q:$Q,"●",$A:$A,ABN$5,$B:$B,"&lt;&gt;"&amp;'PART METHOD'!$D$4,$B:$B,"&lt;&gt;"&amp;'PART METHOD'!$D$6)))/ABN$3,0)/3600/$E34</f>
        <v>0</v>
      </c>
      <c r="ABO34" s="0" t="n">
        <f aca="false">IF($R34="●",SUMIFS(ST_SUM!ACC:ACC,ST_SUM!$L:$L,$G34,ST_SUM!$M:$M,IF($B34='PART METHOD'!$D$4,"FMCNC1",IF($B34='PART METHOD'!$D$6,"FMCNC2","STD")))/IF($B34='PART METHOD'!$D$4,COUNTIFS($G:$G,$G34,$R:$R,"●",$A:$A,ABO$5,$B:$B,'PART METHOD'!$D$4),IF($B34='PART METHOD'!$D$6,COUNTIFS($G:$G,$G34,$R:$R,"●",$A:$A,ABO$5,$B:$B,'PART METHOD'!$D$6),COUNTIFS($G:$G,$G34,$R:$R,"●",$A:$A,ABO$5,$B:$B,"&lt;&gt;"&amp;'PART METHOD'!$D$4,$B:$B,"&lt;&gt;"&amp;'PART METHOD'!$D$6)))/ABO$3,0)/3600/$E34</f>
        <v>0</v>
      </c>
      <c r="ABP34" s="0" t="n">
        <f aca="false">IF($S34="●",SUMIFS(ST_SUM!ACD:ACD,ST_SUM!$L:$L,$G34,ST_SUM!$M:$M,IF($B34='PART METHOD'!$D$4,"FMCNC1",IF($B34='PART METHOD'!$D$6,"FMCNC2","STD")))/IF($B34='PART METHOD'!$D$4,COUNTIFS($G:$G,$G34,$S:$S,"●",$A:$A,ABP$5,$B:$B,'PART METHOD'!$D$4),IF($B34='PART METHOD'!$D$6,COUNTIFS($G:$G,$G34,$S:$S,"●",$A:$A,ABP$5,$B:$B,'PART METHOD'!$D$6),COUNTIFS($G:$G,$G34,$S:$S,"●",$A:$A,ABP$5,$B:$B,"&lt;&gt;"&amp;'PART METHOD'!$D$4,$B:$B,"&lt;&gt;"&amp;'PART METHOD'!$D$6)))/ABP$3,0)/3600/$E34</f>
        <v>0</v>
      </c>
      <c r="ABQ34" s="0" t="n">
        <f aca="false">IF($T34="●",SUMIFS(ST_SUM!ACE:ACE,ST_SUM!$L:$L,$G34,ST_SUM!$M:$M,IF($B34='PART METHOD'!$D$4,"FMCNC1",IF($B34='PART METHOD'!$D$6,"FMCNC2","STD")))/IF($B34='PART METHOD'!$D$4,COUNTIFS($G:$G,$G34,$T:$T,"●",$A:$A,ABQ$5,$B:$B,'PART METHOD'!$D$4),IF($B34='PART METHOD'!$D$6,COUNTIFS($G:$G,$G34,$T:$T,"●",$A:$A,ABQ$5,$B:$B,'PART METHOD'!$D$6),COUNTIFS($G:$G,$G34,$T:$T,"●",$A:$A,ABQ$5,$B:$B,"&lt;&gt;"&amp;'PART METHOD'!$D$4,$B:$B,"&lt;&gt;"&amp;'PART METHOD'!$D$6)))/ABQ$3,0)/3600/$E34</f>
        <v>0</v>
      </c>
      <c r="ABR34" s="0" t="n">
        <f aca="false">IF($U34="●",SUMIFS(ST_SUM!ACF:ACF,ST_SUM!$L:$L,$G34,ST_SUM!$M:$M,IF($B34='PART METHOD'!$D$4,"FMCNC1",IF($B34='PART METHOD'!$D$6,"FMCNC2","STD")))/IF($B34='PART METHOD'!$D$4,COUNTIFS($G:$G,$G34,$U:$U,"●",$A:$A,ABR$5,$B:$B,'PART METHOD'!$D$4),IF($B34='PART METHOD'!$D$6,COUNTIFS($G:$G,$G34,$U:$U,"●",$A:$A,ABR$5,$B:$B,'PART METHOD'!$D$6),COUNTIFS($G:$G,$G34,$U:$U,"●",$A:$A,ABR$5,$B:$B,"&lt;&gt;"&amp;'PART METHOD'!$D$4,$B:$B,"&lt;&gt;"&amp;'PART METHOD'!$D$6)))/ABR$3,0)/3600/$E34</f>
        <v>0</v>
      </c>
      <c r="ABS34" s="0" t="n">
        <f aca="false">IF($V34="●",SUMIFS(ST_SUM!ACG:ACG,ST_SUM!$L:$L,$G34,ST_SUM!$M:$M,IF($B34='PART METHOD'!$D$4,"FMCNC1",IF($B34='PART METHOD'!$D$6,"FMCNC2","STD")))/IF($B34='PART METHOD'!$D$4,COUNTIFS($G:$G,$G34,$V:$V,"●",$A:$A,ABS$5,$B:$B,'PART METHOD'!$D$4),IF($B34='PART METHOD'!$D$6,COUNTIFS($G:$G,$G34,$V:$V,"●",$A:$A,ABS$5,$B:$B,'PART METHOD'!$D$6),COUNTIFS($G:$G,$G34,$V:$V,"●",$A:$A,ABS$5,$B:$B,"&lt;&gt;"&amp;'PART METHOD'!$D$4,$B:$B,"&lt;&gt;"&amp;'PART METHOD'!$D$6)))/ABS$3,0)/3600/$E34</f>
        <v>0</v>
      </c>
      <c r="ABT34" s="0" t="n">
        <f aca="false">IF($W34="●",SUMIFS(ST_SUM!ACH:ACH,ST_SUM!$L:$L,$G34,ST_SUM!$N:$N,IF($B34='PART METHOD'!$D$5,"HAND","STD"))/COUNTIFS($G:$G,$G34,$W:$W,"●",$A:$A,ABT$5,$B:$B,IF($B34='PART METHOD'!$D$5,'PART METHOD'!$D$5,"&lt;&gt;"&amp;'PART METHOD'!$D$5))/ABT$3,0)/3600/$E34</f>
        <v>0</v>
      </c>
      <c r="ABU34" s="0" t="n">
        <f aca="false">IF($X34="●",SUMIFS(ST_SUM!ACI:ACI,ST_SUM!$L:$L,$G34)/COUNTIFS($G:$G,$G34,$X:$X,"●",$A:$A,ABU$5)/ABU$3,0)/3600/$E34</f>
        <v>0</v>
      </c>
      <c r="ABV34" s="0" t="n">
        <f aca="false">IF($Y34="●",SUMIFS(ST_SUM!ACJ:ACJ,ST_SUM!$L:$L,$G34)/COUNTIFS($G:$G,$G34,$Y:$Y,"●",$A:$A,ABV$5)/ABV$3,0)/3600/$E34</f>
        <v>0</v>
      </c>
      <c r="ABW34" s="0" t="n">
        <f aca="false">IF($Z34="●",SUMIFS(ST_SUM!ACK:ACK,ST_SUM!$L:$L,$G34)/COUNTIFS($G:$G,$G34,$Z:$Z,"●",$A:$A,ABW$5)/ABW$3,0)/3600/$E34</f>
        <v>0</v>
      </c>
      <c r="ABX34" s="0" t="n">
        <f aca="false">IF($AA34="●",SUMIFS(ST_SUM!ACL:ACL,ST_SUM!$L:$L,$G34)/COUNTIFS($G:$G,$G34,$AA:$AA,"●",$A:$A,ABX$5)/ABX$3,0)/3600/$E34</f>
        <v>0</v>
      </c>
      <c r="ABY34" s="0" t="n">
        <f aca="false">IF($AB34="●",SUMIFS(ST_SUM!ACM:ACM,ST_SUM!$L:$L,$G34)/COUNTIFS($G:$G,$G34,$AB:$AB,"●",$A:$A,ABY$5)/ABY$3,0)/3600/$E34</f>
        <v>0</v>
      </c>
      <c r="ABZ34" s="0" t="n">
        <f aca="false">IF($AC34="●",SUMIFS(ST_SUM!ACN:ACN,ST_SUM!$L:$L,$G34)/COUNTIFS($G:$G,$G34,$AC:$AC,"●",$A:$A,ABZ$5)/ABZ$3,0)/3600/$E34</f>
        <v>0</v>
      </c>
      <c r="ACA34" s="0" t="n">
        <f aca="false">IF($AD34="●",SUMIFS(ST_SUM!ACO:ACO,ST_SUM!$L:$L,$G34)/COUNTIFS($G:$G,$G34,$AD:$AD,"●",$A:$A,ACA$5)/ACA$3,0)/3600/$E34</f>
        <v>0</v>
      </c>
      <c r="ACB34" s="0" t="n">
        <f aca="false">IF($AE34="●",SUMIFS(ST_SUM!ACP:ACP,ST_SUM!$L:$L,$G34)/COUNTIFS($G:$G,$G34,$AE:$AE,"●",$A:$A,ACB$5)/ACB$3,0)/3600/$E34</f>
        <v>0</v>
      </c>
      <c r="ACC34" s="0" t="n">
        <f aca="false">IF($AF34="●",SUMIFS(ST_SUM!ACQ:ACQ,ST_SUM!$L:$L,$G34)/COUNTIFS($G:$G,$G34,$AF:$AF,"●",$A:$A,ACC$5)/ACC$3,0)/3600/$E34</f>
        <v>0</v>
      </c>
      <c r="ACD34" s="0" t="n">
        <f aca="false">IF($AG34="●",SUMIFS(ST_SUM!ACR:ACR,ST_SUM!$L:$L,$G34)/COUNTIFS($G:$G,$G34,$AG:$AG,"●",$A:$A,ACD$5)/ACD$3,0)/3600/$E34</f>
        <v>0</v>
      </c>
      <c r="ACE34" s="0" t="n">
        <f aca="false">IF($AH34="●",SUMIFS(ST_SUM!ACS:ACS,ST_SUM!$L:$L,$G34)/COUNTIFS($G:$G,$G34,$AH:$AH,"●",$A:$A,ACE$5)/ACE$3,0)/3600/$E34</f>
        <v>0</v>
      </c>
      <c r="ACF34" s="0" t="n">
        <f aca="false">IF($AI34="●",SUMIFS(ST_SUM!ACT:ACT,ST_SUM!$L:$L,$G34)/COUNTIFS($G:$G,$G34,$AI:$AI,"●",$A:$A,ACF$5)/ACF$3,0)/3600/$E34</f>
        <v>0</v>
      </c>
      <c r="ACG34" s="0" t="n">
        <f aca="false">IF($AJ34="●",SUMIFS(ST_SUM!ACU:ACU,ST_SUM!$L:$L,$G34)/COUNTIFS($G:$G,$G34,$AJ:$AJ,"●",$A:$A,ACG$5)/ACG$3,0)/3600/$E34</f>
        <v>0</v>
      </c>
      <c r="ACH34" s="0" t="n">
        <f aca="false">IF($AK34="●",SUMIFS(ST_SUM!ACV:ACV,ST_SUM!$L:$L,$G34)/COUNTIFS($G:$G,$G34,$AK:$AK,"●",$A:$A,ACH$5)/ACH$3,0)/3600/$E34</f>
        <v>0</v>
      </c>
      <c r="ACI34" s="0" t="n">
        <f aca="false">IF($AL34="●",SUMIFS(ST_SUM!ACW:ACW,ST_SUM!$L:$L,$G34)/COUNTIFS($G:$G,$G34,$AL:$AL,"●",$A:$A,ACI$5)/ACI$3,0)/3600/$E34</f>
        <v>0</v>
      </c>
      <c r="ACJ34" s="0" t="n">
        <f aca="false">IF($AM34="●",SUMIFS(ST_SUM!ACX:ACX,ST_SUM!$L:$L,$G34)/COUNTIFS($G:$G,$G34,$AM:$AM,"●",$A:$A,ACJ$5)/ACJ$3,0)/3600/$E34</f>
        <v>0</v>
      </c>
      <c r="ACK34" s="0" t="n">
        <f aca="false">IF($AN34="●",SUMIFS(ST_SUM!ACY:ACY,ST_SUM!$L:$L,$G34)/COUNTIFS($G:$G,$G34,$AN:$AN,"●",$A:$A,ACK$5)/ACK$3,0)/3600/$E34</f>
        <v>0</v>
      </c>
      <c r="ACL34" s="0" t="n">
        <f aca="false">IF($AO34="●",SUMIFS(ST_SUM!ACZ:ACZ,ST_SUM!$L:$L,$G34)/COUNTIFS($G:$G,$G34,$AO:$AO,"●",$A:$A,ACL$5)/ACL$3,0)/3600/$E34</f>
        <v>0</v>
      </c>
      <c r="ACM34" s="0" t="n">
        <f aca="false">IF($AP34="●",SUMIFS(ST_SUM!ADA:ADA,ST_SUM!$L:$L,$G34)/COUNTIFS($G:$G,$G34,$AP:$AP,"●",$A:$A,ACM$5)/ACM$3,0)/3600/$E34</f>
        <v>0</v>
      </c>
      <c r="ACN34" s="0" t="n">
        <f aca="false">IF($AQ34="●",SUMIFS(ST_SUM!ADB:ADB,ST_SUM!$L:$L,$G34)/COUNTIFS($G:$G,$G34,$AQ:$AQ,"●",$A:$A,ACN$5)/ACN$3,0)/3600/$E34</f>
        <v>0</v>
      </c>
      <c r="ACO34" s="0" t="n">
        <f aca="false">IF($AR34="●",SUMIFS(ST_SUM!ADC:ADC,ST_SUM!$L:$L,$G34)/COUNTIFS($G:$G,$G34,$AR:$AR,"●",$A:$A,ACO$5)/ACO$3,0)/3600/$E34</f>
        <v>0</v>
      </c>
      <c r="ACP34" s="0" t="n">
        <f aca="false">IF($AS34="●",SUMIFS(ST_SUM!ADD:ADD,ST_SUM!$L:$L,$G34)/COUNTIFS($G:$G,$G34,$AS:$AS,"●",$A:$A,ACP$5)/ACP$3,0)/3600/$E34</f>
        <v>0</v>
      </c>
      <c r="ACQ34" s="0" t="n">
        <f aca="false">IF($AT34="●",SUMIFS(ST_SUM!ADE:ADE,ST_SUM!$L:$L,$G34)/COUNTIFS($G:$G,$G34,$AT:$AT,"●",$A:$A,ACQ$5)/ACQ$3,0)/3600/$E34</f>
        <v>0</v>
      </c>
      <c r="ACR34" s="0" t="n">
        <f aca="false">IF($AU34="●",SUMIFS(ST_SUM!ADF:ADF,ST_SUM!$L:$L,$G34)/COUNTIFS($G:$G,$G34,$AU:$AU,"●",$A:$A,ACR$5)/ACR$3,0)/3600/$E34</f>
        <v>0</v>
      </c>
      <c r="ACS34" s="0" t="n">
        <f aca="false">IF($AV34="●",SUMIFS(ST_SUM!ADG:ADG,ST_SUM!$L:$L,$G34)/COUNTIFS($G:$G,$G34,$AV:$AV,"●",$A:$A,ACS$5)/ACS$3,0)/3600/$E34</f>
        <v>0</v>
      </c>
      <c r="ACT34" s="0" t="n">
        <f aca="false">IF($AW34="●",SUMIFS(ST_SUM!ADH:ADH,ST_SUM!$L:$L,$G34)/COUNTIFS($G:$G,$G34,$AW:$AW,"●",$A:$A,ACT$5)/ACT$3,0)/3600/$E34</f>
        <v>0</v>
      </c>
      <c r="ACU34" s="0" t="n">
        <f aca="false">IF($AX34="●",SUMIFS(ST_SUM!ADI:ADI,ST_SUM!$L:$L,$G34)/COUNTIFS($G:$G,$G34,$AX:$AX,"●",$A:$A,ACU$5)/ACU$3,0)/3600/$E34</f>
        <v>0</v>
      </c>
      <c r="ACV34" s="0" t="n">
        <f aca="false">IF($AY34="●",SUMIFS(ST_SUM!ADJ:ADJ,ST_SUM!$L:$L,$G34)/COUNTIFS($G:$G,$G34,$AY:$AY,"●",$A:$A,ACV$5)/ACV$3,0)/3600/$E34</f>
        <v>0</v>
      </c>
      <c r="ACW34" s="0" t="n">
        <f aca="false">IF($AZ34="●",SUMIFS(ST_SUM!ADK:ADK,ST_SUM!$L:$L,$G34)/COUNTIFS($G:$G,$G34,$AZ:$AZ,"●",$A:$A,ACW$5)/ACW$3,0)/3600/$E34</f>
        <v>0</v>
      </c>
      <c r="ACX34" s="0" t="n">
        <f aca="false">IF($BA34="●",SUMIFS(ST_SUM!ADL:ADL,ST_SUM!$L:$L,$G34)/COUNTIFS($G:$G,$G34,$BA:$BA,"●",$A:$A,ACX$5)/ACX$3,0)/3600/$E34</f>
        <v>0</v>
      </c>
      <c r="ACY34" s="0" t="n">
        <f aca="false">IF($BB34="●",SUMIFS(ST_SUM!ADM:ADM,ST_SUM!$L:$L,$G34)/COUNTIFS($G:$G,$G34,$BB:$BB,"●",$A:$A,ACY$5)/ACY$3,0)/3600/$E34</f>
        <v>0</v>
      </c>
      <c r="ACZ34" s="0" t="n">
        <f aca="false">IF($BC34="●",SUMIFS(ST_SUM!ADN:ADN,ST_SUM!$L:$L,$G34)/COUNTIFS($G:$G,$G34,$BC:$BC,"●",$A:$A,ACZ$5)/ACZ$3,0)/3600/$E34</f>
        <v>0</v>
      </c>
      <c r="ADA34" s="0" t="n">
        <f aca="false">IF($BD34="●",SUMIFS(ST_SUM!ADO:ADO,ST_SUM!$L:$L,$G34)/COUNTIFS($G:$G,$G34,$BD:$BD,"●",$A:$A,ADA$5)/ADA$3,0)/3600/$E34</f>
        <v>0</v>
      </c>
      <c r="ADB34" s="0" t="n">
        <f aca="false">IF($BE34="●",SUMIFS(ST_SUM!ADP:ADP,ST_SUM!$L:$L,$G34)/COUNTIFS($G:$G,$G34,$BE:$BE,"●",$A:$A,ADB$5)/ADB$3,0)/3600/$E34</f>
        <v>0</v>
      </c>
      <c r="ADC34" s="0" t="n">
        <f aca="false">IF($BF34="●",SUMIFS(ST_SUM!ADQ:ADQ,ST_SUM!$L:$L,$G34)/COUNTIFS($G:$G,$G34,$BF:$BF,"●",$A:$A,ADC$5)/ADC$3,0)/3600/$E34</f>
        <v>0</v>
      </c>
      <c r="ADD34" s="0" t="n">
        <f aca="false">IF($BG34="●",SUMIFS(ST_SUM!ADR:ADR,ST_SUM!$L:$L,$G34)/COUNTIFS($G:$G,$G34,$BG:$BG,"●",$A:$A,ADD$5)/ADD$3,0)/3600/$E34</f>
        <v>0</v>
      </c>
      <c r="ADE34" s="0" t="n">
        <f aca="false">IF($BH34="●",SUMIFS(ST_SUM!ADS:ADS,ST_SUM!$L:$L,$G34)/COUNTIFS($G:$G,$G34,$BH:$BH,"●",$A:$A,ADE$5)/ADE$3,0)/3600/$E34</f>
        <v>0</v>
      </c>
      <c r="ADF34" s="0" t="n">
        <f aca="false">IF($BI34="●",SUMIFS(ST_SUM!ADT:ADT,ST_SUM!$L:$L,$G34)/COUNTIFS($G:$G,$G34,$BI:$BI,"●",$A:$A,ADF$5)/ADF$3,0)/3600/$E34</f>
        <v>0</v>
      </c>
      <c r="ADG34" s="0" t="n">
        <f aca="false">IF($BJ34="●",SUMIFS(ST_SUM!ADU:ADU,ST_SUM!$L:$L,$G34)/COUNTIFS($G:$G,$G34,$BJ:$BJ,"●",$A:$A,ADG$5)/ADG$3,0)/3600/$E34</f>
        <v>0</v>
      </c>
      <c r="ADH34" s="0" t="n">
        <f aca="false">IF($BK34="●",SUMIFS(ST_SUM!ADV:ADV,ST_SUM!$L:$L,$G34)/COUNTIFS($G:$G,$G34,$BK:$BK,"●",$A:$A,ADH$5)/ADH$3,0)/3600/$E34</f>
        <v>0</v>
      </c>
      <c r="ADI34" s="0" t="n">
        <f aca="false">IF($BL34="●",SUMIFS(ST_SUM!ADW:ADW,ST_SUM!$L:$L,$G34)/COUNTIFS($G:$G,$G34,$BL:$BL,"●",$A:$A,ADI$5)/ADI$3,0)/3600/$E34</f>
        <v>0</v>
      </c>
      <c r="ADJ34" s="0" t="n">
        <f aca="false">IF($BM34="●",SUMIFS(ST_SUM!ADX:ADX,ST_SUM!$L:$L,$G34)/COUNTIFS($G:$G,$G34,$BM:$BM,"●",$A:$A,ADJ$5)/ADJ$3,0)/3600/$E34</f>
        <v>0</v>
      </c>
      <c r="ADK34" s="0" t="n">
        <f aca="false">IF($BN34="●",SUMIFS(ST_SUM!ADY:ADY,ST_SUM!$L:$L,$G34)/COUNTIFS($G:$G,$G34,$BN:$BN,"●",$A:$A,ADK$5)/ADK$3,0)/3600/$E34</f>
        <v>0</v>
      </c>
      <c r="ADL34" s="0" t="n">
        <f aca="false">IF($BO34="●",SUMIFS(ST_SUM!ADZ:ADZ,ST_SUM!$L:$L,$G34)/COUNTIFS($G:$G,$G34,$BO:$BO,"●",$A:$A,ADL$5)/ADL$3,0)/3600/$E34</f>
        <v>0</v>
      </c>
      <c r="ADM34" s="0" t="n">
        <f aca="false">IF($BP34="●",SUMIFS(ST_SUM!AEA:AEA,ST_SUM!$L:$L,$G34)/COUNTIFS($G:$G,$G34,$BP:$BP,"●",$A:$A,ADM$5)/ADM$3,0)/3600/$E34</f>
        <v>0</v>
      </c>
      <c r="ADN34" s="0" t="n">
        <f aca="false">IF($BQ34="●",SUMIFS(ST_SUM!AEB:AEB,ST_SUM!$L:$L,$G34)/COUNTIFS($G:$G,$G34,$BQ:$BQ,"●",$A:$A,ADN$5)/ADN$3,0)/3600/$E34</f>
        <v>0</v>
      </c>
      <c r="ADO34" s="0" t="n">
        <f aca="false">IF($BR34="●",SUMIFS(ST_SUM!AEC:AEC,ST_SUM!$L:$L,$G34)/COUNTIFS($G:$G,$G34,$BR:$BR,"●",$A:$A,ADO$5)/ADO$3,0)/3600/$E34</f>
        <v>0</v>
      </c>
      <c r="ADP34" s="0" t="n">
        <f aca="false">IF($BS34="●",SUMIFS(ST_SUM!AED:AED,ST_SUM!$L:$L,$G34)/COUNTIFS($G:$G,$G34,$BS:$BS,"●",$A:$A,ADP$5)/ADP$3,0)/3600/$E34</f>
        <v>0</v>
      </c>
      <c r="ADQ34" s="0" t="n">
        <f aca="false">IF($BT34="●",SUMIFS(ST_SUM!AEE:AEE,ST_SUM!$L:$L,$G34)/COUNTIFS($G:$G,$G34,$BT:$BT,"●",$A:$A,ADQ$5)/ADQ$3,0)/3600/$E34</f>
        <v>0</v>
      </c>
      <c r="ADR34" s="0" t="n">
        <f aca="false">SUM(ABE34:ADQ34)</f>
        <v>0</v>
      </c>
      <c r="ADS34" s="0" t="n">
        <f aca="false">IF($H34="●",SUMIFS(ST_SUM!AEG:AEG,ST_SUM!$L:$L,$G34)/COUNTIFS($G:$G,$G34,$H:$H,"●",$A:$A,ADS$5)/ADS$3,0)/3600/$E34</f>
        <v>0</v>
      </c>
      <c r="ADT34" s="0" t="n">
        <f aca="false">IF($I34="●",SUMIFS(ST_SUM!AEH:AEH,ST_SUM!$L:$L,$G34)/COUNTIFS($G:$G,$G34,$I:$I,"●",$A:$A,ADT$5)/ADT$3,0)/3600/$E34</f>
        <v>0</v>
      </c>
      <c r="ADU34" s="0" t="n">
        <f aca="false">IF($J34="●",SUMIFS(ST_SUM!AEI:AEI,ST_SUM!$L:$L,$G34)/COUNTIFS($G:$G,$G34,$J:$J,"●",$A:$A,ADU$5)/ADU$3,0)/3600/$E34</f>
        <v>0</v>
      </c>
      <c r="ADV34" s="0" t="n">
        <f aca="false">IF($K34="●",SUMIFS(ST_SUM!AEJ:AEJ,ST_SUM!$L:$L,$G34)/COUNTIFS($G:$G,$G34,$K:$K,"●",$A:$A,ADV$5)/ADV$3,0)/3600/$E34</f>
        <v>0</v>
      </c>
      <c r="ADW34" s="0" t="n">
        <f aca="false">IF($L34="●",SUMIFS(ST_SUM!AEK:AEK,ST_SUM!$L:$L,$G34)/COUNTIFS($G:$G,$G34,$L:$L,"●",$A:$A,ADW$5)/ADW$3,0)/3600/$E34</f>
        <v>0</v>
      </c>
      <c r="ADX34" s="0" t="n">
        <f aca="false">IF($M34="●",SUMIFS(ST_SUM!AEL:AEL,ST_SUM!$L:$L,$G34)/COUNTIFS($G:$G,$G34,$M:$M,"●",$A:$A,ADX$5)/ADX$3,0)/3600/$E34</f>
        <v>0</v>
      </c>
      <c r="ADY34" s="0" t="n">
        <f aca="false">IF($N34="●",SUMIFS(ST_SUM!AEM:AEM,ST_SUM!$L:$L,$G34)/COUNTIFS($G:$G,$G34,$N:$N,"●",$A:$A,ADY$5)/ADY$3,0)/3600/$E34</f>
        <v>0</v>
      </c>
      <c r="ADZ34" s="0" t="n">
        <f aca="false">IF($O34="●",SUMIFS(ST_SUM!AEN:AEN,ST_SUM!$L:$L,$G34,ST_SUM!$M:$M,IF($B34='PART METHOD'!$D$4,"FMCNC1",IF($B34='PART METHOD'!$D$6,"FMCNC2","STD")))/IF($B34='PART METHOD'!$D$4,COUNTIFS($G:$G,$G34,$O:$O,"●",$A:$A,ADZ$5,$B:$B,'PART METHOD'!$D$4),IF($B34='PART METHOD'!$D$6,COUNTIFS($G:$G,$G34,$O:$O,"●",$A:$A,ADZ$5,$B:$B,'PART METHOD'!$D$6),COUNTIFS($G:$G,$G34,$O:$O,"●",$A:$A,ADZ$5,$B:$B,"&lt;&gt;"&amp;'PART METHOD'!$D$4,$B:$B,"&lt;&gt;"&amp;'PART METHOD'!$D$6)))/ADZ$3,0)/3600/$E34</f>
        <v>0</v>
      </c>
      <c r="AEA34" s="0" t="n">
        <f aca="false">IF($P34="●",SUMIFS(ST_SUM!AEO:AEO,ST_SUM!$L:$L,$G34,ST_SUM!$M:$M,IF($B34='PART METHOD'!$D$4,"FMCNC1",IF($B34='PART METHOD'!$D$6,"FMCNC2","STD")))/IF($B34='PART METHOD'!$D$4,COUNTIFS($G:$G,$G34,$P:$P,"●",$A:$A,AEA$5,$B:$B,'PART METHOD'!$D$4),IF($B34='PART METHOD'!$D$6,COUNTIFS($G:$G,$G34,$P:$P,"●",$A:$A,AEA$5,$B:$B,'PART METHOD'!$D$6),COUNTIFS($G:$G,$G34,$P:$P,"●",$A:$A,AEA$5,$B:$B,"&lt;&gt;"&amp;'PART METHOD'!$D$4,$B:$B,"&lt;&gt;"&amp;'PART METHOD'!$D$6)))/AEA$3,0)/3600/$E34</f>
        <v>0</v>
      </c>
      <c r="AEB34" s="0" t="n">
        <f aca="false">IF($Q34="●",SUMIFS(ST_SUM!AEP:AEP,ST_SUM!$L:$L,$G34,ST_SUM!$M:$M,IF($B34='PART METHOD'!$D$4,"FMCNC1",IF($B34='PART METHOD'!$D$6,"FMCNC2","STD")))/IF($B34='PART METHOD'!$D$4,COUNTIFS($G:$G,$G34,$Q:$Q,"●",$A:$A,AEB$5,$B:$B,'PART METHOD'!$D$4),IF($B34='PART METHOD'!$D$6,COUNTIFS($G:$G,$G34,$Q:$Q,"●",$A:$A,AEB$5,$B:$B,'PART METHOD'!$D$6),COUNTIFS($G:$G,$G34,$Q:$Q,"●",$A:$A,AEB$5,$B:$B,"&lt;&gt;"&amp;'PART METHOD'!$D$4,$B:$B,"&lt;&gt;"&amp;'PART METHOD'!$D$6)))/AEB$3,0)/3600/$E34</f>
        <v>0</v>
      </c>
      <c r="AEC34" s="0" t="n">
        <f aca="false">IF($R34="●",SUMIFS(ST_SUM!AEQ:AEQ,ST_SUM!$L:$L,$G34,ST_SUM!$M:$M,IF($B34='PART METHOD'!$D$4,"FMCNC1",IF($B34='PART METHOD'!$D$6,"FMCNC2","STD")))/IF($B34='PART METHOD'!$D$4,COUNTIFS($G:$G,$G34,$R:$R,"●",$A:$A,AEC$5,$B:$B,'PART METHOD'!$D$4),IF($B34='PART METHOD'!$D$6,COUNTIFS($G:$G,$G34,$R:$R,"●",$A:$A,AEC$5,$B:$B,'PART METHOD'!$D$6),COUNTIFS($G:$G,$G34,$R:$R,"●",$A:$A,AEC$5,$B:$B,"&lt;&gt;"&amp;'PART METHOD'!$D$4,$B:$B,"&lt;&gt;"&amp;'PART METHOD'!$D$6)))/AEC$3,0)/3600/$E34</f>
        <v>0</v>
      </c>
      <c r="AED34" s="0" t="n">
        <f aca="false">IF($S34="●",SUMIFS(ST_SUM!AER:AER,ST_SUM!$L:$L,$G34,ST_SUM!$M:$M,IF($B34='PART METHOD'!$D$4,"FMCNC1",IF($B34='PART METHOD'!$D$6,"FMCNC2","STD")))/IF($B34='PART METHOD'!$D$4,COUNTIFS($G:$G,$G34,$S:$S,"●",$A:$A,AED$5,$B:$B,'PART METHOD'!$D$4),IF($B34='PART METHOD'!$D$6,COUNTIFS($G:$G,$G34,$S:$S,"●",$A:$A,AED$5,$B:$B,'PART METHOD'!$D$6),COUNTIFS($G:$G,$G34,$S:$S,"●",$A:$A,AED$5,$B:$B,"&lt;&gt;"&amp;'PART METHOD'!$D$4,$B:$B,"&lt;&gt;"&amp;'PART METHOD'!$D$6)))/AED$3,0)/3600/$E34</f>
        <v>0</v>
      </c>
      <c r="AEE34" s="0" t="n">
        <f aca="false">IF($T34="●",SUMIFS(ST_SUM!AES:AES,ST_SUM!$L:$L,$G34,ST_SUM!$M:$M,IF($B34='PART METHOD'!$D$4,"FMCNC1",IF($B34='PART METHOD'!$D$6,"FMCNC2","STD")))/IF($B34='PART METHOD'!$D$4,COUNTIFS($G:$G,$G34,$T:$T,"●",$A:$A,AEE$5,$B:$B,'PART METHOD'!$D$4),IF($B34='PART METHOD'!$D$6,COUNTIFS($G:$G,$G34,$T:$T,"●",$A:$A,AEE$5,$B:$B,'PART METHOD'!$D$6),COUNTIFS($G:$G,$G34,$T:$T,"●",$A:$A,AEE$5,$B:$B,"&lt;&gt;"&amp;'PART METHOD'!$D$4,$B:$B,"&lt;&gt;"&amp;'PART METHOD'!$D$6)))/AEE$3,0)/3600/$E34</f>
        <v>0</v>
      </c>
      <c r="AEF34" s="0" t="n">
        <f aca="false">IF($U34="●",SUMIFS(ST_SUM!AET:AET,ST_SUM!$L:$L,$G34,ST_SUM!$M:$M,IF($B34='PART METHOD'!$D$4,"FMCNC1",IF($B34='PART METHOD'!$D$6,"FMCNC2","STD")))/IF($B34='PART METHOD'!$D$4,COUNTIFS($G:$G,$G34,$U:$U,"●",$A:$A,AEF$5,$B:$B,'PART METHOD'!$D$4),IF($B34='PART METHOD'!$D$6,COUNTIFS($G:$G,$G34,$U:$U,"●",$A:$A,AEF$5,$B:$B,'PART METHOD'!$D$6),COUNTIFS($G:$G,$G34,$U:$U,"●",$A:$A,AEF$5,$B:$B,"&lt;&gt;"&amp;'PART METHOD'!$D$4,$B:$B,"&lt;&gt;"&amp;'PART METHOD'!$D$6)))/AEF$3,0)/3600/$E34</f>
        <v>0</v>
      </c>
      <c r="AEG34" s="0" t="n">
        <f aca="false">IF($V34="●",SUMIFS(ST_SUM!AEU:AEU,ST_SUM!$L:$L,$G34,ST_SUM!$M:$M,IF($B34='PART METHOD'!$D$4,"FMCNC1",IF($B34='PART METHOD'!$D$6,"FMCNC2","STD")))/IF($B34='PART METHOD'!$D$4,COUNTIFS($G:$G,$G34,$V:$V,"●",$A:$A,AEG$5,$B:$B,'PART METHOD'!$D$4),IF($B34='PART METHOD'!$D$6,COUNTIFS($G:$G,$G34,$V:$V,"●",$A:$A,AEG$5,$B:$B,'PART METHOD'!$D$6),COUNTIFS($G:$G,$G34,$V:$V,"●",$A:$A,AEG$5,$B:$B,"&lt;&gt;"&amp;'PART METHOD'!$D$4,$B:$B,"&lt;&gt;"&amp;'PART METHOD'!$D$6)))/AEG$3,0)/3600/$E34</f>
        <v>0</v>
      </c>
      <c r="AEH34" s="0" t="n">
        <f aca="false">IF($W34="●",SUMIFS(ST_SUM!AEV:AEV,ST_SUM!$L:$L,$G34,ST_SUM!$N:$N,IF($B34='PART METHOD'!$D$5,"HAND","STD"))/COUNTIFS($G:$G,$G34,$W:$W,"●",$A:$A,AEH$5,$B:$B,IF($B34='PART METHOD'!$D$5,'PART METHOD'!$D$5,"&lt;&gt;"&amp;'PART METHOD'!$D$5))/AEH$3,0)/3600/$E34</f>
        <v>0</v>
      </c>
      <c r="AEI34" s="0" t="n">
        <f aca="false">IF($X34="●",SUMIFS(ST_SUM!AEW:AEW,ST_SUM!$L:$L,$G34)/COUNTIFS($G:$G,$G34,$X:$X,"●",$A:$A,AEI$5)/AEI$3,0)/3600/$E34</f>
        <v>0</v>
      </c>
      <c r="AEJ34" s="0" t="n">
        <f aca="false">IF($Y34="●",SUMIFS(ST_SUM!AEX:AEX,ST_SUM!$L:$L,$G34)/COUNTIFS($G:$G,$G34,$Y:$Y,"●",$A:$A,AEJ$5)/AEJ$3,0)/3600/$E34</f>
        <v>0</v>
      </c>
      <c r="AEK34" s="0" t="n">
        <f aca="false">IF($Z34="●",SUMIFS(ST_SUM!AEY:AEY,ST_SUM!$L:$L,$G34)/COUNTIFS($G:$G,$G34,$Z:$Z,"●",$A:$A,AEK$5)/AEK$3,0)/3600/$E34</f>
        <v>0</v>
      </c>
      <c r="AEL34" s="0" t="n">
        <f aca="false">IF($AA34="●",SUMIFS(ST_SUM!AEZ:AEZ,ST_SUM!$L:$L,$G34)/COUNTIFS($G:$G,$G34,$AA:$AA,"●",$A:$A,AEL$5)/AEL$3,0)/3600/$E34</f>
        <v>0</v>
      </c>
      <c r="AEM34" s="0" t="n">
        <f aca="false">IF($AB34="●",SUMIFS(ST_SUM!AFA:AFA,ST_SUM!$L:$L,$G34)/COUNTIFS($G:$G,$G34,$AB:$AB,"●",$A:$A,AEM$5)/AEM$3,0)/3600/$E34</f>
        <v>0</v>
      </c>
      <c r="AEN34" s="0" t="n">
        <f aca="false">IF($AC34="●",SUMIFS(ST_SUM!AFB:AFB,ST_SUM!$L:$L,$G34)/COUNTIFS($G:$G,$G34,$AC:$AC,"●",$A:$A,AEN$5)/AEN$3,0)/3600/$E34</f>
        <v>0</v>
      </c>
      <c r="AEO34" s="0" t="n">
        <f aca="false">IF($AD34="●",SUMIFS(ST_SUM!AFC:AFC,ST_SUM!$L:$L,$G34)/COUNTIFS($G:$G,$G34,$AD:$AD,"●",$A:$A,AEO$5)/AEO$3,0)/3600/$E34</f>
        <v>0</v>
      </c>
      <c r="AEP34" s="0" t="n">
        <f aca="false">IF($AE34="●",SUMIFS(ST_SUM!AFD:AFD,ST_SUM!$L:$L,$G34)/COUNTIFS($G:$G,$G34,$AE:$AE,"●",$A:$A,AEP$5)/AEP$3,0)/3600/$E34</f>
        <v>0</v>
      </c>
      <c r="AEQ34" s="0" t="n">
        <f aca="false">IF($AF34="●",SUMIFS(ST_SUM!AFE:AFE,ST_SUM!$L:$L,$G34)/COUNTIFS($G:$G,$G34,$AF:$AF,"●",$A:$A,AEQ$5)/AEQ$3,0)/3600/$E34</f>
        <v>0</v>
      </c>
      <c r="AER34" s="0" t="n">
        <f aca="false">IF($AG34="●",SUMIFS(ST_SUM!AFF:AFF,ST_SUM!$L:$L,$G34)/COUNTIFS($G:$G,$G34,$AG:$AG,"●",$A:$A,AER$5)/AER$3,0)/3600/$E34</f>
        <v>0</v>
      </c>
      <c r="AES34" s="0" t="n">
        <f aca="false">IF($AH34="●",SUMIFS(ST_SUM!AFG:AFG,ST_SUM!$L:$L,$G34)/COUNTIFS($G:$G,$G34,$AH:$AH,"●",$A:$A,AES$5)/AES$3,0)/3600/$E34</f>
        <v>0</v>
      </c>
      <c r="AET34" s="0" t="n">
        <f aca="false">IF($AI34="●",SUMIFS(ST_SUM!AFH:AFH,ST_SUM!$L:$L,$G34)/COUNTIFS($G:$G,$G34,$AI:$AI,"●",$A:$A,AET$5)/AET$3,0)/3600/$E34</f>
        <v>0</v>
      </c>
      <c r="AEU34" s="0" t="n">
        <f aca="false">IF($AJ34="●",SUMIFS(ST_SUM!AFI:AFI,ST_SUM!$L:$L,$G34)/COUNTIFS($G:$G,$G34,$AJ:$AJ,"●",$A:$A,AEU$5)/AEU$3,0)/3600/$E34</f>
        <v>0</v>
      </c>
      <c r="AEV34" s="0" t="n">
        <f aca="false">IF($AK34="●",SUMIFS(ST_SUM!AFJ:AFJ,ST_SUM!$L:$L,$G34)/COUNTIFS($G:$G,$G34,$AK:$AK,"●",$A:$A,AEV$5)/AEV$3,0)/3600/$E34</f>
        <v>0</v>
      </c>
      <c r="AEW34" s="0" t="n">
        <f aca="false">IF($AL34="●",SUMIFS(ST_SUM!AFK:AFK,ST_SUM!$L:$L,$G34)/COUNTIFS($G:$G,$G34,$AL:$AL,"●",$A:$A,AEW$5)/AEW$3,0)/3600/$E34</f>
        <v>0</v>
      </c>
      <c r="AEX34" s="0" t="n">
        <f aca="false">IF($AM34="●",SUMIFS(ST_SUM!AFL:AFL,ST_SUM!$L:$L,$G34)/COUNTIFS($G:$G,$G34,$AM:$AM,"●",$A:$A,AEX$5)/AEX$3,0)/3600/$E34</f>
        <v>0</v>
      </c>
      <c r="AEY34" s="0" t="n">
        <f aca="false">IF($AN34="●",SUMIFS(ST_SUM!AFM:AFM,ST_SUM!$L:$L,$G34)/COUNTIFS($G:$G,$G34,$AN:$AN,"●",$A:$A,AEY$5)/AEY$3,0)/3600/$E34</f>
        <v>0</v>
      </c>
      <c r="AEZ34" s="0" t="n">
        <f aca="false">IF($AO34="●",SUMIFS(ST_SUM!AFN:AFN,ST_SUM!$L:$L,$G34)/COUNTIFS($G:$G,$G34,$AO:$AO,"●",$A:$A,AEZ$5)/AEZ$3,0)/3600/$E34</f>
        <v>0</v>
      </c>
      <c r="AFA34" s="0" t="n">
        <f aca="false">IF($AP34="●",SUMIFS(ST_SUM!AFO:AFO,ST_SUM!$L:$L,$G34)/COUNTIFS($G:$G,$G34,$AP:$AP,"●",$A:$A,AFA$5)/AFA$3,0)/3600/$E34</f>
        <v>0</v>
      </c>
      <c r="AFB34" s="0" t="n">
        <f aca="false">IF($AQ34="●",SUMIFS(ST_SUM!AFP:AFP,ST_SUM!$L:$L,$G34)/COUNTIFS($G:$G,$G34,$AQ:$AQ,"●",$A:$A,AFB$5)/AFB$3,0)/3600/$E34</f>
        <v>0</v>
      </c>
      <c r="AFC34" s="0" t="n">
        <f aca="false">IF($AR34="●",SUMIFS(ST_SUM!AFQ:AFQ,ST_SUM!$L:$L,$G34)/COUNTIFS($G:$G,$G34,$AR:$AR,"●",$A:$A,AFC$5)/AFC$3,0)/3600/$E34</f>
        <v>0</v>
      </c>
      <c r="AFD34" s="0" t="n">
        <f aca="false">IF($AS34="●",SUMIFS(ST_SUM!AFR:AFR,ST_SUM!$L:$L,$G34)/COUNTIFS($G:$G,$G34,$AS:$AS,"●",$A:$A,AFD$5)/AFD$3,0)/3600/$E34</f>
        <v>0</v>
      </c>
      <c r="AFE34" s="0" t="n">
        <f aca="false">IF($AT34="●",SUMIFS(ST_SUM!AFS:AFS,ST_SUM!$L:$L,$G34)/COUNTIFS($G:$G,$G34,$AT:$AT,"●",$A:$A,AFE$5)/AFE$3,0)/3600/$E34</f>
        <v>0</v>
      </c>
      <c r="AFF34" s="0" t="n">
        <f aca="false">IF($AU34="●",SUMIFS(ST_SUM!AFT:AFT,ST_SUM!$L:$L,$G34)/COUNTIFS($G:$G,$G34,$AU:$AU,"●",$A:$A,AFF$5)/AFF$3,0)/3600/$E34</f>
        <v>0</v>
      </c>
      <c r="AFG34" s="0" t="n">
        <f aca="false">IF($AV34="●",SUMIFS(ST_SUM!AFU:AFU,ST_SUM!$L:$L,$G34)/COUNTIFS($G:$G,$G34,$AV:$AV,"●",$A:$A,AFG$5)/AFG$3,0)/3600/$E34</f>
        <v>0</v>
      </c>
      <c r="AFH34" s="0" t="n">
        <f aca="false">IF($AW34="●",SUMIFS(ST_SUM!AFV:AFV,ST_SUM!$L:$L,$G34)/COUNTIFS($G:$G,$G34,$AW:$AW,"●",$A:$A,AFH$5)/AFH$3,0)/3600/$E34</f>
        <v>0</v>
      </c>
      <c r="AFI34" s="0" t="n">
        <f aca="false">IF($AX34="●",SUMIFS(ST_SUM!AFW:AFW,ST_SUM!$L:$L,$G34)/COUNTIFS($G:$G,$G34,$AX:$AX,"●",$A:$A,AFI$5)/AFI$3,0)/3600/$E34</f>
        <v>0</v>
      </c>
      <c r="AFJ34" s="0" t="n">
        <f aca="false">IF($AY34="●",SUMIFS(ST_SUM!AFX:AFX,ST_SUM!$L:$L,$G34)/COUNTIFS($G:$G,$G34,$AY:$AY,"●",$A:$A,AFJ$5)/AFJ$3,0)/3600/$E34</f>
        <v>0</v>
      </c>
      <c r="AFK34" s="0" t="n">
        <f aca="false">IF($AZ34="●",SUMIFS(ST_SUM!AFY:AFY,ST_SUM!$L:$L,$G34)/COUNTIFS($G:$G,$G34,$AZ:$AZ,"●",$A:$A,AFK$5)/AFK$3,0)/3600/$E34</f>
        <v>0</v>
      </c>
      <c r="AFL34" s="0" t="n">
        <f aca="false">IF($BA34="●",SUMIFS(ST_SUM!AFZ:AFZ,ST_SUM!$L:$L,$G34)/COUNTIFS($G:$G,$G34,$BA:$BA,"●",$A:$A,AFL$5)/AFL$3,0)/3600/$E34</f>
        <v>0</v>
      </c>
      <c r="AFM34" s="0" t="n">
        <f aca="false">IF($BB34="●",SUMIFS(ST_SUM!AGA:AGA,ST_SUM!$L:$L,$G34)/COUNTIFS($G:$G,$G34,$BB:$BB,"●",$A:$A,AFM$5)/AFM$3,0)/3600/$E34</f>
        <v>0</v>
      </c>
      <c r="AFN34" s="0" t="n">
        <f aca="false">IF($BC34="●",SUMIFS(ST_SUM!AGB:AGB,ST_SUM!$L:$L,$G34)/COUNTIFS($G:$G,$G34,$BC:$BC,"●",$A:$A,AFN$5)/AFN$3,0)/3600/$E34</f>
        <v>0</v>
      </c>
      <c r="AFO34" s="0" t="n">
        <f aca="false">IF($BD34="●",SUMIFS(ST_SUM!AGC:AGC,ST_SUM!$L:$L,$G34)/COUNTIFS($G:$G,$G34,$BD:$BD,"●",$A:$A,AFO$5)/AFO$3,0)/3600/$E34</f>
        <v>0</v>
      </c>
      <c r="AFP34" s="0" t="n">
        <f aca="false">IF($BE34="●",SUMIFS(ST_SUM!AGD:AGD,ST_SUM!$L:$L,$G34)/COUNTIFS($G:$G,$G34,$BE:$BE,"●",$A:$A,AFP$5)/AFP$3,0)/3600/$E34</f>
        <v>0</v>
      </c>
      <c r="AFQ34" s="0" t="n">
        <f aca="false">IF($BF34="●",SUMIFS(ST_SUM!AGE:AGE,ST_SUM!$L:$L,$G34)/COUNTIFS($G:$G,$G34,$BF:$BF,"●",$A:$A,AFQ$5)/AFQ$3,0)/3600/$E34</f>
        <v>0</v>
      </c>
      <c r="AFR34" s="0" t="n">
        <f aca="false">IF($BG34="●",SUMIFS(ST_SUM!AGF:AGF,ST_SUM!$L:$L,$G34)/COUNTIFS($G:$G,$G34,$BG:$BG,"●",$A:$A,AFR$5)/AFR$3,0)/3600/$E34</f>
        <v>0</v>
      </c>
      <c r="AFS34" s="0" t="n">
        <f aca="false">IF($BH34="●",SUMIFS(ST_SUM!AGG:AGG,ST_SUM!$L:$L,$G34)/COUNTIFS($G:$G,$G34,$BH:$BH,"●",$A:$A,AFS$5)/AFS$3,0)/3600/$E34</f>
        <v>0</v>
      </c>
      <c r="AFT34" s="0" t="n">
        <f aca="false">IF($BI34="●",SUMIFS(ST_SUM!AGH:AGH,ST_SUM!$L:$L,$G34)/COUNTIFS($G:$G,$G34,$BI:$BI,"●",$A:$A,AFT$5)/AFT$3,0)/3600/$E34</f>
        <v>0</v>
      </c>
      <c r="AFU34" s="0" t="n">
        <f aca="false">IF($BJ34="●",SUMIFS(ST_SUM!AGI:AGI,ST_SUM!$L:$L,$G34)/COUNTIFS($G:$G,$G34,$BJ:$BJ,"●",$A:$A,AFU$5)/AFU$3,0)/3600/$E34</f>
        <v>0</v>
      </c>
      <c r="AFV34" s="0" t="n">
        <f aca="false">IF($BK34="●",SUMIFS(ST_SUM!AGJ:AGJ,ST_SUM!$L:$L,$G34)/COUNTIFS($G:$G,$G34,$BK:$BK,"●",$A:$A,AFV$5)/AFV$3,0)/3600/$E34</f>
        <v>0</v>
      </c>
      <c r="AFW34" s="0" t="n">
        <f aca="false">IF($BL34="●",SUMIFS(ST_SUM!AGK:AGK,ST_SUM!$L:$L,$G34)/COUNTIFS($G:$G,$G34,$BL:$BL,"●",$A:$A,AFW$5)/AFW$3,0)/3600/$E34</f>
        <v>0</v>
      </c>
      <c r="AFX34" s="0" t="n">
        <f aca="false">IF($BM34="●",SUMIFS(ST_SUM!AGL:AGL,ST_SUM!$L:$L,$G34)/COUNTIFS($G:$G,$G34,$BM:$BM,"●",$A:$A,AFX$5)/AFX$3,0)/3600/$E34</f>
        <v>0</v>
      </c>
      <c r="AFY34" s="0" t="n">
        <f aca="false">IF($BN34="●",SUMIFS(ST_SUM!AGM:AGM,ST_SUM!$L:$L,$G34)/COUNTIFS($G:$G,$G34,$BN:$BN,"●",$A:$A,AFY$5)/AFY$3,0)/3600/$E34</f>
        <v>0</v>
      </c>
      <c r="AFZ34" s="0" t="n">
        <f aca="false">IF($BO34="●",SUMIFS(ST_SUM!AGN:AGN,ST_SUM!$L:$L,$G34)/COUNTIFS($G:$G,$G34,$BO:$BO,"●",$A:$A,AFZ$5)/AFZ$3,0)/3600/$E34</f>
        <v>0</v>
      </c>
      <c r="AGA34" s="0" t="n">
        <f aca="false">IF($BP34="●",SUMIFS(ST_SUM!AGO:AGO,ST_SUM!$L:$L,$G34)/COUNTIFS($G:$G,$G34,$BP:$BP,"●",$A:$A,AGA$5)/AGA$3,0)/3600/$E34</f>
        <v>0</v>
      </c>
      <c r="AGB34" s="0" t="n">
        <f aca="false">IF($BQ34="●",SUMIFS(ST_SUM!AGP:AGP,ST_SUM!$L:$L,$G34)/COUNTIFS($G:$G,$G34,$BQ:$BQ,"●",$A:$A,AGB$5)/AGB$3,0)/3600/$E34</f>
        <v>0</v>
      </c>
      <c r="AGC34" s="0" t="n">
        <f aca="false">IF($BR34="●",SUMIFS(ST_SUM!AGQ:AGQ,ST_SUM!$L:$L,$G34)/COUNTIFS($G:$G,$G34,$BR:$BR,"●",$A:$A,AGC$5)/AGC$3,0)/3600/$E34</f>
        <v>0</v>
      </c>
      <c r="AGD34" s="0" t="n">
        <f aca="false">IF($BS34="●",SUMIFS(ST_SUM!AGR:AGR,ST_SUM!$L:$L,$G34)/COUNTIFS($G:$G,$G34,$BS:$BS,"●",$A:$A,AGD$5)/AGD$3,0)/3600/$E34</f>
        <v>0</v>
      </c>
      <c r="AGE34" s="0" t="n">
        <f aca="false">IF($BT34="●",SUMIFS(ST_SUM!AGS:AGS,ST_SUM!$L:$L,$G34)/COUNTIFS($G:$G,$G34,$BT:$BT,"●",$A:$A,AGE$5)/AGE$3,0)/3600/$E34</f>
        <v>0</v>
      </c>
      <c r="AGF34" s="0" t="n">
        <f aca="false">SUM(ADS34:AGE34)</f>
        <v>0</v>
      </c>
    </row>
    <row r="35" customFormat="false" ht="15" hidden="false" customHeight="false" outlineLevel="0" collapsed="false">
      <c r="A35" s="0" t="s">
        <v>310</v>
      </c>
      <c r="B35" s="0" t="s">
        <v>50</v>
      </c>
      <c r="C35" s="0" t="s">
        <v>343</v>
      </c>
      <c r="E35" s="0" t="n">
        <v>16</v>
      </c>
      <c r="G35" s="0" t="n">
        <v>15.88</v>
      </c>
      <c r="W35" s="0" t="s">
        <v>313</v>
      </c>
      <c r="BU35" s="0" t="n">
        <f aca="false">IF($H35="●",SUMIFS(ST_SUM!CI:CI,ST_SUM!$L:$L,$G35)/COUNTIFS($G:$G,$G35,$H:$H,"●",$A:$A,BU$5)/BU$3,0)/3600/$E35</f>
        <v>0</v>
      </c>
      <c r="BV35" s="0" t="n">
        <f aca="false">IF($I35="●",SUMIFS(ST_SUM!CJ:CJ,ST_SUM!$L:$L,$G35)/COUNTIFS($G:$G,$G35,$I:$I,"●",$A:$A,BV$5)/BV$3,0)/3600/$E35</f>
        <v>0</v>
      </c>
      <c r="BW35" s="0" t="n">
        <f aca="false">IF($J35="●",SUMIFS(ST_SUM!CK:CK,ST_SUM!$L:$L,$G35)/COUNTIFS($G:$G,$G35,$J:$J,"●",$A:$A,BW$5)/BW$3,0)/3600/$E35</f>
        <v>0</v>
      </c>
      <c r="BX35" s="0" t="n">
        <f aca="false">IF($K35="●",SUMIFS(ST_SUM!CL:CL,ST_SUM!$L:$L,$G35)/COUNTIFS($G:$G,$G35,$K:$K,"●",$A:$A,BX$5)/BX$3,0)/3600/$E35</f>
        <v>0</v>
      </c>
      <c r="BY35" s="0" t="n">
        <f aca="false">IF($L35="●",SUMIFS(ST_SUM!CM:CM,ST_SUM!$L:$L,$G35)/COUNTIFS($G:$G,$G35,$L:$L,"●",$A:$A,BY$5)/BY$3,0)/3600/$E35</f>
        <v>0</v>
      </c>
      <c r="BZ35" s="0" t="n">
        <f aca="false">IF($M35="●",SUMIFS(ST_SUM!CN:CN,ST_SUM!$L:$L,$G35)/COUNTIFS($G:$G,$G35,$M:$M,"●",$A:$A,BZ$5)/BZ$3,0)/3600/$E35</f>
        <v>0</v>
      </c>
      <c r="CA35" s="0" t="n">
        <f aca="false">IF($N35="●",SUMIFS(ST_SUM!CO:CO,ST_SUM!$L:$L,$G35)/COUNTIFS($G:$G,$G35,$N:$N,"●",$A:$A,CA$5)/CA$3,0)/3600/$E35</f>
        <v>0</v>
      </c>
      <c r="CB35" s="0" t="n">
        <f aca="false">IF($O35="●",SUMIFS(ST_SUM!CP:CP,ST_SUM!$L:$L,$G35,ST_SUM!$M:$M,IF($B35='PART METHOD'!$D$4,"FMCNC1",IF($B35='PART METHOD'!$D$6,"FMCNC2","STD")))/IF($B35='PART METHOD'!$D$4,COUNTIFS($G:$G,$G35,$O:$O,"●",$A:$A,CB$5,$B:$B,'PART METHOD'!$D$4),IF($B35='PART METHOD'!$D$6,COUNTIFS($G:$G,$G35,$O:$O,"●",$A:$A,CB$5,$B:$B,'PART METHOD'!$D$6),COUNTIFS($G:$G,$G35,$O:$O,"●",$A:$A,CB$5,$B:$B,"&lt;&gt;"&amp;'PART METHOD'!$D$4,$B:$B,"&lt;&gt;"&amp;'PART METHOD'!$D$6)))/CB$3,0)/3600/$E35</f>
        <v>0</v>
      </c>
      <c r="CC35" s="0" t="n">
        <f aca="false">IF($P35="●",SUMIFS(ST_SUM!CQ:CQ,ST_SUM!$L:$L,$G35,ST_SUM!$M:$M,IF($B35='PART METHOD'!$D$4,"FMCNC1",IF($B35='PART METHOD'!$D$6,"FMCNC2","STD")))/IF($B35='PART METHOD'!$D$4,COUNTIFS($G:$G,$G35,$P:$P,"●",$A:$A,CC$5,$B:$B,'PART METHOD'!$D$4),IF($B35='PART METHOD'!$D$6,COUNTIFS($G:$G,$G35,$P:$P,"●",$A:$A,CC$5,$B:$B,'PART METHOD'!$D$6),COUNTIFS($G:$G,$G35,$P:$P,"●",$A:$A,CC$5,$B:$B,"&lt;&gt;"&amp;'PART METHOD'!$D$4,$B:$B,"&lt;&gt;"&amp;'PART METHOD'!$D$6)))/CC$3,0)/3600/$E35</f>
        <v>0</v>
      </c>
      <c r="CD35" s="0" t="n">
        <f aca="false">IF($Q35="●",SUMIFS(ST_SUM!CR:CR,ST_SUM!$L:$L,$G35,ST_SUM!$M:$M,IF($B35='PART METHOD'!$D$4,"FMCNC1",IF($B35='PART METHOD'!$D$6,"FMCNC2","STD")))/IF($B35='PART METHOD'!$D$4,COUNTIFS($G:$G,$G35,$Q:$Q,"●",$A:$A,CD$5,$B:$B,'PART METHOD'!$D$4),IF($B35='PART METHOD'!$D$6,COUNTIFS($G:$G,$G35,$Q:$Q,"●",$A:$A,CD$5,$B:$B,'PART METHOD'!$D$6),COUNTIFS($G:$G,$G35,$Q:$Q,"●",$A:$A,CD$5,$B:$B,"&lt;&gt;"&amp;'PART METHOD'!$D$4,$B:$B,"&lt;&gt;"&amp;'PART METHOD'!$D$6)))/CD$3,0)/3600/$E35</f>
        <v>0</v>
      </c>
      <c r="CE35" s="0" t="n">
        <f aca="false">IF($R35="●",SUMIFS(ST_SUM!CS:CS,ST_SUM!$L:$L,$G35,ST_SUM!$M:$M,IF($B35='PART METHOD'!$D$4,"FMCNC1",IF($B35='PART METHOD'!$D$6,"FMCNC2","STD")))/IF($B35='PART METHOD'!$D$4,COUNTIFS($G:$G,$G35,$R:$R,"●",$A:$A,CE$5,$B:$B,'PART METHOD'!$D$4),IF($B35='PART METHOD'!$D$6,COUNTIFS($G:$G,$G35,$R:$R,"●",$A:$A,CE$5,$B:$B,'PART METHOD'!$D$6),COUNTIFS($G:$G,$G35,$R:$R,"●",$A:$A,CE$5,$B:$B,"&lt;&gt;"&amp;'PART METHOD'!$D$4,$B:$B,"&lt;&gt;"&amp;'PART METHOD'!$D$6)))/CE$3,0)/3600/$E35</f>
        <v>0</v>
      </c>
      <c r="CF35" s="0" t="n">
        <f aca="false">IF($S35="●",SUMIFS(ST_SUM!CT:CT,ST_SUM!$L:$L,$G35,ST_SUM!$M:$M,IF($B35='PART METHOD'!$D$4,"FMCNC1",IF($B35='PART METHOD'!$D$6,"FMCNC2","STD")))/IF($B35='PART METHOD'!$D$4,COUNTIFS($G:$G,$G35,$S:$S,"●",$A:$A,CF$5,$B:$B,'PART METHOD'!$D$4),IF($B35='PART METHOD'!$D$6,COUNTIFS($G:$G,$G35,$S:$S,"●",$A:$A,CF$5,$B:$B,'PART METHOD'!$D$6),COUNTIFS($G:$G,$G35,$S:$S,"●",$A:$A,CF$5,$B:$B,"&lt;&gt;"&amp;'PART METHOD'!$D$4,$B:$B,"&lt;&gt;"&amp;'PART METHOD'!$D$6)))/CF$3,0)/3600/$E35</f>
        <v>0</v>
      </c>
      <c r="CG35" s="0" t="n">
        <f aca="false">IF($T35="●",SUMIFS(ST_SUM!CU:CU,ST_SUM!$L:$L,$G35,ST_SUM!$M:$M,IF($B35='PART METHOD'!$D$4,"FMCNC1",IF($B35='PART METHOD'!$D$6,"FMCNC2","STD")))/IF($B35='PART METHOD'!$D$4,COUNTIFS($G:$G,$G35,$T:$T,"●",$A:$A,CG$5,$B:$B,'PART METHOD'!$D$4),IF($B35='PART METHOD'!$D$6,COUNTIFS($G:$G,$G35,$T:$T,"●",$A:$A,CG$5,$B:$B,'PART METHOD'!$D$6),COUNTIFS($G:$G,$G35,$T:$T,"●",$A:$A,CG$5,$B:$B,"&lt;&gt;"&amp;'PART METHOD'!$D$4,$B:$B,"&lt;&gt;"&amp;'PART METHOD'!$D$6)))/CG$3,0)/3600/$E35</f>
        <v>0</v>
      </c>
      <c r="CH35" s="0" t="n">
        <f aca="false">IF($U35="●",SUMIFS(ST_SUM!CV:CV,ST_SUM!$L:$L,$G35,ST_SUM!$M:$M,IF($B35='PART METHOD'!$D$4,"FMCNC1",IF($B35='PART METHOD'!$D$6,"FMCNC2","STD")))/IF($B35='PART METHOD'!$D$4,COUNTIFS($G:$G,$G35,$U:$U,"●",$A:$A,CH$5,$B:$B,'PART METHOD'!$D$4),IF($B35='PART METHOD'!$D$6,COUNTIFS($G:$G,$G35,$U:$U,"●",$A:$A,CH$5,$B:$B,'PART METHOD'!$D$6),COUNTIFS($G:$G,$G35,$U:$U,"●",$A:$A,CH$5,$B:$B,"&lt;&gt;"&amp;'PART METHOD'!$D$4,$B:$B,"&lt;&gt;"&amp;'PART METHOD'!$D$6)))/CH$3,0)/3600/$E35</f>
        <v>0</v>
      </c>
      <c r="CI35" s="0" t="n">
        <f aca="false">IF($V35="●",SUMIFS(ST_SUM!CW:CW,ST_SUM!$L:$L,$G35,ST_SUM!$M:$M,IF($B35='PART METHOD'!$D$4,"FMCNC1",IF($B35='PART METHOD'!$D$6,"FMCNC2","STD")))/IF($B35='PART METHOD'!$D$4,COUNTIFS($G:$G,$G35,$V:$V,"●",$A:$A,CI$5,$B:$B,'PART METHOD'!$D$4),IF($B35='PART METHOD'!$D$6,COUNTIFS($G:$G,$G35,$V:$V,"●",$A:$A,CI$5,$B:$B,'PART METHOD'!$D$6),COUNTIFS($G:$G,$G35,$V:$V,"●",$A:$A,CI$5,$B:$B,"&lt;&gt;"&amp;'PART METHOD'!$D$4,$B:$B,"&lt;&gt;"&amp;'PART METHOD'!$D$6)))/CI$3,0)/3600/$E35</f>
        <v>0</v>
      </c>
      <c r="CJ35" s="0" t="n">
        <f aca="false">IF($W35="●",SUMIFS(ST_SUM!CX:CX,ST_SUM!$L:$L,$G35,ST_SUM!$N:$N,IF($B35='PART METHOD'!$D$5,"HAND","STD"))/COUNTIFS($G:$G,$G35,$W:$W,"●",$A:$A,CJ$5,$B:$B,IF($B35='PART METHOD'!$D$5,'PART METHOD'!$D$5,"&lt;&gt;"&amp;'PART METHOD'!$D$5))/CJ$3,0)/3600/$E35</f>
        <v>0.01472828125</v>
      </c>
      <c r="CK35" s="0" t="n">
        <f aca="false">IF($X35="●",SUMIFS(ST_SUM!CY:CY,ST_SUM!$L:$L,$G35)/COUNTIFS($G:$G,$G35,$X:$X,"●",$A:$A,CK$5)/CK$3,0)/3600/$E35</f>
        <v>0</v>
      </c>
      <c r="CL35" s="0" t="n">
        <f aca="false">IF($Y35="●",SUMIFS(ST_SUM!CZ:CZ,ST_SUM!$L:$L,$G35)/COUNTIFS($G:$G,$G35,$Y:$Y,"●",$A:$A,CL$5)/CL$3,0)/3600/$E35</f>
        <v>0</v>
      </c>
      <c r="CM35" s="0" t="n">
        <f aca="false">IF($Z35="●",SUMIFS(ST_SUM!DA:DA,ST_SUM!$L:$L,$G35)/COUNTIFS($G:$G,$G35,$Z:$Z,"●",$A:$A,CM$5)/CM$3,0)/3600/$E35</f>
        <v>0</v>
      </c>
      <c r="CN35" s="0" t="n">
        <f aca="false">IF($AA35="●",SUMIFS(ST_SUM!DB:DB,ST_SUM!$L:$L,$G35)/COUNTIFS($G:$G,$G35,$AA:$AA,"●",$A:$A,CN$5)/CN$3,0)/3600/$E35</f>
        <v>0</v>
      </c>
      <c r="CO35" s="0" t="n">
        <f aca="false">IF($AB35="●",SUMIFS(ST_SUM!DC:DC,ST_SUM!$L:$L,$G35)/COUNTIFS($G:$G,$G35,$AB:$AB,"●",$A:$A,CO$5)/CO$3,0)/3600/$E35</f>
        <v>0</v>
      </c>
      <c r="CP35" s="0" t="n">
        <f aca="false">IF($AC35="●",SUMIFS(ST_SUM!DD:DD,ST_SUM!$L:$L,$G35)/COUNTIFS($G:$G,$G35,$AC:$AC,"●",$A:$A,CP$5)/CP$3,0)/3600/$E35</f>
        <v>0</v>
      </c>
      <c r="CQ35" s="0" t="n">
        <f aca="false">IF($AD35="●",SUMIFS(ST_SUM!DE:DE,ST_SUM!$L:$L,$G35)/COUNTIFS($G:$G,$G35,$AD:$AD,"●",$A:$A,CQ$5)/CQ$3,0)/3600/$E35</f>
        <v>0</v>
      </c>
      <c r="CR35" s="0" t="n">
        <f aca="false">IF($AE35="●",SUMIFS(ST_SUM!DF:DF,ST_SUM!$L:$L,$G35)/COUNTIFS($G:$G,$G35,$AE:$AE,"●",$A:$A,CR$5)/CR$3,0)/3600/$E35</f>
        <v>0</v>
      </c>
      <c r="CS35" s="0" t="n">
        <f aca="false">IF($AF35="●",SUMIFS(ST_SUM!DG:DG,ST_SUM!$L:$L,$G35)/COUNTIFS($G:$G,$G35,$AF:$AF,"●",$A:$A,CS$5)/CS$3,0)/3600/$E35</f>
        <v>0</v>
      </c>
      <c r="CT35" s="0" t="n">
        <f aca="false">IF($AG35="●",SUMIFS(ST_SUM!DH:DH,ST_SUM!$L:$L,$G35)/COUNTIFS($G:$G,$G35,$AG:$AG,"●",$A:$A,CT$5)/CT$3,0)/3600/$E35</f>
        <v>0</v>
      </c>
      <c r="CU35" s="0" t="n">
        <f aca="false">IF($AH35="●",SUMIFS(ST_SUM!DI:DI,ST_SUM!$L:$L,$G35)/COUNTIFS($G:$G,$G35,$AH:$AH,"●",$A:$A,CU$5)/CU$3,0)/3600/$E35</f>
        <v>0</v>
      </c>
      <c r="CV35" s="0" t="n">
        <f aca="false">IF($AI35="●",SUMIFS(ST_SUM!DJ:DJ,ST_SUM!$L:$L,$G35)/COUNTIFS($G:$G,$G35,$AI:$AI,"●",$A:$A,CV$5)/CV$3,0)/3600/$E35</f>
        <v>0</v>
      </c>
      <c r="CW35" s="0" t="n">
        <f aca="false">IF($AJ35="●",SUMIFS(ST_SUM!DK:DK,ST_SUM!$L:$L,$G35)/COUNTIFS($G:$G,$G35,$AJ:$AJ,"●",$A:$A,CW$5)/CW$3,0)/3600/$E35</f>
        <v>0</v>
      </c>
      <c r="CX35" s="0" t="n">
        <f aca="false">IF($AK35="●",SUMIFS(ST_SUM!DL:DL,ST_SUM!$L:$L,$G35)/COUNTIFS($G:$G,$G35,$AK:$AK,"●",$A:$A,CX$5)/CX$3,0)/3600/$E35</f>
        <v>0</v>
      </c>
      <c r="CY35" s="0" t="n">
        <f aca="false">IF($AL35="●",SUMIFS(ST_SUM!DM:DM,ST_SUM!$L:$L,$G35)/COUNTIFS($G:$G,$G35,$AL:$AL,"●",$A:$A,CY$5)/CY$3,0)/3600/$E35</f>
        <v>0</v>
      </c>
      <c r="CZ35" s="0" t="n">
        <f aca="false">IF($AM35="●",SUMIFS(ST_SUM!DN:DN,ST_SUM!$L:$L,$G35)/COUNTIFS($G:$G,$G35,$AM:$AM,"●",$A:$A,CZ$5)/CZ$3,0)/3600/$E35</f>
        <v>0</v>
      </c>
      <c r="DA35" s="0" t="n">
        <f aca="false">IF($AN35="●",SUMIFS(ST_SUM!DO:DO,ST_SUM!$L:$L,$G35)/COUNTIFS($G:$G,$G35,$AN:$AN,"●",$A:$A,DA$5)/DA$3,0)/3600/$E35</f>
        <v>0</v>
      </c>
      <c r="DB35" s="0" t="n">
        <f aca="false">IF($AO35="●",SUMIFS(ST_SUM!DP:DP,ST_SUM!$L:$L,$G35)/COUNTIFS($G:$G,$G35,$AO:$AO,"●",$A:$A,DB$5)/DB$3,0)/3600/$E35</f>
        <v>0</v>
      </c>
      <c r="DC35" s="0" t="n">
        <f aca="false">IF($AP35="●",SUMIFS(ST_SUM!DQ:DQ,ST_SUM!$L:$L,$G35)/COUNTIFS($G:$G,$G35,$AP:$AP,"●",$A:$A,DC$5)/DC$3,0)/3600/$E35</f>
        <v>0</v>
      </c>
      <c r="DD35" s="0" t="n">
        <f aca="false">IF($AQ35="●",SUMIFS(ST_SUM!DR:DR,ST_SUM!$L:$L,$G35)/COUNTIFS($G:$G,$G35,$AQ:$AQ,"●",$A:$A,DD$5)/DD$3,0)/3600/$E35</f>
        <v>0</v>
      </c>
      <c r="DE35" s="0" t="n">
        <f aca="false">IF($AR35="●",SUMIFS(ST_SUM!DS:DS,ST_SUM!$L:$L,$G35)/COUNTIFS($G:$G,$G35,$AR:$AR,"●",$A:$A,DE$5)/DE$3,0)/3600/$E35</f>
        <v>0</v>
      </c>
      <c r="DF35" s="0" t="n">
        <f aca="false">IF($AS35="●",SUMIFS(ST_SUM!DT:DT,ST_SUM!$L:$L,$G35)/COUNTIFS($G:$G,$G35,$AS:$AS,"●",$A:$A,DF$5)/DF$3,0)/3600/$E35</f>
        <v>0</v>
      </c>
      <c r="DG35" s="0" t="n">
        <f aca="false">IF($AT35="●",SUMIFS(ST_SUM!DU:DU,ST_SUM!$L:$L,$G35)/COUNTIFS($G:$G,$G35,$AT:$AT,"●",$A:$A,DG$5)/DG$3,0)/3600/$E35</f>
        <v>0</v>
      </c>
      <c r="DH35" s="0" t="n">
        <f aca="false">IF($AU35="●",SUMIFS(ST_SUM!DV:DV,ST_SUM!$L:$L,$G35)/COUNTIFS($G:$G,$G35,$AU:$AU,"●",$A:$A,DH$5)/DH$3,0)/3600/$E35</f>
        <v>0</v>
      </c>
      <c r="DI35" s="0" t="n">
        <f aca="false">IF($AV35="●",SUMIFS(ST_SUM!DW:DW,ST_SUM!$L:$L,$G35)/COUNTIFS($G:$G,$G35,$AV:$AV,"●",$A:$A,DI$5)/DI$3,0)/3600/$E35</f>
        <v>0</v>
      </c>
      <c r="DJ35" s="0" t="n">
        <f aca="false">IF($AW35="●",SUMIFS(ST_SUM!DX:DX,ST_SUM!$L:$L,$G35)/COUNTIFS($G:$G,$G35,$AW:$AW,"●",$A:$A,DJ$5)/DJ$3,0)/3600/$E35</f>
        <v>0</v>
      </c>
      <c r="DK35" s="0" t="n">
        <f aca="false">IF($AX35="●",SUMIFS(ST_SUM!DY:DY,ST_SUM!$L:$L,$G35)/COUNTIFS($G:$G,$G35,$AX:$AX,"●",$A:$A,DK$5)/DK$3,0)/3600/$E35</f>
        <v>0</v>
      </c>
      <c r="DL35" s="0" t="n">
        <f aca="false">IF($AY35="●",SUMIFS(ST_SUM!DZ:DZ,ST_SUM!$L:$L,$G35)/COUNTIFS($G:$G,$G35,$AY:$AY,"●",$A:$A,DL$5)/DL$3,0)/3600/$E35</f>
        <v>0</v>
      </c>
      <c r="DM35" s="0" t="n">
        <f aca="false">IF($AZ35="●",SUMIFS(ST_SUM!EA:EA,ST_SUM!$L:$L,$G35)/COUNTIFS($G:$G,$G35,$AZ:$AZ,"●",$A:$A,DM$5)/DM$3,0)/3600/$E35</f>
        <v>0</v>
      </c>
      <c r="DN35" s="0" t="n">
        <f aca="false">IF($BA35="●",SUMIFS(ST_SUM!EB:EB,ST_SUM!$L:$L,$G35)/COUNTIFS($G:$G,$G35,$BA:$BA,"●",$A:$A,DN$5)/DN$3,0)/3600/$E35</f>
        <v>0</v>
      </c>
      <c r="DO35" s="0" t="n">
        <f aca="false">IF($BB35="●",SUMIFS(ST_SUM!EC:EC,ST_SUM!$L:$L,$G35)/COUNTIFS($G:$G,$G35,$BB:$BB,"●",$A:$A,DO$5)/DO$3,0)/3600/$E35</f>
        <v>0</v>
      </c>
      <c r="DP35" s="0" t="n">
        <f aca="false">IF($BC35="●",SUMIFS(ST_SUM!ED:ED,ST_SUM!$L:$L,$G35)/COUNTIFS($G:$G,$G35,$BC:$BC,"●",$A:$A,DP$5)/DP$3,0)/3600/$E35</f>
        <v>0</v>
      </c>
      <c r="DQ35" s="0" t="n">
        <f aca="false">IF($BD35="●",SUMIFS(ST_SUM!EE:EE,ST_SUM!$L:$L,$G35)/COUNTIFS($G:$G,$G35,$BD:$BD,"●",$A:$A,DQ$5)/DQ$3,0)/3600/$E35</f>
        <v>0</v>
      </c>
      <c r="DR35" s="0" t="n">
        <f aca="false">IF($BE35="●",SUMIFS(ST_SUM!EF:EF,ST_SUM!$L:$L,$G35)/COUNTIFS($G:$G,$G35,$BE:$BE,"●",$A:$A,DR$5)/DR$3,0)/3600/$E35</f>
        <v>0</v>
      </c>
      <c r="DS35" s="0" t="n">
        <f aca="false">IF($BF35="●",SUMIFS(ST_SUM!EG:EG,ST_SUM!$L:$L,$G35)/COUNTIFS($G:$G,$G35,$BF:$BF,"●",$A:$A,DS$5)/DS$3,0)/3600/$E35</f>
        <v>0</v>
      </c>
      <c r="DT35" s="0" t="n">
        <f aca="false">IF($BG35="●",SUMIFS(ST_SUM!EH:EH,ST_SUM!$L:$L,$G35)/COUNTIFS($G:$G,$G35,$BG:$BG,"●",$A:$A,DT$5)/DT$3,0)/3600/$E35</f>
        <v>0</v>
      </c>
      <c r="DU35" s="0" t="n">
        <f aca="false">IF($BH35="●",SUMIFS(ST_SUM!EI:EI,ST_SUM!$L:$L,$G35)/COUNTIFS($G:$G,$G35,$BH:$BH,"●",$A:$A,DU$5)/DU$3,0)/3600/$E35</f>
        <v>0</v>
      </c>
      <c r="DV35" s="0" t="n">
        <f aca="false">IF($BI35="●",SUMIFS(ST_SUM!EJ:EJ,ST_SUM!$L:$L,$G35)/COUNTIFS($G:$G,$G35,$BI:$BI,"●",$A:$A,DV$5)/DV$3,0)/3600/$E35</f>
        <v>0</v>
      </c>
      <c r="DW35" s="0" t="n">
        <f aca="false">IF($BJ35="●",SUMIFS(ST_SUM!EK:EK,ST_SUM!$L:$L,$G35)/COUNTIFS($G:$G,$G35,$BJ:$BJ,"●",$A:$A,DW$5)/DW$3,0)/3600/$E35</f>
        <v>0</v>
      </c>
      <c r="DX35" s="0" t="n">
        <f aca="false">IF($BK35="●",SUMIFS(ST_SUM!EL:EL,ST_SUM!$L:$L,$G35)/COUNTIFS($G:$G,$G35,$BK:$BK,"●",$A:$A,DX$5)/DX$3,0)/3600/$E35</f>
        <v>0</v>
      </c>
      <c r="DY35" s="0" t="n">
        <f aca="false">IF($BL35="●",SUMIFS(ST_SUM!EM:EM,ST_SUM!$L:$L,$G35)/COUNTIFS($G:$G,$G35,$BL:$BL,"●",$A:$A,DY$5)/DY$3,0)/3600/$E35</f>
        <v>0</v>
      </c>
      <c r="DZ35" s="0" t="n">
        <f aca="false">IF($BM35="●",SUMIFS(ST_SUM!EN:EN,ST_SUM!$L:$L,$G35)/COUNTIFS($G:$G,$G35,$BM:$BM,"●",$A:$A,DZ$5)/DZ$3,0)/3600/$E35</f>
        <v>0</v>
      </c>
      <c r="EA35" s="0" t="n">
        <f aca="false">IF($BN35="●",SUMIFS(ST_SUM!EO:EO,ST_SUM!$L:$L,$G35)/COUNTIFS($G:$G,$G35,$BN:$BN,"●",$A:$A,EA$5)/EA$3,0)/3600/$E35</f>
        <v>0</v>
      </c>
      <c r="EB35" s="0" t="n">
        <f aca="false">IF($BO35="●",SUMIFS(ST_SUM!EP:EP,ST_SUM!$L:$L,$G35)/COUNTIFS($G:$G,$G35,$BO:$BO,"●",$A:$A,EB$5)/EB$3,0)/3600/$E35</f>
        <v>0</v>
      </c>
      <c r="EC35" s="0" t="n">
        <f aca="false">IF($BP35="●",SUMIFS(ST_SUM!EQ:EQ,ST_SUM!$L:$L,$G35)/COUNTIFS($G:$G,$G35,$BP:$BP,"●",$A:$A,EC$5)/EC$3,0)/3600/$E35</f>
        <v>0</v>
      </c>
      <c r="ED35" s="0" t="n">
        <f aca="false">IF($BQ35="●",SUMIFS(ST_SUM!ER:ER,ST_SUM!$L:$L,$G35)/COUNTIFS($G:$G,$G35,$BQ:$BQ,"●",$A:$A,ED$5)/ED$3,0)/3600/$E35</f>
        <v>0</v>
      </c>
      <c r="EE35" s="0" t="n">
        <f aca="false">IF($BR35="●",SUMIFS(ST_SUM!ES:ES,ST_SUM!$L:$L,$G35)/COUNTIFS($G:$G,$G35,$BR:$BR,"●",$A:$A,EE$5)/EE$3,0)/3600/$E35</f>
        <v>0</v>
      </c>
      <c r="EF35" s="0" t="n">
        <f aca="false">IF($BS35="●",SUMIFS(ST_SUM!ET:ET,ST_SUM!$L:$L,$G35)/COUNTIFS($G:$G,$G35,$BS:$BS,"●",$A:$A,EF$5)/EF$3,0)/3600/$E35</f>
        <v>0</v>
      </c>
      <c r="EG35" s="0" t="n">
        <f aca="false">IF($BT35="●",SUMIFS(ST_SUM!EU:EU,ST_SUM!$L:$L,$G35)/COUNTIFS($G:$G,$G35,$BT:$BT,"●",$A:$A,EG$5)/EG$3,0)/3600/$E35</f>
        <v>0</v>
      </c>
      <c r="EH35" s="0" t="n">
        <f aca="false">SUM(BU35:EG35)</f>
        <v>0.01472828125</v>
      </c>
      <c r="EI35" s="0" t="n">
        <f aca="false">IF($H35="●",SUMIFS(ST_SUM!EW:EW,ST_SUM!$L:$L,$G35)/COUNTIFS($G:$G,$G35,$H:$H,"●",$A:$A,EI$5)/EI$3,0)/3600/$E35</f>
        <v>0</v>
      </c>
      <c r="EJ35" s="0" t="n">
        <f aca="false">IF($I35="●",SUMIFS(ST_SUM!EX:EX,ST_SUM!$L:$L,$G35)/COUNTIFS($G:$G,$G35,$I:$I,"●",$A:$A,EJ$5)/EJ$3,0)/3600/$E35</f>
        <v>0</v>
      </c>
      <c r="EK35" s="0" t="n">
        <f aca="false">IF($J35="●",SUMIFS(ST_SUM!EY:EY,ST_SUM!$L:$L,$G35)/COUNTIFS($G:$G,$G35,$J:$J,"●",$A:$A,EK$5)/EK$3,0)/3600/$E35</f>
        <v>0</v>
      </c>
      <c r="EL35" s="0" t="n">
        <f aca="false">IF($K35="●",SUMIFS(ST_SUM!EZ:EZ,ST_SUM!$L:$L,$G35)/COUNTIFS($G:$G,$G35,$K:$K,"●",$A:$A,EL$5)/EL$3,0)/3600/$E35</f>
        <v>0</v>
      </c>
      <c r="EM35" s="0" t="n">
        <f aca="false">IF($L35="●",SUMIFS(ST_SUM!FA:FA,ST_SUM!$L:$L,$G35)/COUNTIFS($G:$G,$G35,$L:$L,"●",$A:$A,EM$5)/EM$3,0)/3600/$E35</f>
        <v>0</v>
      </c>
      <c r="EN35" s="0" t="n">
        <f aca="false">IF($M35="●",SUMIFS(ST_SUM!FB:FB,ST_SUM!$L:$L,$G35)/COUNTIFS($G:$G,$G35,$M:$M,"●",$A:$A,EN$5)/EN$3,0)/3600/$E35</f>
        <v>0</v>
      </c>
      <c r="EO35" s="0" t="n">
        <f aca="false">IF($N35="●",SUMIFS(ST_SUM!FC:FC,ST_SUM!$L:$L,$G35)/COUNTIFS($G:$G,$G35,$N:$N,"●",$A:$A,EO$5)/EO$3,0)/3600/$E35</f>
        <v>0</v>
      </c>
      <c r="EP35" s="0" t="n">
        <f aca="false">IF($O35="●",SUMIFS(ST_SUM!FD:FD,ST_SUM!$L:$L,$G35,ST_SUM!$M:$M,IF($B35='PART METHOD'!$D$4,"FMCNC1",IF($B35='PART METHOD'!$D$6,"FMCNC2","STD")))/IF($B35='PART METHOD'!$D$4,COUNTIFS($G:$G,$G35,$O:$O,"●",$A:$A,EP$5,$B:$B,'PART METHOD'!$D$4),IF($B35='PART METHOD'!$D$6,COUNTIFS($G:$G,$G35,$O:$O,"●",$A:$A,EP$5,$B:$B,'PART METHOD'!$D$6),COUNTIFS($G:$G,$G35,$O:$O,"●",$A:$A,EP$5,$B:$B,"&lt;&gt;"&amp;'PART METHOD'!$D$4,$B:$B,"&lt;&gt;"&amp;'PART METHOD'!$D$6)))/EP$3,0)/3600/$E35</f>
        <v>0</v>
      </c>
      <c r="EQ35" s="0" t="n">
        <f aca="false">IF($P35="●",SUMIFS(ST_SUM!FE:FE,ST_SUM!$L:$L,$G35,ST_SUM!$M:$M,IF($B35='PART METHOD'!$D$4,"FMCNC1",IF($B35='PART METHOD'!$D$6,"FMCNC2","STD")))/IF($B35='PART METHOD'!$D$4,COUNTIFS($G:$G,$G35,$P:$P,"●",$A:$A,EQ$5,$B:$B,'PART METHOD'!$D$4),IF($B35='PART METHOD'!$D$6,COUNTIFS($G:$G,$G35,$P:$P,"●",$A:$A,EQ$5,$B:$B,'PART METHOD'!$D$6),COUNTIFS($G:$G,$G35,$P:$P,"●",$A:$A,EQ$5,$B:$B,"&lt;&gt;"&amp;'PART METHOD'!$D$4,$B:$B,"&lt;&gt;"&amp;'PART METHOD'!$D$6)))/EQ$3,0)/3600/$E35</f>
        <v>0</v>
      </c>
      <c r="ER35" s="0" t="n">
        <f aca="false">IF($Q35="●",SUMIFS(ST_SUM!FF:FF,ST_SUM!$L:$L,$G35,ST_SUM!$M:$M,IF($B35='PART METHOD'!$D$4,"FMCNC1",IF($B35='PART METHOD'!$D$6,"FMCNC2","STD")))/IF($B35='PART METHOD'!$D$4,COUNTIFS($G:$G,$G35,$Q:$Q,"●",$A:$A,ER$5,$B:$B,'PART METHOD'!$D$4),IF($B35='PART METHOD'!$D$6,COUNTIFS($G:$G,$G35,$Q:$Q,"●",$A:$A,ER$5,$B:$B,'PART METHOD'!$D$6),COUNTIFS($G:$G,$G35,$Q:$Q,"●",$A:$A,ER$5,$B:$B,"&lt;&gt;"&amp;'PART METHOD'!$D$4,$B:$B,"&lt;&gt;"&amp;'PART METHOD'!$D$6)))/ER$3,0)/3600/$E35</f>
        <v>0</v>
      </c>
      <c r="ES35" s="0" t="n">
        <f aca="false">IF($R35="●",SUMIFS(ST_SUM!FG:FG,ST_SUM!$L:$L,$G35,ST_SUM!$M:$M,IF($B35='PART METHOD'!$D$4,"FMCNC1",IF($B35='PART METHOD'!$D$6,"FMCNC2","STD")))/IF($B35='PART METHOD'!$D$4,COUNTIFS($G:$G,$G35,$R:$R,"●",$A:$A,ES$5,$B:$B,'PART METHOD'!$D$4),IF($B35='PART METHOD'!$D$6,COUNTIFS($G:$G,$G35,$R:$R,"●",$A:$A,ES$5,$B:$B,'PART METHOD'!$D$6),COUNTIFS($G:$G,$G35,$R:$R,"●",$A:$A,ES$5,$B:$B,"&lt;&gt;"&amp;'PART METHOD'!$D$4,$B:$B,"&lt;&gt;"&amp;'PART METHOD'!$D$6)))/ES$3,0)/3600/$E35</f>
        <v>0</v>
      </c>
      <c r="ET35" s="0" t="n">
        <f aca="false">IF($S35="●",SUMIFS(ST_SUM!FH:FH,ST_SUM!$L:$L,$G35,ST_SUM!$M:$M,IF($B35='PART METHOD'!$D$4,"FMCNC1",IF($B35='PART METHOD'!$D$6,"FMCNC2","STD")))/IF($B35='PART METHOD'!$D$4,COUNTIFS($G:$G,$G35,$S:$S,"●",$A:$A,ET$5,$B:$B,'PART METHOD'!$D$4),IF($B35='PART METHOD'!$D$6,COUNTIFS($G:$G,$G35,$S:$S,"●",$A:$A,ET$5,$B:$B,'PART METHOD'!$D$6),COUNTIFS($G:$G,$G35,$S:$S,"●",$A:$A,ET$5,$B:$B,"&lt;&gt;"&amp;'PART METHOD'!$D$4,$B:$B,"&lt;&gt;"&amp;'PART METHOD'!$D$6)))/ET$3,0)/3600/$E35</f>
        <v>0</v>
      </c>
      <c r="EU35" s="0" t="n">
        <f aca="false">IF($T35="●",SUMIFS(ST_SUM!FI:FI,ST_SUM!$L:$L,$G35,ST_SUM!$M:$M,IF($B35='PART METHOD'!$D$4,"FMCNC1",IF($B35='PART METHOD'!$D$6,"FMCNC2","STD")))/IF($B35='PART METHOD'!$D$4,COUNTIFS($G:$G,$G35,$T:$T,"●",$A:$A,EU$5,$B:$B,'PART METHOD'!$D$4),IF($B35='PART METHOD'!$D$6,COUNTIFS($G:$G,$G35,$T:$T,"●",$A:$A,EU$5,$B:$B,'PART METHOD'!$D$6),COUNTIFS($G:$G,$G35,$T:$T,"●",$A:$A,EU$5,$B:$B,"&lt;&gt;"&amp;'PART METHOD'!$D$4,$B:$B,"&lt;&gt;"&amp;'PART METHOD'!$D$6)))/EU$3,0)/3600/$E35</f>
        <v>0</v>
      </c>
      <c r="EV35" s="0" t="n">
        <f aca="false">IF($U35="●",SUMIFS(ST_SUM!FJ:FJ,ST_SUM!$L:$L,$G35,ST_SUM!$M:$M,IF($B35='PART METHOD'!$D$4,"FMCNC1",IF($B35='PART METHOD'!$D$6,"FMCNC2","STD")))/IF($B35='PART METHOD'!$D$4,COUNTIFS($G:$G,$G35,$U:$U,"●",$A:$A,EV$5,$B:$B,'PART METHOD'!$D$4),IF($B35='PART METHOD'!$D$6,COUNTIFS($G:$G,$G35,$U:$U,"●",$A:$A,EV$5,$B:$B,'PART METHOD'!$D$6),COUNTIFS($G:$G,$G35,$U:$U,"●",$A:$A,EV$5,$B:$B,"&lt;&gt;"&amp;'PART METHOD'!$D$4,$B:$B,"&lt;&gt;"&amp;'PART METHOD'!$D$6)))/EV$3,0)/3600/$E35</f>
        <v>0</v>
      </c>
      <c r="EW35" s="0" t="n">
        <f aca="false">IF($V35="●",SUMIFS(ST_SUM!FK:FK,ST_SUM!$L:$L,$G35,ST_SUM!$M:$M,IF($B35='PART METHOD'!$D$4,"FMCNC1",IF($B35='PART METHOD'!$D$6,"FMCNC2","STD")))/IF($B35='PART METHOD'!$D$4,COUNTIFS($G:$G,$G35,$V:$V,"●",$A:$A,EW$5,$B:$B,'PART METHOD'!$D$4),IF($B35='PART METHOD'!$D$6,COUNTIFS($G:$G,$G35,$V:$V,"●",$A:$A,EW$5,$B:$B,'PART METHOD'!$D$6),COUNTIFS($G:$G,$G35,$V:$V,"●",$A:$A,EW$5,$B:$B,"&lt;&gt;"&amp;'PART METHOD'!$D$4,$B:$B,"&lt;&gt;"&amp;'PART METHOD'!$D$6)))/EW$3,0)/3600/$E35</f>
        <v>0</v>
      </c>
      <c r="EX35" s="0" t="n">
        <f aca="false">IF($W35="●",SUMIFS(ST_SUM!FL:FL,ST_SUM!$L:$L,$G35,ST_SUM!$N:$N,IF($B35='PART METHOD'!$D$5,"HAND","STD"))/COUNTIFS($G:$G,$G35,$W:$W,"●",$A:$A,EX$5,$B:$B,IF($B35='PART METHOD'!$D$5,'PART METHOD'!$D$5,"&lt;&gt;"&amp;'PART METHOD'!$D$5))/EX$3,0)/3600/$E35</f>
        <v>0.0103097635582011</v>
      </c>
      <c r="EY35" s="0" t="n">
        <f aca="false">IF($X35="●",SUMIFS(ST_SUM!FM:FM,ST_SUM!$L:$L,$G35)/COUNTIFS($G:$G,$G35,$X:$X,"●",$A:$A,EY$5)/EY$3,0)/3600/$E35</f>
        <v>0</v>
      </c>
      <c r="EZ35" s="0" t="n">
        <f aca="false">IF($Y35="●",SUMIFS(ST_SUM!FN:FN,ST_SUM!$L:$L,$G35)/COUNTIFS($G:$G,$G35,$Y:$Y,"●",$A:$A,EZ$5)/EZ$3,0)/3600/$E35</f>
        <v>0</v>
      </c>
      <c r="FA35" s="0" t="n">
        <f aca="false">IF($Z35="●",SUMIFS(ST_SUM!FO:FO,ST_SUM!$L:$L,$G35)/COUNTIFS($G:$G,$G35,$Z:$Z,"●",$A:$A,FA$5)/FA$3,0)/3600/$E35</f>
        <v>0</v>
      </c>
      <c r="FB35" s="0" t="n">
        <f aca="false">IF($AA35="●",SUMIFS(ST_SUM!FP:FP,ST_SUM!$L:$L,$G35)/COUNTIFS($G:$G,$G35,$AA:$AA,"●",$A:$A,FB$5)/FB$3,0)/3600/$E35</f>
        <v>0</v>
      </c>
      <c r="FC35" s="0" t="n">
        <f aca="false">IF($AB35="●",SUMIFS(ST_SUM!FQ:FQ,ST_SUM!$L:$L,$G35)/COUNTIFS($G:$G,$G35,$AB:$AB,"●",$A:$A,FC$5)/FC$3,0)/3600/$E35</f>
        <v>0</v>
      </c>
      <c r="FD35" s="0" t="n">
        <f aca="false">IF($AC35="●",SUMIFS(ST_SUM!FR:FR,ST_SUM!$L:$L,$G35)/COUNTIFS($G:$G,$G35,$AC:$AC,"●",$A:$A,FD$5)/FD$3,0)/3600/$E35</f>
        <v>0</v>
      </c>
      <c r="FE35" s="0" t="n">
        <f aca="false">IF($AD35="●",SUMIFS(ST_SUM!FS:FS,ST_SUM!$L:$L,$G35)/COUNTIFS($G:$G,$G35,$AD:$AD,"●",$A:$A,FE$5)/FE$3,0)/3600/$E35</f>
        <v>0</v>
      </c>
      <c r="FF35" s="0" t="n">
        <f aca="false">IF($AE35="●",SUMIFS(ST_SUM!FT:FT,ST_SUM!$L:$L,$G35)/COUNTIFS($G:$G,$G35,$AE:$AE,"●",$A:$A,FF$5)/FF$3,0)/3600/$E35</f>
        <v>0</v>
      </c>
      <c r="FG35" s="0" t="n">
        <f aca="false">IF($AF35="●",SUMIFS(ST_SUM!FU:FU,ST_SUM!$L:$L,$G35)/COUNTIFS($G:$G,$G35,$AF:$AF,"●",$A:$A,FG$5)/FG$3,0)/3600/$E35</f>
        <v>0</v>
      </c>
      <c r="FH35" s="0" t="n">
        <f aca="false">IF($AG35="●",SUMIFS(ST_SUM!FV:FV,ST_SUM!$L:$L,$G35)/COUNTIFS($G:$G,$G35,$AG:$AG,"●",$A:$A,FH$5)/FH$3,0)/3600/$E35</f>
        <v>0</v>
      </c>
      <c r="FI35" s="0" t="n">
        <f aca="false">IF($AH35="●",SUMIFS(ST_SUM!FW:FW,ST_SUM!$L:$L,$G35)/COUNTIFS($G:$G,$G35,$AH:$AH,"●",$A:$A,FI$5)/FI$3,0)/3600/$E35</f>
        <v>0</v>
      </c>
      <c r="FJ35" s="0" t="n">
        <f aca="false">IF($AI35="●",SUMIFS(ST_SUM!FX:FX,ST_SUM!$L:$L,$G35)/COUNTIFS($G:$G,$G35,$AI:$AI,"●",$A:$A,FJ$5)/FJ$3,0)/3600/$E35</f>
        <v>0</v>
      </c>
      <c r="FK35" s="0" t="n">
        <f aca="false">IF($AJ35="●",SUMIFS(ST_SUM!FY:FY,ST_SUM!$L:$L,$G35)/COUNTIFS($G:$G,$G35,$AJ:$AJ,"●",$A:$A,FK$5)/FK$3,0)/3600/$E35</f>
        <v>0</v>
      </c>
      <c r="FL35" s="0" t="n">
        <f aca="false">IF($AK35="●",SUMIFS(ST_SUM!FZ:FZ,ST_SUM!$L:$L,$G35)/COUNTIFS($G:$G,$G35,$AK:$AK,"●",$A:$A,FL$5)/FL$3,0)/3600/$E35</f>
        <v>0</v>
      </c>
      <c r="FM35" s="0" t="n">
        <f aca="false">IF($AL35="●",SUMIFS(ST_SUM!GA:GA,ST_SUM!$L:$L,$G35)/COUNTIFS($G:$G,$G35,$AL:$AL,"●",$A:$A,FM$5)/FM$3,0)/3600/$E35</f>
        <v>0</v>
      </c>
      <c r="FN35" s="0" t="n">
        <f aca="false">IF($AM35="●",SUMIFS(ST_SUM!GB:GB,ST_SUM!$L:$L,$G35)/COUNTIFS($G:$G,$G35,$AM:$AM,"●",$A:$A,FN$5)/FN$3,0)/3600/$E35</f>
        <v>0</v>
      </c>
      <c r="FO35" s="0" t="n">
        <f aca="false">IF($AN35="●",SUMIFS(ST_SUM!GC:GC,ST_SUM!$L:$L,$G35)/COUNTIFS($G:$G,$G35,$AN:$AN,"●",$A:$A,FO$5)/FO$3,0)/3600/$E35</f>
        <v>0</v>
      </c>
      <c r="FP35" s="0" t="n">
        <f aca="false">IF($AO35="●",SUMIFS(ST_SUM!GD:GD,ST_SUM!$L:$L,$G35)/COUNTIFS($G:$G,$G35,$AO:$AO,"●",$A:$A,FP$5)/FP$3,0)/3600/$E35</f>
        <v>0</v>
      </c>
      <c r="FQ35" s="0" t="n">
        <f aca="false">IF($AP35="●",SUMIFS(ST_SUM!GE:GE,ST_SUM!$L:$L,$G35)/COUNTIFS($G:$G,$G35,$AP:$AP,"●",$A:$A,FQ$5)/FQ$3,0)/3600/$E35</f>
        <v>0</v>
      </c>
      <c r="FR35" s="0" t="n">
        <f aca="false">IF($AQ35="●",SUMIFS(ST_SUM!GF:GF,ST_SUM!$L:$L,$G35)/COUNTIFS($G:$G,$G35,$AQ:$AQ,"●",$A:$A,FR$5)/FR$3,0)/3600/$E35</f>
        <v>0</v>
      </c>
      <c r="FS35" s="0" t="n">
        <f aca="false">IF($AR35="●",SUMIFS(ST_SUM!GG:GG,ST_SUM!$L:$L,$G35)/COUNTIFS($G:$G,$G35,$AR:$AR,"●",$A:$A,FS$5)/FS$3,0)/3600/$E35</f>
        <v>0</v>
      </c>
      <c r="FT35" s="0" t="n">
        <f aca="false">IF($AS35="●",SUMIFS(ST_SUM!GH:GH,ST_SUM!$L:$L,$G35)/COUNTIFS($G:$G,$G35,$AS:$AS,"●",$A:$A,FT$5)/FT$3,0)/3600/$E35</f>
        <v>0</v>
      </c>
      <c r="FU35" s="0" t="n">
        <f aca="false">IF($AT35="●",SUMIFS(ST_SUM!GI:GI,ST_SUM!$L:$L,$G35)/COUNTIFS($G:$G,$G35,$AT:$AT,"●",$A:$A,FU$5)/FU$3,0)/3600/$E35</f>
        <v>0</v>
      </c>
      <c r="FV35" s="0" t="n">
        <f aca="false">IF($AU35="●",SUMIFS(ST_SUM!GJ:GJ,ST_SUM!$L:$L,$G35)/COUNTIFS($G:$G,$G35,$AU:$AU,"●",$A:$A,FV$5)/FV$3,0)/3600/$E35</f>
        <v>0</v>
      </c>
      <c r="FW35" s="0" t="n">
        <f aca="false">IF($AV35="●",SUMIFS(ST_SUM!GK:GK,ST_SUM!$L:$L,$G35)/COUNTIFS($G:$G,$G35,$AV:$AV,"●",$A:$A,FW$5)/FW$3,0)/3600/$E35</f>
        <v>0</v>
      </c>
      <c r="FX35" s="0" t="n">
        <f aca="false">IF($AW35="●",SUMIFS(ST_SUM!GL:GL,ST_SUM!$L:$L,$G35)/COUNTIFS($G:$G,$G35,$AW:$AW,"●",$A:$A,FX$5)/FX$3,0)/3600/$E35</f>
        <v>0</v>
      </c>
      <c r="FY35" s="0" t="n">
        <f aca="false">IF($AX35="●",SUMIFS(ST_SUM!GM:GM,ST_SUM!$L:$L,$G35)/COUNTIFS($G:$G,$G35,$AX:$AX,"●",$A:$A,FY$5)/FY$3,0)/3600/$E35</f>
        <v>0</v>
      </c>
      <c r="FZ35" s="0" t="n">
        <f aca="false">IF($AY35="●",SUMIFS(ST_SUM!GN:GN,ST_SUM!$L:$L,$G35)/COUNTIFS($G:$G,$G35,$AY:$AY,"●",$A:$A,FZ$5)/FZ$3,0)/3600/$E35</f>
        <v>0</v>
      </c>
      <c r="GA35" s="0" t="n">
        <f aca="false">IF($AZ35="●",SUMIFS(ST_SUM!GO:GO,ST_SUM!$L:$L,$G35)/COUNTIFS($G:$G,$G35,$AZ:$AZ,"●",$A:$A,GA$5)/GA$3,0)/3600/$E35</f>
        <v>0</v>
      </c>
      <c r="GB35" s="0" t="n">
        <f aca="false">IF($BA35="●",SUMIFS(ST_SUM!GP:GP,ST_SUM!$L:$L,$G35)/COUNTIFS($G:$G,$G35,$BA:$BA,"●",$A:$A,GB$5)/GB$3,0)/3600/$E35</f>
        <v>0</v>
      </c>
      <c r="GC35" s="0" t="n">
        <f aca="false">IF($BB35="●",SUMIFS(ST_SUM!GQ:GQ,ST_SUM!$L:$L,$G35)/COUNTIFS($G:$G,$G35,$BB:$BB,"●",$A:$A,GC$5)/GC$3,0)/3600/$E35</f>
        <v>0</v>
      </c>
      <c r="GD35" s="0" t="n">
        <f aca="false">IF($BC35="●",SUMIFS(ST_SUM!GR:GR,ST_SUM!$L:$L,$G35)/COUNTIFS($G:$G,$G35,$BC:$BC,"●",$A:$A,GD$5)/GD$3,0)/3600/$E35</f>
        <v>0</v>
      </c>
      <c r="GE35" s="0" t="n">
        <f aca="false">IF($BD35="●",SUMIFS(ST_SUM!GS:GS,ST_SUM!$L:$L,$G35)/COUNTIFS($G:$G,$G35,$BD:$BD,"●",$A:$A,GE$5)/GE$3,0)/3600/$E35</f>
        <v>0</v>
      </c>
      <c r="GF35" s="0" t="n">
        <f aca="false">IF($BE35="●",SUMIFS(ST_SUM!GT:GT,ST_SUM!$L:$L,$G35)/COUNTIFS($G:$G,$G35,$BE:$BE,"●",$A:$A,GF$5)/GF$3,0)/3600/$E35</f>
        <v>0</v>
      </c>
      <c r="GG35" s="0" t="n">
        <f aca="false">IF($BF35="●",SUMIFS(ST_SUM!GU:GU,ST_SUM!$L:$L,$G35)/COUNTIFS($G:$G,$G35,$BF:$BF,"●",$A:$A,GG$5)/GG$3,0)/3600/$E35</f>
        <v>0</v>
      </c>
      <c r="GH35" s="0" t="n">
        <f aca="false">IF($BG35="●",SUMIFS(ST_SUM!GV:GV,ST_SUM!$L:$L,$G35)/COUNTIFS($G:$G,$G35,$BG:$BG,"●",$A:$A,GH$5)/GH$3,0)/3600/$E35</f>
        <v>0</v>
      </c>
      <c r="GI35" s="0" t="n">
        <f aca="false">IF($BH35="●",SUMIFS(ST_SUM!GW:GW,ST_SUM!$L:$L,$G35)/COUNTIFS($G:$G,$G35,$BH:$BH,"●",$A:$A,GI$5)/GI$3,0)/3600/$E35</f>
        <v>0</v>
      </c>
      <c r="GJ35" s="0" t="n">
        <f aca="false">IF($BI35="●",SUMIFS(ST_SUM!GX:GX,ST_SUM!$L:$L,$G35)/COUNTIFS($G:$G,$G35,$BI:$BI,"●",$A:$A,GJ$5)/GJ$3,0)/3600/$E35</f>
        <v>0</v>
      </c>
      <c r="GK35" s="0" t="n">
        <f aca="false">IF($BJ35="●",SUMIFS(ST_SUM!GY:GY,ST_SUM!$L:$L,$G35)/COUNTIFS($G:$G,$G35,$BJ:$BJ,"●",$A:$A,GK$5)/GK$3,0)/3600/$E35</f>
        <v>0</v>
      </c>
      <c r="GL35" s="0" t="n">
        <f aca="false">IF($BK35="●",SUMIFS(ST_SUM!GZ:GZ,ST_SUM!$L:$L,$G35)/COUNTIFS($G:$G,$G35,$BK:$BK,"●",$A:$A,GL$5)/GL$3,0)/3600/$E35</f>
        <v>0</v>
      </c>
      <c r="GM35" s="0" t="n">
        <f aca="false">IF($BL35="●",SUMIFS(ST_SUM!HA:HA,ST_SUM!$L:$L,$G35)/COUNTIFS($G:$G,$G35,$BL:$BL,"●",$A:$A,GM$5)/GM$3,0)/3600/$E35</f>
        <v>0</v>
      </c>
      <c r="GN35" s="0" t="n">
        <f aca="false">IF($BM35="●",SUMIFS(ST_SUM!HB:HB,ST_SUM!$L:$L,$G35)/COUNTIFS($G:$G,$G35,$BM:$BM,"●",$A:$A,GN$5)/GN$3,0)/3600/$E35</f>
        <v>0</v>
      </c>
      <c r="GO35" s="0" t="n">
        <f aca="false">IF($BN35="●",SUMIFS(ST_SUM!HC:HC,ST_SUM!$L:$L,$G35)/COUNTIFS($G:$G,$G35,$BN:$BN,"●",$A:$A,GO$5)/GO$3,0)/3600/$E35</f>
        <v>0</v>
      </c>
      <c r="GP35" s="0" t="n">
        <f aca="false">IF($BO35="●",SUMIFS(ST_SUM!HD:HD,ST_SUM!$L:$L,$G35)/COUNTIFS($G:$G,$G35,$BO:$BO,"●",$A:$A,GP$5)/GP$3,0)/3600/$E35</f>
        <v>0</v>
      </c>
      <c r="GQ35" s="0" t="n">
        <f aca="false">IF($BP35="●",SUMIFS(ST_SUM!HE:HE,ST_SUM!$L:$L,$G35)/COUNTIFS($G:$G,$G35,$BP:$BP,"●",$A:$A,GQ$5)/GQ$3,0)/3600/$E35</f>
        <v>0</v>
      </c>
      <c r="GR35" s="0" t="n">
        <f aca="false">IF($BQ35="●",SUMIFS(ST_SUM!HF:HF,ST_SUM!$L:$L,$G35)/COUNTIFS($G:$G,$G35,$BQ:$BQ,"●",$A:$A,GR$5)/GR$3,0)/3600/$E35</f>
        <v>0</v>
      </c>
      <c r="GS35" s="0" t="n">
        <f aca="false">IF($BR35="●",SUMIFS(ST_SUM!HG:HG,ST_SUM!$L:$L,$G35)/COUNTIFS($G:$G,$G35,$BR:$BR,"●",$A:$A,GS$5)/GS$3,0)/3600/$E35</f>
        <v>0</v>
      </c>
      <c r="GT35" s="0" t="n">
        <f aca="false">IF($BS35="●",SUMIFS(ST_SUM!HH:HH,ST_SUM!$L:$L,$G35)/COUNTIFS($G:$G,$G35,$BS:$BS,"●",$A:$A,GT$5)/GT$3,0)/3600/$E35</f>
        <v>0</v>
      </c>
      <c r="GU35" s="0" t="n">
        <f aca="false">IF($BT35="●",SUMIFS(ST_SUM!HI:HI,ST_SUM!$L:$L,$G35)/COUNTIFS($G:$G,$G35,$BT:$BT,"●",$A:$A,GU$5)/GU$3,0)/3600/$E35</f>
        <v>0</v>
      </c>
      <c r="GV35" s="0" t="n">
        <f aca="false">SUM(EI35:GU35)</f>
        <v>0.0103097635582011</v>
      </c>
      <c r="GW35" s="0" t="n">
        <f aca="false">IF($H35="●",SUMIFS(ST_SUM!HK:HK,ST_SUM!$L:$L,$G35)/COUNTIFS($G:$G,$G35,$H:$H,"●",$A:$A,GW$5)/GW$3,0)/3600/$E35</f>
        <v>0</v>
      </c>
      <c r="GX35" s="0" t="n">
        <f aca="false">IF($I35="●",SUMIFS(ST_SUM!HL:HL,ST_SUM!$L:$L,$G35)/COUNTIFS($G:$G,$G35,$I:$I,"●",$A:$A,GX$5)/GX$3,0)/3600/$E35</f>
        <v>0</v>
      </c>
      <c r="GY35" s="0" t="n">
        <f aca="false">IF($J35="●",SUMIFS(ST_SUM!HM:HM,ST_SUM!$L:$L,$G35)/COUNTIFS($G:$G,$G35,$J:$J,"●",$A:$A,GY$5)/GY$3,0)/3600/$E35</f>
        <v>0</v>
      </c>
      <c r="GZ35" s="0" t="n">
        <f aca="false">IF($K35="●",SUMIFS(ST_SUM!HN:HN,ST_SUM!$L:$L,$G35)/COUNTIFS($G:$G,$G35,$K:$K,"●",$A:$A,GZ$5)/GZ$3,0)/3600/$E35</f>
        <v>0</v>
      </c>
      <c r="HA35" s="0" t="n">
        <f aca="false">IF($L35="●",SUMIFS(ST_SUM!HO:HO,ST_SUM!$L:$L,$G35)/COUNTIFS($G:$G,$G35,$L:$L,"●",$A:$A,HA$5)/HA$3,0)/3600/$E35</f>
        <v>0</v>
      </c>
      <c r="HB35" s="0" t="n">
        <f aca="false">IF($M35="●",SUMIFS(ST_SUM!HP:HP,ST_SUM!$L:$L,$G35)/COUNTIFS($G:$G,$G35,$M:$M,"●",$A:$A,HB$5)/HB$3,0)/3600/$E35</f>
        <v>0</v>
      </c>
      <c r="HC35" s="0" t="n">
        <f aca="false">IF($N35="●",SUMIFS(ST_SUM!HQ:HQ,ST_SUM!$L:$L,$G35)/COUNTIFS($G:$G,$G35,$N:$N,"●",$A:$A,HC$5)/HC$3,0)/3600/$E35</f>
        <v>0</v>
      </c>
      <c r="HD35" s="0" t="n">
        <f aca="false">IF($O35="●",SUMIFS(ST_SUM!HR:HR,ST_SUM!$L:$L,$G35,ST_SUM!$M:$M,IF($B35='PART METHOD'!$D$4,"FMCNC1",IF($B35='PART METHOD'!$D$6,"FMCNC2","STD")))/IF($B35='PART METHOD'!$D$4,COUNTIFS($G:$G,$G35,$O:$O,"●",$A:$A,HD$5,$B:$B,'PART METHOD'!$D$4),IF($B35='PART METHOD'!$D$6,COUNTIFS($G:$G,$G35,$O:$O,"●",$A:$A,HD$5,$B:$B,'PART METHOD'!$D$6),COUNTIFS($G:$G,$G35,$O:$O,"●",$A:$A,HD$5,$B:$B,"&lt;&gt;"&amp;'PART METHOD'!$D$4,$B:$B,"&lt;&gt;"&amp;'PART METHOD'!$D$6)))/HD$3,0)/3600/$E35</f>
        <v>0</v>
      </c>
      <c r="HE35" s="0" t="n">
        <f aca="false">IF($P35="●",SUMIFS(ST_SUM!HS:HS,ST_SUM!$L:$L,$G35,ST_SUM!$M:$M,IF($B35='PART METHOD'!$D$4,"FMCNC1",IF($B35='PART METHOD'!$D$6,"FMCNC2","STD")))/IF($B35='PART METHOD'!$D$4,COUNTIFS($G:$G,$G35,$P:$P,"●",$A:$A,HE$5,$B:$B,'PART METHOD'!$D$4),IF($B35='PART METHOD'!$D$6,COUNTIFS($G:$G,$G35,$P:$P,"●",$A:$A,HE$5,$B:$B,'PART METHOD'!$D$6),COUNTIFS($G:$G,$G35,$P:$P,"●",$A:$A,HE$5,$B:$B,"&lt;&gt;"&amp;'PART METHOD'!$D$4,$B:$B,"&lt;&gt;"&amp;'PART METHOD'!$D$6)))/HE$3,0)/3600/$E35</f>
        <v>0</v>
      </c>
      <c r="HF35" s="0" t="n">
        <f aca="false">IF($Q35="●",SUMIFS(ST_SUM!HT:HT,ST_SUM!$L:$L,$G35,ST_SUM!$M:$M,IF($B35='PART METHOD'!$D$4,"FMCNC1",IF($B35='PART METHOD'!$D$6,"FMCNC2","STD")))/IF($B35='PART METHOD'!$D$4,COUNTIFS($G:$G,$G35,$Q:$Q,"●",$A:$A,HF$5,$B:$B,'PART METHOD'!$D$4),IF($B35='PART METHOD'!$D$6,COUNTIFS($G:$G,$G35,$Q:$Q,"●",$A:$A,HF$5,$B:$B,'PART METHOD'!$D$6),COUNTIFS($G:$G,$G35,$Q:$Q,"●",$A:$A,HF$5,$B:$B,"&lt;&gt;"&amp;'PART METHOD'!$D$4,$B:$B,"&lt;&gt;"&amp;'PART METHOD'!$D$6)))/HF$3,0)/3600/$E35</f>
        <v>0</v>
      </c>
      <c r="HG35" s="0" t="n">
        <f aca="false">IF($R35="●",SUMIFS(ST_SUM!HU:HU,ST_SUM!$L:$L,$G35,ST_SUM!$M:$M,IF($B35='PART METHOD'!$D$4,"FMCNC1",IF($B35='PART METHOD'!$D$6,"FMCNC2","STD")))/IF($B35='PART METHOD'!$D$4,COUNTIFS($G:$G,$G35,$R:$R,"●",$A:$A,HG$5,$B:$B,'PART METHOD'!$D$4),IF($B35='PART METHOD'!$D$6,COUNTIFS($G:$G,$G35,$R:$R,"●",$A:$A,HG$5,$B:$B,'PART METHOD'!$D$6),COUNTIFS($G:$G,$G35,$R:$R,"●",$A:$A,HG$5,$B:$B,"&lt;&gt;"&amp;'PART METHOD'!$D$4,$B:$B,"&lt;&gt;"&amp;'PART METHOD'!$D$6)))/HG$3,0)/3600/$E35</f>
        <v>0</v>
      </c>
      <c r="HH35" s="0" t="n">
        <f aca="false">IF($S35="●",SUMIFS(ST_SUM!HV:HV,ST_SUM!$L:$L,$G35,ST_SUM!$M:$M,IF($B35='PART METHOD'!$D$4,"FMCNC1",IF($B35='PART METHOD'!$D$6,"FMCNC2","STD")))/IF($B35='PART METHOD'!$D$4,COUNTIFS($G:$G,$G35,$S:$S,"●",$A:$A,HH$5,$B:$B,'PART METHOD'!$D$4),IF($B35='PART METHOD'!$D$6,COUNTIFS($G:$G,$G35,$S:$S,"●",$A:$A,HH$5,$B:$B,'PART METHOD'!$D$6),COUNTIFS($G:$G,$G35,$S:$S,"●",$A:$A,HH$5,$B:$B,"&lt;&gt;"&amp;'PART METHOD'!$D$4,$B:$B,"&lt;&gt;"&amp;'PART METHOD'!$D$6)))/HH$3,0)/3600/$E35</f>
        <v>0</v>
      </c>
      <c r="HI35" s="0" t="n">
        <f aca="false">IF($T35="●",SUMIFS(ST_SUM!HW:HW,ST_SUM!$L:$L,$G35,ST_SUM!$M:$M,IF($B35='PART METHOD'!$D$4,"FMCNC1",IF($B35='PART METHOD'!$D$6,"FMCNC2","STD")))/IF($B35='PART METHOD'!$D$4,COUNTIFS($G:$G,$G35,$T:$T,"●",$A:$A,HI$5,$B:$B,'PART METHOD'!$D$4),IF($B35='PART METHOD'!$D$6,COUNTIFS($G:$G,$G35,$T:$T,"●",$A:$A,HI$5,$B:$B,'PART METHOD'!$D$6),COUNTIFS($G:$G,$G35,$T:$T,"●",$A:$A,HI$5,$B:$B,"&lt;&gt;"&amp;'PART METHOD'!$D$4,$B:$B,"&lt;&gt;"&amp;'PART METHOD'!$D$6)))/HI$3,0)/3600/$E35</f>
        <v>0</v>
      </c>
      <c r="HJ35" s="0" t="n">
        <f aca="false">IF($U35="●",SUMIFS(ST_SUM!HX:HX,ST_SUM!$L:$L,$G35,ST_SUM!$M:$M,IF($B35='PART METHOD'!$D$4,"FMCNC1",IF($B35='PART METHOD'!$D$6,"FMCNC2","STD")))/IF($B35='PART METHOD'!$D$4,COUNTIFS($G:$G,$G35,$U:$U,"●",$A:$A,HJ$5,$B:$B,'PART METHOD'!$D$4),IF($B35='PART METHOD'!$D$6,COUNTIFS($G:$G,$G35,$U:$U,"●",$A:$A,HJ$5,$B:$B,'PART METHOD'!$D$6),COUNTIFS($G:$G,$G35,$U:$U,"●",$A:$A,HJ$5,$B:$B,"&lt;&gt;"&amp;'PART METHOD'!$D$4,$B:$B,"&lt;&gt;"&amp;'PART METHOD'!$D$6)))/HJ$3,0)/3600/$E35</f>
        <v>0</v>
      </c>
      <c r="HK35" s="0" t="n">
        <f aca="false">IF($V35="●",SUMIFS(ST_SUM!HY:HY,ST_SUM!$L:$L,$G35,ST_SUM!$M:$M,IF($B35='PART METHOD'!$D$4,"FMCNC1",IF($B35='PART METHOD'!$D$6,"FMCNC2","STD")))/IF($B35='PART METHOD'!$D$4,COUNTIFS($G:$G,$G35,$V:$V,"●",$A:$A,HK$5,$B:$B,'PART METHOD'!$D$4),IF($B35='PART METHOD'!$D$6,COUNTIFS($G:$G,$G35,$V:$V,"●",$A:$A,HK$5,$B:$B,'PART METHOD'!$D$6),COUNTIFS($G:$G,$G35,$V:$V,"●",$A:$A,HK$5,$B:$B,"&lt;&gt;"&amp;'PART METHOD'!$D$4,$B:$B,"&lt;&gt;"&amp;'PART METHOD'!$D$6)))/HK$3,0)/3600/$E35</f>
        <v>0</v>
      </c>
      <c r="HL35" s="0" t="n">
        <f aca="false">IF($W35="●",SUMIFS(ST_SUM!HZ:HZ,ST_SUM!$L:$L,$G35,ST_SUM!$N:$N,IF($B35='PART METHOD'!$D$5,"HAND","STD"))/COUNTIFS($G:$G,$G35,$W:$W,"●",$A:$A,HL$5,$B:$B,IF($B35='PART METHOD'!$D$5,'PART METHOD'!$D$5,"&lt;&gt;"&amp;'PART METHOD'!$D$5))/HL$3,0)/3600/$E35</f>
        <v>0.00748606376262626</v>
      </c>
      <c r="HM35" s="0" t="n">
        <f aca="false">IF($X35="●",SUMIFS(ST_SUM!IA:IA,ST_SUM!$L:$L,$G35)/COUNTIFS($G:$G,$G35,$X:$X,"●",$A:$A,HM$5)/HM$3,0)/3600/$E35</f>
        <v>0</v>
      </c>
      <c r="HN35" s="0" t="n">
        <f aca="false">IF($Y35="●",SUMIFS(ST_SUM!IB:IB,ST_SUM!$L:$L,$G35)/COUNTIFS($G:$G,$G35,$Y:$Y,"●",$A:$A,HN$5)/HN$3,0)/3600/$E35</f>
        <v>0</v>
      </c>
      <c r="HO35" s="0" t="n">
        <f aca="false">IF($Z35="●",SUMIFS(ST_SUM!IC:IC,ST_SUM!$L:$L,$G35)/COUNTIFS($G:$G,$G35,$Z:$Z,"●",$A:$A,HO$5)/HO$3,0)/3600/$E35</f>
        <v>0</v>
      </c>
      <c r="HP35" s="0" t="n">
        <f aca="false">IF($AA35="●",SUMIFS(ST_SUM!ID:ID,ST_SUM!$L:$L,$G35)/COUNTIFS($G:$G,$G35,$AA:$AA,"●",$A:$A,HP$5)/HP$3,0)/3600/$E35</f>
        <v>0</v>
      </c>
      <c r="HQ35" s="0" t="n">
        <f aca="false">IF($AB35="●",SUMIFS(ST_SUM!IE:IE,ST_SUM!$L:$L,$G35)/COUNTIFS($G:$G,$G35,$AB:$AB,"●",$A:$A,HQ$5)/HQ$3,0)/3600/$E35</f>
        <v>0</v>
      </c>
      <c r="HR35" s="0" t="n">
        <f aca="false">IF($AC35="●",SUMIFS(ST_SUM!IF:IF,ST_SUM!$L:$L,$G35)/COUNTIFS($G:$G,$G35,$AC:$AC,"●",$A:$A,HR$5)/HR$3,0)/3600/$E35</f>
        <v>0</v>
      </c>
      <c r="HS35" s="0" t="n">
        <f aca="false">IF($AD35="●",SUMIFS(ST_SUM!IG:IG,ST_SUM!$L:$L,$G35)/COUNTIFS($G:$G,$G35,$AD:$AD,"●",$A:$A,HS$5)/HS$3,0)/3600/$E35</f>
        <v>0</v>
      </c>
      <c r="HT35" s="0" t="n">
        <f aca="false">IF($AE35="●",SUMIFS(ST_SUM!IH:IH,ST_SUM!$L:$L,$G35)/COUNTIFS($G:$G,$G35,$AE:$AE,"●",$A:$A,HT$5)/HT$3,0)/3600/$E35</f>
        <v>0</v>
      </c>
      <c r="HU35" s="0" t="n">
        <f aca="false">IF($AF35="●",SUMIFS(ST_SUM!II:II,ST_SUM!$L:$L,$G35)/COUNTIFS($G:$G,$G35,$AF:$AF,"●",$A:$A,HU$5)/HU$3,0)/3600/$E35</f>
        <v>0</v>
      </c>
      <c r="HV35" s="0" t="n">
        <f aca="false">IF($AG35="●",SUMIFS(ST_SUM!IJ:IJ,ST_SUM!$L:$L,$G35)/COUNTIFS($G:$G,$G35,$AG:$AG,"●",$A:$A,HV$5)/HV$3,0)/3600/$E35</f>
        <v>0</v>
      </c>
      <c r="HW35" s="0" t="n">
        <f aca="false">IF($AH35="●",SUMIFS(ST_SUM!IK:IK,ST_SUM!$L:$L,$G35)/COUNTIFS($G:$G,$G35,$AH:$AH,"●",$A:$A,HW$5)/HW$3,0)/3600/$E35</f>
        <v>0</v>
      </c>
      <c r="HX35" s="0" t="n">
        <f aca="false">IF($AI35="●",SUMIFS(ST_SUM!IL:IL,ST_SUM!$L:$L,$G35)/COUNTIFS($G:$G,$G35,$AI:$AI,"●",$A:$A,HX$5)/HX$3,0)/3600/$E35</f>
        <v>0</v>
      </c>
      <c r="HY35" s="0" t="n">
        <f aca="false">IF($AJ35="●",SUMIFS(ST_SUM!IM:IM,ST_SUM!$L:$L,$G35)/COUNTIFS($G:$G,$G35,$AJ:$AJ,"●",$A:$A,HY$5)/HY$3,0)/3600/$E35</f>
        <v>0</v>
      </c>
      <c r="HZ35" s="0" t="n">
        <f aca="false">IF($AK35="●",SUMIFS(ST_SUM!IN:IN,ST_SUM!$L:$L,$G35)/COUNTIFS($G:$G,$G35,$AK:$AK,"●",$A:$A,HZ$5)/HZ$3,0)/3600/$E35</f>
        <v>0</v>
      </c>
      <c r="IA35" s="0" t="n">
        <f aca="false">IF($AL35="●",SUMIFS(ST_SUM!IO:IO,ST_SUM!$L:$L,$G35)/COUNTIFS($G:$G,$G35,$AL:$AL,"●",$A:$A,IA$5)/IA$3,0)/3600/$E35</f>
        <v>0</v>
      </c>
      <c r="IB35" s="0" t="n">
        <f aca="false">IF($AM35="●",SUMIFS(ST_SUM!IP:IP,ST_SUM!$L:$L,$G35)/COUNTIFS($G:$G,$G35,$AM:$AM,"●",$A:$A,IB$5)/IB$3,0)/3600/$E35</f>
        <v>0</v>
      </c>
      <c r="IC35" s="0" t="n">
        <f aca="false">IF($AN35="●",SUMIFS(ST_SUM!IQ:IQ,ST_SUM!$L:$L,$G35)/COUNTIFS($G:$G,$G35,$AN:$AN,"●",$A:$A,IC$5)/IC$3,0)/3600/$E35</f>
        <v>0</v>
      </c>
      <c r="ID35" s="0" t="n">
        <f aca="false">IF($AO35="●",SUMIFS(ST_SUM!IR:IR,ST_SUM!$L:$L,$G35)/COUNTIFS($G:$G,$G35,$AO:$AO,"●",$A:$A,ID$5)/ID$3,0)/3600/$E35</f>
        <v>0</v>
      </c>
      <c r="IE35" s="0" t="n">
        <f aca="false">IF($AP35="●",SUMIFS(ST_SUM!IS:IS,ST_SUM!$L:$L,$G35)/COUNTIFS($G:$G,$G35,$AP:$AP,"●",$A:$A,IE$5)/IE$3,0)/3600/$E35</f>
        <v>0</v>
      </c>
      <c r="IF35" s="0" t="n">
        <f aca="false">IF($AQ35="●",SUMIFS(ST_SUM!IT:IT,ST_SUM!$L:$L,$G35)/COUNTIFS($G:$G,$G35,$AQ:$AQ,"●",$A:$A,IF$5)/IF$3,0)/3600/$E35</f>
        <v>0</v>
      </c>
      <c r="IG35" s="0" t="n">
        <f aca="false">IF($AR35="●",SUMIFS(ST_SUM!IU:IU,ST_SUM!$L:$L,$G35)/COUNTIFS($G:$G,$G35,$AR:$AR,"●",$A:$A,IG$5)/IG$3,0)/3600/$E35</f>
        <v>0</v>
      </c>
      <c r="IH35" s="0" t="n">
        <f aca="false">IF($AS35="●",SUMIFS(ST_SUM!IV:IV,ST_SUM!$L:$L,$G35)/COUNTIFS($G:$G,$G35,$AS:$AS,"●",$A:$A,IH$5)/IH$3,0)/3600/$E35</f>
        <v>0</v>
      </c>
      <c r="II35" s="0" t="n">
        <f aca="false">IF($AT35="●",SUMIFS(ST_SUM!IW:IW,ST_SUM!$L:$L,$G35)/COUNTIFS($G:$G,$G35,$AT:$AT,"●",$A:$A,II$5)/II$3,0)/3600/$E35</f>
        <v>0</v>
      </c>
      <c r="IJ35" s="0" t="n">
        <f aca="false">IF($AU35="●",SUMIFS(ST_SUM!IX:IX,ST_SUM!$L:$L,$G35)/COUNTIFS($G:$G,$G35,$AU:$AU,"●",$A:$A,IJ$5)/IJ$3,0)/3600/$E35</f>
        <v>0</v>
      </c>
      <c r="IK35" s="0" t="n">
        <f aca="false">IF($AV35="●",SUMIFS(ST_SUM!IY:IY,ST_SUM!$L:$L,$G35)/COUNTIFS($G:$G,$G35,$AV:$AV,"●",$A:$A,IK$5)/IK$3,0)/3600/$E35</f>
        <v>0</v>
      </c>
      <c r="IL35" s="0" t="n">
        <f aca="false">IF($AW35="●",SUMIFS(ST_SUM!IZ:IZ,ST_SUM!$L:$L,$G35)/COUNTIFS($G:$G,$G35,$AW:$AW,"●",$A:$A,IL$5)/IL$3,0)/3600/$E35</f>
        <v>0</v>
      </c>
      <c r="IM35" s="0" t="n">
        <f aca="false">IF($AX35="●",SUMIFS(ST_SUM!JA:JA,ST_SUM!$L:$L,$G35)/COUNTIFS($G:$G,$G35,$AX:$AX,"●",$A:$A,IM$5)/IM$3,0)/3600/$E35</f>
        <v>0</v>
      </c>
      <c r="IN35" s="0" t="n">
        <f aca="false">IF($AY35="●",SUMIFS(ST_SUM!JB:JB,ST_SUM!$L:$L,$G35)/COUNTIFS($G:$G,$G35,$AY:$AY,"●",$A:$A,IN$5)/IN$3,0)/3600/$E35</f>
        <v>0</v>
      </c>
      <c r="IO35" s="0" t="n">
        <f aca="false">IF($AZ35="●",SUMIFS(ST_SUM!JC:JC,ST_SUM!$L:$L,$G35)/COUNTIFS($G:$G,$G35,$AZ:$AZ,"●",$A:$A,IO$5)/IO$3,0)/3600/$E35</f>
        <v>0</v>
      </c>
      <c r="IP35" s="0" t="n">
        <f aca="false">IF($BA35="●",SUMIFS(ST_SUM!JD:JD,ST_SUM!$L:$L,$G35)/COUNTIFS($G:$G,$G35,$BA:$BA,"●",$A:$A,IP$5)/IP$3,0)/3600/$E35</f>
        <v>0</v>
      </c>
      <c r="IQ35" s="0" t="n">
        <f aca="false">IF($BB35="●",SUMIFS(ST_SUM!JE:JE,ST_SUM!$L:$L,$G35)/COUNTIFS($G:$G,$G35,$BB:$BB,"●",$A:$A,IQ$5)/IQ$3,0)/3600/$E35</f>
        <v>0</v>
      </c>
      <c r="IR35" s="0" t="n">
        <f aca="false">IF($BC35="●",SUMIFS(ST_SUM!JF:JF,ST_SUM!$L:$L,$G35)/COUNTIFS($G:$G,$G35,$BC:$BC,"●",$A:$A,IR$5)/IR$3,0)/3600/$E35</f>
        <v>0</v>
      </c>
      <c r="IS35" s="0" t="n">
        <f aca="false">IF($BD35="●",SUMIFS(ST_SUM!JG:JG,ST_SUM!$L:$L,$G35)/COUNTIFS($G:$G,$G35,$BD:$BD,"●",$A:$A,IS$5)/IS$3,0)/3600/$E35</f>
        <v>0</v>
      </c>
      <c r="IT35" s="0" t="n">
        <f aca="false">IF($BE35="●",SUMIFS(ST_SUM!JH:JH,ST_SUM!$L:$L,$G35)/COUNTIFS($G:$G,$G35,$BE:$BE,"●",$A:$A,IT$5)/IT$3,0)/3600/$E35</f>
        <v>0</v>
      </c>
      <c r="IU35" s="0" t="n">
        <f aca="false">IF($BF35="●",SUMIFS(ST_SUM!JI:JI,ST_SUM!$L:$L,$G35)/COUNTIFS($G:$G,$G35,$BF:$BF,"●",$A:$A,IU$5)/IU$3,0)/3600/$E35</f>
        <v>0</v>
      </c>
      <c r="IV35" s="0" t="n">
        <f aca="false">IF($BG35="●",SUMIFS(ST_SUM!JJ:JJ,ST_SUM!$L:$L,$G35)/COUNTIFS($G:$G,$G35,$BG:$BG,"●",$A:$A,IV$5)/IV$3,0)/3600/$E35</f>
        <v>0</v>
      </c>
      <c r="IW35" s="0" t="n">
        <f aca="false">IF($BH35="●",SUMIFS(ST_SUM!JK:JK,ST_SUM!$L:$L,$G35)/COUNTIFS($G:$G,$G35,$BH:$BH,"●",$A:$A,IW$5)/IW$3,0)/3600/$E35</f>
        <v>0</v>
      </c>
      <c r="IX35" s="0" t="n">
        <f aca="false">IF($BI35="●",SUMIFS(ST_SUM!JL:JL,ST_SUM!$L:$L,$G35)/COUNTIFS($G:$G,$G35,$BI:$BI,"●",$A:$A,IX$5)/IX$3,0)/3600/$E35</f>
        <v>0</v>
      </c>
      <c r="IY35" s="0" t="n">
        <f aca="false">IF($BJ35="●",SUMIFS(ST_SUM!JM:JM,ST_SUM!$L:$L,$G35)/COUNTIFS($G:$G,$G35,$BJ:$BJ,"●",$A:$A,IY$5)/IY$3,0)/3600/$E35</f>
        <v>0</v>
      </c>
      <c r="IZ35" s="0" t="n">
        <f aca="false">IF($BK35="●",SUMIFS(ST_SUM!JN:JN,ST_SUM!$L:$L,$G35)/COUNTIFS($G:$G,$G35,$BK:$BK,"●",$A:$A,IZ$5)/IZ$3,0)/3600/$E35</f>
        <v>0</v>
      </c>
      <c r="JA35" s="0" t="n">
        <f aca="false">IF($BL35="●",SUMIFS(ST_SUM!JO:JO,ST_SUM!$L:$L,$G35)/COUNTIFS($G:$G,$G35,$BL:$BL,"●",$A:$A,JA$5)/JA$3,0)/3600/$E35</f>
        <v>0</v>
      </c>
      <c r="JB35" s="0" t="n">
        <f aca="false">IF($BM35="●",SUMIFS(ST_SUM!JP:JP,ST_SUM!$L:$L,$G35)/COUNTIFS($G:$G,$G35,$BM:$BM,"●",$A:$A,JB$5)/JB$3,0)/3600/$E35</f>
        <v>0</v>
      </c>
      <c r="JC35" s="0" t="n">
        <f aca="false">IF($BN35="●",SUMIFS(ST_SUM!JQ:JQ,ST_SUM!$L:$L,$G35)/COUNTIFS($G:$G,$G35,$BN:$BN,"●",$A:$A,JC$5)/JC$3,0)/3600/$E35</f>
        <v>0</v>
      </c>
      <c r="JD35" s="0" t="n">
        <f aca="false">IF($BO35="●",SUMIFS(ST_SUM!JR:JR,ST_SUM!$L:$L,$G35)/COUNTIFS($G:$G,$G35,$BO:$BO,"●",$A:$A,JD$5)/JD$3,0)/3600/$E35</f>
        <v>0</v>
      </c>
      <c r="JE35" s="0" t="n">
        <f aca="false">IF($BP35="●",SUMIFS(ST_SUM!JS:JS,ST_SUM!$L:$L,$G35)/COUNTIFS($G:$G,$G35,$BP:$BP,"●",$A:$A,JE$5)/JE$3,0)/3600/$E35</f>
        <v>0</v>
      </c>
      <c r="JF35" s="0" t="n">
        <f aca="false">IF($BQ35="●",SUMIFS(ST_SUM!JT:JT,ST_SUM!$L:$L,$G35)/COUNTIFS($G:$G,$G35,$BQ:$BQ,"●",$A:$A,JF$5)/JF$3,0)/3600/$E35</f>
        <v>0</v>
      </c>
      <c r="JG35" s="0" t="n">
        <f aca="false">IF($BR35="●",SUMIFS(ST_SUM!JU:JU,ST_SUM!$L:$L,$G35)/COUNTIFS($G:$G,$G35,$BR:$BR,"●",$A:$A,JG$5)/JG$3,0)/3600/$E35</f>
        <v>0</v>
      </c>
      <c r="JH35" s="0" t="n">
        <f aca="false">IF($BS35="●",SUMIFS(ST_SUM!JV:JV,ST_SUM!$L:$L,$G35)/COUNTIFS($G:$G,$G35,$BS:$BS,"●",$A:$A,JH$5)/JH$3,0)/3600/$E35</f>
        <v>0</v>
      </c>
      <c r="JI35" s="0" t="n">
        <f aca="false">IF($BT35="●",SUMIFS(ST_SUM!JW:JW,ST_SUM!$L:$L,$G35)/COUNTIFS($G:$G,$G35,$BT:$BT,"●",$A:$A,JI$5)/JI$3,0)/3600/$E35</f>
        <v>0</v>
      </c>
      <c r="JJ35" s="0" t="n">
        <f aca="false">SUM(GW35:JI35)</f>
        <v>0.00748606376262626</v>
      </c>
      <c r="JK35" s="0" t="n">
        <f aca="false">IF($H35="●",SUMIFS(ST_SUM!JY:JY,ST_SUM!$L:$L,$G35)/COUNTIFS($G:$G,$G35,$H:$H,"●",$A:$A,JK$5)/JK$3,0)/3600/$E35</f>
        <v>0</v>
      </c>
      <c r="JL35" s="0" t="n">
        <f aca="false">IF($I35="●",SUMIFS(ST_SUM!JZ:JZ,ST_SUM!$L:$L,$G35)/COUNTIFS($G:$G,$G35,$I:$I,"●",$A:$A,JL$5)/JL$3,0)/3600/$E35</f>
        <v>0</v>
      </c>
      <c r="JM35" s="0" t="n">
        <f aca="false">IF($J35="●",SUMIFS(ST_SUM!KA:KA,ST_SUM!$L:$L,$G35)/COUNTIFS($G:$G,$G35,$J:$J,"●",$A:$A,JM$5)/JM$3,0)/3600/$E35</f>
        <v>0</v>
      </c>
      <c r="JN35" s="0" t="n">
        <f aca="false">IF($K35="●",SUMIFS(ST_SUM!KB:KB,ST_SUM!$L:$L,$G35)/COUNTIFS($G:$G,$G35,$K:$K,"●",$A:$A,JN$5)/JN$3,0)/3600/$E35</f>
        <v>0</v>
      </c>
      <c r="JO35" s="0" t="n">
        <f aca="false">IF($L35="●",SUMIFS(ST_SUM!KC:KC,ST_SUM!$L:$L,$G35)/COUNTIFS($G:$G,$G35,$L:$L,"●",$A:$A,JO$5)/JO$3,0)/3600/$E35</f>
        <v>0</v>
      </c>
      <c r="JP35" s="0" t="n">
        <f aca="false">IF($M35="●",SUMIFS(ST_SUM!KD:KD,ST_SUM!$L:$L,$G35)/COUNTIFS($G:$G,$G35,$M:$M,"●",$A:$A,JP$5)/JP$3,0)/3600/$E35</f>
        <v>0</v>
      </c>
      <c r="JQ35" s="0" t="n">
        <f aca="false">IF($N35="●",SUMIFS(ST_SUM!KE:KE,ST_SUM!$L:$L,$G35)/COUNTIFS($G:$G,$G35,$N:$N,"●",$A:$A,JQ$5)/JQ$3,0)/3600/$E35</f>
        <v>0</v>
      </c>
      <c r="JR35" s="0" t="n">
        <f aca="false">IF($O35="●",SUMIFS(ST_SUM!KF:KF,ST_SUM!$L:$L,$G35,ST_SUM!$M:$M,IF($B35='PART METHOD'!$D$4,"FMCNC1",IF($B35='PART METHOD'!$D$6,"FMCNC2","STD")))/IF($B35='PART METHOD'!$D$4,COUNTIFS($G:$G,$G35,$O:$O,"●",$A:$A,JR$5,$B:$B,'PART METHOD'!$D$4),IF($B35='PART METHOD'!$D$6,COUNTIFS($G:$G,$G35,$O:$O,"●",$A:$A,JR$5,$B:$B,'PART METHOD'!$D$6),COUNTIFS($G:$G,$G35,$O:$O,"●",$A:$A,JR$5,$B:$B,"&lt;&gt;"&amp;'PART METHOD'!$D$4,$B:$B,"&lt;&gt;"&amp;'PART METHOD'!$D$6)))/JR$3,0)/3600/$E35</f>
        <v>0</v>
      </c>
      <c r="JS35" s="0" t="n">
        <f aca="false">IF($P35="●",SUMIFS(ST_SUM!KG:KG,ST_SUM!$L:$L,$G35,ST_SUM!$M:$M,IF($B35='PART METHOD'!$D$4,"FMCNC1",IF($B35='PART METHOD'!$D$6,"FMCNC2","STD")))/IF($B35='PART METHOD'!$D$4,COUNTIFS($G:$G,$G35,$P:$P,"●",$A:$A,JS$5,$B:$B,'PART METHOD'!$D$4),IF($B35='PART METHOD'!$D$6,COUNTIFS($G:$G,$G35,$P:$P,"●",$A:$A,JS$5,$B:$B,'PART METHOD'!$D$6),COUNTIFS($G:$G,$G35,$P:$P,"●",$A:$A,JS$5,$B:$B,"&lt;&gt;"&amp;'PART METHOD'!$D$4,$B:$B,"&lt;&gt;"&amp;'PART METHOD'!$D$6)))/JS$3,0)/3600/$E35</f>
        <v>0</v>
      </c>
      <c r="JT35" s="0" t="n">
        <f aca="false">IF($Q35="●",SUMIFS(ST_SUM!KH:KH,ST_SUM!$L:$L,$G35,ST_SUM!$M:$M,IF($B35='PART METHOD'!$D$4,"FMCNC1",IF($B35='PART METHOD'!$D$6,"FMCNC2","STD")))/IF($B35='PART METHOD'!$D$4,COUNTIFS($G:$G,$G35,$Q:$Q,"●",$A:$A,JT$5,$B:$B,'PART METHOD'!$D$4),IF($B35='PART METHOD'!$D$6,COUNTIFS($G:$G,$G35,$Q:$Q,"●",$A:$A,JT$5,$B:$B,'PART METHOD'!$D$6),COUNTIFS($G:$G,$G35,$Q:$Q,"●",$A:$A,JT$5,$B:$B,"&lt;&gt;"&amp;'PART METHOD'!$D$4,$B:$B,"&lt;&gt;"&amp;'PART METHOD'!$D$6)))/JT$3,0)/3600/$E35</f>
        <v>0</v>
      </c>
      <c r="JU35" s="0" t="n">
        <f aca="false">IF($R35="●",SUMIFS(ST_SUM!KI:KI,ST_SUM!$L:$L,$G35,ST_SUM!$M:$M,IF($B35='PART METHOD'!$D$4,"FMCNC1",IF($B35='PART METHOD'!$D$6,"FMCNC2","STD")))/IF($B35='PART METHOD'!$D$4,COUNTIFS($G:$G,$G35,$R:$R,"●",$A:$A,JU$5,$B:$B,'PART METHOD'!$D$4),IF($B35='PART METHOD'!$D$6,COUNTIFS($G:$G,$G35,$R:$R,"●",$A:$A,JU$5,$B:$B,'PART METHOD'!$D$6),COUNTIFS($G:$G,$G35,$R:$R,"●",$A:$A,JU$5,$B:$B,"&lt;&gt;"&amp;'PART METHOD'!$D$4,$B:$B,"&lt;&gt;"&amp;'PART METHOD'!$D$6)))/JU$3,0)/3600/$E35</f>
        <v>0</v>
      </c>
      <c r="JV35" s="0" t="n">
        <f aca="false">IF($S35="●",SUMIFS(ST_SUM!KJ:KJ,ST_SUM!$L:$L,$G35,ST_SUM!$M:$M,IF($B35='PART METHOD'!$D$4,"FMCNC1",IF($B35='PART METHOD'!$D$6,"FMCNC2","STD")))/IF($B35='PART METHOD'!$D$4,COUNTIFS($G:$G,$G35,$S:$S,"●",$A:$A,JV$5,$B:$B,'PART METHOD'!$D$4),IF($B35='PART METHOD'!$D$6,COUNTIFS($G:$G,$G35,$S:$S,"●",$A:$A,JV$5,$B:$B,'PART METHOD'!$D$6),COUNTIFS($G:$G,$G35,$S:$S,"●",$A:$A,JV$5,$B:$B,"&lt;&gt;"&amp;'PART METHOD'!$D$4,$B:$B,"&lt;&gt;"&amp;'PART METHOD'!$D$6)))/JV$3,0)/3600/$E35</f>
        <v>0</v>
      </c>
      <c r="JW35" s="0" t="n">
        <f aca="false">IF($T35="●",SUMIFS(ST_SUM!KK:KK,ST_SUM!$L:$L,$G35,ST_SUM!$M:$M,IF($B35='PART METHOD'!$D$4,"FMCNC1",IF($B35='PART METHOD'!$D$6,"FMCNC2","STD")))/IF($B35='PART METHOD'!$D$4,COUNTIFS($G:$G,$G35,$T:$T,"●",$A:$A,JW$5,$B:$B,'PART METHOD'!$D$4),IF($B35='PART METHOD'!$D$6,COUNTIFS($G:$G,$G35,$T:$T,"●",$A:$A,JW$5,$B:$B,'PART METHOD'!$D$6),COUNTIFS($G:$G,$G35,$T:$T,"●",$A:$A,JW$5,$B:$B,"&lt;&gt;"&amp;'PART METHOD'!$D$4,$B:$B,"&lt;&gt;"&amp;'PART METHOD'!$D$6)))/JW$3,0)/3600/$E35</f>
        <v>0</v>
      </c>
      <c r="JX35" s="0" t="n">
        <f aca="false">IF($U35="●",SUMIFS(ST_SUM!KL:KL,ST_SUM!$L:$L,$G35,ST_SUM!$M:$M,IF($B35='PART METHOD'!$D$4,"FMCNC1",IF($B35='PART METHOD'!$D$6,"FMCNC2","STD")))/IF($B35='PART METHOD'!$D$4,COUNTIFS($G:$G,$G35,$U:$U,"●",$A:$A,JX$5,$B:$B,'PART METHOD'!$D$4),IF($B35='PART METHOD'!$D$6,COUNTIFS($G:$G,$G35,$U:$U,"●",$A:$A,JX$5,$B:$B,'PART METHOD'!$D$6),COUNTIFS($G:$G,$G35,$U:$U,"●",$A:$A,JX$5,$B:$B,"&lt;&gt;"&amp;'PART METHOD'!$D$4,$B:$B,"&lt;&gt;"&amp;'PART METHOD'!$D$6)))/JX$3,0)/3600/$E35</f>
        <v>0</v>
      </c>
      <c r="JY35" s="0" t="n">
        <f aca="false">IF($V35="●",SUMIFS(ST_SUM!KM:KM,ST_SUM!$L:$L,$G35,ST_SUM!$M:$M,IF($B35='PART METHOD'!$D$4,"FMCNC1",IF($B35='PART METHOD'!$D$6,"FMCNC2","STD")))/IF($B35='PART METHOD'!$D$4,COUNTIFS($G:$G,$G35,$V:$V,"●",$A:$A,JY$5,$B:$B,'PART METHOD'!$D$4),IF($B35='PART METHOD'!$D$6,COUNTIFS($G:$G,$G35,$V:$V,"●",$A:$A,JY$5,$B:$B,'PART METHOD'!$D$6),COUNTIFS($G:$G,$G35,$V:$V,"●",$A:$A,JY$5,$B:$B,"&lt;&gt;"&amp;'PART METHOD'!$D$4,$B:$B,"&lt;&gt;"&amp;'PART METHOD'!$D$6)))/JY$3,0)/3600/$E35</f>
        <v>0</v>
      </c>
      <c r="JZ35" s="0" t="n">
        <f aca="false">IF($W35="●",SUMIFS(ST_SUM!KN:KN,ST_SUM!$L:$L,$G35,ST_SUM!$N:$N,IF($B35='PART METHOD'!$D$5,"HAND","STD"))/COUNTIFS($G:$G,$G35,$W:$W,"●",$A:$A,JZ$5,$B:$B,IF($B35='PART METHOD'!$D$5,'PART METHOD'!$D$5,"&lt;&gt;"&amp;'PART METHOD'!$D$5))/JZ$3,0)/3600/$E35</f>
        <v>0.0155937699652778</v>
      </c>
      <c r="KA35" s="0" t="n">
        <f aca="false">IF($X35="●",SUMIFS(ST_SUM!KO:KO,ST_SUM!$L:$L,$G35)/COUNTIFS($G:$G,$G35,$X:$X,"●",$A:$A,KA$5)/KA$3,0)/3600/$E35</f>
        <v>0</v>
      </c>
      <c r="KB35" s="0" t="n">
        <f aca="false">IF($Y35="●",SUMIFS(ST_SUM!KP:KP,ST_SUM!$L:$L,$G35)/COUNTIFS($G:$G,$G35,$Y:$Y,"●",$A:$A,KB$5)/KB$3,0)/3600/$E35</f>
        <v>0</v>
      </c>
      <c r="KC35" s="0" t="n">
        <f aca="false">IF($Z35="●",SUMIFS(ST_SUM!KQ:KQ,ST_SUM!$L:$L,$G35)/COUNTIFS($G:$G,$G35,$Z:$Z,"●",$A:$A,KC$5)/KC$3,0)/3600/$E35</f>
        <v>0</v>
      </c>
      <c r="KD35" s="0" t="n">
        <f aca="false">IF($AA35="●",SUMIFS(ST_SUM!KR:KR,ST_SUM!$L:$L,$G35)/COUNTIFS($G:$G,$G35,$AA:$AA,"●",$A:$A,KD$5)/KD$3,0)/3600/$E35</f>
        <v>0</v>
      </c>
      <c r="KE35" s="0" t="n">
        <f aca="false">IF($AB35="●",SUMIFS(ST_SUM!KS:KS,ST_SUM!$L:$L,$G35)/COUNTIFS($G:$G,$G35,$AB:$AB,"●",$A:$A,KE$5)/KE$3,0)/3600/$E35</f>
        <v>0</v>
      </c>
      <c r="KF35" s="0" t="n">
        <f aca="false">IF($AC35="●",SUMIFS(ST_SUM!KT:KT,ST_SUM!$L:$L,$G35)/COUNTIFS($G:$G,$G35,$AC:$AC,"●",$A:$A,KF$5)/KF$3,0)/3600/$E35</f>
        <v>0</v>
      </c>
      <c r="KG35" s="0" t="n">
        <f aca="false">IF($AD35="●",SUMIFS(ST_SUM!KU:KU,ST_SUM!$L:$L,$G35)/COUNTIFS($G:$G,$G35,$AD:$AD,"●",$A:$A,KG$5)/KG$3,0)/3600/$E35</f>
        <v>0</v>
      </c>
      <c r="KH35" s="0" t="n">
        <f aca="false">IF($AE35="●",SUMIFS(ST_SUM!KV:KV,ST_SUM!$L:$L,$G35)/COUNTIFS($G:$G,$G35,$AE:$AE,"●",$A:$A,KH$5)/KH$3,0)/3600/$E35</f>
        <v>0</v>
      </c>
      <c r="KI35" s="0" t="n">
        <f aca="false">IF($AF35="●",SUMIFS(ST_SUM!KW:KW,ST_SUM!$L:$L,$G35)/COUNTIFS($G:$G,$G35,$AF:$AF,"●",$A:$A,KI$5)/KI$3,0)/3600/$E35</f>
        <v>0</v>
      </c>
      <c r="KJ35" s="0" t="n">
        <f aca="false">IF($AG35="●",SUMIFS(ST_SUM!KX:KX,ST_SUM!$L:$L,$G35)/COUNTIFS($G:$G,$G35,$AG:$AG,"●",$A:$A,KJ$5)/KJ$3,0)/3600/$E35</f>
        <v>0</v>
      </c>
      <c r="KK35" s="0" t="n">
        <f aca="false">IF($AH35="●",SUMIFS(ST_SUM!KY:KY,ST_SUM!$L:$L,$G35)/COUNTIFS($G:$G,$G35,$AH:$AH,"●",$A:$A,KK$5)/KK$3,0)/3600/$E35</f>
        <v>0</v>
      </c>
      <c r="KL35" s="0" t="n">
        <f aca="false">IF($AI35="●",SUMIFS(ST_SUM!KZ:KZ,ST_SUM!$L:$L,$G35)/COUNTIFS($G:$G,$G35,$AI:$AI,"●",$A:$A,KL$5)/KL$3,0)/3600/$E35</f>
        <v>0</v>
      </c>
      <c r="KM35" s="0" t="n">
        <f aca="false">IF($AJ35="●",SUMIFS(ST_SUM!LA:LA,ST_SUM!$L:$L,$G35)/COUNTIFS($G:$G,$G35,$AJ:$AJ,"●",$A:$A,KM$5)/KM$3,0)/3600/$E35</f>
        <v>0</v>
      </c>
      <c r="KN35" s="0" t="n">
        <f aca="false">IF($AK35="●",SUMIFS(ST_SUM!LB:LB,ST_SUM!$L:$L,$G35)/COUNTIFS($G:$G,$G35,$AK:$AK,"●",$A:$A,KN$5)/KN$3,0)/3600/$E35</f>
        <v>0</v>
      </c>
      <c r="KO35" s="0" t="n">
        <f aca="false">IF($AL35="●",SUMIFS(ST_SUM!LC:LC,ST_SUM!$L:$L,$G35)/COUNTIFS($G:$G,$G35,$AL:$AL,"●",$A:$A,KO$5)/KO$3,0)/3600/$E35</f>
        <v>0</v>
      </c>
      <c r="KP35" s="0" t="n">
        <f aca="false">IF($AM35="●",SUMIFS(ST_SUM!LD:LD,ST_SUM!$L:$L,$G35)/COUNTIFS($G:$G,$G35,$AM:$AM,"●",$A:$A,KP$5)/KP$3,0)/3600/$E35</f>
        <v>0</v>
      </c>
      <c r="KQ35" s="0" t="n">
        <f aca="false">IF($AN35="●",SUMIFS(ST_SUM!LE:LE,ST_SUM!$L:$L,$G35)/COUNTIFS($G:$G,$G35,$AN:$AN,"●",$A:$A,KQ$5)/KQ$3,0)/3600/$E35</f>
        <v>0</v>
      </c>
      <c r="KR35" s="0" t="n">
        <f aca="false">IF($AO35="●",SUMIFS(ST_SUM!LF:LF,ST_SUM!$L:$L,$G35)/COUNTIFS($G:$G,$G35,$AO:$AO,"●",$A:$A,KR$5)/KR$3,0)/3600/$E35</f>
        <v>0</v>
      </c>
      <c r="KS35" s="0" t="n">
        <f aca="false">IF($AP35="●",SUMIFS(ST_SUM!LG:LG,ST_SUM!$L:$L,$G35)/COUNTIFS($G:$G,$G35,$AP:$AP,"●",$A:$A,KS$5)/KS$3,0)/3600/$E35</f>
        <v>0</v>
      </c>
      <c r="KT35" s="0" t="n">
        <f aca="false">IF($AQ35="●",SUMIFS(ST_SUM!LH:LH,ST_SUM!$L:$L,$G35)/COUNTIFS($G:$G,$G35,$AQ:$AQ,"●",$A:$A,KT$5)/KT$3,0)/3600/$E35</f>
        <v>0</v>
      </c>
      <c r="KU35" s="0" t="n">
        <f aca="false">IF($AR35="●",SUMIFS(ST_SUM!LI:LI,ST_SUM!$L:$L,$G35)/COUNTIFS($G:$G,$G35,$AR:$AR,"●",$A:$A,KU$5)/KU$3,0)/3600/$E35</f>
        <v>0</v>
      </c>
      <c r="KV35" s="0" t="n">
        <f aca="false">IF($AS35="●",SUMIFS(ST_SUM!LJ:LJ,ST_SUM!$L:$L,$G35)/COUNTIFS($G:$G,$G35,$AS:$AS,"●",$A:$A,KV$5)/KV$3,0)/3600/$E35</f>
        <v>0</v>
      </c>
      <c r="KW35" s="0" t="n">
        <f aca="false">IF($AT35="●",SUMIFS(ST_SUM!LK:LK,ST_SUM!$L:$L,$G35)/COUNTIFS($G:$G,$G35,$AT:$AT,"●",$A:$A,KW$5)/KW$3,0)/3600/$E35</f>
        <v>0</v>
      </c>
      <c r="KX35" s="0" t="n">
        <f aca="false">IF($AU35="●",SUMIFS(ST_SUM!LL:LL,ST_SUM!$L:$L,$G35)/COUNTIFS($G:$G,$G35,$AU:$AU,"●",$A:$A,KX$5)/KX$3,0)/3600/$E35</f>
        <v>0</v>
      </c>
      <c r="KY35" s="0" t="n">
        <f aca="false">IF($AV35="●",SUMIFS(ST_SUM!LM:LM,ST_SUM!$L:$L,$G35)/COUNTIFS($G:$G,$G35,$AV:$AV,"●",$A:$A,KY$5)/KY$3,0)/3600/$E35</f>
        <v>0</v>
      </c>
      <c r="KZ35" s="0" t="n">
        <f aca="false">IF($AW35="●",SUMIFS(ST_SUM!LN:LN,ST_SUM!$L:$L,$G35)/COUNTIFS($G:$G,$G35,$AW:$AW,"●",$A:$A,KZ$5)/KZ$3,0)/3600/$E35</f>
        <v>0</v>
      </c>
      <c r="LA35" s="0" t="n">
        <f aca="false">IF($AX35="●",SUMIFS(ST_SUM!LO:LO,ST_SUM!$L:$L,$G35)/COUNTIFS($G:$G,$G35,$AX:$AX,"●",$A:$A,LA$5)/LA$3,0)/3600/$E35</f>
        <v>0</v>
      </c>
      <c r="LB35" s="0" t="n">
        <f aca="false">IF($AY35="●",SUMIFS(ST_SUM!LP:LP,ST_SUM!$L:$L,$G35)/COUNTIFS($G:$G,$G35,$AY:$AY,"●",$A:$A,LB$5)/LB$3,0)/3600/$E35</f>
        <v>0</v>
      </c>
      <c r="LC35" s="0" t="n">
        <f aca="false">IF($AZ35="●",SUMIFS(ST_SUM!LQ:LQ,ST_SUM!$L:$L,$G35)/COUNTIFS($G:$G,$G35,$AZ:$AZ,"●",$A:$A,LC$5)/LC$3,0)/3600/$E35</f>
        <v>0</v>
      </c>
      <c r="LD35" s="0" t="n">
        <f aca="false">IF($BA35="●",SUMIFS(ST_SUM!LR:LR,ST_SUM!$L:$L,$G35)/COUNTIFS($G:$G,$G35,$BA:$BA,"●",$A:$A,LD$5)/LD$3,0)/3600/$E35</f>
        <v>0</v>
      </c>
      <c r="LE35" s="0" t="n">
        <f aca="false">IF($BB35="●",SUMIFS(ST_SUM!LS:LS,ST_SUM!$L:$L,$G35)/COUNTIFS($G:$G,$G35,$BB:$BB,"●",$A:$A,LE$5)/LE$3,0)/3600/$E35</f>
        <v>0</v>
      </c>
      <c r="LF35" s="0" t="n">
        <f aca="false">IF($BC35="●",SUMIFS(ST_SUM!LT:LT,ST_SUM!$L:$L,$G35)/COUNTIFS($G:$G,$G35,$BC:$BC,"●",$A:$A,LF$5)/LF$3,0)/3600/$E35</f>
        <v>0</v>
      </c>
      <c r="LG35" s="0" t="n">
        <f aca="false">IF($BD35="●",SUMIFS(ST_SUM!LU:LU,ST_SUM!$L:$L,$G35)/COUNTIFS($G:$G,$G35,$BD:$BD,"●",$A:$A,LG$5)/LG$3,0)/3600/$E35</f>
        <v>0</v>
      </c>
      <c r="LH35" s="0" t="n">
        <f aca="false">IF($BE35="●",SUMIFS(ST_SUM!LV:LV,ST_SUM!$L:$L,$G35)/COUNTIFS($G:$G,$G35,$BE:$BE,"●",$A:$A,LH$5)/LH$3,0)/3600/$E35</f>
        <v>0</v>
      </c>
      <c r="LI35" s="0" t="n">
        <f aca="false">IF($BF35="●",SUMIFS(ST_SUM!LW:LW,ST_SUM!$L:$L,$G35)/COUNTIFS($G:$G,$G35,$BF:$BF,"●",$A:$A,LI$5)/LI$3,0)/3600/$E35</f>
        <v>0</v>
      </c>
      <c r="LJ35" s="0" t="n">
        <f aca="false">IF($BG35="●",SUMIFS(ST_SUM!LX:LX,ST_SUM!$L:$L,$G35)/COUNTIFS($G:$G,$G35,$BG:$BG,"●",$A:$A,LJ$5)/LJ$3,0)/3600/$E35</f>
        <v>0</v>
      </c>
      <c r="LK35" s="0" t="n">
        <f aca="false">IF($BH35="●",SUMIFS(ST_SUM!LY:LY,ST_SUM!$L:$L,$G35)/COUNTIFS($G:$G,$G35,$BH:$BH,"●",$A:$A,LK$5)/LK$3,0)/3600/$E35</f>
        <v>0</v>
      </c>
      <c r="LL35" s="0" t="n">
        <f aca="false">IF($BI35="●",SUMIFS(ST_SUM!LZ:LZ,ST_SUM!$L:$L,$G35)/COUNTIFS($G:$G,$G35,$BI:$BI,"●",$A:$A,LL$5)/LL$3,0)/3600/$E35</f>
        <v>0</v>
      </c>
      <c r="LM35" s="0" t="n">
        <f aca="false">IF($BJ35="●",SUMIFS(ST_SUM!MA:MA,ST_SUM!$L:$L,$G35)/COUNTIFS($G:$G,$G35,$BJ:$BJ,"●",$A:$A,LM$5)/LM$3,0)/3600/$E35</f>
        <v>0</v>
      </c>
      <c r="LN35" s="0" t="n">
        <f aca="false">IF($BK35="●",SUMIFS(ST_SUM!MB:MB,ST_SUM!$L:$L,$G35)/COUNTIFS($G:$G,$G35,$BK:$BK,"●",$A:$A,LN$5)/LN$3,0)/3600/$E35</f>
        <v>0</v>
      </c>
      <c r="LO35" s="0" t="n">
        <f aca="false">IF($BL35="●",SUMIFS(ST_SUM!MC:MC,ST_SUM!$L:$L,$G35)/COUNTIFS($G:$G,$G35,$BL:$BL,"●",$A:$A,LO$5)/LO$3,0)/3600/$E35</f>
        <v>0</v>
      </c>
      <c r="LP35" s="0" t="n">
        <f aca="false">IF($BM35="●",SUMIFS(ST_SUM!MD:MD,ST_SUM!$L:$L,$G35)/COUNTIFS($G:$G,$G35,$BM:$BM,"●",$A:$A,LP$5)/LP$3,0)/3600/$E35</f>
        <v>0</v>
      </c>
      <c r="LQ35" s="0" t="n">
        <f aca="false">IF($BN35="●",SUMIFS(ST_SUM!ME:ME,ST_SUM!$L:$L,$G35)/COUNTIFS($G:$G,$G35,$BN:$BN,"●",$A:$A,LQ$5)/LQ$3,0)/3600/$E35</f>
        <v>0</v>
      </c>
      <c r="LR35" s="0" t="n">
        <f aca="false">IF($BO35="●",SUMIFS(ST_SUM!MF:MF,ST_SUM!$L:$L,$G35)/COUNTIFS($G:$G,$G35,$BO:$BO,"●",$A:$A,LR$5)/LR$3,0)/3600/$E35</f>
        <v>0</v>
      </c>
      <c r="LS35" s="0" t="n">
        <f aca="false">IF($BP35="●",SUMIFS(ST_SUM!MG:MG,ST_SUM!$L:$L,$G35)/COUNTIFS($G:$G,$G35,$BP:$BP,"●",$A:$A,LS$5)/LS$3,0)/3600/$E35</f>
        <v>0</v>
      </c>
      <c r="LT35" s="0" t="n">
        <f aca="false">IF($BQ35="●",SUMIFS(ST_SUM!MH:MH,ST_SUM!$L:$L,$G35)/COUNTIFS($G:$G,$G35,$BQ:$BQ,"●",$A:$A,LT$5)/LT$3,0)/3600/$E35</f>
        <v>0</v>
      </c>
      <c r="LU35" s="0" t="n">
        <f aca="false">IF($BR35="●",SUMIFS(ST_SUM!MI:MI,ST_SUM!$L:$L,$G35)/COUNTIFS($G:$G,$G35,$BR:$BR,"●",$A:$A,LU$5)/LU$3,0)/3600/$E35</f>
        <v>0</v>
      </c>
      <c r="LV35" s="0" t="n">
        <f aca="false">IF($BS35="●",SUMIFS(ST_SUM!MJ:MJ,ST_SUM!$L:$L,$G35)/COUNTIFS($G:$G,$G35,$BS:$BS,"●",$A:$A,LV$5)/LV$3,0)/3600/$E35</f>
        <v>0</v>
      </c>
      <c r="LW35" s="0" t="n">
        <f aca="false">IF($BT35="●",SUMIFS(ST_SUM!MK:MK,ST_SUM!$L:$L,$G35)/COUNTIFS($G:$G,$G35,$BT:$BT,"●",$A:$A,LW$5)/LW$3,0)/3600/$E35</f>
        <v>0</v>
      </c>
      <c r="LX35" s="0" t="n">
        <f aca="false">SUM(JK35:LW35)</f>
        <v>0.0155937699652778</v>
      </c>
      <c r="LY35" s="0" t="n">
        <f aca="false">IF($H35="●",SUMIFS(ST_SUM!MM:MM,ST_SUM!$L:$L,$G35)/COUNTIFS($G:$G,$G35,$H:$H,"●",$A:$A,LY$5)/LY$3,0)/3600/$E35</f>
        <v>0</v>
      </c>
      <c r="LZ35" s="0" t="n">
        <f aca="false">IF($I35="●",SUMIFS(ST_SUM!MN:MN,ST_SUM!$L:$L,$G35)/COUNTIFS($G:$G,$G35,$I:$I,"●",$A:$A,LZ$5)/LZ$3,0)/3600/$E35</f>
        <v>0</v>
      </c>
      <c r="MA35" s="0" t="n">
        <f aca="false">IF($J35="●",SUMIFS(ST_SUM!MO:MO,ST_SUM!$L:$L,$G35)/COUNTIFS($G:$G,$G35,$J:$J,"●",$A:$A,MA$5)/MA$3,0)/3600/$E35</f>
        <v>0</v>
      </c>
      <c r="MB35" s="0" t="n">
        <f aca="false">IF($K35="●",SUMIFS(ST_SUM!MP:MP,ST_SUM!$L:$L,$G35)/COUNTIFS($G:$G,$G35,$K:$K,"●",$A:$A,MB$5)/MB$3,0)/3600/$E35</f>
        <v>0</v>
      </c>
      <c r="MC35" s="0" t="n">
        <f aca="false">IF($L35="●",SUMIFS(ST_SUM!MQ:MQ,ST_SUM!$L:$L,$G35)/COUNTIFS($G:$G,$G35,$L:$L,"●",$A:$A,MC$5)/MC$3,0)/3600/$E35</f>
        <v>0</v>
      </c>
      <c r="MD35" s="0" t="n">
        <f aca="false">IF($M35="●",SUMIFS(ST_SUM!MR:MR,ST_SUM!$L:$L,$G35)/COUNTIFS($G:$G,$G35,$M:$M,"●",$A:$A,MD$5)/MD$3,0)/3600/$E35</f>
        <v>0</v>
      </c>
      <c r="ME35" s="0" t="n">
        <f aca="false">IF($N35="●",SUMIFS(ST_SUM!MS:MS,ST_SUM!$L:$L,$G35)/COUNTIFS($G:$G,$G35,$N:$N,"●",$A:$A,ME$5)/ME$3,0)/3600/$E35</f>
        <v>0</v>
      </c>
      <c r="MF35" s="0" t="n">
        <f aca="false">IF($O35="●",SUMIFS(ST_SUM!MT:MT,ST_SUM!$L:$L,$G35,ST_SUM!$M:$M,IF($B35='PART METHOD'!$D$4,"FMCNC1",IF($B35='PART METHOD'!$D$6,"FMCNC2","STD")))/IF($B35='PART METHOD'!$D$4,COUNTIFS($G:$G,$G35,$O:$O,"●",$A:$A,MF$5,$B:$B,'PART METHOD'!$D$4),IF($B35='PART METHOD'!$D$6,COUNTIFS($G:$G,$G35,$O:$O,"●",$A:$A,MF$5,$B:$B,'PART METHOD'!$D$6),COUNTIFS($G:$G,$G35,$O:$O,"●",$A:$A,MF$5,$B:$B,"&lt;&gt;"&amp;'PART METHOD'!$D$4,$B:$B,"&lt;&gt;"&amp;'PART METHOD'!$D$6)))/MF$3,0)/3600/$E35</f>
        <v>0</v>
      </c>
      <c r="MG35" s="0" t="n">
        <f aca="false">IF($P35="●",SUMIFS(ST_SUM!MU:MU,ST_SUM!$L:$L,$G35,ST_SUM!$M:$M,IF($B35='PART METHOD'!$D$4,"FMCNC1",IF($B35='PART METHOD'!$D$6,"FMCNC2","STD")))/IF($B35='PART METHOD'!$D$4,COUNTIFS($G:$G,$G35,$P:$P,"●",$A:$A,MG$5,$B:$B,'PART METHOD'!$D$4),IF($B35='PART METHOD'!$D$6,COUNTIFS($G:$G,$G35,$P:$P,"●",$A:$A,MG$5,$B:$B,'PART METHOD'!$D$6),COUNTIFS($G:$G,$G35,$P:$P,"●",$A:$A,MG$5,$B:$B,"&lt;&gt;"&amp;'PART METHOD'!$D$4,$B:$B,"&lt;&gt;"&amp;'PART METHOD'!$D$6)))/MG$3,0)/3600/$E35</f>
        <v>0</v>
      </c>
      <c r="MH35" s="0" t="n">
        <f aca="false">IF($Q35="●",SUMIFS(ST_SUM!MV:MV,ST_SUM!$L:$L,$G35,ST_SUM!$M:$M,IF($B35='PART METHOD'!$D$4,"FMCNC1",IF($B35='PART METHOD'!$D$6,"FMCNC2","STD")))/IF($B35='PART METHOD'!$D$4,COUNTIFS($G:$G,$G35,$Q:$Q,"●",$A:$A,MH$5,$B:$B,'PART METHOD'!$D$4),IF($B35='PART METHOD'!$D$6,COUNTIFS($G:$G,$G35,$Q:$Q,"●",$A:$A,MH$5,$B:$B,'PART METHOD'!$D$6),COUNTIFS($G:$G,$G35,$Q:$Q,"●",$A:$A,MH$5,$B:$B,"&lt;&gt;"&amp;'PART METHOD'!$D$4,$B:$B,"&lt;&gt;"&amp;'PART METHOD'!$D$6)))/MH$3,0)/3600/$E35</f>
        <v>0</v>
      </c>
      <c r="MI35" s="0" t="n">
        <f aca="false">IF($R35="●",SUMIFS(ST_SUM!MW:MW,ST_SUM!$L:$L,$G35,ST_SUM!$M:$M,IF($B35='PART METHOD'!$D$4,"FMCNC1",IF($B35='PART METHOD'!$D$6,"FMCNC2","STD")))/IF($B35='PART METHOD'!$D$4,COUNTIFS($G:$G,$G35,$R:$R,"●",$A:$A,MI$5,$B:$B,'PART METHOD'!$D$4),IF($B35='PART METHOD'!$D$6,COUNTIFS($G:$G,$G35,$R:$R,"●",$A:$A,MI$5,$B:$B,'PART METHOD'!$D$6),COUNTIFS($G:$G,$G35,$R:$R,"●",$A:$A,MI$5,$B:$B,"&lt;&gt;"&amp;'PART METHOD'!$D$4,$B:$B,"&lt;&gt;"&amp;'PART METHOD'!$D$6)))/MI$3,0)/3600/$E35</f>
        <v>0</v>
      </c>
      <c r="MJ35" s="0" t="n">
        <f aca="false">IF($S35="●",SUMIFS(ST_SUM!MX:MX,ST_SUM!$L:$L,$G35,ST_SUM!$M:$M,IF($B35='PART METHOD'!$D$4,"FMCNC1",IF($B35='PART METHOD'!$D$6,"FMCNC2","STD")))/IF($B35='PART METHOD'!$D$4,COUNTIFS($G:$G,$G35,$S:$S,"●",$A:$A,MJ$5,$B:$B,'PART METHOD'!$D$4),IF($B35='PART METHOD'!$D$6,COUNTIFS($G:$G,$G35,$S:$S,"●",$A:$A,MJ$5,$B:$B,'PART METHOD'!$D$6),COUNTIFS($G:$G,$G35,$S:$S,"●",$A:$A,MJ$5,$B:$B,"&lt;&gt;"&amp;'PART METHOD'!$D$4,$B:$B,"&lt;&gt;"&amp;'PART METHOD'!$D$6)))/MJ$3,0)/3600/$E35</f>
        <v>0</v>
      </c>
      <c r="MK35" s="0" t="n">
        <f aca="false">IF($T35="●",SUMIFS(ST_SUM!MY:MY,ST_SUM!$L:$L,$G35,ST_SUM!$M:$M,IF($B35='PART METHOD'!$D$4,"FMCNC1",IF($B35='PART METHOD'!$D$6,"FMCNC2","STD")))/IF($B35='PART METHOD'!$D$4,COUNTIFS($G:$G,$G35,$T:$T,"●",$A:$A,MK$5,$B:$B,'PART METHOD'!$D$4),IF($B35='PART METHOD'!$D$6,COUNTIFS($G:$G,$G35,$T:$T,"●",$A:$A,MK$5,$B:$B,'PART METHOD'!$D$6),COUNTIFS($G:$G,$G35,$T:$T,"●",$A:$A,MK$5,$B:$B,"&lt;&gt;"&amp;'PART METHOD'!$D$4,$B:$B,"&lt;&gt;"&amp;'PART METHOD'!$D$6)))/MK$3,0)/3600/$E35</f>
        <v>0</v>
      </c>
      <c r="ML35" s="0" t="n">
        <f aca="false">IF($U35="●",SUMIFS(ST_SUM!MZ:MZ,ST_SUM!$L:$L,$G35,ST_SUM!$M:$M,IF($B35='PART METHOD'!$D$4,"FMCNC1",IF($B35='PART METHOD'!$D$6,"FMCNC2","STD")))/IF($B35='PART METHOD'!$D$4,COUNTIFS($G:$G,$G35,$U:$U,"●",$A:$A,ML$5,$B:$B,'PART METHOD'!$D$4),IF($B35='PART METHOD'!$D$6,COUNTIFS($G:$G,$G35,$U:$U,"●",$A:$A,ML$5,$B:$B,'PART METHOD'!$D$6),COUNTIFS($G:$G,$G35,$U:$U,"●",$A:$A,ML$5,$B:$B,"&lt;&gt;"&amp;'PART METHOD'!$D$4,$B:$B,"&lt;&gt;"&amp;'PART METHOD'!$D$6)))/ML$3,0)/3600/$E35</f>
        <v>0</v>
      </c>
      <c r="MM35" s="0" t="n">
        <f aca="false">IF($V35="●",SUMIFS(ST_SUM!NA:NA,ST_SUM!$L:$L,$G35,ST_SUM!$M:$M,IF($B35='PART METHOD'!$D$4,"FMCNC1",IF($B35='PART METHOD'!$D$6,"FMCNC2","STD")))/IF($B35='PART METHOD'!$D$4,COUNTIFS($G:$G,$G35,$V:$V,"●",$A:$A,MM$5,$B:$B,'PART METHOD'!$D$4),IF($B35='PART METHOD'!$D$6,COUNTIFS($G:$G,$G35,$V:$V,"●",$A:$A,MM$5,$B:$B,'PART METHOD'!$D$6),COUNTIFS($G:$G,$G35,$V:$V,"●",$A:$A,MM$5,$B:$B,"&lt;&gt;"&amp;'PART METHOD'!$D$4,$B:$B,"&lt;&gt;"&amp;'PART METHOD'!$D$6)))/MM$3,0)/3600/$E35</f>
        <v>0</v>
      </c>
      <c r="MN35" s="0" t="n">
        <f aca="false">IF($W35="●",SUMIFS(ST_SUM!NB:NB,ST_SUM!$L:$L,$G35,ST_SUM!$N:$N,IF($B35='PART METHOD'!$D$5,"HAND","STD"))/COUNTIFS($G:$G,$G35,$W:$W,"●",$A:$A,MN$5,$B:$B,IF($B35='PART METHOD'!$D$5,'PART METHOD'!$D$5,"&lt;&gt;"&amp;'PART METHOD'!$D$5))/MN$3,0)/3600/$E35</f>
        <v>0.0114258680555556</v>
      </c>
      <c r="MO35" s="0" t="n">
        <f aca="false">IF($X35="●",SUMIFS(ST_SUM!NC:NC,ST_SUM!$L:$L,$G35)/COUNTIFS($G:$G,$G35,$X:$X,"●",$A:$A,MO$5)/MO$3,0)/3600/$E35</f>
        <v>0</v>
      </c>
      <c r="MP35" s="0" t="n">
        <f aca="false">IF($Y35="●",SUMIFS(ST_SUM!ND:ND,ST_SUM!$L:$L,$G35)/COUNTIFS($G:$G,$G35,$Y:$Y,"●",$A:$A,MP$5)/MP$3,0)/3600/$E35</f>
        <v>0</v>
      </c>
      <c r="MQ35" s="0" t="n">
        <f aca="false">IF($Z35="●",SUMIFS(ST_SUM!NE:NE,ST_SUM!$L:$L,$G35)/COUNTIFS($G:$G,$G35,$Z:$Z,"●",$A:$A,MQ$5)/MQ$3,0)/3600/$E35</f>
        <v>0</v>
      </c>
      <c r="MR35" s="0" t="n">
        <f aca="false">IF($AA35="●",SUMIFS(ST_SUM!NF:NF,ST_SUM!$L:$L,$G35)/COUNTIFS($G:$G,$G35,$AA:$AA,"●",$A:$A,MR$5)/MR$3,0)/3600/$E35</f>
        <v>0</v>
      </c>
      <c r="MS35" s="0" t="n">
        <f aca="false">IF($AB35="●",SUMIFS(ST_SUM!NG:NG,ST_SUM!$L:$L,$G35)/COUNTIFS($G:$G,$G35,$AB:$AB,"●",$A:$A,MS$5)/MS$3,0)/3600/$E35</f>
        <v>0</v>
      </c>
      <c r="MT35" s="0" t="n">
        <f aca="false">IF($AC35="●",SUMIFS(ST_SUM!NH:NH,ST_SUM!$L:$L,$G35)/COUNTIFS($G:$G,$G35,$AC:$AC,"●",$A:$A,MT$5)/MT$3,0)/3600/$E35</f>
        <v>0</v>
      </c>
      <c r="MU35" s="0" t="n">
        <f aca="false">IF($AD35="●",SUMIFS(ST_SUM!NI:NI,ST_SUM!$L:$L,$G35)/COUNTIFS($G:$G,$G35,$AD:$AD,"●",$A:$A,MU$5)/MU$3,0)/3600/$E35</f>
        <v>0</v>
      </c>
      <c r="MV35" s="0" t="n">
        <f aca="false">IF($AE35="●",SUMIFS(ST_SUM!NJ:NJ,ST_SUM!$L:$L,$G35)/COUNTIFS($G:$G,$G35,$AE:$AE,"●",$A:$A,MV$5)/MV$3,0)/3600/$E35</f>
        <v>0</v>
      </c>
      <c r="MW35" s="0" t="n">
        <f aca="false">IF($AF35="●",SUMIFS(ST_SUM!NK:NK,ST_SUM!$L:$L,$G35)/COUNTIFS($G:$G,$G35,$AF:$AF,"●",$A:$A,MW$5)/MW$3,0)/3600/$E35</f>
        <v>0</v>
      </c>
      <c r="MX35" s="0" t="n">
        <f aca="false">IF($AG35="●",SUMIFS(ST_SUM!NL:NL,ST_SUM!$L:$L,$G35)/COUNTIFS($G:$G,$G35,$AG:$AG,"●",$A:$A,MX$5)/MX$3,0)/3600/$E35</f>
        <v>0</v>
      </c>
      <c r="MY35" s="0" t="n">
        <f aca="false">IF($AH35="●",SUMIFS(ST_SUM!NM:NM,ST_SUM!$L:$L,$G35)/COUNTIFS($G:$G,$G35,$AH:$AH,"●",$A:$A,MY$5)/MY$3,0)/3600/$E35</f>
        <v>0</v>
      </c>
      <c r="MZ35" s="0" t="n">
        <f aca="false">IF($AI35="●",SUMIFS(ST_SUM!NN:NN,ST_SUM!$L:$L,$G35)/COUNTIFS($G:$G,$G35,$AI:$AI,"●",$A:$A,MZ$5)/MZ$3,0)/3600/$E35</f>
        <v>0</v>
      </c>
      <c r="NA35" s="0" t="n">
        <f aca="false">IF($AJ35="●",SUMIFS(ST_SUM!NO:NO,ST_SUM!$L:$L,$G35)/COUNTIFS($G:$G,$G35,$AJ:$AJ,"●",$A:$A,NA$5)/NA$3,0)/3600/$E35</f>
        <v>0</v>
      </c>
      <c r="NB35" s="0" t="n">
        <f aca="false">IF($AK35="●",SUMIFS(ST_SUM!NP:NP,ST_SUM!$L:$L,$G35)/COUNTIFS($G:$G,$G35,$AK:$AK,"●",$A:$A,NB$5)/NB$3,0)/3600/$E35</f>
        <v>0</v>
      </c>
      <c r="NC35" s="0" t="n">
        <f aca="false">IF($AL35="●",SUMIFS(ST_SUM!NQ:NQ,ST_SUM!$L:$L,$G35)/COUNTIFS($G:$G,$G35,$AL:$AL,"●",$A:$A,NC$5)/NC$3,0)/3600/$E35</f>
        <v>0</v>
      </c>
      <c r="ND35" s="0" t="n">
        <f aca="false">IF($AM35="●",SUMIFS(ST_SUM!NR:NR,ST_SUM!$L:$L,$G35)/COUNTIFS($G:$G,$G35,$AM:$AM,"●",$A:$A,ND$5)/ND$3,0)/3600/$E35</f>
        <v>0</v>
      </c>
      <c r="NE35" s="0" t="n">
        <f aca="false">IF($AN35="●",SUMIFS(ST_SUM!NS:NS,ST_SUM!$L:$L,$G35)/COUNTIFS($G:$G,$G35,$AN:$AN,"●",$A:$A,NE$5)/NE$3,0)/3600/$E35</f>
        <v>0</v>
      </c>
      <c r="NF35" s="0" t="n">
        <f aca="false">IF($AO35="●",SUMIFS(ST_SUM!NT:NT,ST_SUM!$L:$L,$G35)/COUNTIFS($G:$G,$G35,$AO:$AO,"●",$A:$A,NF$5)/NF$3,0)/3600/$E35</f>
        <v>0</v>
      </c>
      <c r="NG35" s="0" t="n">
        <f aca="false">IF($AP35="●",SUMIFS(ST_SUM!NU:NU,ST_SUM!$L:$L,$G35)/COUNTIFS($G:$G,$G35,$AP:$AP,"●",$A:$A,NG$5)/NG$3,0)/3600/$E35</f>
        <v>0</v>
      </c>
      <c r="NH35" s="0" t="n">
        <f aca="false">IF($AQ35="●",SUMIFS(ST_SUM!NV:NV,ST_SUM!$L:$L,$G35)/COUNTIFS($G:$G,$G35,$AQ:$AQ,"●",$A:$A,NH$5)/NH$3,0)/3600/$E35</f>
        <v>0</v>
      </c>
      <c r="NI35" s="0" t="n">
        <f aca="false">IF($AR35="●",SUMIFS(ST_SUM!NW:NW,ST_SUM!$L:$L,$G35)/COUNTIFS($G:$G,$G35,$AR:$AR,"●",$A:$A,NI$5)/NI$3,0)/3600/$E35</f>
        <v>0</v>
      </c>
      <c r="NJ35" s="0" t="n">
        <f aca="false">IF($AS35="●",SUMIFS(ST_SUM!NX:NX,ST_SUM!$L:$L,$G35)/COUNTIFS($G:$G,$G35,$AS:$AS,"●",$A:$A,NJ$5)/NJ$3,0)/3600/$E35</f>
        <v>0</v>
      </c>
      <c r="NK35" s="0" t="n">
        <f aca="false">IF($AT35="●",SUMIFS(ST_SUM!NY:NY,ST_SUM!$L:$L,$G35)/COUNTIFS($G:$G,$G35,$AT:$AT,"●",$A:$A,NK$5)/NK$3,0)/3600/$E35</f>
        <v>0</v>
      </c>
      <c r="NL35" s="0" t="n">
        <f aca="false">IF($AU35="●",SUMIFS(ST_SUM!NZ:NZ,ST_SUM!$L:$L,$G35)/COUNTIFS($G:$G,$G35,$AU:$AU,"●",$A:$A,NL$5)/NL$3,0)/3600/$E35</f>
        <v>0</v>
      </c>
      <c r="NM35" s="0" t="n">
        <f aca="false">IF($AV35="●",SUMIFS(ST_SUM!OA:OA,ST_SUM!$L:$L,$G35)/COUNTIFS($G:$G,$G35,$AV:$AV,"●",$A:$A,NM$5)/NM$3,0)/3600/$E35</f>
        <v>0</v>
      </c>
      <c r="NN35" s="0" t="n">
        <f aca="false">IF($AW35="●",SUMIFS(ST_SUM!OB:OB,ST_SUM!$L:$L,$G35)/COUNTIFS($G:$G,$G35,$AW:$AW,"●",$A:$A,NN$5)/NN$3,0)/3600/$E35</f>
        <v>0</v>
      </c>
      <c r="NO35" s="0" t="n">
        <f aca="false">IF($AX35="●",SUMIFS(ST_SUM!OC:OC,ST_SUM!$L:$L,$G35)/COUNTIFS($G:$G,$G35,$AX:$AX,"●",$A:$A,NO$5)/NO$3,0)/3600/$E35</f>
        <v>0</v>
      </c>
      <c r="NP35" s="0" t="n">
        <f aca="false">IF($AY35="●",SUMIFS(ST_SUM!OD:OD,ST_SUM!$L:$L,$G35)/COUNTIFS($G:$G,$G35,$AY:$AY,"●",$A:$A,NP$5)/NP$3,0)/3600/$E35</f>
        <v>0</v>
      </c>
      <c r="NQ35" s="0" t="n">
        <f aca="false">IF($AZ35="●",SUMIFS(ST_SUM!OE:OE,ST_SUM!$L:$L,$G35)/COUNTIFS($G:$G,$G35,$AZ:$AZ,"●",$A:$A,NQ$5)/NQ$3,0)/3600/$E35</f>
        <v>0</v>
      </c>
      <c r="NR35" s="0" t="n">
        <f aca="false">IF($BA35="●",SUMIFS(ST_SUM!OF:OF,ST_SUM!$L:$L,$G35)/COUNTIFS($G:$G,$G35,$BA:$BA,"●",$A:$A,NR$5)/NR$3,0)/3600/$E35</f>
        <v>0</v>
      </c>
      <c r="NS35" s="0" t="n">
        <f aca="false">IF($BB35="●",SUMIFS(ST_SUM!OG:OG,ST_SUM!$L:$L,$G35)/COUNTIFS($G:$G,$G35,$BB:$BB,"●",$A:$A,NS$5)/NS$3,0)/3600/$E35</f>
        <v>0</v>
      </c>
      <c r="NT35" s="0" t="n">
        <f aca="false">IF($BC35="●",SUMIFS(ST_SUM!OH:OH,ST_SUM!$L:$L,$G35)/COUNTIFS($G:$G,$G35,$BC:$BC,"●",$A:$A,NT$5)/NT$3,0)/3600/$E35</f>
        <v>0</v>
      </c>
      <c r="NU35" s="0" t="n">
        <f aca="false">IF($BD35="●",SUMIFS(ST_SUM!OI:OI,ST_SUM!$L:$L,$G35)/COUNTIFS($G:$G,$G35,$BD:$BD,"●",$A:$A,NU$5)/NU$3,0)/3600/$E35</f>
        <v>0</v>
      </c>
      <c r="NV35" s="0" t="n">
        <f aca="false">IF($BE35="●",SUMIFS(ST_SUM!OJ:OJ,ST_SUM!$L:$L,$G35)/COUNTIFS($G:$G,$G35,$BE:$BE,"●",$A:$A,NV$5)/NV$3,0)/3600/$E35</f>
        <v>0</v>
      </c>
      <c r="NW35" s="0" t="n">
        <f aca="false">IF($BF35="●",SUMIFS(ST_SUM!OK:OK,ST_SUM!$L:$L,$G35)/COUNTIFS($G:$G,$G35,$BF:$BF,"●",$A:$A,NW$5)/NW$3,0)/3600/$E35</f>
        <v>0</v>
      </c>
      <c r="NX35" s="0" t="n">
        <f aca="false">IF($BG35="●",SUMIFS(ST_SUM!OL:OL,ST_SUM!$L:$L,$G35)/COUNTIFS($G:$G,$G35,$BG:$BG,"●",$A:$A,NX$5)/NX$3,0)/3600/$E35</f>
        <v>0</v>
      </c>
      <c r="NY35" s="0" t="n">
        <f aca="false">IF($BH35="●",SUMIFS(ST_SUM!OM:OM,ST_SUM!$L:$L,$G35)/COUNTIFS($G:$G,$G35,$BH:$BH,"●",$A:$A,NY$5)/NY$3,0)/3600/$E35</f>
        <v>0</v>
      </c>
      <c r="NZ35" s="0" t="n">
        <f aca="false">IF($BI35="●",SUMIFS(ST_SUM!ON:ON,ST_SUM!$L:$L,$G35)/COUNTIFS($G:$G,$G35,$BI:$BI,"●",$A:$A,NZ$5)/NZ$3,0)/3600/$E35</f>
        <v>0</v>
      </c>
      <c r="OA35" s="0" t="n">
        <f aca="false">IF($BJ35="●",SUMIFS(ST_SUM!OO:OO,ST_SUM!$L:$L,$G35)/COUNTIFS($G:$G,$G35,$BJ:$BJ,"●",$A:$A,OA$5)/OA$3,0)/3600/$E35</f>
        <v>0</v>
      </c>
      <c r="OB35" s="0" t="n">
        <f aca="false">IF($BK35="●",SUMIFS(ST_SUM!OP:OP,ST_SUM!$L:$L,$G35)/COUNTIFS($G:$G,$G35,$BK:$BK,"●",$A:$A,OB$5)/OB$3,0)/3600/$E35</f>
        <v>0</v>
      </c>
      <c r="OC35" s="0" t="n">
        <f aca="false">IF($BL35="●",SUMIFS(ST_SUM!OQ:OQ,ST_SUM!$L:$L,$G35)/COUNTIFS($G:$G,$G35,$BL:$BL,"●",$A:$A,OC$5)/OC$3,0)/3600/$E35</f>
        <v>0</v>
      </c>
      <c r="OD35" s="0" t="n">
        <f aca="false">IF($BM35="●",SUMIFS(ST_SUM!OR:OR,ST_SUM!$L:$L,$G35)/COUNTIFS($G:$G,$G35,$BM:$BM,"●",$A:$A,OD$5)/OD$3,0)/3600/$E35</f>
        <v>0</v>
      </c>
      <c r="OE35" s="0" t="n">
        <f aca="false">IF($BN35="●",SUMIFS(ST_SUM!OS:OS,ST_SUM!$L:$L,$G35)/COUNTIFS($G:$G,$G35,$BN:$BN,"●",$A:$A,OE$5)/OE$3,0)/3600/$E35</f>
        <v>0</v>
      </c>
      <c r="OF35" s="0" t="n">
        <f aca="false">IF($BO35="●",SUMIFS(ST_SUM!OT:OT,ST_SUM!$L:$L,$G35)/COUNTIFS($G:$G,$G35,$BO:$BO,"●",$A:$A,OF$5)/OF$3,0)/3600/$E35</f>
        <v>0</v>
      </c>
      <c r="OG35" s="0" t="n">
        <f aca="false">IF($BP35="●",SUMIFS(ST_SUM!OU:OU,ST_SUM!$L:$L,$G35)/COUNTIFS($G:$G,$G35,$BP:$BP,"●",$A:$A,OG$5)/OG$3,0)/3600/$E35</f>
        <v>0</v>
      </c>
      <c r="OH35" s="0" t="n">
        <f aca="false">IF($BQ35="●",SUMIFS(ST_SUM!OV:OV,ST_SUM!$L:$L,$G35)/COUNTIFS($G:$G,$G35,$BQ:$BQ,"●",$A:$A,OH$5)/OH$3,0)/3600/$E35</f>
        <v>0</v>
      </c>
      <c r="OI35" s="0" t="n">
        <f aca="false">IF($BR35="●",SUMIFS(ST_SUM!OW:OW,ST_SUM!$L:$L,$G35)/COUNTIFS($G:$G,$G35,$BR:$BR,"●",$A:$A,OI$5)/OI$3,0)/3600/$E35</f>
        <v>0</v>
      </c>
      <c r="OJ35" s="0" t="n">
        <f aca="false">IF($BS35="●",SUMIFS(ST_SUM!OX:OX,ST_SUM!$L:$L,$G35)/COUNTIFS($G:$G,$G35,$BS:$BS,"●",$A:$A,OJ$5)/OJ$3,0)/3600/$E35</f>
        <v>0</v>
      </c>
      <c r="OK35" s="0" t="n">
        <f aca="false">IF($BT35="●",SUMIFS(ST_SUM!OY:OY,ST_SUM!$L:$L,$G35)/COUNTIFS($G:$G,$G35,$BT:$BT,"●",$A:$A,OK$5)/OK$3,0)/3600/$E35</f>
        <v>0</v>
      </c>
      <c r="OL35" s="0" t="n">
        <f aca="false">SUM(LY35:OK35)</f>
        <v>0.0114258680555556</v>
      </c>
      <c r="OM35" s="0" t="n">
        <f aca="false">IF($H35="●",SUMIFS(ST_SUM!PA:PA,ST_SUM!$L:$L,$G35)/COUNTIFS($G:$G,$G35,$H:$H,"●",$A:$A,OM$5)/OM$3,0)/3600/$E35</f>
        <v>0</v>
      </c>
      <c r="ON35" s="0" t="n">
        <f aca="false">IF($I35="●",SUMIFS(ST_SUM!PB:PB,ST_SUM!$L:$L,$G35)/COUNTIFS($G:$G,$G35,$I:$I,"●",$A:$A,ON$5)/ON$3,0)/3600/$E35</f>
        <v>0</v>
      </c>
      <c r="OO35" s="0" t="n">
        <f aca="false">IF($J35="●",SUMIFS(ST_SUM!PC:PC,ST_SUM!$L:$L,$G35)/COUNTIFS($G:$G,$G35,$J:$J,"●",$A:$A,OO$5)/OO$3,0)/3600/$E35</f>
        <v>0</v>
      </c>
      <c r="OP35" s="0" t="n">
        <f aca="false">IF($K35="●",SUMIFS(ST_SUM!PD:PD,ST_SUM!$L:$L,$G35)/COUNTIFS($G:$G,$G35,$K:$K,"●",$A:$A,OP$5)/OP$3,0)/3600/$E35</f>
        <v>0</v>
      </c>
      <c r="OQ35" s="0" t="n">
        <f aca="false">IF($L35="●",SUMIFS(ST_SUM!PE:PE,ST_SUM!$L:$L,$G35)/COUNTIFS($G:$G,$G35,$L:$L,"●",$A:$A,OQ$5)/OQ$3,0)/3600/$E35</f>
        <v>0</v>
      </c>
      <c r="OR35" s="0" t="n">
        <f aca="false">IF($M35="●",SUMIFS(ST_SUM!PF:PF,ST_SUM!$L:$L,$G35)/COUNTIFS($G:$G,$G35,$M:$M,"●",$A:$A,OR$5)/OR$3,0)/3600/$E35</f>
        <v>0</v>
      </c>
      <c r="OS35" s="0" t="n">
        <f aca="false">IF($N35="●",SUMIFS(ST_SUM!PG:PG,ST_SUM!$L:$L,$G35)/COUNTIFS($G:$G,$G35,$N:$N,"●",$A:$A,OS$5)/OS$3,0)/3600/$E35</f>
        <v>0</v>
      </c>
      <c r="OT35" s="0" t="n">
        <f aca="false">IF($O35="●",SUMIFS(ST_SUM!PH:PH,ST_SUM!$L:$L,$G35,ST_SUM!$M:$M,IF($B35='PART METHOD'!$D$4,"FMCNC1",IF($B35='PART METHOD'!$D$6,"FMCNC2","STD")))/IF($B35='PART METHOD'!$D$4,COUNTIFS($G:$G,$G35,$O:$O,"●",$A:$A,OT$5,$B:$B,'PART METHOD'!$D$4),IF($B35='PART METHOD'!$D$6,COUNTIFS($G:$G,$G35,$O:$O,"●",$A:$A,OT$5,$B:$B,'PART METHOD'!$D$6),COUNTIFS($G:$G,$G35,$O:$O,"●",$A:$A,OT$5,$B:$B,"&lt;&gt;"&amp;'PART METHOD'!$D$4,$B:$B,"&lt;&gt;"&amp;'PART METHOD'!$D$6)))/OT$3,0)/3600/$E35</f>
        <v>0</v>
      </c>
      <c r="OU35" s="0" t="n">
        <f aca="false">IF($P35="●",SUMIFS(ST_SUM!PI:PI,ST_SUM!$L:$L,$G35,ST_SUM!$M:$M,IF($B35='PART METHOD'!$D$4,"FMCNC1",IF($B35='PART METHOD'!$D$6,"FMCNC2","STD")))/IF($B35='PART METHOD'!$D$4,COUNTIFS($G:$G,$G35,$P:$P,"●",$A:$A,OU$5,$B:$B,'PART METHOD'!$D$4),IF($B35='PART METHOD'!$D$6,COUNTIFS($G:$G,$G35,$P:$P,"●",$A:$A,OU$5,$B:$B,'PART METHOD'!$D$6),COUNTIFS($G:$G,$G35,$P:$P,"●",$A:$A,OU$5,$B:$B,"&lt;&gt;"&amp;'PART METHOD'!$D$4,$B:$B,"&lt;&gt;"&amp;'PART METHOD'!$D$6)))/OU$3,0)/3600/$E35</f>
        <v>0</v>
      </c>
      <c r="OV35" s="0" t="n">
        <f aca="false">IF($Q35="●",SUMIFS(ST_SUM!PJ:PJ,ST_SUM!$L:$L,$G35,ST_SUM!$M:$M,IF($B35='PART METHOD'!$D$4,"FMCNC1",IF($B35='PART METHOD'!$D$6,"FMCNC2","STD")))/IF($B35='PART METHOD'!$D$4,COUNTIFS($G:$G,$G35,$Q:$Q,"●",$A:$A,OV$5,$B:$B,'PART METHOD'!$D$4),IF($B35='PART METHOD'!$D$6,COUNTIFS($G:$G,$G35,$Q:$Q,"●",$A:$A,OV$5,$B:$B,'PART METHOD'!$D$6),COUNTIFS($G:$G,$G35,$Q:$Q,"●",$A:$A,OV$5,$B:$B,"&lt;&gt;"&amp;'PART METHOD'!$D$4,$B:$B,"&lt;&gt;"&amp;'PART METHOD'!$D$6)))/OV$3,0)/3600/$E35</f>
        <v>0</v>
      </c>
      <c r="OW35" s="0" t="n">
        <f aca="false">IF($R35="●",SUMIFS(ST_SUM!PK:PK,ST_SUM!$L:$L,$G35,ST_SUM!$M:$M,IF($B35='PART METHOD'!$D$4,"FMCNC1",IF($B35='PART METHOD'!$D$6,"FMCNC2","STD")))/IF($B35='PART METHOD'!$D$4,COUNTIFS($G:$G,$G35,$R:$R,"●",$A:$A,OW$5,$B:$B,'PART METHOD'!$D$4),IF($B35='PART METHOD'!$D$6,COUNTIFS($G:$G,$G35,$R:$R,"●",$A:$A,OW$5,$B:$B,'PART METHOD'!$D$6),COUNTIFS($G:$G,$G35,$R:$R,"●",$A:$A,OW$5,$B:$B,"&lt;&gt;"&amp;'PART METHOD'!$D$4,$B:$B,"&lt;&gt;"&amp;'PART METHOD'!$D$6)))/OW$3,0)/3600/$E35</f>
        <v>0</v>
      </c>
      <c r="OX35" s="0" t="n">
        <f aca="false">IF($S35="●",SUMIFS(ST_SUM!PL:PL,ST_SUM!$L:$L,$G35,ST_SUM!$M:$M,IF($B35='PART METHOD'!$D$4,"FMCNC1",IF($B35='PART METHOD'!$D$6,"FMCNC2","STD")))/IF($B35='PART METHOD'!$D$4,COUNTIFS($G:$G,$G35,$S:$S,"●",$A:$A,OX$5,$B:$B,'PART METHOD'!$D$4),IF($B35='PART METHOD'!$D$6,COUNTIFS($G:$G,$G35,$S:$S,"●",$A:$A,OX$5,$B:$B,'PART METHOD'!$D$6),COUNTIFS($G:$G,$G35,$S:$S,"●",$A:$A,OX$5,$B:$B,"&lt;&gt;"&amp;'PART METHOD'!$D$4,$B:$B,"&lt;&gt;"&amp;'PART METHOD'!$D$6)))/OX$3,0)/3600/$E35</f>
        <v>0</v>
      </c>
      <c r="OY35" s="0" t="n">
        <f aca="false">IF($T35="●",SUMIFS(ST_SUM!PM:PM,ST_SUM!$L:$L,$G35,ST_SUM!$M:$M,IF($B35='PART METHOD'!$D$4,"FMCNC1",IF($B35='PART METHOD'!$D$6,"FMCNC2","STD")))/IF($B35='PART METHOD'!$D$4,COUNTIFS($G:$G,$G35,$T:$T,"●",$A:$A,OY$5,$B:$B,'PART METHOD'!$D$4),IF($B35='PART METHOD'!$D$6,COUNTIFS($G:$G,$G35,$T:$T,"●",$A:$A,OY$5,$B:$B,'PART METHOD'!$D$6),COUNTIFS($G:$G,$G35,$T:$T,"●",$A:$A,OY$5,$B:$B,"&lt;&gt;"&amp;'PART METHOD'!$D$4,$B:$B,"&lt;&gt;"&amp;'PART METHOD'!$D$6)))/OY$3,0)/3600/$E35</f>
        <v>0</v>
      </c>
      <c r="OZ35" s="0" t="n">
        <f aca="false">IF($U35="●",SUMIFS(ST_SUM!PN:PN,ST_SUM!$L:$L,$G35,ST_SUM!$M:$M,IF($B35='PART METHOD'!$D$4,"FMCNC1",IF($B35='PART METHOD'!$D$6,"FMCNC2","STD")))/IF($B35='PART METHOD'!$D$4,COUNTIFS($G:$G,$G35,$U:$U,"●",$A:$A,OZ$5,$B:$B,'PART METHOD'!$D$4),IF($B35='PART METHOD'!$D$6,COUNTIFS($G:$G,$G35,$U:$U,"●",$A:$A,OZ$5,$B:$B,'PART METHOD'!$D$6),COUNTIFS($G:$G,$G35,$U:$U,"●",$A:$A,OZ$5,$B:$B,"&lt;&gt;"&amp;'PART METHOD'!$D$4,$B:$B,"&lt;&gt;"&amp;'PART METHOD'!$D$6)))/OZ$3,0)/3600/$E35</f>
        <v>0</v>
      </c>
      <c r="PA35" s="0" t="n">
        <f aca="false">IF($V35="●",SUMIFS(ST_SUM!PO:PO,ST_SUM!$L:$L,$G35,ST_SUM!$M:$M,IF($B35='PART METHOD'!$D$4,"FMCNC1",IF($B35='PART METHOD'!$D$6,"FMCNC2","STD")))/IF($B35='PART METHOD'!$D$4,COUNTIFS($G:$G,$G35,$V:$V,"●",$A:$A,PA$5,$B:$B,'PART METHOD'!$D$4),IF($B35='PART METHOD'!$D$6,COUNTIFS($G:$G,$G35,$V:$V,"●",$A:$A,PA$5,$B:$B,'PART METHOD'!$D$6),COUNTIFS($G:$G,$G35,$V:$V,"●",$A:$A,PA$5,$B:$B,"&lt;&gt;"&amp;'PART METHOD'!$D$4,$B:$B,"&lt;&gt;"&amp;'PART METHOD'!$D$6)))/PA$3,0)/3600/$E35</f>
        <v>0</v>
      </c>
      <c r="PB35" s="0" t="n">
        <f aca="false">IF($W35="●",SUMIFS(ST_SUM!PP:PP,ST_SUM!$L:$L,$G35,ST_SUM!$N:$N,IF($B35='PART METHOD'!$D$5,"HAND","STD"))/COUNTIFS($G:$G,$G35,$W:$W,"●",$A:$A,PB$5,$B:$B,IF($B35='PART METHOD'!$D$5,'PART METHOD'!$D$5,"&lt;&gt;"&amp;'PART METHOD'!$D$5))/PB$3,0)/3600/$E35</f>
        <v>0.0113041351010101</v>
      </c>
      <c r="PC35" s="0" t="n">
        <f aca="false">IF($X35="●",SUMIFS(ST_SUM!PQ:PQ,ST_SUM!$L:$L,$G35)/COUNTIFS($G:$G,$G35,$X:$X,"●",$A:$A,PC$5)/PC$3,0)/3600/$E35</f>
        <v>0</v>
      </c>
      <c r="PD35" s="0" t="n">
        <f aca="false">IF($Y35="●",SUMIFS(ST_SUM!PR:PR,ST_SUM!$L:$L,$G35)/COUNTIFS($G:$G,$G35,$Y:$Y,"●",$A:$A,PD$5)/PD$3,0)/3600/$E35</f>
        <v>0</v>
      </c>
      <c r="PE35" s="0" t="n">
        <f aca="false">IF($Z35="●",SUMIFS(ST_SUM!PS:PS,ST_SUM!$L:$L,$G35)/COUNTIFS($G:$G,$G35,$Z:$Z,"●",$A:$A,PE$5)/PE$3,0)/3600/$E35</f>
        <v>0</v>
      </c>
      <c r="PF35" s="0" t="n">
        <f aca="false">IF($AA35="●",SUMIFS(ST_SUM!PT:PT,ST_SUM!$L:$L,$G35)/COUNTIFS($G:$G,$G35,$AA:$AA,"●",$A:$A,PF$5)/PF$3,0)/3600/$E35</f>
        <v>0</v>
      </c>
      <c r="PG35" s="0" t="n">
        <f aca="false">IF($AB35="●",SUMIFS(ST_SUM!PU:PU,ST_SUM!$L:$L,$G35)/COUNTIFS($G:$G,$G35,$AB:$AB,"●",$A:$A,PG$5)/PG$3,0)/3600/$E35</f>
        <v>0</v>
      </c>
      <c r="PH35" s="0" t="n">
        <f aca="false">IF($AC35="●",SUMIFS(ST_SUM!PV:PV,ST_SUM!$L:$L,$G35)/COUNTIFS($G:$G,$G35,$AC:$AC,"●",$A:$A,PH$5)/PH$3,0)/3600/$E35</f>
        <v>0</v>
      </c>
      <c r="PI35" s="0" t="n">
        <f aca="false">IF($AD35="●",SUMIFS(ST_SUM!PW:PW,ST_SUM!$L:$L,$G35)/COUNTIFS($G:$G,$G35,$AD:$AD,"●",$A:$A,PI$5)/PI$3,0)/3600/$E35</f>
        <v>0</v>
      </c>
      <c r="PJ35" s="0" t="n">
        <f aca="false">IF($AE35="●",SUMIFS(ST_SUM!PX:PX,ST_SUM!$L:$L,$G35)/COUNTIFS($G:$G,$G35,$AE:$AE,"●",$A:$A,PJ$5)/PJ$3,0)/3600/$E35</f>
        <v>0</v>
      </c>
      <c r="PK35" s="0" t="n">
        <f aca="false">IF($AF35="●",SUMIFS(ST_SUM!PY:PY,ST_SUM!$L:$L,$G35)/COUNTIFS($G:$G,$G35,$AF:$AF,"●",$A:$A,PK$5)/PK$3,0)/3600/$E35</f>
        <v>0</v>
      </c>
      <c r="PL35" s="0" t="n">
        <f aca="false">IF($AG35="●",SUMIFS(ST_SUM!PZ:PZ,ST_SUM!$L:$L,$G35)/COUNTIFS($G:$G,$G35,$AG:$AG,"●",$A:$A,PL$5)/PL$3,0)/3600/$E35</f>
        <v>0</v>
      </c>
      <c r="PM35" s="0" t="n">
        <f aca="false">IF($AH35="●",SUMIFS(ST_SUM!QA:QA,ST_SUM!$L:$L,$G35)/COUNTIFS($G:$G,$G35,$AH:$AH,"●",$A:$A,PM$5)/PM$3,0)/3600/$E35</f>
        <v>0</v>
      </c>
      <c r="PN35" s="0" t="n">
        <f aca="false">IF($AI35="●",SUMIFS(ST_SUM!QB:QB,ST_SUM!$L:$L,$G35)/COUNTIFS($G:$G,$G35,$AI:$AI,"●",$A:$A,PN$5)/PN$3,0)/3600/$E35</f>
        <v>0</v>
      </c>
      <c r="PO35" s="0" t="n">
        <f aca="false">IF($AJ35="●",SUMIFS(ST_SUM!QC:QC,ST_SUM!$L:$L,$G35)/COUNTIFS($G:$G,$G35,$AJ:$AJ,"●",$A:$A,PO$5)/PO$3,0)/3600/$E35</f>
        <v>0</v>
      </c>
      <c r="PP35" s="0" t="n">
        <f aca="false">IF($AK35="●",SUMIFS(ST_SUM!QD:QD,ST_SUM!$L:$L,$G35)/COUNTIFS($G:$G,$G35,$AK:$AK,"●",$A:$A,PP$5)/PP$3,0)/3600/$E35</f>
        <v>0</v>
      </c>
      <c r="PQ35" s="0" t="n">
        <f aca="false">IF($AL35="●",SUMIFS(ST_SUM!QE:QE,ST_SUM!$L:$L,$G35)/COUNTIFS($G:$G,$G35,$AL:$AL,"●",$A:$A,PQ$5)/PQ$3,0)/3600/$E35</f>
        <v>0</v>
      </c>
      <c r="PR35" s="0" t="n">
        <f aca="false">IF($AM35="●",SUMIFS(ST_SUM!QF:QF,ST_SUM!$L:$L,$G35)/COUNTIFS($G:$G,$G35,$AM:$AM,"●",$A:$A,PR$5)/PR$3,0)/3600/$E35</f>
        <v>0</v>
      </c>
      <c r="PS35" s="0" t="n">
        <f aca="false">IF($AN35="●",SUMIFS(ST_SUM!QG:QG,ST_SUM!$L:$L,$G35)/COUNTIFS($G:$G,$G35,$AN:$AN,"●",$A:$A,PS$5)/PS$3,0)/3600/$E35</f>
        <v>0</v>
      </c>
      <c r="PT35" s="0" t="n">
        <f aca="false">IF($AO35="●",SUMIFS(ST_SUM!QH:QH,ST_SUM!$L:$L,$G35)/COUNTIFS($G:$G,$G35,$AO:$AO,"●",$A:$A,PT$5)/PT$3,0)/3600/$E35</f>
        <v>0</v>
      </c>
      <c r="PU35" s="0" t="n">
        <f aca="false">IF($AP35="●",SUMIFS(ST_SUM!QI:QI,ST_SUM!$L:$L,$G35)/COUNTIFS($G:$G,$G35,$AP:$AP,"●",$A:$A,PU$5)/PU$3,0)/3600/$E35</f>
        <v>0</v>
      </c>
      <c r="PV35" s="0" t="n">
        <f aca="false">IF($AQ35="●",SUMIFS(ST_SUM!QJ:QJ,ST_SUM!$L:$L,$G35)/COUNTIFS($G:$G,$G35,$AQ:$AQ,"●",$A:$A,PV$5)/PV$3,0)/3600/$E35</f>
        <v>0</v>
      </c>
      <c r="PW35" s="0" t="n">
        <f aca="false">IF($AR35="●",SUMIFS(ST_SUM!QK:QK,ST_SUM!$L:$L,$G35)/COUNTIFS($G:$G,$G35,$AR:$AR,"●",$A:$A,PW$5)/PW$3,0)/3600/$E35</f>
        <v>0</v>
      </c>
      <c r="PX35" s="0" t="n">
        <f aca="false">IF($AS35="●",SUMIFS(ST_SUM!QL:QL,ST_SUM!$L:$L,$G35)/COUNTIFS($G:$G,$G35,$AS:$AS,"●",$A:$A,PX$5)/PX$3,0)/3600/$E35</f>
        <v>0</v>
      </c>
      <c r="PY35" s="0" t="n">
        <f aca="false">IF($AT35="●",SUMIFS(ST_SUM!QM:QM,ST_SUM!$L:$L,$G35)/COUNTIFS($G:$G,$G35,$AT:$AT,"●",$A:$A,PY$5)/PY$3,0)/3600/$E35</f>
        <v>0</v>
      </c>
      <c r="PZ35" s="0" t="n">
        <f aca="false">IF($AU35="●",SUMIFS(ST_SUM!QN:QN,ST_SUM!$L:$L,$G35)/COUNTIFS($G:$G,$G35,$AU:$AU,"●",$A:$A,PZ$5)/PZ$3,0)/3600/$E35</f>
        <v>0</v>
      </c>
      <c r="QA35" s="0" t="n">
        <f aca="false">IF($AV35="●",SUMIFS(ST_SUM!QO:QO,ST_SUM!$L:$L,$G35)/COUNTIFS($G:$G,$G35,$AV:$AV,"●",$A:$A,QA$5)/QA$3,0)/3600/$E35</f>
        <v>0</v>
      </c>
      <c r="QB35" s="0" t="n">
        <f aca="false">IF($AW35="●",SUMIFS(ST_SUM!QP:QP,ST_SUM!$L:$L,$G35)/COUNTIFS($G:$G,$G35,$AW:$AW,"●",$A:$A,QB$5)/QB$3,0)/3600/$E35</f>
        <v>0</v>
      </c>
      <c r="QC35" s="0" t="n">
        <f aca="false">IF($AX35="●",SUMIFS(ST_SUM!QQ:QQ,ST_SUM!$L:$L,$G35)/COUNTIFS($G:$G,$G35,$AX:$AX,"●",$A:$A,QC$5)/QC$3,0)/3600/$E35</f>
        <v>0</v>
      </c>
      <c r="QD35" s="0" t="n">
        <f aca="false">IF($AY35="●",SUMIFS(ST_SUM!QR:QR,ST_SUM!$L:$L,$G35)/COUNTIFS($G:$G,$G35,$AY:$AY,"●",$A:$A,QD$5)/QD$3,0)/3600/$E35</f>
        <v>0</v>
      </c>
      <c r="QE35" s="0" t="n">
        <f aca="false">IF($AZ35="●",SUMIFS(ST_SUM!QS:QS,ST_SUM!$L:$L,$G35)/COUNTIFS($G:$G,$G35,$AZ:$AZ,"●",$A:$A,QE$5)/QE$3,0)/3600/$E35</f>
        <v>0</v>
      </c>
      <c r="QF35" s="0" t="n">
        <f aca="false">IF($BA35="●",SUMIFS(ST_SUM!QT:QT,ST_SUM!$L:$L,$G35)/COUNTIFS($G:$G,$G35,$BA:$BA,"●",$A:$A,QF$5)/QF$3,0)/3600/$E35</f>
        <v>0</v>
      </c>
      <c r="QG35" s="0" t="n">
        <f aca="false">IF($BB35="●",SUMIFS(ST_SUM!QU:QU,ST_SUM!$L:$L,$G35)/COUNTIFS($G:$G,$G35,$BB:$BB,"●",$A:$A,QG$5)/QG$3,0)/3600/$E35</f>
        <v>0</v>
      </c>
      <c r="QH35" s="0" t="n">
        <f aca="false">IF($BC35="●",SUMIFS(ST_SUM!QV:QV,ST_SUM!$L:$L,$G35)/COUNTIFS($G:$G,$G35,$BC:$BC,"●",$A:$A,QH$5)/QH$3,0)/3600/$E35</f>
        <v>0</v>
      </c>
      <c r="QI35" s="0" t="n">
        <f aca="false">IF($BD35="●",SUMIFS(ST_SUM!QW:QW,ST_SUM!$L:$L,$G35)/COUNTIFS($G:$G,$G35,$BD:$BD,"●",$A:$A,QI$5)/QI$3,0)/3600/$E35</f>
        <v>0</v>
      </c>
      <c r="QJ35" s="0" t="n">
        <f aca="false">IF($BE35="●",SUMIFS(ST_SUM!QX:QX,ST_SUM!$L:$L,$G35)/COUNTIFS($G:$G,$G35,$BE:$BE,"●",$A:$A,QJ$5)/QJ$3,0)/3600/$E35</f>
        <v>0</v>
      </c>
      <c r="QK35" s="0" t="n">
        <f aca="false">IF($BF35="●",SUMIFS(ST_SUM!QY:QY,ST_SUM!$L:$L,$G35)/COUNTIFS($G:$G,$G35,$BF:$BF,"●",$A:$A,QK$5)/QK$3,0)/3600/$E35</f>
        <v>0</v>
      </c>
      <c r="QL35" s="0" t="n">
        <f aca="false">IF($BG35="●",SUMIFS(ST_SUM!QZ:QZ,ST_SUM!$L:$L,$G35)/COUNTIFS($G:$G,$G35,$BG:$BG,"●",$A:$A,QL$5)/QL$3,0)/3600/$E35</f>
        <v>0</v>
      </c>
      <c r="QM35" s="0" t="n">
        <f aca="false">IF($BH35="●",SUMIFS(ST_SUM!RA:RA,ST_SUM!$L:$L,$G35)/COUNTIFS($G:$G,$G35,$BH:$BH,"●",$A:$A,QM$5)/QM$3,0)/3600/$E35</f>
        <v>0</v>
      </c>
      <c r="QN35" s="0" t="n">
        <f aca="false">IF($BI35="●",SUMIFS(ST_SUM!RB:RB,ST_SUM!$L:$L,$G35)/COUNTIFS($G:$G,$G35,$BI:$BI,"●",$A:$A,QN$5)/QN$3,0)/3600/$E35</f>
        <v>0</v>
      </c>
      <c r="QO35" s="0" t="n">
        <f aca="false">IF($BJ35="●",SUMIFS(ST_SUM!RC:RC,ST_SUM!$L:$L,$G35)/COUNTIFS($G:$G,$G35,$BJ:$BJ,"●",$A:$A,QO$5)/QO$3,0)/3600/$E35</f>
        <v>0</v>
      </c>
      <c r="QP35" s="0" t="n">
        <f aca="false">IF($BK35="●",SUMIFS(ST_SUM!RD:RD,ST_SUM!$L:$L,$G35)/COUNTIFS($G:$G,$G35,$BK:$BK,"●",$A:$A,QP$5)/QP$3,0)/3600/$E35</f>
        <v>0</v>
      </c>
      <c r="QQ35" s="0" t="n">
        <f aca="false">IF($BL35="●",SUMIFS(ST_SUM!RE:RE,ST_SUM!$L:$L,$G35)/COUNTIFS($G:$G,$G35,$BL:$BL,"●",$A:$A,QQ$5)/QQ$3,0)/3600/$E35</f>
        <v>0</v>
      </c>
      <c r="QR35" s="0" t="n">
        <f aca="false">IF($BM35="●",SUMIFS(ST_SUM!RF:RF,ST_SUM!$L:$L,$G35)/COUNTIFS($G:$G,$G35,$BM:$BM,"●",$A:$A,QR$5)/QR$3,0)/3600/$E35</f>
        <v>0</v>
      </c>
      <c r="QS35" s="0" t="n">
        <f aca="false">IF($BN35="●",SUMIFS(ST_SUM!RG:RG,ST_SUM!$L:$L,$G35)/COUNTIFS($G:$G,$G35,$BN:$BN,"●",$A:$A,QS$5)/QS$3,0)/3600/$E35</f>
        <v>0</v>
      </c>
      <c r="QT35" s="0" t="n">
        <f aca="false">IF($BO35="●",SUMIFS(ST_SUM!RH:RH,ST_SUM!$L:$L,$G35)/COUNTIFS($G:$G,$G35,$BO:$BO,"●",$A:$A,QT$5)/QT$3,0)/3600/$E35</f>
        <v>0</v>
      </c>
      <c r="QU35" s="0" t="n">
        <f aca="false">IF($BP35="●",SUMIFS(ST_SUM!RI:RI,ST_SUM!$L:$L,$G35)/COUNTIFS($G:$G,$G35,$BP:$BP,"●",$A:$A,QU$5)/QU$3,0)/3600/$E35</f>
        <v>0</v>
      </c>
      <c r="QV35" s="0" t="n">
        <f aca="false">IF($BQ35="●",SUMIFS(ST_SUM!RJ:RJ,ST_SUM!$L:$L,$G35)/COUNTIFS($G:$G,$G35,$BQ:$BQ,"●",$A:$A,QV$5)/QV$3,0)/3600/$E35</f>
        <v>0</v>
      </c>
      <c r="QW35" s="0" t="n">
        <f aca="false">IF($BR35="●",SUMIFS(ST_SUM!RK:RK,ST_SUM!$L:$L,$G35)/COUNTIFS($G:$G,$G35,$BR:$BR,"●",$A:$A,QW$5)/QW$3,0)/3600/$E35</f>
        <v>0</v>
      </c>
      <c r="QX35" s="0" t="n">
        <f aca="false">IF($BS35="●",SUMIFS(ST_SUM!RL:RL,ST_SUM!$L:$L,$G35)/COUNTIFS($G:$G,$G35,$BS:$BS,"●",$A:$A,QX$5)/QX$3,0)/3600/$E35</f>
        <v>0</v>
      </c>
      <c r="QY35" s="0" t="n">
        <f aca="false">IF($BT35="●",SUMIFS(ST_SUM!RM:RM,ST_SUM!$L:$L,$G35)/COUNTIFS($G:$G,$G35,$BT:$BT,"●",$A:$A,QY$5)/QY$3,0)/3600/$E35</f>
        <v>0</v>
      </c>
      <c r="QZ35" s="0" t="n">
        <f aca="false">SUM(OM35:QY35)</f>
        <v>0.0113041351010101</v>
      </c>
      <c r="RA35" s="0" t="n">
        <f aca="false">IF($H35="●",SUMIFS(ST_SUM!RO:RO,ST_SUM!$L:$L,$G35)/COUNTIFS($G:$G,$G35,$H:$H,"●",$A:$A,RA$5)/RA$3,0)/3600/$E35</f>
        <v>0</v>
      </c>
      <c r="RB35" s="0" t="n">
        <f aca="false">IF($I35="●",SUMIFS(ST_SUM!RP:RP,ST_SUM!$L:$L,$G35)/COUNTIFS($G:$G,$G35,$I:$I,"●",$A:$A,RB$5)/RB$3,0)/3600/$E35</f>
        <v>0</v>
      </c>
      <c r="RC35" s="0" t="n">
        <f aca="false">IF($J35="●",SUMIFS(ST_SUM!RQ:RQ,ST_SUM!$L:$L,$G35)/COUNTIFS($G:$G,$G35,$J:$J,"●",$A:$A,RC$5)/RC$3,0)/3600/$E35</f>
        <v>0</v>
      </c>
      <c r="RD35" s="0" t="n">
        <f aca="false">IF($K35="●",SUMIFS(ST_SUM!RR:RR,ST_SUM!$L:$L,$G35)/COUNTIFS($G:$G,$G35,$K:$K,"●",$A:$A,RD$5)/RD$3,0)/3600/$E35</f>
        <v>0</v>
      </c>
      <c r="RE35" s="0" t="n">
        <f aca="false">IF($L35="●",SUMIFS(ST_SUM!RS:RS,ST_SUM!$L:$L,$G35)/COUNTIFS($G:$G,$G35,$L:$L,"●",$A:$A,RE$5)/RE$3,0)/3600/$E35</f>
        <v>0</v>
      </c>
      <c r="RF35" s="0" t="n">
        <f aca="false">IF($M35="●",SUMIFS(ST_SUM!RT:RT,ST_SUM!$L:$L,$G35)/COUNTIFS($G:$G,$G35,$M:$M,"●",$A:$A,RF$5)/RF$3,0)/3600/$E35</f>
        <v>0</v>
      </c>
      <c r="RG35" s="0" t="n">
        <f aca="false">IF($N35="●",SUMIFS(ST_SUM!RU:RU,ST_SUM!$L:$L,$G35)/COUNTIFS($G:$G,$G35,$N:$N,"●",$A:$A,RG$5)/RG$3,0)/3600/$E35</f>
        <v>0</v>
      </c>
      <c r="RH35" s="0" t="n">
        <f aca="false">IF($O35="●",SUMIFS(ST_SUM!RV:RV,ST_SUM!$L:$L,$G35,ST_SUM!$M:$M,IF($B35='PART METHOD'!$D$4,"FMCNC1",IF($B35='PART METHOD'!$D$6,"FMCNC2","STD")))/IF($B35='PART METHOD'!$D$4,COUNTIFS($G:$G,$G35,$O:$O,"●",$A:$A,RH$5,$B:$B,'PART METHOD'!$D$4),IF($B35='PART METHOD'!$D$6,COUNTIFS($G:$G,$G35,$O:$O,"●",$A:$A,RH$5,$B:$B,'PART METHOD'!$D$6),COUNTIFS($G:$G,$G35,$O:$O,"●",$A:$A,RH$5,$B:$B,"&lt;&gt;"&amp;'PART METHOD'!$D$4,$B:$B,"&lt;&gt;"&amp;'PART METHOD'!$D$6)))/RH$3,0)/3600/$E35</f>
        <v>0</v>
      </c>
      <c r="RI35" s="0" t="n">
        <f aca="false">IF($P35="●",SUMIFS(ST_SUM!RW:RW,ST_SUM!$L:$L,$G35,ST_SUM!$M:$M,IF($B35='PART METHOD'!$D$4,"FMCNC1",IF($B35='PART METHOD'!$D$6,"FMCNC2","STD")))/IF($B35='PART METHOD'!$D$4,COUNTIFS($G:$G,$G35,$P:$P,"●",$A:$A,RI$5,$B:$B,'PART METHOD'!$D$4),IF($B35='PART METHOD'!$D$6,COUNTIFS($G:$G,$G35,$P:$P,"●",$A:$A,RI$5,$B:$B,'PART METHOD'!$D$6),COUNTIFS($G:$G,$G35,$P:$P,"●",$A:$A,RI$5,$B:$B,"&lt;&gt;"&amp;'PART METHOD'!$D$4,$B:$B,"&lt;&gt;"&amp;'PART METHOD'!$D$6)))/RI$3,0)/3600/$E35</f>
        <v>0</v>
      </c>
      <c r="RJ35" s="0" t="n">
        <f aca="false">IF($Q35="●",SUMIFS(ST_SUM!RX:RX,ST_SUM!$L:$L,$G35,ST_SUM!$M:$M,IF($B35='PART METHOD'!$D$4,"FMCNC1",IF($B35='PART METHOD'!$D$6,"FMCNC2","STD")))/IF($B35='PART METHOD'!$D$4,COUNTIFS($G:$G,$G35,$Q:$Q,"●",$A:$A,RJ$5,$B:$B,'PART METHOD'!$D$4),IF($B35='PART METHOD'!$D$6,COUNTIFS($G:$G,$G35,$Q:$Q,"●",$A:$A,RJ$5,$B:$B,'PART METHOD'!$D$6),COUNTIFS($G:$G,$G35,$Q:$Q,"●",$A:$A,RJ$5,$B:$B,"&lt;&gt;"&amp;'PART METHOD'!$D$4,$B:$B,"&lt;&gt;"&amp;'PART METHOD'!$D$6)))/RJ$3,0)/3600/$E35</f>
        <v>0</v>
      </c>
      <c r="RK35" s="0" t="n">
        <f aca="false">IF($R35="●",SUMIFS(ST_SUM!RY:RY,ST_SUM!$L:$L,$G35,ST_SUM!$M:$M,IF($B35='PART METHOD'!$D$4,"FMCNC1",IF($B35='PART METHOD'!$D$6,"FMCNC2","STD")))/IF($B35='PART METHOD'!$D$4,COUNTIFS($G:$G,$G35,$R:$R,"●",$A:$A,RK$5,$B:$B,'PART METHOD'!$D$4),IF($B35='PART METHOD'!$D$6,COUNTIFS($G:$G,$G35,$R:$R,"●",$A:$A,RK$5,$B:$B,'PART METHOD'!$D$6),COUNTIFS($G:$G,$G35,$R:$R,"●",$A:$A,RK$5,$B:$B,"&lt;&gt;"&amp;'PART METHOD'!$D$4,$B:$B,"&lt;&gt;"&amp;'PART METHOD'!$D$6)))/RK$3,0)/3600/$E35</f>
        <v>0</v>
      </c>
      <c r="RL35" s="0" t="n">
        <f aca="false">IF($S35="●",SUMIFS(ST_SUM!RZ:RZ,ST_SUM!$L:$L,$G35,ST_SUM!$M:$M,IF($B35='PART METHOD'!$D$4,"FMCNC1",IF($B35='PART METHOD'!$D$6,"FMCNC2","STD")))/IF($B35='PART METHOD'!$D$4,COUNTIFS($G:$G,$G35,$S:$S,"●",$A:$A,RL$5,$B:$B,'PART METHOD'!$D$4),IF($B35='PART METHOD'!$D$6,COUNTIFS($G:$G,$G35,$S:$S,"●",$A:$A,RL$5,$B:$B,'PART METHOD'!$D$6),COUNTIFS($G:$G,$G35,$S:$S,"●",$A:$A,RL$5,$B:$B,"&lt;&gt;"&amp;'PART METHOD'!$D$4,$B:$B,"&lt;&gt;"&amp;'PART METHOD'!$D$6)))/RL$3,0)/3600/$E35</f>
        <v>0</v>
      </c>
      <c r="RM35" s="0" t="n">
        <f aca="false">IF($T35="●",SUMIFS(ST_SUM!SA:SA,ST_SUM!$L:$L,$G35,ST_SUM!$M:$M,IF($B35='PART METHOD'!$D$4,"FMCNC1",IF($B35='PART METHOD'!$D$6,"FMCNC2","STD")))/IF($B35='PART METHOD'!$D$4,COUNTIFS($G:$G,$G35,$T:$T,"●",$A:$A,RM$5,$B:$B,'PART METHOD'!$D$4),IF($B35='PART METHOD'!$D$6,COUNTIFS($G:$G,$G35,$T:$T,"●",$A:$A,RM$5,$B:$B,'PART METHOD'!$D$6),COUNTIFS($G:$G,$G35,$T:$T,"●",$A:$A,RM$5,$B:$B,"&lt;&gt;"&amp;'PART METHOD'!$D$4,$B:$B,"&lt;&gt;"&amp;'PART METHOD'!$D$6)))/RM$3,0)/3600/$E35</f>
        <v>0</v>
      </c>
      <c r="RN35" s="0" t="n">
        <f aca="false">IF($U35="●",SUMIFS(ST_SUM!SB:SB,ST_SUM!$L:$L,$G35,ST_SUM!$M:$M,IF($B35='PART METHOD'!$D$4,"FMCNC1",IF($B35='PART METHOD'!$D$6,"FMCNC2","STD")))/IF($B35='PART METHOD'!$D$4,COUNTIFS($G:$G,$G35,$U:$U,"●",$A:$A,RN$5,$B:$B,'PART METHOD'!$D$4),IF($B35='PART METHOD'!$D$6,COUNTIFS($G:$G,$G35,$U:$U,"●",$A:$A,RN$5,$B:$B,'PART METHOD'!$D$6),COUNTIFS($G:$G,$G35,$U:$U,"●",$A:$A,RN$5,$B:$B,"&lt;&gt;"&amp;'PART METHOD'!$D$4,$B:$B,"&lt;&gt;"&amp;'PART METHOD'!$D$6)))/RN$3,0)/3600/$E35</f>
        <v>0</v>
      </c>
      <c r="RO35" s="0" t="n">
        <f aca="false">IF($V35="●",SUMIFS(ST_SUM!SC:SC,ST_SUM!$L:$L,$G35,ST_SUM!$M:$M,IF($B35='PART METHOD'!$D$4,"FMCNC1",IF($B35='PART METHOD'!$D$6,"FMCNC2","STD")))/IF($B35='PART METHOD'!$D$4,COUNTIFS($G:$G,$G35,$V:$V,"●",$A:$A,RO$5,$B:$B,'PART METHOD'!$D$4),IF($B35='PART METHOD'!$D$6,COUNTIFS($G:$G,$G35,$V:$V,"●",$A:$A,RO$5,$B:$B,'PART METHOD'!$D$6),COUNTIFS($G:$G,$G35,$V:$V,"●",$A:$A,RO$5,$B:$B,"&lt;&gt;"&amp;'PART METHOD'!$D$4,$B:$B,"&lt;&gt;"&amp;'PART METHOD'!$D$6)))/RO$3,0)/3600/$E35</f>
        <v>0</v>
      </c>
      <c r="RP35" s="0" t="n">
        <f aca="false">IF($W35="●",SUMIFS(ST_SUM!SD:SD,ST_SUM!$L:$L,$G35,ST_SUM!$N:$N,IF($B35='PART METHOD'!$D$5,"HAND","STD"))/COUNTIFS($G:$G,$G35,$W:$W,"●",$A:$A,RP$5,$B:$B,IF($B35='PART METHOD'!$D$5,'PART METHOD'!$D$5,"&lt;&gt;"&amp;'PART METHOD'!$D$5))/RP$3,0)/3600/$E35</f>
        <v>0.0123918055555556</v>
      </c>
      <c r="RQ35" s="0" t="n">
        <f aca="false">IF($X35="●",SUMIFS(ST_SUM!SE:SE,ST_SUM!$L:$L,$G35)/COUNTIFS($G:$G,$G35,$X:$X,"●",$A:$A,RQ$5)/RQ$3,0)/3600/$E35</f>
        <v>0</v>
      </c>
      <c r="RR35" s="0" t="n">
        <f aca="false">IF($Y35="●",SUMIFS(ST_SUM!SF:SF,ST_SUM!$L:$L,$G35)/COUNTIFS($G:$G,$G35,$Y:$Y,"●",$A:$A,RR$5)/RR$3,0)/3600/$E35</f>
        <v>0</v>
      </c>
      <c r="RS35" s="0" t="n">
        <f aca="false">IF($Z35="●",SUMIFS(ST_SUM!SG:SG,ST_SUM!$L:$L,$G35)/COUNTIFS($G:$G,$G35,$Z:$Z,"●",$A:$A,RS$5)/RS$3,0)/3600/$E35</f>
        <v>0</v>
      </c>
      <c r="RT35" s="0" t="n">
        <f aca="false">IF($AA35="●",SUMIFS(ST_SUM!SH:SH,ST_SUM!$L:$L,$G35)/COUNTIFS($G:$G,$G35,$AA:$AA,"●",$A:$A,RT$5)/RT$3,0)/3600/$E35</f>
        <v>0</v>
      </c>
      <c r="RU35" s="0" t="n">
        <f aca="false">IF($AB35="●",SUMIFS(ST_SUM!SI:SI,ST_SUM!$L:$L,$G35)/COUNTIFS($G:$G,$G35,$AB:$AB,"●",$A:$A,RU$5)/RU$3,0)/3600/$E35</f>
        <v>0</v>
      </c>
      <c r="RV35" s="0" t="n">
        <f aca="false">IF($AC35="●",SUMIFS(ST_SUM!SJ:SJ,ST_SUM!$L:$L,$G35)/COUNTIFS($G:$G,$G35,$AC:$AC,"●",$A:$A,RV$5)/RV$3,0)/3600/$E35</f>
        <v>0</v>
      </c>
      <c r="RW35" s="0" t="n">
        <f aca="false">IF($AD35="●",SUMIFS(ST_SUM!SK:SK,ST_SUM!$L:$L,$G35)/COUNTIFS($G:$G,$G35,$AD:$AD,"●",$A:$A,RW$5)/RW$3,0)/3600/$E35</f>
        <v>0</v>
      </c>
      <c r="RX35" s="0" t="n">
        <f aca="false">IF($AE35="●",SUMIFS(ST_SUM!SL:SL,ST_SUM!$L:$L,$G35)/COUNTIFS($G:$G,$G35,$AE:$AE,"●",$A:$A,RX$5)/RX$3,0)/3600/$E35</f>
        <v>0</v>
      </c>
      <c r="RY35" s="0" t="n">
        <f aca="false">IF($AF35="●",SUMIFS(ST_SUM!SM:SM,ST_SUM!$L:$L,$G35)/COUNTIFS($G:$G,$G35,$AF:$AF,"●",$A:$A,RY$5)/RY$3,0)/3600/$E35</f>
        <v>0</v>
      </c>
      <c r="RZ35" s="0" t="n">
        <f aca="false">IF($AG35="●",SUMIFS(ST_SUM!SN:SN,ST_SUM!$L:$L,$G35)/COUNTIFS($G:$G,$G35,$AG:$AG,"●",$A:$A,RZ$5)/RZ$3,0)/3600/$E35</f>
        <v>0</v>
      </c>
      <c r="SA35" s="0" t="n">
        <f aca="false">IF($AH35="●",SUMIFS(ST_SUM!SO:SO,ST_SUM!$L:$L,$G35)/COUNTIFS($G:$G,$G35,$AH:$AH,"●",$A:$A,SA$5)/SA$3,0)/3600/$E35</f>
        <v>0</v>
      </c>
      <c r="SB35" s="0" t="n">
        <f aca="false">IF($AI35="●",SUMIFS(ST_SUM!SP:SP,ST_SUM!$L:$L,$G35)/COUNTIFS($G:$G,$G35,$AI:$AI,"●",$A:$A,SB$5)/SB$3,0)/3600/$E35</f>
        <v>0</v>
      </c>
      <c r="SC35" s="0" t="n">
        <f aca="false">IF($AJ35="●",SUMIFS(ST_SUM!SQ:SQ,ST_SUM!$L:$L,$G35)/COUNTIFS($G:$G,$G35,$AJ:$AJ,"●",$A:$A,SC$5)/SC$3,0)/3600/$E35</f>
        <v>0</v>
      </c>
      <c r="SD35" s="0" t="n">
        <f aca="false">IF($AK35="●",SUMIFS(ST_SUM!SR:SR,ST_SUM!$L:$L,$G35)/COUNTIFS($G:$G,$G35,$AK:$AK,"●",$A:$A,SD$5)/SD$3,0)/3600/$E35</f>
        <v>0</v>
      </c>
      <c r="SE35" s="0" t="n">
        <f aca="false">IF($AL35="●",SUMIFS(ST_SUM!SS:SS,ST_SUM!$L:$L,$G35)/COUNTIFS($G:$G,$G35,$AL:$AL,"●",$A:$A,SE$5)/SE$3,0)/3600/$E35</f>
        <v>0</v>
      </c>
      <c r="SF35" s="0" t="n">
        <f aca="false">IF($AM35="●",SUMIFS(ST_SUM!ST:ST,ST_SUM!$L:$L,$G35)/COUNTIFS($G:$G,$G35,$AM:$AM,"●",$A:$A,SF$5)/SF$3,0)/3600/$E35</f>
        <v>0</v>
      </c>
      <c r="SG35" s="0" t="n">
        <f aca="false">IF($AN35="●",SUMIFS(ST_SUM!SU:SU,ST_SUM!$L:$L,$G35)/COUNTIFS($G:$G,$G35,$AN:$AN,"●",$A:$A,SG$5)/SG$3,0)/3600/$E35</f>
        <v>0</v>
      </c>
      <c r="SH35" s="0" t="n">
        <f aca="false">IF($AO35="●",SUMIFS(ST_SUM!SV:SV,ST_SUM!$L:$L,$G35)/COUNTIFS($G:$G,$G35,$AO:$AO,"●",$A:$A,SH$5)/SH$3,0)/3600/$E35</f>
        <v>0</v>
      </c>
      <c r="SI35" s="0" t="n">
        <f aca="false">IF($AP35="●",SUMIFS(ST_SUM!SW:SW,ST_SUM!$L:$L,$G35)/COUNTIFS($G:$G,$G35,$AP:$AP,"●",$A:$A,SI$5)/SI$3,0)/3600/$E35</f>
        <v>0</v>
      </c>
      <c r="SJ35" s="0" t="n">
        <f aca="false">IF($AQ35="●",SUMIFS(ST_SUM!SX:SX,ST_SUM!$L:$L,$G35)/COUNTIFS($G:$G,$G35,$AQ:$AQ,"●",$A:$A,SJ$5)/SJ$3,0)/3600/$E35</f>
        <v>0</v>
      </c>
      <c r="SK35" s="0" t="n">
        <f aca="false">IF($AR35="●",SUMIFS(ST_SUM!SY:SY,ST_SUM!$L:$L,$G35)/COUNTIFS($G:$G,$G35,$AR:$AR,"●",$A:$A,SK$5)/SK$3,0)/3600/$E35</f>
        <v>0</v>
      </c>
      <c r="SL35" s="0" t="n">
        <f aca="false">IF($AS35="●",SUMIFS(ST_SUM!SZ:SZ,ST_SUM!$L:$L,$G35)/COUNTIFS($G:$G,$G35,$AS:$AS,"●",$A:$A,SL$5)/SL$3,0)/3600/$E35</f>
        <v>0</v>
      </c>
      <c r="SM35" s="0" t="n">
        <f aca="false">IF($AT35="●",SUMIFS(ST_SUM!TA:TA,ST_SUM!$L:$L,$G35)/COUNTIFS($G:$G,$G35,$AT:$AT,"●",$A:$A,SM$5)/SM$3,0)/3600/$E35</f>
        <v>0</v>
      </c>
      <c r="SN35" s="0" t="n">
        <f aca="false">IF($AU35="●",SUMIFS(ST_SUM!TB:TB,ST_SUM!$L:$L,$G35)/COUNTIFS($G:$G,$G35,$AU:$AU,"●",$A:$A,SN$5)/SN$3,0)/3600/$E35</f>
        <v>0</v>
      </c>
      <c r="SO35" s="0" t="n">
        <f aca="false">IF($AV35="●",SUMIFS(ST_SUM!TC:TC,ST_SUM!$L:$L,$G35)/COUNTIFS($G:$G,$G35,$AV:$AV,"●",$A:$A,SO$5)/SO$3,0)/3600/$E35</f>
        <v>0</v>
      </c>
      <c r="SP35" s="0" t="n">
        <f aca="false">IF($AW35="●",SUMIFS(ST_SUM!TD:TD,ST_SUM!$L:$L,$G35)/COUNTIFS($G:$G,$G35,$AW:$AW,"●",$A:$A,SP$5)/SP$3,0)/3600/$E35</f>
        <v>0</v>
      </c>
      <c r="SQ35" s="0" t="n">
        <f aca="false">IF($AX35="●",SUMIFS(ST_SUM!TE:TE,ST_SUM!$L:$L,$G35)/COUNTIFS($G:$G,$G35,$AX:$AX,"●",$A:$A,SQ$5)/SQ$3,0)/3600/$E35</f>
        <v>0</v>
      </c>
      <c r="SR35" s="0" t="n">
        <f aca="false">IF($AY35="●",SUMIFS(ST_SUM!TF:TF,ST_SUM!$L:$L,$G35)/COUNTIFS($G:$G,$G35,$AY:$AY,"●",$A:$A,SR$5)/SR$3,0)/3600/$E35</f>
        <v>0</v>
      </c>
      <c r="SS35" s="0" t="n">
        <f aca="false">IF($AZ35="●",SUMIFS(ST_SUM!TG:TG,ST_SUM!$L:$L,$G35)/COUNTIFS($G:$G,$G35,$AZ:$AZ,"●",$A:$A,SS$5)/SS$3,0)/3600/$E35</f>
        <v>0</v>
      </c>
      <c r="ST35" s="0" t="n">
        <f aca="false">IF($BA35="●",SUMIFS(ST_SUM!TH:TH,ST_SUM!$L:$L,$G35)/COUNTIFS($G:$G,$G35,$BA:$BA,"●",$A:$A,ST$5)/ST$3,0)/3600/$E35</f>
        <v>0</v>
      </c>
      <c r="SU35" s="0" t="n">
        <f aca="false">IF($BB35="●",SUMIFS(ST_SUM!TI:TI,ST_SUM!$L:$L,$G35)/COUNTIFS($G:$G,$G35,$BB:$BB,"●",$A:$A,SU$5)/SU$3,0)/3600/$E35</f>
        <v>0</v>
      </c>
      <c r="SV35" s="0" t="n">
        <f aca="false">IF($BC35="●",SUMIFS(ST_SUM!TJ:TJ,ST_SUM!$L:$L,$G35)/COUNTIFS($G:$G,$G35,$BC:$BC,"●",$A:$A,SV$5)/SV$3,0)/3600/$E35</f>
        <v>0</v>
      </c>
      <c r="SW35" s="0" t="n">
        <f aca="false">IF($BD35="●",SUMIFS(ST_SUM!TK:TK,ST_SUM!$L:$L,$G35)/COUNTIFS($G:$G,$G35,$BD:$BD,"●",$A:$A,SW$5)/SW$3,0)/3600/$E35</f>
        <v>0</v>
      </c>
      <c r="SX35" s="0" t="n">
        <f aca="false">IF($BE35="●",SUMIFS(ST_SUM!TL:TL,ST_SUM!$L:$L,$G35)/COUNTIFS($G:$G,$G35,$BE:$BE,"●",$A:$A,SX$5)/SX$3,0)/3600/$E35</f>
        <v>0</v>
      </c>
      <c r="SY35" s="0" t="n">
        <f aca="false">IF($BF35="●",SUMIFS(ST_SUM!TM:TM,ST_SUM!$L:$L,$G35)/COUNTIFS($G:$G,$G35,$BF:$BF,"●",$A:$A,SY$5)/SY$3,0)/3600/$E35</f>
        <v>0</v>
      </c>
      <c r="SZ35" s="0" t="n">
        <f aca="false">IF($BG35="●",SUMIFS(ST_SUM!TN:TN,ST_SUM!$L:$L,$G35)/COUNTIFS($G:$G,$G35,$BG:$BG,"●",$A:$A,SZ$5)/SZ$3,0)/3600/$E35</f>
        <v>0</v>
      </c>
      <c r="TA35" s="0" t="n">
        <f aca="false">IF($BH35="●",SUMIFS(ST_SUM!TO:TO,ST_SUM!$L:$L,$G35)/COUNTIFS($G:$G,$G35,$BH:$BH,"●",$A:$A,TA$5)/TA$3,0)/3600/$E35</f>
        <v>0</v>
      </c>
      <c r="TB35" s="0" t="n">
        <f aca="false">IF($BI35="●",SUMIFS(ST_SUM!TP:TP,ST_SUM!$L:$L,$G35)/COUNTIFS($G:$G,$G35,$BI:$BI,"●",$A:$A,TB$5)/TB$3,0)/3600/$E35</f>
        <v>0</v>
      </c>
      <c r="TC35" s="0" t="n">
        <f aca="false">IF($BJ35="●",SUMIFS(ST_SUM!TQ:TQ,ST_SUM!$L:$L,$G35)/COUNTIFS($G:$G,$G35,$BJ:$BJ,"●",$A:$A,TC$5)/TC$3,0)/3600/$E35</f>
        <v>0</v>
      </c>
      <c r="TD35" s="0" t="n">
        <f aca="false">IF($BK35="●",SUMIFS(ST_SUM!TR:TR,ST_SUM!$L:$L,$G35)/COUNTIFS($G:$G,$G35,$BK:$BK,"●",$A:$A,TD$5)/TD$3,0)/3600/$E35</f>
        <v>0</v>
      </c>
      <c r="TE35" s="0" t="n">
        <f aca="false">IF($BL35="●",SUMIFS(ST_SUM!TS:TS,ST_SUM!$L:$L,$G35)/COUNTIFS($G:$G,$G35,$BL:$BL,"●",$A:$A,TE$5)/TE$3,0)/3600/$E35</f>
        <v>0</v>
      </c>
      <c r="TF35" s="0" t="n">
        <f aca="false">IF($BM35="●",SUMIFS(ST_SUM!TT:TT,ST_SUM!$L:$L,$G35)/COUNTIFS($G:$G,$G35,$BM:$BM,"●",$A:$A,TF$5)/TF$3,0)/3600/$E35</f>
        <v>0</v>
      </c>
      <c r="TG35" s="0" t="n">
        <f aca="false">IF($BN35="●",SUMIFS(ST_SUM!TU:TU,ST_SUM!$L:$L,$G35)/COUNTIFS($G:$G,$G35,$BN:$BN,"●",$A:$A,TG$5)/TG$3,0)/3600/$E35</f>
        <v>0</v>
      </c>
      <c r="TH35" s="0" t="n">
        <f aca="false">IF($BO35="●",SUMIFS(ST_SUM!TV:TV,ST_SUM!$L:$L,$G35)/COUNTIFS($G:$G,$G35,$BO:$BO,"●",$A:$A,TH$5)/TH$3,0)/3600/$E35</f>
        <v>0</v>
      </c>
      <c r="TI35" s="0" t="n">
        <f aca="false">IF($BP35="●",SUMIFS(ST_SUM!TW:TW,ST_SUM!$L:$L,$G35)/COUNTIFS($G:$G,$G35,$BP:$BP,"●",$A:$A,TI$5)/TI$3,0)/3600/$E35</f>
        <v>0</v>
      </c>
      <c r="TJ35" s="0" t="n">
        <f aca="false">IF($BQ35="●",SUMIFS(ST_SUM!TX:TX,ST_SUM!$L:$L,$G35)/COUNTIFS($G:$G,$G35,$BQ:$BQ,"●",$A:$A,TJ$5)/TJ$3,0)/3600/$E35</f>
        <v>0</v>
      </c>
      <c r="TK35" s="0" t="n">
        <f aca="false">IF($BR35="●",SUMIFS(ST_SUM!TY:TY,ST_SUM!$L:$L,$G35)/COUNTIFS($G:$G,$G35,$BR:$BR,"●",$A:$A,TK$5)/TK$3,0)/3600/$E35</f>
        <v>0</v>
      </c>
      <c r="TL35" s="0" t="n">
        <f aca="false">IF($BS35="●",SUMIFS(ST_SUM!TZ:TZ,ST_SUM!$L:$L,$G35)/COUNTIFS($G:$G,$G35,$BS:$BS,"●",$A:$A,TL$5)/TL$3,0)/3600/$E35</f>
        <v>0</v>
      </c>
      <c r="TM35" s="0" t="n">
        <f aca="false">IF($BT35="●",SUMIFS(ST_SUM!UA:UA,ST_SUM!$L:$L,$G35)/COUNTIFS($G:$G,$G35,$BT:$BT,"●",$A:$A,TM$5)/TM$3,0)/3600/$E35</f>
        <v>0</v>
      </c>
      <c r="TN35" s="0" t="n">
        <f aca="false">SUM(RA35:TM35)</f>
        <v>0.0123918055555556</v>
      </c>
      <c r="TO35" s="0" t="n">
        <f aca="false">IF($H35="●",SUMIFS(ST_SUM!UC:UC,ST_SUM!$L:$L,$G35)/COUNTIFS($G:$G,$G35,$H:$H,"●",$A:$A,TO$5)/TO$3,0)/3600/$E35</f>
        <v>0</v>
      </c>
      <c r="TP35" s="0" t="n">
        <f aca="false">IF($I35="●",SUMIFS(ST_SUM!UD:UD,ST_SUM!$L:$L,$G35)/COUNTIFS($G:$G,$G35,$I:$I,"●",$A:$A,TP$5)/TP$3,0)/3600/$E35</f>
        <v>0</v>
      </c>
      <c r="TQ35" s="0" t="n">
        <f aca="false">IF($J35="●",SUMIFS(ST_SUM!UE:UE,ST_SUM!$L:$L,$G35)/COUNTIFS($G:$G,$G35,$J:$J,"●",$A:$A,TQ$5)/TQ$3,0)/3600/$E35</f>
        <v>0</v>
      </c>
      <c r="TR35" s="0" t="n">
        <f aca="false">IF($K35="●",SUMIFS(ST_SUM!UF:UF,ST_SUM!$L:$L,$G35)/COUNTIFS($G:$G,$G35,$K:$K,"●",$A:$A,TR$5)/TR$3,0)/3600/$E35</f>
        <v>0</v>
      </c>
      <c r="TS35" s="0" t="n">
        <f aca="false">IF($L35="●",SUMIFS(ST_SUM!UG:UG,ST_SUM!$L:$L,$G35)/COUNTIFS($G:$G,$G35,$L:$L,"●",$A:$A,TS$5)/TS$3,0)/3600/$E35</f>
        <v>0</v>
      </c>
      <c r="TT35" s="0" t="n">
        <f aca="false">IF($M35="●",SUMIFS(ST_SUM!UH:UH,ST_SUM!$L:$L,$G35)/COUNTIFS($G:$G,$G35,$M:$M,"●",$A:$A,TT$5)/TT$3,0)/3600/$E35</f>
        <v>0</v>
      </c>
      <c r="TU35" s="0" t="n">
        <f aca="false">IF($N35="●",SUMIFS(ST_SUM!UI:UI,ST_SUM!$L:$L,$G35)/COUNTIFS($G:$G,$G35,$N:$N,"●",$A:$A,TU$5)/TU$3,0)/3600/$E35</f>
        <v>0</v>
      </c>
      <c r="TV35" s="0" t="n">
        <f aca="false">IF($O35="●",SUMIFS(ST_SUM!UJ:UJ,ST_SUM!$L:$L,$G35,ST_SUM!$M:$M,IF($B35='PART METHOD'!$D$4,"FMCNC1",IF($B35='PART METHOD'!$D$6,"FMCNC2","STD")))/IF($B35='PART METHOD'!$D$4,COUNTIFS($G:$G,$G35,$O:$O,"●",$A:$A,TV$5,$B:$B,'PART METHOD'!$D$4),IF($B35='PART METHOD'!$D$6,COUNTIFS($G:$G,$G35,$O:$O,"●",$A:$A,TV$5,$B:$B,'PART METHOD'!$D$6),COUNTIFS($G:$G,$G35,$O:$O,"●",$A:$A,TV$5,$B:$B,"&lt;&gt;"&amp;'PART METHOD'!$D$4,$B:$B,"&lt;&gt;"&amp;'PART METHOD'!$D$6)))/TV$3,0)/3600/$E35</f>
        <v>0</v>
      </c>
      <c r="TW35" s="0" t="n">
        <f aca="false">IF($P35="●",SUMIFS(ST_SUM!UK:UK,ST_SUM!$L:$L,$G35,ST_SUM!$M:$M,IF($B35='PART METHOD'!$D$4,"FMCNC1",IF($B35='PART METHOD'!$D$6,"FMCNC2","STD")))/IF($B35='PART METHOD'!$D$4,COUNTIFS($G:$G,$G35,$P:$P,"●",$A:$A,TW$5,$B:$B,'PART METHOD'!$D$4),IF($B35='PART METHOD'!$D$6,COUNTIFS($G:$G,$G35,$P:$P,"●",$A:$A,TW$5,$B:$B,'PART METHOD'!$D$6),COUNTIFS($G:$G,$G35,$P:$P,"●",$A:$A,TW$5,$B:$B,"&lt;&gt;"&amp;'PART METHOD'!$D$4,$B:$B,"&lt;&gt;"&amp;'PART METHOD'!$D$6)))/TW$3,0)/3600/$E35</f>
        <v>0</v>
      </c>
      <c r="TX35" s="0" t="n">
        <f aca="false">IF($Q35="●",SUMIFS(ST_SUM!UL:UL,ST_SUM!$L:$L,$G35,ST_SUM!$M:$M,IF($B35='PART METHOD'!$D$4,"FMCNC1",IF($B35='PART METHOD'!$D$6,"FMCNC2","STD")))/IF($B35='PART METHOD'!$D$4,COUNTIFS($G:$G,$G35,$Q:$Q,"●",$A:$A,TX$5,$B:$B,'PART METHOD'!$D$4),IF($B35='PART METHOD'!$D$6,COUNTIFS($G:$G,$G35,$Q:$Q,"●",$A:$A,TX$5,$B:$B,'PART METHOD'!$D$6),COUNTIFS($G:$G,$G35,$Q:$Q,"●",$A:$A,TX$5,$B:$B,"&lt;&gt;"&amp;'PART METHOD'!$D$4,$B:$B,"&lt;&gt;"&amp;'PART METHOD'!$D$6)))/TX$3,0)/3600/$E35</f>
        <v>0</v>
      </c>
      <c r="TY35" s="0" t="n">
        <f aca="false">IF($R35="●",SUMIFS(ST_SUM!UM:UM,ST_SUM!$L:$L,$G35,ST_SUM!$M:$M,IF($B35='PART METHOD'!$D$4,"FMCNC1",IF($B35='PART METHOD'!$D$6,"FMCNC2","STD")))/IF($B35='PART METHOD'!$D$4,COUNTIFS($G:$G,$G35,$R:$R,"●",$A:$A,TY$5,$B:$B,'PART METHOD'!$D$4),IF($B35='PART METHOD'!$D$6,COUNTIFS($G:$G,$G35,$R:$R,"●",$A:$A,TY$5,$B:$B,'PART METHOD'!$D$6),COUNTIFS($G:$G,$G35,$R:$R,"●",$A:$A,TY$5,$B:$B,"&lt;&gt;"&amp;'PART METHOD'!$D$4,$B:$B,"&lt;&gt;"&amp;'PART METHOD'!$D$6)))/TY$3,0)/3600/$E35</f>
        <v>0</v>
      </c>
      <c r="TZ35" s="0" t="n">
        <f aca="false">IF($S35="●",SUMIFS(ST_SUM!UN:UN,ST_SUM!$L:$L,$G35,ST_SUM!$M:$M,IF($B35='PART METHOD'!$D$4,"FMCNC1",IF($B35='PART METHOD'!$D$6,"FMCNC2","STD")))/IF($B35='PART METHOD'!$D$4,COUNTIFS($G:$G,$G35,$S:$S,"●",$A:$A,TZ$5,$B:$B,'PART METHOD'!$D$4),IF($B35='PART METHOD'!$D$6,COUNTIFS($G:$G,$G35,$S:$S,"●",$A:$A,TZ$5,$B:$B,'PART METHOD'!$D$6),COUNTIFS($G:$G,$G35,$S:$S,"●",$A:$A,TZ$5,$B:$B,"&lt;&gt;"&amp;'PART METHOD'!$D$4,$B:$B,"&lt;&gt;"&amp;'PART METHOD'!$D$6)))/TZ$3,0)/3600/$E35</f>
        <v>0</v>
      </c>
      <c r="UA35" s="0" t="n">
        <f aca="false">IF($T35="●",SUMIFS(ST_SUM!UO:UO,ST_SUM!$L:$L,$G35,ST_SUM!$M:$M,IF($B35='PART METHOD'!$D$4,"FMCNC1",IF($B35='PART METHOD'!$D$6,"FMCNC2","STD")))/IF($B35='PART METHOD'!$D$4,COUNTIFS($G:$G,$G35,$T:$T,"●",$A:$A,UA$5,$B:$B,'PART METHOD'!$D$4),IF($B35='PART METHOD'!$D$6,COUNTIFS($G:$G,$G35,$T:$T,"●",$A:$A,UA$5,$B:$B,'PART METHOD'!$D$6),COUNTIFS($G:$G,$G35,$T:$T,"●",$A:$A,UA$5,$B:$B,"&lt;&gt;"&amp;'PART METHOD'!$D$4,$B:$B,"&lt;&gt;"&amp;'PART METHOD'!$D$6)))/UA$3,0)/3600/$E35</f>
        <v>0</v>
      </c>
      <c r="UB35" s="0" t="n">
        <f aca="false">IF($U35="●",SUMIFS(ST_SUM!UP:UP,ST_SUM!$L:$L,$G35,ST_SUM!$M:$M,IF($B35='PART METHOD'!$D$4,"FMCNC1",IF($B35='PART METHOD'!$D$6,"FMCNC2","STD")))/IF($B35='PART METHOD'!$D$4,COUNTIFS($G:$G,$G35,$U:$U,"●",$A:$A,UB$5,$B:$B,'PART METHOD'!$D$4),IF($B35='PART METHOD'!$D$6,COUNTIFS($G:$G,$G35,$U:$U,"●",$A:$A,UB$5,$B:$B,'PART METHOD'!$D$6),COUNTIFS($G:$G,$G35,$U:$U,"●",$A:$A,UB$5,$B:$B,"&lt;&gt;"&amp;'PART METHOD'!$D$4,$B:$B,"&lt;&gt;"&amp;'PART METHOD'!$D$6)))/UB$3,0)/3600/$E35</f>
        <v>0</v>
      </c>
      <c r="UC35" s="0" t="n">
        <f aca="false">IF($V35="●",SUMIFS(ST_SUM!UQ:UQ,ST_SUM!$L:$L,$G35,ST_SUM!$M:$M,IF($B35='PART METHOD'!$D$4,"FMCNC1",IF($B35='PART METHOD'!$D$6,"FMCNC2","STD")))/IF($B35='PART METHOD'!$D$4,COUNTIFS($G:$G,$G35,$V:$V,"●",$A:$A,UC$5,$B:$B,'PART METHOD'!$D$4),IF($B35='PART METHOD'!$D$6,COUNTIFS($G:$G,$G35,$V:$V,"●",$A:$A,UC$5,$B:$B,'PART METHOD'!$D$6),COUNTIFS($G:$G,$G35,$V:$V,"●",$A:$A,UC$5,$B:$B,"&lt;&gt;"&amp;'PART METHOD'!$D$4,$B:$B,"&lt;&gt;"&amp;'PART METHOD'!$D$6)))/UC$3,0)/3600/$E35</f>
        <v>0</v>
      </c>
      <c r="UD35" s="0" t="n">
        <f aca="false">IF($W35="●",SUMIFS(ST_SUM!UR:UR,ST_SUM!$L:$L,$G35,ST_SUM!$N:$N,IF($B35='PART METHOD'!$D$5,"HAND","STD"))/COUNTIFS($G:$G,$G35,$W:$W,"●",$A:$A,UD$5,$B:$B,IF($B35='PART METHOD'!$D$5,'PART METHOD'!$D$5,"&lt;&gt;"&amp;'PART METHOD'!$D$5))/UD$3,0)/3600/$E35</f>
        <v>0.00543106398809524</v>
      </c>
      <c r="UE35" s="0" t="n">
        <f aca="false">IF($X35="●",SUMIFS(ST_SUM!US:US,ST_SUM!$L:$L,$G35)/COUNTIFS($G:$G,$G35,$X:$X,"●",$A:$A,UE$5)/UE$3,0)/3600/$E35</f>
        <v>0</v>
      </c>
      <c r="UF35" s="0" t="n">
        <f aca="false">IF($Y35="●",SUMIFS(ST_SUM!UT:UT,ST_SUM!$L:$L,$G35)/COUNTIFS($G:$G,$G35,$Y:$Y,"●",$A:$A,UF$5)/UF$3,0)/3600/$E35</f>
        <v>0</v>
      </c>
      <c r="UG35" s="0" t="n">
        <f aca="false">IF($Z35="●",SUMIFS(ST_SUM!UU:UU,ST_SUM!$L:$L,$G35)/COUNTIFS($G:$G,$G35,$Z:$Z,"●",$A:$A,UG$5)/UG$3,0)/3600/$E35</f>
        <v>0</v>
      </c>
      <c r="UH35" s="0" t="n">
        <f aca="false">IF($AA35="●",SUMIFS(ST_SUM!UV:UV,ST_SUM!$L:$L,$G35)/COUNTIFS($G:$G,$G35,$AA:$AA,"●",$A:$A,UH$5)/UH$3,0)/3600/$E35</f>
        <v>0</v>
      </c>
      <c r="UI35" s="0" t="n">
        <f aca="false">IF($AB35="●",SUMIFS(ST_SUM!UW:UW,ST_SUM!$L:$L,$G35)/COUNTIFS($G:$G,$G35,$AB:$AB,"●",$A:$A,UI$5)/UI$3,0)/3600/$E35</f>
        <v>0</v>
      </c>
      <c r="UJ35" s="0" t="n">
        <f aca="false">IF($AC35="●",SUMIFS(ST_SUM!UX:UX,ST_SUM!$L:$L,$G35)/COUNTIFS($G:$G,$G35,$AC:$AC,"●",$A:$A,UJ$5)/UJ$3,0)/3600/$E35</f>
        <v>0</v>
      </c>
      <c r="UK35" s="0" t="n">
        <f aca="false">IF($AD35="●",SUMIFS(ST_SUM!UY:UY,ST_SUM!$L:$L,$G35)/COUNTIFS($G:$G,$G35,$AD:$AD,"●",$A:$A,UK$5)/UK$3,0)/3600/$E35</f>
        <v>0</v>
      </c>
      <c r="UL35" s="0" t="n">
        <f aca="false">IF($AE35="●",SUMIFS(ST_SUM!UZ:UZ,ST_SUM!$L:$L,$G35)/COUNTIFS($G:$G,$G35,$AE:$AE,"●",$A:$A,UL$5)/UL$3,0)/3600/$E35</f>
        <v>0</v>
      </c>
      <c r="UM35" s="0" t="n">
        <f aca="false">IF($AF35="●",SUMIFS(ST_SUM!VA:VA,ST_SUM!$L:$L,$G35)/COUNTIFS($G:$G,$G35,$AF:$AF,"●",$A:$A,UM$5)/UM$3,0)/3600/$E35</f>
        <v>0</v>
      </c>
      <c r="UN35" s="0" t="n">
        <f aca="false">IF($AG35="●",SUMIFS(ST_SUM!VB:VB,ST_SUM!$L:$L,$G35)/COUNTIFS($G:$G,$G35,$AG:$AG,"●",$A:$A,UN$5)/UN$3,0)/3600/$E35</f>
        <v>0</v>
      </c>
      <c r="UO35" s="0" t="n">
        <f aca="false">IF($AH35="●",SUMIFS(ST_SUM!VC:VC,ST_SUM!$L:$L,$G35)/COUNTIFS($G:$G,$G35,$AH:$AH,"●",$A:$A,UO$5)/UO$3,0)/3600/$E35</f>
        <v>0</v>
      </c>
      <c r="UP35" s="0" t="n">
        <f aca="false">IF($AI35="●",SUMIFS(ST_SUM!VD:VD,ST_SUM!$L:$L,$G35)/COUNTIFS($G:$G,$G35,$AI:$AI,"●",$A:$A,UP$5)/UP$3,0)/3600/$E35</f>
        <v>0</v>
      </c>
      <c r="UQ35" s="0" t="n">
        <f aca="false">IF($AJ35="●",SUMIFS(ST_SUM!VE:VE,ST_SUM!$L:$L,$G35)/COUNTIFS($G:$G,$G35,$AJ:$AJ,"●",$A:$A,UQ$5)/UQ$3,0)/3600/$E35</f>
        <v>0</v>
      </c>
      <c r="UR35" s="0" t="n">
        <f aca="false">IF($AK35="●",SUMIFS(ST_SUM!VF:VF,ST_SUM!$L:$L,$G35)/COUNTIFS($G:$G,$G35,$AK:$AK,"●",$A:$A,UR$5)/UR$3,0)/3600/$E35</f>
        <v>0</v>
      </c>
      <c r="US35" s="0" t="n">
        <f aca="false">IF($AL35="●",SUMIFS(ST_SUM!VG:VG,ST_SUM!$L:$L,$G35)/COUNTIFS($G:$G,$G35,$AL:$AL,"●",$A:$A,US$5)/US$3,0)/3600/$E35</f>
        <v>0</v>
      </c>
      <c r="UT35" s="0" t="n">
        <f aca="false">IF($AM35="●",SUMIFS(ST_SUM!VH:VH,ST_SUM!$L:$L,$G35)/COUNTIFS($G:$G,$G35,$AM:$AM,"●",$A:$A,UT$5)/UT$3,0)/3600/$E35</f>
        <v>0</v>
      </c>
      <c r="UU35" s="0" t="n">
        <f aca="false">IF($AN35="●",SUMIFS(ST_SUM!VI:VI,ST_SUM!$L:$L,$G35)/COUNTIFS($G:$G,$G35,$AN:$AN,"●",$A:$A,UU$5)/UU$3,0)/3600/$E35</f>
        <v>0</v>
      </c>
      <c r="UV35" s="0" t="n">
        <f aca="false">IF($AO35="●",SUMIFS(ST_SUM!VJ:VJ,ST_SUM!$L:$L,$G35)/COUNTIFS($G:$G,$G35,$AO:$AO,"●",$A:$A,UV$5)/UV$3,0)/3600/$E35</f>
        <v>0</v>
      </c>
      <c r="UW35" s="0" t="n">
        <f aca="false">IF($AP35="●",SUMIFS(ST_SUM!VK:VK,ST_SUM!$L:$L,$G35)/COUNTIFS($G:$G,$G35,$AP:$AP,"●",$A:$A,UW$5)/UW$3,0)/3600/$E35</f>
        <v>0</v>
      </c>
      <c r="UX35" s="0" t="n">
        <f aca="false">IF($AQ35="●",SUMIFS(ST_SUM!VL:VL,ST_SUM!$L:$L,$G35)/COUNTIFS($G:$G,$G35,$AQ:$AQ,"●",$A:$A,UX$5)/UX$3,0)/3600/$E35</f>
        <v>0</v>
      </c>
      <c r="UY35" s="0" t="n">
        <f aca="false">IF($AR35="●",SUMIFS(ST_SUM!VM:VM,ST_SUM!$L:$L,$G35)/COUNTIFS($G:$G,$G35,$AR:$AR,"●",$A:$A,UY$5)/UY$3,0)/3600/$E35</f>
        <v>0</v>
      </c>
      <c r="UZ35" s="0" t="n">
        <f aca="false">IF($AS35="●",SUMIFS(ST_SUM!VN:VN,ST_SUM!$L:$L,$G35)/COUNTIFS($G:$G,$G35,$AS:$AS,"●",$A:$A,UZ$5)/UZ$3,0)/3600/$E35</f>
        <v>0</v>
      </c>
      <c r="VA35" s="0" t="n">
        <f aca="false">IF($AT35="●",SUMIFS(ST_SUM!VO:VO,ST_SUM!$L:$L,$G35)/COUNTIFS($G:$G,$G35,$AT:$AT,"●",$A:$A,VA$5)/VA$3,0)/3600/$E35</f>
        <v>0</v>
      </c>
      <c r="VB35" s="0" t="n">
        <f aca="false">IF($AU35="●",SUMIFS(ST_SUM!VP:VP,ST_SUM!$L:$L,$G35)/COUNTIFS($G:$G,$G35,$AU:$AU,"●",$A:$A,VB$5)/VB$3,0)/3600/$E35</f>
        <v>0</v>
      </c>
      <c r="VC35" s="0" t="n">
        <f aca="false">IF($AV35="●",SUMIFS(ST_SUM!VQ:VQ,ST_SUM!$L:$L,$G35)/COUNTIFS($G:$G,$G35,$AV:$AV,"●",$A:$A,VC$5)/VC$3,0)/3600/$E35</f>
        <v>0</v>
      </c>
      <c r="VD35" s="0" t="n">
        <f aca="false">IF($AW35="●",SUMIFS(ST_SUM!VR:VR,ST_SUM!$L:$L,$G35)/COUNTIFS($G:$G,$G35,$AW:$AW,"●",$A:$A,VD$5)/VD$3,0)/3600/$E35</f>
        <v>0</v>
      </c>
      <c r="VE35" s="0" t="n">
        <f aca="false">IF($AX35="●",SUMIFS(ST_SUM!VS:VS,ST_SUM!$L:$L,$G35)/COUNTIFS($G:$G,$G35,$AX:$AX,"●",$A:$A,VE$5)/VE$3,0)/3600/$E35</f>
        <v>0</v>
      </c>
      <c r="VF35" s="0" t="n">
        <f aca="false">IF($AY35="●",SUMIFS(ST_SUM!VT:VT,ST_SUM!$L:$L,$G35)/COUNTIFS($G:$G,$G35,$AY:$AY,"●",$A:$A,VF$5)/VF$3,0)/3600/$E35</f>
        <v>0</v>
      </c>
      <c r="VG35" s="0" t="n">
        <f aca="false">IF($AZ35="●",SUMIFS(ST_SUM!VU:VU,ST_SUM!$L:$L,$G35)/COUNTIFS($G:$G,$G35,$AZ:$AZ,"●",$A:$A,VG$5)/VG$3,0)/3600/$E35</f>
        <v>0</v>
      </c>
      <c r="VH35" s="0" t="n">
        <f aca="false">IF($BA35="●",SUMIFS(ST_SUM!VV:VV,ST_SUM!$L:$L,$G35)/COUNTIFS($G:$G,$G35,$BA:$BA,"●",$A:$A,VH$5)/VH$3,0)/3600/$E35</f>
        <v>0</v>
      </c>
      <c r="VI35" s="0" t="n">
        <f aca="false">IF($BB35="●",SUMIFS(ST_SUM!VW:VW,ST_SUM!$L:$L,$G35)/COUNTIFS($G:$G,$G35,$BB:$BB,"●",$A:$A,VI$5)/VI$3,0)/3600/$E35</f>
        <v>0</v>
      </c>
      <c r="VJ35" s="0" t="n">
        <f aca="false">IF($BC35="●",SUMIFS(ST_SUM!VX:VX,ST_SUM!$L:$L,$G35)/COUNTIFS($G:$G,$G35,$BC:$BC,"●",$A:$A,VJ$5)/VJ$3,0)/3600/$E35</f>
        <v>0</v>
      </c>
      <c r="VK35" s="0" t="n">
        <f aca="false">IF($BD35="●",SUMIFS(ST_SUM!VY:VY,ST_SUM!$L:$L,$G35)/COUNTIFS($G:$G,$G35,$BD:$BD,"●",$A:$A,VK$5)/VK$3,0)/3600/$E35</f>
        <v>0</v>
      </c>
      <c r="VL35" s="0" t="n">
        <f aca="false">IF($BE35="●",SUMIFS(ST_SUM!VZ:VZ,ST_SUM!$L:$L,$G35)/COUNTIFS($G:$G,$G35,$BE:$BE,"●",$A:$A,VL$5)/VL$3,0)/3600/$E35</f>
        <v>0</v>
      </c>
      <c r="VM35" s="0" t="n">
        <f aca="false">IF($BF35="●",SUMIFS(ST_SUM!WA:WA,ST_SUM!$L:$L,$G35)/COUNTIFS($G:$G,$G35,$BF:$BF,"●",$A:$A,VM$5)/VM$3,0)/3600/$E35</f>
        <v>0</v>
      </c>
      <c r="VN35" s="0" t="n">
        <f aca="false">IF($BG35="●",SUMIFS(ST_SUM!WB:WB,ST_SUM!$L:$L,$G35)/COUNTIFS($G:$G,$G35,$BG:$BG,"●",$A:$A,VN$5)/VN$3,0)/3600/$E35</f>
        <v>0</v>
      </c>
      <c r="VO35" s="0" t="n">
        <f aca="false">IF($BH35="●",SUMIFS(ST_SUM!WC:WC,ST_SUM!$L:$L,$G35)/COUNTIFS($G:$G,$G35,$BH:$BH,"●",$A:$A,VO$5)/VO$3,0)/3600/$E35</f>
        <v>0</v>
      </c>
      <c r="VP35" s="0" t="n">
        <f aca="false">IF($BI35="●",SUMIFS(ST_SUM!WD:WD,ST_SUM!$L:$L,$G35)/COUNTIFS($G:$G,$G35,$BI:$BI,"●",$A:$A,VP$5)/VP$3,0)/3600/$E35</f>
        <v>0</v>
      </c>
      <c r="VQ35" s="0" t="n">
        <f aca="false">IF($BJ35="●",SUMIFS(ST_SUM!WE:WE,ST_SUM!$L:$L,$G35)/COUNTIFS($G:$G,$G35,$BJ:$BJ,"●",$A:$A,VQ$5)/VQ$3,0)/3600/$E35</f>
        <v>0</v>
      </c>
      <c r="VR35" s="0" t="n">
        <f aca="false">IF($BK35="●",SUMIFS(ST_SUM!WF:WF,ST_SUM!$L:$L,$G35)/COUNTIFS($G:$G,$G35,$BK:$BK,"●",$A:$A,VR$5)/VR$3,0)/3600/$E35</f>
        <v>0</v>
      </c>
      <c r="VS35" s="0" t="n">
        <f aca="false">IF($BL35="●",SUMIFS(ST_SUM!WG:WG,ST_SUM!$L:$L,$G35)/COUNTIFS($G:$G,$G35,$BL:$BL,"●",$A:$A,VS$5)/VS$3,0)/3600/$E35</f>
        <v>0</v>
      </c>
      <c r="VT35" s="0" t="n">
        <f aca="false">IF($BM35="●",SUMIFS(ST_SUM!WH:WH,ST_SUM!$L:$L,$G35)/COUNTIFS($G:$G,$G35,$BM:$BM,"●",$A:$A,VT$5)/VT$3,0)/3600/$E35</f>
        <v>0</v>
      </c>
      <c r="VU35" s="0" t="n">
        <f aca="false">IF($BN35="●",SUMIFS(ST_SUM!WI:WI,ST_SUM!$L:$L,$G35)/COUNTIFS($G:$G,$G35,$BN:$BN,"●",$A:$A,VU$5)/VU$3,0)/3600/$E35</f>
        <v>0</v>
      </c>
      <c r="VV35" s="0" t="n">
        <f aca="false">IF($BO35="●",SUMIFS(ST_SUM!WJ:WJ,ST_SUM!$L:$L,$G35)/COUNTIFS($G:$G,$G35,$BO:$BO,"●",$A:$A,VV$5)/VV$3,0)/3600/$E35</f>
        <v>0</v>
      </c>
      <c r="VW35" s="0" t="n">
        <f aca="false">IF($BP35="●",SUMIFS(ST_SUM!WK:WK,ST_SUM!$L:$L,$G35)/COUNTIFS($G:$G,$G35,$BP:$BP,"●",$A:$A,VW$5)/VW$3,0)/3600/$E35</f>
        <v>0</v>
      </c>
      <c r="VX35" s="0" t="n">
        <f aca="false">IF($BQ35="●",SUMIFS(ST_SUM!WL:WL,ST_SUM!$L:$L,$G35)/COUNTIFS($G:$G,$G35,$BQ:$BQ,"●",$A:$A,VX$5)/VX$3,0)/3600/$E35</f>
        <v>0</v>
      </c>
      <c r="VY35" s="0" t="n">
        <f aca="false">IF($BR35="●",SUMIFS(ST_SUM!WM:WM,ST_SUM!$L:$L,$G35)/COUNTIFS($G:$G,$G35,$BR:$BR,"●",$A:$A,VY$5)/VY$3,0)/3600/$E35</f>
        <v>0</v>
      </c>
      <c r="VZ35" s="0" t="n">
        <f aca="false">IF($BS35="●",SUMIFS(ST_SUM!WN:WN,ST_SUM!$L:$L,$G35)/COUNTIFS($G:$G,$G35,$BS:$BS,"●",$A:$A,VZ$5)/VZ$3,0)/3600/$E35</f>
        <v>0</v>
      </c>
      <c r="WA35" s="0" t="n">
        <f aca="false">IF($BT35="●",SUMIFS(ST_SUM!WO:WO,ST_SUM!$L:$L,$G35)/COUNTIFS($G:$G,$G35,$BT:$BT,"●",$A:$A,WA$5)/WA$3,0)/3600/$E35</f>
        <v>0</v>
      </c>
      <c r="WB35" s="0" t="n">
        <f aca="false">SUM(TO35:WA35)</f>
        <v>0.00543106398809524</v>
      </c>
      <c r="WC35" s="0" t="n">
        <f aca="false">IF($H35="●",SUMIFS(ST_SUM!WQ:WQ,ST_SUM!$L:$L,$G35)/COUNTIFS($G:$G,$G35,$H:$H,"●",$A:$A,WC$5)/WC$3,0)/3600/$E35</f>
        <v>0</v>
      </c>
      <c r="WD35" s="0" t="n">
        <f aca="false">IF($I35="●",SUMIFS(ST_SUM!WR:WR,ST_SUM!$L:$L,$G35)/COUNTIFS($G:$G,$G35,$I:$I,"●",$A:$A,WD$5)/WD$3,0)/3600/$E35</f>
        <v>0</v>
      </c>
      <c r="WE35" s="0" t="n">
        <f aca="false">IF($J35="●",SUMIFS(ST_SUM!WS:WS,ST_SUM!$L:$L,$G35)/COUNTIFS($G:$G,$G35,$J:$J,"●",$A:$A,WE$5)/WE$3,0)/3600/$E35</f>
        <v>0</v>
      </c>
      <c r="WF35" s="0" t="n">
        <f aca="false">IF($K35="●",SUMIFS(ST_SUM!WT:WT,ST_SUM!$L:$L,$G35)/COUNTIFS($G:$G,$G35,$K:$K,"●",$A:$A,WF$5)/WF$3,0)/3600/$E35</f>
        <v>0</v>
      </c>
      <c r="WG35" s="0" t="n">
        <f aca="false">IF($L35="●",SUMIFS(ST_SUM!WU:WU,ST_SUM!$L:$L,$G35)/COUNTIFS($G:$G,$G35,$L:$L,"●",$A:$A,WG$5)/WG$3,0)/3600/$E35</f>
        <v>0</v>
      </c>
      <c r="WH35" s="0" t="n">
        <f aca="false">IF($M35="●",SUMIFS(ST_SUM!WV:WV,ST_SUM!$L:$L,$G35)/COUNTIFS($G:$G,$G35,$M:$M,"●",$A:$A,WH$5)/WH$3,0)/3600/$E35</f>
        <v>0</v>
      </c>
      <c r="WI35" s="0" t="n">
        <f aca="false">IF($N35="●",SUMIFS(ST_SUM!WW:WW,ST_SUM!$L:$L,$G35)/COUNTIFS($G:$G,$G35,$N:$N,"●",$A:$A,WI$5)/WI$3,0)/3600/$E35</f>
        <v>0</v>
      </c>
      <c r="WJ35" s="0" t="n">
        <f aca="false">IF($O35="●",SUMIFS(ST_SUM!WX:WX,ST_SUM!$L:$L,$G35,ST_SUM!$M:$M,IF($B35='PART METHOD'!$D$4,"FMCNC1",IF($B35='PART METHOD'!$D$6,"FMCNC2","STD")))/IF($B35='PART METHOD'!$D$4,COUNTIFS($G:$G,$G35,$O:$O,"●",$A:$A,WJ$5,$B:$B,'PART METHOD'!$D$4),IF($B35='PART METHOD'!$D$6,COUNTIFS($G:$G,$G35,$O:$O,"●",$A:$A,WJ$5,$B:$B,'PART METHOD'!$D$6),COUNTIFS($G:$G,$G35,$O:$O,"●",$A:$A,WJ$5,$B:$B,"&lt;&gt;"&amp;'PART METHOD'!$D$4,$B:$B,"&lt;&gt;"&amp;'PART METHOD'!$D$6)))/WJ$3,0)/3600/$E35</f>
        <v>0</v>
      </c>
      <c r="WK35" s="0" t="n">
        <f aca="false">IF($P35="●",SUMIFS(ST_SUM!WY:WY,ST_SUM!$L:$L,$G35,ST_SUM!$M:$M,IF($B35='PART METHOD'!$D$4,"FMCNC1",IF($B35='PART METHOD'!$D$6,"FMCNC2","STD")))/IF($B35='PART METHOD'!$D$4,COUNTIFS($G:$G,$G35,$P:$P,"●",$A:$A,WK$5,$B:$B,'PART METHOD'!$D$4),IF($B35='PART METHOD'!$D$6,COUNTIFS($G:$G,$G35,$P:$P,"●",$A:$A,WK$5,$B:$B,'PART METHOD'!$D$6),COUNTIFS($G:$G,$G35,$P:$P,"●",$A:$A,WK$5,$B:$B,"&lt;&gt;"&amp;'PART METHOD'!$D$4,$B:$B,"&lt;&gt;"&amp;'PART METHOD'!$D$6)))/WK$3,0)/3600/$E35</f>
        <v>0</v>
      </c>
      <c r="WL35" s="0" t="n">
        <f aca="false">IF($Q35="●",SUMIFS(ST_SUM!WZ:WZ,ST_SUM!$L:$L,$G35,ST_SUM!$M:$M,IF($B35='PART METHOD'!$D$4,"FMCNC1",IF($B35='PART METHOD'!$D$6,"FMCNC2","STD")))/IF($B35='PART METHOD'!$D$4,COUNTIFS($G:$G,$G35,$Q:$Q,"●",$A:$A,WL$5,$B:$B,'PART METHOD'!$D$4),IF($B35='PART METHOD'!$D$6,COUNTIFS($G:$G,$G35,$Q:$Q,"●",$A:$A,WL$5,$B:$B,'PART METHOD'!$D$6),COUNTIFS($G:$G,$G35,$Q:$Q,"●",$A:$A,WL$5,$B:$B,"&lt;&gt;"&amp;'PART METHOD'!$D$4,$B:$B,"&lt;&gt;"&amp;'PART METHOD'!$D$6)))/WL$3,0)/3600/$E35</f>
        <v>0</v>
      </c>
      <c r="WM35" s="0" t="n">
        <f aca="false">IF($R35="●",SUMIFS(ST_SUM!XA:XA,ST_SUM!$L:$L,$G35,ST_SUM!$M:$M,IF($B35='PART METHOD'!$D$4,"FMCNC1",IF($B35='PART METHOD'!$D$6,"FMCNC2","STD")))/IF($B35='PART METHOD'!$D$4,COUNTIFS($G:$G,$G35,$R:$R,"●",$A:$A,WM$5,$B:$B,'PART METHOD'!$D$4),IF($B35='PART METHOD'!$D$6,COUNTIFS($G:$G,$G35,$R:$R,"●",$A:$A,WM$5,$B:$B,'PART METHOD'!$D$6),COUNTIFS($G:$G,$G35,$R:$R,"●",$A:$A,WM$5,$B:$B,"&lt;&gt;"&amp;'PART METHOD'!$D$4,$B:$B,"&lt;&gt;"&amp;'PART METHOD'!$D$6)))/WM$3,0)/3600/$E35</f>
        <v>0</v>
      </c>
      <c r="WN35" s="0" t="n">
        <f aca="false">IF($S35="●",SUMIFS(ST_SUM!XB:XB,ST_SUM!$L:$L,$G35,ST_SUM!$M:$M,IF($B35='PART METHOD'!$D$4,"FMCNC1",IF($B35='PART METHOD'!$D$6,"FMCNC2","STD")))/IF($B35='PART METHOD'!$D$4,COUNTIFS($G:$G,$G35,$S:$S,"●",$A:$A,WN$5,$B:$B,'PART METHOD'!$D$4),IF($B35='PART METHOD'!$D$6,COUNTIFS($G:$G,$G35,$S:$S,"●",$A:$A,WN$5,$B:$B,'PART METHOD'!$D$6),COUNTIFS($G:$G,$G35,$S:$S,"●",$A:$A,WN$5,$B:$B,"&lt;&gt;"&amp;'PART METHOD'!$D$4,$B:$B,"&lt;&gt;"&amp;'PART METHOD'!$D$6)))/WN$3,0)/3600/$E35</f>
        <v>0</v>
      </c>
      <c r="WO35" s="0" t="n">
        <f aca="false">IF($T35="●",SUMIFS(ST_SUM!XC:XC,ST_SUM!$L:$L,$G35,ST_SUM!$M:$M,IF($B35='PART METHOD'!$D$4,"FMCNC1",IF($B35='PART METHOD'!$D$6,"FMCNC2","STD")))/IF($B35='PART METHOD'!$D$4,COUNTIFS($G:$G,$G35,$T:$T,"●",$A:$A,WO$5,$B:$B,'PART METHOD'!$D$4),IF($B35='PART METHOD'!$D$6,COUNTIFS($G:$G,$G35,$T:$T,"●",$A:$A,WO$5,$B:$B,'PART METHOD'!$D$6),COUNTIFS($G:$G,$G35,$T:$T,"●",$A:$A,WO$5,$B:$B,"&lt;&gt;"&amp;'PART METHOD'!$D$4,$B:$B,"&lt;&gt;"&amp;'PART METHOD'!$D$6)))/WO$3,0)/3600/$E35</f>
        <v>0</v>
      </c>
      <c r="WP35" s="0" t="n">
        <f aca="false">IF($U35="●",SUMIFS(ST_SUM!XD:XD,ST_SUM!$L:$L,$G35,ST_SUM!$M:$M,IF($B35='PART METHOD'!$D$4,"FMCNC1",IF($B35='PART METHOD'!$D$6,"FMCNC2","STD")))/IF($B35='PART METHOD'!$D$4,COUNTIFS($G:$G,$G35,$U:$U,"●",$A:$A,WP$5,$B:$B,'PART METHOD'!$D$4),IF($B35='PART METHOD'!$D$6,COUNTIFS($G:$G,$G35,$U:$U,"●",$A:$A,WP$5,$B:$B,'PART METHOD'!$D$6),COUNTIFS($G:$G,$G35,$U:$U,"●",$A:$A,WP$5,$B:$B,"&lt;&gt;"&amp;'PART METHOD'!$D$4,$B:$B,"&lt;&gt;"&amp;'PART METHOD'!$D$6)))/WP$3,0)/3600/$E35</f>
        <v>0</v>
      </c>
      <c r="WQ35" s="0" t="n">
        <f aca="false">IF($V35="●",SUMIFS(ST_SUM!XE:XE,ST_SUM!$L:$L,$G35,ST_SUM!$M:$M,IF($B35='PART METHOD'!$D$4,"FMCNC1",IF($B35='PART METHOD'!$D$6,"FMCNC2","STD")))/IF($B35='PART METHOD'!$D$4,COUNTIFS($G:$G,$G35,$V:$V,"●",$A:$A,WQ$5,$B:$B,'PART METHOD'!$D$4),IF($B35='PART METHOD'!$D$6,COUNTIFS($G:$G,$G35,$V:$V,"●",$A:$A,WQ$5,$B:$B,'PART METHOD'!$D$6),COUNTIFS($G:$G,$G35,$V:$V,"●",$A:$A,WQ$5,$B:$B,"&lt;&gt;"&amp;'PART METHOD'!$D$4,$B:$B,"&lt;&gt;"&amp;'PART METHOD'!$D$6)))/WQ$3,0)/3600/$E35</f>
        <v>0</v>
      </c>
      <c r="WR35" s="0" t="n">
        <f aca="false">IF($W35="●",SUMIFS(ST_SUM!XF:XF,ST_SUM!$L:$L,$G35,ST_SUM!$N:$N,IF($B35='PART METHOD'!$D$5,"HAND","STD"))/COUNTIFS($G:$G,$G35,$W:$W,"●",$A:$A,WR$5,$B:$B,IF($B35='PART METHOD'!$D$5,'PART METHOD'!$D$5,"&lt;&gt;"&amp;'PART METHOD'!$D$5))/WR$3,0)/3600/$E35</f>
        <v>0.0120212910353535</v>
      </c>
      <c r="WS35" s="0" t="n">
        <f aca="false">IF($X35="●",SUMIFS(ST_SUM!XG:XG,ST_SUM!$L:$L,$G35)/COUNTIFS($G:$G,$G35,$X:$X,"●",$A:$A,WS$5)/WS$3,0)/3600/$E35</f>
        <v>0</v>
      </c>
      <c r="WT35" s="0" t="n">
        <f aca="false">IF($Y35="●",SUMIFS(ST_SUM!XH:XH,ST_SUM!$L:$L,$G35)/COUNTIFS($G:$G,$G35,$Y:$Y,"●",$A:$A,WT$5)/WT$3,0)/3600/$E35</f>
        <v>0</v>
      </c>
      <c r="WU35" s="0" t="n">
        <f aca="false">IF($Z35="●",SUMIFS(ST_SUM!XI:XI,ST_SUM!$L:$L,$G35)/COUNTIFS($G:$G,$G35,$Z:$Z,"●",$A:$A,WU$5)/WU$3,0)/3600/$E35</f>
        <v>0</v>
      </c>
      <c r="WV35" s="0" t="n">
        <f aca="false">IF($AA35="●",SUMIFS(ST_SUM!XJ:XJ,ST_SUM!$L:$L,$G35)/COUNTIFS($G:$G,$G35,$AA:$AA,"●",$A:$A,WV$5)/WV$3,0)/3600/$E35</f>
        <v>0</v>
      </c>
      <c r="WW35" s="0" t="n">
        <f aca="false">IF($AB35="●",SUMIFS(ST_SUM!XK:XK,ST_SUM!$L:$L,$G35)/COUNTIFS($G:$G,$G35,$AB:$AB,"●",$A:$A,WW$5)/WW$3,0)/3600/$E35</f>
        <v>0</v>
      </c>
      <c r="WX35" s="0" t="n">
        <f aca="false">IF($AC35="●",SUMIFS(ST_SUM!XL:XL,ST_SUM!$L:$L,$G35)/COUNTIFS($G:$G,$G35,$AC:$AC,"●",$A:$A,WX$5)/WX$3,0)/3600/$E35</f>
        <v>0</v>
      </c>
      <c r="WY35" s="0" t="n">
        <f aca="false">IF($AD35="●",SUMIFS(ST_SUM!XM:XM,ST_SUM!$L:$L,$G35)/COUNTIFS($G:$G,$G35,$AD:$AD,"●",$A:$A,WY$5)/WY$3,0)/3600/$E35</f>
        <v>0</v>
      </c>
      <c r="WZ35" s="0" t="n">
        <f aca="false">IF($AE35="●",SUMIFS(ST_SUM!XN:XN,ST_SUM!$L:$L,$G35)/COUNTIFS($G:$G,$G35,$AE:$AE,"●",$A:$A,WZ$5)/WZ$3,0)/3600/$E35</f>
        <v>0</v>
      </c>
      <c r="XA35" s="0" t="n">
        <f aca="false">IF($AF35="●",SUMIFS(ST_SUM!XO:XO,ST_SUM!$L:$L,$G35)/COUNTIFS($G:$G,$G35,$AF:$AF,"●",$A:$A,XA$5)/XA$3,0)/3600/$E35</f>
        <v>0</v>
      </c>
      <c r="XB35" s="0" t="n">
        <f aca="false">IF($AG35="●",SUMIFS(ST_SUM!XP:XP,ST_SUM!$L:$L,$G35)/COUNTIFS($G:$G,$G35,$AG:$AG,"●",$A:$A,XB$5)/XB$3,0)/3600/$E35</f>
        <v>0</v>
      </c>
      <c r="XC35" s="0" t="n">
        <f aca="false">IF($AH35="●",SUMIFS(ST_SUM!XQ:XQ,ST_SUM!$L:$L,$G35)/COUNTIFS($G:$G,$G35,$AH:$AH,"●",$A:$A,XC$5)/XC$3,0)/3600/$E35</f>
        <v>0</v>
      </c>
      <c r="XD35" s="0" t="n">
        <f aca="false">IF($AI35="●",SUMIFS(ST_SUM!XR:XR,ST_SUM!$L:$L,$G35)/COUNTIFS($G:$G,$G35,$AI:$AI,"●",$A:$A,XD$5)/XD$3,0)/3600/$E35</f>
        <v>0</v>
      </c>
      <c r="XE35" s="0" t="n">
        <f aca="false">IF($AJ35="●",SUMIFS(ST_SUM!XS:XS,ST_SUM!$L:$L,$G35)/COUNTIFS($G:$G,$G35,$AJ:$AJ,"●",$A:$A,XE$5)/XE$3,0)/3600/$E35</f>
        <v>0</v>
      </c>
      <c r="XF35" s="0" t="n">
        <f aca="false">IF($AK35="●",SUMIFS(ST_SUM!XT:XT,ST_SUM!$L:$L,$G35)/COUNTIFS($G:$G,$G35,$AK:$AK,"●",$A:$A,XF$5)/XF$3,0)/3600/$E35</f>
        <v>0</v>
      </c>
      <c r="XG35" s="0" t="n">
        <f aca="false">IF($AL35="●",SUMIFS(ST_SUM!XU:XU,ST_SUM!$L:$L,$G35)/COUNTIFS($G:$G,$G35,$AL:$AL,"●",$A:$A,XG$5)/XG$3,0)/3600/$E35</f>
        <v>0</v>
      </c>
      <c r="XH35" s="0" t="n">
        <f aca="false">IF($AM35="●",SUMIFS(ST_SUM!XV:XV,ST_SUM!$L:$L,$G35)/COUNTIFS($G:$G,$G35,$AM:$AM,"●",$A:$A,XH$5)/XH$3,0)/3600/$E35</f>
        <v>0</v>
      </c>
      <c r="XI35" s="0" t="n">
        <f aca="false">IF($AN35="●",SUMIFS(ST_SUM!XW:XW,ST_SUM!$L:$L,$G35)/COUNTIFS($G:$G,$G35,$AN:$AN,"●",$A:$A,XI$5)/XI$3,0)/3600/$E35</f>
        <v>0</v>
      </c>
      <c r="XJ35" s="0" t="n">
        <f aca="false">IF($AO35="●",SUMIFS(ST_SUM!XX:XX,ST_SUM!$L:$L,$G35)/COUNTIFS($G:$G,$G35,$AO:$AO,"●",$A:$A,XJ$5)/XJ$3,0)/3600/$E35</f>
        <v>0</v>
      </c>
      <c r="XK35" s="0" t="n">
        <f aca="false">IF($AP35="●",SUMIFS(ST_SUM!XY:XY,ST_SUM!$L:$L,$G35)/COUNTIFS($G:$G,$G35,$AP:$AP,"●",$A:$A,XK$5)/XK$3,0)/3600/$E35</f>
        <v>0</v>
      </c>
      <c r="XL35" s="0" t="n">
        <f aca="false">IF($AQ35="●",SUMIFS(ST_SUM!XZ:XZ,ST_SUM!$L:$L,$G35)/COUNTIFS($G:$G,$G35,$AQ:$AQ,"●",$A:$A,XL$5)/XL$3,0)/3600/$E35</f>
        <v>0</v>
      </c>
      <c r="XM35" s="0" t="n">
        <f aca="false">IF($AR35="●",SUMIFS(ST_SUM!YA:YA,ST_SUM!$L:$L,$G35)/COUNTIFS($G:$G,$G35,$AR:$AR,"●",$A:$A,XM$5)/XM$3,0)/3600/$E35</f>
        <v>0</v>
      </c>
      <c r="XN35" s="0" t="n">
        <f aca="false">IF($AS35="●",SUMIFS(ST_SUM!YB:YB,ST_SUM!$L:$L,$G35)/COUNTIFS($G:$G,$G35,$AS:$AS,"●",$A:$A,XN$5)/XN$3,0)/3600/$E35</f>
        <v>0</v>
      </c>
      <c r="XO35" s="0" t="n">
        <f aca="false">IF($AT35="●",SUMIFS(ST_SUM!YC:YC,ST_SUM!$L:$L,$G35)/COUNTIFS($G:$G,$G35,$AT:$AT,"●",$A:$A,XO$5)/XO$3,0)/3600/$E35</f>
        <v>0</v>
      </c>
      <c r="XP35" s="0" t="n">
        <f aca="false">IF($AU35="●",SUMIFS(ST_SUM!YD:YD,ST_SUM!$L:$L,$G35)/COUNTIFS($G:$G,$G35,$AU:$AU,"●",$A:$A,XP$5)/XP$3,0)/3600/$E35</f>
        <v>0</v>
      </c>
      <c r="XQ35" s="0" t="n">
        <f aca="false">IF($AV35="●",SUMIFS(ST_SUM!YE:YE,ST_SUM!$L:$L,$G35)/COUNTIFS($G:$G,$G35,$AV:$AV,"●",$A:$A,XQ$5)/XQ$3,0)/3600/$E35</f>
        <v>0</v>
      </c>
      <c r="XR35" s="0" t="n">
        <f aca="false">IF($AW35="●",SUMIFS(ST_SUM!YF:YF,ST_SUM!$L:$L,$G35)/COUNTIFS($G:$G,$G35,$AW:$AW,"●",$A:$A,XR$5)/XR$3,0)/3600/$E35</f>
        <v>0</v>
      </c>
      <c r="XS35" s="0" t="n">
        <f aca="false">IF($AX35="●",SUMIFS(ST_SUM!YG:YG,ST_SUM!$L:$L,$G35)/COUNTIFS($G:$G,$G35,$AX:$AX,"●",$A:$A,XS$5)/XS$3,0)/3600/$E35</f>
        <v>0</v>
      </c>
      <c r="XT35" s="0" t="n">
        <f aca="false">IF($AY35="●",SUMIFS(ST_SUM!YH:YH,ST_SUM!$L:$L,$G35)/COUNTIFS($G:$G,$G35,$AY:$AY,"●",$A:$A,XT$5)/XT$3,0)/3600/$E35</f>
        <v>0</v>
      </c>
      <c r="XU35" s="0" t="n">
        <f aca="false">IF($AZ35="●",SUMIFS(ST_SUM!YI:YI,ST_SUM!$L:$L,$G35)/COUNTIFS($G:$G,$G35,$AZ:$AZ,"●",$A:$A,XU$5)/XU$3,0)/3600/$E35</f>
        <v>0</v>
      </c>
      <c r="XV35" s="0" t="n">
        <f aca="false">IF($BA35="●",SUMIFS(ST_SUM!YJ:YJ,ST_SUM!$L:$L,$G35)/COUNTIFS($G:$G,$G35,$BA:$BA,"●",$A:$A,XV$5)/XV$3,0)/3600/$E35</f>
        <v>0</v>
      </c>
      <c r="XW35" s="0" t="n">
        <f aca="false">IF($BB35="●",SUMIFS(ST_SUM!YK:YK,ST_SUM!$L:$L,$G35)/COUNTIFS($G:$G,$G35,$BB:$BB,"●",$A:$A,XW$5)/XW$3,0)/3600/$E35</f>
        <v>0</v>
      </c>
      <c r="XX35" s="0" t="n">
        <f aca="false">IF($BC35="●",SUMIFS(ST_SUM!YL:YL,ST_SUM!$L:$L,$G35)/COUNTIFS($G:$G,$G35,$BC:$BC,"●",$A:$A,XX$5)/XX$3,0)/3600/$E35</f>
        <v>0</v>
      </c>
      <c r="XY35" s="0" t="n">
        <f aca="false">IF($BD35="●",SUMIFS(ST_SUM!YM:YM,ST_SUM!$L:$L,$G35)/COUNTIFS($G:$G,$G35,$BD:$BD,"●",$A:$A,XY$5)/XY$3,0)/3600/$E35</f>
        <v>0</v>
      </c>
      <c r="XZ35" s="0" t="n">
        <f aca="false">IF($BE35="●",SUMIFS(ST_SUM!YN:YN,ST_SUM!$L:$L,$G35)/COUNTIFS($G:$G,$G35,$BE:$BE,"●",$A:$A,XZ$5)/XZ$3,0)/3600/$E35</f>
        <v>0</v>
      </c>
      <c r="YA35" s="0" t="n">
        <f aca="false">IF($BF35="●",SUMIFS(ST_SUM!YO:YO,ST_SUM!$L:$L,$G35)/COUNTIFS($G:$G,$G35,$BF:$BF,"●",$A:$A,YA$5)/YA$3,0)/3600/$E35</f>
        <v>0</v>
      </c>
      <c r="YB35" s="0" t="n">
        <f aca="false">IF($BG35="●",SUMIFS(ST_SUM!YP:YP,ST_SUM!$L:$L,$G35)/COUNTIFS($G:$G,$G35,$BG:$BG,"●",$A:$A,YB$5)/YB$3,0)/3600/$E35</f>
        <v>0</v>
      </c>
      <c r="YC35" s="0" t="n">
        <f aca="false">IF($BH35="●",SUMIFS(ST_SUM!YQ:YQ,ST_SUM!$L:$L,$G35)/COUNTIFS($G:$G,$G35,$BH:$BH,"●",$A:$A,YC$5)/YC$3,0)/3600/$E35</f>
        <v>0</v>
      </c>
      <c r="YD35" s="0" t="n">
        <f aca="false">IF($BI35="●",SUMIFS(ST_SUM!YR:YR,ST_SUM!$L:$L,$G35)/COUNTIFS($G:$G,$G35,$BI:$BI,"●",$A:$A,YD$5)/YD$3,0)/3600/$E35</f>
        <v>0</v>
      </c>
      <c r="YE35" s="0" t="n">
        <f aca="false">IF($BJ35="●",SUMIFS(ST_SUM!YS:YS,ST_SUM!$L:$L,$G35)/COUNTIFS($G:$G,$G35,$BJ:$BJ,"●",$A:$A,YE$5)/YE$3,0)/3600/$E35</f>
        <v>0</v>
      </c>
      <c r="YF35" s="0" t="n">
        <f aca="false">IF($BK35="●",SUMIFS(ST_SUM!YT:YT,ST_SUM!$L:$L,$G35)/COUNTIFS($G:$G,$G35,$BK:$BK,"●",$A:$A,YF$5)/YF$3,0)/3600/$E35</f>
        <v>0</v>
      </c>
      <c r="YG35" s="0" t="n">
        <f aca="false">IF($BL35="●",SUMIFS(ST_SUM!YU:YU,ST_SUM!$L:$L,$G35)/COUNTIFS($G:$G,$G35,$BL:$BL,"●",$A:$A,YG$5)/YG$3,0)/3600/$E35</f>
        <v>0</v>
      </c>
      <c r="YH35" s="0" t="n">
        <f aca="false">IF($BM35="●",SUMIFS(ST_SUM!YV:YV,ST_SUM!$L:$L,$G35)/COUNTIFS($G:$G,$G35,$BM:$BM,"●",$A:$A,YH$5)/YH$3,0)/3600/$E35</f>
        <v>0</v>
      </c>
      <c r="YI35" s="0" t="n">
        <f aca="false">IF($BN35="●",SUMIFS(ST_SUM!YW:YW,ST_SUM!$L:$L,$G35)/COUNTIFS($G:$G,$G35,$BN:$BN,"●",$A:$A,YI$5)/YI$3,0)/3600/$E35</f>
        <v>0</v>
      </c>
      <c r="YJ35" s="0" t="n">
        <f aca="false">IF($BO35="●",SUMIFS(ST_SUM!YX:YX,ST_SUM!$L:$L,$G35)/COUNTIFS($G:$G,$G35,$BO:$BO,"●",$A:$A,YJ$5)/YJ$3,0)/3600/$E35</f>
        <v>0</v>
      </c>
      <c r="YK35" s="0" t="n">
        <f aca="false">IF($BP35="●",SUMIFS(ST_SUM!YY:YY,ST_SUM!$L:$L,$G35)/COUNTIFS($G:$G,$G35,$BP:$BP,"●",$A:$A,YK$5)/YK$3,0)/3600/$E35</f>
        <v>0</v>
      </c>
      <c r="YL35" s="0" t="n">
        <f aca="false">IF($BQ35="●",SUMIFS(ST_SUM!YZ:YZ,ST_SUM!$L:$L,$G35)/COUNTIFS($G:$G,$G35,$BQ:$BQ,"●",$A:$A,YL$5)/YL$3,0)/3600/$E35</f>
        <v>0</v>
      </c>
      <c r="YM35" s="0" t="n">
        <f aca="false">IF($BR35="●",SUMIFS(ST_SUM!ZA:ZA,ST_SUM!$L:$L,$G35)/COUNTIFS($G:$G,$G35,$BR:$BR,"●",$A:$A,YM$5)/YM$3,0)/3600/$E35</f>
        <v>0</v>
      </c>
      <c r="YN35" s="0" t="n">
        <f aca="false">IF($BS35="●",SUMIFS(ST_SUM!ZB:ZB,ST_SUM!$L:$L,$G35)/COUNTIFS($G:$G,$G35,$BS:$BS,"●",$A:$A,YN$5)/YN$3,0)/3600/$E35</f>
        <v>0</v>
      </c>
      <c r="YO35" s="0" t="n">
        <f aca="false">IF($BT35="●",SUMIFS(ST_SUM!ZC:ZC,ST_SUM!$L:$L,$G35)/COUNTIFS($G:$G,$G35,$BT:$BT,"●",$A:$A,YO$5)/YO$3,0)/3600/$E35</f>
        <v>0</v>
      </c>
      <c r="YP35" s="0" t="n">
        <f aca="false">SUM(WC35:YO35)</f>
        <v>0.0120212910353535</v>
      </c>
      <c r="YQ35" s="0" t="n">
        <f aca="false">IF($H35="●",SUMIFS(ST_SUM!ZE:ZE,ST_SUM!$L:$L,$G35)/COUNTIFS($G:$G,$G35,$H:$H,"●",$A:$A,YQ$5)/YQ$3,0)/3600/$E35</f>
        <v>0</v>
      </c>
      <c r="YR35" s="0" t="n">
        <f aca="false">IF($I35="●",SUMIFS(ST_SUM!ZF:ZF,ST_SUM!$L:$L,$G35)/COUNTIFS($G:$G,$G35,$I:$I,"●",$A:$A,YR$5)/YR$3,0)/3600/$E35</f>
        <v>0</v>
      </c>
      <c r="YS35" s="0" t="n">
        <f aca="false">IF($J35="●",SUMIFS(ST_SUM!ZG:ZG,ST_SUM!$L:$L,$G35)/COUNTIFS($G:$G,$G35,$J:$J,"●",$A:$A,YS$5)/YS$3,0)/3600/$E35</f>
        <v>0</v>
      </c>
      <c r="YT35" s="0" t="n">
        <f aca="false">IF($K35="●",SUMIFS(ST_SUM!ZH:ZH,ST_SUM!$L:$L,$G35)/COUNTIFS($G:$G,$G35,$K:$K,"●",$A:$A,YT$5)/YT$3,0)/3600/$E35</f>
        <v>0</v>
      </c>
      <c r="YU35" s="0" t="n">
        <f aca="false">IF($L35="●",SUMIFS(ST_SUM!ZI:ZI,ST_SUM!$L:$L,$G35)/COUNTIFS($G:$G,$G35,$L:$L,"●",$A:$A,YU$5)/YU$3,0)/3600/$E35</f>
        <v>0</v>
      </c>
      <c r="YV35" s="0" t="n">
        <f aca="false">IF($M35="●",SUMIFS(ST_SUM!ZJ:ZJ,ST_SUM!$L:$L,$G35)/COUNTIFS($G:$G,$G35,$M:$M,"●",$A:$A,YV$5)/YV$3,0)/3600/$E35</f>
        <v>0</v>
      </c>
      <c r="YW35" s="0" t="n">
        <f aca="false">IF($N35="●",SUMIFS(ST_SUM!ZK:ZK,ST_SUM!$L:$L,$G35)/COUNTIFS($G:$G,$G35,$N:$N,"●",$A:$A,YW$5)/YW$3,0)/3600/$E35</f>
        <v>0</v>
      </c>
      <c r="YX35" s="0" t="n">
        <f aca="false">IF($O35="●",SUMIFS(ST_SUM!ZL:ZL,ST_SUM!$L:$L,$G35,ST_SUM!$M:$M,IF($B35='PART METHOD'!$D$4,"FMCNC1",IF($B35='PART METHOD'!$D$6,"FMCNC2","STD")))/IF($B35='PART METHOD'!$D$4,COUNTIFS($G:$G,$G35,$O:$O,"●",$A:$A,YX$5,$B:$B,'PART METHOD'!$D$4),IF($B35='PART METHOD'!$D$6,COUNTIFS($G:$G,$G35,$O:$O,"●",$A:$A,YX$5,$B:$B,'PART METHOD'!$D$6),COUNTIFS($G:$G,$G35,$O:$O,"●",$A:$A,YX$5,$B:$B,"&lt;&gt;"&amp;'PART METHOD'!$D$4,$B:$B,"&lt;&gt;"&amp;'PART METHOD'!$D$6)))/YX$3,0)/3600/$E35</f>
        <v>0</v>
      </c>
      <c r="YY35" s="0" t="n">
        <f aca="false">IF($P35="●",SUMIFS(ST_SUM!ZM:ZM,ST_SUM!$L:$L,$G35,ST_SUM!$M:$M,IF($B35='PART METHOD'!$D$4,"FMCNC1",IF($B35='PART METHOD'!$D$6,"FMCNC2","STD")))/IF($B35='PART METHOD'!$D$4,COUNTIFS($G:$G,$G35,$P:$P,"●",$A:$A,YY$5,$B:$B,'PART METHOD'!$D$4),IF($B35='PART METHOD'!$D$6,COUNTIFS($G:$G,$G35,$P:$P,"●",$A:$A,YY$5,$B:$B,'PART METHOD'!$D$6),COUNTIFS($G:$G,$G35,$P:$P,"●",$A:$A,YY$5,$B:$B,"&lt;&gt;"&amp;'PART METHOD'!$D$4,$B:$B,"&lt;&gt;"&amp;'PART METHOD'!$D$6)))/YY$3,0)/3600/$E35</f>
        <v>0</v>
      </c>
      <c r="YZ35" s="0" t="n">
        <f aca="false">IF($Q35="●",SUMIFS(ST_SUM!ZN:ZN,ST_SUM!$L:$L,$G35,ST_SUM!$M:$M,IF($B35='PART METHOD'!$D$4,"FMCNC1",IF($B35='PART METHOD'!$D$6,"FMCNC2","STD")))/IF($B35='PART METHOD'!$D$4,COUNTIFS($G:$G,$G35,$Q:$Q,"●",$A:$A,YZ$5,$B:$B,'PART METHOD'!$D$4),IF($B35='PART METHOD'!$D$6,COUNTIFS($G:$G,$G35,$Q:$Q,"●",$A:$A,YZ$5,$B:$B,'PART METHOD'!$D$6),COUNTIFS($G:$G,$G35,$Q:$Q,"●",$A:$A,YZ$5,$B:$B,"&lt;&gt;"&amp;'PART METHOD'!$D$4,$B:$B,"&lt;&gt;"&amp;'PART METHOD'!$D$6)))/YZ$3,0)/3600/$E35</f>
        <v>0</v>
      </c>
      <c r="ZA35" s="0" t="n">
        <f aca="false">IF($R35="●",SUMIFS(ST_SUM!ZO:ZO,ST_SUM!$L:$L,$G35,ST_SUM!$M:$M,IF($B35='PART METHOD'!$D$4,"FMCNC1",IF($B35='PART METHOD'!$D$6,"FMCNC2","STD")))/IF($B35='PART METHOD'!$D$4,COUNTIFS($G:$G,$G35,$R:$R,"●",$A:$A,ZA$5,$B:$B,'PART METHOD'!$D$4),IF($B35='PART METHOD'!$D$6,COUNTIFS($G:$G,$G35,$R:$R,"●",$A:$A,ZA$5,$B:$B,'PART METHOD'!$D$6),COUNTIFS($G:$G,$G35,$R:$R,"●",$A:$A,ZA$5,$B:$B,"&lt;&gt;"&amp;'PART METHOD'!$D$4,$B:$B,"&lt;&gt;"&amp;'PART METHOD'!$D$6)))/ZA$3,0)/3600/$E35</f>
        <v>0</v>
      </c>
      <c r="ZB35" s="0" t="n">
        <f aca="false">IF($S35="●",SUMIFS(ST_SUM!ZP:ZP,ST_SUM!$L:$L,$G35,ST_SUM!$M:$M,IF($B35='PART METHOD'!$D$4,"FMCNC1",IF($B35='PART METHOD'!$D$6,"FMCNC2","STD")))/IF($B35='PART METHOD'!$D$4,COUNTIFS($G:$G,$G35,$S:$S,"●",$A:$A,ZB$5,$B:$B,'PART METHOD'!$D$4),IF($B35='PART METHOD'!$D$6,COUNTIFS($G:$G,$G35,$S:$S,"●",$A:$A,ZB$5,$B:$B,'PART METHOD'!$D$6),COUNTIFS($G:$G,$G35,$S:$S,"●",$A:$A,ZB$5,$B:$B,"&lt;&gt;"&amp;'PART METHOD'!$D$4,$B:$B,"&lt;&gt;"&amp;'PART METHOD'!$D$6)))/ZB$3,0)/3600/$E35</f>
        <v>0</v>
      </c>
      <c r="ZC35" s="0" t="n">
        <f aca="false">IF($T35="●",SUMIFS(ST_SUM!ZQ:ZQ,ST_SUM!$L:$L,$G35,ST_SUM!$M:$M,IF($B35='PART METHOD'!$D$4,"FMCNC1",IF($B35='PART METHOD'!$D$6,"FMCNC2","STD")))/IF($B35='PART METHOD'!$D$4,COUNTIFS($G:$G,$G35,$T:$T,"●",$A:$A,ZC$5,$B:$B,'PART METHOD'!$D$4),IF($B35='PART METHOD'!$D$6,COUNTIFS($G:$G,$G35,$T:$T,"●",$A:$A,ZC$5,$B:$B,'PART METHOD'!$D$6),COUNTIFS($G:$G,$G35,$T:$T,"●",$A:$A,ZC$5,$B:$B,"&lt;&gt;"&amp;'PART METHOD'!$D$4,$B:$B,"&lt;&gt;"&amp;'PART METHOD'!$D$6)))/ZC$3,0)/3600/$E35</f>
        <v>0</v>
      </c>
      <c r="ZD35" s="0" t="n">
        <f aca="false">IF($U35="●",SUMIFS(ST_SUM!ZR:ZR,ST_SUM!$L:$L,$G35,ST_SUM!$M:$M,IF($B35='PART METHOD'!$D$4,"FMCNC1",IF($B35='PART METHOD'!$D$6,"FMCNC2","STD")))/IF($B35='PART METHOD'!$D$4,COUNTIFS($G:$G,$G35,$U:$U,"●",$A:$A,ZD$5,$B:$B,'PART METHOD'!$D$4),IF($B35='PART METHOD'!$D$6,COUNTIFS($G:$G,$G35,$U:$U,"●",$A:$A,ZD$5,$B:$B,'PART METHOD'!$D$6),COUNTIFS($G:$G,$G35,$U:$U,"●",$A:$A,ZD$5,$B:$B,"&lt;&gt;"&amp;'PART METHOD'!$D$4,$B:$B,"&lt;&gt;"&amp;'PART METHOD'!$D$6)))/ZD$3,0)/3600/$E35</f>
        <v>0</v>
      </c>
      <c r="ZE35" s="0" t="n">
        <f aca="false">IF($V35="●",SUMIFS(ST_SUM!ZS:ZS,ST_SUM!$L:$L,$G35,ST_SUM!$M:$M,IF($B35='PART METHOD'!$D$4,"FMCNC1",IF($B35='PART METHOD'!$D$6,"FMCNC2","STD")))/IF($B35='PART METHOD'!$D$4,COUNTIFS($G:$G,$G35,$V:$V,"●",$A:$A,ZE$5,$B:$B,'PART METHOD'!$D$4),IF($B35='PART METHOD'!$D$6,COUNTIFS($G:$G,$G35,$V:$V,"●",$A:$A,ZE$5,$B:$B,'PART METHOD'!$D$6),COUNTIFS($G:$G,$G35,$V:$V,"●",$A:$A,ZE$5,$B:$B,"&lt;&gt;"&amp;'PART METHOD'!$D$4,$B:$B,"&lt;&gt;"&amp;'PART METHOD'!$D$6)))/ZE$3,0)/3600/$E35</f>
        <v>0</v>
      </c>
      <c r="ZF35" s="0" t="n">
        <f aca="false">IF($W35="●",SUMIFS(ST_SUM!ZT:ZT,ST_SUM!$L:$L,$G35,ST_SUM!$N:$N,IF($B35='PART METHOD'!$D$5,"HAND","STD"))/COUNTIFS($G:$G,$G35,$W:$W,"●",$A:$A,ZF$5,$B:$B,IF($B35='PART METHOD'!$D$5,'PART METHOD'!$D$5,"&lt;&gt;"&amp;'PART METHOD'!$D$5))/ZF$3,0)/3600/$E35</f>
        <v>0.0089745546875</v>
      </c>
      <c r="ZG35" s="0" t="n">
        <f aca="false">IF($X35="●",SUMIFS(ST_SUM!ZU:ZU,ST_SUM!$L:$L,$G35)/COUNTIFS($G:$G,$G35,$X:$X,"●",$A:$A,ZG$5)/ZG$3,0)/3600/$E35</f>
        <v>0</v>
      </c>
      <c r="ZH35" s="0" t="n">
        <f aca="false">IF($Y35="●",SUMIFS(ST_SUM!ZV:ZV,ST_SUM!$L:$L,$G35)/COUNTIFS($G:$G,$G35,$Y:$Y,"●",$A:$A,ZH$5)/ZH$3,0)/3600/$E35</f>
        <v>0</v>
      </c>
      <c r="ZI35" s="0" t="n">
        <f aca="false">IF($Z35="●",SUMIFS(ST_SUM!ZW:ZW,ST_SUM!$L:$L,$G35)/COUNTIFS($G:$G,$G35,$Z:$Z,"●",$A:$A,ZI$5)/ZI$3,0)/3600/$E35</f>
        <v>0</v>
      </c>
      <c r="ZJ35" s="0" t="n">
        <f aca="false">IF($AA35="●",SUMIFS(ST_SUM!ZX:ZX,ST_SUM!$L:$L,$G35)/COUNTIFS($G:$G,$G35,$AA:$AA,"●",$A:$A,ZJ$5)/ZJ$3,0)/3600/$E35</f>
        <v>0</v>
      </c>
      <c r="ZK35" s="0" t="n">
        <f aca="false">IF($AB35="●",SUMIFS(ST_SUM!ZY:ZY,ST_SUM!$L:$L,$G35)/COUNTIFS($G:$G,$G35,$AB:$AB,"●",$A:$A,ZK$5)/ZK$3,0)/3600/$E35</f>
        <v>0</v>
      </c>
      <c r="ZL35" s="0" t="n">
        <f aca="false">IF($AC35="●",SUMIFS(ST_SUM!ZZ:ZZ,ST_SUM!$L:$L,$G35)/COUNTIFS($G:$G,$G35,$AC:$AC,"●",$A:$A,ZL$5)/ZL$3,0)/3600/$E35</f>
        <v>0</v>
      </c>
      <c r="ZM35" s="0" t="n">
        <f aca="false">IF($AD35="●",SUMIFS(ST_SUM!AAA:AAA,ST_SUM!$L:$L,$G35)/COUNTIFS($G:$G,$G35,$AD:$AD,"●",$A:$A,ZM$5)/ZM$3,0)/3600/$E35</f>
        <v>0</v>
      </c>
      <c r="ZN35" s="0" t="n">
        <f aca="false">IF($AE35="●",SUMIFS(ST_SUM!AAB:AAB,ST_SUM!$L:$L,$G35)/COUNTIFS($G:$G,$G35,$AE:$AE,"●",$A:$A,ZN$5)/ZN$3,0)/3600/$E35</f>
        <v>0</v>
      </c>
      <c r="ZO35" s="0" t="n">
        <f aca="false">IF($AF35="●",SUMIFS(ST_SUM!AAC:AAC,ST_SUM!$L:$L,$G35)/COUNTIFS($G:$G,$G35,$AF:$AF,"●",$A:$A,ZO$5)/ZO$3,0)/3600/$E35</f>
        <v>0</v>
      </c>
      <c r="ZP35" s="0" t="n">
        <f aca="false">IF($AG35="●",SUMIFS(ST_SUM!AAD:AAD,ST_SUM!$L:$L,$G35)/COUNTIFS($G:$G,$G35,$AG:$AG,"●",$A:$A,ZP$5)/ZP$3,0)/3600/$E35</f>
        <v>0</v>
      </c>
      <c r="ZQ35" s="0" t="n">
        <f aca="false">IF($AH35="●",SUMIFS(ST_SUM!AAE:AAE,ST_SUM!$L:$L,$G35)/COUNTIFS($G:$G,$G35,$AH:$AH,"●",$A:$A,ZQ$5)/ZQ$3,0)/3600/$E35</f>
        <v>0</v>
      </c>
      <c r="ZR35" s="0" t="n">
        <f aca="false">IF($AI35="●",SUMIFS(ST_SUM!AAF:AAF,ST_SUM!$L:$L,$G35)/COUNTIFS($G:$G,$G35,$AI:$AI,"●",$A:$A,ZR$5)/ZR$3,0)/3600/$E35</f>
        <v>0</v>
      </c>
      <c r="ZS35" s="0" t="n">
        <f aca="false">IF($AJ35="●",SUMIFS(ST_SUM!AAG:AAG,ST_SUM!$L:$L,$G35)/COUNTIFS($G:$G,$G35,$AJ:$AJ,"●",$A:$A,ZS$5)/ZS$3,0)/3600/$E35</f>
        <v>0</v>
      </c>
      <c r="ZT35" s="0" t="n">
        <f aca="false">IF($AK35="●",SUMIFS(ST_SUM!AAH:AAH,ST_SUM!$L:$L,$G35)/COUNTIFS($G:$G,$G35,$AK:$AK,"●",$A:$A,ZT$5)/ZT$3,0)/3600/$E35</f>
        <v>0</v>
      </c>
      <c r="ZU35" s="0" t="n">
        <f aca="false">IF($AL35="●",SUMIFS(ST_SUM!AAI:AAI,ST_SUM!$L:$L,$G35)/COUNTIFS($G:$G,$G35,$AL:$AL,"●",$A:$A,ZU$5)/ZU$3,0)/3600/$E35</f>
        <v>0</v>
      </c>
      <c r="ZV35" s="0" t="n">
        <f aca="false">IF($AM35="●",SUMIFS(ST_SUM!AAJ:AAJ,ST_SUM!$L:$L,$G35)/COUNTIFS($G:$G,$G35,$AM:$AM,"●",$A:$A,ZV$5)/ZV$3,0)/3600/$E35</f>
        <v>0</v>
      </c>
      <c r="ZW35" s="0" t="n">
        <f aca="false">IF($AN35="●",SUMIFS(ST_SUM!AAK:AAK,ST_SUM!$L:$L,$G35)/COUNTIFS($G:$G,$G35,$AN:$AN,"●",$A:$A,ZW$5)/ZW$3,0)/3600/$E35</f>
        <v>0</v>
      </c>
      <c r="ZX35" s="0" t="n">
        <f aca="false">IF($AO35="●",SUMIFS(ST_SUM!AAL:AAL,ST_SUM!$L:$L,$G35)/COUNTIFS($G:$G,$G35,$AO:$AO,"●",$A:$A,ZX$5)/ZX$3,0)/3600/$E35</f>
        <v>0</v>
      </c>
      <c r="ZY35" s="0" t="n">
        <f aca="false">IF($AP35="●",SUMIFS(ST_SUM!AAM:AAM,ST_SUM!$L:$L,$G35)/COUNTIFS($G:$G,$G35,$AP:$AP,"●",$A:$A,ZY$5)/ZY$3,0)/3600/$E35</f>
        <v>0</v>
      </c>
      <c r="ZZ35" s="0" t="n">
        <f aca="false">IF($AQ35="●",SUMIFS(ST_SUM!AAN:AAN,ST_SUM!$L:$L,$G35)/COUNTIFS($G:$G,$G35,$AQ:$AQ,"●",$A:$A,ZZ$5)/ZZ$3,0)/3600/$E35</f>
        <v>0</v>
      </c>
      <c r="AAA35" s="0" t="n">
        <f aca="false">IF($AR35="●",SUMIFS(ST_SUM!AAO:AAO,ST_SUM!$L:$L,$G35)/COUNTIFS($G:$G,$G35,$AR:$AR,"●",$A:$A,AAA$5)/AAA$3,0)/3600/$E35</f>
        <v>0</v>
      </c>
      <c r="AAB35" s="0" t="n">
        <f aca="false">IF($AS35="●",SUMIFS(ST_SUM!AAP:AAP,ST_SUM!$L:$L,$G35)/COUNTIFS($G:$G,$G35,$AS:$AS,"●",$A:$A,AAB$5)/AAB$3,0)/3600/$E35</f>
        <v>0</v>
      </c>
      <c r="AAC35" s="0" t="n">
        <f aca="false">IF($AT35="●",SUMIFS(ST_SUM!AAQ:AAQ,ST_SUM!$L:$L,$G35)/COUNTIFS($G:$G,$G35,$AT:$AT,"●",$A:$A,AAC$5)/AAC$3,0)/3600/$E35</f>
        <v>0</v>
      </c>
      <c r="AAD35" s="0" t="n">
        <f aca="false">IF($AU35="●",SUMIFS(ST_SUM!AAR:AAR,ST_SUM!$L:$L,$G35)/COUNTIFS($G:$G,$G35,$AU:$AU,"●",$A:$A,AAD$5)/AAD$3,0)/3600/$E35</f>
        <v>0</v>
      </c>
      <c r="AAE35" s="0" t="n">
        <f aca="false">IF($AV35="●",SUMIFS(ST_SUM!AAS:AAS,ST_SUM!$L:$L,$G35)/COUNTIFS($G:$G,$G35,$AV:$AV,"●",$A:$A,AAE$5)/AAE$3,0)/3600/$E35</f>
        <v>0</v>
      </c>
      <c r="AAF35" s="0" t="n">
        <f aca="false">IF($AW35="●",SUMIFS(ST_SUM!AAT:AAT,ST_SUM!$L:$L,$G35)/COUNTIFS($G:$G,$G35,$AW:$AW,"●",$A:$A,AAF$5)/AAF$3,0)/3600/$E35</f>
        <v>0</v>
      </c>
      <c r="AAG35" s="0" t="n">
        <f aca="false">IF($AX35="●",SUMIFS(ST_SUM!AAU:AAU,ST_SUM!$L:$L,$G35)/COUNTIFS($G:$G,$G35,$AX:$AX,"●",$A:$A,AAG$5)/AAG$3,0)/3600/$E35</f>
        <v>0</v>
      </c>
      <c r="AAH35" s="0" t="n">
        <f aca="false">IF($AY35="●",SUMIFS(ST_SUM!AAV:AAV,ST_SUM!$L:$L,$G35)/COUNTIFS($G:$G,$G35,$AY:$AY,"●",$A:$A,AAH$5)/AAH$3,0)/3600/$E35</f>
        <v>0</v>
      </c>
      <c r="AAI35" s="0" t="n">
        <f aca="false">IF($AZ35="●",SUMIFS(ST_SUM!AAW:AAW,ST_SUM!$L:$L,$G35)/COUNTIFS($G:$G,$G35,$AZ:$AZ,"●",$A:$A,AAI$5)/AAI$3,0)/3600/$E35</f>
        <v>0</v>
      </c>
      <c r="AAJ35" s="0" t="n">
        <f aca="false">IF($BA35="●",SUMIFS(ST_SUM!AAX:AAX,ST_SUM!$L:$L,$G35)/COUNTIFS($G:$G,$G35,$BA:$BA,"●",$A:$A,AAJ$5)/AAJ$3,0)/3600/$E35</f>
        <v>0</v>
      </c>
      <c r="AAK35" s="0" t="n">
        <f aca="false">IF($BB35="●",SUMIFS(ST_SUM!AAY:AAY,ST_SUM!$L:$L,$G35)/COUNTIFS($G:$G,$G35,$BB:$BB,"●",$A:$A,AAK$5)/AAK$3,0)/3600/$E35</f>
        <v>0</v>
      </c>
      <c r="AAL35" s="0" t="n">
        <f aca="false">IF($BC35="●",SUMIFS(ST_SUM!AAZ:AAZ,ST_SUM!$L:$L,$G35)/COUNTIFS($G:$G,$G35,$BC:$BC,"●",$A:$A,AAL$5)/AAL$3,0)/3600/$E35</f>
        <v>0</v>
      </c>
      <c r="AAM35" s="0" t="n">
        <f aca="false">IF($BD35="●",SUMIFS(ST_SUM!ABA:ABA,ST_SUM!$L:$L,$G35)/COUNTIFS($G:$G,$G35,$BD:$BD,"●",$A:$A,AAM$5)/AAM$3,0)/3600/$E35</f>
        <v>0</v>
      </c>
      <c r="AAN35" s="0" t="n">
        <f aca="false">IF($BE35="●",SUMIFS(ST_SUM!ABB:ABB,ST_SUM!$L:$L,$G35)/COUNTIFS($G:$G,$G35,$BE:$BE,"●",$A:$A,AAN$5)/AAN$3,0)/3600/$E35</f>
        <v>0</v>
      </c>
      <c r="AAO35" s="0" t="n">
        <f aca="false">IF($BF35="●",SUMIFS(ST_SUM!ABC:ABC,ST_SUM!$L:$L,$G35)/COUNTIFS($G:$G,$G35,$BF:$BF,"●",$A:$A,AAO$5)/AAO$3,0)/3600/$E35</f>
        <v>0</v>
      </c>
      <c r="AAP35" s="0" t="n">
        <f aca="false">IF($BG35="●",SUMIFS(ST_SUM!ABD:ABD,ST_SUM!$L:$L,$G35)/COUNTIFS($G:$G,$G35,$BG:$BG,"●",$A:$A,AAP$5)/AAP$3,0)/3600/$E35</f>
        <v>0</v>
      </c>
      <c r="AAQ35" s="0" t="n">
        <f aca="false">IF($BH35="●",SUMIFS(ST_SUM!ABE:ABE,ST_SUM!$L:$L,$G35)/COUNTIFS($G:$G,$G35,$BH:$BH,"●",$A:$A,AAQ$5)/AAQ$3,0)/3600/$E35</f>
        <v>0</v>
      </c>
      <c r="AAR35" s="0" t="n">
        <f aca="false">IF($BI35="●",SUMIFS(ST_SUM!ABF:ABF,ST_SUM!$L:$L,$G35)/COUNTIFS($G:$G,$G35,$BI:$BI,"●",$A:$A,AAR$5)/AAR$3,0)/3600/$E35</f>
        <v>0</v>
      </c>
      <c r="AAS35" s="0" t="n">
        <f aca="false">IF($BJ35="●",SUMIFS(ST_SUM!ABG:ABG,ST_SUM!$L:$L,$G35)/COUNTIFS($G:$G,$G35,$BJ:$BJ,"●",$A:$A,AAS$5)/AAS$3,0)/3600/$E35</f>
        <v>0</v>
      </c>
      <c r="AAT35" s="0" t="n">
        <f aca="false">IF($BK35="●",SUMIFS(ST_SUM!ABH:ABH,ST_SUM!$L:$L,$G35)/COUNTIFS($G:$G,$G35,$BK:$BK,"●",$A:$A,AAT$5)/AAT$3,0)/3600/$E35</f>
        <v>0</v>
      </c>
      <c r="AAU35" s="0" t="n">
        <f aca="false">IF($BL35="●",SUMIFS(ST_SUM!ABI:ABI,ST_SUM!$L:$L,$G35)/COUNTIFS($G:$G,$G35,$BL:$BL,"●",$A:$A,AAU$5)/AAU$3,0)/3600/$E35</f>
        <v>0</v>
      </c>
      <c r="AAV35" s="0" t="n">
        <f aca="false">IF($BM35="●",SUMIFS(ST_SUM!ABJ:ABJ,ST_SUM!$L:$L,$G35)/COUNTIFS($G:$G,$G35,$BM:$BM,"●",$A:$A,AAV$5)/AAV$3,0)/3600/$E35</f>
        <v>0</v>
      </c>
      <c r="AAW35" s="0" t="n">
        <f aca="false">IF($BN35="●",SUMIFS(ST_SUM!ABK:ABK,ST_SUM!$L:$L,$G35)/COUNTIFS($G:$G,$G35,$BN:$BN,"●",$A:$A,AAW$5)/AAW$3,0)/3600/$E35</f>
        <v>0</v>
      </c>
      <c r="AAX35" s="0" t="n">
        <f aca="false">IF($BO35="●",SUMIFS(ST_SUM!ABL:ABL,ST_SUM!$L:$L,$G35)/COUNTIFS($G:$G,$G35,$BO:$BO,"●",$A:$A,AAX$5)/AAX$3,0)/3600/$E35</f>
        <v>0</v>
      </c>
      <c r="AAY35" s="0" t="n">
        <f aca="false">IF($BP35="●",SUMIFS(ST_SUM!ABM:ABM,ST_SUM!$L:$L,$G35)/COUNTIFS($G:$G,$G35,$BP:$BP,"●",$A:$A,AAY$5)/AAY$3,0)/3600/$E35</f>
        <v>0</v>
      </c>
      <c r="AAZ35" s="0" t="n">
        <f aca="false">IF($BQ35="●",SUMIFS(ST_SUM!ABN:ABN,ST_SUM!$L:$L,$G35)/COUNTIFS($G:$G,$G35,$BQ:$BQ,"●",$A:$A,AAZ$5)/AAZ$3,0)/3600/$E35</f>
        <v>0</v>
      </c>
      <c r="ABA35" s="0" t="n">
        <f aca="false">IF($BR35="●",SUMIFS(ST_SUM!ABO:ABO,ST_SUM!$L:$L,$G35)/COUNTIFS($G:$G,$G35,$BR:$BR,"●",$A:$A,ABA$5)/ABA$3,0)/3600/$E35</f>
        <v>0</v>
      </c>
      <c r="ABB35" s="0" t="n">
        <f aca="false">IF($BS35="●",SUMIFS(ST_SUM!ABP:ABP,ST_SUM!$L:$L,$G35)/COUNTIFS($G:$G,$G35,$BS:$BS,"●",$A:$A,ABB$5)/ABB$3,0)/3600/$E35</f>
        <v>0</v>
      </c>
      <c r="ABC35" s="0" t="n">
        <f aca="false">IF($BT35="●",SUMIFS(ST_SUM!ABQ:ABQ,ST_SUM!$L:$L,$G35)/COUNTIFS($G:$G,$G35,$BT:$BT,"●",$A:$A,ABC$5)/ABC$3,0)/3600/$E35</f>
        <v>0</v>
      </c>
      <c r="ABD35" s="0" t="n">
        <f aca="false">SUM(YQ35:ABC35)</f>
        <v>0.0089745546875</v>
      </c>
      <c r="ABE35" s="0" t="n">
        <f aca="false">IF($H35="●",SUMIFS(ST_SUM!ABS:ABS,ST_SUM!$L:$L,$G35)/COUNTIFS($G:$G,$G35,$H:$H,"●",$A:$A,ABE$5)/ABE$3,0)/3600/$E35</f>
        <v>0</v>
      </c>
      <c r="ABF35" s="0" t="n">
        <f aca="false">IF($I35="●",SUMIFS(ST_SUM!ABT:ABT,ST_SUM!$L:$L,$G35)/COUNTIFS($G:$G,$G35,$I:$I,"●",$A:$A,ABF$5)/ABF$3,0)/3600/$E35</f>
        <v>0</v>
      </c>
      <c r="ABG35" s="0" t="n">
        <f aca="false">IF($J35="●",SUMIFS(ST_SUM!ABU:ABU,ST_SUM!$L:$L,$G35)/COUNTIFS($G:$G,$G35,$J:$J,"●",$A:$A,ABG$5)/ABG$3,0)/3600/$E35</f>
        <v>0</v>
      </c>
      <c r="ABH35" s="0" t="n">
        <f aca="false">IF($K35="●",SUMIFS(ST_SUM!ABV:ABV,ST_SUM!$L:$L,$G35)/COUNTIFS($G:$G,$G35,$K:$K,"●",$A:$A,ABH$5)/ABH$3,0)/3600/$E35</f>
        <v>0</v>
      </c>
      <c r="ABI35" s="0" t="n">
        <f aca="false">IF($L35="●",SUMIFS(ST_SUM!ABW:ABW,ST_SUM!$L:$L,$G35)/COUNTIFS($G:$G,$G35,$L:$L,"●",$A:$A,ABI$5)/ABI$3,0)/3600/$E35</f>
        <v>0</v>
      </c>
      <c r="ABJ35" s="0" t="n">
        <f aca="false">IF($M35="●",SUMIFS(ST_SUM!ABX:ABX,ST_SUM!$L:$L,$G35)/COUNTIFS($G:$G,$G35,$M:$M,"●",$A:$A,ABJ$5)/ABJ$3,0)/3600/$E35</f>
        <v>0</v>
      </c>
      <c r="ABK35" s="0" t="n">
        <f aca="false">IF($N35="●",SUMIFS(ST_SUM!ABY:ABY,ST_SUM!$L:$L,$G35)/COUNTIFS($G:$G,$G35,$N:$N,"●",$A:$A,ABK$5)/ABK$3,0)/3600/$E35</f>
        <v>0</v>
      </c>
      <c r="ABL35" s="0" t="n">
        <f aca="false">IF($O35="●",SUMIFS(ST_SUM!ABZ:ABZ,ST_SUM!$L:$L,$G35,ST_SUM!$M:$M,IF($B35='PART METHOD'!$D$4,"FMCNC1",IF($B35='PART METHOD'!$D$6,"FMCNC2","STD")))/IF($B35='PART METHOD'!$D$4,COUNTIFS($G:$G,$G35,$O:$O,"●",$A:$A,ABL$5,$B:$B,'PART METHOD'!$D$4),IF($B35='PART METHOD'!$D$6,COUNTIFS($G:$G,$G35,$O:$O,"●",$A:$A,ABL$5,$B:$B,'PART METHOD'!$D$6),COUNTIFS($G:$G,$G35,$O:$O,"●",$A:$A,ABL$5,$B:$B,"&lt;&gt;"&amp;'PART METHOD'!$D$4,$B:$B,"&lt;&gt;"&amp;'PART METHOD'!$D$6)))/ABL$3,0)/3600/$E35</f>
        <v>0</v>
      </c>
      <c r="ABM35" s="0" t="n">
        <f aca="false">IF($P35="●",SUMIFS(ST_SUM!ACA:ACA,ST_SUM!$L:$L,$G35,ST_SUM!$M:$M,IF($B35='PART METHOD'!$D$4,"FMCNC1",IF($B35='PART METHOD'!$D$6,"FMCNC2","STD")))/IF($B35='PART METHOD'!$D$4,COUNTIFS($G:$G,$G35,$P:$P,"●",$A:$A,ABM$5,$B:$B,'PART METHOD'!$D$4),IF($B35='PART METHOD'!$D$6,COUNTIFS($G:$G,$G35,$P:$P,"●",$A:$A,ABM$5,$B:$B,'PART METHOD'!$D$6),COUNTIFS($G:$G,$G35,$P:$P,"●",$A:$A,ABM$5,$B:$B,"&lt;&gt;"&amp;'PART METHOD'!$D$4,$B:$B,"&lt;&gt;"&amp;'PART METHOD'!$D$6)))/ABM$3,0)/3600/$E35</f>
        <v>0</v>
      </c>
      <c r="ABN35" s="0" t="n">
        <f aca="false">IF($Q35="●",SUMIFS(ST_SUM!ACB:ACB,ST_SUM!$L:$L,$G35,ST_SUM!$M:$M,IF($B35='PART METHOD'!$D$4,"FMCNC1",IF($B35='PART METHOD'!$D$6,"FMCNC2","STD")))/IF($B35='PART METHOD'!$D$4,COUNTIFS($G:$G,$G35,$Q:$Q,"●",$A:$A,ABN$5,$B:$B,'PART METHOD'!$D$4),IF($B35='PART METHOD'!$D$6,COUNTIFS($G:$G,$G35,$Q:$Q,"●",$A:$A,ABN$5,$B:$B,'PART METHOD'!$D$6),COUNTIFS($G:$G,$G35,$Q:$Q,"●",$A:$A,ABN$5,$B:$B,"&lt;&gt;"&amp;'PART METHOD'!$D$4,$B:$B,"&lt;&gt;"&amp;'PART METHOD'!$D$6)))/ABN$3,0)/3600/$E35</f>
        <v>0</v>
      </c>
      <c r="ABO35" s="0" t="n">
        <f aca="false">IF($R35="●",SUMIFS(ST_SUM!ACC:ACC,ST_SUM!$L:$L,$G35,ST_SUM!$M:$M,IF($B35='PART METHOD'!$D$4,"FMCNC1",IF($B35='PART METHOD'!$D$6,"FMCNC2","STD")))/IF($B35='PART METHOD'!$D$4,COUNTIFS($G:$G,$G35,$R:$R,"●",$A:$A,ABO$5,$B:$B,'PART METHOD'!$D$4),IF($B35='PART METHOD'!$D$6,COUNTIFS($G:$G,$G35,$R:$R,"●",$A:$A,ABO$5,$B:$B,'PART METHOD'!$D$6),COUNTIFS($G:$G,$G35,$R:$R,"●",$A:$A,ABO$5,$B:$B,"&lt;&gt;"&amp;'PART METHOD'!$D$4,$B:$B,"&lt;&gt;"&amp;'PART METHOD'!$D$6)))/ABO$3,0)/3600/$E35</f>
        <v>0</v>
      </c>
      <c r="ABP35" s="0" t="n">
        <f aca="false">IF($S35="●",SUMIFS(ST_SUM!ACD:ACD,ST_SUM!$L:$L,$G35,ST_SUM!$M:$M,IF($B35='PART METHOD'!$D$4,"FMCNC1",IF($B35='PART METHOD'!$D$6,"FMCNC2","STD")))/IF($B35='PART METHOD'!$D$4,COUNTIFS($G:$G,$G35,$S:$S,"●",$A:$A,ABP$5,$B:$B,'PART METHOD'!$D$4),IF($B35='PART METHOD'!$D$6,COUNTIFS($G:$G,$G35,$S:$S,"●",$A:$A,ABP$5,$B:$B,'PART METHOD'!$D$6),COUNTIFS($G:$G,$G35,$S:$S,"●",$A:$A,ABP$5,$B:$B,"&lt;&gt;"&amp;'PART METHOD'!$D$4,$B:$B,"&lt;&gt;"&amp;'PART METHOD'!$D$6)))/ABP$3,0)/3600/$E35</f>
        <v>0</v>
      </c>
      <c r="ABQ35" s="0" t="n">
        <f aca="false">IF($T35="●",SUMIFS(ST_SUM!ACE:ACE,ST_SUM!$L:$L,$G35,ST_SUM!$M:$M,IF($B35='PART METHOD'!$D$4,"FMCNC1",IF($B35='PART METHOD'!$D$6,"FMCNC2","STD")))/IF($B35='PART METHOD'!$D$4,COUNTIFS($G:$G,$G35,$T:$T,"●",$A:$A,ABQ$5,$B:$B,'PART METHOD'!$D$4),IF($B35='PART METHOD'!$D$6,COUNTIFS($G:$G,$G35,$T:$T,"●",$A:$A,ABQ$5,$B:$B,'PART METHOD'!$D$6),COUNTIFS($G:$G,$G35,$T:$T,"●",$A:$A,ABQ$5,$B:$B,"&lt;&gt;"&amp;'PART METHOD'!$D$4,$B:$B,"&lt;&gt;"&amp;'PART METHOD'!$D$6)))/ABQ$3,0)/3600/$E35</f>
        <v>0</v>
      </c>
      <c r="ABR35" s="0" t="n">
        <f aca="false">IF($U35="●",SUMIFS(ST_SUM!ACF:ACF,ST_SUM!$L:$L,$G35,ST_SUM!$M:$M,IF($B35='PART METHOD'!$D$4,"FMCNC1",IF($B35='PART METHOD'!$D$6,"FMCNC2","STD")))/IF($B35='PART METHOD'!$D$4,COUNTIFS($G:$G,$G35,$U:$U,"●",$A:$A,ABR$5,$B:$B,'PART METHOD'!$D$4),IF($B35='PART METHOD'!$D$6,COUNTIFS($G:$G,$G35,$U:$U,"●",$A:$A,ABR$5,$B:$B,'PART METHOD'!$D$6),COUNTIFS($G:$G,$G35,$U:$U,"●",$A:$A,ABR$5,$B:$B,"&lt;&gt;"&amp;'PART METHOD'!$D$4,$B:$B,"&lt;&gt;"&amp;'PART METHOD'!$D$6)))/ABR$3,0)/3600/$E35</f>
        <v>0</v>
      </c>
      <c r="ABS35" s="0" t="n">
        <f aca="false">IF($V35="●",SUMIFS(ST_SUM!ACG:ACG,ST_SUM!$L:$L,$G35,ST_SUM!$M:$M,IF($B35='PART METHOD'!$D$4,"FMCNC1",IF($B35='PART METHOD'!$D$6,"FMCNC2","STD")))/IF($B35='PART METHOD'!$D$4,COUNTIFS($G:$G,$G35,$V:$V,"●",$A:$A,ABS$5,$B:$B,'PART METHOD'!$D$4),IF($B35='PART METHOD'!$D$6,COUNTIFS($G:$G,$G35,$V:$V,"●",$A:$A,ABS$5,$B:$B,'PART METHOD'!$D$6),COUNTIFS($G:$G,$G35,$V:$V,"●",$A:$A,ABS$5,$B:$B,"&lt;&gt;"&amp;'PART METHOD'!$D$4,$B:$B,"&lt;&gt;"&amp;'PART METHOD'!$D$6)))/ABS$3,0)/3600/$E35</f>
        <v>0</v>
      </c>
      <c r="ABT35" s="0" t="n">
        <f aca="false">IF($W35="●",SUMIFS(ST_SUM!ACH:ACH,ST_SUM!$L:$L,$G35,ST_SUM!$N:$N,IF($B35='PART METHOD'!$D$5,"HAND","STD"))/COUNTIFS($G:$G,$G35,$W:$W,"●",$A:$A,ABT$5,$B:$B,IF($B35='PART METHOD'!$D$5,'PART METHOD'!$D$5,"&lt;&gt;"&amp;'PART METHOD'!$D$5))/ABT$3,0)/3600/$E35</f>
        <v>0.0119207175925926</v>
      </c>
      <c r="ABU35" s="0" t="n">
        <f aca="false">IF($X35="●",SUMIFS(ST_SUM!ACI:ACI,ST_SUM!$L:$L,$G35)/COUNTIFS($G:$G,$G35,$X:$X,"●",$A:$A,ABU$5)/ABU$3,0)/3600/$E35</f>
        <v>0</v>
      </c>
      <c r="ABV35" s="0" t="n">
        <f aca="false">IF($Y35="●",SUMIFS(ST_SUM!ACJ:ACJ,ST_SUM!$L:$L,$G35)/COUNTIFS($G:$G,$G35,$Y:$Y,"●",$A:$A,ABV$5)/ABV$3,0)/3600/$E35</f>
        <v>0</v>
      </c>
      <c r="ABW35" s="0" t="n">
        <f aca="false">IF($Z35="●",SUMIFS(ST_SUM!ACK:ACK,ST_SUM!$L:$L,$G35)/COUNTIFS($G:$G,$G35,$Z:$Z,"●",$A:$A,ABW$5)/ABW$3,0)/3600/$E35</f>
        <v>0</v>
      </c>
      <c r="ABX35" s="0" t="n">
        <f aca="false">IF($AA35="●",SUMIFS(ST_SUM!ACL:ACL,ST_SUM!$L:$L,$G35)/COUNTIFS($G:$G,$G35,$AA:$AA,"●",$A:$A,ABX$5)/ABX$3,0)/3600/$E35</f>
        <v>0</v>
      </c>
      <c r="ABY35" s="0" t="n">
        <f aca="false">IF($AB35="●",SUMIFS(ST_SUM!ACM:ACM,ST_SUM!$L:$L,$G35)/COUNTIFS($G:$G,$G35,$AB:$AB,"●",$A:$A,ABY$5)/ABY$3,0)/3600/$E35</f>
        <v>0</v>
      </c>
      <c r="ABZ35" s="0" t="n">
        <f aca="false">IF($AC35="●",SUMIFS(ST_SUM!ACN:ACN,ST_SUM!$L:$L,$G35)/COUNTIFS($G:$G,$G35,$AC:$AC,"●",$A:$A,ABZ$5)/ABZ$3,0)/3600/$E35</f>
        <v>0</v>
      </c>
      <c r="ACA35" s="0" t="n">
        <f aca="false">IF($AD35="●",SUMIFS(ST_SUM!ACO:ACO,ST_SUM!$L:$L,$G35)/COUNTIFS($G:$G,$G35,$AD:$AD,"●",$A:$A,ACA$5)/ACA$3,0)/3600/$E35</f>
        <v>0</v>
      </c>
      <c r="ACB35" s="0" t="n">
        <f aca="false">IF($AE35="●",SUMIFS(ST_SUM!ACP:ACP,ST_SUM!$L:$L,$G35)/COUNTIFS($G:$G,$G35,$AE:$AE,"●",$A:$A,ACB$5)/ACB$3,0)/3600/$E35</f>
        <v>0</v>
      </c>
      <c r="ACC35" s="0" t="n">
        <f aca="false">IF($AF35="●",SUMIFS(ST_SUM!ACQ:ACQ,ST_SUM!$L:$L,$G35)/COUNTIFS($G:$G,$G35,$AF:$AF,"●",$A:$A,ACC$5)/ACC$3,0)/3600/$E35</f>
        <v>0</v>
      </c>
      <c r="ACD35" s="0" t="n">
        <f aca="false">IF($AG35="●",SUMIFS(ST_SUM!ACR:ACR,ST_SUM!$L:$L,$G35)/COUNTIFS($G:$G,$G35,$AG:$AG,"●",$A:$A,ACD$5)/ACD$3,0)/3600/$E35</f>
        <v>0</v>
      </c>
      <c r="ACE35" s="0" t="n">
        <f aca="false">IF($AH35="●",SUMIFS(ST_SUM!ACS:ACS,ST_SUM!$L:$L,$G35)/COUNTIFS($G:$G,$G35,$AH:$AH,"●",$A:$A,ACE$5)/ACE$3,0)/3600/$E35</f>
        <v>0</v>
      </c>
      <c r="ACF35" s="0" t="n">
        <f aca="false">IF($AI35="●",SUMIFS(ST_SUM!ACT:ACT,ST_SUM!$L:$L,$G35)/COUNTIFS($G:$G,$G35,$AI:$AI,"●",$A:$A,ACF$5)/ACF$3,0)/3600/$E35</f>
        <v>0</v>
      </c>
      <c r="ACG35" s="0" t="n">
        <f aca="false">IF($AJ35="●",SUMIFS(ST_SUM!ACU:ACU,ST_SUM!$L:$L,$G35)/COUNTIFS($G:$G,$G35,$AJ:$AJ,"●",$A:$A,ACG$5)/ACG$3,0)/3600/$E35</f>
        <v>0</v>
      </c>
      <c r="ACH35" s="0" t="n">
        <f aca="false">IF($AK35="●",SUMIFS(ST_SUM!ACV:ACV,ST_SUM!$L:$L,$G35)/COUNTIFS($G:$G,$G35,$AK:$AK,"●",$A:$A,ACH$5)/ACH$3,0)/3600/$E35</f>
        <v>0</v>
      </c>
      <c r="ACI35" s="0" t="n">
        <f aca="false">IF($AL35="●",SUMIFS(ST_SUM!ACW:ACW,ST_SUM!$L:$L,$G35)/COUNTIFS($G:$G,$G35,$AL:$AL,"●",$A:$A,ACI$5)/ACI$3,0)/3600/$E35</f>
        <v>0</v>
      </c>
      <c r="ACJ35" s="0" t="n">
        <f aca="false">IF($AM35="●",SUMIFS(ST_SUM!ACX:ACX,ST_SUM!$L:$L,$G35)/COUNTIFS($G:$G,$G35,$AM:$AM,"●",$A:$A,ACJ$5)/ACJ$3,0)/3600/$E35</f>
        <v>0</v>
      </c>
      <c r="ACK35" s="0" t="n">
        <f aca="false">IF($AN35="●",SUMIFS(ST_SUM!ACY:ACY,ST_SUM!$L:$L,$G35)/COUNTIFS($G:$G,$G35,$AN:$AN,"●",$A:$A,ACK$5)/ACK$3,0)/3600/$E35</f>
        <v>0</v>
      </c>
      <c r="ACL35" s="0" t="n">
        <f aca="false">IF($AO35="●",SUMIFS(ST_SUM!ACZ:ACZ,ST_SUM!$L:$L,$G35)/COUNTIFS($G:$G,$G35,$AO:$AO,"●",$A:$A,ACL$5)/ACL$3,0)/3600/$E35</f>
        <v>0</v>
      </c>
      <c r="ACM35" s="0" t="n">
        <f aca="false">IF($AP35="●",SUMIFS(ST_SUM!ADA:ADA,ST_SUM!$L:$L,$G35)/COUNTIFS($G:$G,$G35,$AP:$AP,"●",$A:$A,ACM$5)/ACM$3,0)/3600/$E35</f>
        <v>0</v>
      </c>
      <c r="ACN35" s="0" t="n">
        <f aca="false">IF($AQ35="●",SUMIFS(ST_SUM!ADB:ADB,ST_SUM!$L:$L,$G35)/COUNTIFS($G:$G,$G35,$AQ:$AQ,"●",$A:$A,ACN$5)/ACN$3,0)/3600/$E35</f>
        <v>0</v>
      </c>
      <c r="ACO35" s="0" t="n">
        <f aca="false">IF($AR35="●",SUMIFS(ST_SUM!ADC:ADC,ST_SUM!$L:$L,$G35)/COUNTIFS($G:$G,$G35,$AR:$AR,"●",$A:$A,ACO$5)/ACO$3,0)/3600/$E35</f>
        <v>0</v>
      </c>
      <c r="ACP35" s="0" t="n">
        <f aca="false">IF($AS35="●",SUMIFS(ST_SUM!ADD:ADD,ST_SUM!$L:$L,$G35)/COUNTIFS($G:$G,$G35,$AS:$AS,"●",$A:$A,ACP$5)/ACP$3,0)/3600/$E35</f>
        <v>0</v>
      </c>
      <c r="ACQ35" s="0" t="n">
        <f aca="false">IF($AT35="●",SUMIFS(ST_SUM!ADE:ADE,ST_SUM!$L:$L,$G35)/COUNTIFS($G:$G,$G35,$AT:$AT,"●",$A:$A,ACQ$5)/ACQ$3,0)/3600/$E35</f>
        <v>0</v>
      </c>
      <c r="ACR35" s="0" t="n">
        <f aca="false">IF($AU35="●",SUMIFS(ST_SUM!ADF:ADF,ST_SUM!$L:$L,$G35)/COUNTIFS($G:$G,$G35,$AU:$AU,"●",$A:$A,ACR$5)/ACR$3,0)/3600/$E35</f>
        <v>0</v>
      </c>
      <c r="ACS35" s="0" t="n">
        <f aca="false">IF($AV35="●",SUMIFS(ST_SUM!ADG:ADG,ST_SUM!$L:$L,$G35)/COUNTIFS($G:$G,$G35,$AV:$AV,"●",$A:$A,ACS$5)/ACS$3,0)/3600/$E35</f>
        <v>0</v>
      </c>
      <c r="ACT35" s="0" t="n">
        <f aca="false">IF($AW35="●",SUMIFS(ST_SUM!ADH:ADH,ST_SUM!$L:$L,$G35)/COUNTIFS($G:$G,$G35,$AW:$AW,"●",$A:$A,ACT$5)/ACT$3,0)/3600/$E35</f>
        <v>0</v>
      </c>
      <c r="ACU35" s="0" t="n">
        <f aca="false">IF($AX35="●",SUMIFS(ST_SUM!ADI:ADI,ST_SUM!$L:$L,$G35)/COUNTIFS($G:$G,$G35,$AX:$AX,"●",$A:$A,ACU$5)/ACU$3,0)/3600/$E35</f>
        <v>0</v>
      </c>
      <c r="ACV35" s="0" t="n">
        <f aca="false">IF($AY35="●",SUMIFS(ST_SUM!ADJ:ADJ,ST_SUM!$L:$L,$G35)/COUNTIFS($G:$G,$G35,$AY:$AY,"●",$A:$A,ACV$5)/ACV$3,0)/3600/$E35</f>
        <v>0</v>
      </c>
      <c r="ACW35" s="0" t="n">
        <f aca="false">IF($AZ35="●",SUMIFS(ST_SUM!ADK:ADK,ST_SUM!$L:$L,$G35)/COUNTIFS($G:$G,$G35,$AZ:$AZ,"●",$A:$A,ACW$5)/ACW$3,0)/3600/$E35</f>
        <v>0</v>
      </c>
      <c r="ACX35" s="0" t="n">
        <f aca="false">IF($BA35="●",SUMIFS(ST_SUM!ADL:ADL,ST_SUM!$L:$L,$G35)/COUNTIFS($G:$G,$G35,$BA:$BA,"●",$A:$A,ACX$5)/ACX$3,0)/3600/$E35</f>
        <v>0</v>
      </c>
      <c r="ACY35" s="0" t="n">
        <f aca="false">IF($BB35="●",SUMIFS(ST_SUM!ADM:ADM,ST_SUM!$L:$L,$G35)/COUNTIFS($G:$G,$G35,$BB:$BB,"●",$A:$A,ACY$5)/ACY$3,0)/3600/$E35</f>
        <v>0</v>
      </c>
      <c r="ACZ35" s="0" t="n">
        <f aca="false">IF($BC35="●",SUMIFS(ST_SUM!ADN:ADN,ST_SUM!$L:$L,$G35)/COUNTIFS($G:$G,$G35,$BC:$BC,"●",$A:$A,ACZ$5)/ACZ$3,0)/3600/$E35</f>
        <v>0</v>
      </c>
      <c r="ADA35" s="0" t="n">
        <f aca="false">IF($BD35="●",SUMIFS(ST_SUM!ADO:ADO,ST_SUM!$L:$L,$G35)/COUNTIFS($G:$G,$G35,$BD:$BD,"●",$A:$A,ADA$5)/ADA$3,0)/3600/$E35</f>
        <v>0</v>
      </c>
      <c r="ADB35" s="0" t="n">
        <f aca="false">IF($BE35="●",SUMIFS(ST_SUM!ADP:ADP,ST_SUM!$L:$L,$G35)/COUNTIFS($G:$G,$G35,$BE:$BE,"●",$A:$A,ADB$5)/ADB$3,0)/3600/$E35</f>
        <v>0</v>
      </c>
      <c r="ADC35" s="0" t="n">
        <f aca="false">IF($BF35="●",SUMIFS(ST_SUM!ADQ:ADQ,ST_SUM!$L:$L,$G35)/COUNTIFS($G:$G,$G35,$BF:$BF,"●",$A:$A,ADC$5)/ADC$3,0)/3600/$E35</f>
        <v>0</v>
      </c>
      <c r="ADD35" s="0" t="n">
        <f aca="false">IF($BG35="●",SUMIFS(ST_SUM!ADR:ADR,ST_SUM!$L:$L,$G35)/COUNTIFS($G:$G,$G35,$BG:$BG,"●",$A:$A,ADD$5)/ADD$3,0)/3600/$E35</f>
        <v>0</v>
      </c>
      <c r="ADE35" s="0" t="n">
        <f aca="false">IF($BH35="●",SUMIFS(ST_SUM!ADS:ADS,ST_SUM!$L:$L,$G35)/COUNTIFS($G:$G,$G35,$BH:$BH,"●",$A:$A,ADE$5)/ADE$3,0)/3600/$E35</f>
        <v>0</v>
      </c>
      <c r="ADF35" s="0" t="n">
        <f aca="false">IF($BI35="●",SUMIFS(ST_SUM!ADT:ADT,ST_SUM!$L:$L,$G35)/COUNTIFS($G:$G,$G35,$BI:$BI,"●",$A:$A,ADF$5)/ADF$3,0)/3600/$E35</f>
        <v>0</v>
      </c>
      <c r="ADG35" s="0" t="n">
        <f aca="false">IF($BJ35="●",SUMIFS(ST_SUM!ADU:ADU,ST_SUM!$L:$L,$G35)/COUNTIFS($G:$G,$G35,$BJ:$BJ,"●",$A:$A,ADG$5)/ADG$3,0)/3600/$E35</f>
        <v>0</v>
      </c>
      <c r="ADH35" s="0" t="n">
        <f aca="false">IF($BK35="●",SUMIFS(ST_SUM!ADV:ADV,ST_SUM!$L:$L,$G35)/COUNTIFS($G:$G,$G35,$BK:$BK,"●",$A:$A,ADH$5)/ADH$3,0)/3600/$E35</f>
        <v>0</v>
      </c>
      <c r="ADI35" s="0" t="n">
        <f aca="false">IF($BL35="●",SUMIFS(ST_SUM!ADW:ADW,ST_SUM!$L:$L,$G35)/COUNTIFS($G:$G,$G35,$BL:$BL,"●",$A:$A,ADI$5)/ADI$3,0)/3600/$E35</f>
        <v>0</v>
      </c>
      <c r="ADJ35" s="0" t="n">
        <f aca="false">IF($BM35="●",SUMIFS(ST_SUM!ADX:ADX,ST_SUM!$L:$L,$G35)/COUNTIFS($G:$G,$G35,$BM:$BM,"●",$A:$A,ADJ$5)/ADJ$3,0)/3600/$E35</f>
        <v>0</v>
      </c>
      <c r="ADK35" s="0" t="n">
        <f aca="false">IF($BN35="●",SUMIFS(ST_SUM!ADY:ADY,ST_SUM!$L:$L,$G35)/COUNTIFS($G:$G,$G35,$BN:$BN,"●",$A:$A,ADK$5)/ADK$3,0)/3600/$E35</f>
        <v>0</v>
      </c>
      <c r="ADL35" s="0" t="n">
        <f aca="false">IF($BO35="●",SUMIFS(ST_SUM!ADZ:ADZ,ST_SUM!$L:$L,$G35)/COUNTIFS($G:$G,$G35,$BO:$BO,"●",$A:$A,ADL$5)/ADL$3,0)/3600/$E35</f>
        <v>0</v>
      </c>
      <c r="ADM35" s="0" t="n">
        <f aca="false">IF($BP35="●",SUMIFS(ST_SUM!AEA:AEA,ST_SUM!$L:$L,$G35)/COUNTIFS($G:$G,$G35,$BP:$BP,"●",$A:$A,ADM$5)/ADM$3,0)/3600/$E35</f>
        <v>0</v>
      </c>
      <c r="ADN35" s="0" t="n">
        <f aca="false">IF($BQ35="●",SUMIFS(ST_SUM!AEB:AEB,ST_SUM!$L:$L,$G35)/COUNTIFS($G:$G,$G35,$BQ:$BQ,"●",$A:$A,ADN$5)/ADN$3,0)/3600/$E35</f>
        <v>0</v>
      </c>
      <c r="ADO35" s="0" t="n">
        <f aca="false">IF($BR35="●",SUMIFS(ST_SUM!AEC:AEC,ST_SUM!$L:$L,$G35)/COUNTIFS($G:$G,$G35,$BR:$BR,"●",$A:$A,ADO$5)/ADO$3,0)/3600/$E35</f>
        <v>0</v>
      </c>
      <c r="ADP35" s="0" t="n">
        <f aca="false">IF($BS35="●",SUMIFS(ST_SUM!AED:AED,ST_SUM!$L:$L,$G35)/COUNTIFS($G:$G,$G35,$BS:$BS,"●",$A:$A,ADP$5)/ADP$3,0)/3600/$E35</f>
        <v>0</v>
      </c>
      <c r="ADQ35" s="0" t="n">
        <f aca="false">IF($BT35="●",SUMIFS(ST_SUM!AEE:AEE,ST_SUM!$L:$L,$G35)/COUNTIFS($G:$G,$G35,$BT:$BT,"●",$A:$A,ADQ$5)/ADQ$3,0)/3600/$E35</f>
        <v>0</v>
      </c>
      <c r="ADR35" s="0" t="n">
        <f aca="false">SUM(ABE35:ADQ35)</f>
        <v>0.0119207175925926</v>
      </c>
      <c r="ADS35" s="0" t="n">
        <f aca="false">IF($H35="●",SUMIFS(ST_SUM!AEG:AEG,ST_SUM!$L:$L,$G35)/COUNTIFS($G:$G,$G35,$H:$H,"●",$A:$A,ADS$5)/ADS$3,0)/3600/$E35</f>
        <v>0</v>
      </c>
      <c r="ADT35" s="0" t="n">
        <f aca="false">IF($I35="●",SUMIFS(ST_SUM!AEH:AEH,ST_SUM!$L:$L,$G35)/COUNTIFS($G:$G,$G35,$I:$I,"●",$A:$A,ADT$5)/ADT$3,0)/3600/$E35</f>
        <v>0</v>
      </c>
      <c r="ADU35" s="0" t="n">
        <f aca="false">IF($J35="●",SUMIFS(ST_SUM!AEI:AEI,ST_SUM!$L:$L,$G35)/COUNTIFS($G:$G,$G35,$J:$J,"●",$A:$A,ADU$5)/ADU$3,0)/3600/$E35</f>
        <v>0</v>
      </c>
      <c r="ADV35" s="0" t="n">
        <f aca="false">IF($K35="●",SUMIFS(ST_SUM!AEJ:AEJ,ST_SUM!$L:$L,$G35)/COUNTIFS($G:$G,$G35,$K:$K,"●",$A:$A,ADV$5)/ADV$3,0)/3600/$E35</f>
        <v>0</v>
      </c>
      <c r="ADW35" s="0" t="n">
        <f aca="false">IF($L35="●",SUMIFS(ST_SUM!AEK:AEK,ST_SUM!$L:$L,$G35)/COUNTIFS($G:$G,$G35,$L:$L,"●",$A:$A,ADW$5)/ADW$3,0)/3600/$E35</f>
        <v>0</v>
      </c>
      <c r="ADX35" s="0" t="n">
        <f aca="false">IF($M35="●",SUMIFS(ST_SUM!AEL:AEL,ST_SUM!$L:$L,$G35)/COUNTIFS($G:$G,$G35,$M:$M,"●",$A:$A,ADX$5)/ADX$3,0)/3600/$E35</f>
        <v>0</v>
      </c>
      <c r="ADY35" s="0" t="n">
        <f aca="false">IF($N35="●",SUMIFS(ST_SUM!AEM:AEM,ST_SUM!$L:$L,$G35)/COUNTIFS($G:$G,$G35,$N:$N,"●",$A:$A,ADY$5)/ADY$3,0)/3600/$E35</f>
        <v>0</v>
      </c>
      <c r="ADZ35" s="0" t="n">
        <f aca="false">IF($O35="●",SUMIFS(ST_SUM!AEN:AEN,ST_SUM!$L:$L,$G35,ST_SUM!$M:$M,IF($B35='PART METHOD'!$D$4,"FMCNC1",IF($B35='PART METHOD'!$D$6,"FMCNC2","STD")))/IF($B35='PART METHOD'!$D$4,COUNTIFS($G:$G,$G35,$O:$O,"●",$A:$A,ADZ$5,$B:$B,'PART METHOD'!$D$4),IF($B35='PART METHOD'!$D$6,COUNTIFS($G:$G,$G35,$O:$O,"●",$A:$A,ADZ$5,$B:$B,'PART METHOD'!$D$6),COUNTIFS($G:$G,$G35,$O:$O,"●",$A:$A,ADZ$5,$B:$B,"&lt;&gt;"&amp;'PART METHOD'!$D$4,$B:$B,"&lt;&gt;"&amp;'PART METHOD'!$D$6)))/ADZ$3,0)/3600/$E35</f>
        <v>0</v>
      </c>
      <c r="AEA35" s="0" t="n">
        <f aca="false">IF($P35="●",SUMIFS(ST_SUM!AEO:AEO,ST_SUM!$L:$L,$G35,ST_SUM!$M:$M,IF($B35='PART METHOD'!$D$4,"FMCNC1",IF($B35='PART METHOD'!$D$6,"FMCNC2","STD")))/IF($B35='PART METHOD'!$D$4,COUNTIFS($G:$G,$G35,$P:$P,"●",$A:$A,AEA$5,$B:$B,'PART METHOD'!$D$4),IF($B35='PART METHOD'!$D$6,COUNTIFS($G:$G,$G35,$P:$P,"●",$A:$A,AEA$5,$B:$B,'PART METHOD'!$D$6),COUNTIFS($G:$G,$G35,$P:$P,"●",$A:$A,AEA$5,$B:$B,"&lt;&gt;"&amp;'PART METHOD'!$D$4,$B:$B,"&lt;&gt;"&amp;'PART METHOD'!$D$6)))/AEA$3,0)/3600/$E35</f>
        <v>0</v>
      </c>
      <c r="AEB35" s="0" t="n">
        <f aca="false">IF($Q35="●",SUMIFS(ST_SUM!AEP:AEP,ST_SUM!$L:$L,$G35,ST_SUM!$M:$M,IF($B35='PART METHOD'!$D$4,"FMCNC1",IF($B35='PART METHOD'!$D$6,"FMCNC2","STD")))/IF($B35='PART METHOD'!$D$4,COUNTIFS($G:$G,$G35,$Q:$Q,"●",$A:$A,AEB$5,$B:$B,'PART METHOD'!$D$4),IF($B35='PART METHOD'!$D$6,COUNTIFS($G:$G,$G35,$Q:$Q,"●",$A:$A,AEB$5,$B:$B,'PART METHOD'!$D$6),COUNTIFS($G:$G,$G35,$Q:$Q,"●",$A:$A,AEB$5,$B:$B,"&lt;&gt;"&amp;'PART METHOD'!$D$4,$B:$B,"&lt;&gt;"&amp;'PART METHOD'!$D$6)))/AEB$3,0)/3600/$E35</f>
        <v>0</v>
      </c>
      <c r="AEC35" s="0" t="n">
        <f aca="false">IF($R35="●",SUMIFS(ST_SUM!AEQ:AEQ,ST_SUM!$L:$L,$G35,ST_SUM!$M:$M,IF($B35='PART METHOD'!$D$4,"FMCNC1",IF($B35='PART METHOD'!$D$6,"FMCNC2","STD")))/IF($B35='PART METHOD'!$D$4,COUNTIFS($G:$G,$G35,$R:$R,"●",$A:$A,AEC$5,$B:$B,'PART METHOD'!$D$4),IF($B35='PART METHOD'!$D$6,COUNTIFS($G:$G,$G35,$R:$R,"●",$A:$A,AEC$5,$B:$B,'PART METHOD'!$D$6),COUNTIFS($G:$G,$G35,$R:$R,"●",$A:$A,AEC$5,$B:$B,"&lt;&gt;"&amp;'PART METHOD'!$D$4,$B:$B,"&lt;&gt;"&amp;'PART METHOD'!$D$6)))/AEC$3,0)/3600/$E35</f>
        <v>0</v>
      </c>
      <c r="AED35" s="0" t="n">
        <f aca="false">IF($S35="●",SUMIFS(ST_SUM!AER:AER,ST_SUM!$L:$L,$G35,ST_SUM!$M:$M,IF($B35='PART METHOD'!$D$4,"FMCNC1",IF($B35='PART METHOD'!$D$6,"FMCNC2","STD")))/IF($B35='PART METHOD'!$D$4,COUNTIFS($G:$G,$G35,$S:$S,"●",$A:$A,AED$5,$B:$B,'PART METHOD'!$D$4),IF($B35='PART METHOD'!$D$6,COUNTIFS($G:$G,$G35,$S:$S,"●",$A:$A,AED$5,$B:$B,'PART METHOD'!$D$6),COUNTIFS($G:$G,$G35,$S:$S,"●",$A:$A,AED$5,$B:$B,"&lt;&gt;"&amp;'PART METHOD'!$D$4,$B:$B,"&lt;&gt;"&amp;'PART METHOD'!$D$6)))/AED$3,0)/3600/$E35</f>
        <v>0</v>
      </c>
      <c r="AEE35" s="0" t="n">
        <f aca="false">IF($T35="●",SUMIFS(ST_SUM!AES:AES,ST_SUM!$L:$L,$G35,ST_SUM!$M:$M,IF($B35='PART METHOD'!$D$4,"FMCNC1",IF($B35='PART METHOD'!$D$6,"FMCNC2","STD")))/IF($B35='PART METHOD'!$D$4,COUNTIFS($G:$G,$G35,$T:$T,"●",$A:$A,AEE$5,$B:$B,'PART METHOD'!$D$4),IF($B35='PART METHOD'!$D$6,COUNTIFS($G:$G,$G35,$T:$T,"●",$A:$A,AEE$5,$B:$B,'PART METHOD'!$D$6),COUNTIFS($G:$G,$G35,$T:$T,"●",$A:$A,AEE$5,$B:$B,"&lt;&gt;"&amp;'PART METHOD'!$D$4,$B:$B,"&lt;&gt;"&amp;'PART METHOD'!$D$6)))/AEE$3,0)/3600/$E35</f>
        <v>0</v>
      </c>
      <c r="AEF35" s="0" t="n">
        <f aca="false">IF($U35="●",SUMIFS(ST_SUM!AET:AET,ST_SUM!$L:$L,$G35,ST_SUM!$M:$M,IF($B35='PART METHOD'!$D$4,"FMCNC1",IF($B35='PART METHOD'!$D$6,"FMCNC2","STD")))/IF($B35='PART METHOD'!$D$4,COUNTIFS($G:$G,$G35,$U:$U,"●",$A:$A,AEF$5,$B:$B,'PART METHOD'!$D$4),IF($B35='PART METHOD'!$D$6,COUNTIFS($G:$G,$G35,$U:$U,"●",$A:$A,AEF$5,$B:$B,'PART METHOD'!$D$6),COUNTIFS($G:$G,$G35,$U:$U,"●",$A:$A,AEF$5,$B:$B,"&lt;&gt;"&amp;'PART METHOD'!$D$4,$B:$B,"&lt;&gt;"&amp;'PART METHOD'!$D$6)))/AEF$3,0)/3600/$E35</f>
        <v>0</v>
      </c>
      <c r="AEG35" s="0" t="n">
        <f aca="false">IF($V35="●",SUMIFS(ST_SUM!AEU:AEU,ST_SUM!$L:$L,$G35,ST_SUM!$M:$M,IF($B35='PART METHOD'!$D$4,"FMCNC1",IF($B35='PART METHOD'!$D$6,"FMCNC2","STD")))/IF($B35='PART METHOD'!$D$4,COUNTIFS($G:$G,$G35,$V:$V,"●",$A:$A,AEG$5,$B:$B,'PART METHOD'!$D$4),IF($B35='PART METHOD'!$D$6,COUNTIFS($G:$G,$G35,$V:$V,"●",$A:$A,AEG$5,$B:$B,'PART METHOD'!$D$6),COUNTIFS($G:$G,$G35,$V:$V,"●",$A:$A,AEG$5,$B:$B,"&lt;&gt;"&amp;'PART METHOD'!$D$4,$B:$B,"&lt;&gt;"&amp;'PART METHOD'!$D$6)))/AEG$3,0)/3600/$E35</f>
        <v>0</v>
      </c>
      <c r="AEH35" s="0" t="n">
        <f aca="false">IF($W35="●",SUMIFS(ST_SUM!AEV:AEV,ST_SUM!$L:$L,$G35,ST_SUM!$N:$N,IF($B35='PART METHOD'!$D$5,"HAND","STD"))/COUNTIFS($G:$G,$G35,$W:$W,"●",$A:$A,AEH$5,$B:$B,IF($B35='PART METHOD'!$D$5,'PART METHOD'!$D$5,"&lt;&gt;"&amp;'PART METHOD'!$D$5))/AEH$3,0)/3600/$E35</f>
        <v>0.00618740767045455</v>
      </c>
      <c r="AEI35" s="0" t="n">
        <f aca="false">IF($X35="●",SUMIFS(ST_SUM!AEW:AEW,ST_SUM!$L:$L,$G35)/COUNTIFS($G:$G,$G35,$X:$X,"●",$A:$A,AEI$5)/AEI$3,0)/3600/$E35</f>
        <v>0</v>
      </c>
      <c r="AEJ35" s="0" t="n">
        <f aca="false">IF($Y35="●",SUMIFS(ST_SUM!AEX:AEX,ST_SUM!$L:$L,$G35)/COUNTIFS($G:$G,$G35,$Y:$Y,"●",$A:$A,AEJ$5)/AEJ$3,0)/3600/$E35</f>
        <v>0</v>
      </c>
      <c r="AEK35" s="0" t="n">
        <f aca="false">IF($Z35="●",SUMIFS(ST_SUM!AEY:AEY,ST_SUM!$L:$L,$G35)/COUNTIFS($G:$G,$G35,$Z:$Z,"●",$A:$A,AEK$5)/AEK$3,0)/3600/$E35</f>
        <v>0</v>
      </c>
      <c r="AEL35" s="0" t="n">
        <f aca="false">IF($AA35="●",SUMIFS(ST_SUM!AEZ:AEZ,ST_SUM!$L:$L,$G35)/COUNTIFS($G:$G,$G35,$AA:$AA,"●",$A:$A,AEL$5)/AEL$3,0)/3600/$E35</f>
        <v>0</v>
      </c>
      <c r="AEM35" s="0" t="n">
        <f aca="false">IF($AB35="●",SUMIFS(ST_SUM!AFA:AFA,ST_SUM!$L:$L,$G35)/COUNTIFS($G:$G,$G35,$AB:$AB,"●",$A:$A,AEM$5)/AEM$3,0)/3600/$E35</f>
        <v>0</v>
      </c>
      <c r="AEN35" s="0" t="n">
        <f aca="false">IF($AC35="●",SUMIFS(ST_SUM!AFB:AFB,ST_SUM!$L:$L,$G35)/COUNTIFS($G:$G,$G35,$AC:$AC,"●",$A:$A,AEN$5)/AEN$3,0)/3600/$E35</f>
        <v>0</v>
      </c>
      <c r="AEO35" s="0" t="n">
        <f aca="false">IF($AD35="●",SUMIFS(ST_SUM!AFC:AFC,ST_SUM!$L:$L,$G35)/COUNTIFS($G:$G,$G35,$AD:$AD,"●",$A:$A,AEO$5)/AEO$3,0)/3600/$E35</f>
        <v>0</v>
      </c>
      <c r="AEP35" s="0" t="n">
        <f aca="false">IF($AE35="●",SUMIFS(ST_SUM!AFD:AFD,ST_SUM!$L:$L,$G35)/COUNTIFS($G:$G,$G35,$AE:$AE,"●",$A:$A,AEP$5)/AEP$3,0)/3600/$E35</f>
        <v>0</v>
      </c>
      <c r="AEQ35" s="0" t="n">
        <f aca="false">IF($AF35="●",SUMIFS(ST_SUM!AFE:AFE,ST_SUM!$L:$L,$G35)/COUNTIFS($G:$G,$G35,$AF:$AF,"●",$A:$A,AEQ$5)/AEQ$3,0)/3600/$E35</f>
        <v>0</v>
      </c>
      <c r="AER35" s="0" t="n">
        <f aca="false">IF($AG35="●",SUMIFS(ST_SUM!AFF:AFF,ST_SUM!$L:$L,$G35)/COUNTIFS($G:$G,$G35,$AG:$AG,"●",$A:$A,AER$5)/AER$3,0)/3600/$E35</f>
        <v>0</v>
      </c>
      <c r="AES35" s="0" t="n">
        <f aca="false">IF($AH35="●",SUMIFS(ST_SUM!AFG:AFG,ST_SUM!$L:$L,$G35)/COUNTIFS($G:$G,$G35,$AH:$AH,"●",$A:$A,AES$5)/AES$3,0)/3600/$E35</f>
        <v>0</v>
      </c>
      <c r="AET35" s="0" t="n">
        <f aca="false">IF($AI35="●",SUMIFS(ST_SUM!AFH:AFH,ST_SUM!$L:$L,$G35)/COUNTIFS($G:$G,$G35,$AI:$AI,"●",$A:$A,AET$5)/AET$3,0)/3600/$E35</f>
        <v>0</v>
      </c>
      <c r="AEU35" s="0" t="n">
        <f aca="false">IF($AJ35="●",SUMIFS(ST_SUM!AFI:AFI,ST_SUM!$L:$L,$G35)/COUNTIFS($G:$G,$G35,$AJ:$AJ,"●",$A:$A,AEU$5)/AEU$3,0)/3600/$E35</f>
        <v>0</v>
      </c>
      <c r="AEV35" s="0" t="n">
        <f aca="false">IF($AK35="●",SUMIFS(ST_SUM!AFJ:AFJ,ST_SUM!$L:$L,$G35)/COUNTIFS($G:$G,$G35,$AK:$AK,"●",$A:$A,AEV$5)/AEV$3,0)/3600/$E35</f>
        <v>0</v>
      </c>
      <c r="AEW35" s="0" t="n">
        <f aca="false">IF($AL35="●",SUMIFS(ST_SUM!AFK:AFK,ST_SUM!$L:$L,$G35)/COUNTIFS($G:$G,$G35,$AL:$AL,"●",$A:$A,AEW$5)/AEW$3,0)/3600/$E35</f>
        <v>0</v>
      </c>
      <c r="AEX35" s="0" t="n">
        <f aca="false">IF($AM35="●",SUMIFS(ST_SUM!AFL:AFL,ST_SUM!$L:$L,$G35)/COUNTIFS($G:$G,$G35,$AM:$AM,"●",$A:$A,AEX$5)/AEX$3,0)/3600/$E35</f>
        <v>0</v>
      </c>
      <c r="AEY35" s="0" t="n">
        <f aca="false">IF($AN35="●",SUMIFS(ST_SUM!AFM:AFM,ST_SUM!$L:$L,$G35)/COUNTIFS($G:$G,$G35,$AN:$AN,"●",$A:$A,AEY$5)/AEY$3,0)/3600/$E35</f>
        <v>0</v>
      </c>
      <c r="AEZ35" s="0" t="n">
        <f aca="false">IF($AO35="●",SUMIFS(ST_SUM!AFN:AFN,ST_SUM!$L:$L,$G35)/COUNTIFS($G:$G,$G35,$AO:$AO,"●",$A:$A,AEZ$5)/AEZ$3,0)/3600/$E35</f>
        <v>0</v>
      </c>
      <c r="AFA35" s="0" t="n">
        <f aca="false">IF($AP35="●",SUMIFS(ST_SUM!AFO:AFO,ST_SUM!$L:$L,$G35)/COUNTIFS($G:$G,$G35,$AP:$AP,"●",$A:$A,AFA$5)/AFA$3,0)/3600/$E35</f>
        <v>0</v>
      </c>
      <c r="AFB35" s="0" t="n">
        <f aca="false">IF($AQ35="●",SUMIFS(ST_SUM!AFP:AFP,ST_SUM!$L:$L,$G35)/COUNTIFS($G:$G,$G35,$AQ:$AQ,"●",$A:$A,AFB$5)/AFB$3,0)/3600/$E35</f>
        <v>0</v>
      </c>
      <c r="AFC35" s="0" t="n">
        <f aca="false">IF($AR35="●",SUMIFS(ST_SUM!AFQ:AFQ,ST_SUM!$L:$L,$G35)/COUNTIFS($G:$G,$G35,$AR:$AR,"●",$A:$A,AFC$5)/AFC$3,0)/3600/$E35</f>
        <v>0</v>
      </c>
      <c r="AFD35" s="0" t="n">
        <f aca="false">IF($AS35="●",SUMIFS(ST_SUM!AFR:AFR,ST_SUM!$L:$L,$G35)/COUNTIFS($G:$G,$G35,$AS:$AS,"●",$A:$A,AFD$5)/AFD$3,0)/3600/$E35</f>
        <v>0</v>
      </c>
      <c r="AFE35" s="0" t="n">
        <f aca="false">IF($AT35="●",SUMIFS(ST_SUM!AFS:AFS,ST_SUM!$L:$L,$G35)/COUNTIFS($G:$G,$G35,$AT:$AT,"●",$A:$A,AFE$5)/AFE$3,0)/3600/$E35</f>
        <v>0</v>
      </c>
      <c r="AFF35" s="0" t="n">
        <f aca="false">IF($AU35="●",SUMIFS(ST_SUM!AFT:AFT,ST_SUM!$L:$L,$G35)/COUNTIFS($G:$G,$G35,$AU:$AU,"●",$A:$A,AFF$5)/AFF$3,0)/3600/$E35</f>
        <v>0</v>
      </c>
      <c r="AFG35" s="0" t="n">
        <f aca="false">IF($AV35="●",SUMIFS(ST_SUM!AFU:AFU,ST_SUM!$L:$L,$G35)/COUNTIFS($G:$G,$G35,$AV:$AV,"●",$A:$A,AFG$5)/AFG$3,0)/3600/$E35</f>
        <v>0</v>
      </c>
      <c r="AFH35" s="0" t="n">
        <f aca="false">IF($AW35="●",SUMIFS(ST_SUM!AFV:AFV,ST_SUM!$L:$L,$G35)/COUNTIFS($G:$G,$G35,$AW:$AW,"●",$A:$A,AFH$5)/AFH$3,0)/3600/$E35</f>
        <v>0</v>
      </c>
      <c r="AFI35" s="0" t="n">
        <f aca="false">IF($AX35="●",SUMIFS(ST_SUM!AFW:AFW,ST_SUM!$L:$L,$G35)/COUNTIFS($G:$G,$G35,$AX:$AX,"●",$A:$A,AFI$5)/AFI$3,0)/3600/$E35</f>
        <v>0</v>
      </c>
      <c r="AFJ35" s="0" t="n">
        <f aca="false">IF($AY35="●",SUMIFS(ST_SUM!AFX:AFX,ST_SUM!$L:$L,$G35)/COUNTIFS($G:$G,$G35,$AY:$AY,"●",$A:$A,AFJ$5)/AFJ$3,0)/3600/$E35</f>
        <v>0</v>
      </c>
      <c r="AFK35" s="0" t="n">
        <f aca="false">IF($AZ35="●",SUMIFS(ST_SUM!AFY:AFY,ST_SUM!$L:$L,$G35)/COUNTIFS($G:$G,$G35,$AZ:$AZ,"●",$A:$A,AFK$5)/AFK$3,0)/3600/$E35</f>
        <v>0</v>
      </c>
      <c r="AFL35" s="0" t="n">
        <f aca="false">IF($BA35="●",SUMIFS(ST_SUM!AFZ:AFZ,ST_SUM!$L:$L,$G35)/COUNTIFS($G:$G,$G35,$BA:$BA,"●",$A:$A,AFL$5)/AFL$3,0)/3600/$E35</f>
        <v>0</v>
      </c>
      <c r="AFM35" s="0" t="n">
        <f aca="false">IF($BB35="●",SUMIFS(ST_SUM!AGA:AGA,ST_SUM!$L:$L,$G35)/COUNTIFS($G:$G,$G35,$BB:$BB,"●",$A:$A,AFM$5)/AFM$3,0)/3600/$E35</f>
        <v>0</v>
      </c>
      <c r="AFN35" s="0" t="n">
        <f aca="false">IF($BC35="●",SUMIFS(ST_SUM!AGB:AGB,ST_SUM!$L:$L,$G35)/COUNTIFS($G:$G,$G35,$BC:$BC,"●",$A:$A,AFN$5)/AFN$3,0)/3600/$E35</f>
        <v>0</v>
      </c>
      <c r="AFO35" s="0" t="n">
        <f aca="false">IF($BD35="●",SUMIFS(ST_SUM!AGC:AGC,ST_SUM!$L:$L,$G35)/COUNTIFS($G:$G,$G35,$BD:$BD,"●",$A:$A,AFO$5)/AFO$3,0)/3600/$E35</f>
        <v>0</v>
      </c>
      <c r="AFP35" s="0" t="n">
        <f aca="false">IF($BE35="●",SUMIFS(ST_SUM!AGD:AGD,ST_SUM!$L:$L,$G35)/COUNTIFS($G:$G,$G35,$BE:$BE,"●",$A:$A,AFP$5)/AFP$3,0)/3600/$E35</f>
        <v>0</v>
      </c>
      <c r="AFQ35" s="0" t="n">
        <f aca="false">IF($BF35="●",SUMIFS(ST_SUM!AGE:AGE,ST_SUM!$L:$L,$G35)/COUNTIFS($G:$G,$G35,$BF:$BF,"●",$A:$A,AFQ$5)/AFQ$3,0)/3600/$E35</f>
        <v>0</v>
      </c>
      <c r="AFR35" s="0" t="n">
        <f aca="false">IF($BG35="●",SUMIFS(ST_SUM!AGF:AGF,ST_SUM!$L:$L,$G35)/COUNTIFS($G:$G,$G35,$BG:$BG,"●",$A:$A,AFR$5)/AFR$3,0)/3600/$E35</f>
        <v>0</v>
      </c>
      <c r="AFS35" s="0" t="n">
        <f aca="false">IF($BH35="●",SUMIFS(ST_SUM!AGG:AGG,ST_SUM!$L:$L,$G35)/COUNTIFS($G:$G,$G35,$BH:$BH,"●",$A:$A,AFS$5)/AFS$3,0)/3600/$E35</f>
        <v>0</v>
      </c>
      <c r="AFT35" s="0" t="n">
        <f aca="false">IF($BI35="●",SUMIFS(ST_SUM!AGH:AGH,ST_SUM!$L:$L,$G35)/COUNTIFS($G:$G,$G35,$BI:$BI,"●",$A:$A,AFT$5)/AFT$3,0)/3600/$E35</f>
        <v>0</v>
      </c>
      <c r="AFU35" s="0" t="n">
        <f aca="false">IF($BJ35="●",SUMIFS(ST_SUM!AGI:AGI,ST_SUM!$L:$L,$G35)/COUNTIFS($G:$G,$G35,$BJ:$BJ,"●",$A:$A,AFU$5)/AFU$3,0)/3600/$E35</f>
        <v>0</v>
      </c>
      <c r="AFV35" s="0" t="n">
        <f aca="false">IF($BK35="●",SUMIFS(ST_SUM!AGJ:AGJ,ST_SUM!$L:$L,$G35)/COUNTIFS($G:$G,$G35,$BK:$BK,"●",$A:$A,AFV$5)/AFV$3,0)/3600/$E35</f>
        <v>0</v>
      </c>
      <c r="AFW35" s="0" t="n">
        <f aca="false">IF($BL35="●",SUMIFS(ST_SUM!AGK:AGK,ST_SUM!$L:$L,$G35)/COUNTIFS($G:$G,$G35,$BL:$BL,"●",$A:$A,AFW$5)/AFW$3,0)/3600/$E35</f>
        <v>0</v>
      </c>
      <c r="AFX35" s="0" t="n">
        <f aca="false">IF($BM35="●",SUMIFS(ST_SUM!AGL:AGL,ST_SUM!$L:$L,$G35)/COUNTIFS($G:$G,$G35,$BM:$BM,"●",$A:$A,AFX$5)/AFX$3,0)/3600/$E35</f>
        <v>0</v>
      </c>
      <c r="AFY35" s="0" t="n">
        <f aca="false">IF($BN35="●",SUMIFS(ST_SUM!AGM:AGM,ST_SUM!$L:$L,$G35)/COUNTIFS($G:$G,$G35,$BN:$BN,"●",$A:$A,AFY$5)/AFY$3,0)/3600/$E35</f>
        <v>0</v>
      </c>
      <c r="AFZ35" s="0" t="n">
        <f aca="false">IF($BO35="●",SUMIFS(ST_SUM!AGN:AGN,ST_SUM!$L:$L,$G35)/COUNTIFS($G:$G,$G35,$BO:$BO,"●",$A:$A,AFZ$5)/AFZ$3,0)/3600/$E35</f>
        <v>0</v>
      </c>
      <c r="AGA35" s="0" t="n">
        <f aca="false">IF($BP35="●",SUMIFS(ST_SUM!AGO:AGO,ST_SUM!$L:$L,$G35)/COUNTIFS($G:$G,$G35,$BP:$BP,"●",$A:$A,AGA$5)/AGA$3,0)/3600/$E35</f>
        <v>0</v>
      </c>
      <c r="AGB35" s="0" t="n">
        <f aca="false">IF($BQ35="●",SUMIFS(ST_SUM!AGP:AGP,ST_SUM!$L:$L,$G35)/COUNTIFS($G:$G,$G35,$BQ:$BQ,"●",$A:$A,AGB$5)/AGB$3,0)/3600/$E35</f>
        <v>0</v>
      </c>
      <c r="AGC35" s="0" t="n">
        <f aca="false">IF($BR35="●",SUMIFS(ST_SUM!AGQ:AGQ,ST_SUM!$L:$L,$G35)/COUNTIFS($G:$G,$G35,$BR:$BR,"●",$A:$A,AGC$5)/AGC$3,0)/3600/$E35</f>
        <v>0</v>
      </c>
      <c r="AGD35" s="0" t="n">
        <f aca="false">IF($BS35="●",SUMIFS(ST_SUM!AGR:AGR,ST_SUM!$L:$L,$G35)/COUNTIFS($G:$G,$G35,$BS:$BS,"●",$A:$A,AGD$5)/AGD$3,0)/3600/$E35</f>
        <v>0</v>
      </c>
      <c r="AGE35" s="0" t="n">
        <f aca="false">IF($BT35="●",SUMIFS(ST_SUM!AGS:AGS,ST_SUM!$L:$L,$G35)/COUNTIFS($G:$G,$G35,$BT:$BT,"●",$A:$A,AGE$5)/AGE$3,0)/3600/$E35</f>
        <v>0</v>
      </c>
      <c r="AGF35" s="0" t="n">
        <f aca="false">SUM(ADS35:AGE35)</f>
        <v>0.00618740767045455</v>
      </c>
    </row>
    <row r="36" customFormat="false" ht="15" hidden="false" customHeight="false" outlineLevel="0" collapsed="false">
      <c r="A36" s="0" t="s">
        <v>310</v>
      </c>
      <c r="B36" s="0" t="s">
        <v>319</v>
      </c>
      <c r="C36" s="0" t="s">
        <v>344</v>
      </c>
      <c r="E36" s="0" t="n">
        <v>8</v>
      </c>
      <c r="G36" s="0" t="n">
        <v>15.88</v>
      </c>
      <c r="H36" s="0" t="s">
        <v>313</v>
      </c>
      <c r="I36" s="0" t="s">
        <v>313</v>
      </c>
      <c r="K36" s="0" t="s">
        <v>313</v>
      </c>
      <c r="M36" s="0" t="s">
        <v>313</v>
      </c>
      <c r="O36" s="0" t="s">
        <v>313</v>
      </c>
      <c r="Q36" s="0" t="s">
        <v>313</v>
      </c>
      <c r="V36" s="0" t="s">
        <v>313</v>
      </c>
      <c r="X36" s="0" t="s">
        <v>313</v>
      </c>
      <c r="Y36" s="0" t="s">
        <v>313</v>
      </c>
      <c r="Z36" s="0" t="s">
        <v>313</v>
      </c>
      <c r="AA36" s="0" t="s">
        <v>313</v>
      </c>
      <c r="AC36" s="0" t="s">
        <v>313</v>
      </c>
      <c r="AE36" s="0" t="s">
        <v>313</v>
      </c>
      <c r="AF36" s="0" t="s">
        <v>313</v>
      </c>
      <c r="AG36" s="0" t="s">
        <v>313</v>
      </c>
      <c r="AH36" s="0" t="s">
        <v>313</v>
      </c>
      <c r="AI36" s="0" t="s">
        <v>313</v>
      </c>
      <c r="AJ36" s="0" t="s">
        <v>313</v>
      </c>
      <c r="AK36" s="0" t="s">
        <v>313</v>
      </c>
      <c r="AL36" s="0" t="s">
        <v>313</v>
      </c>
      <c r="AM36" s="0" t="s">
        <v>313</v>
      </c>
      <c r="AN36" s="0" t="s">
        <v>313</v>
      </c>
      <c r="AO36" s="0" t="s">
        <v>313</v>
      </c>
      <c r="AP36" s="0" t="s">
        <v>313</v>
      </c>
      <c r="AQ36" s="0" t="s">
        <v>313</v>
      </c>
      <c r="AR36" s="0" t="s">
        <v>313</v>
      </c>
      <c r="AT36" s="0" t="s">
        <v>313</v>
      </c>
      <c r="AV36" s="0" t="s">
        <v>313</v>
      </c>
      <c r="AW36" s="0" t="s">
        <v>313</v>
      </c>
      <c r="AX36" s="0" t="s">
        <v>313</v>
      </c>
      <c r="BB36" s="0" t="s">
        <v>313</v>
      </c>
      <c r="BD36" s="0" t="s">
        <v>313</v>
      </c>
      <c r="BE36" s="0" t="s">
        <v>313</v>
      </c>
      <c r="BF36" s="0" t="s">
        <v>313</v>
      </c>
      <c r="BG36" s="0" t="s">
        <v>313</v>
      </c>
      <c r="BH36" s="0" t="s">
        <v>313</v>
      </c>
      <c r="BJ36" s="0" t="s">
        <v>313</v>
      </c>
      <c r="BK36" s="0" t="s">
        <v>313</v>
      </c>
      <c r="BL36" s="0" t="s">
        <v>313</v>
      </c>
      <c r="BM36" s="0" t="s">
        <v>313</v>
      </c>
      <c r="BO36" s="0" t="s">
        <v>313</v>
      </c>
      <c r="BS36" s="0" t="s">
        <v>313</v>
      </c>
      <c r="BT36" s="0" t="s">
        <v>313</v>
      </c>
      <c r="BU36" s="0" t="n">
        <f aca="false">IF($H36="●",SUMIFS(ST_SUM!CI:CI,ST_SUM!$L:$L,$G36)/COUNTIFS($G:$G,$G36,$H:$H,"●",$A:$A,BU$5)/BU$3,0)/3600/$E36</f>
        <v>0.0200890104166667</v>
      </c>
      <c r="BV36" s="0" t="n">
        <f aca="false">IF($I36="●",SUMIFS(ST_SUM!CJ:CJ,ST_SUM!$L:$L,$G36)/COUNTIFS($G:$G,$G36,$I:$I,"●",$A:$A,BV$5)/BV$3,0)/3600/$E36</f>
        <v>0.0758701215277778</v>
      </c>
      <c r="BW36" s="0" t="n">
        <f aca="false">IF($J36="●",SUMIFS(ST_SUM!CK:CK,ST_SUM!$L:$L,$G36)/COUNTIFS($G:$G,$G36,$J:$J,"●",$A:$A,BW$5)/BW$3,0)/3600/$E36</f>
        <v>0</v>
      </c>
      <c r="BX36" s="0" t="n">
        <f aca="false">IF($K36="●",SUMIFS(ST_SUM!CL:CL,ST_SUM!$L:$L,$G36)/COUNTIFS($G:$G,$G36,$K:$K,"●",$A:$A,BX$5)/BX$3,0)/3600/$E36</f>
        <v>0.0294173784722222</v>
      </c>
      <c r="BY36" s="0" t="n">
        <f aca="false">IF($L36="●",SUMIFS(ST_SUM!CM:CM,ST_SUM!$L:$L,$G36)/COUNTIFS($G:$G,$G36,$L:$L,"●",$A:$A,BY$5)/BY$3,0)/3600/$E36</f>
        <v>0</v>
      </c>
      <c r="BZ36" s="0" t="n">
        <f aca="false">IF($M36="●",SUMIFS(ST_SUM!CN:CN,ST_SUM!$L:$L,$G36)/COUNTIFS($G:$G,$G36,$M:$M,"●",$A:$A,BZ$5)/BZ$3,0)/3600/$E36</f>
        <v>0.0227618055555556</v>
      </c>
      <c r="CA36" s="0" t="n">
        <f aca="false">IF($N36="●",SUMIFS(ST_SUM!CO:CO,ST_SUM!$L:$L,$G36)/COUNTIFS($G:$G,$G36,$N:$N,"●",$A:$A,CA$5)/CA$3,0)/3600/$E36</f>
        <v>0</v>
      </c>
      <c r="CB36" s="0" t="n">
        <f aca="false">IF($O36="●",SUMIFS(ST_SUM!CP:CP,ST_SUM!$L:$L,$G36,ST_SUM!$M:$M,IF($B36='PART METHOD'!$D$4,"FMCNC1",IF($B36='PART METHOD'!$D$6,"FMCNC2","STD")))/IF($B36='PART METHOD'!$D$4,COUNTIFS($G:$G,$G36,$O:$O,"●",$A:$A,CB$5,$B:$B,'PART METHOD'!$D$4),IF($B36='PART METHOD'!$D$6,COUNTIFS($G:$G,$G36,$O:$O,"●",$A:$A,CB$5,$B:$B,'PART METHOD'!$D$6),COUNTIFS($G:$G,$G36,$O:$O,"●",$A:$A,CB$5,$B:$B,"&lt;&gt;"&amp;'PART METHOD'!$D$4,$B:$B,"&lt;&gt;"&amp;'PART METHOD'!$D$6)))/CB$3,0)/3600/$E36</f>
        <v>0.0394802083333333</v>
      </c>
      <c r="CC36" s="0" t="n">
        <f aca="false">IF($P36="●",SUMIFS(ST_SUM!CQ:CQ,ST_SUM!$L:$L,$G36,ST_SUM!$M:$M,IF($B36='PART METHOD'!$D$4,"FMCNC1",IF($B36='PART METHOD'!$D$6,"FMCNC2","STD")))/IF($B36='PART METHOD'!$D$4,COUNTIFS($G:$G,$G36,$P:$P,"●",$A:$A,CC$5,$B:$B,'PART METHOD'!$D$4),IF($B36='PART METHOD'!$D$6,COUNTIFS($G:$G,$G36,$P:$P,"●",$A:$A,CC$5,$B:$B,'PART METHOD'!$D$6),COUNTIFS($G:$G,$G36,$P:$P,"●",$A:$A,CC$5,$B:$B,"&lt;&gt;"&amp;'PART METHOD'!$D$4,$B:$B,"&lt;&gt;"&amp;'PART METHOD'!$D$6)))/CC$3,0)/3600/$E36</f>
        <v>0</v>
      </c>
      <c r="CD36" s="0" t="n">
        <f aca="false">IF($Q36="●",SUMIFS(ST_SUM!CR:CR,ST_SUM!$L:$L,$G36,ST_SUM!$M:$M,IF($B36='PART METHOD'!$D$4,"FMCNC1",IF($B36='PART METHOD'!$D$6,"FMCNC2","STD")))/IF($B36='PART METHOD'!$D$4,COUNTIFS($G:$G,$G36,$Q:$Q,"●",$A:$A,CD$5,$B:$B,'PART METHOD'!$D$4),IF($B36='PART METHOD'!$D$6,COUNTIFS($G:$G,$G36,$Q:$Q,"●",$A:$A,CD$5,$B:$B,'PART METHOD'!$D$6),COUNTIFS($G:$G,$G36,$Q:$Q,"●",$A:$A,CD$5,$B:$B,"&lt;&gt;"&amp;'PART METHOD'!$D$4,$B:$B,"&lt;&gt;"&amp;'PART METHOD'!$D$6)))/CD$3,0)/3600/$E36</f>
        <v>0.038529921875</v>
      </c>
      <c r="CE36" s="0" t="n">
        <f aca="false">IF($R36="●",SUMIFS(ST_SUM!CS:CS,ST_SUM!$L:$L,$G36,ST_SUM!$M:$M,IF($B36='PART METHOD'!$D$4,"FMCNC1",IF($B36='PART METHOD'!$D$6,"FMCNC2","STD")))/IF($B36='PART METHOD'!$D$4,COUNTIFS($G:$G,$G36,$R:$R,"●",$A:$A,CE$5,$B:$B,'PART METHOD'!$D$4),IF($B36='PART METHOD'!$D$6,COUNTIFS($G:$G,$G36,$R:$R,"●",$A:$A,CE$5,$B:$B,'PART METHOD'!$D$6),COUNTIFS($G:$G,$G36,$R:$R,"●",$A:$A,CE$5,$B:$B,"&lt;&gt;"&amp;'PART METHOD'!$D$4,$B:$B,"&lt;&gt;"&amp;'PART METHOD'!$D$6)))/CE$3,0)/3600/$E36</f>
        <v>0</v>
      </c>
      <c r="CF36" s="0" t="n">
        <f aca="false">IF($S36="●",SUMIFS(ST_SUM!CT:CT,ST_SUM!$L:$L,$G36,ST_SUM!$M:$M,IF($B36='PART METHOD'!$D$4,"FMCNC1",IF($B36='PART METHOD'!$D$6,"FMCNC2","STD")))/IF($B36='PART METHOD'!$D$4,COUNTIFS($G:$G,$G36,$S:$S,"●",$A:$A,CF$5,$B:$B,'PART METHOD'!$D$4),IF($B36='PART METHOD'!$D$6,COUNTIFS($G:$G,$G36,$S:$S,"●",$A:$A,CF$5,$B:$B,'PART METHOD'!$D$6),COUNTIFS($G:$G,$G36,$S:$S,"●",$A:$A,CF$5,$B:$B,"&lt;&gt;"&amp;'PART METHOD'!$D$4,$B:$B,"&lt;&gt;"&amp;'PART METHOD'!$D$6)))/CF$3,0)/3600/$E36</f>
        <v>0</v>
      </c>
      <c r="CG36" s="0" t="n">
        <f aca="false">IF($T36="●",SUMIFS(ST_SUM!CU:CU,ST_SUM!$L:$L,$G36,ST_SUM!$M:$M,IF($B36='PART METHOD'!$D$4,"FMCNC1",IF($B36='PART METHOD'!$D$6,"FMCNC2","STD")))/IF($B36='PART METHOD'!$D$4,COUNTIFS($G:$G,$G36,$T:$T,"●",$A:$A,CG$5,$B:$B,'PART METHOD'!$D$4),IF($B36='PART METHOD'!$D$6,COUNTIFS($G:$G,$G36,$T:$T,"●",$A:$A,CG$5,$B:$B,'PART METHOD'!$D$6),COUNTIFS($G:$G,$G36,$T:$T,"●",$A:$A,CG$5,$B:$B,"&lt;&gt;"&amp;'PART METHOD'!$D$4,$B:$B,"&lt;&gt;"&amp;'PART METHOD'!$D$6)))/CG$3,0)/3600/$E36</f>
        <v>0</v>
      </c>
      <c r="CH36" s="0" t="n">
        <f aca="false">IF($U36="●",SUMIFS(ST_SUM!CV:CV,ST_SUM!$L:$L,$G36,ST_SUM!$M:$M,IF($B36='PART METHOD'!$D$4,"FMCNC1",IF($B36='PART METHOD'!$D$6,"FMCNC2","STD")))/IF($B36='PART METHOD'!$D$4,COUNTIFS($G:$G,$G36,$U:$U,"●",$A:$A,CH$5,$B:$B,'PART METHOD'!$D$4),IF($B36='PART METHOD'!$D$6,COUNTIFS($G:$G,$G36,$U:$U,"●",$A:$A,CH$5,$B:$B,'PART METHOD'!$D$6),COUNTIFS($G:$G,$G36,$U:$U,"●",$A:$A,CH$5,$B:$B,"&lt;&gt;"&amp;'PART METHOD'!$D$4,$B:$B,"&lt;&gt;"&amp;'PART METHOD'!$D$6)))/CH$3,0)/3600/$E36</f>
        <v>0</v>
      </c>
      <c r="CI36" s="0" t="n">
        <f aca="false">IF($V36="●",SUMIFS(ST_SUM!CW:CW,ST_SUM!$L:$L,$G36,ST_SUM!$M:$M,IF($B36='PART METHOD'!$D$4,"FMCNC1",IF($B36='PART METHOD'!$D$6,"FMCNC2","STD")))/IF($B36='PART METHOD'!$D$4,COUNTIFS($G:$G,$G36,$V:$V,"●",$A:$A,CI$5,$B:$B,'PART METHOD'!$D$4),IF($B36='PART METHOD'!$D$6,COUNTIFS($G:$G,$G36,$V:$V,"●",$A:$A,CI$5,$B:$B,'PART METHOD'!$D$6),COUNTIFS($G:$G,$G36,$V:$V,"●",$A:$A,CI$5,$B:$B,"&lt;&gt;"&amp;'PART METHOD'!$D$4,$B:$B,"&lt;&gt;"&amp;'PART METHOD'!$D$6)))/CI$3,0)/3600/$E36</f>
        <v>0.0783731423611111</v>
      </c>
      <c r="CJ36" s="0" t="n">
        <f aca="false">IF($W36="●",SUMIFS(ST_SUM!CX:CX,ST_SUM!$L:$L,$G36,ST_SUM!$N:$N,IF($B36='PART METHOD'!$D$5,"HAND","STD"))/COUNTIFS($G:$G,$G36,$W:$W,"●",$A:$A,CJ$5,$B:$B,IF($B36='PART METHOD'!$D$5,'PART METHOD'!$D$5,"&lt;&gt;"&amp;'PART METHOD'!$D$5))/CJ$3,0)/3600/$E36</f>
        <v>0</v>
      </c>
      <c r="CK36" s="0" t="n">
        <f aca="false">IF($X36="●",SUMIFS(ST_SUM!CY:CY,ST_SUM!$L:$L,$G36)/COUNTIFS($G:$G,$G36,$X:$X,"●",$A:$A,CK$5)/CK$3,0)/3600/$E36</f>
        <v>0.0128385416666667</v>
      </c>
      <c r="CL36" s="0" t="n">
        <f aca="false">IF($Y36="●",SUMIFS(ST_SUM!CZ:CZ,ST_SUM!$L:$L,$G36)/COUNTIFS($G:$G,$G36,$Y:$Y,"●",$A:$A,CL$5)/CL$3,0)/3600/$E36</f>
        <v>0.0213861400462963</v>
      </c>
      <c r="CM36" s="0" t="n">
        <f aca="false">IF($Z36="●",SUMIFS(ST_SUM!DA:DA,ST_SUM!$L:$L,$G36)/COUNTIFS($G:$G,$G36,$Z:$Z,"●",$A:$A,CM$5)/CM$3,0)/3600/$E36</f>
        <v>0.0341163194444444</v>
      </c>
      <c r="CN36" s="0" t="n">
        <f aca="false">IF($AA36="●",SUMIFS(ST_SUM!DB:DB,ST_SUM!$L:$L,$G36)/COUNTIFS($G:$G,$G36,$AA:$AA,"●",$A:$A,CN$5)/CN$3,0)/3600/$E36</f>
        <v>0.0244557291666667</v>
      </c>
      <c r="CO36" s="0" t="n">
        <f aca="false">IF($AB36="●",SUMIFS(ST_SUM!DC:DC,ST_SUM!$L:$L,$G36)/COUNTIFS($G:$G,$G36,$AB:$AB,"●",$A:$A,CO$5)/CO$3,0)/3600/$E36</f>
        <v>0</v>
      </c>
      <c r="CP36" s="0" t="n">
        <f aca="false">IF($AC36="●",SUMIFS(ST_SUM!DD:DD,ST_SUM!$L:$L,$G36)/COUNTIFS($G:$G,$G36,$AC:$AC,"●",$A:$A,CP$5)/CP$3,0)/3600/$E36</f>
        <v>0.00286414351851852</v>
      </c>
      <c r="CQ36" s="0" t="n">
        <f aca="false">IF($AD36="●",SUMIFS(ST_SUM!DE:DE,ST_SUM!$L:$L,$G36)/COUNTIFS($G:$G,$G36,$AD:$AD,"●",$A:$A,CQ$5)/CQ$3,0)/3600/$E36</f>
        <v>0</v>
      </c>
      <c r="CR36" s="0" t="n">
        <f aca="false">IF($AE36="●",SUMIFS(ST_SUM!DF:DF,ST_SUM!$L:$L,$G36)/COUNTIFS($G:$G,$G36,$AE:$AE,"●",$A:$A,CR$5)/CR$3,0)/3600/$E36</f>
        <v>0.0658914409722222</v>
      </c>
      <c r="CS36" s="0" t="n">
        <f aca="false">IF($AF36="●",SUMIFS(ST_SUM!DG:DG,ST_SUM!$L:$L,$G36)/COUNTIFS($G:$G,$G36,$AF:$AF,"●",$A:$A,CS$5)/CS$3,0)/3600/$E36</f>
        <v>0.0201499826388889</v>
      </c>
      <c r="CT36" s="0" t="n">
        <f aca="false">IF($AG36="●",SUMIFS(ST_SUM!DH:DH,ST_SUM!$L:$L,$G36)/COUNTIFS($G:$G,$G36,$AG:$AG,"●",$A:$A,CT$5)/CT$3,0)/3600/$E36</f>
        <v>0.0727028645833334</v>
      </c>
      <c r="CU36" s="0" t="n">
        <f aca="false">IF($AH36="●",SUMIFS(ST_SUM!DI:DI,ST_SUM!$L:$L,$G36)/COUNTIFS($G:$G,$G36,$AH:$AH,"●",$A:$A,CU$5)/CU$3,0)/3600/$E36</f>
        <v>0.0196899074074074</v>
      </c>
      <c r="CV36" s="0" t="n">
        <f aca="false">IF($AI36="●",SUMIFS(ST_SUM!DJ:DJ,ST_SUM!$L:$L,$G36)/COUNTIFS($G:$G,$G36,$AI:$AI,"●",$A:$A,CV$5)/CV$3,0)/3600/$E36</f>
        <v>0.0152894965277778</v>
      </c>
      <c r="CW36" s="0" t="n">
        <f aca="false">IF($AJ36="●",SUMIFS(ST_SUM!DK:DK,ST_SUM!$L:$L,$G36)/COUNTIFS($G:$G,$G36,$AJ:$AJ,"●",$A:$A,CW$5)/CW$3,0)/3600/$E36</f>
        <v>0.00595486111111111</v>
      </c>
      <c r="CX36" s="0" t="n">
        <f aca="false">IF($AK36="●",SUMIFS(ST_SUM!DL:DL,ST_SUM!$L:$L,$G36)/COUNTIFS($G:$G,$G36,$AK:$AK,"●",$A:$A,CX$5)/CX$3,0)/3600/$E36</f>
        <v>0.017720681712963</v>
      </c>
      <c r="CY36" s="0" t="n">
        <f aca="false">IF($AL36="●",SUMIFS(ST_SUM!DM:DM,ST_SUM!$L:$L,$G36)/COUNTIFS($G:$G,$G36,$AL:$AL,"●",$A:$A,CY$5)/CY$3,0)/3600/$E36</f>
        <v>0.0981858159722222</v>
      </c>
      <c r="CZ36" s="0" t="n">
        <f aca="false">IF($AM36="●",SUMIFS(ST_SUM!DN:DN,ST_SUM!$L:$L,$G36)/COUNTIFS($G:$G,$G36,$AM:$AM,"●",$A:$A,CZ$5)/CZ$3,0)/3600/$E36</f>
        <v>0.0383597222222222</v>
      </c>
      <c r="DA36" s="0" t="n">
        <f aca="false">IF($AN36="●",SUMIFS(ST_SUM!DO:DO,ST_SUM!$L:$L,$G36)/COUNTIFS($G:$G,$G36,$AN:$AN,"●",$A:$A,DA$5)/DA$3,0)/3600/$E36</f>
        <v>0.0299035</v>
      </c>
      <c r="DB36" s="0" t="n">
        <f aca="false">IF($AO36="●",SUMIFS(ST_SUM!DP:DP,ST_SUM!$L:$L,$G36)/COUNTIFS($G:$G,$G36,$AO:$AO,"●",$A:$A,DB$5)/DB$3,0)/3600/$E36</f>
        <v>0.0186173726851852</v>
      </c>
      <c r="DC36" s="0" t="n">
        <f aca="false">IF($AP36="●",SUMIFS(ST_SUM!DQ:DQ,ST_SUM!$L:$L,$G36)/COUNTIFS($G:$G,$G36,$AP:$AP,"●",$A:$A,DC$5)/DC$3,0)/3600/$E36</f>
        <v>0.0839713194444445</v>
      </c>
      <c r="DD36" s="0" t="n">
        <f aca="false">IF($AQ36="●",SUMIFS(ST_SUM!DR:DR,ST_SUM!$L:$L,$G36)/COUNTIFS($G:$G,$G36,$AQ:$AQ,"●",$A:$A,DD$5)/DD$3,0)/3600/$E36</f>
        <v>0.00985518518518518</v>
      </c>
      <c r="DE36" s="0" t="n">
        <f aca="false">IF($AR36="●",SUMIFS(ST_SUM!DS:DS,ST_SUM!$L:$L,$G36)/COUNTIFS($G:$G,$G36,$AR:$AR,"●",$A:$A,DE$5)/DE$3,0)/3600/$E36</f>
        <v>0.017435625</v>
      </c>
      <c r="DF36" s="0" t="n">
        <f aca="false">IF($AS36="●",SUMIFS(ST_SUM!DT:DT,ST_SUM!$L:$L,$G36)/COUNTIFS($G:$G,$G36,$AS:$AS,"●",$A:$A,DF$5)/DF$3,0)/3600/$E36</f>
        <v>0</v>
      </c>
      <c r="DG36" s="0" t="n">
        <f aca="false">IF($AT36="●",SUMIFS(ST_SUM!DU:DU,ST_SUM!$L:$L,$G36)/COUNTIFS($G:$G,$G36,$AT:$AT,"●",$A:$A,DG$5)/DG$3,0)/3600/$E36</f>
        <v>0.0205441493055556</v>
      </c>
      <c r="DH36" s="0" t="n">
        <f aca="false">IF($AU36="●",SUMIFS(ST_SUM!DV:DV,ST_SUM!$L:$L,$G36)/COUNTIFS($G:$G,$G36,$AU:$AU,"●",$A:$A,DH$5)/DH$3,0)/3600/$E36</f>
        <v>0</v>
      </c>
      <c r="DI36" s="0" t="n">
        <f aca="false">IF($AV36="●",SUMIFS(ST_SUM!DW:DW,ST_SUM!$L:$L,$G36)/COUNTIFS($G:$G,$G36,$AV:$AV,"●",$A:$A,DI$5)/DI$3,0)/3600/$E36</f>
        <v>0.0103624826388889</v>
      </c>
      <c r="DJ36" s="0" t="n">
        <f aca="false">IF($AW36="●",SUMIFS(ST_SUM!DX:DX,ST_SUM!$L:$L,$G36)/COUNTIFS($G:$G,$G36,$AW:$AW,"●",$A:$A,DJ$5)/DJ$3,0)/3600/$E36</f>
        <v>0.0369744791666667</v>
      </c>
      <c r="DK36" s="0" t="n">
        <f aca="false">IF($AX36="●",SUMIFS(ST_SUM!DY:DY,ST_SUM!$L:$L,$G36)/COUNTIFS($G:$G,$G36,$AX:$AX,"●",$A:$A,DK$5)/DK$3,0)/3600/$E36</f>
        <v>0.0376563483796296</v>
      </c>
      <c r="DL36" s="0" t="n">
        <f aca="false">IF($AY36="●",SUMIFS(ST_SUM!DZ:DZ,ST_SUM!$L:$L,$G36)/COUNTIFS($G:$G,$G36,$AY:$AY,"●",$A:$A,DL$5)/DL$3,0)/3600/$E36</f>
        <v>0</v>
      </c>
      <c r="DM36" s="0" t="n">
        <f aca="false">IF($AZ36="●",SUMIFS(ST_SUM!EA:EA,ST_SUM!$L:$L,$G36)/COUNTIFS($G:$G,$G36,$AZ:$AZ,"●",$A:$A,DM$5)/DM$3,0)/3600/$E36</f>
        <v>0</v>
      </c>
      <c r="DN36" s="0" t="n">
        <f aca="false">IF($BA36="●",SUMIFS(ST_SUM!EB:EB,ST_SUM!$L:$L,$G36)/COUNTIFS($G:$G,$G36,$BA:$BA,"●",$A:$A,DN$5)/DN$3,0)/3600/$E36</f>
        <v>0</v>
      </c>
      <c r="DO36" s="0" t="n">
        <f aca="false">IF($BB36="●",SUMIFS(ST_SUM!EC:EC,ST_SUM!$L:$L,$G36)/COUNTIFS($G:$G,$G36,$BB:$BB,"●",$A:$A,DO$5)/DO$3,0)/3600/$E36</f>
        <v>0.0124311342592593</v>
      </c>
      <c r="DP36" s="0" t="n">
        <f aca="false">IF($BC36="●",SUMIFS(ST_SUM!ED:ED,ST_SUM!$L:$L,$G36)/COUNTIFS($G:$G,$G36,$BC:$BC,"●",$A:$A,DP$5)/DP$3,0)/3600/$E36</f>
        <v>0</v>
      </c>
      <c r="DQ36" s="0" t="n">
        <f aca="false">IF($BD36="●",SUMIFS(ST_SUM!EE:EE,ST_SUM!$L:$L,$G36)/COUNTIFS($G:$G,$G36,$BD:$BD,"●",$A:$A,DQ$5)/DQ$3,0)/3600/$E36</f>
        <v>0.00940996527777778</v>
      </c>
      <c r="DR36" s="0" t="n">
        <f aca="false">IF($BE36="●",SUMIFS(ST_SUM!EF:EF,ST_SUM!$L:$L,$G36)/COUNTIFS($G:$G,$G36,$BE:$BE,"●",$A:$A,DR$5)/DR$3,0)/3600/$E36</f>
        <v>0.0443309071180556</v>
      </c>
      <c r="DS36" s="0" t="n">
        <f aca="false">IF($BF36="●",SUMIFS(ST_SUM!EG:EG,ST_SUM!$L:$L,$G36)/COUNTIFS($G:$G,$G36,$BF:$BF,"●",$A:$A,DS$5)/DS$3,0)/3600/$E36</f>
        <v>0.0350456510416667</v>
      </c>
      <c r="DT36" s="0" t="n">
        <f aca="false">IF($BG36="●",SUMIFS(ST_SUM!EH:EH,ST_SUM!$L:$L,$G36)/COUNTIFS($G:$G,$G36,$BG:$BG,"●",$A:$A,DT$5)/DT$3,0)/3600/$E36</f>
        <v>0.0910715494791667</v>
      </c>
      <c r="DU36" s="0" t="n">
        <f aca="false">IF($BH36="●",SUMIFS(ST_SUM!EI:EI,ST_SUM!$L:$L,$G36)/COUNTIFS($G:$G,$G36,$BH:$BH,"●",$A:$A,DU$5)/DU$3,0)/3600/$E36</f>
        <v>0.0262953298611111</v>
      </c>
      <c r="DV36" s="0" t="n">
        <f aca="false">IF($BI36="●",SUMIFS(ST_SUM!EJ:EJ,ST_SUM!$L:$L,$G36)/COUNTIFS($G:$G,$G36,$BI:$BI,"●",$A:$A,DV$5)/DV$3,0)/3600/$E36</f>
        <v>0</v>
      </c>
      <c r="DW36" s="0" t="n">
        <f aca="false">IF($BJ36="●",SUMIFS(ST_SUM!EK:EK,ST_SUM!$L:$L,$G36)/COUNTIFS($G:$G,$G36,$BJ:$BJ,"●",$A:$A,DW$5)/DW$3,0)/3600/$E36</f>
        <v>0.0213953450520833</v>
      </c>
      <c r="DX36" s="0" t="n">
        <f aca="false">IF($BK36="●",SUMIFS(ST_SUM!EL:EL,ST_SUM!$L:$L,$G36)/COUNTIFS($G:$G,$G36,$BK:$BK,"●",$A:$A,DX$5)/DX$3,0)/3600/$E36</f>
        <v>0.0272576388888889</v>
      </c>
      <c r="DY36" s="0" t="n">
        <f aca="false">IF($BL36="●",SUMIFS(ST_SUM!EM:EM,ST_SUM!$L:$L,$G36)/COUNTIFS($G:$G,$G36,$BL:$BL,"●",$A:$A,DY$5)/DY$3,0)/3600/$E36</f>
        <v>0.00942160590277778</v>
      </c>
      <c r="DZ36" s="0" t="n">
        <f aca="false">IF($BM36="●",SUMIFS(ST_SUM!EN:EN,ST_SUM!$L:$L,$G36)/COUNTIFS($G:$G,$G36,$BM:$BM,"●",$A:$A,DZ$5)/DZ$3,0)/3600/$E36</f>
        <v>0.0521631597222222</v>
      </c>
      <c r="EA36" s="0" t="n">
        <f aca="false">IF($BN36="●",SUMIFS(ST_SUM!EO:EO,ST_SUM!$L:$L,$G36)/COUNTIFS($G:$G,$G36,$BN:$BN,"●",$A:$A,EA$5)/EA$3,0)/3600/$E36</f>
        <v>0</v>
      </c>
      <c r="EB36" s="0" t="n">
        <f aca="false">IF($BO36="●",SUMIFS(ST_SUM!EP:EP,ST_SUM!$L:$L,$G36)/COUNTIFS($G:$G,$G36,$BO:$BO,"●",$A:$A,EB$5)/EB$3,0)/3600/$E36</f>
        <v>0.0122827372685185</v>
      </c>
      <c r="EC36" s="0" t="n">
        <f aca="false">IF($BP36="●",SUMIFS(ST_SUM!EQ:EQ,ST_SUM!$L:$L,$G36)/COUNTIFS($G:$G,$G36,$BP:$BP,"●",$A:$A,EC$5)/EC$3,0)/3600/$E36</f>
        <v>0</v>
      </c>
      <c r="ED36" s="0" t="n">
        <f aca="false">IF($BQ36="●",SUMIFS(ST_SUM!ER:ER,ST_SUM!$L:$L,$G36)/COUNTIFS($G:$G,$G36,$BQ:$BQ,"●",$A:$A,ED$5)/ED$3,0)/3600/$E36</f>
        <v>0</v>
      </c>
      <c r="EE36" s="0" t="n">
        <f aca="false">IF($BR36="●",SUMIFS(ST_SUM!ES:ES,ST_SUM!$L:$L,$G36)/COUNTIFS($G:$G,$G36,$BR:$BR,"●",$A:$A,EE$5)/EE$3,0)/3600/$E36</f>
        <v>0</v>
      </c>
      <c r="EF36" s="0" t="n">
        <f aca="false">IF($BS36="●",SUMIFS(ST_SUM!ET:ET,ST_SUM!$L:$L,$G36)/COUNTIFS($G:$G,$G36,$BS:$BS,"●",$A:$A,EF$5)/EF$3,0)/3600/$E36</f>
        <v>0.0193439236111111</v>
      </c>
      <c r="EG36" s="0" t="n">
        <f aca="false">IF($BT36="●",SUMIFS(ST_SUM!EU:EU,ST_SUM!$L:$L,$G36)/COUNTIFS($G:$G,$G36,$BT:$BT,"●",$A:$A,EG$5)/EG$3,0)/3600/$E36</f>
        <v>0.0333069733796296</v>
      </c>
      <c r="EH36" s="0" t="n">
        <f aca="false">SUM(BU36:EG36)</f>
        <v>1.41320361820023</v>
      </c>
      <c r="EI36" s="0" t="n">
        <f aca="false">IF($H36="●",SUMIFS(ST_SUM!EW:EW,ST_SUM!$L:$L,$G36)/COUNTIFS($G:$G,$G36,$H:$H,"●",$A:$A,EI$5)/EI$3,0)/3600/$E36</f>
        <v>0.0293484044312169</v>
      </c>
      <c r="EJ36" s="0" t="n">
        <f aca="false">IF($I36="●",SUMIFS(ST_SUM!EX:EX,ST_SUM!$L:$L,$G36)/COUNTIFS($G:$G,$G36,$I:$I,"●",$A:$A,EJ$5)/EJ$3,0)/3600/$E36</f>
        <v>0.0471568121693122</v>
      </c>
      <c r="EK36" s="0" t="n">
        <f aca="false">IF($J36="●",SUMIFS(ST_SUM!EY:EY,ST_SUM!$L:$L,$G36)/COUNTIFS($G:$G,$G36,$J:$J,"●",$A:$A,EK$5)/EK$3,0)/3600/$E36</f>
        <v>0</v>
      </c>
      <c r="EL36" s="0" t="n">
        <f aca="false">IF($K36="●",SUMIFS(ST_SUM!EZ:EZ,ST_SUM!$L:$L,$G36)/COUNTIFS($G:$G,$G36,$K:$K,"●",$A:$A,EL$5)/EL$3,0)/3600/$E36</f>
        <v>0.0300369626322751</v>
      </c>
      <c r="EM36" s="0" t="n">
        <f aca="false">IF($L36="●",SUMIFS(ST_SUM!FA:FA,ST_SUM!$L:$L,$G36)/COUNTIFS($G:$G,$G36,$L:$L,"●",$A:$A,EM$5)/EM$3,0)/3600/$E36</f>
        <v>0</v>
      </c>
      <c r="EN36" s="0" t="n">
        <f aca="false">IF($M36="●",SUMIFS(ST_SUM!FB:FB,ST_SUM!$L:$L,$G36)/COUNTIFS($G:$G,$G36,$M:$M,"●",$A:$A,EN$5)/EN$3,0)/3600/$E36</f>
        <v>0.0131180803571429</v>
      </c>
      <c r="EO36" s="0" t="n">
        <f aca="false">IF($N36="●",SUMIFS(ST_SUM!FC:FC,ST_SUM!$L:$L,$G36)/COUNTIFS($G:$G,$G36,$N:$N,"●",$A:$A,EO$5)/EO$3,0)/3600/$E36</f>
        <v>0</v>
      </c>
      <c r="EP36" s="0" t="n">
        <f aca="false">IF($O36="●",SUMIFS(ST_SUM!FD:FD,ST_SUM!$L:$L,$G36,ST_SUM!$M:$M,IF($B36='PART METHOD'!$D$4,"FMCNC1",IF($B36='PART METHOD'!$D$6,"FMCNC2","STD")))/IF($B36='PART METHOD'!$D$4,COUNTIFS($G:$G,$G36,$O:$O,"●",$A:$A,EP$5,$B:$B,'PART METHOD'!$D$4),IF($B36='PART METHOD'!$D$6,COUNTIFS($G:$G,$G36,$O:$O,"●",$A:$A,EP$5,$B:$B,'PART METHOD'!$D$6),COUNTIFS($G:$G,$G36,$O:$O,"●",$A:$A,EP$5,$B:$B,"&lt;&gt;"&amp;'PART METHOD'!$D$4,$B:$B,"&lt;&gt;"&amp;'PART METHOD'!$D$6)))/EP$3,0)/3600/$E36</f>
        <v>0.0264263117283951</v>
      </c>
      <c r="EQ36" s="0" t="n">
        <f aca="false">IF($P36="●",SUMIFS(ST_SUM!FE:FE,ST_SUM!$L:$L,$G36,ST_SUM!$M:$M,IF($B36='PART METHOD'!$D$4,"FMCNC1",IF($B36='PART METHOD'!$D$6,"FMCNC2","STD")))/IF($B36='PART METHOD'!$D$4,COUNTIFS($G:$G,$G36,$P:$P,"●",$A:$A,EQ$5,$B:$B,'PART METHOD'!$D$4),IF($B36='PART METHOD'!$D$6,COUNTIFS($G:$G,$G36,$P:$P,"●",$A:$A,EQ$5,$B:$B,'PART METHOD'!$D$6),COUNTIFS($G:$G,$G36,$P:$P,"●",$A:$A,EQ$5,$B:$B,"&lt;&gt;"&amp;'PART METHOD'!$D$4,$B:$B,"&lt;&gt;"&amp;'PART METHOD'!$D$6)))/EQ$3,0)/3600/$E36</f>
        <v>0</v>
      </c>
      <c r="ER36" s="0" t="n">
        <f aca="false">IF($Q36="●",SUMIFS(ST_SUM!FF:FF,ST_SUM!$L:$L,$G36,ST_SUM!$M:$M,IF($B36='PART METHOD'!$D$4,"FMCNC1",IF($B36='PART METHOD'!$D$6,"FMCNC2","STD")))/IF($B36='PART METHOD'!$D$4,COUNTIFS($G:$G,$G36,$Q:$Q,"●",$A:$A,ER$5,$B:$B,'PART METHOD'!$D$4),IF($B36='PART METHOD'!$D$6,COUNTIFS($G:$G,$G36,$Q:$Q,"●",$A:$A,ER$5,$B:$B,'PART METHOD'!$D$6),COUNTIFS($G:$G,$G36,$Q:$Q,"●",$A:$A,ER$5,$B:$B,"&lt;&gt;"&amp;'PART METHOD'!$D$4,$B:$B,"&lt;&gt;"&amp;'PART METHOD'!$D$6)))/ER$3,0)/3600/$E36</f>
        <v>0.0295259672619048</v>
      </c>
      <c r="ES36" s="0" t="n">
        <f aca="false">IF($R36="●",SUMIFS(ST_SUM!FG:FG,ST_SUM!$L:$L,$G36,ST_SUM!$M:$M,IF($B36='PART METHOD'!$D$4,"FMCNC1",IF($B36='PART METHOD'!$D$6,"FMCNC2","STD")))/IF($B36='PART METHOD'!$D$4,COUNTIFS($G:$G,$G36,$R:$R,"●",$A:$A,ES$5,$B:$B,'PART METHOD'!$D$4),IF($B36='PART METHOD'!$D$6,COUNTIFS($G:$G,$G36,$R:$R,"●",$A:$A,ES$5,$B:$B,'PART METHOD'!$D$6),COUNTIFS($G:$G,$G36,$R:$R,"●",$A:$A,ES$5,$B:$B,"&lt;&gt;"&amp;'PART METHOD'!$D$4,$B:$B,"&lt;&gt;"&amp;'PART METHOD'!$D$6)))/ES$3,0)/3600/$E36</f>
        <v>0</v>
      </c>
      <c r="ET36" s="0" t="n">
        <f aca="false">IF($S36="●",SUMIFS(ST_SUM!FH:FH,ST_SUM!$L:$L,$G36,ST_SUM!$M:$M,IF($B36='PART METHOD'!$D$4,"FMCNC1",IF($B36='PART METHOD'!$D$6,"FMCNC2","STD")))/IF($B36='PART METHOD'!$D$4,COUNTIFS($G:$G,$G36,$S:$S,"●",$A:$A,ET$5,$B:$B,'PART METHOD'!$D$4),IF($B36='PART METHOD'!$D$6,COUNTIFS($G:$G,$G36,$S:$S,"●",$A:$A,ET$5,$B:$B,'PART METHOD'!$D$6),COUNTIFS($G:$G,$G36,$S:$S,"●",$A:$A,ET$5,$B:$B,"&lt;&gt;"&amp;'PART METHOD'!$D$4,$B:$B,"&lt;&gt;"&amp;'PART METHOD'!$D$6)))/ET$3,0)/3600/$E36</f>
        <v>0</v>
      </c>
      <c r="EU36" s="0" t="n">
        <f aca="false">IF($T36="●",SUMIFS(ST_SUM!FI:FI,ST_SUM!$L:$L,$G36,ST_SUM!$M:$M,IF($B36='PART METHOD'!$D$4,"FMCNC1",IF($B36='PART METHOD'!$D$6,"FMCNC2","STD")))/IF($B36='PART METHOD'!$D$4,COUNTIFS($G:$G,$G36,$T:$T,"●",$A:$A,EU$5,$B:$B,'PART METHOD'!$D$4),IF($B36='PART METHOD'!$D$6,COUNTIFS($G:$G,$G36,$T:$T,"●",$A:$A,EU$5,$B:$B,'PART METHOD'!$D$6),COUNTIFS($G:$G,$G36,$T:$T,"●",$A:$A,EU$5,$B:$B,"&lt;&gt;"&amp;'PART METHOD'!$D$4,$B:$B,"&lt;&gt;"&amp;'PART METHOD'!$D$6)))/EU$3,0)/3600/$E36</f>
        <v>0</v>
      </c>
      <c r="EV36" s="0" t="n">
        <f aca="false">IF($U36="●",SUMIFS(ST_SUM!FJ:FJ,ST_SUM!$L:$L,$G36,ST_SUM!$M:$M,IF($B36='PART METHOD'!$D$4,"FMCNC1",IF($B36='PART METHOD'!$D$6,"FMCNC2","STD")))/IF($B36='PART METHOD'!$D$4,COUNTIFS($G:$G,$G36,$U:$U,"●",$A:$A,EV$5,$B:$B,'PART METHOD'!$D$4),IF($B36='PART METHOD'!$D$6,COUNTIFS($G:$G,$G36,$U:$U,"●",$A:$A,EV$5,$B:$B,'PART METHOD'!$D$6),COUNTIFS($G:$G,$G36,$U:$U,"●",$A:$A,EV$5,$B:$B,"&lt;&gt;"&amp;'PART METHOD'!$D$4,$B:$B,"&lt;&gt;"&amp;'PART METHOD'!$D$6)))/EV$3,0)/3600/$E36</f>
        <v>0</v>
      </c>
      <c r="EW36" s="0" t="n">
        <f aca="false">IF($V36="●",SUMIFS(ST_SUM!FK:FK,ST_SUM!$L:$L,$G36,ST_SUM!$M:$M,IF($B36='PART METHOD'!$D$4,"FMCNC1",IF($B36='PART METHOD'!$D$6,"FMCNC2","STD")))/IF($B36='PART METHOD'!$D$4,COUNTIFS($G:$G,$G36,$V:$V,"●",$A:$A,EW$5,$B:$B,'PART METHOD'!$D$4),IF($B36='PART METHOD'!$D$6,COUNTIFS($G:$G,$G36,$V:$V,"●",$A:$A,EW$5,$B:$B,'PART METHOD'!$D$6),COUNTIFS($G:$G,$G36,$V:$V,"●",$A:$A,EW$5,$B:$B,"&lt;&gt;"&amp;'PART METHOD'!$D$4,$B:$B,"&lt;&gt;"&amp;'PART METHOD'!$D$6)))/EW$3,0)/3600/$E36</f>
        <v>0.0617806795634921</v>
      </c>
      <c r="EX36" s="0" t="n">
        <f aca="false">IF($W36="●",SUMIFS(ST_SUM!FL:FL,ST_SUM!$L:$L,$G36,ST_SUM!$N:$N,IF($B36='PART METHOD'!$D$5,"HAND","STD"))/COUNTIFS($G:$G,$G36,$W:$W,"●",$A:$A,EX$5,$B:$B,IF($B36='PART METHOD'!$D$5,'PART METHOD'!$D$5,"&lt;&gt;"&amp;'PART METHOD'!$D$5))/EX$3,0)/3600/$E36</f>
        <v>0</v>
      </c>
      <c r="EY36" s="0" t="n">
        <f aca="false">IF($X36="●",SUMIFS(ST_SUM!FM:FM,ST_SUM!$L:$L,$G36)/COUNTIFS($G:$G,$G36,$X:$X,"●",$A:$A,EY$5)/EY$3,0)/3600/$E36</f>
        <v>0.00493138227513228</v>
      </c>
      <c r="EZ36" s="0" t="n">
        <f aca="false">IF($Y36="●",SUMIFS(ST_SUM!FN:FN,ST_SUM!$L:$L,$G36)/COUNTIFS($G:$G,$G36,$Y:$Y,"●",$A:$A,EZ$5)/EZ$3,0)/3600/$E36</f>
        <v>0.0172950176366843</v>
      </c>
      <c r="FA36" s="0" t="n">
        <f aca="false">IF($Z36="●",SUMIFS(ST_SUM!FO:FO,ST_SUM!$L:$L,$G36)/COUNTIFS($G:$G,$G36,$Z:$Z,"●",$A:$A,FA$5)/FA$3,0)/3600/$E36</f>
        <v>0.02343</v>
      </c>
      <c r="FB36" s="0" t="n">
        <f aca="false">IF($AA36="●",SUMIFS(ST_SUM!FP:FP,ST_SUM!$L:$L,$G36)/COUNTIFS($G:$G,$G36,$AA:$AA,"●",$A:$A,FB$5)/FB$3,0)/3600/$E36</f>
        <v>0.0105240426587302</v>
      </c>
      <c r="FC36" s="0" t="n">
        <f aca="false">IF($AB36="●",SUMIFS(ST_SUM!FQ:FQ,ST_SUM!$L:$L,$G36)/COUNTIFS($G:$G,$G36,$AB:$AB,"●",$A:$A,FC$5)/FC$3,0)/3600/$E36</f>
        <v>0</v>
      </c>
      <c r="FD36" s="0" t="n">
        <f aca="false">IF($AC36="●",SUMIFS(ST_SUM!FR:FR,ST_SUM!$L:$L,$G36)/COUNTIFS($G:$G,$G36,$AC:$AC,"●",$A:$A,FD$5)/FD$3,0)/3600/$E36</f>
        <v>0.00375357142857143</v>
      </c>
      <c r="FE36" s="0" t="n">
        <f aca="false">IF($AD36="●",SUMIFS(ST_SUM!FS:FS,ST_SUM!$L:$L,$G36)/COUNTIFS($G:$G,$G36,$AD:$AD,"●",$A:$A,FE$5)/FE$3,0)/3600/$E36</f>
        <v>0</v>
      </c>
      <c r="FF36" s="0" t="n">
        <f aca="false">IF($AE36="●",SUMIFS(ST_SUM!FT:FT,ST_SUM!$L:$L,$G36)/COUNTIFS($G:$G,$G36,$AE:$AE,"●",$A:$A,FF$5)/FF$3,0)/3600/$E36</f>
        <v>0.0514210317460318</v>
      </c>
      <c r="FG36" s="0" t="n">
        <f aca="false">IF($AF36="●",SUMIFS(ST_SUM!FU:FU,ST_SUM!$L:$L,$G36)/COUNTIFS($G:$G,$G36,$AF:$AF,"●",$A:$A,FG$5)/FG$3,0)/3600/$E36</f>
        <v>0.0247548958333333</v>
      </c>
      <c r="FH36" s="0" t="n">
        <f aca="false">IF($AG36="●",SUMIFS(ST_SUM!FV:FV,ST_SUM!$L:$L,$G36)/COUNTIFS($G:$G,$G36,$AG:$AG,"●",$A:$A,FH$5)/FH$3,0)/3600/$E36</f>
        <v>0.0596043981481481</v>
      </c>
      <c r="FI36" s="0" t="n">
        <f aca="false">IF($AH36="●",SUMIFS(ST_SUM!FW:FW,ST_SUM!$L:$L,$G36)/COUNTIFS($G:$G,$G36,$AH:$AH,"●",$A:$A,FI$5)/FI$3,0)/3600/$E36</f>
        <v>0.0164489307760141</v>
      </c>
      <c r="FJ36" s="0" t="n">
        <f aca="false">IF($AI36="●",SUMIFS(ST_SUM!FX:FX,ST_SUM!$L:$L,$G36)/COUNTIFS($G:$G,$G36,$AI:$AI,"●",$A:$A,FJ$5)/FJ$3,0)/3600/$E36</f>
        <v>0.0120116964285714</v>
      </c>
      <c r="FK36" s="0" t="n">
        <f aca="false">IF($AJ36="●",SUMIFS(ST_SUM!FY:FY,ST_SUM!$L:$L,$G36)/COUNTIFS($G:$G,$G36,$AJ:$AJ,"●",$A:$A,FK$5)/FK$3,0)/3600/$E36</f>
        <v>0.00337301587301587</v>
      </c>
      <c r="FL36" s="0" t="n">
        <f aca="false">IF($AK36="●",SUMIFS(ST_SUM!FZ:FZ,ST_SUM!$L:$L,$G36)/COUNTIFS($G:$G,$G36,$AK:$AK,"●",$A:$A,FL$5)/FL$3,0)/3600/$E36</f>
        <v>0.0136034485229277</v>
      </c>
      <c r="FM36" s="0" t="n">
        <f aca="false">IF($AL36="●",SUMIFS(ST_SUM!GA:GA,ST_SUM!$L:$L,$G36)/COUNTIFS($G:$G,$G36,$AL:$AL,"●",$A:$A,FM$5)/FM$3,0)/3600/$E36</f>
        <v>0.0990960317460318</v>
      </c>
      <c r="FN36" s="0" t="n">
        <f aca="false">IF($AM36="●",SUMIFS(ST_SUM!GB:GB,ST_SUM!$L:$L,$G36)/COUNTIFS($G:$G,$G36,$AM:$AM,"●",$A:$A,FN$5)/FN$3,0)/3600/$E36</f>
        <v>0.0365635416666667</v>
      </c>
      <c r="FO36" s="0" t="n">
        <f aca="false">IF($AN36="●",SUMIFS(ST_SUM!GC:GC,ST_SUM!$L:$L,$G36)/COUNTIFS($G:$G,$G36,$AN:$AN,"●",$A:$A,FO$5)/FO$3,0)/3600/$E36</f>
        <v>0.0203167576058201</v>
      </c>
      <c r="FP36" s="0" t="n">
        <f aca="false">IF($AO36="●",SUMIFS(ST_SUM!GD:GD,ST_SUM!$L:$L,$G36)/COUNTIFS($G:$G,$G36,$AO:$AO,"●",$A:$A,FP$5)/FP$3,0)/3600/$E36</f>
        <v>0.0149940806878307</v>
      </c>
      <c r="FQ36" s="0" t="n">
        <f aca="false">IF($AP36="●",SUMIFS(ST_SUM!GE:GE,ST_SUM!$L:$L,$G36)/COUNTIFS($G:$G,$G36,$AP:$AP,"●",$A:$A,FQ$5)/FQ$3,0)/3600/$E36</f>
        <v>0.0556994543650794</v>
      </c>
      <c r="FR36" s="0" t="n">
        <f aca="false">IF($AQ36="●",SUMIFS(ST_SUM!GF:GF,ST_SUM!$L:$L,$G36)/COUNTIFS($G:$G,$G36,$AQ:$AQ,"●",$A:$A,FR$5)/FR$3,0)/3600/$E36</f>
        <v>0.00907997134038801</v>
      </c>
      <c r="FS36" s="0" t="n">
        <f aca="false">IF($AR36="●",SUMIFS(ST_SUM!GG:GG,ST_SUM!$L:$L,$G36)/COUNTIFS($G:$G,$G36,$AR:$AR,"●",$A:$A,FS$5)/FS$3,0)/3600/$E36</f>
        <v>0.0253583250661376</v>
      </c>
      <c r="FT36" s="0" t="n">
        <f aca="false">IF($AS36="●",SUMIFS(ST_SUM!GH:GH,ST_SUM!$L:$L,$G36)/COUNTIFS($G:$G,$G36,$AS:$AS,"●",$A:$A,FT$5)/FT$3,0)/3600/$E36</f>
        <v>0</v>
      </c>
      <c r="FU36" s="0" t="n">
        <f aca="false">IF($AT36="●",SUMIFS(ST_SUM!GI:GI,ST_SUM!$L:$L,$G36)/COUNTIFS($G:$G,$G36,$AT:$AT,"●",$A:$A,FU$5)/FU$3,0)/3600/$E36</f>
        <v>0.013822974537037</v>
      </c>
      <c r="FV36" s="0" t="n">
        <f aca="false">IF($AU36="●",SUMIFS(ST_SUM!GJ:GJ,ST_SUM!$L:$L,$G36)/COUNTIFS($G:$G,$G36,$AU:$AU,"●",$A:$A,FV$5)/FV$3,0)/3600/$E36</f>
        <v>0</v>
      </c>
      <c r="FW36" s="0" t="n">
        <f aca="false">IF($AV36="●",SUMIFS(ST_SUM!GK:GK,ST_SUM!$L:$L,$G36)/COUNTIFS($G:$G,$G36,$AV:$AV,"●",$A:$A,FW$5)/FW$3,0)/3600/$E36</f>
        <v>0.00901029541446208</v>
      </c>
      <c r="FX36" s="0" t="n">
        <f aca="false">IF($AW36="●",SUMIFS(ST_SUM!GL:GL,ST_SUM!$L:$L,$G36)/COUNTIFS($G:$G,$G36,$AW:$AW,"●",$A:$A,FX$5)/FX$3,0)/3600/$E36</f>
        <v>0.0249423611111111</v>
      </c>
      <c r="FY36" s="0" t="n">
        <f aca="false">IF($AX36="●",SUMIFS(ST_SUM!GM:GM,ST_SUM!$L:$L,$G36)/COUNTIFS($G:$G,$G36,$AX:$AX,"●",$A:$A,FY$5)/FY$3,0)/3600/$E36</f>
        <v>0.0238043816137566</v>
      </c>
      <c r="FZ36" s="0" t="n">
        <f aca="false">IF($AY36="●",SUMIFS(ST_SUM!GN:GN,ST_SUM!$L:$L,$G36)/COUNTIFS($G:$G,$G36,$AY:$AY,"●",$A:$A,FZ$5)/FZ$3,0)/3600/$E36</f>
        <v>0</v>
      </c>
      <c r="GA36" s="0" t="n">
        <f aca="false">IF($AZ36="●",SUMIFS(ST_SUM!GO:GO,ST_SUM!$L:$L,$G36)/COUNTIFS($G:$G,$G36,$AZ:$AZ,"●",$A:$A,GA$5)/GA$3,0)/3600/$E36</f>
        <v>0</v>
      </c>
      <c r="GB36" s="0" t="n">
        <f aca="false">IF($BA36="●",SUMIFS(ST_SUM!GP:GP,ST_SUM!$L:$L,$G36)/COUNTIFS($G:$G,$G36,$BA:$BA,"●",$A:$A,GB$5)/GB$3,0)/3600/$E36</f>
        <v>0</v>
      </c>
      <c r="GC36" s="0" t="n">
        <f aca="false">IF($BB36="●",SUMIFS(ST_SUM!GQ:GQ,ST_SUM!$L:$L,$G36)/COUNTIFS($G:$G,$G36,$BB:$BB,"●",$A:$A,GC$5)/GC$3,0)/3600/$E36</f>
        <v>0.00760471781305115</v>
      </c>
      <c r="GD36" s="0" t="n">
        <f aca="false">IF($BC36="●",SUMIFS(ST_SUM!GR:GR,ST_SUM!$L:$L,$G36)/COUNTIFS($G:$G,$G36,$BC:$BC,"●",$A:$A,GD$5)/GD$3,0)/3600/$E36</f>
        <v>0</v>
      </c>
      <c r="GE36" s="0" t="n">
        <f aca="false">IF($BD36="●",SUMIFS(ST_SUM!GS:GS,ST_SUM!$L:$L,$G36)/COUNTIFS($G:$G,$G36,$BD:$BD,"●",$A:$A,GE$5)/GE$3,0)/3600/$E36</f>
        <v>0.0116063264715608</v>
      </c>
      <c r="GF36" s="0" t="n">
        <f aca="false">IF($BE36="●",SUMIFS(ST_SUM!GT:GT,ST_SUM!$L:$L,$G36)/COUNTIFS($G:$G,$G36,$BE:$BE,"●",$A:$A,GF$5)/GF$3,0)/3600/$E36</f>
        <v>0.0264365079365079</v>
      </c>
      <c r="GG36" s="0" t="n">
        <f aca="false">IF($BF36="●",SUMIFS(ST_SUM!GU:GU,ST_SUM!$L:$L,$G36)/COUNTIFS($G:$G,$G36,$BF:$BF,"●",$A:$A,GG$5)/GG$3,0)/3600/$E36</f>
        <v>0.0159009755291005</v>
      </c>
      <c r="GH36" s="0" t="n">
        <f aca="false">IF($BG36="●",SUMIFS(ST_SUM!GV:GV,ST_SUM!$L:$L,$G36)/COUNTIFS($G:$G,$G36,$BG:$BG,"●",$A:$A,GH$5)/GH$3,0)/3600/$E36</f>
        <v>0.0452390046296296</v>
      </c>
      <c r="GI36" s="0" t="n">
        <f aca="false">IF($BH36="●",SUMIFS(ST_SUM!GW:GW,ST_SUM!$L:$L,$G36)/COUNTIFS($G:$G,$G36,$BH:$BH,"●",$A:$A,GI$5)/GI$3,0)/3600/$E36</f>
        <v>0.0265966435185185</v>
      </c>
      <c r="GJ36" s="0" t="n">
        <f aca="false">IF($BI36="●",SUMIFS(ST_SUM!GX:GX,ST_SUM!$L:$L,$G36)/COUNTIFS($G:$G,$G36,$BI:$BI,"●",$A:$A,GJ$5)/GJ$3,0)/3600/$E36</f>
        <v>0</v>
      </c>
      <c r="GK36" s="0" t="n">
        <f aca="false">IF($BJ36="●",SUMIFS(ST_SUM!GY:GY,ST_SUM!$L:$L,$G36)/COUNTIFS($G:$G,$G36,$BJ:$BJ,"●",$A:$A,GK$5)/GK$3,0)/3600/$E36</f>
        <v>0.00774236111111111</v>
      </c>
      <c r="GL36" s="0" t="n">
        <f aca="false">IF($BK36="●",SUMIFS(ST_SUM!GZ:GZ,ST_SUM!$L:$L,$G36)/COUNTIFS($G:$G,$G36,$BK:$BK,"●",$A:$A,GL$5)/GL$3,0)/3600/$E36</f>
        <v>0.0221065228174603</v>
      </c>
      <c r="GM36" s="0" t="n">
        <f aca="false">IF($BL36="●",SUMIFS(ST_SUM!HA:HA,ST_SUM!$L:$L,$G36)/COUNTIFS($G:$G,$G36,$BL:$BL,"●",$A:$A,GM$5)/GM$3,0)/3600/$E36</f>
        <v>0.00852892857142857</v>
      </c>
      <c r="GN36" s="0" t="n">
        <f aca="false">IF($BM36="●",SUMIFS(ST_SUM!HB:HB,ST_SUM!$L:$L,$G36)/COUNTIFS($G:$G,$G36,$BM:$BM,"●",$A:$A,GN$5)/GN$3,0)/3600/$E36</f>
        <v>0.0390914351851852</v>
      </c>
      <c r="GO36" s="0" t="n">
        <f aca="false">IF($BN36="●",SUMIFS(ST_SUM!HC:HC,ST_SUM!$L:$L,$G36)/COUNTIFS($G:$G,$G36,$BN:$BN,"●",$A:$A,GO$5)/GO$3,0)/3600/$E36</f>
        <v>0</v>
      </c>
      <c r="GP36" s="0" t="n">
        <f aca="false">IF($BO36="●",SUMIFS(ST_SUM!HD:HD,ST_SUM!$L:$L,$G36)/COUNTIFS($G:$G,$G36,$BO:$BO,"●",$A:$A,GP$5)/GP$3,0)/3600/$E36</f>
        <v>0.0102668926366843</v>
      </c>
      <c r="GQ36" s="0" t="n">
        <f aca="false">IF($BP36="●",SUMIFS(ST_SUM!HE:HE,ST_SUM!$L:$L,$G36)/COUNTIFS($G:$G,$G36,$BP:$BP,"●",$A:$A,GQ$5)/GQ$3,0)/3600/$E36</f>
        <v>0</v>
      </c>
      <c r="GR36" s="0" t="n">
        <f aca="false">IF($BQ36="●",SUMIFS(ST_SUM!HF:HF,ST_SUM!$L:$L,$G36)/COUNTIFS($G:$G,$G36,$BQ:$BQ,"●",$A:$A,GR$5)/GR$3,0)/3600/$E36</f>
        <v>0</v>
      </c>
      <c r="GS36" s="0" t="n">
        <f aca="false">IF($BR36="●",SUMIFS(ST_SUM!HG:HG,ST_SUM!$L:$L,$G36)/COUNTIFS($G:$G,$G36,$BR:$BR,"●",$A:$A,GS$5)/GS$3,0)/3600/$E36</f>
        <v>0</v>
      </c>
      <c r="GT36" s="0" t="n">
        <f aca="false">IF($BS36="●",SUMIFS(ST_SUM!HH:HH,ST_SUM!$L:$L,$G36)/COUNTIFS($G:$G,$G36,$BS:$BS,"●",$A:$A,GT$5)/GT$3,0)/3600/$E36</f>
        <v>0.00694678681657848</v>
      </c>
      <c r="GU36" s="0" t="n">
        <f aca="false">IF($BT36="●",SUMIFS(ST_SUM!HI:HI,ST_SUM!$L:$L,$G36)/COUNTIFS($G:$G,$G36,$BT:$BT,"●",$A:$A,GU$5)/GU$3,0)/3600/$E36</f>
        <v>0.0224685240299824</v>
      </c>
      <c r="GV36" s="0" t="n">
        <f aca="false">SUM(EI36:GU36)</f>
        <v>1.06176845169202</v>
      </c>
      <c r="GW36" s="0" t="n">
        <f aca="false">IF($H36="●",SUMIFS(ST_SUM!HK:HK,ST_SUM!$L:$L,$G36)/COUNTIFS($G:$G,$G36,$H:$H,"●",$A:$A,GW$5)/GW$3,0)/3600/$E36</f>
        <v>0.007200234375</v>
      </c>
      <c r="GX36" s="0" t="n">
        <f aca="false">IF($I36="●",SUMIFS(ST_SUM!HL:HL,ST_SUM!$L:$L,$G36)/COUNTIFS($G:$G,$G36,$I:$I,"●",$A:$A,GX$5)/GX$3,0)/3600/$E36</f>
        <v>0.0370907986111111</v>
      </c>
      <c r="GY36" s="0" t="n">
        <f aca="false">IF($J36="●",SUMIFS(ST_SUM!HM:HM,ST_SUM!$L:$L,$G36)/COUNTIFS($G:$G,$G36,$J:$J,"●",$A:$A,GY$5)/GY$3,0)/3600/$E36</f>
        <v>0</v>
      </c>
      <c r="GZ36" s="0" t="n">
        <f aca="false">IF($K36="●",SUMIFS(ST_SUM!HN:HN,ST_SUM!$L:$L,$G36)/COUNTIFS($G:$G,$G36,$K:$K,"●",$A:$A,GZ$5)/GZ$3,0)/3600/$E36</f>
        <v>0.0158583648989899</v>
      </c>
      <c r="HA36" s="0" t="n">
        <f aca="false">IF($L36="●",SUMIFS(ST_SUM!HO:HO,ST_SUM!$L:$L,$G36)/COUNTIFS($G:$G,$G36,$L:$L,"●",$A:$A,HA$5)/HA$3,0)/3600/$E36</f>
        <v>0</v>
      </c>
      <c r="HB36" s="0" t="n">
        <f aca="false">IF($M36="●",SUMIFS(ST_SUM!HP:HP,ST_SUM!$L:$L,$G36)/COUNTIFS($G:$G,$G36,$M:$M,"●",$A:$A,HB$5)/HB$3,0)/3600/$E36</f>
        <v>0.0135214172979798</v>
      </c>
      <c r="HC36" s="0" t="n">
        <f aca="false">IF($N36="●",SUMIFS(ST_SUM!HQ:HQ,ST_SUM!$L:$L,$G36)/COUNTIFS($G:$G,$G36,$N:$N,"●",$A:$A,HC$5)/HC$3,0)/3600/$E36</f>
        <v>0</v>
      </c>
      <c r="HD36" s="0" t="n">
        <f aca="false">IF($O36="●",SUMIFS(ST_SUM!HR:HR,ST_SUM!$L:$L,$G36,ST_SUM!$M:$M,IF($B36='PART METHOD'!$D$4,"FMCNC1",IF($B36='PART METHOD'!$D$6,"FMCNC2","STD")))/IF($B36='PART METHOD'!$D$4,COUNTIFS($G:$G,$G36,$O:$O,"●",$A:$A,HD$5,$B:$B,'PART METHOD'!$D$4),IF($B36='PART METHOD'!$D$6,COUNTIFS($G:$G,$G36,$O:$O,"●",$A:$A,HD$5,$B:$B,'PART METHOD'!$D$6),COUNTIFS($G:$G,$G36,$O:$O,"●",$A:$A,HD$5,$B:$B,"&lt;&gt;"&amp;'PART METHOD'!$D$4,$B:$B,"&lt;&gt;"&amp;'PART METHOD'!$D$6)))/HD$3,0)/3600/$E36</f>
        <v>0.020457349537037</v>
      </c>
      <c r="HE36" s="0" t="n">
        <f aca="false">IF($P36="●",SUMIFS(ST_SUM!HS:HS,ST_SUM!$L:$L,$G36,ST_SUM!$M:$M,IF($B36='PART METHOD'!$D$4,"FMCNC1",IF($B36='PART METHOD'!$D$6,"FMCNC2","STD")))/IF($B36='PART METHOD'!$D$4,COUNTIFS($G:$G,$G36,$P:$P,"●",$A:$A,HE$5,$B:$B,'PART METHOD'!$D$4),IF($B36='PART METHOD'!$D$6,COUNTIFS($G:$G,$G36,$P:$P,"●",$A:$A,HE$5,$B:$B,'PART METHOD'!$D$6),COUNTIFS($G:$G,$G36,$P:$P,"●",$A:$A,HE$5,$B:$B,"&lt;&gt;"&amp;'PART METHOD'!$D$4,$B:$B,"&lt;&gt;"&amp;'PART METHOD'!$D$6)))/HE$3,0)/3600/$E36</f>
        <v>0</v>
      </c>
      <c r="HF36" s="0" t="n">
        <f aca="false">IF($Q36="●",SUMIFS(ST_SUM!HT:HT,ST_SUM!$L:$L,$G36,ST_SUM!$M:$M,IF($B36='PART METHOD'!$D$4,"FMCNC1",IF($B36='PART METHOD'!$D$6,"FMCNC2","STD")))/IF($B36='PART METHOD'!$D$4,COUNTIFS($G:$G,$G36,$Q:$Q,"●",$A:$A,HF$5,$B:$B,'PART METHOD'!$D$4),IF($B36='PART METHOD'!$D$6,COUNTIFS($G:$G,$G36,$Q:$Q,"●",$A:$A,HF$5,$B:$B,'PART METHOD'!$D$6),COUNTIFS($G:$G,$G36,$Q:$Q,"●",$A:$A,HF$5,$B:$B,"&lt;&gt;"&amp;'PART METHOD'!$D$4,$B:$B,"&lt;&gt;"&amp;'PART METHOD'!$D$6)))/HF$3,0)/3600/$E36</f>
        <v>0.0175045028409091</v>
      </c>
      <c r="HG36" s="0" t="n">
        <f aca="false">IF($R36="●",SUMIFS(ST_SUM!HU:HU,ST_SUM!$L:$L,$G36,ST_SUM!$M:$M,IF($B36='PART METHOD'!$D$4,"FMCNC1",IF($B36='PART METHOD'!$D$6,"FMCNC2","STD")))/IF($B36='PART METHOD'!$D$4,COUNTIFS($G:$G,$G36,$R:$R,"●",$A:$A,HG$5,$B:$B,'PART METHOD'!$D$4),IF($B36='PART METHOD'!$D$6,COUNTIFS($G:$G,$G36,$R:$R,"●",$A:$A,HG$5,$B:$B,'PART METHOD'!$D$6),COUNTIFS($G:$G,$G36,$R:$R,"●",$A:$A,HG$5,$B:$B,"&lt;&gt;"&amp;'PART METHOD'!$D$4,$B:$B,"&lt;&gt;"&amp;'PART METHOD'!$D$6)))/HG$3,0)/3600/$E36</f>
        <v>0</v>
      </c>
      <c r="HH36" s="0" t="n">
        <f aca="false">IF($S36="●",SUMIFS(ST_SUM!HV:HV,ST_SUM!$L:$L,$G36,ST_SUM!$M:$M,IF($B36='PART METHOD'!$D$4,"FMCNC1",IF($B36='PART METHOD'!$D$6,"FMCNC2","STD")))/IF($B36='PART METHOD'!$D$4,COUNTIFS($G:$G,$G36,$S:$S,"●",$A:$A,HH$5,$B:$B,'PART METHOD'!$D$4),IF($B36='PART METHOD'!$D$6,COUNTIFS($G:$G,$G36,$S:$S,"●",$A:$A,HH$5,$B:$B,'PART METHOD'!$D$6),COUNTIFS($G:$G,$G36,$S:$S,"●",$A:$A,HH$5,$B:$B,"&lt;&gt;"&amp;'PART METHOD'!$D$4,$B:$B,"&lt;&gt;"&amp;'PART METHOD'!$D$6)))/HH$3,0)/3600/$E36</f>
        <v>0</v>
      </c>
      <c r="HI36" s="0" t="n">
        <f aca="false">IF($T36="●",SUMIFS(ST_SUM!HW:HW,ST_SUM!$L:$L,$G36,ST_SUM!$M:$M,IF($B36='PART METHOD'!$D$4,"FMCNC1",IF($B36='PART METHOD'!$D$6,"FMCNC2","STD")))/IF($B36='PART METHOD'!$D$4,COUNTIFS($G:$G,$G36,$T:$T,"●",$A:$A,HI$5,$B:$B,'PART METHOD'!$D$4),IF($B36='PART METHOD'!$D$6,COUNTIFS($G:$G,$G36,$T:$T,"●",$A:$A,HI$5,$B:$B,'PART METHOD'!$D$6),COUNTIFS($G:$G,$G36,$T:$T,"●",$A:$A,HI$5,$B:$B,"&lt;&gt;"&amp;'PART METHOD'!$D$4,$B:$B,"&lt;&gt;"&amp;'PART METHOD'!$D$6)))/HI$3,0)/3600/$E36</f>
        <v>0</v>
      </c>
      <c r="HJ36" s="0" t="n">
        <f aca="false">IF($U36="●",SUMIFS(ST_SUM!HX:HX,ST_SUM!$L:$L,$G36,ST_SUM!$M:$M,IF($B36='PART METHOD'!$D$4,"FMCNC1",IF($B36='PART METHOD'!$D$6,"FMCNC2","STD")))/IF($B36='PART METHOD'!$D$4,COUNTIFS($G:$G,$G36,$U:$U,"●",$A:$A,HJ$5,$B:$B,'PART METHOD'!$D$4),IF($B36='PART METHOD'!$D$6,COUNTIFS($G:$G,$G36,$U:$U,"●",$A:$A,HJ$5,$B:$B,'PART METHOD'!$D$6),COUNTIFS($G:$G,$G36,$U:$U,"●",$A:$A,HJ$5,$B:$B,"&lt;&gt;"&amp;'PART METHOD'!$D$4,$B:$B,"&lt;&gt;"&amp;'PART METHOD'!$D$6)))/HJ$3,0)/3600/$E36</f>
        <v>0</v>
      </c>
      <c r="HK36" s="0" t="n">
        <f aca="false">IF($V36="●",SUMIFS(ST_SUM!HY:HY,ST_SUM!$L:$L,$G36,ST_SUM!$M:$M,IF($B36='PART METHOD'!$D$4,"FMCNC1",IF($B36='PART METHOD'!$D$6,"FMCNC2","STD")))/IF($B36='PART METHOD'!$D$4,COUNTIFS($G:$G,$G36,$V:$V,"●",$A:$A,HK$5,$B:$B,'PART METHOD'!$D$4),IF($B36='PART METHOD'!$D$6,COUNTIFS($G:$G,$G36,$V:$V,"●",$A:$A,HK$5,$B:$B,'PART METHOD'!$D$6),COUNTIFS($G:$G,$G36,$V:$V,"●",$A:$A,HK$5,$B:$B,"&lt;&gt;"&amp;'PART METHOD'!$D$4,$B:$B,"&lt;&gt;"&amp;'PART METHOD'!$D$6)))/HK$3,0)/3600/$E36</f>
        <v>0.0442426294191919</v>
      </c>
      <c r="HL36" s="0" t="n">
        <f aca="false">IF($W36="●",SUMIFS(ST_SUM!HZ:HZ,ST_SUM!$L:$L,$G36,ST_SUM!$N:$N,IF($B36='PART METHOD'!$D$5,"HAND","STD"))/COUNTIFS($G:$G,$G36,$W:$W,"●",$A:$A,HL$5,$B:$B,IF($B36='PART METHOD'!$D$5,'PART METHOD'!$D$5,"&lt;&gt;"&amp;'PART METHOD'!$D$5))/HL$3,0)/3600/$E36</f>
        <v>0</v>
      </c>
      <c r="HM36" s="0" t="n">
        <f aca="false">IF($X36="●",SUMIFS(ST_SUM!IA:IA,ST_SUM!$L:$L,$G36)/COUNTIFS($G:$G,$G36,$X:$X,"●",$A:$A,HM$5)/HM$3,0)/3600/$E36</f>
        <v>0.0102193813131313</v>
      </c>
      <c r="HN36" s="0" t="n">
        <f aca="false">IF($Y36="●",SUMIFS(ST_SUM!IB:IB,ST_SUM!$L:$L,$G36)/COUNTIFS($G:$G,$G36,$Y:$Y,"●",$A:$A,HN$5)/HN$3,0)/3600/$E36</f>
        <v>0.00751572916666667</v>
      </c>
      <c r="HO36" s="0" t="n">
        <f aca="false">IF($Z36="●",SUMIFS(ST_SUM!IC:IC,ST_SUM!$L:$L,$G36)/COUNTIFS($G:$G,$G36,$Z:$Z,"●",$A:$A,HO$5)/HO$3,0)/3600/$E36</f>
        <v>0.0209512626262626</v>
      </c>
      <c r="HP36" s="0" t="n">
        <f aca="false">IF($AA36="●",SUMIFS(ST_SUM!ID:ID,ST_SUM!$L:$L,$G36)/COUNTIFS($G:$G,$G36,$AA:$AA,"●",$A:$A,HP$5)/HP$3,0)/3600/$E36</f>
        <v>0.017597044665404</v>
      </c>
      <c r="HQ36" s="0" t="n">
        <f aca="false">IF($AB36="●",SUMIFS(ST_SUM!IE:IE,ST_SUM!$L:$L,$G36)/COUNTIFS($G:$G,$G36,$AB:$AB,"●",$A:$A,HQ$5)/HQ$3,0)/3600/$E36</f>
        <v>0</v>
      </c>
      <c r="HR36" s="0" t="n">
        <f aca="false">IF($AC36="●",SUMIFS(ST_SUM!IF:IF,ST_SUM!$L:$L,$G36)/COUNTIFS($G:$G,$G36,$AC:$AC,"●",$A:$A,HR$5)/HR$3,0)/3600/$E36</f>
        <v>0.00146255260942761</v>
      </c>
      <c r="HS36" s="0" t="n">
        <f aca="false">IF($AD36="●",SUMIFS(ST_SUM!IG:IG,ST_SUM!$L:$L,$G36)/COUNTIFS($G:$G,$G36,$AD:$AD,"●",$A:$A,HS$5)/HS$3,0)/3600/$E36</f>
        <v>0</v>
      </c>
      <c r="HT36" s="0" t="n">
        <f aca="false">IF($AE36="●",SUMIFS(ST_SUM!IH:IH,ST_SUM!$L:$L,$G36)/COUNTIFS($G:$G,$G36,$AE:$AE,"●",$A:$A,HT$5)/HT$3,0)/3600/$E36</f>
        <v>0.0368523611111111</v>
      </c>
      <c r="HU36" s="0" t="n">
        <f aca="false">IF($AF36="●",SUMIFS(ST_SUM!II:II,ST_SUM!$L:$L,$G36)/COUNTIFS($G:$G,$G36,$AF:$AF,"●",$A:$A,HU$5)/HU$3,0)/3600/$E36</f>
        <v>0.00938968592171717</v>
      </c>
      <c r="HV36" s="0" t="n">
        <f aca="false">IF($AG36="●",SUMIFS(ST_SUM!IJ:IJ,ST_SUM!$L:$L,$G36)/COUNTIFS($G:$G,$G36,$AG:$AG,"●",$A:$A,HV$5)/HV$3,0)/3600/$E36</f>
        <v>0.0415266098484849</v>
      </c>
      <c r="HW36" s="0" t="n">
        <f aca="false">IF($AH36="●",SUMIFS(ST_SUM!IK:IK,ST_SUM!$L:$L,$G36)/COUNTIFS($G:$G,$G36,$AH:$AH,"●",$A:$A,HW$5)/HW$3,0)/3600/$E36</f>
        <v>0.0117833596380471</v>
      </c>
      <c r="HX36" s="0" t="n">
        <f aca="false">IF($AI36="●",SUMIFS(ST_SUM!IL:IL,ST_SUM!$L:$L,$G36)/COUNTIFS($G:$G,$G36,$AI:$AI,"●",$A:$A,HX$5)/HX$3,0)/3600/$E36</f>
        <v>0.00296237373737374</v>
      </c>
      <c r="HY36" s="0" t="n">
        <f aca="false">IF($AJ36="●",SUMIFS(ST_SUM!IM:IM,ST_SUM!$L:$L,$G36)/COUNTIFS($G:$G,$G36,$AJ:$AJ,"●",$A:$A,HY$5)/HY$3,0)/3600/$E36</f>
        <v>0.00270044191919192</v>
      </c>
      <c r="HZ36" s="0" t="n">
        <f aca="false">IF($AK36="●",SUMIFS(ST_SUM!IN:IN,ST_SUM!$L:$L,$G36)/COUNTIFS($G:$G,$G36,$AK:$AK,"●",$A:$A,HZ$5)/HZ$3,0)/3600/$E36</f>
        <v>0.00894597669402357</v>
      </c>
      <c r="IA36" s="0" t="n">
        <f aca="false">IF($AL36="●",SUMIFS(ST_SUM!IO:IO,ST_SUM!$L:$L,$G36)/COUNTIFS($G:$G,$G36,$AL:$AL,"●",$A:$A,IA$5)/IA$3,0)/3600/$E36</f>
        <v>0.0570269728535354</v>
      </c>
      <c r="IB36" s="0" t="n">
        <f aca="false">IF($AM36="●",SUMIFS(ST_SUM!IP:IP,ST_SUM!$L:$L,$G36)/COUNTIFS($G:$G,$G36,$AM:$AM,"●",$A:$A,IB$5)/IB$3,0)/3600/$E36</f>
        <v>0.0141372869318182</v>
      </c>
      <c r="IC36" s="0" t="n">
        <f aca="false">IF($AN36="●",SUMIFS(ST_SUM!IQ:IQ,ST_SUM!$L:$L,$G36)/COUNTIFS($G:$G,$G36,$AN:$AN,"●",$A:$A,IC$5)/IC$3,0)/3600/$E36</f>
        <v>0.0112225220959596</v>
      </c>
      <c r="ID36" s="0" t="n">
        <f aca="false">IF($AO36="●",SUMIFS(ST_SUM!IR:IR,ST_SUM!$L:$L,$G36)/COUNTIFS($G:$G,$G36,$AO:$AO,"●",$A:$A,ID$5)/ID$3,0)/3600/$E36</f>
        <v>0.0194681712962963</v>
      </c>
      <c r="IE36" s="0" t="n">
        <f aca="false">IF($AP36="●",SUMIFS(ST_SUM!IS:IS,ST_SUM!$L:$L,$G36)/COUNTIFS($G:$G,$G36,$AP:$AP,"●",$A:$A,IE$5)/IE$3,0)/3600/$E36</f>
        <v>0.0406048011363636</v>
      </c>
      <c r="IF36" s="0" t="n">
        <f aca="false">IF($AQ36="●",SUMIFS(ST_SUM!IT:IT,ST_SUM!$L:$L,$G36)/COUNTIFS($G:$G,$G36,$AQ:$AQ,"●",$A:$A,IF$5)/IF$3,0)/3600/$E36</f>
        <v>0.00173482954545455</v>
      </c>
      <c r="IG36" s="0" t="n">
        <f aca="false">IF($AR36="●",SUMIFS(ST_SUM!IU:IU,ST_SUM!$L:$L,$G36)/COUNTIFS($G:$G,$G36,$AR:$AR,"●",$A:$A,IG$5)/IG$3,0)/3600/$E36</f>
        <v>0.00692519097222222</v>
      </c>
      <c r="IH36" s="0" t="n">
        <f aca="false">IF($AS36="●",SUMIFS(ST_SUM!IV:IV,ST_SUM!$L:$L,$G36)/COUNTIFS($G:$G,$G36,$AS:$AS,"●",$A:$A,IH$5)/IH$3,0)/3600/$E36</f>
        <v>0</v>
      </c>
      <c r="II36" s="0" t="n">
        <f aca="false">IF($AT36="●",SUMIFS(ST_SUM!IW:IW,ST_SUM!$L:$L,$G36)/COUNTIFS($G:$G,$G36,$AT:$AT,"●",$A:$A,II$5)/II$3,0)/3600/$E36</f>
        <v>0.0107657039141414</v>
      </c>
      <c r="IJ36" s="0" t="n">
        <f aca="false">IF($AU36="●",SUMIFS(ST_SUM!IX:IX,ST_SUM!$L:$L,$G36)/COUNTIFS($G:$G,$G36,$AU:$AU,"●",$A:$A,IJ$5)/IJ$3,0)/3600/$E36</f>
        <v>0</v>
      </c>
      <c r="IK36" s="0" t="n">
        <f aca="false">IF($AV36="●",SUMIFS(ST_SUM!IY:IY,ST_SUM!$L:$L,$G36)/COUNTIFS($G:$G,$G36,$AV:$AV,"●",$A:$A,IK$5)/IK$3,0)/3600/$E36</f>
        <v>0.00477570496632997</v>
      </c>
      <c r="IL36" s="0" t="n">
        <f aca="false">IF($AW36="●",SUMIFS(ST_SUM!IZ:IZ,ST_SUM!$L:$L,$G36)/COUNTIFS($G:$G,$G36,$AW:$AW,"●",$A:$A,IL$5)/IL$3,0)/3600/$E36</f>
        <v>0.0163621212121212</v>
      </c>
      <c r="IM36" s="0" t="n">
        <f aca="false">IF($AX36="●",SUMIFS(ST_SUM!JA:JA,ST_SUM!$L:$L,$G36)/COUNTIFS($G:$G,$G36,$AX:$AX,"●",$A:$A,IM$5)/IM$3,0)/3600/$E36</f>
        <v>0.0146464330808081</v>
      </c>
      <c r="IN36" s="0" t="n">
        <f aca="false">IF($AY36="●",SUMIFS(ST_SUM!JB:JB,ST_SUM!$L:$L,$G36)/COUNTIFS($G:$G,$G36,$AY:$AY,"●",$A:$A,IN$5)/IN$3,0)/3600/$E36</f>
        <v>0</v>
      </c>
      <c r="IO36" s="0" t="n">
        <f aca="false">IF($AZ36="●",SUMIFS(ST_SUM!JC:JC,ST_SUM!$L:$L,$G36)/COUNTIFS($G:$G,$G36,$AZ:$AZ,"●",$A:$A,IO$5)/IO$3,0)/3600/$E36</f>
        <v>0</v>
      </c>
      <c r="IP36" s="0" t="n">
        <f aca="false">IF($BA36="●",SUMIFS(ST_SUM!JD:JD,ST_SUM!$L:$L,$G36)/COUNTIFS($G:$G,$G36,$BA:$BA,"●",$A:$A,IP$5)/IP$3,0)/3600/$E36</f>
        <v>0</v>
      </c>
      <c r="IQ36" s="0" t="n">
        <f aca="false">IF($BB36="●",SUMIFS(ST_SUM!JE:JE,ST_SUM!$L:$L,$G36)/COUNTIFS($G:$G,$G36,$BB:$BB,"●",$A:$A,IQ$5)/IQ$3,0)/3600/$E36</f>
        <v>0.00324810606060606</v>
      </c>
      <c r="IR36" s="0" t="n">
        <f aca="false">IF($BC36="●",SUMIFS(ST_SUM!JF:JF,ST_SUM!$L:$L,$G36)/COUNTIFS($G:$G,$G36,$BC:$BC,"●",$A:$A,IR$5)/IR$3,0)/3600/$E36</f>
        <v>0</v>
      </c>
      <c r="IS36" s="0" t="n">
        <f aca="false">IF($BD36="●",SUMIFS(ST_SUM!JG:JG,ST_SUM!$L:$L,$G36)/COUNTIFS($G:$G,$G36,$BD:$BD,"●",$A:$A,IS$5)/IS$3,0)/3600/$E36</f>
        <v>0.000788265467171717</v>
      </c>
      <c r="IT36" s="0" t="n">
        <f aca="false">IF($BE36="●",SUMIFS(ST_SUM!JH:JH,ST_SUM!$L:$L,$G36)/COUNTIFS($G:$G,$G36,$BE:$BE,"●",$A:$A,IT$5)/IT$3,0)/3600/$E36</f>
        <v>0.0264300710227273</v>
      </c>
      <c r="IU36" s="0" t="n">
        <f aca="false">IF($BF36="●",SUMIFS(ST_SUM!JI:JI,ST_SUM!$L:$L,$G36)/COUNTIFS($G:$G,$G36,$BF:$BF,"●",$A:$A,IU$5)/IU$3,0)/3600/$E36</f>
        <v>0.0172455097853535</v>
      </c>
      <c r="IV36" s="0" t="n">
        <f aca="false">IF($BG36="●",SUMIFS(ST_SUM!JJ:JJ,ST_SUM!$L:$L,$G36)/COUNTIFS($G:$G,$G36,$BG:$BG,"●",$A:$A,IV$5)/IV$3,0)/3600/$E36</f>
        <v>0.0389578993055556</v>
      </c>
      <c r="IW36" s="0" t="n">
        <f aca="false">IF($BH36="●",SUMIFS(ST_SUM!JK:JK,ST_SUM!$L:$L,$G36)/COUNTIFS($G:$G,$G36,$BH:$BH,"●",$A:$A,IW$5)/IW$3,0)/3600/$E36</f>
        <v>0.0238497159090909</v>
      </c>
      <c r="IX36" s="0" t="n">
        <f aca="false">IF($BI36="●",SUMIFS(ST_SUM!JL:JL,ST_SUM!$L:$L,$G36)/COUNTIFS($G:$G,$G36,$BI:$BI,"●",$A:$A,IX$5)/IX$3,0)/3600/$E36</f>
        <v>0</v>
      </c>
      <c r="IY36" s="0" t="n">
        <f aca="false">IF($BJ36="●",SUMIFS(ST_SUM!JM:JM,ST_SUM!$L:$L,$G36)/COUNTIFS($G:$G,$G36,$BJ:$BJ,"●",$A:$A,IY$5)/IY$3,0)/3600/$E36</f>
        <v>0.0060284375</v>
      </c>
      <c r="IZ36" s="0" t="n">
        <f aca="false">IF($BK36="●",SUMIFS(ST_SUM!JN:JN,ST_SUM!$L:$L,$G36)/COUNTIFS($G:$G,$G36,$BK:$BK,"●",$A:$A,IZ$5)/IZ$3,0)/3600/$E36</f>
        <v>0.0138511047979798</v>
      </c>
      <c r="JA36" s="0" t="n">
        <f aca="false">IF($BL36="●",SUMIFS(ST_SUM!JO:JO,ST_SUM!$L:$L,$G36)/COUNTIFS($G:$G,$G36,$BL:$BL,"●",$A:$A,JA$5)/JA$3,0)/3600/$E36</f>
        <v>0.00294827967171717</v>
      </c>
      <c r="JB36" s="0" t="n">
        <f aca="false">IF($BM36="●",SUMIFS(ST_SUM!JP:JP,ST_SUM!$L:$L,$G36)/COUNTIFS($G:$G,$G36,$BM:$BM,"●",$A:$A,JB$5)/JB$3,0)/3600/$E36</f>
        <v>0.0234817313762626</v>
      </c>
      <c r="JC36" s="0" t="n">
        <f aca="false">IF($BN36="●",SUMIFS(ST_SUM!JQ:JQ,ST_SUM!$L:$L,$G36)/COUNTIFS($G:$G,$G36,$BN:$BN,"●",$A:$A,JC$5)/JC$3,0)/3600/$E36</f>
        <v>0</v>
      </c>
      <c r="JD36" s="0" t="n">
        <f aca="false">IF($BO36="●",SUMIFS(ST_SUM!JR:JR,ST_SUM!$L:$L,$G36)/COUNTIFS($G:$G,$G36,$BO:$BO,"●",$A:$A,JD$5)/JD$3,0)/3600/$E36</f>
        <v>0.00731705071548822</v>
      </c>
      <c r="JE36" s="0" t="n">
        <f aca="false">IF($BP36="●",SUMIFS(ST_SUM!JS:JS,ST_SUM!$L:$L,$G36)/COUNTIFS($G:$G,$G36,$BP:$BP,"●",$A:$A,JE$5)/JE$3,0)/3600/$E36</f>
        <v>0</v>
      </c>
      <c r="JF36" s="0" t="n">
        <f aca="false">IF($BQ36="●",SUMIFS(ST_SUM!JT:JT,ST_SUM!$L:$L,$G36)/COUNTIFS($G:$G,$G36,$BQ:$BQ,"●",$A:$A,JF$5)/JF$3,0)/3600/$E36</f>
        <v>0</v>
      </c>
      <c r="JG36" s="0" t="n">
        <f aca="false">IF($BR36="●",SUMIFS(ST_SUM!JU:JU,ST_SUM!$L:$L,$G36)/COUNTIFS($G:$G,$G36,$BR:$BR,"●",$A:$A,JG$5)/JG$3,0)/3600/$E36</f>
        <v>0</v>
      </c>
      <c r="JH36" s="0" t="n">
        <f aca="false">IF($BS36="●",SUMIFS(ST_SUM!JV:JV,ST_SUM!$L:$L,$G36)/COUNTIFS($G:$G,$G36,$BS:$BS,"●",$A:$A,JH$5)/JH$3,0)/3600/$E36</f>
        <v>0.0130546085858586</v>
      </c>
      <c r="JI36" s="0" t="n">
        <f aca="false">IF($BT36="●",SUMIFS(ST_SUM!JW:JW,ST_SUM!$L:$L,$G36)/COUNTIFS($G:$G,$G36,$BT:$BT,"●",$A:$A,JI$5)/JI$3,0)/3600/$E36</f>
        <v>0.00884518097643098</v>
      </c>
      <c r="JJ36" s="0" t="n">
        <f aca="false">SUM(GW36:JI36)</f>
        <v>0.711497775410354</v>
      </c>
      <c r="JK36" s="0" t="n">
        <f aca="false">IF($H36="●",SUMIFS(ST_SUM!JY:JY,ST_SUM!$L:$L,$G36)/COUNTIFS($G:$G,$G36,$H:$H,"●",$A:$A,JK$5)/JK$3,0)/3600/$E36</f>
        <v>0.0250245052083333</v>
      </c>
      <c r="JL36" s="0" t="n">
        <f aca="false">IF($I36="●",SUMIFS(ST_SUM!JZ:JZ,ST_SUM!$L:$L,$G36)/COUNTIFS($G:$G,$G36,$I:$I,"●",$A:$A,JL$5)/JL$3,0)/3600/$E36</f>
        <v>0.0839005034722222</v>
      </c>
      <c r="JM36" s="0" t="n">
        <f aca="false">IF($J36="●",SUMIFS(ST_SUM!KA:KA,ST_SUM!$L:$L,$G36)/COUNTIFS($G:$G,$G36,$J:$J,"●",$A:$A,JM$5)/JM$3,0)/3600/$E36</f>
        <v>0</v>
      </c>
      <c r="JN36" s="0" t="n">
        <f aca="false">IF($K36="●",SUMIFS(ST_SUM!KB:KB,ST_SUM!$L:$L,$G36)/COUNTIFS($G:$G,$G36,$K:$K,"●",$A:$A,JN$5)/JN$3,0)/3600/$E36</f>
        <v>0.0380870225694444</v>
      </c>
      <c r="JO36" s="0" t="n">
        <f aca="false">IF($L36="●",SUMIFS(ST_SUM!KC:KC,ST_SUM!$L:$L,$G36)/COUNTIFS($G:$G,$G36,$L:$L,"●",$A:$A,JO$5)/JO$3,0)/3600/$E36</f>
        <v>0</v>
      </c>
      <c r="JP36" s="0" t="n">
        <f aca="false">IF($M36="●",SUMIFS(ST_SUM!KD:KD,ST_SUM!$L:$L,$G36)/COUNTIFS($G:$G,$G36,$M:$M,"●",$A:$A,JP$5)/JP$3,0)/3600/$E36</f>
        <v>0.0240014583333333</v>
      </c>
      <c r="JQ36" s="0" t="n">
        <f aca="false">IF($N36="●",SUMIFS(ST_SUM!KE:KE,ST_SUM!$L:$L,$G36)/COUNTIFS($G:$G,$G36,$N:$N,"●",$A:$A,JQ$5)/JQ$3,0)/3600/$E36</f>
        <v>0</v>
      </c>
      <c r="JR36" s="0" t="n">
        <f aca="false">IF($O36="●",SUMIFS(ST_SUM!KF:KF,ST_SUM!$L:$L,$G36,ST_SUM!$M:$M,IF($B36='PART METHOD'!$D$4,"FMCNC1",IF($B36='PART METHOD'!$D$6,"FMCNC2","STD")))/IF($B36='PART METHOD'!$D$4,COUNTIFS($G:$G,$G36,$O:$O,"●",$A:$A,JR$5,$B:$B,'PART METHOD'!$D$4),IF($B36='PART METHOD'!$D$6,COUNTIFS($G:$G,$G36,$O:$O,"●",$A:$A,JR$5,$B:$B,'PART METHOD'!$D$6),COUNTIFS($G:$G,$G36,$O:$O,"●",$A:$A,JR$5,$B:$B,"&lt;&gt;"&amp;'PART METHOD'!$D$4,$B:$B,"&lt;&gt;"&amp;'PART METHOD'!$D$6)))/JR$3,0)/3600/$E36</f>
        <v>0.0406043402777778</v>
      </c>
      <c r="JS36" s="0" t="n">
        <f aca="false">IF($P36="●",SUMIFS(ST_SUM!KG:KG,ST_SUM!$L:$L,$G36,ST_SUM!$M:$M,IF($B36='PART METHOD'!$D$4,"FMCNC1",IF($B36='PART METHOD'!$D$6,"FMCNC2","STD")))/IF($B36='PART METHOD'!$D$4,COUNTIFS($G:$G,$G36,$P:$P,"●",$A:$A,JS$5,$B:$B,'PART METHOD'!$D$4),IF($B36='PART METHOD'!$D$6,COUNTIFS($G:$G,$G36,$P:$P,"●",$A:$A,JS$5,$B:$B,'PART METHOD'!$D$6),COUNTIFS($G:$G,$G36,$P:$P,"●",$A:$A,JS$5,$B:$B,"&lt;&gt;"&amp;'PART METHOD'!$D$4,$B:$B,"&lt;&gt;"&amp;'PART METHOD'!$D$6)))/JS$3,0)/3600/$E36</f>
        <v>0</v>
      </c>
      <c r="JT36" s="0" t="n">
        <f aca="false">IF($Q36="●",SUMIFS(ST_SUM!KH:KH,ST_SUM!$L:$L,$G36,ST_SUM!$M:$M,IF($B36='PART METHOD'!$D$4,"FMCNC1",IF($B36='PART METHOD'!$D$6,"FMCNC2","STD")))/IF($B36='PART METHOD'!$D$4,COUNTIFS($G:$G,$G36,$Q:$Q,"●",$A:$A,JT$5,$B:$B,'PART METHOD'!$D$4),IF($B36='PART METHOD'!$D$6,COUNTIFS($G:$G,$G36,$Q:$Q,"●",$A:$A,JT$5,$B:$B,'PART METHOD'!$D$6),COUNTIFS($G:$G,$G36,$Q:$Q,"●",$A:$A,JT$5,$B:$B,"&lt;&gt;"&amp;'PART METHOD'!$D$4,$B:$B,"&lt;&gt;"&amp;'PART METHOD'!$D$6)))/JT$3,0)/3600/$E36</f>
        <v>0.0451416987847222</v>
      </c>
      <c r="JU36" s="0" t="n">
        <f aca="false">IF($R36="●",SUMIFS(ST_SUM!KI:KI,ST_SUM!$L:$L,$G36,ST_SUM!$M:$M,IF($B36='PART METHOD'!$D$4,"FMCNC1",IF($B36='PART METHOD'!$D$6,"FMCNC2","STD")))/IF($B36='PART METHOD'!$D$4,COUNTIFS($G:$G,$G36,$R:$R,"●",$A:$A,JU$5,$B:$B,'PART METHOD'!$D$4),IF($B36='PART METHOD'!$D$6,COUNTIFS($G:$G,$G36,$R:$R,"●",$A:$A,JU$5,$B:$B,'PART METHOD'!$D$6),COUNTIFS($G:$G,$G36,$R:$R,"●",$A:$A,JU$5,$B:$B,"&lt;&gt;"&amp;'PART METHOD'!$D$4,$B:$B,"&lt;&gt;"&amp;'PART METHOD'!$D$6)))/JU$3,0)/3600/$E36</f>
        <v>0</v>
      </c>
      <c r="JV36" s="0" t="n">
        <f aca="false">IF($S36="●",SUMIFS(ST_SUM!KJ:KJ,ST_SUM!$L:$L,$G36,ST_SUM!$M:$M,IF($B36='PART METHOD'!$D$4,"FMCNC1",IF($B36='PART METHOD'!$D$6,"FMCNC2","STD")))/IF($B36='PART METHOD'!$D$4,COUNTIFS($G:$G,$G36,$S:$S,"●",$A:$A,JV$5,$B:$B,'PART METHOD'!$D$4),IF($B36='PART METHOD'!$D$6,COUNTIFS($G:$G,$G36,$S:$S,"●",$A:$A,JV$5,$B:$B,'PART METHOD'!$D$6),COUNTIFS($G:$G,$G36,$S:$S,"●",$A:$A,JV$5,$B:$B,"&lt;&gt;"&amp;'PART METHOD'!$D$4,$B:$B,"&lt;&gt;"&amp;'PART METHOD'!$D$6)))/JV$3,0)/3600/$E36</f>
        <v>0</v>
      </c>
      <c r="JW36" s="0" t="n">
        <f aca="false">IF($T36="●",SUMIFS(ST_SUM!KK:KK,ST_SUM!$L:$L,$G36,ST_SUM!$M:$M,IF($B36='PART METHOD'!$D$4,"FMCNC1",IF($B36='PART METHOD'!$D$6,"FMCNC2","STD")))/IF($B36='PART METHOD'!$D$4,COUNTIFS($G:$G,$G36,$T:$T,"●",$A:$A,JW$5,$B:$B,'PART METHOD'!$D$4),IF($B36='PART METHOD'!$D$6,COUNTIFS($G:$G,$G36,$T:$T,"●",$A:$A,JW$5,$B:$B,'PART METHOD'!$D$6),COUNTIFS($G:$G,$G36,$T:$T,"●",$A:$A,JW$5,$B:$B,"&lt;&gt;"&amp;'PART METHOD'!$D$4,$B:$B,"&lt;&gt;"&amp;'PART METHOD'!$D$6)))/JW$3,0)/3600/$E36</f>
        <v>0</v>
      </c>
      <c r="JX36" s="0" t="n">
        <f aca="false">IF($U36="●",SUMIFS(ST_SUM!KL:KL,ST_SUM!$L:$L,$G36,ST_SUM!$M:$M,IF($B36='PART METHOD'!$D$4,"FMCNC1",IF($B36='PART METHOD'!$D$6,"FMCNC2","STD")))/IF($B36='PART METHOD'!$D$4,COUNTIFS($G:$G,$G36,$U:$U,"●",$A:$A,JX$5,$B:$B,'PART METHOD'!$D$4),IF($B36='PART METHOD'!$D$6,COUNTIFS($G:$G,$G36,$U:$U,"●",$A:$A,JX$5,$B:$B,'PART METHOD'!$D$6),COUNTIFS($G:$G,$G36,$U:$U,"●",$A:$A,JX$5,$B:$B,"&lt;&gt;"&amp;'PART METHOD'!$D$4,$B:$B,"&lt;&gt;"&amp;'PART METHOD'!$D$6)))/JX$3,0)/3600/$E36</f>
        <v>0</v>
      </c>
      <c r="JY36" s="0" t="n">
        <f aca="false">IF($V36="●",SUMIFS(ST_SUM!KM:KM,ST_SUM!$L:$L,$G36,ST_SUM!$M:$M,IF($B36='PART METHOD'!$D$4,"FMCNC1",IF($B36='PART METHOD'!$D$6,"FMCNC2","STD")))/IF($B36='PART METHOD'!$D$4,COUNTIFS($G:$G,$G36,$V:$V,"●",$A:$A,JY$5,$B:$B,'PART METHOD'!$D$4),IF($B36='PART METHOD'!$D$6,COUNTIFS($G:$G,$G36,$V:$V,"●",$A:$A,JY$5,$B:$B,'PART METHOD'!$D$6),COUNTIFS($G:$G,$G36,$V:$V,"●",$A:$A,JY$5,$B:$B,"&lt;&gt;"&amp;'PART METHOD'!$D$4,$B:$B,"&lt;&gt;"&amp;'PART METHOD'!$D$6)))/JY$3,0)/3600/$E36</f>
        <v>0.0927097222222222</v>
      </c>
      <c r="JZ36" s="0" t="n">
        <f aca="false">IF($W36="●",SUMIFS(ST_SUM!KN:KN,ST_SUM!$L:$L,$G36,ST_SUM!$N:$N,IF($B36='PART METHOD'!$D$5,"HAND","STD"))/COUNTIFS($G:$G,$G36,$W:$W,"●",$A:$A,JZ$5,$B:$B,IF($B36='PART METHOD'!$D$5,'PART METHOD'!$D$5,"&lt;&gt;"&amp;'PART METHOD'!$D$5))/JZ$3,0)/3600/$E36</f>
        <v>0</v>
      </c>
      <c r="KA36" s="0" t="n">
        <f aca="false">IF($X36="●",SUMIFS(ST_SUM!KO:KO,ST_SUM!$L:$L,$G36)/COUNTIFS($G:$G,$G36,$X:$X,"●",$A:$A,KA$5)/KA$3,0)/3600/$E36</f>
        <v>0.0165907118055556</v>
      </c>
      <c r="KB36" s="0" t="n">
        <f aca="false">IF($Y36="●",SUMIFS(ST_SUM!KP:KP,ST_SUM!$L:$L,$G36)/COUNTIFS($G:$G,$G36,$Y:$Y,"●",$A:$A,KB$5)/KB$3,0)/3600/$E36</f>
        <v>0.0268362569444444</v>
      </c>
      <c r="KC36" s="0" t="n">
        <f aca="false">IF($Z36="●",SUMIFS(ST_SUM!KQ:KQ,ST_SUM!$L:$L,$G36)/COUNTIFS($G:$G,$G36,$Z:$Z,"●",$A:$A,KC$5)/KC$3,0)/3600/$E36</f>
        <v>0.04840625</v>
      </c>
      <c r="KD36" s="0" t="n">
        <f aca="false">IF($AA36="●",SUMIFS(ST_SUM!KR:KR,ST_SUM!$L:$L,$G36)/COUNTIFS($G:$G,$G36,$AA:$AA,"●",$A:$A,KD$5)/KD$3,0)/3600/$E36</f>
        <v>0.029514525462963</v>
      </c>
      <c r="KE36" s="0" t="n">
        <f aca="false">IF($AB36="●",SUMIFS(ST_SUM!KS:KS,ST_SUM!$L:$L,$G36)/COUNTIFS($G:$G,$G36,$AB:$AB,"●",$A:$A,KE$5)/KE$3,0)/3600/$E36</f>
        <v>0</v>
      </c>
      <c r="KF36" s="0" t="n">
        <f aca="false">IF($AC36="●",SUMIFS(ST_SUM!KT:KT,ST_SUM!$L:$L,$G36)/COUNTIFS($G:$G,$G36,$AC:$AC,"●",$A:$A,KF$5)/KF$3,0)/3600/$E36</f>
        <v>0.00333975694444444</v>
      </c>
      <c r="KG36" s="0" t="n">
        <f aca="false">IF($AD36="●",SUMIFS(ST_SUM!KU:KU,ST_SUM!$L:$L,$G36)/COUNTIFS($G:$G,$G36,$AD:$AD,"●",$A:$A,KG$5)/KG$3,0)/3600/$E36</f>
        <v>0</v>
      </c>
      <c r="KH36" s="0" t="n">
        <f aca="false">IF($AE36="●",SUMIFS(ST_SUM!KV:KV,ST_SUM!$L:$L,$G36)/COUNTIFS($G:$G,$G36,$AE:$AE,"●",$A:$A,KH$5)/KH$3,0)/3600/$E36</f>
        <v>0.0842930902777778</v>
      </c>
      <c r="KI36" s="0" t="n">
        <f aca="false">IF($AF36="●",SUMIFS(ST_SUM!KW:KW,ST_SUM!$L:$L,$G36)/COUNTIFS($G:$G,$G36,$AF:$AF,"●",$A:$A,KI$5)/KI$3,0)/3600/$E36</f>
        <v>0.0241050954861111</v>
      </c>
      <c r="KJ36" s="0" t="n">
        <f aca="false">IF($AG36="●",SUMIFS(ST_SUM!KX:KX,ST_SUM!$L:$L,$G36)/COUNTIFS($G:$G,$G36,$AG:$AG,"●",$A:$A,KJ$5)/KJ$3,0)/3600/$E36</f>
        <v>0.0811747612847222</v>
      </c>
      <c r="KK36" s="0" t="n">
        <f aca="false">IF($AH36="●",SUMIFS(ST_SUM!KY:KY,ST_SUM!$L:$L,$G36)/COUNTIFS($G:$G,$G36,$AH:$AH,"●",$A:$A,KK$5)/KK$3,0)/3600/$E36</f>
        <v>0.0289877604166667</v>
      </c>
      <c r="KL36" s="0" t="n">
        <f aca="false">IF($AI36="●",SUMIFS(ST_SUM!KZ:KZ,ST_SUM!$L:$L,$G36)/COUNTIFS($G:$G,$G36,$AI:$AI,"●",$A:$A,KL$5)/KL$3,0)/3600/$E36</f>
        <v>0.01350375</v>
      </c>
      <c r="KM36" s="0" t="n">
        <f aca="false">IF($AJ36="●",SUMIFS(ST_SUM!LA:LA,ST_SUM!$L:$L,$G36)/COUNTIFS($G:$G,$G36,$AJ:$AJ,"●",$A:$A,KM$5)/KM$3,0)/3600/$E36</f>
        <v>0.0047609375</v>
      </c>
      <c r="KN36" s="0" t="n">
        <f aca="false">IF($AK36="●",SUMIFS(ST_SUM!LB:LB,ST_SUM!$L:$L,$G36)/COUNTIFS($G:$G,$G36,$AK:$AK,"●",$A:$A,KN$5)/KN$3,0)/3600/$E36</f>
        <v>0.0195011631944444</v>
      </c>
      <c r="KO36" s="0" t="n">
        <f aca="false">IF($AL36="●",SUMIFS(ST_SUM!LC:LC,ST_SUM!$L:$L,$G36)/COUNTIFS($G:$G,$G36,$AL:$AL,"●",$A:$A,KO$5)/KO$3,0)/3600/$E36</f>
        <v>0.12460734375</v>
      </c>
      <c r="KP36" s="0" t="n">
        <f aca="false">IF($AM36="●",SUMIFS(ST_SUM!LD:LD,ST_SUM!$L:$L,$G36)/COUNTIFS($G:$G,$G36,$AM:$AM,"●",$A:$A,KP$5)/KP$3,0)/3600/$E36</f>
        <v>0.0310519010416667</v>
      </c>
      <c r="KQ36" s="0" t="n">
        <f aca="false">IF($AN36="●",SUMIFS(ST_SUM!LE:LE,ST_SUM!$L:$L,$G36)/COUNTIFS($G:$G,$G36,$AN:$AN,"●",$A:$A,KQ$5)/KQ$3,0)/3600/$E36</f>
        <v>0.0257134548611111</v>
      </c>
      <c r="KR36" s="0" t="n">
        <f aca="false">IF($AO36="●",SUMIFS(ST_SUM!LF:LF,ST_SUM!$L:$L,$G36)/COUNTIFS($G:$G,$G36,$AO:$AO,"●",$A:$A,KR$5)/KR$3,0)/3600/$E36</f>
        <v>0.0297827199074074</v>
      </c>
      <c r="KS36" s="0" t="n">
        <f aca="false">IF($AP36="●",SUMIFS(ST_SUM!LG:LG,ST_SUM!$L:$L,$G36)/COUNTIFS($G:$G,$G36,$AP:$AP,"●",$A:$A,KS$5)/KS$3,0)/3600/$E36</f>
        <v>0.112693541666667</v>
      </c>
      <c r="KT36" s="0" t="n">
        <f aca="false">IF($AQ36="●",SUMIFS(ST_SUM!LH:LH,ST_SUM!$L:$L,$G36)/COUNTIFS($G:$G,$G36,$AQ:$AQ,"●",$A:$A,KT$5)/KT$3,0)/3600/$E36</f>
        <v>0.0144247916666667</v>
      </c>
      <c r="KU36" s="0" t="n">
        <f aca="false">IF($AR36="●",SUMIFS(ST_SUM!LI:LI,ST_SUM!$L:$L,$G36)/COUNTIFS($G:$G,$G36,$AR:$AR,"●",$A:$A,KU$5)/KU$3,0)/3600/$E36</f>
        <v>0.0197773611111111</v>
      </c>
      <c r="KV36" s="0" t="n">
        <f aca="false">IF($AS36="●",SUMIFS(ST_SUM!LJ:LJ,ST_SUM!$L:$L,$G36)/COUNTIFS($G:$G,$G36,$AS:$AS,"●",$A:$A,KV$5)/KV$3,0)/3600/$E36</f>
        <v>0</v>
      </c>
      <c r="KW36" s="0" t="n">
        <f aca="false">IF($AT36="●",SUMIFS(ST_SUM!LK:LK,ST_SUM!$L:$L,$G36)/COUNTIFS($G:$G,$G36,$AT:$AT,"●",$A:$A,KW$5)/KW$3,0)/3600/$E36</f>
        <v>0.0199758246527778</v>
      </c>
      <c r="KX36" s="0" t="n">
        <f aca="false">IF($AU36="●",SUMIFS(ST_SUM!LL:LL,ST_SUM!$L:$L,$G36)/COUNTIFS($G:$G,$G36,$AU:$AU,"●",$A:$A,KX$5)/KX$3,0)/3600/$E36</f>
        <v>0</v>
      </c>
      <c r="KY36" s="0" t="n">
        <f aca="false">IF($AV36="●",SUMIFS(ST_SUM!LM:LM,ST_SUM!$L:$L,$G36)/COUNTIFS($G:$G,$G36,$AV:$AV,"●",$A:$A,KY$5)/KY$3,0)/3600/$E36</f>
        <v>0.0107647106481481</v>
      </c>
      <c r="KZ36" s="0" t="n">
        <f aca="false">IF($AW36="●",SUMIFS(ST_SUM!LN:LN,ST_SUM!$L:$L,$G36)/COUNTIFS($G:$G,$G36,$AW:$AW,"●",$A:$A,KZ$5)/KZ$3,0)/3600/$E36</f>
        <v>0.0304491666666667</v>
      </c>
      <c r="LA36" s="0" t="n">
        <f aca="false">IF($AX36="●",SUMIFS(ST_SUM!LO:LO,ST_SUM!$L:$L,$G36)/COUNTIFS($G:$G,$G36,$AX:$AX,"●",$A:$A,LA$5)/LA$3,0)/3600/$E36</f>
        <v>0.0382994039351852</v>
      </c>
      <c r="LB36" s="0" t="n">
        <f aca="false">IF($AY36="●",SUMIFS(ST_SUM!LP:LP,ST_SUM!$L:$L,$G36)/COUNTIFS($G:$G,$G36,$AY:$AY,"●",$A:$A,LB$5)/LB$3,0)/3600/$E36</f>
        <v>0</v>
      </c>
      <c r="LC36" s="0" t="n">
        <f aca="false">IF($AZ36="●",SUMIFS(ST_SUM!LQ:LQ,ST_SUM!$L:$L,$G36)/COUNTIFS($G:$G,$G36,$AZ:$AZ,"●",$A:$A,LC$5)/LC$3,0)/3600/$E36</f>
        <v>0</v>
      </c>
      <c r="LD36" s="0" t="n">
        <f aca="false">IF($BA36="●",SUMIFS(ST_SUM!LR:LR,ST_SUM!$L:$L,$G36)/COUNTIFS($G:$G,$G36,$BA:$BA,"●",$A:$A,LD$5)/LD$3,0)/3600/$E36</f>
        <v>0</v>
      </c>
      <c r="LE36" s="0" t="n">
        <f aca="false">IF($BB36="●",SUMIFS(ST_SUM!LS:LS,ST_SUM!$L:$L,$G36)/COUNTIFS($G:$G,$G36,$BB:$BB,"●",$A:$A,LE$5)/LE$3,0)/3600/$E36</f>
        <v>0.0129421296296296</v>
      </c>
      <c r="LF36" s="0" t="n">
        <f aca="false">IF($BC36="●",SUMIFS(ST_SUM!LT:LT,ST_SUM!$L:$L,$G36)/COUNTIFS($G:$G,$G36,$BC:$BC,"●",$A:$A,LF$5)/LF$3,0)/3600/$E36</f>
        <v>0</v>
      </c>
      <c r="LG36" s="0" t="n">
        <f aca="false">IF($BD36="●",SUMIFS(ST_SUM!LU:LU,ST_SUM!$L:$L,$G36)/COUNTIFS($G:$G,$G36,$BD:$BD,"●",$A:$A,LG$5)/LG$3,0)/3600/$E36</f>
        <v>0.0132161197916667</v>
      </c>
      <c r="LH36" s="0" t="n">
        <f aca="false">IF($BE36="●",SUMIFS(ST_SUM!LV:LV,ST_SUM!$L:$L,$G36)/COUNTIFS($G:$G,$G36,$BE:$BE,"●",$A:$A,LH$5)/LH$3,0)/3600/$E36</f>
        <v>0.0480306944444444</v>
      </c>
      <c r="LI36" s="0" t="n">
        <f aca="false">IF($BF36="●",SUMIFS(ST_SUM!LW:LW,ST_SUM!$L:$L,$G36)/COUNTIFS($G:$G,$G36,$BF:$BF,"●",$A:$A,LI$5)/LI$3,0)/3600/$E36</f>
        <v>0.0306006336805556</v>
      </c>
      <c r="LJ36" s="0" t="n">
        <f aca="false">IF($BG36="●",SUMIFS(ST_SUM!LX:LX,ST_SUM!$L:$L,$G36)/COUNTIFS($G:$G,$G36,$BG:$BG,"●",$A:$A,LJ$5)/LJ$3,0)/3600/$E36</f>
        <v>0.0818552430555556</v>
      </c>
      <c r="LK36" s="0" t="n">
        <f aca="false">IF($BH36="●",SUMIFS(ST_SUM!LY:LY,ST_SUM!$L:$L,$G36)/COUNTIFS($G:$G,$G36,$BH:$BH,"●",$A:$A,LK$5)/LK$3,0)/3600/$E36</f>
        <v>0.0367830729166667</v>
      </c>
      <c r="LL36" s="0" t="n">
        <f aca="false">IF($BI36="●",SUMIFS(ST_SUM!LZ:LZ,ST_SUM!$L:$L,$G36)/COUNTIFS($G:$G,$G36,$BI:$BI,"●",$A:$A,LL$5)/LL$3,0)/3600/$E36</f>
        <v>0</v>
      </c>
      <c r="LM36" s="0" t="n">
        <f aca="false">IF($BJ36="●",SUMIFS(ST_SUM!MA:MA,ST_SUM!$L:$L,$G36)/COUNTIFS($G:$G,$G36,$BJ:$BJ,"●",$A:$A,LM$5)/LM$3,0)/3600/$E36</f>
        <v>0.0210874348958333</v>
      </c>
      <c r="LN36" s="0" t="n">
        <f aca="false">IF($BK36="●",SUMIFS(ST_SUM!MB:MB,ST_SUM!$L:$L,$G36)/COUNTIFS($G:$G,$G36,$BK:$BK,"●",$A:$A,LN$5)/LN$3,0)/3600/$E36</f>
        <v>0.0366458854166667</v>
      </c>
      <c r="LO36" s="0" t="n">
        <f aca="false">IF($BL36="●",SUMIFS(ST_SUM!MC:MC,ST_SUM!$L:$L,$G36)/COUNTIFS($G:$G,$G36,$BL:$BL,"●",$A:$A,LO$5)/LO$3,0)/3600/$E36</f>
        <v>0.0109080859375</v>
      </c>
      <c r="LP36" s="0" t="n">
        <f aca="false">IF($BM36="●",SUMIFS(ST_SUM!MD:MD,ST_SUM!$L:$L,$G36)/COUNTIFS($G:$G,$G36,$BM:$BM,"●",$A:$A,LP$5)/LP$3,0)/3600/$E36</f>
        <v>0.0652819791666667</v>
      </c>
      <c r="LQ36" s="0" t="n">
        <f aca="false">IF($BN36="●",SUMIFS(ST_SUM!ME:ME,ST_SUM!$L:$L,$G36)/COUNTIFS($G:$G,$G36,$BN:$BN,"●",$A:$A,LQ$5)/LQ$3,0)/3600/$E36</f>
        <v>0</v>
      </c>
      <c r="LR36" s="0" t="n">
        <f aca="false">IF($BO36="●",SUMIFS(ST_SUM!MF:MF,ST_SUM!$L:$L,$G36)/COUNTIFS($G:$G,$G36,$BO:$BO,"●",$A:$A,LR$5)/LR$3,0)/3600/$E36</f>
        <v>0.0174916840277778</v>
      </c>
      <c r="LS36" s="0" t="n">
        <f aca="false">IF($BP36="●",SUMIFS(ST_SUM!MG:MG,ST_SUM!$L:$L,$G36)/COUNTIFS($G:$G,$G36,$BP:$BP,"●",$A:$A,LS$5)/LS$3,0)/3600/$E36</f>
        <v>0</v>
      </c>
      <c r="LT36" s="0" t="n">
        <f aca="false">IF($BQ36="●",SUMIFS(ST_SUM!MH:MH,ST_SUM!$L:$L,$G36)/COUNTIFS($G:$G,$G36,$BQ:$BQ,"●",$A:$A,LT$5)/LT$3,0)/3600/$E36</f>
        <v>0</v>
      </c>
      <c r="LU36" s="0" t="n">
        <f aca="false">IF($BR36="●",SUMIFS(ST_SUM!MI:MI,ST_SUM!$L:$L,$G36)/COUNTIFS($G:$G,$G36,$BR:$BR,"●",$A:$A,LU$5)/LU$3,0)/3600/$E36</f>
        <v>0</v>
      </c>
      <c r="LV36" s="0" t="n">
        <f aca="false">IF($BS36="●",SUMIFS(ST_SUM!MJ:MJ,ST_SUM!$L:$L,$G36)/COUNTIFS($G:$G,$G36,$BS:$BS,"●",$A:$A,LV$5)/LV$3,0)/3600/$E36</f>
        <v>0.0271759982638889</v>
      </c>
      <c r="LW36" s="0" t="n">
        <f aca="false">IF($BT36="●",SUMIFS(ST_SUM!MK:MK,ST_SUM!$L:$L,$G36)/COUNTIFS($G:$G,$G36,$BT:$BT,"●",$A:$A,LW$5)/LW$3,0)/3600/$E36</f>
        <v>0.0250940885416667</v>
      </c>
      <c r="LX36" s="0" t="n">
        <f aca="false">SUM(JK36:LW36)</f>
        <v>1.61513657986111</v>
      </c>
      <c r="LY36" s="0" t="n">
        <f aca="false">IF($H36="●",SUMIFS(ST_SUM!MM:MM,ST_SUM!$L:$L,$G36)/COUNTIFS($G:$G,$G36,$H:$H,"●",$A:$A,LY$5)/LY$3,0)/3600/$E36</f>
        <v>0.02011390625</v>
      </c>
      <c r="LZ36" s="0" t="n">
        <f aca="false">IF($I36="●",SUMIFS(ST_SUM!MN:MN,ST_SUM!$L:$L,$G36)/COUNTIFS($G:$G,$G36,$I:$I,"●",$A:$A,LZ$5)/LZ$3,0)/3600/$E36</f>
        <v>0.0511665343915344</v>
      </c>
      <c r="MA36" s="0" t="n">
        <f aca="false">IF($J36="●",SUMIFS(ST_SUM!MO:MO,ST_SUM!$L:$L,$G36)/COUNTIFS($G:$G,$G36,$J:$J,"●",$A:$A,MA$5)/MA$3,0)/3600/$E36</f>
        <v>0</v>
      </c>
      <c r="MB36" s="0" t="n">
        <f aca="false">IF($K36="●",SUMIFS(ST_SUM!MP:MP,ST_SUM!$L:$L,$G36)/COUNTIFS($G:$G,$G36,$K:$K,"●",$A:$A,MB$5)/MB$3,0)/3600/$E36</f>
        <v>0.0299190476190476</v>
      </c>
      <c r="MC36" s="0" t="n">
        <f aca="false">IF($L36="●",SUMIFS(ST_SUM!MQ:MQ,ST_SUM!$L:$L,$G36)/COUNTIFS($G:$G,$G36,$L:$L,"●",$A:$A,MC$5)/MC$3,0)/3600/$E36</f>
        <v>0</v>
      </c>
      <c r="MD36" s="0" t="n">
        <f aca="false">IF($M36="●",SUMIFS(ST_SUM!MR:MR,ST_SUM!$L:$L,$G36)/COUNTIFS($G:$G,$G36,$M:$M,"●",$A:$A,MD$5)/MD$3,0)/3600/$E36</f>
        <v>0.0181036623677249</v>
      </c>
      <c r="ME36" s="0" t="n">
        <f aca="false">IF($N36="●",SUMIFS(ST_SUM!MS:MS,ST_SUM!$L:$L,$G36)/COUNTIFS($G:$G,$G36,$N:$N,"●",$A:$A,ME$5)/ME$3,0)/3600/$E36</f>
        <v>0</v>
      </c>
      <c r="MF36" s="0" t="n">
        <f aca="false">IF($O36="●",SUMIFS(ST_SUM!MT:MT,ST_SUM!$L:$L,$G36,ST_SUM!$M:$M,IF($B36='PART METHOD'!$D$4,"FMCNC1",IF($B36='PART METHOD'!$D$6,"FMCNC2","STD")))/IF($B36='PART METHOD'!$D$4,COUNTIFS($G:$G,$G36,$O:$O,"●",$A:$A,MF$5,$B:$B,'PART METHOD'!$D$4),IF($B36='PART METHOD'!$D$6,COUNTIFS($G:$G,$G36,$O:$O,"●",$A:$A,MF$5,$B:$B,'PART METHOD'!$D$6),COUNTIFS($G:$G,$G36,$O:$O,"●",$A:$A,MF$5,$B:$B,"&lt;&gt;"&amp;'PART METHOD'!$D$4,$B:$B,"&lt;&gt;"&amp;'PART METHOD'!$D$6)))/MF$3,0)/3600/$E36</f>
        <v>0.0238628527336861</v>
      </c>
      <c r="MG36" s="0" t="n">
        <f aca="false">IF($P36="●",SUMIFS(ST_SUM!MU:MU,ST_SUM!$L:$L,$G36,ST_SUM!$M:$M,IF($B36='PART METHOD'!$D$4,"FMCNC1",IF($B36='PART METHOD'!$D$6,"FMCNC2","STD")))/IF($B36='PART METHOD'!$D$4,COUNTIFS($G:$G,$G36,$P:$P,"●",$A:$A,MG$5,$B:$B,'PART METHOD'!$D$4),IF($B36='PART METHOD'!$D$6,COUNTIFS($G:$G,$G36,$P:$P,"●",$A:$A,MG$5,$B:$B,'PART METHOD'!$D$6),COUNTIFS($G:$G,$G36,$P:$P,"●",$A:$A,MG$5,$B:$B,"&lt;&gt;"&amp;'PART METHOD'!$D$4,$B:$B,"&lt;&gt;"&amp;'PART METHOD'!$D$6)))/MG$3,0)/3600/$E36</f>
        <v>0</v>
      </c>
      <c r="MH36" s="0" t="n">
        <f aca="false">IF($Q36="●",SUMIFS(ST_SUM!MV:MV,ST_SUM!$L:$L,$G36,ST_SUM!$M:$M,IF($B36='PART METHOD'!$D$4,"FMCNC1",IF($B36='PART METHOD'!$D$6,"FMCNC2","STD")))/IF($B36='PART METHOD'!$D$4,COUNTIFS($G:$G,$G36,$Q:$Q,"●",$A:$A,MH$5,$B:$B,'PART METHOD'!$D$4),IF($B36='PART METHOD'!$D$6,COUNTIFS($G:$G,$G36,$Q:$Q,"●",$A:$A,MH$5,$B:$B,'PART METHOD'!$D$6),COUNTIFS($G:$G,$G36,$Q:$Q,"●",$A:$A,MH$5,$B:$B,"&lt;&gt;"&amp;'PART METHOD'!$D$4,$B:$B,"&lt;&gt;"&amp;'PART METHOD'!$D$6)))/MH$3,0)/3600/$E36</f>
        <v>0.031511880787037</v>
      </c>
      <c r="MI36" s="0" t="n">
        <f aca="false">IF($R36="●",SUMIFS(ST_SUM!MW:MW,ST_SUM!$L:$L,$G36,ST_SUM!$M:$M,IF($B36='PART METHOD'!$D$4,"FMCNC1",IF($B36='PART METHOD'!$D$6,"FMCNC2","STD")))/IF($B36='PART METHOD'!$D$4,COUNTIFS($G:$G,$G36,$R:$R,"●",$A:$A,MI$5,$B:$B,'PART METHOD'!$D$4),IF($B36='PART METHOD'!$D$6,COUNTIFS($G:$G,$G36,$R:$R,"●",$A:$A,MI$5,$B:$B,'PART METHOD'!$D$6),COUNTIFS($G:$G,$G36,$R:$R,"●",$A:$A,MI$5,$B:$B,"&lt;&gt;"&amp;'PART METHOD'!$D$4,$B:$B,"&lt;&gt;"&amp;'PART METHOD'!$D$6)))/MI$3,0)/3600/$E36</f>
        <v>0</v>
      </c>
      <c r="MJ36" s="0" t="n">
        <f aca="false">IF($S36="●",SUMIFS(ST_SUM!MX:MX,ST_SUM!$L:$L,$G36,ST_SUM!$M:$M,IF($B36='PART METHOD'!$D$4,"FMCNC1",IF($B36='PART METHOD'!$D$6,"FMCNC2","STD")))/IF($B36='PART METHOD'!$D$4,COUNTIFS($G:$G,$G36,$S:$S,"●",$A:$A,MJ$5,$B:$B,'PART METHOD'!$D$4),IF($B36='PART METHOD'!$D$6,COUNTIFS($G:$G,$G36,$S:$S,"●",$A:$A,MJ$5,$B:$B,'PART METHOD'!$D$6),COUNTIFS($G:$G,$G36,$S:$S,"●",$A:$A,MJ$5,$B:$B,"&lt;&gt;"&amp;'PART METHOD'!$D$4,$B:$B,"&lt;&gt;"&amp;'PART METHOD'!$D$6)))/MJ$3,0)/3600/$E36</f>
        <v>0</v>
      </c>
      <c r="MK36" s="0" t="n">
        <f aca="false">IF($T36="●",SUMIFS(ST_SUM!MY:MY,ST_SUM!$L:$L,$G36,ST_SUM!$M:$M,IF($B36='PART METHOD'!$D$4,"FMCNC1",IF($B36='PART METHOD'!$D$6,"FMCNC2","STD")))/IF($B36='PART METHOD'!$D$4,COUNTIFS($G:$G,$G36,$T:$T,"●",$A:$A,MK$5,$B:$B,'PART METHOD'!$D$4),IF($B36='PART METHOD'!$D$6,COUNTIFS($G:$G,$G36,$T:$T,"●",$A:$A,MK$5,$B:$B,'PART METHOD'!$D$6),COUNTIFS($G:$G,$G36,$T:$T,"●",$A:$A,MK$5,$B:$B,"&lt;&gt;"&amp;'PART METHOD'!$D$4,$B:$B,"&lt;&gt;"&amp;'PART METHOD'!$D$6)))/MK$3,0)/3600/$E36</f>
        <v>0</v>
      </c>
      <c r="ML36" s="0" t="n">
        <f aca="false">IF($U36="●",SUMIFS(ST_SUM!MZ:MZ,ST_SUM!$L:$L,$G36,ST_SUM!$M:$M,IF($B36='PART METHOD'!$D$4,"FMCNC1",IF($B36='PART METHOD'!$D$6,"FMCNC2","STD")))/IF($B36='PART METHOD'!$D$4,COUNTIFS($G:$G,$G36,$U:$U,"●",$A:$A,ML$5,$B:$B,'PART METHOD'!$D$4),IF($B36='PART METHOD'!$D$6,COUNTIFS($G:$G,$G36,$U:$U,"●",$A:$A,ML$5,$B:$B,'PART METHOD'!$D$6),COUNTIFS($G:$G,$G36,$U:$U,"●",$A:$A,ML$5,$B:$B,"&lt;&gt;"&amp;'PART METHOD'!$D$4,$B:$B,"&lt;&gt;"&amp;'PART METHOD'!$D$6)))/ML$3,0)/3600/$E36</f>
        <v>0</v>
      </c>
      <c r="MM36" s="0" t="n">
        <f aca="false">IF($V36="●",SUMIFS(ST_SUM!NA:NA,ST_SUM!$L:$L,$G36,ST_SUM!$M:$M,IF($B36='PART METHOD'!$D$4,"FMCNC1",IF($B36='PART METHOD'!$D$6,"FMCNC2","STD")))/IF($B36='PART METHOD'!$D$4,COUNTIFS($G:$G,$G36,$V:$V,"●",$A:$A,MM$5,$B:$B,'PART METHOD'!$D$4),IF($B36='PART METHOD'!$D$6,COUNTIFS($G:$G,$G36,$V:$V,"●",$A:$A,MM$5,$B:$B,'PART METHOD'!$D$6),COUNTIFS($G:$G,$G36,$V:$V,"●",$A:$A,MM$5,$B:$B,"&lt;&gt;"&amp;'PART METHOD'!$D$4,$B:$B,"&lt;&gt;"&amp;'PART METHOD'!$D$6)))/MM$3,0)/3600/$E36</f>
        <v>0.0628308341600529</v>
      </c>
      <c r="MN36" s="0" t="n">
        <f aca="false">IF($W36="●",SUMIFS(ST_SUM!NB:NB,ST_SUM!$L:$L,$G36,ST_SUM!$N:$N,IF($B36='PART METHOD'!$D$5,"HAND","STD"))/COUNTIFS($G:$G,$G36,$W:$W,"●",$A:$A,MN$5,$B:$B,IF($B36='PART METHOD'!$D$5,'PART METHOD'!$D$5,"&lt;&gt;"&amp;'PART METHOD'!$D$5))/MN$3,0)/3600/$E36</f>
        <v>0</v>
      </c>
      <c r="MO36" s="0" t="n">
        <f aca="false">IF($X36="●",SUMIFS(ST_SUM!NC:NC,ST_SUM!$L:$L,$G36)/COUNTIFS($G:$G,$G36,$X:$X,"●",$A:$A,MO$5)/MO$3,0)/3600/$E36</f>
        <v>0.0102203207671958</v>
      </c>
      <c r="MP36" s="0" t="n">
        <f aca="false">IF($Y36="●",SUMIFS(ST_SUM!ND:ND,ST_SUM!$L:$L,$G36)/COUNTIFS($G:$G,$G36,$Y:$Y,"●",$A:$A,MP$5)/MP$3,0)/3600/$E36</f>
        <v>0.0107754298941799</v>
      </c>
      <c r="MQ36" s="0" t="n">
        <f aca="false">IF($Z36="●",SUMIFS(ST_SUM!NE:NE,ST_SUM!$L:$L,$G36)/COUNTIFS($G:$G,$G36,$Z:$Z,"●",$A:$A,MQ$5)/MQ$3,0)/3600/$E36</f>
        <v>0.0280859953703704</v>
      </c>
      <c r="MR36" s="0" t="n">
        <f aca="false">IF($AA36="●",SUMIFS(ST_SUM!NF:NF,ST_SUM!$L:$L,$G36)/COUNTIFS($G:$G,$G36,$AA:$AA,"●",$A:$A,MR$5)/MR$3,0)/3600/$E36</f>
        <v>0.0141233961640212</v>
      </c>
      <c r="MS36" s="0" t="n">
        <f aca="false">IF($AB36="●",SUMIFS(ST_SUM!NG:NG,ST_SUM!$L:$L,$G36)/COUNTIFS($G:$G,$G36,$AB:$AB,"●",$A:$A,MS$5)/MS$3,0)/3600/$E36</f>
        <v>0</v>
      </c>
      <c r="MT36" s="0" t="n">
        <f aca="false">IF($AC36="●",SUMIFS(ST_SUM!NH:NH,ST_SUM!$L:$L,$G36)/COUNTIFS($G:$G,$G36,$AC:$AC,"●",$A:$A,MT$5)/MT$3,0)/3600/$E36</f>
        <v>0.00474614197530864</v>
      </c>
      <c r="MU36" s="0" t="n">
        <f aca="false">IF($AD36="●",SUMIFS(ST_SUM!NI:NI,ST_SUM!$L:$L,$G36)/COUNTIFS($G:$G,$G36,$AD:$AD,"●",$A:$A,MU$5)/MU$3,0)/3600/$E36</f>
        <v>0</v>
      </c>
      <c r="MV36" s="0" t="n">
        <f aca="false">IF($AE36="●",SUMIFS(ST_SUM!NJ:NJ,ST_SUM!$L:$L,$G36)/COUNTIFS($G:$G,$G36,$AE:$AE,"●",$A:$A,MV$5)/MV$3,0)/3600/$E36</f>
        <v>0.0427733961640212</v>
      </c>
      <c r="MW36" s="0" t="n">
        <f aca="false">IF($AF36="●",SUMIFS(ST_SUM!NK:NK,ST_SUM!$L:$L,$G36)/COUNTIFS($G:$G,$G36,$AF:$AF,"●",$A:$A,MW$5)/MW$3,0)/3600/$E36</f>
        <v>0.0236563988095238</v>
      </c>
      <c r="MX36" s="0" t="n">
        <f aca="false">IF($AG36="●",SUMIFS(ST_SUM!NL:NL,ST_SUM!$L:$L,$G36)/COUNTIFS($G:$G,$G36,$AG:$AG,"●",$A:$A,MX$5)/MX$3,0)/3600/$E36</f>
        <v>0.0642943452380952</v>
      </c>
      <c r="MY36" s="0" t="n">
        <f aca="false">IF($AH36="●",SUMIFS(ST_SUM!NM:NM,ST_SUM!$L:$L,$G36)/COUNTIFS($G:$G,$G36,$AH:$AH,"●",$A:$A,MY$5)/MY$3,0)/3600/$E36</f>
        <v>0.0160696538800705</v>
      </c>
      <c r="MZ36" s="0" t="n">
        <f aca="false">IF($AI36="●",SUMIFS(ST_SUM!NN:NN,ST_SUM!$L:$L,$G36)/COUNTIFS($G:$G,$G36,$AI:$AI,"●",$A:$A,MZ$5)/MZ$3,0)/3600/$E36</f>
        <v>0.00932093253968254</v>
      </c>
      <c r="NA36" s="0" t="n">
        <f aca="false">IF($AJ36="●",SUMIFS(ST_SUM!NO:NO,ST_SUM!$L:$L,$G36)/COUNTIFS($G:$G,$G36,$AJ:$AJ,"●",$A:$A,NA$5)/NA$3,0)/3600/$E36</f>
        <v>0.0024672619047619</v>
      </c>
      <c r="NB36" s="0" t="n">
        <f aca="false">IF($AK36="●",SUMIFS(ST_SUM!NP:NP,ST_SUM!$L:$L,$G36)/COUNTIFS($G:$G,$G36,$AK:$AK,"●",$A:$A,NB$5)/NB$3,0)/3600/$E36</f>
        <v>0.0119802281746032</v>
      </c>
      <c r="NC36" s="0" t="n">
        <f aca="false">IF($AL36="●",SUMIFS(ST_SUM!NQ:NQ,ST_SUM!$L:$L,$G36)/COUNTIFS($G:$G,$G36,$AL:$AL,"●",$A:$A,NC$5)/NC$3,0)/3600/$E36</f>
        <v>0.0971097222222222</v>
      </c>
      <c r="ND36" s="0" t="n">
        <f aca="false">IF($AM36="●",SUMIFS(ST_SUM!NR:NR,ST_SUM!$L:$L,$G36)/COUNTIFS($G:$G,$G36,$AM:$AM,"●",$A:$A,ND$5)/ND$3,0)/3600/$E36</f>
        <v>0.0298372685185185</v>
      </c>
      <c r="NE36" s="0" t="n">
        <f aca="false">IF($AN36="●",SUMIFS(ST_SUM!NS:NS,ST_SUM!$L:$L,$G36)/COUNTIFS($G:$G,$G36,$AN:$AN,"●",$A:$A,NE$5)/NE$3,0)/3600/$E36</f>
        <v>0.0175871527777778</v>
      </c>
      <c r="NF36" s="0" t="n">
        <f aca="false">IF($AO36="●",SUMIFS(ST_SUM!NT:NT,ST_SUM!$L:$L,$G36)/COUNTIFS($G:$G,$G36,$AO:$AO,"●",$A:$A,NF$5)/NF$3,0)/3600/$E36</f>
        <v>0.0169120138888889</v>
      </c>
      <c r="NG36" s="0" t="n">
        <f aca="false">IF($AP36="●",SUMIFS(ST_SUM!NU:NU,ST_SUM!$L:$L,$G36)/COUNTIFS($G:$G,$G36,$AP:$AP,"●",$A:$A,NG$5)/NG$3,0)/3600/$E36</f>
        <v>0.0496473544973545</v>
      </c>
      <c r="NH36" s="0" t="n">
        <f aca="false">IF($AQ36="●",SUMIFS(ST_SUM!NV:NV,ST_SUM!$L:$L,$G36)/COUNTIFS($G:$G,$G36,$AQ:$AQ,"●",$A:$A,NH$5)/NH$3,0)/3600/$E36</f>
        <v>0.00453465332892416</v>
      </c>
      <c r="NI36" s="0" t="n">
        <f aca="false">IF($AR36="●",SUMIFS(ST_SUM!NW:NW,ST_SUM!$L:$L,$G36)/COUNTIFS($G:$G,$G36,$AR:$AR,"●",$A:$A,NI$5)/NI$3,0)/3600/$E36</f>
        <v>0.0279215339781746</v>
      </c>
      <c r="NJ36" s="0" t="n">
        <f aca="false">IF($AS36="●",SUMIFS(ST_SUM!NX:NX,ST_SUM!$L:$L,$G36)/COUNTIFS($G:$G,$G36,$AS:$AS,"●",$A:$A,NJ$5)/NJ$3,0)/3600/$E36</f>
        <v>0</v>
      </c>
      <c r="NK36" s="0" t="n">
        <f aca="false">IF($AT36="●",SUMIFS(ST_SUM!NY:NY,ST_SUM!$L:$L,$G36)/COUNTIFS($G:$G,$G36,$AT:$AT,"●",$A:$A,NK$5)/NK$3,0)/3600/$E36</f>
        <v>0.0160016782407407</v>
      </c>
      <c r="NL36" s="0" t="n">
        <f aca="false">IF($AU36="●",SUMIFS(ST_SUM!NZ:NZ,ST_SUM!$L:$L,$G36)/COUNTIFS($G:$G,$G36,$AU:$AU,"●",$A:$A,NL$5)/NL$3,0)/3600/$E36</f>
        <v>0</v>
      </c>
      <c r="NM36" s="0" t="n">
        <f aca="false">IF($AV36="●",SUMIFS(ST_SUM!OA:OA,ST_SUM!$L:$L,$G36)/COUNTIFS($G:$G,$G36,$AV:$AV,"●",$A:$A,NM$5)/NM$3,0)/3600/$E36</f>
        <v>0.00792005070546737</v>
      </c>
      <c r="NN36" s="0" t="n">
        <f aca="false">IF($AW36="●",SUMIFS(ST_SUM!OB:OB,ST_SUM!$L:$L,$G36)/COUNTIFS($G:$G,$G36,$AW:$AW,"●",$A:$A,NN$5)/NN$3,0)/3600/$E36</f>
        <v>0.0243071990740741</v>
      </c>
      <c r="NO36" s="0" t="n">
        <f aca="false">IF($AX36="●",SUMIFS(ST_SUM!OC:OC,ST_SUM!$L:$L,$G36)/COUNTIFS($G:$G,$G36,$AX:$AX,"●",$A:$A,NO$5)/NO$3,0)/3600/$E36</f>
        <v>0.0191842923280423</v>
      </c>
      <c r="NP36" s="0" t="n">
        <f aca="false">IF($AY36="●",SUMIFS(ST_SUM!OD:OD,ST_SUM!$L:$L,$G36)/COUNTIFS($G:$G,$G36,$AY:$AY,"●",$A:$A,NP$5)/NP$3,0)/3600/$E36</f>
        <v>0</v>
      </c>
      <c r="NQ36" s="0" t="n">
        <f aca="false">IF($AZ36="●",SUMIFS(ST_SUM!OE:OE,ST_SUM!$L:$L,$G36)/COUNTIFS($G:$G,$G36,$AZ:$AZ,"●",$A:$A,NQ$5)/NQ$3,0)/3600/$E36</f>
        <v>0</v>
      </c>
      <c r="NR36" s="0" t="n">
        <f aca="false">IF($BA36="●",SUMIFS(ST_SUM!OF:OF,ST_SUM!$L:$L,$G36)/COUNTIFS($G:$G,$G36,$BA:$BA,"●",$A:$A,NR$5)/NR$3,0)/3600/$E36</f>
        <v>0</v>
      </c>
      <c r="NS36" s="0" t="n">
        <f aca="false">IF($BB36="●",SUMIFS(ST_SUM!OG:OG,ST_SUM!$L:$L,$G36)/COUNTIFS($G:$G,$G36,$BB:$BB,"●",$A:$A,NS$5)/NS$3,0)/3600/$E36</f>
        <v>0.00228243496472663</v>
      </c>
      <c r="NT36" s="0" t="n">
        <f aca="false">IF($BC36="●",SUMIFS(ST_SUM!OH:OH,ST_SUM!$L:$L,$G36)/COUNTIFS($G:$G,$G36,$BC:$BC,"●",$A:$A,NT$5)/NT$3,0)/3600/$E36</f>
        <v>0</v>
      </c>
      <c r="NU36" s="0" t="n">
        <f aca="false">IF($BD36="●",SUMIFS(ST_SUM!OI:OI,ST_SUM!$L:$L,$G36)/COUNTIFS($G:$G,$G36,$BD:$BD,"●",$A:$A,NU$5)/NU$3,0)/3600/$E36</f>
        <v>0.00342421378968254</v>
      </c>
      <c r="NV36" s="0" t="n">
        <f aca="false">IF($BE36="●",SUMIFS(ST_SUM!OJ:OJ,ST_SUM!$L:$L,$G36)/COUNTIFS($G:$G,$G36,$BE:$BE,"●",$A:$A,NV$5)/NV$3,0)/3600/$E36</f>
        <v>0.0298140955687831</v>
      </c>
      <c r="NW36" s="0" t="n">
        <f aca="false">IF($BF36="●",SUMIFS(ST_SUM!OK:OK,ST_SUM!$L:$L,$G36)/COUNTIFS($G:$G,$G36,$BF:$BF,"●",$A:$A,NW$5)/NW$3,0)/3600/$E36</f>
        <v>0.0154051421957672</v>
      </c>
      <c r="NX36" s="0" t="n">
        <f aca="false">IF($BG36="●",SUMIFS(ST_SUM!OL:OL,ST_SUM!$L:$L,$G36)/COUNTIFS($G:$G,$G36,$BG:$BG,"●",$A:$A,NX$5)/NX$3,0)/3600/$E36</f>
        <v>0.0449307374338624</v>
      </c>
      <c r="NY36" s="0" t="n">
        <f aca="false">IF($BH36="●",SUMIFS(ST_SUM!OM:OM,ST_SUM!$L:$L,$G36)/COUNTIFS($G:$G,$G36,$BH:$BH,"●",$A:$A,NY$5)/NY$3,0)/3600/$E36</f>
        <v>0.0241830952380952</v>
      </c>
      <c r="NZ36" s="0" t="n">
        <f aca="false">IF($BI36="●",SUMIFS(ST_SUM!ON:ON,ST_SUM!$L:$L,$G36)/COUNTIFS($G:$G,$G36,$BI:$BI,"●",$A:$A,NZ$5)/NZ$3,0)/3600/$E36</f>
        <v>0</v>
      </c>
      <c r="OA36" s="0" t="n">
        <f aca="false">IF($BJ36="●",SUMIFS(ST_SUM!OO:OO,ST_SUM!$L:$L,$G36)/COUNTIFS($G:$G,$G36,$BJ:$BJ,"●",$A:$A,OA$5)/OA$3,0)/3600/$E36</f>
        <v>0.00319904017857143</v>
      </c>
      <c r="OB36" s="0" t="n">
        <f aca="false">IF($BK36="●",SUMIFS(ST_SUM!OP:OP,ST_SUM!$L:$L,$G36)/COUNTIFS($G:$G,$G36,$BK:$BK,"●",$A:$A,OB$5)/OB$3,0)/3600/$E36</f>
        <v>0.0196054811507937</v>
      </c>
      <c r="OC36" s="0" t="n">
        <f aca="false">IF($BL36="●",SUMIFS(ST_SUM!OQ:OQ,ST_SUM!$L:$L,$G36)/COUNTIFS($G:$G,$G36,$BL:$BL,"●",$A:$A,OC$5)/OC$3,0)/3600/$E36</f>
        <v>0.00413878968253968</v>
      </c>
      <c r="OD36" s="0" t="n">
        <f aca="false">IF($BM36="●",SUMIFS(ST_SUM!OR:OR,ST_SUM!$L:$L,$G36)/COUNTIFS($G:$G,$G36,$BM:$BM,"●",$A:$A,OD$5)/OD$3,0)/3600/$E36</f>
        <v>0.0230424437830688</v>
      </c>
      <c r="OE36" s="0" t="n">
        <f aca="false">IF($BN36="●",SUMIFS(ST_SUM!OS:OS,ST_SUM!$L:$L,$G36)/COUNTIFS($G:$G,$G36,$BN:$BN,"●",$A:$A,OE$5)/OE$3,0)/3600/$E36</f>
        <v>0</v>
      </c>
      <c r="OF36" s="0" t="n">
        <f aca="false">IF($BO36="●",SUMIFS(ST_SUM!OT:OT,ST_SUM!$L:$L,$G36)/COUNTIFS($G:$G,$G36,$BO:$BO,"●",$A:$A,OF$5)/OF$3,0)/3600/$E36</f>
        <v>0.00992326388888889</v>
      </c>
      <c r="OG36" s="0" t="n">
        <f aca="false">IF($BP36="●",SUMIFS(ST_SUM!OU:OU,ST_SUM!$L:$L,$G36)/COUNTIFS($G:$G,$G36,$BP:$BP,"●",$A:$A,OG$5)/OG$3,0)/3600/$E36</f>
        <v>0</v>
      </c>
      <c r="OH36" s="0" t="n">
        <f aca="false">IF($BQ36="●",SUMIFS(ST_SUM!OV:OV,ST_SUM!$L:$L,$G36)/COUNTIFS($G:$G,$G36,$BQ:$BQ,"●",$A:$A,OH$5)/OH$3,0)/3600/$E36</f>
        <v>0</v>
      </c>
      <c r="OI36" s="0" t="n">
        <f aca="false">IF($BR36="●",SUMIFS(ST_SUM!OW:OW,ST_SUM!$L:$L,$G36)/COUNTIFS($G:$G,$G36,$BR:$BR,"●",$A:$A,OI$5)/OI$3,0)/3600/$E36</f>
        <v>0</v>
      </c>
      <c r="OJ36" s="0" t="n">
        <f aca="false">IF($BS36="●",SUMIFS(ST_SUM!OX:OX,ST_SUM!$L:$L,$G36)/COUNTIFS($G:$G,$G36,$BS:$BS,"●",$A:$A,OJ$5)/OJ$3,0)/3600/$E36</f>
        <v>0.0132798859126984</v>
      </c>
      <c r="OK36" s="0" t="n">
        <f aca="false">IF($BT36="●",SUMIFS(ST_SUM!OY:OY,ST_SUM!$L:$L,$G36)/COUNTIFS($G:$G,$G36,$BT:$BT,"●",$A:$A,OK$5)/OK$3,0)/3600/$E36</f>
        <v>0.0154855599647266</v>
      </c>
      <c r="OL36" s="0" t="n">
        <f aca="false">SUM(LY36:OK36)</f>
        <v>0.995699322503307</v>
      </c>
      <c r="OM36" s="0" t="n">
        <f aca="false">IF($H36="●",SUMIFS(ST_SUM!PA:PA,ST_SUM!$L:$L,$G36)/COUNTIFS($G:$G,$G36,$H:$H,"●",$A:$A,OM$5)/OM$3,0)/3600/$E36</f>
        <v>0.0210142755681818</v>
      </c>
      <c r="ON36" s="0" t="n">
        <f aca="false">IF($I36="●",SUMIFS(ST_SUM!PB:PB,ST_SUM!$L:$L,$G36)/COUNTIFS($G:$G,$G36,$I:$I,"●",$A:$A,ON$5)/ON$3,0)/3600/$E36</f>
        <v>0.073107922979798</v>
      </c>
      <c r="OO36" s="0" t="n">
        <f aca="false">IF($J36="●",SUMIFS(ST_SUM!PC:PC,ST_SUM!$L:$L,$G36)/COUNTIFS($G:$G,$G36,$J:$J,"●",$A:$A,OO$5)/OO$3,0)/3600/$E36</f>
        <v>0</v>
      </c>
      <c r="OP36" s="0" t="n">
        <f aca="false">IF($K36="●",SUMIFS(ST_SUM!PD:PD,ST_SUM!$L:$L,$G36)/COUNTIFS($G:$G,$G36,$K:$K,"●",$A:$A,OP$5)/OP$3,0)/3600/$E36</f>
        <v>0.0202742424242424</v>
      </c>
      <c r="OQ36" s="0" t="n">
        <f aca="false">IF($L36="●",SUMIFS(ST_SUM!PE:PE,ST_SUM!$L:$L,$G36)/COUNTIFS($G:$G,$G36,$L:$L,"●",$A:$A,OQ$5)/OQ$3,0)/3600/$E36</f>
        <v>0</v>
      </c>
      <c r="OR36" s="0" t="n">
        <f aca="false">IF($M36="●",SUMIFS(ST_SUM!PF:PF,ST_SUM!$L:$L,$G36)/COUNTIFS($G:$G,$G36,$M:$M,"●",$A:$A,OR$5)/OR$3,0)/3600/$E36</f>
        <v>0.0166230034722222</v>
      </c>
      <c r="OS36" s="0" t="n">
        <f aca="false">IF($N36="●",SUMIFS(ST_SUM!PG:PG,ST_SUM!$L:$L,$G36)/COUNTIFS($G:$G,$G36,$N:$N,"●",$A:$A,OS$5)/OS$3,0)/3600/$E36</f>
        <v>0</v>
      </c>
      <c r="OT36" s="0" t="n">
        <f aca="false">IF($O36="●",SUMIFS(ST_SUM!PH:PH,ST_SUM!$L:$L,$G36,ST_SUM!$M:$M,IF($B36='PART METHOD'!$D$4,"FMCNC1",IF($B36='PART METHOD'!$D$6,"FMCNC2","STD")))/IF($B36='PART METHOD'!$D$4,COUNTIFS($G:$G,$G36,$O:$O,"●",$A:$A,OT$5,$B:$B,'PART METHOD'!$D$4),IF($B36='PART METHOD'!$D$6,COUNTIFS($G:$G,$G36,$O:$O,"●",$A:$A,OT$5,$B:$B,'PART METHOD'!$D$6),COUNTIFS($G:$G,$G36,$O:$O,"●",$A:$A,OT$5,$B:$B,"&lt;&gt;"&amp;'PART METHOD'!$D$4,$B:$B,"&lt;&gt;"&amp;'PART METHOD'!$D$6)))/OT$3,0)/3600/$E36</f>
        <v>0.0326770622895623</v>
      </c>
      <c r="OU36" s="0" t="n">
        <f aca="false">IF($P36="●",SUMIFS(ST_SUM!PI:PI,ST_SUM!$L:$L,$G36,ST_SUM!$M:$M,IF($B36='PART METHOD'!$D$4,"FMCNC1",IF($B36='PART METHOD'!$D$6,"FMCNC2","STD")))/IF($B36='PART METHOD'!$D$4,COUNTIFS($G:$G,$G36,$P:$P,"●",$A:$A,OU$5,$B:$B,'PART METHOD'!$D$4),IF($B36='PART METHOD'!$D$6,COUNTIFS($G:$G,$G36,$P:$P,"●",$A:$A,OU$5,$B:$B,'PART METHOD'!$D$6),COUNTIFS($G:$G,$G36,$P:$P,"●",$A:$A,OU$5,$B:$B,"&lt;&gt;"&amp;'PART METHOD'!$D$4,$B:$B,"&lt;&gt;"&amp;'PART METHOD'!$D$6)))/OU$3,0)/3600/$E36</f>
        <v>0</v>
      </c>
      <c r="OV36" s="0" t="n">
        <f aca="false">IF($Q36="●",SUMIFS(ST_SUM!PJ:PJ,ST_SUM!$L:$L,$G36,ST_SUM!$M:$M,IF($B36='PART METHOD'!$D$4,"FMCNC1",IF($B36='PART METHOD'!$D$6,"FMCNC2","STD")))/IF($B36='PART METHOD'!$D$4,COUNTIFS($G:$G,$G36,$Q:$Q,"●",$A:$A,OV$5,$B:$B,'PART METHOD'!$D$4),IF($B36='PART METHOD'!$D$6,COUNTIFS($G:$G,$G36,$Q:$Q,"●",$A:$A,OV$5,$B:$B,'PART METHOD'!$D$6),COUNTIFS($G:$G,$G36,$Q:$Q,"●",$A:$A,OV$5,$B:$B,"&lt;&gt;"&amp;'PART METHOD'!$D$4,$B:$B,"&lt;&gt;"&amp;'PART METHOD'!$D$6)))/OV$3,0)/3600/$E36</f>
        <v>0.0309101167929293</v>
      </c>
      <c r="OW36" s="0" t="n">
        <f aca="false">IF($R36="●",SUMIFS(ST_SUM!PK:PK,ST_SUM!$L:$L,$G36,ST_SUM!$M:$M,IF($B36='PART METHOD'!$D$4,"FMCNC1",IF($B36='PART METHOD'!$D$6,"FMCNC2","STD")))/IF($B36='PART METHOD'!$D$4,COUNTIFS($G:$G,$G36,$R:$R,"●",$A:$A,OW$5,$B:$B,'PART METHOD'!$D$4),IF($B36='PART METHOD'!$D$6,COUNTIFS($G:$G,$G36,$R:$R,"●",$A:$A,OW$5,$B:$B,'PART METHOD'!$D$6),COUNTIFS($G:$G,$G36,$R:$R,"●",$A:$A,OW$5,$B:$B,"&lt;&gt;"&amp;'PART METHOD'!$D$4,$B:$B,"&lt;&gt;"&amp;'PART METHOD'!$D$6)))/OW$3,0)/3600/$E36</f>
        <v>0</v>
      </c>
      <c r="OX36" s="0" t="n">
        <f aca="false">IF($S36="●",SUMIFS(ST_SUM!PL:PL,ST_SUM!$L:$L,$G36,ST_SUM!$M:$M,IF($B36='PART METHOD'!$D$4,"FMCNC1",IF($B36='PART METHOD'!$D$6,"FMCNC2","STD")))/IF($B36='PART METHOD'!$D$4,COUNTIFS($G:$G,$G36,$S:$S,"●",$A:$A,OX$5,$B:$B,'PART METHOD'!$D$4),IF($B36='PART METHOD'!$D$6,COUNTIFS($G:$G,$G36,$S:$S,"●",$A:$A,OX$5,$B:$B,'PART METHOD'!$D$6),COUNTIFS($G:$G,$G36,$S:$S,"●",$A:$A,OX$5,$B:$B,"&lt;&gt;"&amp;'PART METHOD'!$D$4,$B:$B,"&lt;&gt;"&amp;'PART METHOD'!$D$6)))/OX$3,0)/3600/$E36</f>
        <v>0</v>
      </c>
      <c r="OY36" s="0" t="n">
        <f aca="false">IF($T36="●",SUMIFS(ST_SUM!PM:PM,ST_SUM!$L:$L,$G36,ST_SUM!$M:$M,IF($B36='PART METHOD'!$D$4,"FMCNC1",IF($B36='PART METHOD'!$D$6,"FMCNC2","STD")))/IF($B36='PART METHOD'!$D$4,COUNTIFS($G:$G,$G36,$T:$T,"●",$A:$A,OY$5,$B:$B,'PART METHOD'!$D$4),IF($B36='PART METHOD'!$D$6,COUNTIFS($G:$G,$G36,$T:$T,"●",$A:$A,OY$5,$B:$B,'PART METHOD'!$D$6),COUNTIFS($G:$G,$G36,$T:$T,"●",$A:$A,OY$5,$B:$B,"&lt;&gt;"&amp;'PART METHOD'!$D$4,$B:$B,"&lt;&gt;"&amp;'PART METHOD'!$D$6)))/OY$3,0)/3600/$E36</f>
        <v>0</v>
      </c>
      <c r="OZ36" s="0" t="n">
        <f aca="false">IF($U36="●",SUMIFS(ST_SUM!PN:PN,ST_SUM!$L:$L,$G36,ST_SUM!$M:$M,IF($B36='PART METHOD'!$D$4,"FMCNC1",IF($B36='PART METHOD'!$D$6,"FMCNC2","STD")))/IF($B36='PART METHOD'!$D$4,COUNTIFS($G:$G,$G36,$U:$U,"●",$A:$A,OZ$5,$B:$B,'PART METHOD'!$D$4),IF($B36='PART METHOD'!$D$6,COUNTIFS($G:$G,$G36,$U:$U,"●",$A:$A,OZ$5,$B:$B,'PART METHOD'!$D$6),COUNTIFS($G:$G,$G36,$U:$U,"●",$A:$A,OZ$5,$B:$B,"&lt;&gt;"&amp;'PART METHOD'!$D$4,$B:$B,"&lt;&gt;"&amp;'PART METHOD'!$D$6)))/OZ$3,0)/3600/$E36</f>
        <v>0</v>
      </c>
      <c r="PA36" s="0" t="n">
        <f aca="false">IF($V36="●",SUMIFS(ST_SUM!PO:PO,ST_SUM!$L:$L,$G36,ST_SUM!$M:$M,IF($B36='PART METHOD'!$D$4,"FMCNC1",IF($B36='PART METHOD'!$D$6,"FMCNC2","STD")))/IF($B36='PART METHOD'!$D$4,COUNTIFS($G:$G,$G36,$V:$V,"●",$A:$A,PA$5,$B:$B,'PART METHOD'!$D$4),IF($B36='PART METHOD'!$D$6,COUNTIFS($G:$G,$G36,$V:$V,"●",$A:$A,PA$5,$B:$B,'PART METHOD'!$D$6),COUNTIFS($G:$G,$G36,$V:$V,"●",$A:$A,PA$5,$B:$B,"&lt;&gt;"&amp;'PART METHOD'!$D$4,$B:$B,"&lt;&gt;"&amp;'PART METHOD'!$D$6)))/PA$3,0)/3600/$E36</f>
        <v>0.0607412642045455</v>
      </c>
      <c r="PB36" s="0" t="n">
        <f aca="false">IF($W36="●",SUMIFS(ST_SUM!PP:PP,ST_SUM!$L:$L,$G36,ST_SUM!$N:$N,IF($B36='PART METHOD'!$D$5,"HAND","STD"))/COUNTIFS($G:$G,$G36,$W:$W,"●",$A:$A,PB$5,$B:$B,IF($B36='PART METHOD'!$D$5,'PART METHOD'!$D$5,"&lt;&gt;"&amp;'PART METHOD'!$D$5))/PB$3,0)/3600/$E36</f>
        <v>0</v>
      </c>
      <c r="PC36" s="0" t="n">
        <f aca="false">IF($X36="●",SUMIFS(ST_SUM!PQ:PQ,ST_SUM!$L:$L,$G36)/COUNTIFS($G:$G,$G36,$X:$X,"●",$A:$A,PC$5)/PC$3,0)/3600/$E36</f>
        <v>0.00649463383838384</v>
      </c>
      <c r="PD36" s="0" t="n">
        <f aca="false">IF($Y36="●",SUMIFS(ST_SUM!PR:PR,ST_SUM!$L:$L,$G36)/COUNTIFS($G:$G,$G36,$Y:$Y,"●",$A:$A,PD$5)/PD$3,0)/3600/$E36</f>
        <v>0.0219774042508418</v>
      </c>
      <c r="PE36" s="0" t="n">
        <f aca="false">IF($Z36="●",SUMIFS(ST_SUM!PS:PS,ST_SUM!$L:$L,$G36)/COUNTIFS($G:$G,$G36,$Z:$Z,"●",$A:$A,PE$5)/PE$3,0)/3600/$E36</f>
        <v>0.0297596433080808</v>
      </c>
      <c r="PF36" s="0" t="n">
        <f aca="false">IF($AA36="●",SUMIFS(ST_SUM!PT:PT,ST_SUM!$L:$L,$G36)/COUNTIFS($G:$G,$G36,$AA:$AA,"●",$A:$A,PF$5)/PF$3,0)/3600/$E36</f>
        <v>0.0136775752314815</v>
      </c>
      <c r="PG36" s="0" t="n">
        <f aca="false">IF($AB36="●",SUMIFS(ST_SUM!PU:PU,ST_SUM!$L:$L,$G36)/COUNTIFS($G:$G,$G36,$AB:$AB,"●",$A:$A,PG$5)/PG$3,0)/3600/$E36</f>
        <v>0</v>
      </c>
      <c r="PH36" s="0" t="n">
        <f aca="false">IF($AC36="●",SUMIFS(ST_SUM!PV:PV,ST_SUM!$L:$L,$G36)/COUNTIFS($G:$G,$G36,$AC:$AC,"●",$A:$A,PH$5)/PH$3,0)/3600/$E36</f>
        <v>0.00408821285774411</v>
      </c>
      <c r="PI36" s="0" t="n">
        <f aca="false">IF($AD36="●",SUMIFS(ST_SUM!PW:PW,ST_SUM!$L:$L,$G36)/COUNTIFS($G:$G,$G36,$AD:$AD,"●",$A:$A,PI$5)/PI$3,0)/3600/$E36</f>
        <v>0</v>
      </c>
      <c r="PJ36" s="0" t="n">
        <f aca="false">IF($AE36="●",SUMIFS(ST_SUM!PX:PX,ST_SUM!$L:$L,$G36)/COUNTIFS($G:$G,$G36,$AE:$AE,"●",$A:$A,PJ$5)/PJ$3,0)/3600/$E36</f>
        <v>0.0661607954545455</v>
      </c>
      <c r="PK36" s="0" t="n">
        <f aca="false">IF($AF36="●",SUMIFS(ST_SUM!PY:PY,ST_SUM!$L:$L,$G36)/COUNTIFS($G:$G,$G36,$AF:$AF,"●",$A:$A,PK$5)/PK$3,0)/3600/$E36</f>
        <v>0.0287886777935606</v>
      </c>
      <c r="PL36" s="0" t="n">
        <f aca="false">IF($AG36="●",SUMIFS(ST_SUM!PZ:PZ,ST_SUM!$L:$L,$G36)/COUNTIFS($G:$G,$G36,$AG:$AG,"●",$A:$A,PL$5)/PL$3,0)/3600/$E36</f>
        <v>0.0530376736111111</v>
      </c>
      <c r="PM36" s="0" t="n">
        <f aca="false">IF($AH36="●",SUMIFS(ST_SUM!QA:QA,ST_SUM!$L:$L,$G36)/COUNTIFS($G:$G,$G36,$AH:$AH,"●",$A:$A,PM$5)/PM$3,0)/3600/$E36</f>
        <v>0.0195254787457912</v>
      </c>
      <c r="PN36" s="0" t="n">
        <f aca="false">IF($AI36="●",SUMIFS(ST_SUM!QB:QB,ST_SUM!$L:$L,$G36)/COUNTIFS($G:$G,$G36,$AI:$AI,"●",$A:$A,PN$5)/PN$3,0)/3600/$E36</f>
        <v>0.0144261047979798</v>
      </c>
      <c r="PO36" s="0" t="n">
        <f aca="false">IF($AJ36="●",SUMIFS(ST_SUM!QC:QC,ST_SUM!$L:$L,$G36)/COUNTIFS($G:$G,$G36,$AJ:$AJ,"●",$A:$A,PO$5)/PO$3,0)/3600/$E36</f>
        <v>0.00498342803030303</v>
      </c>
      <c r="PP36" s="0" t="n">
        <f aca="false">IF($AK36="●",SUMIFS(ST_SUM!QD:QD,ST_SUM!$L:$L,$G36)/COUNTIFS($G:$G,$G36,$AK:$AK,"●",$A:$A,PP$5)/PP$3,0)/3600/$E36</f>
        <v>0.0168051925505051</v>
      </c>
      <c r="PQ36" s="0" t="n">
        <f aca="false">IF($AL36="●",SUMIFS(ST_SUM!QE:QE,ST_SUM!$L:$L,$G36)/COUNTIFS($G:$G,$G36,$AL:$AL,"●",$A:$A,PQ$5)/PQ$3,0)/3600/$E36</f>
        <v>0.0968623421717172</v>
      </c>
      <c r="PR36" s="0" t="n">
        <f aca="false">IF($AM36="●",SUMIFS(ST_SUM!QF:QF,ST_SUM!$L:$L,$G36)/COUNTIFS($G:$G,$G36,$AM:$AM,"●",$A:$A,PR$5)/PR$3,0)/3600/$E36</f>
        <v>0.0164377911931818</v>
      </c>
      <c r="PS36" s="0" t="n">
        <f aca="false">IF($AN36="●",SUMIFS(ST_SUM!QG:QG,ST_SUM!$L:$L,$G36)/COUNTIFS($G:$G,$G36,$AN:$AN,"●",$A:$A,PS$5)/PS$3,0)/3600/$E36</f>
        <v>0.0162353851010101</v>
      </c>
      <c r="PT36" s="0" t="n">
        <f aca="false">IF($AO36="●",SUMIFS(ST_SUM!QH:QH,ST_SUM!$L:$L,$G36)/COUNTIFS($G:$G,$G36,$AO:$AO,"●",$A:$A,PT$5)/PT$3,0)/3600/$E36</f>
        <v>0.0162681186868687</v>
      </c>
      <c r="PU36" s="0" t="n">
        <f aca="false">IF($AP36="●",SUMIFS(ST_SUM!QI:QI,ST_SUM!$L:$L,$G36)/COUNTIFS($G:$G,$G36,$AP:$AP,"●",$A:$A,PU$5)/PU$3,0)/3600/$E36</f>
        <v>0.0940210763888889</v>
      </c>
      <c r="PV36" s="0" t="n">
        <f aca="false">IF($AQ36="●",SUMIFS(ST_SUM!QJ:QJ,ST_SUM!$L:$L,$G36)/COUNTIFS($G:$G,$G36,$AQ:$AQ,"●",$A:$A,PV$5)/PV$3,0)/3600/$E36</f>
        <v>0.0125766571969697</v>
      </c>
      <c r="PW36" s="0" t="n">
        <f aca="false">IF($AR36="●",SUMIFS(ST_SUM!QK:QK,ST_SUM!$L:$L,$G36)/COUNTIFS($G:$G,$G36,$AR:$AR,"●",$A:$A,PW$5)/PW$3,0)/3600/$E36</f>
        <v>0.016731810290404</v>
      </c>
      <c r="PX36" s="0" t="n">
        <f aca="false">IF($AS36="●",SUMIFS(ST_SUM!QL:QL,ST_SUM!$L:$L,$G36)/COUNTIFS($G:$G,$G36,$AS:$AS,"●",$A:$A,PX$5)/PX$3,0)/3600/$E36</f>
        <v>0</v>
      </c>
      <c r="PY36" s="0" t="n">
        <f aca="false">IF($AT36="●",SUMIFS(ST_SUM!QM:QM,ST_SUM!$L:$L,$G36)/COUNTIFS($G:$G,$G36,$AT:$AT,"●",$A:$A,PY$5)/PY$3,0)/3600/$E36</f>
        <v>0.0171201041666667</v>
      </c>
      <c r="PZ36" s="0" t="n">
        <f aca="false">IF($AU36="●",SUMIFS(ST_SUM!QN:QN,ST_SUM!$L:$L,$G36)/COUNTIFS($G:$G,$G36,$AU:$AU,"●",$A:$A,PZ$5)/PZ$3,0)/3600/$E36</f>
        <v>0</v>
      </c>
      <c r="QA36" s="0" t="n">
        <f aca="false">IF($AV36="●",SUMIFS(ST_SUM!QO:QO,ST_SUM!$L:$L,$G36)/COUNTIFS($G:$G,$G36,$AV:$AV,"●",$A:$A,QA$5)/QA$3,0)/3600/$E36</f>
        <v>0.0091719849537037</v>
      </c>
      <c r="QB36" s="0" t="n">
        <f aca="false">IF($AW36="●",SUMIFS(ST_SUM!QP:QP,ST_SUM!$L:$L,$G36)/COUNTIFS($G:$G,$G36,$AW:$AW,"●",$A:$A,QB$5)/QB$3,0)/3600/$E36</f>
        <v>0.0194657196969697</v>
      </c>
      <c r="QC36" s="0" t="n">
        <f aca="false">IF($AX36="●",SUMIFS(ST_SUM!QQ:QQ,ST_SUM!$L:$L,$G36)/COUNTIFS($G:$G,$G36,$AX:$AX,"●",$A:$A,QC$5)/QC$3,0)/3600/$E36</f>
        <v>0.0364292718855219</v>
      </c>
      <c r="QD36" s="0" t="n">
        <f aca="false">IF($AY36="●",SUMIFS(ST_SUM!QR:QR,ST_SUM!$L:$L,$G36)/COUNTIFS($G:$G,$G36,$AY:$AY,"●",$A:$A,QD$5)/QD$3,0)/3600/$E36</f>
        <v>0</v>
      </c>
      <c r="QE36" s="0" t="n">
        <f aca="false">IF($AZ36="●",SUMIFS(ST_SUM!QS:QS,ST_SUM!$L:$L,$G36)/COUNTIFS($G:$G,$G36,$AZ:$AZ,"●",$A:$A,QE$5)/QE$3,0)/3600/$E36</f>
        <v>0</v>
      </c>
      <c r="QF36" s="0" t="n">
        <f aca="false">IF($BA36="●",SUMIFS(ST_SUM!QT:QT,ST_SUM!$L:$L,$G36)/COUNTIFS($G:$G,$G36,$BA:$BA,"●",$A:$A,QF$5)/QF$3,0)/3600/$E36</f>
        <v>0</v>
      </c>
      <c r="QG36" s="0" t="n">
        <f aca="false">IF($BB36="●",SUMIFS(ST_SUM!QU:QU,ST_SUM!$L:$L,$G36)/COUNTIFS($G:$G,$G36,$BB:$BB,"●",$A:$A,QG$5)/QG$3,0)/3600/$E36</f>
        <v>0.0102777777777778</v>
      </c>
      <c r="QH36" s="0" t="n">
        <f aca="false">IF($BC36="●",SUMIFS(ST_SUM!QV:QV,ST_SUM!$L:$L,$G36)/COUNTIFS($G:$G,$G36,$BC:$BC,"●",$A:$A,QH$5)/QH$3,0)/3600/$E36</f>
        <v>0</v>
      </c>
      <c r="QI36" s="0" t="n">
        <f aca="false">IF($BD36="●",SUMIFS(ST_SUM!QW:QW,ST_SUM!$L:$L,$G36)/COUNTIFS($G:$G,$G36,$BD:$BD,"●",$A:$A,QI$5)/QI$3,0)/3600/$E36</f>
        <v>0.0137479166666667</v>
      </c>
      <c r="QJ36" s="0" t="n">
        <f aca="false">IF($BE36="●",SUMIFS(ST_SUM!QX:QX,ST_SUM!$L:$L,$G36)/COUNTIFS($G:$G,$G36,$BE:$BE,"●",$A:$A,QJ$5)/QJ$3,0)/3600/$E36</f>
        <v>0.023696318655303</v>
      </c>
      <c r="QK36" s="0" t="n">
        <f aca="false">IF($BF36="●",SUMIFS(ST_SUM!QY:QY,ST_SUM!$L:$L,$G36)/COUNTIFS($G:$G,$G36,$BF:$BF,"●",$A:$A,QK$5)/QK$3,0)/3600/$E36</f>
        <v>0.0189981455176768</v>
      </c>
      <c r="QL36" s="0" t="n">
        <f aca="false">IF($BG36="●",SUMIFS(ST_SUM!QZ:QZ,ST_SUM!$L:$L,$G36)/COUNTIFS($G:$G,$G36,$BG:$BG,"●",$A:$A,QL$5)/QL$3,0)/3600/$E36</f>
        <v>0.0743763257575758</v>
      </c>
      <c r="QM36" s="0" t="n">
        <f aca="false">IF($BH36="●",SUMIFS(ST_SUM!RA:RA,ST_SUM!$L:$L,$G36)/COUNTIFS($G:$G,$G36,$BH:$BH,"●",$A:$A,QM$5)/QM$3,0)/3600/$E36</f>
        <v>0.0209928819444444</v>
      </c>
      <c r="QN36" s="0" t="n">
        <f aca="false">IF($BI36="●",SUMIFS(ST_SUM!RB:RB,ST_SUM!$L:$L,$G36)/COUNTIFS($G:$G,$G36,$BI:$BI,"●",$A:$A,QN$5)/QN$3,0)/3600/$E36</f>
        <v>0</v>
      </c>
      <c r="QO36" s="0" t="n">
        <f aca="false">IF($BJ36="●",SUMIFS(ST_SUM!RC:RC,ST_SUM!$L:$L,$G36)/COUNTIFS($G:$G,$G36,$BJ:$BJ,"●",$A:$A,QO$5)/QO$3,0)/3600/$E36</f>
        <v>0.0185938446969697</v>
      </c>
      <c r="QP36" s="0" t="n">
        <f aca="false">IF($BK36="●",SUMIFS(ST_SUM!RD:RD,ST_SUM!$L:$L,$G36)/COUNTIFS($G:$G,$G36,$BK:$BK,"●",$A:$A,QP$5)/QP$3,0)/3600/$E36</f>
        <v>0.0271460621843434</v>
      </c>
      <c r="QQ36" s="0" t="n">
        <f aca="false">IF($BL36="●",SUMIFS(ST_SUM!RE:RE,ST_SUM!$L:$L,$G36)/COUNTIFS($G:$G,$G36,$BL:$BL,"●",$A:$A,QQ$5)/QQ$3,0)/3600/$E36</f>
        <v>0.0112514125631313</v>
      </c>
      <c r="QR36" s="0" t="n">
        <f aca="false">IF($BM36="●",SUMIFS(ST_SUM!RF:RF,ST_SUM!$L:$L,$G36)/COUNTIFS($G:$G,$G36,$BM:$BM,"●",$A:$A,QR$5)/QR$3,0)/3600/$E36</f>
        <v>0.0560611268939394</v>
      </c>
      <c r="QS36" s="0" t="n">
        <f aca="false">IF($BN36="●",SUMIFS(ST_SUM!RG:RG,ST_SUM!$L:$L,$G36)/COUNTIFS($G:$G,$G36,$BN:$BN,"●",$A:$A,QS$5)/QS$3,0)/3600/$E36</f>
        <v>0</v>
      </c>
      <c r="QT36" s="0" t="n">
        <f aca="false">IF($BO36="●",SUMIFS(ST_SUM!RH:RH,ST_SUM!$L:$L,$G36)/COUNTIFS($G:$G,$G36,$BO:$BO,"●",$A:$A,QT$5)/QT$3,0)/3600/$E36</f>
        <v>0.0141592329545455</v>
      </c>
      <c r="QU36" s="0" t="n">
        <f aca="false">IF($BP36="●",SUMIFS(ST_SUM!RI:RI,ST_SUM!$L:$L,$G36)/COUNTIFS($G:$G,$G36,$BP:$BP,"●",$A:$A,QU$5)/QU$3,0)/3600/$E36</f>
        <v>0</v>
      </c>
      <c r="QV36" s="0" t="n">
        <f aca="false">IF($BQ36="●",SUMIFS(ST_SUM!RJ:RJ,ST_SUM!$L:$L,$G36)/COUNTIFS($G:$G,$G36,$BQ:$BQ,"●",$A:$A,QV$5)/QV$3,0)/3600/$E36</f>
        <v>0</v>
      </c>
      <c r="QW36" s="0" t="n">
        <f aca="false">IF($BR36="●",SUMIFS(ST_SUM!RK:RK,ST_SUM!$L:$L,$G36)/COUNTIFS($G:$G,$G36,$BR:$BR,"●",$A:$A,QW$5)/QW$3,0)/3600/$E36</f>
        <v>0</v>
      </c>
      <c r="QX36" s="0" t="n">
        <f aca="false">IF($BS36="●",SUMIFS(ST_SUM!RL:RL,ST_SUM!$L:$L,$G36)/COUNTIFS($G:$G,$G36,$BS:$BS,"●",$A:$A,QX$5)/QX$3,0)/3600/$E36</f>
        <v>0.0134365793350168</v>
      </c>
      <c r="QY36" s="0" t="n">
        <f aca="false">IF($BT36="●",SUMIFS(ST_SUM!RM:RM,ST_SUM!$L:$L,$G36)/COUNTIFS($G:$G,$G36,$BT:$BT,"●",$A:$A,QY$5)/QY$3,0)/3600/$E36</f>
        <v>0.0283231423611111</v>
      </c>
      <c r="QZ36" s="0" t="n">
        <f aca="false">SUM(OM36:QY36)</f>
        <v>1.21745373724221</v>
      </c>
      <c r="RA36" s="0" t="n">
        <f aca="false">IF($H36="●",SUMIFS(ST_SUM!RO:RO,ST_SUM!$L:$L,$G36)/COUNTIFS($G:$G,$G36,$H:$H,"●",$A:$A,RA$5)/RA$3,0)/3600/$E36</f>
        <v>0.0157309548611111</v>
      </c>
      <c r="RB36" s="0" t="n">
        <f aca="false">IF($I36="●",SUMIFS(ST_SUM!RP:RP,ST_SUM!$L:$L,$G36)/COUNTIFS($G:$G,$G36,$I:$I,"●",$A:$A,RB$5)/RB$3,0)/3600/$E36</f>
        <v>0.0667554340277778</v>
      </c>
      <c r="RC36" s="0" t="n">
        <f aca="false">IF($J36="●",SUMIFS(ST_SUM!RQ:RQ,ST_SUM!$L:$L,$G36)/COUNTIFS($G:$G,$G36,$J:$J,"●",$A:$A,RC$5)/RC$3,0)/3600/$E36</f>
        <v>0</v>
      </c>
      <c r="RD36" s="0" t="n">
        <f aca="false">IF($K36="●",SUMIFS(ST_SUM!RR:RR,ST_SUM!$L:$L,$G36)/COUNTIFS($G:$G,$G36,$K:$K,"●",$A:$A,RD$5)/RD$3,0)/3600/$E36</f>
        <v>0.01993253125</v>
      </c>
      <c r="RE36" s="0" t="n">
        <f aca="false">IF($L36="●",SUMIFS(ST_SUM!RS:RS,ST_SUM!$L:$L,$G36)/COUNTIFS($G:$G,$G36,$L:$L,"●",$A:$A,RE$5)/RE$3,0)/3600/$E36</f>
        <v>0</v>
      </c>
      <c r="RF36" s="0" t="n">
        <f aca="false">IF($M36="●",SUMIFS(ST_SUM!RT:RT,ST_SUM!$L:$L,$G36)/COUNTIFS($G:$G,$G36,$M:$M,"●",$A:$A,RF$5)/RF$3,0)/3600/$E36</f>
        <v>0.0232653211805556</v>
      </c>
      <c r="RG36" s="0" t="n">
        <f aca="false">IF($N36="●",SUMIFS(ST_SUM!RU:RU,ST_SUM!$L:$L,$G36)/COUNTIFS($G:$G,$G36,$N:$N,"●",$A:$A,RG$5)/RG$3,0)/3600/$E36</f>
        <v>0</v>
      </c>
      <c r="RH36" s="0" t="n">
        <f aca="false">IF($O36="●",SUMIFS(ST_SUM!RV:RV,ST_SUM!$L:$L,$G36,ST_SUM!$M:$M,IF($B36='PART METHOD'!$D$4,"FMCNC1",IF($B36='PART METHOD'!$D$6,"FMCNC2","STD")))/IF($B36='PART METHOD'!$D$4,COUNTIFS($G:$G,$G36,$O:$O,"●",$A:$A,RH$5,$B:$B,'PART METHOD'!$D$4),IF($B36='PART METHOD'!$D$6,COUNTIFS($G:$G,$G36,$O:$O,"●",$A:$A,RH$5,$B:$B,'PART METHOD'!$D$6),COUNTIFS($G:$G,$G36,$O:$O,"●",$A:$A,RH$5,$B:$B,"&lt;&gt;"&amp;'PART METHOD'!$D$4,$B:$B,"&lt;&gt;"&amp;'PART METHOD'!$D$6)))/RH$3,0)/3600/$E36</f>
        <v>0.0312849421296296</v>
      </c>
      <c r="RI36" s="0" t="n">
        <f aca="false">IF($P36="●",SUMIFS(ST_SUM!RW:RW,ST_SUM!$L:$L,$G36,ST_SUM!$M:$M,IF($B36='PART METHOD'!$D$4,"FMCNC1",IF($B36='PART METHOD'!$D$6,"FMCNC2","STD")))/IF($B36='PART METHOD'!$D$4,COUNTIFS($G:$G,$G36,$P:$P,"●",$A:$A,RI$5,$B:$B,'PART METHOD'!$D$4),IF($B36='PART METHOD'!$D$6,COUNTIFS($G:$G,$G36,$P:$P,"●",$A:$A,RI$5,$B:$B,'PART METHOD'!$D$6),COUNTIFS($G:$G,$G36,$P:$P,"●",$A:$A,RI$5,$B:$B,"&lt;&gt;"&amp;'PART METHOD'!$D$4,$B:$B,"&lt;&gt;"&amp;'PART METHOD'!$D$6)))/RI$3,0)/3600/$E36</f>
        <v>0</v>
      </c>
      <c r="RJ36" s="0" t="n">
        <f aca="false">IF($Q36="●",SUMIFS(ST_SUM!RX:RX,ST_SUM!$L:$L,$G36,ST_SUM!$M:$M,IF($B36='PART METHOD'!$D$4,"FMCNC1",IF($B36='PART METHOD'!$D$6,"FMCNC2","STD")))/IF($B36='PART METHOD'!$D$4,COUNTIFS($G:$G,$G36,$Q:$Q,"●",$A:$A,RJ$5,$B:$B,'PART METHOD'!$D$4),IF($B36='PART METHOD'!$D$6,COUNTIFS($G:$G,$G36,$Q:$Q,"●",$A:$A,RJ$5,$B:$B,'PART METHOD'!$D$6),COUNTIFS($G:$G,$G36,$Q:$Q,"●",$A:$A,RJ$5,$B:$B,"&lt;&gt;"&amp;'PART METHOD'!$D$4,$B:$B,"&lt;&gt;"&amp;'PART METHOD'!$D$6)))/RJ$3,0)/3600/$E36</f>
        <v>0.0258965234375</v>
      </c>
      <c r="RK36" s="0" t="n">
        <f aca="false">IF($R36="●",SUMIFS(ST_SUM!RY:RY,ST_SUM!$L:$L,$G36,ST_SUM!$M:$M,IF($B36='PART METHOD'!$D$4,"FMCNC1",IF($B36='PART METHOD'!$D$6,"FMCNC2","STD")))/IF($B36='PART METHOD'!$D$4,COUNTIFS($G:$G,$G36,$R:$R,"●",$A:$A,RK$5,$B:$B,'PART METHOD'!$D$4),IF($B36='PART METHOD'!$D$6,COUNTIFS($G:$G,$G36,$R:$R,"●",$A:$A,RK$5,$B:$B,'PART METHOD'!$D$6),COUNTIFS($G:$G,$G36,$R:$R,"●",$A:$A,RK$5,$B:$B,"&lt;&gt;"&amp;'PART METHOD'!$D$4,$B:$B,"&lt;&gt;"&amp;'PART METHOD'!$D$6)))/RK$3,0)/3600/$E36</f>
        <v>0</v>
      </c>
      <c r="RL36" s="0" t="n">
        <f aca="false">IF($S36="●",SUMIFS(ST_SUM!RZ:RZ,ST_SUM!$L:$L,$G36,ST_SUM!$M:$M,IF($B36='PART METHOD'!$D$4,"FMCNC1",IF($B36='PART METHOD'!$D$6,"FMCNC2","STD")))/IF($B36='PART METHOD'!$D$4,COUNTIFS($G:$G,$G36,$S:$S,"●",$A:$A,RL$5,$B:$B,'PART METHOD'!$D$4),IF($B36='PART METHOD'!$D$6,COUNTIFS($G:$G,$G36,$S:$S,"●",$A:$A,RL$5,$B:$B,'PART METHOD'!$D$6),COUNTIFS($G:$G,$G36,$S:$S,"●",$A:$A,RL$5,$B:$B,"&lt;&gt;"&amp;'PART METHOD'!$D$4,$B:$B,"&lt;&gt;"&amp;'PART METHOD'!$D$6)))/RL$3,0)/3600/$E36</f>
        <v>0</v>
      </c>
      <c r="RM36" s="0" t="n">
        <f aca="false">IF($T36="●",SUMIFS(ST_SUM!SA:SA,ST_SUM!$L:$L,$G36,ST_SUM!$M:$M,IF($B36='PART METHOD'!$D$4,"FMCNC1",IF($B36='PART METHOD'!$D$6,"FMCNC2","STD")))/IF($B36='PART METHOD'!$D$4,COUNTIFS($G:$G,$G36,$T:$T,"●",$A:$A,RM$5,$B:$B,'PART METHOD'!$D$4),IF($B36='PART METHOD'!$D$6,COUNTIFS($G:$G,$G36,$T:$T,"●",$A:$A,RM$5,$B:$B,'PART METHOD'!$D$6),COUNTIFS($G:$G,$G36,$T:$T,"●",$A:$A,RM$5,$B:$B,"&lt;&gt;"&amp;'PART METHOD'!$D$4,$B:$B,"&lt;&gt;"&amp;'PART METHOD'!$D$6)))/RM$3,0)/3600/$E36</f>
        <v>0</v>
      </c>
      <c r="RN36" s="0" t="n">
        <f aca="false">IF($U36="●",SUMIFS(ST_SUM!SB:SB,ST_SUM!$L:$L,$G36,ST_SUM!$M:$M,IF($B36='PART METHOD'!$D$4,"FMCNC1",IF($B36='PART METHOD'!$D$6,"FMCNC2","STD")))/IF($B36='PART METHOD'!$D$4,COUNTIFS($G:$G,$G36,$U:$U,"●",$A:$A,RN$5,$B:$B,'PART METHOD'!$D$4),IF($B36='PART METHOD'!$D$6,COUNTIFS($G:$G,$G36,$U:$U,"●",$A:$A,RN$5,$B:$B,'PART METHOD'!$D$6),COUNTIFS($G:$G,$G36,$U:$U,"●",$A:$A,RN$5,$B:$B,"&lt;&gt;"&amp;'PART METHOD'!$D$4,$B:$B,"&lt;&gt;"&amp;'PART METHOD'!$D$6)))/RN$3,0)/3600/$E36</f>
        <v>0</v>
      </c>
      <c r="RO36" s="0" t="n">
        <f aca="false">IF($V36="●",SUMIFS(ST_SUM!SC:SC,ST_SUM!$L:$L,$G36,ST_SUM!$M:$M,IF($B36='PART METHOD'!$D$4,"FMCNC1",IF($B36='PART METHOD'!$D$6,"FMCNC2","STD")))/IF($B36='PART METHOD'!$D$4,COUNTIFS($G:$G,$G36,$V:$V,"●",$A:$A,RO$5,$B:$B,'PART METHOD'!$D$4),IF($B36='PART METHOD'!$D$6,COUNTIFS($G:$G,$G36,$V:$V,"●",$A:$A,RO$5,$B:$B,'PART METHOD'!$D$6),COUNTIFS($G:$G,$G36,$V:$V,"●",$A:$A,RO$5,$B:$B,"&lt;&gt;"&amp;'PART METHOD'!$D$4,$B:$B,"&lt;&gt;"&amp;'PART METHOD'!$D$6)))/RO$3,0)/3600/$E36</f>
        <v>0.0811044036458333</v>
      </c>
      <c r="RP36" s="0" t="n">
        <f aca="false">IF($W36="●",SUMIFS(ST_SUM!SD:SD,ST_SUM!$L:$L,$G36,ST_SUM!$N:$N,IF($B36='PART METHOD'!$D$5,"HAND","STD"))/COUNTIFS($G:$G,$G36,$W:$W,"●",$A:$A,RP$5,$B:$B,IF($B36='PART METHOD'!$D$5,'PART METHOD'!$D$5,"&lt;&gt;"&amp;'PART METHOD'!$D$5))/RP$3,0)/3600/$E36</f>
        <v>0</v>
      </c>
      <c r="RQ36" s="0" t="n">
        <f aca="false">IF($X36="●",SUMIFS(ST_SUM!SE:SE,ST_SUM!$L:$L,$G36)/COUNTIFS($G:$G,$G36,$X:$X,"●",$A:$A,RQ$5)/RQ$3,0)/3600/$E36</f>
        <v>0.017919921875</v>
      </c>
      <c r="RR36" s="0" t="n">
        <f aca="false">IF($Y36="●",SUMIFS(ST_SUM!SF:SF,ST_SUM!$L:$L,$G36)/COUNTIFS($G:$G,$G36,$Y:$Y,"●",$A:$A,RR$5)/RR$3,0)/3600/$E36</f>
        <v>0.0167154513888889</v>
      </c>
      <c r="RS36" s="0" t="n">
        <f aca="false">IF($Z36="●",SUMIFS(ST_SUM!SG:SG,ST_SUM!$L:$L,$G36)/COUNTIFS($G:$G,$G36,$Z:$Z,"●",$A:$A,RS$5)/RS$3,0)/3600/$E36</f>
        <v>0.0426337152777778</v>
      </c>
      <c r="RT36" s="0" t="n">
        <f aca="false">IF($AA36="●",SUMIFS(ST_SUM!SH:SH,ST_SUM!$L:$L,$G36)/COUNTIFS($G:$G,$G36,$AA:$AA,"●",$A:$A,RT$5)/RT$3,0)/3600/$E36</f>
        <v>0.0220371238425926</v>
      </c>
      <c r="RU36" s="0" t="n">
        <f aca="false">IF($AB36="●",SUMIFS(ST_SUM!SI:SI,ST_SUM!$L:$L,$G36)/COUNTIFS($G:$G,$G36,$AB:$AB,"●",$A:$A,RU$5)/RU$3,0)/3600/$E36</f>
        <v>0</v>
      </c>
      <c r="RV36" s="0" t="n">
        <f aca="false">IF($AC36="●",SUMIFS(ST_SUM!SJ:SJ,ST_SUM!$L:$L,$G36)/COUNTIFS($G:$G,$G36,$AC:$AC,"●",$A:$A,RV$5)/RV$3,0)/3600/$E36</f>
        <v>0.00324450231481481</v>
      </c>
      <c r="RW36" s="0" t="n">
        <f aca="false">IF($AD36="●",SUMIFS(ST_SUM!SK:SK,ST_SUM!$L:$L,$G36)/COUNTIFS($G:$G,$G36,$AD:$AD,"●",$A:$A,RW$5)/RW$3,0)/3600/$E36</f>
        <v>0</v>
      </c>
      <c r="RX36" s="0" t="n">
        <f aca="false">IF($AE36="●",SUMIFS(ST_SUM!SL:SL,ST_SUM!$L:$L,$G36)/COUNTIFS($G:$G,$G36,$AE:$AE,"●",$A:$A,RX$5)/RX$3,0)/3600/$E36</f>
        <v>0.0645661805555556</v>
      </c>
      <c r="RY36" s="0" t="n">
        <f aca="false">IF($AF36="●",SUMIFS(ST_SUM!SM:SM,ST_SUM!$L:$L,$G36)/COUNTIFS($G:$G,$G36,$AF:$AF,"●",$A:$A,RY$5)/RY$3,0)/3600/$E36</f>
        <v>0.0181994010416667</v>
      </c>
      <c r="RZ36" s="0" t="n">
        <f aca="false">IF($AG36="●",SUMIFS(ST_SUM!SN:SN,ST_SUM!$L:$L,$G36)/COUNTIFS($G:$G,$G36,$AG:$AG,"●",$A:$A,RZ$5)/RZ$3,0)/3600/$E36</f>
        <v>0.0437044965277778</v>
      </c>
      <c r="SA36" s="0" t="n">
        <f aca="false">IF($AH36="●",SUMIFS(ST_SUM!SO:SO,ST_SUM!$L:$L,$G36)/COUNTIFS($G:$G,$G36,$AH:$AH,"●",$A:$A,SA$5)/SA$3,0)/3600/$E36</f>
        <v>0.0250571875</v>
      </c>
      <c r="SB36" s="0" t="n">
        <f aca="false">IF($AI36="●",SUMIFS(ST_SUM!SP:SP,ST_SUM!$L:$L,$G36)/COUNTIFS($G:$G,$G36,$AI:$AI,"●",$A:$A,SB$5)/SB$3,0)/3600/$E36</f>
        <v>0.0102419791666667</v>
      </c>
      <c r="SC36" s="0" t="n">
        <f aca="false">IF($AJ36="●",SUMIFS(ST_SUM!SQ:SQ,ST_SUM!$L:$L,$G36)/COUNTIFS($G:$G,$G36,$AJ:$AJ,"●",$A:$A,SC$5)/SC$3,0)/3600/$E36</f>
        <v>0.00215277777777778</v>
      </c>
      <c r="SD36" s="0" t="n">
        <f aca="false">IF($AK36="●",SUMIFS(ST_SUM!SR:SR,ST_SUM!$L:$L,$G36)/COUNTIFS($G:$G,$G36,$AK:$AK,"●",$A:$A,SD$5)/SD$3,0)/3600/$E36</f>
        <v>0.0190396643518519</v>
      </c>
      <c r="SE36" s="0" t="n">
        <f aca="false">IF($AL36="●",SUMIFS(ST_SUM!SS:SS,ST_SUM!$L:$L,$G36)/COUNTIFS($G:$G,$G36,$AL:$AL,"●",$A:$A,SE$5)/SE$3,0)/3600/$E36</f>
        <v>0.136093467881944</v>
      </c>
      <c r="SF36" s="0" t="n">
        <f aca="false">IF($AM36="●",SUMIFS(ST_SUM!ST:ST,ST_SUM!$L:$L,$G36)/COUNTIFS($G:$G,$G36,$AM:$AM,"●",$A:$A,SF$5)/SF$3,0)/3600/$E36</f>
        <v>0.0252120052083333</v>
      </c>
      <c r="SG36" s="0" t="n">
        <f aca="false">IF($AN36="●",SUMIFS(ST_SUM!SU:SU,ST_SUM!$L:$L,$G36)/COUNTIFS($G:$G,$G36,$AN:$AN,"●",$A:$A,SG$5)/SG$3,0)/3600/$E36</f>
        <v>0.0193741232638889</v>
      </c>
      <c r="SH36" s="0" t="n">
        <f aca="false">IF($AO36="●",SUMIFS(ST_SUM!SV:SV,ST_SUM!$L:$L,$G36)/COUNTIFS($G:$G,$G36,$AO:$AO,"●",$A:$A,SH$5)/SH$3,0)/3600/$E36</f>
        <v>0.0268309027777778</v>
      </c>
      <c r="SI36" s="0" t="n">
        <f aca="false">IF($AP36="●",SUMIFS(ST_SUM!SW:SW,ST_SUM!$L:$L,$G36)/COUNTIFS($G:$G,$G36,$AP:$AP,"●",$A:$A,SI$5)/SI$3,0)/3600/$E36</f>
        <v>0.09104421875</v>
      </c>
      <c r="SJ36" s="0" t="n">
        <f aca="false">IF($AQ36="●",SUMIFS(ST_SUM!SX:SX,ST_SUM!$L:$L,$G36)/COUNTIFS($G:$G,$G36,$AQ:$AQ,"●",$A:$A,SJ$5)/SJ$3,0)/3600/$E36</f>
        <v>0.0108740104166667</v>
      </c>
      <c r="SK36" s="0" t="n">
        <f aca="false">IF($AR36="●",SUMIFS(ST_SUM!SY:SY,ST_SUM!$L:$L,$G36)/COUNTIFS($G:$G,$G36,$AR:$AR,"●",$A:$A,SK$5)/SK$3,0)/3600/$E36</f>
        <v>0.0130384461805556</v>
      </c>
      <c r="SL36" s="0" t="n">
        <f aca="false">IF($AS36="●",SUMIFS(ST_SUM!SZ:SZ,ST_SUM!$L:$L,$G36)/COUNTIFS($G:$G,$G36,$AS:$AS,"●",$A:$A,SL$5)/SL$3,0)/3600/$E36</f>
        <v>0</v>
      </c>
      <c r="SM36" s="0" t="n">
        <f aca="false">IF($AT36="●",SUMIFS(ST_SUM!TA:TA,ST_SUM!$L:$L,$G36)/COUNTIFS($G:$G,$G36,$AT:$AT,"●",$A:$A,SM$5)/SM$3,0)/3600/$E36</f>
        <v>0.0178886458333333</v>
      </c>
      <c r="SN36" s="0" t="n">
        <f aca="false">IF($AU36="●",SUMIFS(ST_SUM!TB:TB,ST_SUM!$L:$L,$G36)/COUNTIFS($G:$G,$G36,$AU:$AU,"●",$A:$A,SN$5)/SN$3,0)/3600/$E36</f>
        <v>0</v>
      </c>
      <c r="SO36" s="0" t="n">
        <f aca="false">IF($AV36="●",SUMIFS(ST_SUM!TC:TC,ST_SUM!$L:$L,$G36)/COUNTIFS($G:$G,$G36,$AV:$AV,"●",$A:$A,SO$5)/SO$3,0)/3600/$E36</f>
        <v>0.00678380208333333</v>
      </c>
      <c r="SP36" s="0" t="n">
        <f aca="false">IF($AW36="●",SUMIFS(ST_SUM!TD:TD,ST_SUM!$L:$L,$G36)/COUNTIFS($G:$G,$G36,$AW:$AW,"●",$A:$A,SP$5)/SP$3,0)/3600/$E36</f>
        <v>0.0243572916666667</v>
      </c>
      <c r="SQ36" s="0" t="n">
        <f aca="false">IF($AX36="●",SUMIFS(ST_SUM!TE:TE,ST_SUM!$L:$L,$G36)/COUNTIFS($G:$G,$G36,$AX:$AX,"●",$A:$A,SQ$5)/SQ$3,0)/3600/$E36</f>
        <v>0.028958587962963</v>
      </c>
      <c r="SR36" s="0" t="n">
        <f aca="false">IF($AY36="●",SUMIFS(ST_SUM!TF:TF,ST_SUM!$L:$L,$G36)/COUNTIFS($G:$G,$G36,$AY:$AY,"●",$A:$A,SR$5)/SR$3,0)/3600/$E36</f>
        <v>0</v>
      </c>
      <c r="SS36" s="0" t="n">
        <f aca="false">IF($AZ36="●",SUMIFS(ST_SUM!TG:TG,ST_SUM!$L:$L,$G36)/COUNTIFS($G:$G,$G36,$AZ:$AZ,"●",$A:$A,SS$5)/SS$3,0)/3600/$E36</f>
        <v>0</v>
      </c>
      <c r="ST36" s="0" t="n">
        <f aca="false">IF($BA36="●",SUMIFS(ST_SUM!TH:TH,ST_SUM!$L:$L,$G36)/COUNTIFS($G:$G,$G36,$BA:$BA,"●",$A:$A,ST$5)/ST$3,0)/3600/$E36</f>
        <v>0</v>
      </c>
      <c r="SU36" s="0" t="n">
        <f aca="false">IF($BB36="●",SUMIFS(ST_SUM!TI:TI,ST_SUM!$L:$L,$G36)/COUNTIFS($G:$G,$G36,$BB:$BB,"●",$A:$A,SU$5)/SU$3,0)/3600/$E36</f>
        <v>0.00979398148148148</v>
      </c>
      <c r="SV36" s="0" t="n">
        <f aca="false">IF($BC36="●",SUMIFS(ST_SUM!TJ:TJ,ST_SUM!$L:$L,$G36)/COUNTIFS($G:$G,$G36,$BC:$BC,"●",$A:$A,SV$5)/SV$3,0)/3600/$E36</f>
        <v>0</v>
      </c>
      <c r="SW36" s="0" t="n">
        <f aca="false">IF($BD36="●",SUMIFS(ST_SUM!TK:TK,ST_SUM!$L:$L,$G36)/COUNTIFS($G:$G,$G36,$BD:$BD,"●",$A:$A,SW$5)/SW$3,0)/3600/$E36</f>
        <v>0.0133177083333333</v>
      </c>
      <c r="SX36" s="0" t="n">
        <f aca="false">IF($BE36="●",SUMIFS(ST_SUM!TL:TL,ST_SUM!$L:$L,$G36)/COUNTIFS($G:$G,$G36,$BE:$BE,"●",$A:$A,SX$5)/SX$3,0)/3600/$E36</f>
        <v>0.0440085677083333</v>
      </c>
      <c r="SY36" s="0" t="n">
        <f aca="false">IF($BF36="●",SUMIFS(ST_SUM!TM:TM,ST_SUM!$L:$L,$G36)/COUNTIFS($G:$G,$G36,$BF:$BF,"●",$A:$A,SY$5)/SY$3,0)/3600/$E36</f>
        <v>0.0247909809027778</v>
      </c>
      <c r="SZ36" s="0" t="n">
        <f aca="false">IF($BG36="●",SUMIFS(ST_SUM!TN:TN,ST_SUM!$L:$L,$G36)/COUNTIFS($G:$G,$G36,$BG:$BG,"●",$A:$A,SZ$5)/SZ$3,0)/3600/$E36</f>
        <v>0.07116734375</v>
      </c>
      <c r="TA36" s="0" t="n">
        <f aca="false">IF($BH36="●",SUMIFS(ST_SUM!TO:TO,ST_SUM!$L:$L,$G36)/COUNTIFS($G:$G,$G36,$BH:$BH,"●",$A:$A,TA$5)/TA$3,0)/3600/$E36</f>
        <v>0.0246918229166667</v>
      </c>
      <c r="TB36" s="0" t="n">
        <f aca="false">IF($BI36="●",SUMIFS(ST_SUM!TP:TP,ST_SUM!$L:$L,$G36)/COUNTIFS($G:$G,$G36,$BI:$BI,"●",$A:$A,TB$5)/TB$3,0)/3600/$E36</f>
        <v>0</v>
      </c>
      <c r="TC36" s="0" t="n">
        <f aca="false">IF($BJ36="●",SUMIFS(ST_SUM!TQ:TQ,ST_SUM!$L:$L,$G36)/COUNTIFS($G:$G,$G36,$BJ:$BJ,"●",$A:$A,TC$5)/TC$3,0)/3600/$E36</f>
        <v>0.0096546875</v>
      </c>
      <c r="TD36" s="0" t="n">
        <f aca="false">IF($BK36="●",SUMIFS(ST_SUM!TR:TR,ST_SUM!$L:$L,$G36)/COUNTIFS($G:$G,$G36,$BK:$BK,"●",$A:$A,TD$5)/TD$3,0)/3600/$E36</f>
        <v>0.0351683919270833</v>
      </c>
      <c r="TE36" s="0" t="n">
        <f aca="false">IF($BL36="●",SUMIFS(ST_SUM!TS:TS,ST_SUM!$L:$L,$G36)/COUNTIFS($G:$G,$G36,$BL:$BL,"●",$A:$A,TE$5)/TE$3,0)/3600/$E36</f>
        <v>0.00957026909722222</v>
      </c>
      <c r="TF36" s="0" t="n">
        <f aca="false">IF($BM36="●",SUMIFS(ST_SUM!TT:TT,ST_SUM!$L:$L,$G36)/COUNTIFS($G:$G,$G36,$BM:$BM,"●",$A:$A,TF$5)/TF$3,0)/3600/$E36</f>
        <v>0.05590478125</v>
      </c>
      <c r="TG36" s="0" t="n">
        <f aca="false">IF($BN36="●",SUMIFS(ST_SUM!TU:TU,ST_SUM!$L:$L,$G36)/COUNTIFS($G:$G,$G36,$BN:$BN,"●",$A:$A,TG$5)/TG$3,0)/3600/$E36</f>
        <v>0</v>
      </c>
      <c r="TH36" s="0" t="n">
        <f aca="false">IF($BO36="●",SUMIFS(ST_SUM!TV:TV,ST_SUM!$L:$L,$G36)/COUNTIFS($G:$G,$G36,$BO:$BO,"●",$A:$A,TH$5)/TH$3,0)/3600/$E36</f>
        <v>0.0139521527777778</v>
      </c>
      <c r="TI36" s="0" t="n">
        <f aca="false">IF($BP36="●",SUMIFS(ST_SUM!TW:TW,ST_SUM!$L:$L,$G36)/COUNTIFS($G:$G,$G36,$BP:$BP,"●",$A:$A,TI$5)/TI$3,0)/3600/$E36</f>
        <v>0</v>
      </c>
      <c r="TJ36" s="0" t="n">
        <f aca="false">IF($BQ36="●",SUMIFS(ST_SUM!TX:TX,ST_SUM!$L:$L,$G36)/COUNTIFS($G:$G,$G36,$BQ:$BQ,"●",$A:$A,TJ$5)/TJ$3,0)/3600/$E36</f>
        <v>0</v>
      </c>
      <c r="TK36" s="0" t="n">
        <f aca="false">IF($BR36="●",SUMIFS(ST_SUM!TY:TY,ST_SUM!$L:$L,$G36)/COUNTIFS($G:$G,$G36,$BR:$BR,"●",$A:$A,TK$5)/TK$3,0)/3600/$E36</f>
        <v>0</v>
      </c>
      <c r="TL36" s="0" t="n">
        <f aca="false">IF($BS36="●",SUMIFS(ST_SUM!TZ:TZ,ST_SUM!$L:$L,$G36)/COUNTIFS($G:$G,$G36,$BS:$BS,"●",$A:$A,TL$5)/TL$3,0)/3600/$E36</f>
        <v>0.0241113136574074</v>
      </c>
      <c r="TM36" s="0" t="n">
        <f aca="false">IF($BT36="●",SUMIFS(ST_SUM!UA:UA,ST_SUM!$L:$L,$G36)/COUNTIFS($G:$G,$G36,$BT:$BT,"●",$A:$A,TM$5)/TM$3,0)/3600/$E36</f>
        <v>0.0192133680555556</v>
      </c>
      <c r="TN36" s="0" t="n">
        <f aca="false">SUM(RA36:TM36)</f>
        <v>1.30528338353588</v>
      </c>
      <c r="TO36" s="0" t="n">
        <f aca="false">IF($H36="●",SUMIFS(ST_SUM!UC:UC,ST_SUM!$L:$L,$G36)/COUNTIFS($G:$G,$G36,$H:$H,"●",$A:$A,TO$5)/TO$3,0)/3600/$E36</f>
        <v>0.0185279596560847</v>
      </c>
      <c r="TP36" s="0" t="n">
        <f aca="false">IF($I36="●",SUMIFS(ST_SUM!UD:UD,ST_SUM!$L:$L,$G36)/COUNTIFS($G:$G,$G36,$I:$I,"●",$A:$A,TP$5)/TP$3,0)/3600/$E36</f>
        <v>0.0724210648148148</v>
      </c>
      <c r="TQ36" s="0" t="n">
        <f aca="false">IF($J36="●",SUMIFS(ST_SUM!UE:UE,ST_SUM!$L:$L,$G36)/COUNTIFS($G:$G,$G36,$J:$J,"●",$A:$A,TQ$5)/TQ$3,0)/3600/$E36</f>
        <v>0</v>
      </c>
      <c r="TR36" s="0" t="n">
        <f aca="false">IF($K36="●",SUMIFS(ST_SUM!UF:UF,ST_SUM!$L:$L,$G36)/COUNTIFS($G:$G,$G36,$K:$K,"●",$A:$A,TR$5)/TR$3,0)/3600/$E36</f>
        <v>0.0105654348544974</v>
      </c>
      <c r="TS36" s="0" t="n">
        <f aca="false">IF($L36="●",SUMIFS(ST_SUM!UG:UG,ST_SUM!$L:$L,$G36)/COUNTIFS($G:$G,$G36,$L:$L,"●",$A:$A,TS$5)/TS$3,0)/3600/$E36</f>
        <v>0</v>
      </c>
      <c r="TT36" s="0" t="n">
        <f aca="false">IF($M36="●",SUMIFS(ST_SUM!UH:UH,ST_SUM!$L:$L,$G36)/COUNTIFS($G:$G,$G36,$M:$M,"●",$A:$A,TT$5)/TT$3,0)/3600/$E36</f>
        <v>0.0100763475529101</v>
      </c>
      <c r="TU36" s="0" t="n">
        <f aca="false">IF($N36="●",SUMIFS(ST_SUM!UI:UI,ST_SUM!$L:$L,$G36)/COUNTIFS($G:$G,$G36,$N:$N,"●",$A:$A,TU$5)/TU$3,0)/3600/$E36</f>
        <v>0</v>
      </c>
      <c r="TV36" s="0" t="n">
        <f aca="false">IF($O36="●",SUMIFS(ST_SUM!UJ:UJ,ST_SUM!$L:$L,$G36,ST_SUM!$M:$M,IF($B36='PART METHOD'!$D$4,"FMCNC1",IF($B36='PART METHOD'!$D$6,"FMCNC2","STD")))/IF($B36='PART METHOD'!$D$4,COUNTIFS($G:$G,$G36,$O:$O,"●",$A:$A,TV$5,$B:$B,'PART METHOD'!$D$4),IF($B36='PART METHOD'!$D$6,COUNTIFS($G:$G,$G36,$O:$O,"●",$A:$A,TV$5,$B:$B,'PART METHOD'!$D$6),COUNTIFS($G:$G,$G36,$O:$O,"●",$A:$A,TV$5,$B:$B,"&lt;&gt;"&amp;'PART METHOD'!$D$4,$B:$B,"&lt;&gt;"&amp;'PART METHOD'!$D$6)))/TV$3,0)/3600/$E36</f>
        <v>0.031422690696649</v>
      </c>
      <c r="TW36" s="0" t="n">
        <f aca="false">IF($P36="●",SUMIFS(ST_SUM!UK:UK,ST_SUM!$L:$L,$G36,ST_SUM!$M:$M,IF($B36='PART METHOD'!$D$4,"FMCNC1",IF($B36='PART METHOD'!$D$6,"FMCNC2","STD")))/IF($B36='PART METHOD'!$D$4,COUNTIFS($G:$G,$G36,$P:$P,"●",$A:$A,TW$5,$B:$B,'PART METHOD'!$D$4),IF($B36='PART METHOD'!$D$6,COUNTIFS($G:$G,$G36,$P:$P,"●",$A:$A,TW$5,$B:$B,'PART METHOD'!$D$6),COUNTIFS($G:$G,$G36,$P:$P,"●",$A:$A,TW$5,$B:$B,"&lt;&gt;"&amp;'PART METHOD'!$D$4,$B:$B,"&lt;&gt;"&amp;'PART METHOD'!$D$6)))/TW$3,0)/3600/$E36</f>
        <v>0</v>
      </c>
      <c r="TX36" s="0" t="n">
        <f aca="false">IF($Q36="●",SUMIFS(ST_SUM!UL:UL,ST_SUM!$L:$L,$G36,ST_SUM!$M:$M,IF($B36='PART METHOD'!$D$4,"FMCNC1",IF($B36='PART METHOD'!$D$6,"FMCNC2","STD")))/IF($B36='PART METHOD'!$D$4,COUNTIFS($G:$G,$G36,$Q:$Q,"●",$A:$A,TX$5,$B:$B,'PART METHOD'!$D$4),IF($B36='PART METHOD'!$D$6,COUNTIFS($G:$G,$G36,$Q:$Q,"●",$A:$A,TX$5,$B:$B,'PART METHOD'!$D$6),COUNTIFS($G:$G,$G36,$Q:$Q,"●",$A:$A,TX$5,$B:$B,"&lt;&gt;"&amp;'PART METHOD'!$D$4,$B:$B,"&lt;&gt;"&amp;'PART METHOD'!$D$6)))/TX$3,0)/3600/$E36</f>
        <v>0.0243333077050265</v>
      </c>
      <c r="TY36" s="0" t="n">
        <f aca="false">IF($R36="●",SUMIFS(ST_SUM!UM:UM,ST_SUM!$L:$L,$G36,ST_SUM!$M:$M,IF($B36='PART METHOD'!$D$4,"FMCNC1",IF($B36='PART METHOD'!$D$6,"FMCNC2","STD")))/IF($B36='PART METHOD'!$D$4,COUNTIFS($G:$G,$G36,$R:$R,"●",$A:$A,TY$5,$B:$B,'PART METHOD'!$D$4),IF($B36='PART METHOD'!$D$6,COUNTIFS($G:$G,$G36,$R:$R,"●",$A:$A,TY$5,$B:$B,'PART METHOD'!$D$6),COUNTIFS($G:$G,$G36,$R:$R,"●",$A:$A,TY$5,$B:$B,"&lt;&gt;"&amp;'PART METHOD'!$D$4,$B:$B,"&lt;&gt;"&amp;'PART METHOD'!$D$6)))/TY$3,0)/3600/$E36</f>
        <v>0</v>
      </c>
      <c r="TZ36" s="0" t="n">
        <f aca="false">IF($S36="●",SUMIFS(ST_SUM!UN:UN,ST_SUM!$L:$L,$G36,ST_SUM!$M:$M,IF($B36='PART METHOD'!$D$4,"FMCNC1",IF($B36='PART METHOD'!$D$6,"FMCNC2","STD")))/IF($B36='PART METHOD'!$D$4,COUNTIFS($G:$G,$G36,$S:$S,"●",$A:$A,TZ$5,$B:$B,'PART METHOD'!$D$4),IF($B36='PART METHOD'!$D$6,COUNTIFS($G:$G,$G36,$S:$S,"●",$A:$A,TZ$5,$B:$B,'PART METHOD'!$D$6),COUNTIFS($G:$G,$G36,$S:$S,"●",$A:$A,TZ$5,$B:$B,"&lt;&gt;"&amp;'PART METHOD'!$D$4,$B:$B,"&lt;&gt;"&amp;'PART METHOD'!$D$6)))/TZ$3,0)/3600/$E36</f>
        <v>0</v>
      </c>
      <c r="UA36" s="0" t="n">
        <f aca="false">IF($T36="●",SUMIFS(ST_SUM!UO:UO,ST_SUM!$L:$L,$G36,ST_SUM!$M:$M,IF($B36='PART METHOD'!$D$4,"FMCNC1",IF($B36='PART METHOD'!$D$6,"FMCNC2","STD")))/IF($B36='PART METHOD'!$D$4,COUNTIFS($G:$G,$G36,$T:$T,"●",$A:$A,UA$5,$B:$B,'PART METHOD'!$D$4),IF($B36='PART METHOD'!$D$6,COUNTIFS($G:$G,$G36,$T:$T,"●",$A:$A,UA$5,$B:$B,'PART METHOD'!$D$6),COUNTIFS($G:$G,$G36,$T:$T,"●",$A:$A,UA$5,$B:$B,"&lt;&gt;"&amp;'PART METHOD'!$D$4,$B:$B,"&lt;&gt;"&amp;'PART METHOD'!$D$6)))/UA$3,0)/3600/$E36</f>
        <v>0</v>
      </c>
      <c r="UB36" s="0" t="n">
        <f aca="false">IF($U36="●",SUMIFS(ST_SUM!UP:UP,ST_SUM!$L:$L,$G36,ST_SUM!$M:$M,IF($B36='PART METHOD'!$D$4,"FMCNC1",IF($B36='PART METHOD'!$D$6,"FMCNC2","STD")))/IF($B36='PART METHOD'!$D$4,COUNTIFS($G:$G,$G36,$U:$U,"●",$A:$A,UB$5,$B:$B,'PART METHOD'!$D$4),IF($B36='PART METHOD'!$D$6,COUNTIFS($G:$G,$G36,$U:$U,"●",$A:$A,UB$5,$B:$B,'PART METHOD'!$D$6),COUNTIFS($G:$G,$G36,$U:$U,"●",$A:$A,UB$5,$B:$B,"&lt;&gt;"&amp;'PART METHOD'!$D$4,$B:$B,"&lt;&gt;"&amp;'PART METHOD'!$D$6)))/UB$3,0)/3600/$E36</f>
        <v>0</v>
      </c>
      <c r="UC36" s="0" t="n">
        <f aca="false">IF($V36="●",SUMIFS(ST_SUM!UQ:UQ,ST_SUM!$L:$L,$G36,ST_SUM!$M:$M,IF($B36='PART METHOD'!$D$4,"FMCNC1",IF($B36='PART METHOD'!$D$6,"FMCNC2","STD")))/IF($B36='PART METHOD'!$D$4,COUNTIFS($G:$G,$G36,$V:$V,"●",$A:$A,UC$5,$B:$B,'PART METHOD'!$D$4),IF($B36='PART METHOD'!$D$6,COUNTIFS($G:$G,$G36,$V:$V,"●",$A:$A,UC$5,$B:$B,'PART METHOD'!$D$6),COUNTIFS($G:$G,$G36,$V:$V,"●",$A:$A,UC$5,$B:$B,"&lt;&gt;"&amp;'PART METHOD'!$D$4,$B:$B,"&lt;&gt;"&amp;'PART METHOD'!$D$6)))/UC$3,0)/3600/$E36</f>
        <v>0.0662650152943122</v>
      </c>
      <c r="UD36" s="0" t="n">
        <f aca="false">IF($W36="●",SUMIFS(ST_SUM!UR:UR,ST_SUM!$L:$L,$G36,ST_SUM!$N:$N,IF($B36='PART METHOD'!$D$5,"HAND","STD"))/COUNTIFS($G:$G,$G36,$W:$W,"●",$A:$A,UD$5,$B:$B,IF($B36='PART METHOD'!$D$5,'PART METHOD'!$D$5,"&lt;&gt;"&amp;'PART METHOD'!$D$5))/UD$3,0)/3600/$E36</f>
        <v>0</v>
      </c>
      <c r="UE36" s="0" t="n">
        <f aca="false">IF($X36="●",SUMIFS(ST_SUM!US:US,ST_SUM!$L:$L,$G36)/COUNTIFS($G:$G,$G36,$X:$X,"●",$A:$A,UE$5)/UE$3,0)/3600/$E36</f>
        <v>0.00639880952380952</v>
      </c>
      <c r="UF36" s="0" t="n">
        <f aca="false">IF($Y36="●",SUMIFS(ST_SUM!UT:UT,ST_SUM!$L:$L,$G36)/COUNTIFS($G:$G,$G36,$Y:$Y,"●",$A:$A,UF$5)/UF$3,0)/3600/$E36</f>
        <v>0.0154660989858907</v>
      </c>
      <c r="UG36" s="0" t="n">
        <f aca="false">IF($Z36="●",SUMIFS(ST_SUM!UU:UU,ST_SUM!$L:$L,$G36)/COUNTIFS($G:$G,$G36,$Z:$Z,"●",$A:$A,UG$5)/UG$3,0)/3600/$E36</f>
        <v>0.0168912863756614</v>
      </c>
      <c r="UH36" s="0" t="n">
        <f aca="false">IF($AA36="●",SUMIFS(ST_SUM!UV:UV,ST_SUM!$L:$L,$G36)/COUNTIFS($G:$G,$G36,$AA:$AA,"●",$A:$A,UH$5)/UH$3,0)/3600/$E36</f>
        <v>0.0151737488977072</v>
      </c>
      <c r="UI36" s="0" t="n">
        <f aca="false">IF($AB36="●",SUMIFS(ST_SUM!UW:UW,ST_SUM!$L:$L,$G36)/COUNTIFS($G:$G,$G36,$AB:$AB,"●",$A:$A,UI$5)/UI$3,0)/3600/$E36</f>
        <v>0</v>
      </c>
      <c r="UJ36" s="0" t="n">
        <f aca="false">IF($AC36="●",SUMIFS(ST_SUM!UX:UX,ST_SUM!$L:$L,$G36)/COUNTIFS($G:$G,$G36,$AC:$AC,"●",$A:$A,UJ$5)/UJ$3,0)/3600/$E36</f>
        <v>0.00461431547619048</v>
      </c>
      <c r="UK36" s="0" t="n">
        <f aca="false">IF($AD36="●",SUMIFS(ST_SUM!UY:UY,ST_SUM!$L:$L,$G36)/COUNTIFS($G:$G,$G36,$AD:$AD,"●",$A:$A,UK$5)/UK$3,0)/3600/$E36</f>
        <v>0</v>
      </c>
      <c r="UL36" s="0" t="n">
        <f aca="false">IF($AE36="●",SUMIFS(ST_SUM!UZ:UZ,ST_SUM!$L:$L,$G36)/COUNTIFS($G:$G,$G36,$AE:$AE,"●",$A:$A,UL$5)/UL$3,0)/3600/$E36</f>
        <v>0.0484982738095238</v>
      </c>
      <c r="UM36" s="0" t="n">
        <f aca="false">IF($AF36="●",SUMIFS(ST_SUM!VA:VA,ST_SUM!$L:$L,$G36)/COUNTIFS($G:$G,$G36,$AF:$AF,"●",$A:$A,UM$5)/UM$3,0)/3600/$E36</f>
        <v>0.0277584738756614</v>
      </c>
      <c r="UN36" s="0" t="n">
        <f aca="false">IF($AG36="●",SUMIFS(ST_SUM!VB:VB,ST_SUM!$L:$L,$G36)/COUNTIFS($G:$G,$G36,$AG:$AG,"●",$A:$A,UN$5)/UN$3,0)/3600/$E36</f>
        <v>0.0580319940476191</v>
      </c>
      <c r="UO36" s="0" t="n">
        <f aca="false">IF($AH36="●",SUMIFS(ST_SUM!VC:VC,ST_SUM!$L:$L,$G36)/COUNTIFS($G:$G,$G36,$AH:$AH,"●",$A:$A,UO$5)/UO$3,0)/3600/$E36</f>
        <v>0.0148459325396825</v>
      </c>
      <c r="UP36" s="0" t="n">
        <f aca="false">IF($AI36="●",SUMIFS(ST_SUM!VD:VD,ST_SUM!$L:$L,$G36)/COUNTIFS($G:$G,$G36,$AI:$AI,"●",$A:$A,UP$5)/UP$3,0)/3600/$E36</f>
        <v>0.0124241732804233</v>
      </c>
      <c r="UQ36" s="0" t="n">
        <f aca="false">IF($AJ36="●",SUMIFS(ST_SUM!VE:VE,ST_SUM!$L:$L,$G36)/COUNTIFS($G:$G,$G36,$AJ:$AJ,"●",$A:$A,UQ$5)/UQ$3,0)/3600/$E36</f>
        <v>0.00393683862433862</v>
      </c>
      <c r="UR36" s="0" t="n">
        <f aca="false">IF($AK36="●",SUMIFS(ST_SUM!VF:VF,ST_SUM!$L:$L,$G36)/COUNTIFS($G:$G,$G36,$AK:$AK,"●",$A:$A,UR$5)/UR$3,0)/3600/$E36</f>
        <v>0.0171815972222222</v>
      </c>
      <c r="US36" s="0" t="n">
        <f aca="false">IF($AL36="●",SUMIFS(ST_SUM!VG:VG,ST_SUM!$L:$L,$G36)/COUNTIFS($G:$G,$G36,$AL:$AL,"●",$A:$A,US$5)/US$3,0)/3600/$E36</f>
        <v>0.0962468154761905</v>
      </c>
      <c r="UT36" s="0" t="n">
        <f aca="false">IF($AM36="●",SUMIFS(ST_SUM!VH:VH,ST_SUM!$L:$L,$G36)/COUNTIFS($G:$G,$G36,$AM:$AM,"●",$A:$A,UT$5)/UT$3,0)/3600/$E36</f>
        <v>0.0294813244047619</v>
      </c>
      <c r="UU36" s="0" t="n">
        <f aca="false">IF($AN36="●",SUMIFS(ST_SUM!VI:VI,ST_SUM!$L:$L,$G36)/COUNTIFS($G:$G,$G36,$AN:$AN,"●",$A:$A,UU$5)/UU$3,0)/3600/$E36</f>
        <v>0.0107765046296296</v>
      </c>
      <c r="UV36" s="0" t="n">
        <f aca="false">IF($AO36="●",SUMIFS(ST_SUM!VJ:VJ,ST_SUM!$L:$L,$G36)/COUNTIFS($G:$G,$G36,$AO:$AO,"●",$A:$A,UV$5)/UV$3,0)/3600/$E36</f>
        <v>0.0165915784832451</v>
      </c>
      <c r="UW36" s="0" t="n">
        <f aca="false">IF($AP36="●",SUMIFS(ST_SUM!VK:VK,ST_SUM!$L:$L,$G36)/COUNTIFS($G:$G,$G36,$AP:$AP,"●",$A:$A,UW$5)/UW$3,0)/3600/$E36</f>
        <v>0.0762919312169312</v>
      </c>
      <c r="UX36" s="0" t="n">
        <f aca="false">IF($AQ36="●",SUMIFS(ST_SUM!VL:VL,ST_SUM!$L:$L,$G36)/COUNTIFS($G:$G,$G36,$AQ:$AQ,"●",$A:$A,UX$5)/UX$3,0)/3600/$E36</f>
        <v>0.0129138999118166</v>
      </c>
      <c r="UY36" s="0" t="n">
        <f aca="false">IF($AR36="●",SUMIFS(ST_SUM!VM:VM,ST_SUM!$L:$L,$G36)/COUNTIFS($G:$G,$G36,$AR:$AR,"●",$A:$A,UY$5)/UY$3,0)/3600/$E36</f>
        <v>0.0141393435846561</v>
      </c>
      <c r="UZ36" s="0" t="n">
        <f aca="false">IF($AS36="●",SUMIFS(ST_SUM!VN:VN,ST_SUM!$L:$L,$G36)/COUNTIFS($G:$G,$G36,$AS:$AS,"●",$A:$A,UZ$5)/UZ$3,0)/3600/$E36</f>
        <v>0</v>
      </c>
      <c r="VA36" s="0" t="n">
        <f aca="false">IF($AT36="●",SUMIFS(ST_SUM!VO:VO,ST_SUM!$L:$L,$G36)/COUNTIFS($G:$G,$G36,$AT:$AT,"●",$A:$A,VA$5)/VA$3,0)/3600/$E36</f>
        <v>0.00767057291666667</v>
      </c>
      <c r="VB36" s="0" t="n">
        <f aca="false">IF($AU36="●",SUMIFS(ST_SUM!VP:VP,ST_SUM!$L:$L,$G36)/COUNTIFS($G:$G,$G36,$AU:$AU,"●",$A:$A,VB$5)/VB$3,0)/3600/$E36</f>
        <v>0</v>
      </c>
      <c r="VC36" s="0" t="n">
        <f aca="false">IF($AV36="●",SUMIFS(ST_SUM!VQ:VQ,ST_SUM!$L:$L,$G36)/COUNTIFS($G:$G,$G36,$AV:$AV,"●",$A:$A,VC$5)/VC$3,0)/3600/$E36</f>
        <v>0.00551626984126984</v>
      </c>
      <c r="VD36" s="0" t="n">
        <f aca="false">IF($AW36="●",SUMIFS(ST_SUM!VR:VR,ST_SUM!$L:$L,$G36)/COUNTIFS($G:$G,$G36,$AW:$AW,"●",$A:$A,VD$5)/VD$3,0)/3600/$E36</f>
        <v>0.0153119378306878</v>
      </c>
      <c r="VE36" s="0" t="n">
        <f aca="false">IF($AX36="●",SUMIFS(ST_SUM!VS:VS,ST_SUM!$L:$L,$G36)/COUNTIFS($G:$G,$G36,$AX:$AX,"●",$A:$A,VE$5)/VE$3,0)/3600/$E36</f>
        <v>0.0353341393849206</v>
      </c>
      <c r="VF36" s="0" t="n">
        <f aca="false">IF($AY36="●",SUMIFS(ST_SUM!VT:VT,ST_SUM!$L:$L,$G36)/COUNTIFS($G:$G,$G36,$AY:$AY,"●",$A:$A,VF$5)/VF$3,0)/3600/$E36</f>
        <v>0</v>
      </c>
      <c r="VG36" s="0" t="n">
        <f aca="false">IF($AZ36="●",SUMIFS(ST_SUM!VU:VU,ST_SUM!$L:$L,$G36)/COUNTIFS($G:$G,$G36,$AZ:$AZ,"●",$A:$A,VG$5)/VG$3,0)/3600/$E36</f>
        <v>0</v>
      </c>
      <c r="VH36" s="0" t="n">
        <f aca="false">IF($BA36="●",SUMIFS(ST_SUM!VV:VV,ST_SUM!$L:$L,$G36)/COUNTIFS($G:$G,$G36,$BA:$BA,"●",$A:$A,VH$5)/VH$3,0)/3600/$E36</f>
        <v>0</v>
      </c>
      <c r="VI36" s="0" t="n">
        <f aca="false">IF($BB36="●",SUMIFS(ST_SUM!VW:VW,ST_SUM!$L:$L,$G36)/COUNTIFS($G:$G,$G36,$BB:$BB,"●",$A:$A,VI$5)/VI$3,0)/3600/$E36</f>
        <v>0.0108223104056437</v>
      </c>
      <c r="VJ36" s="0" t="n">
        <f aca="false">IF($BC36="●",SUMIFS(ST_SUM!VX:VX,ST_SUM!$L:$L,$G36)/COUNTIFS($G:$G,$G36,$BC:$BC,"●",$A:$A,VJ$5)/VJ$3,0)/3600/$E36</f>
        <v>0</v>
      </c>
      <c r="VK36" s="0" t="n">
        <f aca="false">IF($BD36="●",SUMIFS(ST_SUM!VY:VY,ST_SUM!$L:$L,$G36)/COUNTIFS($G:$G,$G36,$BD:$BD,"●",$A:$A,VK$5)/VK$3,0)/3600/$E36</f>
        <v>0.0117143683862434</v>
      </c>
      <c r="VL36" s="0" t="n">
        <f aca="false">IF($BE36="●",SUMIFS(ST_SUM!VZ:VZ,ST_SUM!$L:$L,$G36)/COUNTIFS($G:$G,$G36,$BE:$BE,"●",$A:$A,VL$5)/VL$3,0)/3600/$E36</f>
        <v>0.034793146494709</v>
      </c>
      <c r="VM36" s="0" t="n">
        <f aca="false">IF($BF36="●",SUMIFS(ST_SUM!WA:WA,ST_SUM!$L:$L,$G36)/COUNTIFS($G:$G,$G36,$BF:$BF,"●",$A:$A,VM$5)/VM$3,0)/3600/$E36</f>
        <v>0.0212240162037037</v>
      </c>
      <c r="VN36" s="0" t="n">
        <f aca="false">IF($BG36="●",SUMIFS(ST_SUM!WB:WB,ST_SUM!$L:$L,$G36)/COUNTIFS($G:$G,$G36,$BG:$BG,"●",$A:$A,VN$5)/VN$3,0)/3600/$E36</f>
        <v>0.0731232473544974</v>
      </c>
      <c r="VO36" s="0" t="n">
        <f aca="false">IF($BH36="●",SUMIFS(ST_SUM!WC:WC,ST_SUM!$L:$L,$G36)/COUNTIFS($G:$G,$G36,$BH:$BH,"●",$A:$A,VO$5)/VO$3,0)/3600/$E36</f>
        <v>0.0277083498677249</v>
      </c>
      <c r="VP36" s="0" t="n">
        <f aca="false">IF($BI36="●",SUMIFS(ST_SUM!WD:WD,ST_SUM!$L:$L,$G36)/COUNTIFS($G:$G,$G36,$BI:$BI,"●",$A:$A,VP$5)/VP$3,0)/3600/$E36</f>
        <v>0</v>
      </c>
      <c r="VQ36" s="0" t="n">
        <f aca="false">IF($BJ36="●",SUMIFS(ST_SUM!WE:WE,ST_SUM!$L:$L,$G36)/COUNTIFS($G:$G,$G36,$BJ:$BJ,"●",$A:$A,VQ$5)/VQ$3,0)/3600/$E36</f>
        <v>0.0220197172619048</v>
      </c>
      <c r="VR36" s="0" t="n">
        <f aca="false">IF($BK36="●",SUMIFS(ST_SUM!WF:WF,ST_SUM!$L:$L,$G36)/COUNTIFS($G:$G,$G36,$BK:$BK,"●",$A:$A,VR$5)/VR$3,0)/3600/$E36</f>
        <v>0.0199958250661376</v>
      </c>
      <c r="VS36" s="0" t="n">
        <f aca="false">IF($BL36="●",SUMIFS(ST_SUM!WG:WG,ST_SUM!$L:$L,$G36)/COUNTIFS($G:$G,$G36,$BL:$BL,"●",$A:$A,VS$5)/VS$3,0)/3600/$E36</f>
        <v>0.00933395337301587</v>
      </c>
      <c r="VT36" s="0" t="n">
        <f aca="false">IF($BM36="●",SUMIFS(ST_SUM!WH:WH,ST_SUM!$L:$L,$G36)/COUNTIFS($G:$G,$G36,$BM:$BM,"●",$A:$A,VT$5)/VT$3,0)/3600/$E36</f>
        <v>0.0547246403769841</v>
      </c>
      <c r="VU36" s="0" t="n">
        <f aca="false">IF($BN36="●",SUMIFS(ST_SUM!WI:WI,ST_SUM!$L:$L,$G36)/COUNTIFS($G:$G,$G36,$BN:$BN,"●",$A:$A,VU$5)/VU$3,0)/3600/$E36</f>
        <v>0</v>
      </c>
      <c r="VV36" s="0" t="n">
        <f aca="false">IF($BO36="●",SUMIFS(ST_SUM!WJ:WJ,ST_SUM!$L:$L,$G36)/COUNTIFS($G:$G,$G36,$BO:$BO,"●",$A:$A,VV$5)/VV$3,0)/3600/$E36</f>
        <v>0.0181264605379189</v>
      </c>
      <c r="VW36" s="0" t="n">
        <f aca="false">IF($BP36="●",SUMIFS(ST_SUM!WK:WK,ST_SUM!$L:$L,$G36)/COUNTIFS($G:$G,$G36,$BP:$BP,"●",$A:$A,VW$5)/VW$3,0)/3600/$E36</f>
        <v>0</v>
      </c>
      <c r="VX36" s="0" t="n">
        <f aca="false">IF($BQ36="●",SUMIFS(ST_SUM!WL:WL,ST_SUM!$L:$L,$G36)/COUNTIFS($G:$G,$G36,$BQ:$BQ,"●",$A:$A,VX$5)/VX$3,0)/3600/$E36</f>
        <v>0</v>
      </c>
      <c r="VY36" s="0" t="n">
        <f aca="false">IF($BR36="●",SUMIFS(ST_SUM!WM:WM,ST_SUM!$L:$L,$G36)/COUNTIFS($G:$G,$G36,$BR:$BR,"●",$A:$A,VY$5)/VY$3,0)/3600/$E36</f>
        <v>0</v>
      </c>
      <c r="VZ36" s="0" t="n">
        <f aca="false">IF($BS36="●",SUMIFS(ST_SUM!WN:WN,ST_SUM!$L:$L,$G36)/COUNTIFS($G:$G,$G36,$BS:$BS,"●",$A:$A,VZ$5)/VZ$3,0)/3600/$E36</f>
        <v>0.0103690200617284</v>
      </c>
      <c r="WA36" s="0" t="n">
        <f aca="false">IF($BT36="●",SUMIFS(ST_SUM!WO:WO,ST_SUM!$L:$L,$G36)/COUNTIFS($G:$G,$G36,$BT:$BT,"●",$A:$A,WA$5)/WA$3,0)/3600/$E36</f>
        <v>0.0162055004409171</v>
      </c>
      <c r="WB36" s="0" t="n">
        <f aca="false">SUM(TO36:WA36)</f>
        <v>1.12526823674493</v>
      </c>
      <c r="WC36" s="0" t="n">
        <f aca="false">IF($H36="●",SUMIFS(ST_SUM!WQ:WQ,ST_SUM!$L:$L,$G36)/COUNTIFS($G:$G,$G36,$H:$H,"●",$A:$A,WC$5)/WC$3,0)/3600/$E36</f>
        <v>0.0245677714646465</v>
      </c>
      <c r="WD36" s="0" t="n">
        <f aca="false">IF($I36="●",SUMIFS(ST_SUM!WR:WR,ST_SUM!$L:$L,$G36)/COUNTIFS($G:$G,$G36,$I:$I,"●",$A:$A,WD$5)/WD$3,0)/3600/$E36</f>
        <v>0.0529723153409091</v>
      </c>
      <c r="WE36" s="0" t="n">
        <f aca="false">IF($J36="●",SUMIFS(ST_SUM!WS:WS,ST_SUM!$L:$L,$G36)/COUNTIFS($G:$G,$G36,$J:$J,"●",$A:$A,WE$5)/WE$3,0)/3600/$E36</f>
        <v>0</v>
      </c>
      <c r="WF36" s="0" t="n">
        <f aca="false">IF($K36="●",SUMIFS(ST_SUM!WT:WT,ST_SUM!$L:$L,$G36)/COUNTIFS($G:$G,$G36,$K:$K,"●",$A:$A,WF$5)/WF$3,0)/3600/$E36</f>
        <v>0.0181779987373737</v>
      </c>
      <c r="WG36" s="0" t="n">
        <f aca="false">IF($L36="●",SUMIFS(ST_SUM!WU:WU,ST_SUM!$L:$L,$G36)/COUNTIFS($G:$G,$G36,$L:$L,"●",$A:$A,WG$5)/WG$3,0)/3600/$E36</f>
        <v>0</v>
      </c>
      <c r="WH36" s="0" t="n">
        <f aca="false">IF($M36="●",SUMIFS(ST_SUM!WV:WV,ST_SUM!$L:$L,$G36)/COUNTIFS($G:$G,$G36,$M:$M,"●",$A:$A,WH$5)/WH$3,0)/3600/$E36</f>
        <v>0.0175014046717172</v>
      </c>
      <c r="WI36" s="0" t="n">
        <f aca="false">IF($N36="●",SUMIFS(ST_SUM!WW:WW,ST_SUM!$L:$L,$G36)/COUNTIFS($G:$G,$G36,$N:$N,"●",$A:$A,WI$5)/WI$3,0)/3600/$E36</f>
        <v>0</v>
      </c>
      <c r="WJ36" s="0" t="n">
        <f aca="false">IF($O36="●",SUMIFS(ST_SUM!WX:WX,ST_SUM!$L:$L,$G36,ST_SUM!$M:$M,IF($B36='PART METHOD'!$D$4,"FMCNC1",IF($B36='PART METHOD'!$D$6,"FMCNC2","STD")))/IF($B36='PART METHOD'!$D$4,COUNTIFS($G:$G,$G36,$O:$O,"●",$A:$A,WJ$5,$B:$B,'PART METHOD'!$D$4),IF($B36='PART METHOD'!$D$6,COUNTIFS($G:$G,$G36,$O:$O,"●",$A:$A,WJ$5,$B:$B,'PART METHOD'!$D$6),COUNTIFS($G:$G,$G36,$O:$O,"●",$A:$A,WJ$5,$B:$B,"&lt;&gt;"&amp;'PART METHOD'!$D$4,$B:$B,"&lt;&gt;"&amp;'PART METHOD'!$D$6)))/WJ$3,0)/3600/$E36</f>
        <v>0.0235350063131313</v>
      </c>
      <c r="WK36" s="0" t="n">
        <f aca="false">IF($P36="●",SUMIFS(ST_SUM!WY:WY,ST_SUM!$L:$L,$G36,ST_SUM!$M:$M,IF($B36='PART METHOD'!$D$4,"FMCNC1",IF($B36='PART METHOD'!$D$6,"FMCNC2","STD")))/IF($B36='PART METHOD'!$D$4,COUNTIFS($G:$G,$G36,$P:$P,"●",$A:$A,WK$5,$B:$B,'PART METHOD'!$D$4),IF($B36='PART METHOD'!$D$6,COUNTIFS($G:$G,$G36,$P:$P,"●",$A:$A,WK$5,$B:$B,'PART METHOD'!$D$6),COUNTIFS($G:$G,$G36,$P:$P,"●",$A:$A,WK$5,$B:$B,"&lt;&gt;"&amp;'PART METHOD'!$D$4,$B:$B,"&lt;&gt;"&amp;'PART METHOD'!$D$6)))/WK$3,0)/3600/$E36</f>
        <v>0</v>
      </c>
      <c r="WL36" s="0" t="n">
        <f aca="false">IF($Q36="●",SUMIFS(ST_SUM!WZ:WZ,ST_SUM!$L:$L,$G36,ST_SUM!$M:$M,IF($B36='PART METHOD'!$D$4,"FMCNC1",IF($B36='PART METHOD'!$D$6,"FMCNC2","STD")))/IF($B36='PART METHOD'!$D$4,COUNTIFS($G:$G,$G36,$Q:$Q,"●",$A:$A,WL$5,$B:$B,'PART METHOD'!$D$4),IF($B36='PART METHOD'!$D$6,COUNTIFS($G:$G,$G36,$Q:$Q,"●",$A:$A,WL$5,$B:$B,'PART METHOD'!$D$6),COUNTIFS($G:$G,$G36,$Q:$Q,"●",$A:$A,WL$5,$B:$B,"&lt;&gt;"&amp;'PART METHOD'!$D$4,$B:$B,"&lt;&gt;"&amp;'PART METHOD'!$D$6)))/WL$3,0)/3600/$E36</f>
        <v>0.0214805003156566</v>
      </c>
      <c r="WM36" s="0" t="n">
        <f aca="false">IF($R36="●",SUMIFS(ST_SUM!XA:XA,ST_SUM!$L:$L,$G36,ST_SUM!$M:$M,IF($B36='PART METHOD'!$D$4,"FMCNC1",IF($B36='PART METHOD'!$D$6,"FMCNC2","STD")))/IF($B36='PART METHOD'!$D$4,COUNTIFS($G:$G,$G36,$R:$R,"●",$A:$A,WM$5,$B:$B,'PART METHOD'!$D$4),IF($B36='PART METHOD'!$D$6,COUNTIFS($G:$G,$G36,$R:$R,"●",$A:$A,WM$5,$B:$B,'PART METHOD'!$D$6),COUNTIFS($G:$G,$G36,$R:$R,"●",$A:$A,WM$5,$B:$B,"&lt;&gt;"&amp;'PART METHOD'!$D$4,$B:$B,"&lt;&gt;"&amp;'PART METHOD'!$D$6)))/WM$3,0)/3600/$E36</f>
        <v>0</v>
      </c>
      <c r="WN36" s="0" t="n">
        <f aca="false">IF($S36="●",SUMIFS(ST_SUM!XB:XB,ST_SUM!$L:$L,$G36,ST_SUM!$M:$M,IF($B36='PART METHOD'!$D$4,"FMCNC1",IF($B36='PART METHOD'!$D$6,"FMCNC2","STD")))/IF($B36='PART METHOD'!$D$4,COUNTIFS($G:$G,$G36,$S:$S,"●",$A:$A,WN$5,$B:$B,'PART METHOD'!$D$4),IF($B36='PART METHOD'!$D$6,COUNTIFS($G:$G,$G36,$S:$S,"●",$A:$A,WN$5,$B:$B,'PART METHOD'!$D$6),COUNTIFS($G:$G,$G36,$S:$S,"●",$A:$A,WN$5,$B:$B,"&lt;&gt;"&amp;'PART METHOD'!$D$4,$B:$B,"&lt;&gt;"&amp;'PART METHOD'!$D$6)))/WN$3,0)/3600/$E36</f>
        <v>0</v>
      </c>
      <c r="WO36" s="0" t="n">
        <f aca="false">IF($T36="●",SUMIFS(ST_SUM!XC:XC,ST_SUM!$L:$L,$G36,ST_SUM!$M:$M,IF($B36='PART METHOD'!$D$4,"FMCNC1",IF($B36='PART METHOD'!$D$6,"FMCNC2","STD")))/IF($B36='PART METHOD'!$D$4,COUNTIFS($G:$G,$G36,$T:$T,"●",$A:$A,WO$5,$B:$B,'PART METHOD'!$D$4),IF($B36='PART METHOD'!$D$6,COUNTIFS($G:$G,$G36,$T:$T,"●",$A:$A,WO$5,$B:$B,'PART METHOD'!$D$6),COUNTIFS($G:$G,$G36,$T:$T,"●",$A:$A,WO$5,$B:$B,"&lt;&gt;"&amp;'PART METHOD'!$D$4,$B:$B,"&lt;&gt;"&amp;'PART METHOD'!$D$6)))/WO$3,0)/3600/$E36</f>
        <v>0</v>
      </c>
      <c r="WP36" s="0" t="n">
        <f aca="false">IF($U36="●",SUMIFS(ST_SUM!XD:XD,ST_SUM!$L:$L,$G36,ST_SUM!$M:$M,IF($B36='PART METHOD'!$D$4,"FMCNC1",IF($B36='PART METHOD'!$D$6,"FMCNC2","STD")))/IF($B36='PART METHOD'!$D$4,COUNTIFS($G:$G,$G36,$U:$U,"●",$A:$A,WP$5,$B:$B,'PART METHOD'!$D$4),IF($B36='PART METHOD'!$D$6,COUNTIFS($G:$G,$G36,$U:$U,"●",$A:$A,WP$5,$B:$B,'PART METHOD'!$D$6),COUNTIFS($G:$G,$G36,$U:$U,"●",$A:$A,WP$5,$B:$B,"&lt;&gt;"&amp;'PART METHOD'!$D$4,$B:$B,"&lt;&gt;"&amp;'PART METHOD'!$D$6)))/WP$3,0)/3600/$E36</f>
        <v>0</v>
      </c>
      <c r="WQ36" s="0" t="n">
        <f aca="false">IF($V36="●",SUMIFS(ST_SUM!XE:XE,ST_SUM!$L:$L,$G36,ST_SUM!$M:$M,IF($B36='PART METHOD'!$D$4,"FMCNC1",IF($B36='PART METHOD'!$D$6,"FMCNC2","STD")))/IF($B36='PART METHOD'!$D$4,COUNTIFS($G:$G,$G36,$V:$V,"●",$A:$A,WQ$5,$B:$B,'PART METHOD'!$D$4),IF($B36='PART METHOD'!$D$6,COUNTIFS($G:$G,$G36,$V:$V,"●",$A:$A,WQ$5,$B:$B,'PART METHOD'!$D$6),COUNTIFS($G:$G,$G36,$V:$V,"●",$A:$A,WQ$5,$B:$B,"&lt;&gt;"&amp;'PART METHOD'!$D$4,$B:$B,"&lt;&gt;"&amp;'PART METHOD'!$D$6)))/WQ$3,0)/3600/$E36</f>
        <v>0.0549113794191919</v>
      </c>
      <c r="WR36" s="0" t="n">
        <f aca="false">IF($W36="●",SUMIFS(ST_SUM!XF:XF,ST_SUM!$L:$L,$G36,ST_SUM!$N:$N,IF($B36='PART METHOD'!$D$5,"HAND","STD"))/COUNTIFS($G:$G,$G36,$W:$W,"●",$A:$A,WR$5,$B:$B,IF($B36='PART METHOD'!$D$5,'PART METHOD'!$D$5,"&lt;&gt;"&amp;'PART METHOD'!$D$5))/WR$3,0)/3600/$E36</f>
        <v>0</v>
      </c>
      <c r="WS36" s="0" t="n">
        <f aca="false">IF($X36="●",SUMIFS(ST_SUM!XG:XG,ST_SUM!$L:$L,$G36)/COUNTIFS($G:$G,$G36,$X:$X,"●",$A:$A,WS$5)/WS$3,0)/3600/$E36</f>
        <v>0.00723642676767677</v>
      </c>
      <c r="WT36" s="0" t="n">
        <f aca="false">IF($Y36="●",SUMIFS(ST_SUM!XH:XH,ST_SUM!$L:$L,$G36)/COUNTIFS($G:$G,$G36,$Y:$Y,"●",$A:$A,WT$5)/WT$3,0)/3600/$E36</f>
        <v>0.0118120633417508</v>
      </c>
      <c r="WU36" s="0" t="n">
        <f aca="false">IF($Z36="●",SUMIFS(ST_SUM!XI:XI,ST_SUM!$L:$L,$G36)/COUNTIFS($G:$G,$G36,$Z:$Z,"●",$A:$A,WU$5)/WU$3,0)/3600/$E36</f>
        <v>0.0336068497474748</v>
      </c>
      <c r="WV36" s="0" t="n">
        <f aca="false">IF($AA36="●",SUMIFS(ST_SUM!XJ:XJ,ST_SUM!$L:$L,$G36)/COUNTIFS($G:$G,$G36,$AA:$AA,"●",$A:$A,WV$5)/WV$3,0)/3600/$E36</f>
        <v>0.0127610637626263</v>
      </c>
      <c r="WW36" s="0" t="n">
        <f aca="false">IF($AB36="●",SUMIFS(ST_SUM!XK:XK,ST_SUM!$L:$L,$G36)/COUNTIFS($G:$G,$G36,$AB:$AB,"●",$A:$A,WW$5)/WW$3,0)/3600/$E36</f>
        <v>0</v>
      </c>
      <c r="WX36" s="0" t="n">
        <f aca="false">IF($AC36="●",SUMIFS(ST_SUM!XL:XL,ST_SUM!$L:$L,$G36)/COUNTIFS($G:$G,$G36,$AC:$AC,"●",$A:$A,WX$5)/WX$3,0)/3600/$E36</f>
        <v>0.00444337121212121</v>
      </c>
      <c r="WY36" s="0" t="n">
        <f aca="false">IF($AD36="●",SUMIFS(ST_SUM!XM:XM,ST_SUM!$L:$L,$G36)/COUNTIFS($G:$G,$G36,$AD:$AD,"●",$A:$A,WY$5)/WY$3,0)/3600/$E36</f>
        <v>0</v>
      </c>
      <c r="WZ36" s="0" t="n">
        <f aca="false">IF($AE36="●",SUMIFS(ST_SUM!XN:XN,ST_SUM!$L:$L,$G36)/COUNTIFS($G:$G,$G36,$AE:$AE,"●",$A:$A,WZ$5)/WZ$3,0)/3600/$E36</f>
        <v>0.0517365372474748</v>
      </c>
      <c r="XA36" s="0" t="n">
        <f aca="false">IF($AF36="●",SUMIFS(ST_SUM!XO:XO,ST_SUM!$L:$L,$G36)/COUNTIFS($G:$G,$G36,$AF:$AF,"●",$A:$A,XA$5)/XA$3,0)/3600/$E36</f>
        <v>0.0276428503787879</v>
      </c>
      <c r="XB36" s="0" t="n">
        <f aca="false">IF($AG36="●",SUMIFS(ST_SUM!XP:XP,ST_SUM!$L:$L,$G36)/COUNTIFS($G:$G,$G36,$AG:$AG,"●",$A:$A,XB$5)/XB$3,0)/3600/$E36</f>
        <v>0.0495675662878788</v>
      </c>
      <c r="XC36" s="0" t="n">
        <f aca="false">IF($AH36="●",SUMIFS(ST_SUM!XQ:XQ,ST_SUM!$L:$L,$G36)/COUNTIFS($G:$G,$G36,$AH:$AH,"●",$A:$A,XC$5)/XC$3,0)/3600/$E36</f>
        <v>0.0161247685185185</v>
      </c>
      <c r="XD36" s="0" t="n">
        <f aca="false">IF($AI36="●",SUMIFS(ST_SUM!XR:XR,ST_SUM!$L:$L,$G36)/COUNTIFS($G:$G,$G36,$AI:$AI,"●",$A:$A,XD$5)/XD$3,0)/3600/$E36</f>
        <v>0.0121256313131313</v>
      </c>
      <c r="XE36" s="0" t="n">
        <f aca="false">IF($AJ36="●",SUMIFS(ST_SUM!XS:XS,ST_SUM!$L:$L,$G36)/COUNTIFS($G:$G,$G36,$AJ:$AJ,"●",$A:$A,XE$5)/XE$3,0)/3600/$E36</f>
        <v>0.00299676452020202</v>
      </c>
      <c r="XF36" s="0" t="n">
        <f aca="false">IF($AK36="●",SUMIFS(ST_SUM!XT:XT,ST_SUM!$L:$L,$G36)/COUNTIFS($G:$G,$G36,$AK:$AK,"●",$A:$A,XF$5)/XF$3,0)/3600/$E36</f>
        <v>0.0129535984848485</v>
      </c>
      <c r="XG36" s="0" t="n">
        <f aca="false">IF($AL36="●",SUMIFS(ST_SUM!XU:XU,ST_SUM!$L:$L,$G36)/COUNTIFS($G:$G,$G36,$AL:$AL,"●",$A:$A,XG$5)/XG$3,0)/3600/$E36</f>
        <v>0.0957020675505051</v>
      </c>
      <c r="XH36" s="0" t="n">
        <f aca="false">IF($AM36="●",SUMIFS(ST_SUM!XV:XV,ST_SUM!$L:$L,$G36)/COUNTIFS($G:$G,$G36,$AM:$AM,"●",$A:$A,XH$5)/XH$3,0)/3600/$E36</f>
        <v>0.01910453125</v>
      </c>
      <c r="XI36" s="0" t="n">
        <f aca="false">IF($AN36="●",SUMIFS(ST_SUM!XW:XW,ST_SUM!$L:$L,$G36)/COUNTIFS($G:$G,$G36,$AN:$AN,"●",$A:$A,XI$5)/XI$3,0)/3600/$E36</f>
        <v>0.0139747948232323</v>
      </c>
      <c r="XJ36" s="0" t="n">
        <f aca="false">IF($AO36="●",SUMIFS(ST_SUM!XX:XX,ST_SUM!$L:$L,$G36)/COUNTIFS($G:$G,$G36,$AO:$AO,"●",$A:$A,XJ$5)/XJ$3,0)/3600/$E36</f>
        <v>0.0145222632575758</v>
      </c>
      <c r="XK36" s="0" t="n">
        <f aca="false">IF($AP36="●",SUMIFS(ST_SUM!XY:XY,ST_SUM!$L:$L,$G36)/COUNTIFS($G:$G,$G36,$AP:$AP,"●",$A:$A,XK$5)/XK$3,0)/3600/$E36</f>
        <v>0.0601153093434343</v>
      </c>
      <c r="XL36" s="0" t="n">
        <f aca="false">IF($AQ36="●",SUMIFS(ST_SUM!XZ:XZ,ST_SUM!$L:$L,$G36)/COUNTIFS($G:$G,$G36,$AQ:$AQ,"●",$A:$A,XL$5)/XL$3,0)/3600/$E36</f>
        <v>0.00720570286195286</v>
      </c>
      <c r="XM36" s="0" t="n">
        <f aca="false">IF($AR36="●",SUMIFS(ST_SUM!YA:YA,ST_SUM!$L:$L,$G36)/COUNTIFS($G:$G,$G36,$AR:$AR,"●",$A:$A,XM$5)/XM$3,0)/3600/$E36</f>
        <v>0.0195193536931818</v>
      </c>
      <c r="XN36" s="0" t="n">
        <f aca="false">IF($AS36="●",SUMIFS(ST_SUM!YB:YB,ST_SUM!$L:$L,$G36)/COUNTIFS($G:$G,$G36,$AS:$AS,"●",$A:$A,XN$5)/XN$3,0)/3600/$E36</f>
        <v>0</v>
      </c>
      <c r="XO36" s="0" t="n">
        <f aca="false">IF($AT36="●",SUMIFS(ST_SUM!YC:YC,ST_SUM!$L:$L,$G36)/COUNTIFS($G:$G,$G36,$AT:$AT,"●",$A:$A,XO$5)/XO$3,0)/3600/$E36</f>
        <v>0.0207211766098485</v>
      </c>
      <c r="XP36" s="0" t="n">
        <f aca="false">IF($AU36="●",SUMIFS(ST_SUM!YD:YD,ST_SUM!$L:$L,$G36)/COUNTIFS($G:$G,$G36,$AU:$AU,"●",$A:$A,XP$5)/XP$3,0)/3600/$E36</f>
        <v>0</v>
      </c>
      <c r="XQ36" s="0" t="n">
        <f aca="false">IF($AV36="●",SUMIFS(ST_SUM!YE:YE,ST_SUM!$L:$L,$G36)/COUNTIFS($G:$G,$G36,$AV:$AV,"●",$A:$A,XQ$5)/XQ$3,0)/3600/$E36</f>
        <v>0.00538037142255892</v>
      </c>
      <c r="XR36" s="0" t="n">
        <f aca="false">IF($AW36="●",SUMIFS(ST_SUM!YF:YF,ST_SUM!$L:$L,$G36)/COUNTIFS($G:$G,$G36,$AW:$AW,"●",$A:$A,XR$5)/XR$3,0)/3600/$E36</f>
        <v>0.0162114488636364</v>
      </c>
      <c r="XS36" s="0" t="n">
        <f aca="false">IF($AX36="●",SUMIFS(ST_SUM!YG:YG,ST_SUM!$L:$L,$G36)/COUNTIFS($G:$G,$G36,$AX:$AX,"●",$A:$A,XS$5)/XS$3,0)/3600/$E36</f>
        <v>0.0262933133417508</v>
      </c>
      <c r="XT36" s="0" t="n">
        <f aca="false">IF($AY36="●",SUMIFS(ST_SUM!YH:YH,ST_SUM!$L:$L,$G36)/COUNTIFS($G:$G,$G36,$AY:$AY,"●",$A:$A,XT$5)/XT$3,0)/3600/$E36</f>
        <v>0</v>
      </c>
      <c r="XU36" s="0" t="n">
        <f aca="false">IF($AZ36="●",SUMIFS(ST_SUM!YI:YI,ST_SUM!$L:$L,$G36)/COUNTIFS($G:$G,$G36,$AZ:$AZ,"●",$A:$A,XU$5)/XU$3,0)/3600/$E36</f>
        <v>0</v>
      </c>
      <c r="XV36" s="0" t="n">
        <f aca="false">IF($BA36="●",SUMIFS(ST_SUM!YJ:YJ,ST_SUM!$L:$L,$G36)/COUNTIFS($G:$G,$G36,$BA:$BA,"●",$A:$A,XV$5)/XV$3,0)/3600/$E36</f>
        <v>0</v>
      </c>
      <c r="XW36" s="0" t="n">
        <f aca="false">IF($BB36="●",SUMIFS(ST_SUM!YK:YK,ST_SUM!$L:$L,$G36)/COUNTIFS($G:$G,$G36,$BB:$BB,"●",$A:$A,XW$5)/XW$3,0)/3600/$E36</f>
        <v>0.00524147727272727</v>
      </c>
      <c r="XX36" s="0" t="n">
        <f aca="false">IF($BC36="●",SUMIFS(ST_SUM!YL:YL,ST_SUM!$L:$L,$G36)/COUNTIFS($G:$G,$G36,$BC:$BC,"●",$A:$A,XX$5)/XX$3,0)/3600/$E36</f>
        <v>0</v>
      </c>
      <c r="XY36" s="0" t="n">
        <f aca="false">IF($BD36="●",SUMIFS(ST_SUM!YM:YM,ST_SUM!$L:$L,$G36)/COUNTIFS($G:$G,$G36,$BD:$BD,"●",$A:$A,XY$5)/XY$3,0)/3600/$E36</f>
        <v>0.00619546875</v>
      </c>
      <c r="XZ36" s="0" t="n">
        <f aca="false">IF($BE36="●",SUMIFS(ST_SUM!YN:YN,ST_SUM!$L:$L,$G36)/COUNTIFS($G:$G,$G36,$BE:$BE,"●",$A:$A,XZ$5)/XZ$3,0)/3600/$E36</f>
        <v>0.0246952888257576</v>
      </c>
      <c r="YA36" s="0" t="n">
        <f aca="false">IF($BF36="●",SUMIFS(ST_SUM!YO:YO,ST_SUM!$L:$L,$G36)/COUNTIFS($G:$G,$G36,$BF:$BF,"●",$A:$A,YA$5)/YA$3,0)/3600/$E36</f>
        <v>0.0151307765151515</v>
      </c>
      <c r="YB36" s="0" t="n">
        <f aca="false">IF($BG36="●",SUMIFS(ST_SUM!YP:YP,ST_SUM!$L:$L,$G36)/COUNTIFS($G:$G,$G36,$BG:$BG,"●",$A:$A,YB$5)/YB$3,0)/3600/$E36</f>
        <v>0.0493748721590909</v>
      </c>
      <c r="YC36" s="0" t="n">
        <f aca="false">IF($BH36="●",SUMIFS(ST_SUM!YQ:YQ,ST_SUM!$L:$L,$G36)/COUNTIFS($G:$G,$G36,$BH:$BH,"●",$A:$A,YC$5)/YC$3,0)/3600/$E36</f>
        <v>0.0214351483585859</v>
      </c>
      <c r="YD36" s="0" t="n">
        <f aca="false">IF($BI36="●",SUMIFS(ST_SUM!YR:YR,ST_SUM!$L:$L,$G36)/COUNTIFS($G:$G,$G36,$BI:$BI,"●",$A:$A,YD$5)/YD$3,0)/3600/$E36</f>
        <v>0</v>
      </c>
      <c r="YE36" s="0" t="n">
        <f aca="false">IF($BJ36="●",SUMIFS(ST_SUM!YS:YS,ST_SUM!$L:$L,$G36)/COUNTIFS($G:$G,$G36,$BJ:$BJ,"●",$A:$A,YE$5)/YE$3,0)/3600/$E36</f>
        <v>0.0100091927083333</v>
      </c>
      <c r="YF36" s="0" t="n">
        <f aca="false">IF($BK36="●",SUMIFS(ST_SUM!YT:YT,ST_SUM!$L:$L,$G36)/COUNTIFS($G:$G,$G36,$BK:$BK,"●",$A:$A,YF$5)/YF$3,0)/3600/$E36</f>
        <v>0.0195344460227273</v>
      </c>
      <c r="YG36" s="0" t="n">
        <f aca="false">IF($BL36="●",SUMIFS(ST_SUM!YU:YU,ST_SUM!$L:$L,$G36)/COUNTIFS($G:$G,$G36,$BL:$BL,"●",$A:$A,YG$5)/YG$3,0)/3600/$E36</f>
        <v>0.00681541193181818</v>
      </c>
      <c r="YH36" s="0" t="n">
        <f aca="false">IF($BM36="●",SUMIFS(ST_SUM!YV:YV,ST_SUM!$L:$L,$G36)/COUNTIFS($G:$G,$G36,$BM:$BM,"●",$A:$A,YH$5)/YH$3,0)/3600/$E36</f>
        <v>0.0326934027777778</v>
      </c>
      <c r="YI36" s="0" t="n">
        <f aca="false">IF($BN36="●",SUMIFS(ST_SUM!YW:YW,ST_SUM!$L:$L,$G36)/COUNTIFS($G:$G,$G36,$BN:$BN,"●",$A:$A,YI$5)/YI$3,0)/3600/$E36</f>
        <v>0</v>
      </c>
      <c r="YJ36" s="0" t="n">
        <f aca="false">IF($BO36="●",SUMIFS(ST_SUM!YX:YX,ST_SUM!$L:$L,$G36)/COUNTIFS($G:$G,$G36,$BO:$BO,"●",$A:$A,YJ$5)/YJ$3,0)/3600/$E36</f>
        <v>0.0103740482954545</v>
      </c>
      <c r="YK36" s="0" t="n">
        <f aca="false">IF($BP36="●",SUMIFS(ST_SUM!YY:YY,ST_SUM!$L:$L,$G36)/COUNTIFS($G:$G,$G36,$BP:$BP,"●",$A:$A,YK$5)/YK$3,0)/3600/$E36</f>
        <v>0</v>
      </c>
      <c r="YL36" s="0" t="n">
        <f aca="false">IF($BQ36="●",SUMIFS(ST_SUM!YZ:YZ,ST_SUM!$L:$L,$G36)/COUNTIFS($G:$G,$G36,$BQ:$BQ,"●",$A:$A,YL$5)/YL$3,0)/3600/$E36</f>
        <v>0</v>
      </c>
      <c r="YM36" s="0" t="n">
        <f aca="false">IF($BR36="●",SUMIFS(ST_SUM!ZA:ZA,ST_SUM!$L:$L,$G36)/COUNTIFS($G:$G,$G36,$BR:$BR,"●",$A:$A,YM$5)/YM$3,0)/3600/$E36</f>
        <v>0</v>
      </c>
      <c r="YN36" s="0" t="n">
        <f aca="false">IF($BS36="●",SUMIFS(ST_SUM!ZB:ZB,ST_SUM!$L:$L,$G36)/COUNTIFS($G:$G,$G36,$BS:$BS,"●",$A:$A,YN$5)/YN$3,0)/3600/$E36</f>
        <v>0.0130757575757576</v>
      </c>
      <c r="YO36" s="0" t="n">
        <f aca="false">IF($BT36="●",SUMIFS(ST_SUM!ZC:ZC,ST_SUM!$L:$L,$G36)/COUNTIFS($G:$G,$G36,$BT:$BT,"●",$A:$A,YO$5)/YO$3,0)/3600/$E36</f>
        <v>0.0172084175084175</v>
      </c>
      <c r="YP36" s="0" t="n">
        <f aca="false">SUM(WC36:YO36)</f>
        <v>0.986687909564394</v>
      </c>
      <c r="YQ36" s="0" t="n">
        <f aca="false">IF($H36="●",SUMIFS(ST_SUM!ZE:ZE,ST_SUM!$L:$L,$G36)/COUNTIFS($G:$G,$G36,$H:$H,"●",$A:$A,YQ$5)/YQ$3,0)/3600/$E36</f>
        <v>0.0182257986111111</v>
      </c>
      <c r="YR36" s="0" t="n">
        <f aca="false">IF($I36="●",SUMIFS(ST_SUM!ZF:ZF,ST_SUM!$L:$L,$G36)/COUNTIFS($G:$G,$G36,$I:$I,"●",$A:$A,YR$5)/YR$3,0)/3600/$E36</f>
        <v>0.073628125</v>
      </c>
      <c r="YS36" s="0" t="n">
        <f aca="false">IF($J36="●",SUMIFS(ST_SUM!ZG:ZG,ST_SUM!$L:$L,$G36)/COUNTIFS($G:$G,$G36,$J:$J,"●",$A:$A,YS$5)/YS$3,0)/3600/$E36</f>
        <v>0</v>
      </c>
      <c r="YT36" s="0" t="n">
        <f aca="false">IF($K36="●",SUMIFS(ST_SUM!ZH:ZH,ST_SUM!$L:$L,$G36)/COUNTIFS($G:$G,$G36,$K:$K,"●",$A:$A,YT$5)/YT$3,0)/3600/$E36</f>
        <v>0.0157757465277778</v>
      </c>
      <c r="YU36" s="0" t="n">
        <f aca="false">IF($L36="●",SUMIFS(ST_SUM!ZI:ZI,ST_SUM!$L:$L,$G36)/COUNTIFS($G:$G,$G36,$L:$L,"●",$A:$A,YU$5)/YU$3,0)/3600/$E36</f>
        <v>0</v>
      </c>
      <c r="YV36" s="0" t="n">
        <f aca="false">IF($M36="●",SUMIFS(ST_SUM!ZJ:ZJ,ST_SUM!$L:$L,$G36)/COUNTIFS($G:$G,$G36,$M:$M,"●",$A:$A,YV$5)/YV$3,0)/3600/$E36</f>
        <v>0.0190376475694444</v>
      </c>
      <c r="YW36" s="0" t="n">
        <f aca="false">IF($N36="●",SUMIFS(ST_SUM!ZK:ZK,ST_SUM!$L:$L,$G36)/COUNTIFS($G:$G,$G36,$N:$N,"●",$A:$A,YW$5)/YW$3,0)/3600/$E36</f>
        <v>0</v>
      </c>
      <c r="YX36" s="0" t="n">
        <f aca="false">IF($O36="●",SUMIFS(ST_SUM!ZL:ZL,ST_SUM!$L:$L,$G36,ST_SUM!$M:$M,IF($B36='PART METHOD'!$D$4,"FMCNC1",IF($B36='PART METHOD'!$D$6,"FMCNC2","STD")))/IF($B36='PART METHOD'!$D$4,COUNTIFS($G:$G,$G36,$O:$O,"●",$A:$A,YX$5,$B:$B,'PART METHOD'!$D$4),IF($B36='PART METHOD'!$D$6,COUNTIFS($G:$G,$G36,$O:$O,"●",$A:$A,YX$5,$B:$B,'PART METHOD'!$D$6),COUNTIFS($G:$G,$G36,$O:$O,"●",$A:$A,YX$5,$B:$B,"&lt;&gt;"&amp;'PART METHOD'!$D$4,$B:$B,"&lt;&gt;"&amp;'PART METHOD'!$D$6)))/YX$3,0)/3600/$E36</f>
        <v>0.028677712962963</v>
      </c>
      <c r="YY36" s="0" t="n">
        <f aca="false">IF($P36="●",SUMIFS(ST_SUM!ZM:ZM,ST_SUM!$L:$L,$G36,ST_SUM!$M:$M,IF($B36='PART METHOD'!$D$4,"FMCNC1",IF($B36='PART METHOD'!$D$6,"FMCNC2","STD")))/IF($B36='PART METHOD'!$D$4,COUNTIFS($G:$G,$G36,$P:$P,"●",$A:$A,YY$5,$B:$B,'PART METHOD'!$D$4),IF($B36='PART METHOD'!$D$6,COUNTIFS($G:$G,$G36,$P:$P,"●",$A:$A,YY$5,$B:$B,'PART METHOD'!$D$6),COUNTIFS($G:$G,$G36,$P:$P,"●",$A:$A,YY$5,$B:$B,"&lt;&gt;"&amp;'PART METHOD'!$D$4,$B:$B,"&lt;&gt;"&amp;'PART METHOD'!$D$6)))/YY$3,0)/3600/$E36</f>
        <v>0</v>
      </c>
      <c r="YZ36" s="0" t="n">
        <f aca="false">IF($Q36="●",SUMIFS(ST_SUM!ZN:ZN,ST_SUM!$L:$L,$G36,ST_SUM!$M:$M,IF($B36='PART METHOD'!$D$4,"FMCNC1",IF($B36='PART METHOD'!$D$6,"FMCNC2","STD")))/IF($B36='PART METHOD'!$D$4,COUNTIFS($G:$G,$G36,$Q:$Q,"●",$A:$A,YZ$5,$B:$B,'PART METHOD'!$D$4),IF($B36='PART METHOD'!$D$6,COUNTIFS($G:$G,$G36,$Q:$Q,"●",$A:$A,YZ$5,$B:$B,'PART METHOD'!$D$6),COUNTIFS($G:$G,$G36,$Q:$Q,"●",$A:$A,YZ$5,$B:$B,"&lt;&gt;"&amp;'PART METHOD'!$D$4,$B:$B,"&lt;&gt;"&amp;'PART METHOD'!$D$6)))/YZ$3,0)/3600/$E36</f>
        <v>0.0318348697916667</v>
      </c>
      <c r="ZA36" s="0" t="n">
        <f aca="false">IF($R36="●",SUMIFS(ST_SUM!ZO:ZO,ST_SUM!$L:$L,$G36,ST_SUM!$M:$M,IF($B36='PART METHOD'!$D$4,"FMCNC1",IF($B36='PART METHOD'!$D$6,"FMCNC2","STD")))/IF($B36='PART METHOD'!$D$4,COUNTIFS($G:$G,$G36,$R:$R,"●",$A:$A,ZA$5,$B:$B,'PART METHOD'!$D$4),IF($B36='PART METHOD'!$D$6,COUNTIFS($G:$G,$G36,$R:$R,"●",$A:$A,ZA$5,$B:$B,'PART METHOD'!$D$6),COUNTIFS($G:$G,$G36,$R:$R,"●",$A:$A,ZA$5,$B:$B,"&lt;&gt;"&amp;'PART METHOD'!$D$4,$B:$B,"&lt;&gt;"&amp;'PART METHOD'!$D$6)))/ZA$3,0)/3600/$E36</f>
        <v>0</v>
      </c>
      <c r="ZB36" s="0" t="n">
        <f aca="false">IF($S36="●",SUMIFS(ST_SUM!ZP:ZP,ST_SUM!$L:$L,$G36,ST_SUM!$M:$M,IF($B36='PART METHOD'!$D$4,"FMCNC1",IF($B36='PART METHOD'!$D$6,"FMCNC2","STD")))/IF($B36='PART METHOD'!$D$4,COUNTIFS($G:$G,$G36,$S:$S,"●",$A:$A,ZB$5,$B:$B,'PART METHOD'!$D$4),IF($B36='PART METHOD'!$D$6,COUNTIFS($G:$G,$G36,$S:$S,"●",$A:$A,ZB$5,$B:$B,'PART METHOD'!$D$6),COUNTIFS($G:$G,$G36,$S:$S,"●",$A:$A,ZB$5,$B:$B,"&lt;&gt;"&amp;'PART METHOD'!$D$4,$B:$B,"&lt;&gt;"&amp;'PART METHOD'!$D$6)))/ZB$3,0)/3600/$E36</f>
        <v>0</v>
      </c>
      <c r="ZC36" s="0" t="n">
        <f aca="false">IF($T36="●",SUMIFS(ST_SUM!ZQ:ZQ,ST_SUM!$L:$L,$G36,ST_SUM!$M:$M,IF($B36='PART METHOD'!$D$4,"FMCNC1",IF($B36='PART METHOD'!$D$6,"FMCNC2","STD")))/IF($B36='PART METHOD'!$D$4,COUNTIFS($G:$G,$G36,$T:$T,"●",$A:$A,ZC$5,$B:$B,'PART METHOD'!$D$4),IF($B36='PART METHOD'!$D$6,COUNTIFS($G:$G,$G36,$T:$T,"●",$A:$A,ZC$5,$B:$B,'PART METHOD'!$D$6),COUNTIFS($G:$G,$G36,$T:$T,"●",$A:$A,ZC$5,$B:$B,"&lt;&gt;"&amp;'PART METHOD'!$D$4,$B:$B,"&lt;&gt;"&amp;'PART METHOD'!$D$6)))/ZC$3,0)/3600/$E36</f>
        <v>0</v>
      </c>
      <c r="ZD36" s="0" t="n">
        <f aca="false">IF($U36="●",SUMIFS(ST_SUM!ZR:ZR,ST_SUM!$L:$L,$G36,ST_SUM!$M:$M,IF($B36='PART METHOD'!$D$4,"FMCNC1",IF($B36='PART METHOD'!$D$6,"FMCNC2","STD")))/IF($B36='PART METHOD'!$D$4,COUNTIFS($G:$G,$G36,$U:$U,"●",$A:$A,ZD$5,$B:$B,'PART METHOD'!$D$4),IF($B36='PART METHOD'!$D$6,COUNTIFS($G:$G,$G36,$U:$U,"●",$A:$A,ZD$5,$B:$B,'PART METHOD'!$D$6),COUNTIFS($G:$G,$G36,$U:$U,"●",$A:$A,ZD$5,$B:$B,"&lt;&gt;"&amp;'PART METHOD'!$D$4,$B:$B,"&lt;&gt;"&amp;'PART METHOD'!$D$6)))/ZD$3,0)/3600/$E36</f>
        <v>0</v>
      </c>
      <c r="ZE36" s="0" t="n">
        <f aca="false">IF($V36="●",SUMIFS(ST_SUM!ZS:ZS,ST_SUM!$L:$L,$G36,ST_SUM!$M:$M,IF($B36='PART METHOD'!$D$4,"FMCNC1",IF($B36='PART METHOD'!$D$6,"FMCNC2","STD")))/IF($B36='PART METHOD'!$D$4,COUNTIFS($G:$G,$G36,$V:$V,"●",$A:$A,ZE$5,$B:$B,'PART METHOD'!$D$4),IF($B36='PART METHOD'!$D$6,COUNTIFS($G:$G,$G36,$V:$V,"●",$A:$A,ZE$5,$B:$B,'PART METHOD'!$D$6),COUNTIFS($G:$G,$G36,$V:$V,"●",$A:$A,ZE$5,$B:$B,"&lt;&gt;"&amp;'PART METHOD'!$D$4,$B:$B,"&lt;&gt;"&amp;'PART METHOD'!$D$6)))/ZE$3,0)/3600/$E36</f>
        <v>0.0653741840277778</v>
      </c>
      <c r="ZF36" s="0" t="n">
        <f aca="false">IF($W36="●",SUMIFS(ST_SUM!ZT:ZT,ST_SUM!$L:$L,$G36,ST_SUM!$N:$N,IF($B36='PART METHOD'!$D$5,"HAND","STD"))/COUNTIFS($G:$G,$G36,$W:$W,"●",$A:$A,ZF$5,$B:$B,IF($B36='PART METHOD'!$D$5,'PART METHOD'!$D$5,"&lt;&gt;"&amp;'PART METHOD'!$D$5))/ZF$3,0)/3600/$E36</f>
        <v>0</v>
      </c>
      <c r="ZG36" s="0" t="n">
        <f aca="false">IF($X36="●",SUMIFS(ST_SUM!ZU:ZU,ST_SUM!$L:$L,$G36)/COUNTIFS($G:$G,$G36,$X:$X,"●",$A:$A,ZG$5)/ZG$3,0)/3600/$E36</f>
        <v>0.0124435763888889</v>
      </c>
      <c r="ZH36" s="0" t="n">
        <f aca="false">IF($Y36="●",SUMIFS(ST_SUM!ZV:ZV,ST_SUM!$L:$L,$G36)/COUNTIFS($G:$G,$G36,$Y:$Y,"●",$A:$A,ZH$5)/ZH$3,0)/3600/$E36</f>
        <v>0.0184867303240741</v>
      </c>
      <c r="ZI36" s="0" t="n">
        <f aca="false">IF($Z36="●",SUMIFS(ST_SUM!ZW:ZW,ST_SUM!$L:$L,$G36)/COUNTIFS($G:$G,$G36,$Z:$Z,"●",$A:$A,ZI$5)/ZI$3,0)/3600/$E36</f>
        <v>0.0467105555555556</v>
      </c>
      <c r="ZJ36" s="0" t="n">
        <f aca="false">IF($AA36="●",SUMIFS(ST_SUM!ZX:ZX,ST_SUM!$L:$L,$G36)/COUNTIFS($G:$G,$G36,$AA:$AA,"●",$A:$A,ZJ$5)/ZJ$3,0)/3600/$E36</f>
        <v>0.0199966458333333</v>
      </c>
      <c r="ZK36" s="0" t="n">
        <f aca="false">IF($AB36="●",SUMIFS(ST_SUM!ZY:ZY,ST_SUM!$L:$L,$G36)/COUNTIFS($G:$G,$G36,$AB:$AB,"●",$A:$A,ZK$5)/ZK$3,0)/3600/$E36</f>
        <v>0</v>
      </c>
      <c r="ZL36" s="0" t="n">
        <f aca="false">IF($AC36="●",SUMIFS(ST_SUM!ZZ:ZZ,ST_SUM!$L:$L,$G36)/COUNTIFS($G:$G,$G36,$AC:$AC,"●",$A:$A,ZL$5)/ZL$3,0)/3600/$E36</f>
        <v>0.00170503125</v>
      </c>
      <c r="ZM36" s="0" t="n">
        <f aca="false">IF($AD36="●",SUMIFS(ST_SUM!AAA:AAA,ST_SUM!$L:$L,$G36)/COUNTIFS($G:$G,$G36,$AD:$AD,"●",$A:$A,ZM$5)/ZM$3,0)/3600/$E36</f>
        <v>0</v>
      </c>
      <c r="ZN36" s="0" t="n">
        <f aca="false">IF($AE36="●",SUMIFS(ST_SUM!AAB:AAB,ST_SUM!$L:$L,$G36)/COUNTIFS($G:$G,$G36,$AE:$AE,"●",$A:$A,ZN$5)/ZN$3,0)/3600/$E36</f>
        <v>0.0659723472222222</v>
      </c>
      <c r="ZO36" s="0" t="n">
        <f aca="false">IF($AF36="●",SUMIFS(ST_SUM!AAC:AAC,ST_SUM!$L:$L,$G36)/COUNTIFS($G:$G,$G36,$AF:$AF,"●",$A:$A,ZO$5)/ZO$3,0)/3600/$E36</f>
        <v>0.0118185655381944</v>
      </c>
      <c r="ZP36" s="0" t="n">
        <f aca="false">IF($AG36="●",SUMIFS(ST_SUM!AAD:AAD,ST_SUM!$L:$L,$G36)/COUNTIFS($G:$G,$G36,$AG:$AG,"●",$A:$A,ZP$5)/ZP$3,0)/3600/$E36</f>
        <v>0.030418828125</v>
      </c>
      <c r="ZQ36" s="0" t="n">
        <f aca="false">IF($AH36="●",SUMIFS(ST_SUM!AAE:AAE,ST_SUM!$L:$L,$G36)/COUNTIFS($G:$G,$G36,$AH:$AH,"●",$A:$A,ZQ$5)/ZQ$3,0)/3600/$E36</f>
        <v>0.0192131979166667</v>
      </c>
      <c r="ZR36" s="0" t="n">
        <f aca="false">IF($AI36="●",SUMIFS(ST_SUM!AAF:AAF,ST_SUM!$L:$L,$G36)/COUNTIFS($G:$G,$G36,$AI:$AI,"●",$A:$A,ZR$5)/ZR$3,0)/3600/$E36</f>
        <v>0.00846215277777778</v>
      </c>
      <c r="ZS36" s="0" t="n">
        <f aca="false">IF($AJ36="●",SUMIFS(ST_SUM!AAG:AAG,ST_SUM!$L:$L,$G36)/COUNTIFS($G:$G,$G36,$AJ:$AJ,"●",$A:$A,ZS$5)/ZS$3,0)/3600/$E36</f>
        <v>0.00441840277777778</v>
      </c>
      <c r="ZT36" s="0" t="n">
        <f aca="false">IF($AK36="●",SUMIFS(ST_SUM!AAH:AAH,ST_SUM!$L:$L,$G36)/COUNTIFS($G:$G,$G36,$AK:$AK,"●",$A:$A,ZT$5)/ZT$3,0)/3600/$E36</f>
        <v>0.0125768634259259</v>
      </c>
      <c r="ZU36" s="0" t="n">
        <f aca="false">IF($AL36="●",SUMIFS(ST_SUM!AAI:AAI,ST_SUM!$L:$L,$G36)/COUNTIFS($G:$G,$G36,$AL:$AL,"●",$A:$A,ZU$5)/ZU$3,0)/3600/$E36</f>
        <v>0.0682433888888889</v>
      </c>
      <c r="ZV36" s="0" t="n">
        <f aca="false">IF($AM36="●",SUMIFS(ST_SUM!AAJ:AAJ,ST_SUM!$L:$L,$G36)/COUNTIFS($G:$G,$G36,$AM:$AM,"●",$A:$A,ZV$5)/ZV$3,0)/3600/$E36</f>
        <v>0.0285816731770833</v>
      </c>
      <c r="ZW36" s="0" t="n">
        <f aca="false">IF($AN36="●",SUMIFS(ST_SUM!AAK:AAK,ST_SUM!$L:$L,$G36)/COUNTIFS($G:$G,$G36,$AN:$AN,"●",$A:$A,ZW$5)/ZW$3,0)/3600/$E36</f>
        <v>0.0157070399305556</v>
      </c>
      <c r="ZX36" s="0" t="n">
        <f aca="false">IF($AO36="●",SUMIFS(ST_SUM!AAL:AAL,ST_SUM!$L:$L,$G36)/COUNTIFS($G:$G,$G36,$AO:$AO,"●",$A:$A,ZX$5)/ZX$3,0)/3600/$E36</f>
        <v>0.0189820601851852</v>
      </c>
      <c r="ZY36" s="0" t="n">
        <f aca="false">IF($AP36="●",SUMIFS(ST_SUM!AAM:AAM,ST_SUM!$L:$L,$G36)/COUNTIFS($G:$G,$G36,$AP:$AP,"●",$A:$A,ZY$5)/ZY$3,0)/3600/$E36</f>
        <v>0.0862616145833333</v>
      </c>
      <c r="ZZ36" s="0" t="n">
        <f aca="false">IF($AQ36="●",SUMIFS(ST_SUM!AAN:AAN,ST_SUM!$L:$L,$G36)/COUNTIFS($G:$G,$G36,$AQ:$AQ,"●",$A:$A,ZZ$5)/ZZ$3,0)/3600/$E36</f>
        <v>0.00659645833333333</v>
      </c>
      <c r="AAA36" s="0" t="n">
        <f aca="false">IF($AR36="●",SUMIFS(ST_SUM!AAO:AAO,ST_SUM!$L:$L,$G36)/COUNTIFS($G:$G,$G36,$AR:$AR,"●",$A:$A,AAA$5)/AAA$3,0)/3600/$E36</f>
        <v>0.0125135850694444</v>
      </c>
      <c r="AAB36" s="0" t="n">
        <f aca="false">IF($AS36="●",SUMIFS(ST_SUM!AAP:AAP,ST_SUM!$L:$L,$G36)/COUNTIFS($G:$G,$G36,$AS:$AS,"●",$A:$A,AAB$5)/AAB$3,0)/3600/$E36</f>
        <v>0</v>
      </c>
      <c r="AAC36" s="0" t="n">
        <f aca="false">IF($AT36="●",SUMIFS(ST_SUM!AAQ:AAQ,ST_SUM!$L:$L,$G36)/COUNTIFS($G:$G,$G36,$AT:$AT,"●",$A:$A,AAC$5)/AAC$3,0)/3600/$E36</f>
        <v>0.0143008420138889</v>
      </c>
      <c r="AAD36" s="0" t="n">
        <f aca="false">IF($AU36="●",SUMIFS(ST_SUM!AAR:AAR,ST_SUM!$L:$L,$G36)/COUNTIFS($G:$G,$G36,$AU:$AU,"●",$A:$A,AAD$5)/AAD$3,0)/3600/$E36</f>
        <v>0</v>
      </c>
      <c r="AAE36" s="0" t="n">
        <f aca="false">IF($AV36="●",SUMIFS(ST_SUM!AAS:AAS,ST_SUM!$L:$L,$G36)/COUNTIFS($G:$G,$G36,$AV:$AV,"●",$A:$A,AAE$5)/AAE$3,0)/3600/$E36</f>
        <v>0.00798240162037037</v>
      </c>
      <c r="AAF36" s="0" t="n">
        <f aca="false">IF($AW36="●",SUMIFS(ST_SUM!AAT:AAT,ST_SUM!$L:$L,$G36)/COUNTIFS($G:$G,$G36,$AW:$AW,"●",$A:$A,AAF$5)/AAF$3,0)/3600/$E36</f>
        <v>0.0305019097222222</v>
      </c>
      <c r="AAG36" s="0" t="n">
        <f aca="false">IF($AX36="●",SUMIFS(ST_SUM!AAU:AAU,ST_SUM!$L:$L,$G36)/COUNTIFS($G:$G,$G36,$AX:$AX,"●",$A:$A,AAG$5)/AAG$3,0)/3600/$E36</f>
        <v>0.0285341377314815</v>
      </c>
      <c r="AAH36" s="0" t="n">
        <f aca="false">IF($AY36="●",SUMIFS(ST_SUM!AAV:AAV,ST_SUM!$L:$L,$G36)/COUNTIFS($G:$G,$G36,$AY:$AY,"●",$A:$A,AAH$5)/AAH$3,0)/3600/$E36</f>
        <v>0</v>
      </c>
      <c r="AAI36" s="0" t="n">
        <f aca="false">IF($AZ36="●",SUMIFS(ST_SUM!AAW:AAW,ST_SUM!$L:$L,$G36)/COUNTIFS($G:$G,$G36,$AZ:$AZ,"●",$A:$A,AAI$5)/AAI$3,0)/3600/$E36</f>
        <v>0</v>
      </c>
      <c r="AAJ36" s="0" t="n">
        <f aca="false">IF($BA36="●",SUMIFS(ST_SUM!AAX:AAX,ST_SUM!$L:$L,$G36)/COUNTIFS($G:$G,$G36,$BA:$BA,"●",$A:$A,AAJ$5)/AAJ$3,0)/3600/$E36</f>
        <v>0</v>
      </c>
      <c r="AAK36" s="0" t="n">
        <f aca="false">IF($BB36="●",SUMIFS(ST_SUM!AAY:AAY,ST_SUM!$L:$L,$G36)/COUNTIFS($G:$G,$G36,$BB:$BB,"●",$A:$A,AAK$5)/AAK$3,0)/3600/$E36</f>
        <v>0.0110347222222222</v>
      </c>
      <c r="AAL36" s="0" t="n">
        <f aca="false">IF($BC36="●",SUMIFS(ST_SUM!AAZ:AAZ,ST_SUM!$L:$L,$G36)/COUNTIFS($G:$G,$G36,$BC:$BC,"●",$A:$A,AAL$5)/AAL$3,0)/3600/$E36</f>
        <v>0</v>
      </c>
      <c r="AAM36" s="0" t="n">
        <f aca="false">IF($BD36="●",SUMIFS(ST_SUM!ABA:ABA,ST_SUM!$L:$L,$G36)/COUNTIFS($G:$G,$G36,$BD:$BD,"●",$A:$A,AAM$5)/AAM$3,0)/3600/$E36</f>
        <v>0.00704271701388889</v>
      </c>
      <c r="AAN36" s="0" t="n">
        <f aca="false">IF($BE36="●",SUMIFS(ST_SUM!ABB:ABB,ST_SUM!$L:$L,$G36)/COUNTIFS($G:$G,$G36,$BE:$BE,"●",$A:$A,AAN$5)/AAN$3,0)/3600/$E36</f>
        <v>0.0373896970486111</v>
      </c>
      <c r="AAO36" s="0" t="n">
        <f aca="false">IF($BF36="●",SUMIFS(ST_SUM!ABC:ABC,ST_SUM!$L:$L,$G36)/COUNTIFS($G:$G,$G36,$BF:$BF,"●",$A:$A,AAO$5)/AAO$3,0)/3600/$E36</f>
        <v>0.0310501822916667</v>
      </c>
      <c r="AAP36" s="0" t="n">
        <f aca="false">IF($BG36="●",SUMIFS(ST_SUM!ABD:ABD,ST_SUM!$L:$L,$G36)/COUNTIFS($G:$G,$G36,$BG:$BG,"●",$A:$A,AAP$5)/AAP$3,0)/3600/$E36</f>
        <v>0.0605761284722222</v>
      </c>
      <c r="AAQ36" s="0" t="n">
        <f aca="false">IF($BH36="●",SUMIFS(ST_SUM!ABE:ABE,ST_SUM!$L:$L,$G36)/COUNTIFS($G:$G,$G36,$BH:$BH,"●",$A:$A,AAQ$5)/AAQ$3,0)/3600/$E36</f>
        <v>0.0224569270833333</v>
      </c>
      <c r="AAR36" s="0" t="n">
        <f aca="false">IF($BI36="●",SUMIFS(ST_SUM!ABF:ABF,ST_SUM!$L:$L,$G36)/COUNTIFS($G:$G,$G36,$BI:$BI,"●",$A:$A,AAR$5)/AAR$3,0)/3600/$E36</f>
        <v>0</v>
      </c>
      <c r="AAS36" s="0" t="n">
        <f aca="false">IF($BJ36="●",SUMIFS(ST_SUM!ABG:ABG,ST_SUM!$L:$L,$G36)/COUNTIFS($G:$G,$G36,$BJ:$BJ,"●",$A:$A,AAS$5)/AAS$3,0)/3600/$E36</f>
        <v>0.013656890625</v>
      </c>
      <c r="AAT36" s="0" t="n">
        <f aca="false">IF($BK36="●",SUMIFS(ST_SUM!ABH:ABH,ST_SUM!$L:$L,$G36)/COUNTIFS($G:$G,$G36,$BK:$BK,"●",$A:$A,AAT$5)/AAT$3,0)/3600/$E36</f>
        <v>0.0352889409722222</v>
      </c>
      <c r="AAU36" s="0" t="n">
        <f aca="false">IF($BL36="●",SUMIFS(ST_SUM!ABI:ABI,ST_SUM!$L:$L,$G36)/COUNTIFS($G:$G,$G36,$BL:$BL,"●",$A:$A,AAU$5)/AAU$3,0)/3600/$E36</f>
        <v>0.00627030381944445</v>
      </c>
      <c r="AAV36" s="0" t="n">
        <f aca="false">IF($BM36="●",SUMIFS(ST_SUM!ABJ:ABJ,ST_SUM!$L:$L,$G36)/COUNTIFS($G:$G,$G36,$BM:$BM,"●",$A:$A,AAV$5)/AAV$3,0)/3600/$E36</f>
        <v>0.037805515625</v>
      </c>
      <c r="AAW36" s="0" t="n">
        <f aca="false">IF($BN36="●",SUMIFS(ST_SUM!ABK:ABK,ST_SUM!$L:$L,$G36)/COUNTIFS($G:$G,$G36,$BN:$BN,"●",$A:$A,AAW$5)/AAW$3,0)/3600/$E36</f>
        <v>0</v>
      </c>
      <c r="AAX36" s="0" t="n">
        <f aca="false">IF($BO36="●",SUMIFS(ST_SUM!ABL:ABL,ST_SUM!$L:$L,$G36)/COUNTIFS($G:$G,$G36,$BO:$BO,"●",$A:$A,AAX$5)/AAX$3,0)/3600/$E36</f>
        <v>0.0101061608796296</v>
      </c>
      <c r="AAY36" s="0" t="n">
        <f aca="false">IF($BP36="●",SUMIFS(ST_SUM!ABM:ABM,ST_SUM!$L:$L,$G36)/COUNTIFS($G:$G,$G36,$BP:$BP,"●",$A:$A,AAY$5)/AAY$3,0)/3600/$E36</f>
        <v>0</v>
      </c>
      <c r="AAZ36" s="0" t="n">
        <f aca="false">IF($BQ36="●",SUMIFS(ST_SUM!ABN:ABN,ST_SUM!$L:$L,$G36)/COUNTIFS($G:$G,$G36,$BQ:$BQ,"●",$A:$A,AAZ$5)/AAZ$3,0)/3600/$E36</f>
        <v>0</v>
      </c>
      <c r="ABA36" s="0" t="n">
        <f aca="false">IF($BR36="●",SUMIFS(ST_SUM!ABO:ABO,ST_SUM!$L:$L,$G36)/COUNTIFS($G:$G,$G36,$BR:$BR,"●",$A:$A,ABA$5)/ABA$3,0)/3600/$E36</f>
        <v>0</v>
      </c>
      <c r="ABB36" s="0" t="n">
        <f aca="false">IF($BS36="●",SUMIFS(ST_SUM!ABP:ABP,ST_SUM!$L:$L,$G36)/COUNTIFS($G:$G,$G36,$BS:$BS,"●",$A:$A,ABB$5)/ABB$3,0)/3600/$E36</f>
        <v>0.0178924189814815</v>
      </c>
      <c r="ABC36" s="0" t="n">
        <f aca="false">IF($BT36="●",SUMIFS(ST_SUM!ABQ:ABQ,ST_SUM!$L:$L,$G36)/COUNTIFS($G:$G,$G36,$BT:$BT,"●",$A:$A,ABC$5)/ABC$3,0)/3600/$E36</f>
        <v>0.0192650231481482</v>
      </c>
      <c r="ABD36" s="0" t="n">
        <f aca="false">SUM(YQ36:ABC36)</f>
        <v>1.13281772106481</v>
      </c>
      <c r="ABE36" s="0" t="n">
        <f aca="false">IF($H36="●",SUMIFS(ST_SUM!ABS:ABS,ST_SUM!$L:$L,$G36)/COUNTIFS($G:$G,$G36,$H:$H,"●",$A:$A,ABE$5)/ABE$3,0)/3600/$E36</f>
        <v>0.0334680266203704</v>
      </c>
      <c r="ABF36" s="0" t="n">
        <f aca="false">IF($I36="●",SUMIFS(ST_SUM!ABT:ABT,ST_SUM!$L:$L,$G36)/COUNTIFS($G:$G,$G36,$I:$I,"●",$A:$A,ABF$5)/ABF$3,0)/3600/$E36</f>
        <v>0.0891663029100529</v>
      </c>
      <c r="ABG36" s="0" t="n">
        <f aca="false">IF($J36="●",SUMIFS(ST_SUM!ABU:ABU,ST_SUM!$L:$L,$G36)/COUNTIFS($G:$G,$G36,$J:$J,"●",$A:$A,ABG$5)/ABG$3,0)/3600/$E36</f>
        <v>0</v>
      </c>
      <c r="ABH36" s="0" t="n">
        <f aca="false">IF($K36="●",SUMIFS(ST_SUM!ABV:ABV,ST_SUM!$L:$L,$G36)/COUNTIFS($G:$G,$G36,$K:$K,"●",$A:$A,ABH$5)/ABH$3,0)/3600/$E36</f>
        <v>0.0161199074074074</v>
      </c>
      <c r="ABI36" s="0" t="n">
        <f aca="false">IF($L36="●",SUMIFS(ST_SUM!ABW:ABW,ST_SUM!$L:$L,$G36)/COUNTIFS($G:$G,$G36,$L:$L,"●",$A:$A,ABI$5)/ABI$3,0)/3600/$E36</f>
        <v>0</v>
      </c>
      <c r="ABJ36" s="0" t="n">
        <f aca="false">IF($M36="●",SUMIFS(ST_SUM!ABX:ABX,ST_SUM!$L:$L,$G36)/COUNTIFS($G:$G,$G36,$M:$M,"●",$A:$A,ABJ$5)/ABJ$3,0)/3600/$E36</f>
        <v>0.0173353009259259</v>
      </c>
      <c r="ABK36" s="0" t="n">
        <f aca="false">IF($N36="●",SUMIFS(ST_SUM!ABY:ABY,ST_SUM!$L:$L,$G36)/COUNTIFS($G:$G,$G36,$N:$N,"●",$A:$A,ABK$5)/ABK$3,0)/3600/$E36</f>
        <v>0</v>
      </c>
      <c r="ABL36" s="0" t="n">
        <f aca="false">IF($O36="●",SUMIFS(ST_SUM!ABZ:ABZ,ST_SUM!$L:$L,$G36,ST_SUM!$M:$M,IF($B36='PART METHOD'!$D$4,"FMCNC1",IF($B36='PART METHOD'!$D$6,"FMCNC2","STD")))/IF($B36='PART METHOD'!$D$4,COUNTIFS($G:$G,$G36,$O:$O,"●",$A:$A,ABL$5,$B:$B,'PART METHOD'!$D$4),IF($B36='PART METHOD'!$D$6,COUNTIFS($G:$G,$G36,$O:$O,"●",$A:$A,ABL$5,$B:$B,'PART METHOD'!$D$6),COUNTIFS($G:$G,$G36,$O:$O,"●",$A:$A,ABL$5,$B:$B,"&lt;&gt;"&amp;'PART METHOD'!$D$4,$B:$B,"&lt;&gt;"&amp;'PART METHOD'!$D$6)))/ABL$3,0)/3600/$E36</f>
        <v>0.0355325617283951</v>
      </c>
      <c r="ABM36" s="0" t="n">
        <f aca="false">IF($P36="●",SUMIFS(ST_SUM!ACA:ACA,ST_SUM!$L:$L,$G36,ST_SUM!$M:$M,IF($B36='PART METHOD'!$D$4,"FMCNC1",IF($B36='PART METHOD'!$D$6,"FMCNC2","STD")))/IF($B36='PART METHOD'!$D$4,COUNTIFS($G:$G,$G36,$P:$P,"●",$A:$A,ABM$5,$B:$B,'PART METHOD'!$D$4),IF($B36='PART METHOD'!$D$6,COUNTIFS($G:$G,$G36,$P:$P,"●",$A:$A,ABM$5,$B:$B,'PART METHOD'!$D$6),COUNTIFS($G:$G,$G36,$P:$P,"●",$A:$A,ABM$5,$B:$B,"&lt;&gt;"&amp;'PART METHOD'!$D$4,$B:$B,"&lt;&gt;"&amp;'PART METHOD'!$D$6)))/ABM$3,0)/3600/$E36</f>
        <v>0</v>
      </c>
      <c r="ABN36" s="0" t="n">
        <f aca="false">IF($Q36="●",SUMIFS(ST_SUM!ACB:ACB,ST_SUM!$L:$L,$G36,ST_SUM!$M:$M,IF($B36='PART METHOD'!$D$4,"FMCNC1",IF($B36='PART METHOD'!$D$6,"FMCNC2","STD")))/IF($B36='PART METHOD'!$D$4,COUNTIFS($G:$G,$G36,$Q:$Q,"●",$A:$A,ABN$5,$B:$B,'PART METHOD'!$D$4),IF($B36='PART METHOD'!$D$6,COUNTIFS($G:$G,$G36,$Q:$Q,"●",$A:$A,ABN$5,$B:$B,'PART METHOD'!$D$6),COUNTIFS($G:$G,$G36,$Q:$Q,"●",$A:$A,ABN$5,$B:$B,"&lt;&gt;"&amp;'PART METHOD'!$D$4,$B:$B,"&lt;&gt;"&amp;'PART METHOD'!$D$6)))/ABN$3,0)/3600/$E36</f>
        <v>0.028269353505291</v>
      </c>
      <c r="ABO36" s="0" t="n">
        <f aca="false">IF($R36="●",SUMIFS(ST_SUM!ACC:ACC,ST_SUM!$L:$L,$G36,ST_SUM!$M:$M,IF($B36='PART METHOD'!$D$4,"FMCNC1",IF($B36='PART METHOD'!$D$6,"FMCNC2","STD")))/IF($B36='PART METHOD'!$D$4,COUNTIFS($G:$G,$G36,$R:$R,"●",$A:$A,ABO$5,$B:$B,'PART METHOD'!$D$4),IF($B36='PART METHOD'!$D$6,COUNTIFS($G:$G,$G36,$R:$R,"●",$A:$A,ABO$5,$B:$B,'PART METHOD'!$D$6),COUNTIFS($G:$G,$G36,$R:$R,"●",$A:$A,ABO$5,$B:$B,"&lt;&gt;"&amp;'PART METHOD'!$D$4,$B:$B,"&lt;&gt;"&amp;'PART METHOD'!$D$6)))/ABO$3,0)/3600/$E36</f>
        <v>0</v>
      </c>
      <c r="ABP36" s="0" t="n">
        <f aca="false">IF($S36="●",SUMIFS(ST_SUM!ACD:ACD,ST_SUM!$L:$L,$G36,ST_SUM!$M:$M,IF($B36='PART METHOD'!$D$4,"FMCNC1",IF($B36='PART METHOD'!$D$6,"FMCNC2","STD")))/IF($B36='PART METHOD'!$D$4,COUNTIFS($G:$G,$G36,$S:$S,"●",$A:$A,ABP$5,$B:$B,'PART METHOD'!$D$4),IF($B36='PART METHOD'!$D$6,COUNTIFS($G:$G,$G36,$S:$S,"●",$A:$A,ABP$5,$B:$B,'PART METHOD'!$D$6),COUNTIFS($G:$G,$G36,$S:$S,"●",$A:$A,ABP$5,$B:$B,"&lt;&gt;"&amp;'PART METHOD'!$D$4,$B:$B,"&lt;&gt;"&amp;'PART METHOD'!$D$6)))/ABP$3,0)/3600/$E36</f>
        <v>0</v>
      </c>
      <c r="ABQ36" s="0" t="n">
        <f aca="false">IF($T36="●",SUMIFS(ST_SUM!ACE:ACE,ST_SUM!$L:$L,$G36,ST_SUM!$M:$M,IF($B36='PART METHOD'!$D$4,"FMCNC1",IF($B36='PART METHOD'!$D$6,"FMCNC2","STD")))/IF($B36='PART METHOD'!$D$4,COUNTIFS($G:$G,$G36,$T:$T,"●",$A:$A,ABQ$5,$B:$B,'PART METHOD'!$D$4),IF($B36='PART METHOD'!$D$6,COUNTIFS($G:$G,$G36,$T:$T,"●",$A:$A,ABQ$5,$B:$B,'PART METHOD'!$D$6),COUNTIFS($G:$G,$G36,$T:$T,"●",$A:$A,ABQ$5,$B:$B,"&lt;&gt;"&amp;'PART METHOD'!$D$4,$B:$B,"&lt;&gt;"&amp;'PART METHOD'!$D$6)))/ABQ$3,0)/3600/$E36</f>
        <v>0</v>
      </c>
      <c r="ABR36" s="0" t="n">
        <f aca="false">IF($U36="●",SUMIFS(ST_SUM!ACF:ACF,ST_SUM!$L:$L,$G36,ST_SUM!$M:$M,IF($B36='PART METHOD'!$D$4,"FMCNC1",IF($B36='PART METHOD'!$D$6,"FMCNC2","STD")))/IF($B36='PART METHOD'!$D$4,COUNTIFS($G:$G,$G36,$U:$U,"●",$A:$A,ABR$5,$B:$B,'PART METHOD'!$D$4),IF($B36='PART METHOD'!$D$6,COUNTIFS($G:$G,$G36,$U:$U,"●",$A:$A,ABR$5,$B:$B,'PART METHOD'!$D$6),COUNTIFS($G:$G,$G36,$U:$U,"●",$A:$A,ABR$5,$B:$B,"&lt;&gt;"&amp;'PART METHOD'!$D$4,$B:$B,"&lt;&gt;"&amp;'PART METHOD'!$D$6)))/ABR$3,0)/3600/$E36</f>
        <v>0</v>
      </c>
      <c r="ABS36" s="0" t="n">
        <f aca="false">IF($V36="●",SUMIFS(ST_SUM!ACG:ACG,ST_SUM!$L:$L,$G36,ST_SUM!$M:$M,IF($B36='PART METHOD'!$D$4,"FMCNC1",IF($B36='PART METHOD'!$D$6,"FMCNC2","STD")))/IF($B36='PART METHOD'!$D$4,COUNTIFS($G:$G,$G36,$V:$V,"●",$A:$A,ABS$5,$B:$B,'PART METHOD'!$D$4),IF($B36='PART METHOD'!$D$6,COUNTIFS($G:$G,$G36,$V:$V,"●",$A:$A,ABS$5,$B:$B,'PART METHOD'!$D$6),COUNTIFS($G:$G,$G36,$V:$V,"●",$A:$A,ABS$5,$B:$B,"&lt;&gt;"&amp;'PART METHOD'!$D$4,$B:$B,"&lt;&gt;"&amp;'PART METHOD'!$D$6)))/ABS$3,0)/3600/$E36</f>
        <v>0.0637168733465608</v>
      </c>
      <c r="ABT36" s="0" t="n">
        <f aca="false">IF($W36="●",SUMIFS(ST_SUM!ACH:ACH,ST_SUM!$L:$L,$G36,ST_SUM!$N:$N,IF($B36='PART METHOD'!$D$5,"HAND","STD"))/COUNTIFS($G:$G,$G36,$W:$W,"●",$A:$A,ABT$5,$B:$B,IF($B36='PART METHOD'!$D$5,'PART METHOD'!$D$5,"&lt;&gt;"&amp;'PART METHOD'!$D$5))/ABT$3,0)/3600/$E36</f>
        <v>0</v>
      </c>
      <c r="ABU36" s="0" t="n">
        <f aca="false">IF($X36="●",SUMIFS(ST_SUM!ACI:ACI,ST_SUM!$L:$L,$G36)/COUNTIFS($G:$G,$G36,$X:$X,"●",$A:$A,ABU$5)/ABU$3,0)/3600/$E36</f>
        <v>0.00734375</v>
      </c>
      <c r="ABV36" s="0" t="n">
        <f aca="false">IF($Y36="●",SUMIFS(ST_SUM!ACJ:ACJ,ST_SUM!$L:$L,$G36)/COUNTIFS($G:$G,$G36,$Y:$Y,"●",$A:$A,ABV$5)/ABV$3,0)/3600/$E36</f>
        <v>0.02193521494709</v>
      </c>
      <c r="ABW36" s="0" t="n">
        <f aca="false">IF($Z36="●",SUMIFS(ST_SUM!ACK:ACK,ST_SUM!$L:$L,$G36)/COUNTIFS($G:$G,$G36,$Z:$Z,"●",$A:$A,ABW$5)/ABW$3,0)/3600/$E36</f>
        <v>0.0263849041005291</v>
      </c>
      <c r="ABX36" s="0" t="n">
        <f aca="false">IF($AA36="●",SUMIFS(ST_SUM!ACL:ACL,ST_SUM!$L:$L,$G36)/COUNTIFS($G:$G,$G36,$AA:$AA,"●",$A:$A,ABX$5)/ABX$3,0)/3600/$E36</f>
        <v>0.0216441110008818</v>
      </c>
      <c r="ABY36" s="0" t="n">
        <f aca="false">IF($AB36="●",SUMIFS(ST_SUM!ACM:ACM,ST_SUM!$L:$L,$G36)/COUNTIFS($G:$G,$G36,$AB:$AB,"●",$A:$A,ABY$5)/ABY$3,0)/3600/$E36</f>
        <v>0</v>
      </c>
      <c r="ABZ36" s="0" t="n">
        <f aca="false">IF($AC36="●",SUMIFS(ST_SUM!ACN:ACN,ST_SUM!$L:$L,$G36)/COUNTIFS($G:$G,$G36,$AC:$AC,"●",$A:$A,ABZ$5)/ABZ$3,0)/3600/$E36</f>
        <v>0.00743094135802469</v>
      </c>
      <c r="ACA36" s="0" t="n">
        <f aca="false">IF($AD36="●",SUMIFS(ST_SUM!ACO:ACO,ST_SUM!$L:$L,$G36)/COUNTIFS($G:$G,$G36,$AD:$AD,"●",$A:$A,ACA$5)/ACA$3,0)/3600/$E36</f>
        <v>0</v>
      </c>
      <c r="ACB36" s="0" t="n">
        <f aca="false">IF($AE36="●",SUMIFS(ST_SUM!ACP:ACP,ST_SUM!$L:$L,$G36)/COUNTIFS($G:$G,$G36,$AE:$AE,"●",$A:$A,ACB$5)/ACB$3,0)/3600/$E36</f>
        <v>0.0670305720899471</v>
      </c>
      <c r="ACC36" s="0" t="n">
        <f aca="false">IF($AF36="●",SUMIFS(ST_SUM!ACQ:ACQ,ST_SUM!$L:$L,$G36)/COUNTIFS($G:$G,$G36,$AF:$AF,"●",$A:$A,ACC$5)/ACC$3,0)/3600/$E36</f>
        <v>0.0340917162698413</v>
      </c>
      <c r="ACD36" s="0" t="n">
        <f aca="false">IF($AG36="●",SUMIFS(ST_SUM!ACR:ACR,ST_SUM!$L:$L,$G36)/COUNTIFS($G:$G,$G36,$AG:$AG,"●",$A:$A,ACD$5)/ACD$3,0)/3600/$E36</f>
        <v>0.068522337962963</v>
      </c>
      <c r="ACE36" s="0" t="n">
        <f aca="false">IF($AH36="●",SUMIFS(ST_SUM!ACS:ACS,ST_SUM!$L:$L,$G36)/COUNTIFS($G:$G,$G36,$AH:$AH,"●",$A:$A,ACE$5)/ACE$3,0)/3600/$E36</f>
        <v>0.0187992394179894</v>
      </c>
      <c r="ACF36" s="0" t="n">
        <f aca="false">IF($AI36="●",SUMIFS(ST_SUM!ACT:ACT,ST_SUM!$L:$L,$G36)/COUNTIFS($G:$G,$G36,$AI:$AI,"●",$A:$A,ACF$5)/ACF$3,0)/3600/$E36</f>
        <v>0.0172355489417989</v>
      </c>
      <c r="ACG36" s="0" t="n">
        <f aca="false">IF($AJ36="●",SUMIFS(ST_SUM!ACU:ACU,ST_SUM!$L:$L,$G36)/COUNTIFS($G:$G,$G36,$AJ:$AJ,"●",$A:$A,ACG$5)/ACG$3,0)/3600/$E36</f>
        <v>0.00490410052910053</v>
      </c>
      <c r="ACH36" s="0" t="n">
        <f aca="false">IF($AK36="●",SUMIFS(ST_SUM!ACV:ACV,ST_SUM!$L:$L,$G36)/COUNTIFS($G:$G,$G36,$AK:$AK,"●",$A:$A,ACH$5)/ACH$3,0)/3600/$E36</f>
        <v>0.0210934082892416</v>
      </c>
      <c r="ACI36" s="0" t="n">
        <f aca="false">IF($AL36="●",SUMIFS(ST_SUM!ACW:ACW,ST_SUM!$L:$L,$G36)/COUNTIFS($G:$G,$G36,$AL:$AL,"●",$A:$A,ACI$5)/ACI$3,0)/3600/$E36</f>
        <v>0.11083005952381</v>
      </c>
      <c r="ACJ36" s="0" t="n">
        <f aca="false">IF($AM36="●",SUMIFS(ST_SUM!ACX:ACX,ST_SUM!$L:$L,$G36)/COUNTIFS($G:$G,$G36,$AM:$AM,"●",$A:$A,ACJ$5)/ACJ$3,0)/3600/$E36</f>
        <v>0.0354991352513228</v>
      </c>
      <c r="ACK36" s="0" t="n">
        <f aca="false">IF($AN36="●",SUMIFS(ST_SUM!ACY:ACY,ST_SUM!$L:$L,$G36)/COUNTIFS($G:$G,$G36,$AN:$AN,"●",$A:$A,ACK$5)/ACK$3,0)/3600/$E36</f>
        <v>0.0153484672619048</v>
      </c>
      <c r="ACL36" s="0" t="n">
        <f aca="false">IF($AO36="●",SUMIFS(ST_SUM!ACZ:ACZ,ST_SUM!$L:$L,$G36)/COUNTIFS($G:$G,$G36,$AO:$AO,"●",$A:$A,ACL$5)/ACL$3,0)/3600/$E36</f>
        <v>0.0161028549382716</v>
      </c>
      <c r="ACM36" s="0" t="n">
        <f aca="false">IF($AP36="●",SUMIFS(ST_SUM!ADA:ADA,ST_SUM!$L:$L,$G36)/COUNTIFS($G:$G,$G36,$AP:$AP,"●",$A:$A,ACM$5)/ACM$3,0)/3600/$E36</f>
        <v>0.0869414021164021</v>
      </c>
      <c r="ACN36" s="0" t="n">
        <f aca="false">IF($AQ36="●",SUMIFS(ST_SUM!ADB:ADB,ST_SUM!$L:$L,$G36)/COUNTIFS($G:$G,$G36,$AQ:$AQ,"●",$A:$A,ACN$5)/ACN$3,0)/3600/$E36</f>
        <v>0.0145044642857143</v>
      </c>
      <c r="ACO36" s="0" t="n">
        <f aca="false">IF($AR36="●",SUMIFS(ST_SUM!ADC:ADC,ST_SUM!$L:$L,$G36)/COUNTIFS($G:$G,$G36,$AR:$AR,"●",$A:$A,ACO$5)/ACO$3,0)/3600/$E36</f>
        <v>0.0181153935185185</v>
      </c>
      <c r="ACP36" s="0" t="n">
        <f aca="false">IF($AS36="●",SUMIFS(ST_SUM!ADD:ADD,ST_SUM!$L:$L,$G36)/COUNTIFS($G:$G,$G36,$AS:$AS,"●",$A:$A,ACP$5)/ACP$3,0)/3600/$E36</f>
        <v>0</v>
      </c>
      <c r="ACQ36" s="0" t="n">
        <f aca="false">IF($AT36="●",SUMIFS(ST_SUM!ADE:ADE,ST_SUM!$L:$L,$G36)/COUNTIFS($G:$G,$G36,$AT:$AT,"●",$A:$A,ACQ$5)/ACQ$3,0)/3600/$E36</f>
        <v>0.0205846354166667</v>
      </c>
      <c r="ACR36" s="0" t="n">
        <f aca="false">IF($AU36="●",SUMIFS(ST_SUM!ADF:ADF,ST_SUM!$L:$L,$G36)/COUNTIFS($G:$G,$G36,$AU:$AU,"●",$A:$A,ACR$5)/ACR$3,0)/3600/$E36</f>
        <v>0</v>
      </c>
      <c r="ACS36" s="0" t="n">
        <f aca="false">IF($AV36="●",SUMIFS(ST_SUM!ADG:ADG,ST_SUM!$L:$L,$G36)/COUNTIFS($G:$G,$G36,$AV:$AV,"●",$A:$A,ACS$5)/ACS$3,0)/3600/$E36</f>
        <v>0.00713498126102293</v>
      </c>
      <c r="ACT36" s="0" t="n">
        <f aca="false">IF($AW36="●",SUMIFS(ST_SUM!ADH:ADH,ST_SUM!$L:$L,$G36)/COUNTIFS($G:$G,$G36,$AW:$AW,"●",$A:$A,ACT$5)/ACT$3,0)/3600/$E36</f>
        <v>0.0226041997354497</v>
      </c>
      <c r="ACU36" s="0" t="n">
        <f aca="false">IF($AX36="●",SUMIFS(ST_SUM!ADI:ADI,ST_SUM!$L:$L,$G36)/COUNTIFS($G:$G,$G36,$AX:$AX,"●",$A:$A,ACU$5)/ACU$3,0)/3600/$E36</f>
        <v>0.0398442515432099</v>
      </c>
      <c r="ACV36" s="0" t="n">
        <f aca="false">IF($AY36="●",SUMIFS(ST_SUM!ADJ:ADJ,ST_SUM!$L:$L,$G36)/COUNTIFS($G:$G,$G36,$AY:$AY,"●",$A:$A,ACV$5)/ACV$3,0)/3600/$E36</f>
        <v>0</v>
      </c>
      <c r="ACW36" s="0" t="n">
        <f aca="false">IF($AZ36="●",SUMIFS(ST_SUM!ADK:ADK,ST_SUM!$L:$L,$G36)/COUNTIFS($G:$G,$G36,$AZ:$AZ,"●",$A:$A,ACW$5)/ACW$3,0)/3600/$E36</f>
        <v>0</v>
      </c>
      <c r="ACX36" s="0" t="n">
        <f aca="false">IF($BA36="●",SUMIFS(ST_SUM!ADL:ADL,ST_SUM!$L:$L,$G36)/COUNTIFS($G:$G,$G36,$BA:$BA,"●",$A:$A,ACX$5)/ACX$3,0)/3600/$E36</f>
        <v>0</v>
      </c>
      <c r="ACY36" s="0" t="n">
        <f aca="false">IF($BB36="●",SUMIFS(ST_SUM!ADM:ADM,ST_SUM!$L:$L,$G36)/COUNTIFS($G:$G,$G36,$BB:$BB,"●",$A:$A,ACY$5)/ACY$3,0)/3600/$E36</f>
        <v>0.012050815696649</v>
      </c>
      <c r="ACZ36" s="0" t="n">
        <f aca="false">IF($BC36="●",SUMIFS(ST_SUM!ADN:ADN,ST_SUM!$L:$L,$G36)/COUNTIFS($G:$G,$G36,$BC:$BC,"●",$A:$A,ACZ$5)/ACZ$3,0)/3600/$E36</f>
        <v>0</v>
      </c>
      <c r="ADA36" s="0" t="n">
        <f aca="false">IF($BD36="●",SUMIFS(ST_SUM!ADO:ADO,ST_SUM!$L:$L,$G36)/COUNTIFS($G:$G,$G36,$BD:$BD,"●",$A:$A,ADA$5)/ADA$3,0)/3600/$E36</f>
        <v>0.0139976603835979</v>
      </c>
      <c r="ADB36" s="0" t="n">
        <f aca="false">IF($BE36="●",SUMIFS(ST_SUM!ADP:ADP,ST_SUM!$L:$L,$G36)/COUNTIFS($G:$G,$G36,$BE:$BE,"●",$A:$A,ADB$5)/ADB$3,0)/3600/$E36</f>
        <v>0.0302408812830688</v>
      </c>
      <c r="ADC36" s="0" t="n">
        <f aca="false">IF($BF36="●",SUMIFS(ST_SUM!ADQ:ADQ,ST_SUM!$L:$L,$G36)/COUNTIFS($G:$G,$G36,$BF:$BF,"●",$A:$A,ADC$5)/ADC$3,0)/3600/$E36</f>
        <v>0.0275136408730159</v>
      </c>
      <c r="ADD36" s="0" t="n">
        <f aca="false">IF($BG36="●",SUMIFS(ST_SUM!ADR:ADR,ST_SUM!$L:$L,$G36)/COUNTIFS($G:$G,$G36,$BG:$BG,"●",$A:$A,ADD$5)/ADD$3,0)/3600/$E36</f>
        <v>0.0897837136243386</v>
      </c>
      <c r="ADE36" s="0" t="n">
        <f aca="false">IF($BH36="●",SUMIFS(ST_SUM!ADS:ADS,ST_SUM!$L:$L,$G36)/COUNTIFS($G:$G,$G36,$BH:$BH,"●",$A:$A,ADE$5)/ADE$3,0)/3600/$E36</f>
        <v>0.0245530588624339</v>
      </c>
      <c r="ADF36" s="0" t="n">
        <f aca="false">IF($BI36="●",SUMIFS(ST_SUM!ADT:ADT,ST_SUM!$L:$L,$G36)/COUNTIFS($G:$G,$G36,$BI:$BI,"●",$A:$A,ADF$5)/ADF$3,0)/3600/$E36</f>
        <v>0</v>
      </c>
      <c r="ADG36" s="0" t="n">
        <f aca="false">IF($BJ36="●",SUMIFS(ST_SUM!ADU:ADU,ST_SUM!$L:$L,$G36)/COUNTIFS($G:$G,$G36,$BJ:$BJ,"●",$A:$A,ADG$5)/ADG$3,0)/3600/$E36</f>
        <v>0.0211736359126984</v>
      </c>
      <c r="ADH36" s="0" t="n">
        <f aca="false">IF($BK36="●",SUMIFS(ST_SUM!ADV:ADV,ST_SUM!$L:$L,$G36)/COUNTIFS($G:$G,$G36,$BK:$BK,"●",$A:$A,ADH$5)/ADH$3,0)/3600/$E36</f>
        <v>0.0231563913690476</v>
      </c>
      <c r="ADI36" s="0" t="n">
        <f aca="false">IF($BL36="●",SUMIFS(ST_SUM!ADW:ADW,ST_SUM!$L:$L,$G36)/COUNTIFS($G:$G,$G36,$BL:$BL,"●",$A:$A,ADI$5)/ADI$3,0)/3600/$E36</f>
        <v>0.0114430307539683</v>
      </c>
      <c r="ADJ36" s="0" t="n">
        <f aca="false">IF($BM36="●",SUMIFS(ST_SUM!ADX:ADX,ST_SUM!$L:$L,$G36)/COUNTIFS($G:$G,$G36,$BM:$BM,"●",$A:$A,ADJ$5)/ADJ$3,0)/3600/$E36</f>
        <v>0.0556628802910053</v>
      </c>
      <c r="ADK36" s="0" t="n">
        <f aca="false">IF($BN36="●",SUMIFS(ST_SUM!ADY:ADY,ST_SUM!$L:$L,$G36)/COUNTIFS($G:$G,$G36,$BN:$BN,"●",$A:$A,ADK$5)/ADK$3,0)/3600/$E36</f>
        <v>0</v>
      </c>
      <c r="ADL36" s="0" t="n">
        <f aca="false">IF($BO36="●",SUMIFS(ST_SUM!ADZ:ADZ,ST_SUM!$L:$L,$G36)/COUNTIFS($G:$G,$G36,$BO:$BO,"●",$A:$A,ADL$5)/ADL$3,0)/3600/$E36</f>
        <v>0.0183431161816578</v>
      </c>
      <c r="ADM36" s="0" t="n">
        <f aca="false">IF($BP36="●",SUMIFS(ST_SUM!AEA:AEA,ST_SUM!$L:$L,$G36)/COUNTIFS($G:$G,$G36,$BP:$BP,"●",$A:$A,ADM$5)/ADM$3,0)/3600/$E36</f>
        <v>0</v>
      </c>
      <c r="ADN36" s="0" t="n">
        <f aca="false">IF($BQ36="●",SUMIFS(ST_SUM!AEB:AEB,ST_SUM!$L:$L,$G36)/COUNTIFS($G:$G,$G36,$BQ:$BQ,"●",$A:$A,ADN$5)/ADN$3,0)/3600/$E36</f>
        <v>0</v>
      </c>
      <c r="ADO36" s="0" t="n">
        <f aca="false">IF($BR36="●",SUMIFS(ST_SUM!AEC:AEC,ST_SUM!$L:$L,$G36)/COUNTIFS($G:$G,$G36,$BR:$BR,"●",$A:$A,ADO$5)/ADO$3,0)/3600/$E36</f>
        <v>0</v>
      </c>
      <c r="ADP36" s="0" t="n">
        <f aca="false">IF($BS36="●",SUMIFS(ST_SUM!AED:AED,ST_SUM!$L:$L,$G36)/COUNTIFS($G:$G,$G36,$BS:$BS,"●",$A:$A,ADP$5)/ADP$3,0)/3600/$E36</f>
        <v>0.0182476645171958</v>
      </c>
      <c r="ADQ36" s="0" t="n">
        <f aca="false">IF($BT36="●",SUMIFS(ST_SUM!AEE:AEE,ST_SUM!$L:$L,$G36)/COUNTIFS($G:$G,$G36,$BT:$BT,"●",$A:$A,ADQ$5)/ADQ$3,0)/3600/$E36</f>
        <v>0.0242254574514991</v>
      </c>
      <c r="ADR36" s="0" t="n">
        <f aca="false">SUM(ABE36:ADQ36)</f>
        <v>1.35792596340388</v>
      </c>
      <c r="ADS36" s="0" t="n">
        <f aca="false">IF($H36="●",SUMIFS(ST_SUM!AEG:AEG,ST_SUM!$L:$L,$G36)/COUNTIFS($G:$G,$G36,$H:$H,"●",$A:$A,ADS$5)/ADS$3,0)/3600/$E36</f>
        <v>0.0211684501262626</v>
      </c>
      <c r="ADT36" s="0" t="n">
        <f aca="false">IF($I36="●",SUMIFS(ST_SUM!AEH:AEH,ST_SUM!$L:$L,$G36)/COUNTIFS($G:$G,$G36,$I:$I,"●",$A:$A,ADT$5)/ADT$3,0)/3600/$E36</f>
        <v>0.0515698547979798</v>
      </c>
      <c r="ADU36" s="0" t="n">
        <f aca="false">IF($J36="●",SUMIFS(ST_SUM!AEI:AEI,ST_SUM!$L:$L,$G36)/COUNTIFS($G:$G,$G36,$J:$J,"●",$A:$A,ADU$5)/ADU$3,0)/3600/$E36</f>
        <v>0</v>
      </c>
      <c r="ADV36" s="0" t="n">
        <f aca="false">IF($K36="●",SUMIFS(ST_SUM!AEJ:AEJ,ST_SUM!$L:$L,$G36)/COUNTIFS($G:$G,$G36,$K:$K,"●",$A:$A,ADV$5)/ADV$3,0)/3600/$E36</f>
        <v>0.0178571022727273</v>
      </c>
      <c r="ADW36" s="0" t="n">
        <f aca="false">IF($L36="●",SUMIFS(ST_SUM!AEK:AEK,ST_SUM!$L:$L,$G36)/COUNTIFS($G:$G,$G36,$L:$L,"●",$A:$A,ADW$5)/ADW$3,0)/3600/$E36</f>
        <v>0</v>
      </c>
      <c r="ADX36" s="0" t="n">
        <f aca="false">IF($M36="●",SUMIFS(ST_SUM!AEL:AEL,ST_SUM!$L:$L,$G36)/COUNTIFS($G:$G,$G36,$M:$M,"●",$A:$A,ADX$5)/ADX$3,0)/3600/$E36</f>
        <v>0.0119042297979798</v>
      </c>
      <c r="ADY36" s="0" t="n">
        <f aca="false">IF($N36="●",SUMIFS(ST_SUM!AEM:AEM,ST_SUM!$L:$L,$G36)/COUNTIFS($G:$G,$G36,$N:$N,"●",$A:$A,ADY$5)/ADY$3,0)/3600/$E36</f>
        <v>0</v>
      </c>
      <c r="ADZ36" s="0" t="n">
        <f aca="false">IF($O36="●",SUMIFS(ST_SUM!AEN:AEN,ST_SUM!$L:$L,$G36,ST_SUM!$M:$M,IF($B36='PART METHOD'!$D$4,"FMCNC1",IF($B36='PART METHOD'!$D$6,"FMCNC2","STD")))/IF($B36='PART METHOD'!$D$4,COUNTIFS($G:$G,$G36,$O:$O,"●",$A:$A,ADZ$5,$B:$B,'PART METHOD'!$D$4),IF($B36='PART METHOD'!$D$6,COUNTIFS($G:$G,$G36,$O:$O,"●",$A:$A,ADZ$5,$B:$B,'PART METHOD'!$D$6),COUNTIFS($G:$G,$G36,$O:$O,"●",$A:$A,ADZ$5,$B:$B,"&lt;&gt;"&amp;'PART METHOD'!$D$4,$B:$B,"&lt;&gt;"&amp;'PART METHOD'!$D$6)))/ADZ$3,0)/3600/$E36</f>
        <v>0.0190416456228956</v>
      </c>
      <c r="AEA36" s="0" t="n">
        <f aca="false">IF($P36="●",SUMIFS(ST_SUM!AEO:AEO,ST_SUM!$L:$L,$G36,ST_SUM!$M:$M,IF($B36='PART METHOD'!$D$4,"FMCNC1",IF($B36='PART METHOD'!$D$6,"FMCNC2","STD")))/IF($B36='PART METHOD'!$D$4,COUNTIFS($G:$G,$G36,$P:$P,"●",$A:$A,AEA$5,$B:$B,'PART METHOD'!$D$4),IF($B36='PART METHOD'!$D$6,COUNTIFS($G:$G,$G36,$P:$P,"●",$A:$A,AEA$5,$B:$B,'PART METHOD'!$D$6),COUNTIFS($G:$G,$G36,$P:$P,"●",$A:$A,AEA$5,$B:$B,"&lt;&gt;"&amp;'PART METHOD'!$D$4,$B:$B,"&lt;&gt;"&amp;'PART METHOD'!$D$6)))/AEA$3,0)/3600/$E36</f>
        <v>0</v>
      </c>
      <c r="AEB36" s="0" t="n">
        <f aca="false">IF($Q36="●",SUMIFS(ST_SUM!AEP:AEP,ST_SUM!$L:$L,$G36,ST_SUM!$M:$M,IF($B36='PART METHOD'!$D$4,"FMCNC1",IF($B36='PART METHOD'!$D$6,"FMCNC2","STD")))/IF($B36='PART METHOD'!$D$4,COUNTIFS($G:$G,$G36,$Q:$Q,"●",$A:$A,AEB$5,$B:$B,'PART METHOD'!$D$4),IF($B36='PART METHOD'!$D$6,COUNTIFS($G:$G,$G36,$Q:$Q,"●",$A:$A,AEB$5,$B:$B,'PART METHOD'!$D$6),COUNTIFS($G:$G,$G36,$Q:$Q,"●",$A:$A,AEB$5,$B:$B,"&lt;&gt;"&amp;'PART METHOD'!$D$4,$B:$B,"&lt;&gt;"&amp;'PART METHOD'!$D$6)))/AEB$3,0)/3600/$E36</f>
        <v>0.0273641145833333</v>
      </c>
      <c r="AEC36" s="0" t="n">
        <f aca="false">IF($R36="●",SUMIFS(ST_SUM!AEQ:AEQ,ST_SUM!$L:$L,$G36,ST_SUM!$M:$M,IF($B36='PART METHOD'!$D$4,"FMCNC1",IF($B36='PART METHOD'!$D$6,"FMCNC2","STD")))/IF($B36='PART METHOD'!$D$4,COUNTIFS($G:$G,$G36,$R:$R,"●",$A:$A,AEC$5,$B:$B,'PART METHOD'!$D$4),IF($B36='PART METHOD'!$D$6,COUNTIFS($G:$G,$G36,$R:$R,"●",$A:$A,AEC$5,$B:$B,'PART METHOD'!$D$6),COUNTIFS($G:$G,$G36,$R:$R,"●",$A:$A,AEC$5,$B:$B,"&lt;&gt;"&amp;'PART METHOD'!$D$4,$B:$B,"&lt;&gt;"&amp;'PART METHOD'!$D$6)))/AEC$3,0)/3600/$E36</f>
        <v>0</v>
      </c>
      <c r="AED36" s="0" t="n">
        <f aca="false">IF($S36="●",SUMIFS(ST_SUM!AER:AER,ST_SUM!$L:$L,$G36,ST_SUM!$M:$M,IF($B36='PART METHOD'!$D$4,"FMCNC1",IF($B36='PART METHOD'!$D$6,"FMCNC2","STD")))/IF($B36='PART METHOD'!$D$4,COUNTIFS($G:$G,$G36,$S:$S,"●",$A:$A,AED$5,$B:$B,'PART METHOD'!$D$4),IF($B36='PART METHOD'!$D$6,COUNTIFS($G:$G,$G36,$S:$S,"●",$A:$A,AED$5,$B:$B,'PART METHOD'!$D$6),COUNTIFS($G:$G,$G36,$S:$S,"●",$A:$A,AED$5,$B:$B,"&lt;&gt;"&amp;'PART METHOD'!$D$4,$B:$B,"&lt;&gt;"&amp;'PART METHOD'!$D$6)))/AED$3,0)/3600/$E36</f>
        <v>0</v>
      </c>
      <c r="AEE36" s="0" t="n">
        <f aca="false">IF($T36="●",SUMIFS(ST_SUM!AES:AES,ST_SUM!$L:$L,$G36,ST_SUM!$M:$M,IF($B36='PART METHOD'!$D$4,"FMCNC1",IF($B36='PART METHOD'!$D$6,"FMCNC2","STD")))/IF($B36='PART METHOD'!$D$4,COUNTIFS($G:$G,$G36,$T:$T,"●",$A:$A,AEE$5,$B:$B,'PART METHOD'!$D$4),IF($B36='PART METHOD'!$D$6,COUNTIFS($G:$G,$G36,$T:$T,"●",$A:$A,AEE$5,$B:$B,'PART METHOD'!$D$6),COUNTIFS($G:$G,$G36,$T:$T,"●",$A:$A,AEE$5,$B:$B,"&lt;&gt;"&amp;'PART METHOD'!$D$4,$B:$B,"&lt;&gt;"&amp;'PART METHOD'!$D$6)))/AEE$3,0)/3600/$E36</f>
        <v>0</v>
      </c>
      <c r="AEF36" s="0" t="n">
        <f aca="false">IF($U36="●",SUMIFS(ST_SUM!AET:AET,ST_SUM!$L:$L,$G36,ST_SUM!$M:$M,IF($B36='PART METHOD'!$D$4,"FMCNC1",IF($B36='PART METHOD'!$D$6,"FMCNC2","STD")))/IF($B36='PART METHOD'!$D$4,COUNTIFS($G:$G,$G36,$U:$U,"●",$A:$A,AEF$5,$B:$B,'PART METHOD'!$D$4),IF($B36='PART METHOD'!$D$6,COUNTIFS($G:$G,$G36,$U:$U,"●",$A:$A,AEF$5,$B:$B,'PART METHOD'!$D$6),COUNTIFS($G:$G,$G36,$U:$U,"●",$A:$A,AEF$5,$B:$B,"&lt;&gt;"&amp;'PART METHOD'!$D$4,$B:$B,"&lt;&gt;"&amp;'PART METHOD'!$D$6)))/AEF$3,0)/3600/$E36</f>
        <v>0</v>
      </c>
      <c r="AEG36" s="0" t="n">
        <f aca="false">IF($V36="●",SUMIFS(ST_SUM!AEU:AEU,ST_SUM!$L:$L,$G36,ST_SUM!$M:$M,IF($B36='PART METHOD'!$D$4,"FMCNC1",IF($B36='PART METHOD'!$D$6,"FMCNC2","STD")))/IF($B36='PART METHOD'!$D$4,COUNTIFS($G:$G,$G36,$V:$V,"●",$A:$A,AEG$5,$B:$B,'PART METHOD'!$D$4),IF($B36='PART METHOD'!$D$6,COUNTIFS($G:$G,$G36,$V:$V,"●",$A:$A,AEG$5,$B:$B,'PART METHOD'!$D$6),COUNTIFS($G:$G,$G36,$V:$V,"●",$A:$A,AEG$5,$B:$B,"&lt;&gt;"&amp;'PART METHOD'!$D$4,$B:$B,"&lt;&gt;"&amp;'PART METHOD'!$D$6)))/AEG$3,0)/3600/$E36</f>
        <v>0.0421859138257576</v>
      </c>
      <c r="AEH36" s="0" t="n">
        <f aca="false">IF($W36="●",SUMIFS(ST_SUM!AEV:AEV,ST_SUM!$L:$L,$G36,ST_SUM!$N:$N,IF($B36='PART METHOD'!$D$5,"HAND","STD"))/COUNTIFS($G:$G,$G36,$W:$W,"●",$A:$A,AEH$5,$B:$B,IF($B36='PART METHOD'!$D$5,'PART METHOD'!$D$5,"&lt;&gt;"&amp;'PART METHOD'!$D$5))/AEH$3,0)/3600/$E36</f>
        <v>0</v>
      </c>
      <c r="AEI36" s="0" t="n">
        <f aca="false">IF($X36="●",SUMIFS(ST_SUM!AEW:AEW,ST_SUM!$L:$L,$G36)/COUNTIFS($G:$G,$G36,$X:$X,"●",$A:$A,AEI$5)/AEI$3,0)/3600/$E36</f>
        <v>0.00514559659090909</v>
      </c>
      <c r="AEJ36" s="0" t="n">
        <f aca="false">IF($Y36="●",SUMIFS(ST_SUM!AEX:AEX,ST_SUM!$L:$L,$G36)/COUNTIFS($G:$G,$G36,$Y:$Y,"●",$A:$A,AEJ$5)/AEJ$3,0)/3600/$E36</f>
        <v>0.0179010679713805</v>
      </c>
      <c r="AEK36" s="0" t="n">
        <f aca="false">IF($Z36="●",SUMIFS(ST_SUM!AEY:AEY,ST_SUM!$L:$L,$G36)/COUNTIFS($G:$G,$G36,$Z:$Z,"●",$A:$A,AEK$5)/AEK$3,0)/3600/$E36</f>
        <v>0.0277153251262626</v>
      </c>
      <c r="AEL36" s="0" t="n">
        <f aca="false">IF($AA36="●",SUMIFS(ST_SUM!AEZ:AEZ,ST_SUM!$L:$L,$G36)/COUNTIFS($G:$G,$G36,$AA:$AA,"●",$A:$A,AEL$5)/AEL$3,0)/3600/$E36</f>
        <v>0.00934122159090909</v>
      </c>
      <c r="AEM36" s="0" t="n">
        <f aca="false">IF($AB36="●",SUMIFS(ST_SUM!AFA:AFA,ST_SUM!$L:$L,$G36)/COUNTIFS($G:$G,$G36,$AB:$AB,"●",$A:$A,AEM$5)/AEM$3,0)/3600/$E36</f>
        <v>0</v>
      </c>
      <c r="AEN36" s="0" t="n">
        <f aca="false">IF($AC36="●",SUMIFS(ST_SUM!AFB:AFB,ST_SUM!$L:$L,$G36)/COUNTIFS($G:$G,$G36,$AC:$AC,"●",$A:$A,AEN$5)/AEN$3,0)/3600/$E36</f>
        <v>0.00447997685185185</v>
      </c>
      <c r="AEO36" s="0" t="n">
        <f aca="false">IF($AD36="●",SUMIFS(ST_SUM!AFC:AFC,ST_SUM!$L:$L,$G36)/COUNTIFS($G:$G,$G36,$AD:$AD,"●",$A:$A,AEO$5)/AEO$3,0)/3600/$E36</f>
        <v>0</v>
      </c>
      <c r="AEP36" s="0" t="n">
        <f aca="false">IF($AE36="●",SUMIFS(ST_SUM!AFD:AFD,ST_SUM!$L:$L,$G36)/COUNTIFS($G:$G,$G36,$AE:$AE,"●",$A:$A,AEP$5)/AEP$3,0)/3600/$E36</f>
        <v>0.0481331676136364</v>
      </c>
      <c r="AEQ36" s="0" t="n">
        <f aca="false">IF($AF36="●",SUMIFS(ST_SUM!AFE:AFE,ST_SUM!$L:$L,$G36)/COUNTIFS($G:$G,$G36,$AF:$AF,"●",$A:$A,AEQ$5)/AEQ$3,0)/3600/$E36</f>
        <v>0.0194660984848485</v>
      </c>
      <c r="AER36" s="0" t="n">
        <f aca="false">IF($AG36="●",SUMIFS(ST_SUM!AFF:AFF,ST_SUM!$L:$L,$G36)/COUNTIFS($G:$G,$G36,$AG:$AG,"●",$A:$A,AER$5)/AER$3,0)/3600/$E36</f>
        <v>0.0457778251262626</v>
      </c>
      <c r="AES36" s="0" t="n">
        <f aca="false">IF($AH36="●",SUMIFS(ST_SUM!AFG:AFG,ST_SUM!$L:$L,$G36)/COUNTIFS($G:$G,$G36,$AH:$AH,"●",$A:$A,AES$5)/AES$3,0)/3600/$E36</f>
        <v>0.0151896201599327</v>
      </c>
      <c r="AET36" s="0" t="n">
        <f aca="false">IF($AI36="●",SUMIFS(ST_SUM!AFH:AFH,ST_SUM!$L:$L,$G36)/COUNTIFS($G:$G,$G36,$AI:$AI,"●",$A:$A,AET$5)/AET$3,0)/3600/$E36</f>
        <v>0.00936240530303031</v>
      </c>
      <c r="AEU36" s="0" t="n">
        <f aca="false">IF($AJ36="●",SUMIFS(ST_SUM!AFI:AFI,ST_SUM!$L:$L,$G36)/COUNTIFS($G:$G,$G36,$AJ:$AJ,"●",$A:$A,AEU$5)/AEU$3,0)/3600/$E36</f>
        <v>0.00250173611111111</v>
      </c>
      <c r="AEV36" s="0" t="n">
        <f aca="false">IF($AK36="●",SUMIFS(ST_SUM!AFJ:AFJ,ST_SUM!$L:$L,$G36)/COUNTIFS($G:$G,$G36,$AK:$AK,"●",$A:$A,AEV$5)/AEV$3,0)/3600/$E36</f>
        <v>0.0132591803451178</v>
      </c>
      <c r="AEW36" s="0" t="n">
        <f aca="false">IF($AL36="●",SUMIFS(ST_SUM!AFK:AFK,ST_SUM!$L:$L,$G36)/COUNTIFS($G:$G,$G36,$AL:$AL,"●",$A:$A,AEW$5)/AEW$3,0)/3600/$E36</f>
        <v>0.0716483585858586</v>
      </c>
      <c r="AEX36" s="0" t="n">
        <f aca="false">IF($AM36="●",SUMIFS(ST_SUM!AFL:AFL,ST_SUM!$L:$L,$G36)/COUNTIFS($G:$G,$G36,$AM:$AM,"●",$A:$A,AEX$5)/AEX$3,0)/3600/$E36</f>
        <v>0.0254046401515152</v>
      </c>
      <c r="AEY36" s="0" t="n">
        <f aca="false">IF($AN36="●",SUMIFS(ST_SUM!AFM:AFM,ST_SUM!$L:$L,$G36)/COUNTIFS($G:$G,$G36,$AN:$AN,"●",$A:$A,AEY$5)/AEY$3,0)/3600/$E36</f>
        <v>0.0125730981691919</v>
      </c>
      <c r="AEZ36" s="0" t="n">
        <f aca="false">IF($AO36="●",SUMIFS(ST_SUM!AFN:AFN,ST_SUM!$L:$L,$G36)/COUNTIFS($G:$G,$G36,$AO:$AO,"●",$A:$A,AEZ$5)/AEZ$3,0)/3600/$E36</f>
        <v>0.0116839109848485</v>
      </c>
      <c r="AFA36" s="0" t="n">
        <f aca="false">IF($AP36="●",SUMIFS(ST_SUM!AFO:AFO,ST_SUM!$L:$L,$G36)/COUNTIFS($G:$G,$G36,$AP:$AP,"●",$A:$A,AFA$5)/AFA$3,0)/3600/$E36</f>
        <v>0.051842913510101</v>
      </c>
      <c r="AFB36" s="0" t="n">
        <f aca="false">IF($AQ36="●",SUMIFS(ST_SUM!AFP:AFP,ST_SUM!$L:$L,$G36)/COUNTIFS($G:$G,$G36,$AQ:$AQ,"●",$A:$A,AFB$5)/AFB$3,0)/3600/$E36</f>
        <v>0.00713633207070707</v>
      </c>
      <c r="AFC36" s="0" t="n">
        <f aca="false">IF($AR36="●",SUMIFS(ST_SUM!AFQ:AFQ,ST_SUM!$L:$L,$G36)/COUNTIFS($G:$G,$G36,$AR:$AR,"●",$A:$A,AFC$5)/AFC$3,0)/3600/$E36</f>
        <v>0.0210955176767677</v>
      </c>
      <c r="AFD36" s="0" t="n">
        <f aca="false">IF($AS36="●",SUMIFS(ST_SUM!AFR:AFR,ST_SUM!$L:$L,$G36)/COUNTIFS($G:$G,$G36,$AS:$AS,"●",$A:$A,AFD$5)/AFD$3,0)/3600/$E36</f>
        <v>0</v>
      </c>
      <c r="AFE36" s="0" t="n">
        <f aca="false">IF($AT36="●",SUMIFS(ST_SUM!AFS:AFS,ST_SUM!$L:$L,$G36)/COUNTIFS($G:$G,$G36,$AT:$AT,"●",$A:$A,AFE$5)/AFE$3,0)/3600/$E36</f>
        <v>0.00968482481060606</v>
      </c>
      <c r="AFF36" s="0" t="n">
        <f aca="false">IF($AU36="●",SUMIFS(ST_SUM!AFT:AFT,ST_SUM!$L:$L,$G36)/COUNTIFS($G:$G,$G36,$AU:$AU,"●",$A:$A,AFF$5)/AFF$3,0)/3600/$E36</f>
        <v>0</v>
      </c>
      <c r="AFG36" s="0" t="n">
        <f aca="false">IF($AV36="●",SUMIFS(ST_SUM!AFU:AFU,ST_SUM!$L:$L,$G36)/COUNTIFS($G:$G,$G36,$AV:$AV,"●",$A:$A,AFG$5)/AFG$3,0)/3600/$E36</f>
        <v>0.007056492003367</v>
      </c>
      <c r="AFH36" s="0" t="n">
        <f aca="false">IF($AW36="●",SUMIFS(ST_SUM!AFV:AFV,ST_SUM!$L:$L,$G36)/COUNTIFS($G:$G,$G36,$AW:$AW,"●",$A:$A,AFH$5)/AFH$3,0)/3600/$E36</f>
        <v>0.0152101641414141</v>
      </c>
      <c r="AFI36" s="0" t="n">
        <f aca="false">IF($AX36="●",SUMIFS(ST_SUM!AFW:AFW,ST_SUM!$L:$L,$G36)/COUNTIFS($G:$G,$G36,$AX:$AX,"●",$A:$A,AFI$5)/AFI$3,0)/3600/$E36</f>
        <v>0.0203439178240741</v>
      </c>
      <c r="AFJ36" s="0" t="n">
        <f aca="false">IF($AY36="●",SUMIFS(ST_SUM!AFX:AFX,ST_SUM!$L:$L,$G36)/COUNTIFS($G:$G,$G36,$AY:$AY,"●",$A:$A,AFJ$5)/AFJ$3,0)/3600/$E36</f>
        <v>0</v>
      </c>
      <c r="AFK36" s="0" t="n">
        <f aca="false">IF($AZ36="●",SUMIFS(ST_SUM!AFY:AFY,ST_SUM!$L:$L,$G36)/COUNTIFS($G:$G,$G36,$AZ:$AZ,"●",$A:$A,AFK$5)/AFK$3,0)/3600/$E36</f>
        <v>0</v>
      </c>
      <c r="AFL36" s="0" t="n">
        <f aca="false">IF($BA36="●",SUMIFS(ST_SUM!AFZ:AFZ,ST_SUM!$L:$L,$G36)/COUNTIFS($G:$G,$G36,$BA:$BA,"●",$A:$A,AFL$5)/AFL$3,0)/3600/$E36</f>
        <v>0</v>
      </c>
      <c r="AFM36" s="0" t="n">
        <f aca="false">IF($BB36="●",SUMIFS(ST_SUM!AGA:AGA,ST_SUM!$L:$L,$G36)/COUNTIFS($G:$G,$G36,$BB:$BB,"●",$A:$A,AFM$5)/AFM$3,0)/3600/$E36</f>
        <v>0.00500736531986532</v>
      </c>
      <c r="AFN36" s="0" t="n">
        <f aca="false">IF($BC36="●",SUMIFS(ST_SUM!AGB:AGB,ST_SUM!$L:$L,$G36)/COUNTIFS($G:$G,$G36,$BC:$BC,"●",$A:$A,AFN$5)/AFN$3,0)/3600/$E36</f>
        <v>0</v>
      </c>
      <c r="AFO36" s="0" t="n">
        <f aca="false">IF($BD36="●",SUMIFS(ST_SUM!AGC:AGC,ST_SUM!$L:$L,$G36)/COUNTIFS($G:$G,$G36,$BD:$BD,"●",$A:$A,AFO$5)/AFO$3,0)/3600/$E36</f>
        <v>0.00764345801767677</v>
      </c>
      <c r="AFP36" s="0" t="n">
        <f aca="false">IF($BE36="●",SUMIFS(ST_SUM!AGD:AGD,ST_SUM!$L:$L,$G36)/COUNTIFS($G:$G,$G36,$BE:$BE,"●",$A:$A,AFP$5)/AFP$3,0)/3600/$E36</f>
        <v>0.0170477035984848</v>
      </c>
      <c r="AFQ36" s="0" t="n">
        <f aca="false">IF($BF36="●",SUMIFS(ST_SUM!AGE:AGE,ST_SUM!$L:$L,$G36)/COUNTIFS($G:$G,$G36,$BF:$BF,"●",$A:$A,AFQ$5)/AFQ$3,0)/3600/$E36</f>
        <v>0.0130462910353535</v>
      </c>
      <c r="AFR36" s="0" t="n">
        <f aca="false">IF($BG36="●",SUMIFS(ST_SUM!AGF:AGF,ST_SUM!$L:$L,$G36)/COUNTIFS($G:$G,$G36,$BG:$BG,"●",$A:$A,AFR$5)/AFR$3,0)/3600/$E36</f>
        <v>0.0435478267045455</v>
      </c>
      <c r="AFS36" s="0" t="n">
        <f aca="false">IF($BH36="●",SUMIFS(ST_SUM!AGG:AGG,ST_SUM!$L:$L,$G36)/COUNTIFS($G:$G,$G36,$BH:$BH,"●",$A:$A,AFS$5)/AFS$3,0)/3600/$E36</f>
        <v>0.0127729403409091</v>
      </c>
      <c r="AFT36" s="0" t="n">
        <f aca="false">IF($BI36="●",SUMIFS(ST_SUM!AGH:AGH,ST_SUM!$L:$L,$G36)/COUNTIFS($G:$G,$G36,$BI:$BI,"●",$A:$A,AFT$5)/AFT$3,0)/3600/$E36</f>
        <v>0</v>
      </c>
      <c r="AFU36" s="0" t="n">
        <f aca="false">IF($BJ36="●",SUMIFS(ST_SUM!AGI:AGI,ST_SUM!$L:$L,$G36)/COUNTIFS($G:$G,$G36,$BJ:$BJ,"●",$A:$A,AFU$5)/AFU$3,0)/3600/$E36</f>
        <v>0.0073500946969697</v>
      </c>
      <c r="AFV36" s="0" t="n">
        <f aca="false">IF($BK36="●",SUMIFS(ST_SUM!AGJ:AGJ,ST_SUM!$L:$L,$G36)/COUNTIFS($G:$G,$G36,$BK:$BK,"●",$A:$A,AFV$5)/AFV$3,0)/3600/$E36</f>
        <v>0.0276295868844697</v>
      </c>
      <c r="AFW36" s="0" t="n">
        <f aca="false">IF($BL36="●",SUMIFS(ST_SUM!AGK:AGK,ST_SUM!$L:$L,$G36)/COUNTIFS($G:$G,$G36,$BL:$BL,"●",$A:$A,AFW$5)/AFW$3,0)/3600/$E36</f>
        <v>0.00521340751262626</v>
      </c>
      <c r="AFX36" s="0" t="n">
        <f aca="false">IF($BM36="●",SUMIFS(ST_SUM!AGL:AGL,ST_SUM!$L:$L,$G36)/COUNTIFS($G:$G,$G36,$BM:$BM,"●",$A:$A,AFX$5)/AFX$3,0)/3600/$E36</f>
        <v>0.0343742361111111</v>
      </c>
      <c r="AFY36" s="0" t="n">
        <f aca="false">IF($BN36="●",SUMIFS(ST_SUM!AGM:AGM,ST_SUM!$L:$L,$G36)/COUNTIFS($G:$G,$G36,$BN:$BN,"●",$A:$A,AFY$5)/AFY$3,0)/3600/$E36</f>
        <v>0</v>
      </c>
      <c r="AFZ36" s="0" t="n">
        <f aca="false">IF($BO36="●",SUMIFS(ST_SUM!AGN:AGN,ST_SUM!$L:$L,$G36)/COUNTIFS($G:$G,$G36,$BO:$BO,"●",$A:$A,AFZ$5)/AFZ$3,0)/3600/$E36</f>
        <v>0.0086136311026936</v>
      </c>
      <c r="AGA36" s="0" t="n">
        <f aca="false">IF($BP36="●",SUMIFS(ST_SUM!AGO:AGO,ST_SUM!$L:$L,$G36)/COUNTIFS($G:$G,$G36,$BP:$BP,"●",$A:$A,AGA$5)/AGA$3,0)/3600/$E36</f>
        <v>0</v>
      </c>
      <c r="AGB36" s="0" t="n">
        <f aca="false">IF($BQ36="●",SUMIFS(ST_SUM!AGP:AGP,ST_SUM!$L:$L,$G36)/COUNTIFS($G:$G,$G36,$BQ:$BQ,"●",$A:$A,AGB$5)/AGB$3,0)/3600/$E36</f>
        <v>0</v>
      </c>
      <c r="AGC36" s="0" t="n">
        <f aca="false">IF($BR36="●",SUMIFS(ST_SUM!AGQ:AGQ,ST_SUM!$L:$L,$G36)/COUNTIFS($G:$G,$G36,$BR:$BR,"●",$A:$A,AGC$5)/AGC$3,0)/3600/$E36</f>
        <v>0</v>
      </c>
      <c r="AGD36" s="0" t="n">
        <f aca="false">IF($BS36="●",SUMIFS(ST_SUM!AGR:AGR,ST_SUM!$L:$L,$G36)/COUNTIFS($G:$G,$G36,$BS:$BS,"●",$A:$A,AGD$5)/AGD$3,0)/3600/$E36</f>
        <v>0.00944112215909091</v>
      </c>
      <c r="AGE36" s="0" t="n">
        <f aca="false">IF($BT36="●",SUMIFS(ST_SUM!AGS:AGS,ST_SUM!$L:$L,$G36)/COUNTIFS($G:$G,$G36,$BT:$BT,"●",$A:$A,AGE$5)/AGE$3,0)/3600/$E36</f>
        <v>0.0172962326388889</v>
      </c>
      <c r="AGF36" s="0" t="n">
        <f aca="false">SUM(ADS36:AGE36)</f>
        <v>0.872028598353325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A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3" customFormat="false" ht="15" hidden="false" customHeight="false" outlineLevel="0" collapsed="false">
      <c r="B3" s="0" t="s">
        <v>345</v>
      </c>
      <c r="C3" s="0" t="s">
        <v>346</v>
      </c>
    </row>
    <row r="5" customFormat="false" ht="15" hidden="false" customHeight="false" outlineLevel="0" collapsed="false">
      <c r="B5" s="0" t="s">
        <v>84</v>
      </c>
      <c r="C5" s="0" t="s">
        <v>311</v>
      </c>
      <c r="D5" s="0" t="n">
        <f aca="false">SUMIFS('1-3.CAPA'!$BU:$BU,'1-3.CAPA'!$B:$B,$C5)</f>
        <v>0.0376008029513889</v>
      </c>
      <c r="E5" s="0" t="n">
        <f aca="false">SUMIFS('1-3.CAPA'!$EI:$EI,'1-3.CAPA'!$B:$B,$C5)</f>
        <v>0.0316160631613757</v>
      </c>
      <c r="F5" s="0" t="n">
        <f aca="false">SUMIFS('1-3.CAPA'!$GW:$GW,'1-3.CAPA'!$B:$B,$C5)</f>
        <v>0.0248464756944444</v>
      </c>
      <c r="G5" s="0" t="n">
        <f aca="false">SUMIFS('1-3.CAPA'!$JK:$JK,'1-3.CAPA'!$B:$B,$C5)</f>
        <v>0.0332762239583333</v>
      </c>
      <c r="H5" s="0" t="n">
        <f aca="false">SUMIFS('1-3.CAPA'!$LY:$LY,'1-3.CAPA'!$B:$B,$C5)</f>
        <v>0.0276688839285714</v>
      </c>
      <c r="I5" s="0" t="n">
        <f aca="false">SUMIFS('1-3.CAPA'!$OM:$OM,'1-3.CAPA'!$B:$B,$C5)</f>
        <v>0.0312155113636364</v>
      </c>
      <c r="J5" s="0" t="n">
        <f aca="false">SUMIFS('1-3.CAPA'!$RA:$RA,'1-3.CAPA'!$B:$B,$C5)</f>
        <v>0.0281189105902778</v>
      </c>
      <c r="K5" s="0" t="n">
        <f aca="false">SUMIFS('1-3.CAPA'!$TO:$TO,'1-3.CAPA'!$B:$B,$C5)</f>
        <v>0.0278944651124339</v>
      </c>
      <c r="L5" s="0" t="n">
        <f aca="false">SUMIFS('1-3.CAPA'!$WC:$WC,'1-3.CAPA'!$B:$B,$C5)</f>
        <v>0.0309594105113636</v>
      </c>
      <c r="M5" s="0" t="n">
        <f aca="false">SUMIFS('1-3.CAPA'!$YQ:$YQ,'1-3.CAPA'!$B:$B,$C5)</f>
        <v>0.0233465581597222</v>
      </c>
      <c r="N5" s="0" t="n">
        <f aca="false">SUMIFS('1-3.CAPA'!$ABE:$ABE,'1-3.CAPA'!$B:$B,$C5)</f>
        <v>0.0457520099619709</v>
      </c>
      <c r="O5" s="0" t="n">
        <f aca="false">SUMIFS('1-3.CAPA'!$ADS:$ADS,'1-3.CAPA'!$B:$B,$C5)</f>
        <v>0.0287503235479798</v>
      </c>
      <c r="Q5" s="0" t="n">
        <f aca="false">IFERROR(SUMIFS('1-3.CAPA'!$BU:$BU,'1-3.CAPA'!$B:$B,$C5)/COUNTIFS('1-3.CAPA'!$B:$B,$C5,'1-3.CAPA'!$H:$H,"●"),0)</f>
        <v>0.00940020073784722</v>
      </c>
      <c r="R5" s="0" t="n">
        <f aca="false">IFERROR(SUMIFS('1-3.CAPA'!$EI:$EI,'1-3.CAPA'!$B:$B,$C5)/COUNTIFS('1-3.CAPA'!$B:$B,$C5,'1-3.CAPA'!$H:$H,"●"),0)</f>
        <v>0.00790401579034392</v>
      </c>
      <c r="S5" s="0" t="n">
        <f aca="false">IFERROR(SUMIFS('1-3.CAPA'!$GW:$GW,'1-3.CAPA'!$B:$B,$C5)/COUNTIFS('1-3.CAPA'!$B:$B,$C5,'1-3.CAPA'!$H:$H,"●"),0)</f>
        <v>0.00621161892361111</v>
      </c>
      <c r="T5" s="0" t="n">
        <f aca="false">IFERROR(SUMIFS('1-3.CAPA'!$JK:$JK,'1-3.CAPA'!$B:$B,$C5)/COUNTIFS('1-3.CAPA'!$B:$B,$C5,'1-3.CAPA'!$H:$H,"●"),0)</f>
        <v>0.00831905598958333</v>
      </c>
      <c r="U5" s="0" t="n">
        <f aca="false">IFERROR(SUMIFS('1-3.CAPA'!$LY:$LY,'1-3.CAPA'!$B:$B,$C5)/COUNTIFS('1-3.CAPA'!$B:$B,$C5,'1-3.CAPA'!$H:$H,"●"),0)</f>
        <v>0.00691722098214286</v>
      </c>
      <c r="V5" s="0" t="n">
        <f aca="false">IFERROR(SUMIFS('1-3.CAPA'!$OM:$OM,'1-3.CAPA'!$B:$B,$C5)/COUNTIFS('1-3.CAPA'!$B:$B,$C5,'1-3.CAPA'!$H:$H,"●"),0)</f>
        <v>0.00780387784090909</v>
      </c>
      <c r="W5" s="0" t="n">
        <f aca="false">IFERROR(SUMIFS('1-3.CAPA'!$RA:$RA,'1-3.CAPA'!$B:$B,$C5)/COUNTIFS('1-3.CAPA'!$B:$B,$C5,'1-3.CAPA'!$H:$H,"●"),0)</f>
        <v>0.00702972764756945</v>
      </c>
      <c r="X5" s="0" t="n">
        <f aca="false">IFERROR(SUMIFS('1-3.CAPA'!$TO:$TO,'1-3.CAPA'!$B:$B,$C5)/COUNTIFS('1-3.CAPA'!$B:$B,$C5,'1-3.CAPA'!$H:$H,"●"),0)</f>
        <v>0.00697361627810847</v>
      </c>
      <c r="Y5" s="0" t="n">
        <f aca="false">IFERROR(SUMIFS('1-3.CAPA'!$WC:$WC,'1-3.CAPA'!$B:$B,$C5)/COUNTIFS('1-3.CAPA'!$B:$B,$C5,'1-3.CAPA'!$H:$H,"●"),0)</f>
        <v>0.00773985262784091</v>
      </c>
      <c r="Z5" s="0" t="n">
        <f aca="false">IFERROR(SUMIFS('1-3.CAPA'!$YQ:$YQ,'1-3.CAPA'!$B:$B,$C5)/COUNTIFS('1-3.CAPA'!$B:$B,$C5,'1-3.CAPA'!$H:$H,"●"),0)</f>
        <v>0.00583663953993056</v>
      </c>
      <c r="AA5" s="0" t="n">
        <f aca="false">IFERROR(SUMIFS('1-3.CAPA'!$ABE:$ABE,'1-3.CAPA'!$B:$B,$C5)/COUNTIFS('1-3.CAPA'!$B:$B,$C5,'1-3.CAPA'!$H:$H,"●"),0)</f>
        <v>0.0114380024904927</v>
      </c>
      <c r="AB5" s="0" t="n">
        <f aca="false">IFERROR(SUMIFS('1-3.CAPA'!$ADS:$ADS,'1-3.CAPA'!$B:$B,$C5)/COUNTIFS('1-3.CAPA'!$B:$B,$C5,'1-3.CAPA'!$H:$H,"●"),0)</f>
        <v>0.00718758088699495</v>
      </c>
      <c r="AC5" s="0" t="n">
        <f aca="false">SUM($D5:$O5)</f>
        <v>0.371045638941498</v>
      </c>
      <c r="AD5" s="0" t="str">
        <f aca="false">IF($AC5&gt;100,"OVER",IF($AC5&gt;0,INT($AC5*100%)&amp;" h","-"))</f>
        <v>0 h</v>
      </c>
      <c r="AE5" s="0" t="n">
        <f aca="false">COUNT($D5:$O5)</f>
        <v>12</v>
      </c>
    </row>
    <row r="6" customFormat="false" ht="15" hidden="false" customHeight="false" outlineLevel="0" collapsed="false">
      <c r="B6" s="0" t="s">
        <v>84</v>
      </c>
      <c r="C6" s="0" t="str">
        <f aca="false">'PART METHOD'!$D$4</f>
        <v>FMCNC1</v>
      </c>
      <c r="D6" s="0" t="n">
        <f aca="false">SUMIFS('1-3.CAPA'!$BU:$BU,'1-3.CAPA'!$B:$B,$C6)</f>
        <v>0</v>
      </c>
      <c r="E6" s="0" t="n">
        <f aca="false">SUMIFS('1-3.CAPA'!$EI:$EI,'1-3.CAPA'!$B:$B,$C6)</f>
        <v>0</v>
      </c>
      <c r="F6" s="0" t="n">
        <f aca="false">SUMIFS('1-3.CAPA'!$GW:$GW,'1-3.CAPA'!$B:$B,$C6)</f>
        <v>0</v>
      </c>
      <c r="G6" s="0" t="n">
        <f aca="false">SUMIFS('1-3.CAPA'!$JK:$JK,'1-3.CAPA'!$B:$B,$C6)</f>
        <v>0</v>
      </c>
      <c r="H6" s="0" t="n">
        <f aca="false">SUMIFS('1-3.CAPA'!$LY:$LY,'1-3.CAPA'!$B:$B,$C6)</f>
        <v>0</v>
      </c>
      <c r="I6" s="0" t="n">
        <f aca="false">SUMIFS('1-3.CAPA'!$OM:$OM,'1-3.CAPA'!$B:$B,$C6)</f>
        <v>0</v>
      </c>
      <c r="J6" s="0" t="n">
        <f aca="false">SUMIFS('1-3.CAPA'!$RA:$RA,'1-3.CAPA'!$B:$B,$C6)</f>
        <v>0</v>
      </c>
      <c r="K6" s="0" t="n">
        <f aca="false">SUMIFS('1-3.CAPA'!$TO:$TO,'1-3.CAPA'!$B:$B,$C6)</f>
        <v>0</v>
      </c>
      <c r="L6" s="0" t="n">
        <f aca="false">SUMIFS('1-3.CAPA'!$WC:$WC,'1-3.CAPA'!$B:$B,$C6)</f>
        <v>0</v>
      </c>
      <c r="M6" s="0" t="n">
        <f aca="false">SUMIFS('1-3.CAPA'!$YQ:$YQ,'1-3.CAPA'!$B:$B,$C6)</f>
        <v>0</v>
      </c>
      <c r="N6" s="0" t="n">
        <f aca="false">SUMIFS('1-3.CAPA'!$ABE:$ABE,'1-3.CAPA'!$B:$B,$C6)</f>
        <v>0</v>
      </c>
      <c r="O6" s="0" t="n">
        <f aca="false">SUMIFS('1-3.CAPA'!$ADS:$ADS,'1-3.CAPA'!$B:$B,$C6)</f>
        <v>0</v>
      </c>
      <c r="Q6" s="0" t="n">
        <f aca="false">IFERROR(SUMIFS('1-3.CAPA'!$BU:$BU,'1-3.CAPA'!$B:$B,$C6)/COUNTIFS('1-3.CAPA'!$B:$B,$C6,'1-3.CAPA'!$H:$H,"●"),0)</f>
        <v>0</v>
      </c>
      <c r="R6" s="0" t="n">
        <f aca="false">IFERROR(SUMIFS('1-3.CAPA'!$EI:$EI,'1-3.CAPA'!$B:$B,$C6)/COUNTIFS('1-3.CAPA'!$B:$B,$C6,'1-3.CAPA'!$H:$H,"●"),0)</f>
        <v>0</v>
      </c>
      <c r="S6" s="0" t="n">
        <f aca="false">IFERROR(SUMIFS('1-3.CAPA'!$GW:$GW,'1-3.CAPA'!$B:$B,$C6)/COUNTIFS('1-3.CAPA'!$B:$B,$C6,'1-3.CAPA'!$H:$H,"●"),0)</f>
        <v>0</v>
      </c>
      <c r="T6" s="0" t="n">
        <f aca="false">IFERROR(SUMIFS('1-3.CAPA'!$JK:$JK,'1-3.CAPA'!$B:$B,$C6)/COUNTIFS('1-3.CAPA'!$B:$B,$C6,'1-3.CAPA'!$H:$H,"●"),0)</f>
        <v>0</v>
      </c>
      <c r="U6" s="0" t="n">
        <f aca="false">IFERROR(SUMIFS('1-3.CAPA'!$LY:$LY,'1-3.CAPA'!$B:$B,$C6)/COUNTIFS('1-3.CAPA'!$B:$B,$C6,'1-3.CAPA'!$H:$H,"●"),0)</f>
        <v>0</v>
      </c>
      <c r="V6" s="0" t="n">
        <f aca="false">IFERROR(SUMIFS('1-3.CAPA'!$OM:$OM,'1-3.CAPA'!$B:$B,$C6)/COUNTIFS('1-3.CAPA'!$B:$B,$C6,'1-3.CAPA'!$H:$H,"●"),0)</f>
        <v>0</v>
      </c>
      <c r="W6" s="0" t="n">
        <f aca="false">IFERROR(SUMIFS('1-3.CAPA'!$RA:$RA,'1-3.CAPA'!$B:$B,$C6)/COUNTIFS('1-3.CAPA'!$B:$B,$C6,'1-3.CAPA'!$H:$H,"●"),0)</f>
        <v>0</v>
      </c>
      <c r="X6" s="0" t="n">
        <f aca="false">IFERROR(SUMIFS('1-3.CAPA'!$TO:$TO,'1-3.CAPA'!$B:$B,$C6)/COUNTIFS('1-3.CAPA'!$B:$B,$C6,'1-3.CAPA'!$H:$H,"●"),0)</f>
        <v>0</v>
      </c>
      <c r="Y6" s="0" t="n">
        <f aca="false">IFERROR(SUMIFS('1-3.CAPA'!$WC:$WC,'1-3.CAPA'!$B:$B,$C6)/COUNTIFS('1-3.CAPA'!$B:$B,$C6,'1-3.CAPA'!$H:$H,"●"),0)</f>
        <v>0</v>
      </c>
      <c r="Z6" s="0" t="n">
        <f aca="false">IFERROR(SUMIFS('1-3.CAPA'!$YQ:$YQ,'1-3.CAPA'!$B:$B,$C6)/COUNTIFS('1-3.CAPA'!$B:$B,$C6,'1-3.CAPA'!$H:$H,"●"),0)</f>
        <v>0</v>
      </c>
      <c r="AA6" s="0" t="n">
        <f aca="false">IFERROR(SUMIFS('1-3.CAPA'!$ABE:$ABE,'1-3.CAPA'!$B:$B,$C6)/COUNTIFS('1-3.CAPA'!$B:$B,$C6,'1-3.CAPA'!$H:$H,"●"),0)</f>
        <v>0</v>
      </c>
      <c r="AB6" s="0" t="n">
        <f aca="false">IFERROR(SUMIFS('1-3.CAPA'!$ADS:$ADS,'1-3.CAPA'!$B:$B,$C6)/COUNTIFS('1-3.CAPA'!$B:$B,$C6,'1-3.CAPA'!$H:$H,"●"),0)</f>
        <v>0</v>
      </c>
      <c r="AC6" s="0" t="n">
        <f aca="false">SUM($D6:$O6)</f>
        <v>0</v>
      </c>
      <c r="AD6" s="0" t="str">
        <f aca="false">IF($AC6&gt;100,"OVER",IF($AC6&gt;0,INT($AC6*100%)&amp;" h","-"))</f>
        <v>-</v>
      </c>
      <c r="AE6" s="0" t="n">
        <f aca="false">COUNT($D6:$O6)</f>
        <v>12</v>
      </c>
    </row>
    <row r="7" customFormat="false" ht="15" hidden="false" customHeight="false" outlineLevel="0" collapsed="false">
      <c r="B7" s="0" t="s">
        <v>84</v>
      </c>
      <c r="C7" s="0" t="str">
        <f aca="false">'PART METHOD'!$D$6</f>
        <v>FMCNC2</v>
      </c>
      <c r="D7" s="0" t="n">
        <f aca="false">SUMIFS('1-3.CAPA'!$BU:$BU,'1-3.CAPA'!$B:$B,$C7)</f>
        <v>0</v>
      </c>
      <c r="E7" s="0" t="n">
        <f aca="false">SUMIFS('1-3.CAPA'!$EI:$EI,'1-3.CAPA'!$B:$B,$C7)</f>
        <v>0</v>
      </c>
      <c r="F7" s="0" t="n">
        <f aca="false">SUMIFS('1-3.CAPA'!$GW:$GW,'1-3.CAPA'!$B:$B,$C7)</f>
        <v>0</v>
      </c>
      <c r="G7" s="0" t="n">
        <f aca="false">SUMIFS('1-3.CAPA'!$JK:$JK,'1-3.CAPA'!$B:$B,$C7)</f>
        <v>0</v>
      </c>
      <c r="H7" s="0" t="n">
        <f aca="false">SUMIFS('1-3.CAPA'!$LY:$LY,'1-3.CAPA'!$B:$B,$C7)</f>
        <v>0</v>
      </c>
      <c r="I7" s="0" t="n">
        <f aca="false">SUMIFS('1-3.CAPA'!$OM:$OM,'1-3.CAPA'!$B:$B,$C7)</f>
        <v>0</v>
      </c>
      <c r="J7" s="0" t="n">
        <f aca="false">SUMIFS('1-3.CAPA'!$RA:$RA,'1-3.CAPA'!$B:$B,$C7)</f>
        <v>0</v>
      </c>
      <c r="K7" s="0" t="n">
        <f aca="false">SUMIFS('1-3.CAPA'!$TO:$TO,'1-3.CAPA'!$B:$B,$C7)</f>
        <v>0</v>
      </c>
      <c r="L7" s="0" t="n">
        <f aca="false">SUMIFS('1-3.CAPA'!$WC:$WC,'1-3.CAPA'!$B:$B,$C7)</f>
        <v>0</v>
      </c>
      <c r="M7" s="0" t="n">
        <f aca="false">SUMIFS('1-3.CAPA'!$YQ:$YQ,'1-3.CAPA'!$B:$B,$C7)</f>
        <v>0</v>
      </c>
      <c r="N7" s="0" t="n">
        <f aca="false">SUMIFS('1-3.CAPA'!$ABE:$ABE,'1-3.CAPA'!$B:$B,$C7)</f>
        <v>0</v>
      </c>
      <c r="O7" s="0" t="n">
        <f aca="false">SUMIFS('1-3.CAPA'!$ADS:$ADS,'1-3.CAPA'!$B:$B,$C7)</f>
        <v>0</v>
      </c>
      <c r="Q7" s="0" t="n">
        <f aca="false">IFERROR(SUMIFS('1-3.CAPA'!$BU:$BU,'1-3.CAPA'!$B:$B,$C7)/COUNTIFS('1-3.CAPA'!$B:$B,$C7,'1-3.CAPA'!$H:$H,"●"),0)</f>
        <v>0</v>
      </c>
      <c r="R7" s="0" t="n">
        <f aca="false">IFERROR(SUMIFS('1-3.CAPA'!$EI:$EI,'1-3.CAPA'!$B:$B,$C7)/COUNTIFS('1-3.CAPA'!$B:$B,$C7,'1-3.CAPA'!$H:$H,"●"),0)</f>
        <v>0</v>
      </c>
      <c r="S7" s="0" t="n">
        <f aca="false">IFERROR(SUMIFS('1-3.CAPA'!$GW:$GW,'1-3.CAPA'!$B:$B,$C7)/COUNTIFS('1-3.CAPA'!$B:$B,$C7,'1-3.CAPA'!$H:$H,"●"),0)</f>
        <v>0</v>
      </c>
      <c r="T7" s="0" t="n">
        <f aca="false">IFERROR(SUMIFS('1-3.CAPA'!$JK:$JK,'1-3.CAPA'!$B:$B,$C7)/COUNTIFS('1-3.CAPA'!$B:$B,$C7,'1-3.CAPA'!$H:$H,"●"),0)</f>
        <v>0</v>
      </c>
      <c r="U7" s="0" t="n">
        <f aca="false">IFERROR(SUMIFS('1-3.CAPA'!$LY:$LY,'1-3.CAPA'!$B:$B,$C7)/COUNTIFS('1-3.CAPA'!$B:$B,$C7,'1-3.CAPA'!$H:$H,"●"),0)</f>
        <v>0</v>
      </c>
      <c r="V7" s="0" t="n">
        <f aca="false">IFERROR(SUMIFS('1-3.CAPA'!$OM:$OM,'1-3.CAPA'!$B:$B,$C7)/COUNTIFS('1-3.CAPA'!$B:$B,$C7,'1-3.CAPA'!$H:$H,"●"),0)</f>
        <v>0</v>
      </c>
      <c r="W7" s="0" t="n">
        <f aca="false">IFERROR(SUMIFS('1-3.CAPA'!$RA:$RA,'1-3.CAPA'!$B:$B,$C7)/COUNTIFS('1-3.CAPA'!$B:$B,$C7,'1-3.CAPA'!$H:$H,"●"),0)</f>
        <v>0</v>
      </c>
      <c r="X7" s="0" t="n">
        <f aca="false">IFERROR(SUMIFS('1-3.CAPA'!$TO:$TO,'1-3.CAPA'!$B:$B,$C7)/COUNTIFS('1-3.CAPA'!$B:$B,$C7,'1-3.CAPA'!$H:$H,"●"),0)</f>
        <v>0</v>
      </c>
      <c r="Y7" s="0" t="n">
        <f aca="false">IFERROR(SUMIFS('1-3.CAPA'!$WC:$WC,'1-3.CAPA'!$B:$B,$C7)/COUNTIFS('1-3.CAPA'!$B:$B,$C7,'1-3.CAPA'!$H:$H,"●"),0)</f>
        <v>0</v>
      </c>
      <c r="Z7" s="0" t="n">
        <f aca="false">IFERROR(SUMIFS('1-3.CAPA'!$YQ:$YQ,'1-3.CAPA'!$B:$B,$C7)/COUNTIFS('1-3.CAPA'!$B:$B,$C7,'1-3.CAPA'!$H:$H,"●"),0)</f>
        <v>0</v>
      </c>
      <c r="AA7" s="0" t="n">
        <f aca="false">IFERROR(SUMIFS('1-3.CAPA'!$ABE:$ABE,'1-3.CAPA'!$B:$B,$C7)/COUNTIFS('1-3.CAPA'!$B:$B,$C7,'1-3.CAPA'!$H:$H,"●"),0)</f>
        <v>0</v>
      </c>
      <c r="AB7" s="0" t="n">
        <f aca="false">IFERROR(SUMIFS('1-3.CAPA'!$ADS:$ADS,'1-3.CAPA'!$B:$B,$C7)/COUNTIFS('1-3.CAPA'!$B:$B,$C7,'1-3.CAPA'!$H:$H,"●"),0)</f>
        <v>0</v>
      </c>
      <c r="AC7" s="0" t="n">
        <f aca="false">SUM($D7:$O7)</f>
        <v>0</v>
      </c>
      <c r="AD7" s="0" t="str">
        <f aca="false">IF($AC7&gt;100,"OVER",IF($AC7&gt;0,INT($AC7*100%)&amp;" h","-"))</f>
        <v>-</v>
      </c>
      <c r="AE7" s="0" t="n">
        <f aca="false">COUNT($D7:$O7)</f>
        <v>12</v>
      </c>
    </row>
    <row r="8" customFormat="false" ht="15" hidden="false" customHeight="false" outlineLevel="0" collapsed="false">
      <c r="B8" s="0" t="s">
        <v>84</v>
      </c>
      <c r="C8" s="0" t="s">
        <v>50</v>
      </c>
      <c r="D8" s="0" t="n">
        <f aca="false">SUMIFS('1-3.CAPA'!$BU:$BU,'1-3.CAPA'!$B:$B,$C8)</f>
        <v>0</v>
      </c>
      <c r="E8" s="0" t="n">
        <f aca="false">SUMIFS('1-3.CAPA'!$EI:$EI,'1-3.CAPA'!$B:$B,$C8)</f>
        <v>0</v>
      </c>
      <c r="F8" s="0" t="n">
        <f aca="false">SUMIFS('1-3.CAPA'!$GW:$GW,'1-3.CAPA'!$B:$B,$C8)</f>
        <v>0</v>
      </c>
      <c r="G8" s="0" t="n">
        <f aca="false">SUMIFS('1-3.CAPA'!$JK:$JK,'1-3.CAPA'!$B:$B,$C8)</f>
        <v>0</v>
      </c>
      <c r="H8" s="0" t="n">
        <f aca="false">SUMIFS('1-3.CAPA'!$LY:$LY,'1-3.CAPA'!$B:$B,$C8)</f>
        <v>0</v>
      </c>
      <c r="I8" s="0" t="n">
        <f aca="false">SUMIFS('1-3.CAPA'!$OM:$OM,'1-3.CAPA'!$B:$B,$C8)</f>
        <v>0</v>
      </c>
      <c r="J8" s="0" t="n">
        <f aca="false">SUMIFS('1-3.CAPA'!$RA:$RA,'1-3.CAPA'!$B:$B,$C8)</f>
        <v>0</v>
      </c>
      <c r="K8" s="0" t="n">
        <f aca="false">SUMIFS('1-3.CAPA'!$TO:$TO,'1-3.CAPA'!$B:$B,$C8)</f>
        <v>0</v>
      </c>
      <c r="L8" s="0" t="n">
        <f aca="false">SUMIFS('1-3.CAPA'!$WC:$WC,'1-3.CAPA'!$B:$B,$C8)</f>
        <v>0</v>
      </c>
      <c r="M8" s="0" t="n">
        <f aca="false">SUMIFS('1-3.CAPA'!$YQ:$YQ,'1-3.CAPA'!$B:$B,$C8)</f>
        <v>0</v>
      </c>
      <c r="N8" s="0" t="n">
        <f aca="false">SUMIFS('1-3.CAPA'!$ABE:$ABE,'1-3.CAPA'!$B:$B,$C8)</f>
        <v>0</v>
      </c>
      <c r="O8" s="0" t="n">
        <f aca="false">SUMIFS('1-3.CAPA'!$ADS:$ADS,'1-3.CAPA'!$B:$B,$C8)</f>
        <v>0</v>
      </c>
      <c r="Q8" s="0" t="n">
        <f aca="false">IFERROR(SUMIFS('1-3.CAPA'!$BU:$BU,'1-3.CAPA'!$B:$B,$C8)/COUNTIFS('1-3.CAPA'!$B:$B,$C8,'1-3.CAPA'!$H:$H,"●"),0)</f>
        <v>0</v>
      </c>
      <c r="R8" s="0" t="n">
        <f aca="false">IFERROR(SUMIFS('1-3.CAPA'!$EI:$EI,'1-3.CAPA'!$B:$B,$C8)/COUNTIFS('1-3.CAPA'!$B:$B,$C8,'1-3.CAPA'!$H:$H,"●"),0)</f>
        <v>0</v>
      </c>
      <c r="S8" s="0" t="n">
        <f aca="false">IFERROR(SUMIFS('1-3.CAPA'!$GW:$GW,'1-3.CAPA'!$B:$B,$C8)/COUNTIFS('1-3.CAPA'!$B:$B,$C8,'1-3.CAPA'!$H:$H,"●"),0)</f>
        <v>0</v>
      </c>
      <c r="T8" s="0" t="n">
        <f aca="false">IFERROR(SUMIFS('1-3.CAPA'!$JK:$JK,'1-3.CAPA'!$B:$B,$C8)/COUNTIFS('1-3.CAPA'!$B:$B,$C8,'1-3.CAPA'!$H:$H,"●"),0)</f>
        <v>0</v>
      </c>
      <c r="U8" s="0" t="n">
        <f aca="false">IFERROR(SUMIFS('1-3.CAPA'!$LY:$LY,'1-3.CAPA'!$B:$B,$C8)/COUNTIFS('1-3.CAPA'!$B:$B,$C8,'1-3.CAPA'!$H:$H,"●"),0)</f>
        <v>0</v>
      </c>
      <c r="V8" s="0" t="n">
        <f aca="false">IFERROR(SUMIFS('1-3.CAPA'!$OM:$OM,'1-3.CAPA'!$B:$B,$C8)/COUNTIFS('1-3.CAPA'!$B:$B,$C8,'1-3.CAPA'!$H:$H,"●"),0)</f>
        <v>0</v>
      </c>
      <c r="W8" s="0" t="n">
        <f aca="false">IFERROR(SUMIFS('1-3.CAPA'!$RA:$RA,'1-3.CAPA'!$B:$B,$C8)/COUNTIFS('1-3.CAPA'!$B:$B,$C8,'1-3.CAPA'!$H:$H,"●"),0)</f>
        <v>0</v>
      </c>
      <c r="X8" s="0" t="n">
        <f aca="false">IFERROR(SUMIFS('1-3.CAPA'!$TO:$TO,'1-3.CAPA'!$B:$B,$C8)/COUNTIFS('1-3.CAPA'!$B:$B,$C8,'1-3.CAPA'!$H:$H,"●"),0)</f>
        <v>0</v>
      </c>
      <c r="Y8" s="0" t="n">
        <f aca="false">IFERROR(SUMIFS('1-3.CAPA'!$WC:$WC,'1-3.CAPA'!$B:$B,$C8)/COUNTIFS('1-3.CAPA'!$B:$B,$C8,'1-3.CAPA'!$H:$H,"●"),0)</f>
        <v>0</v>
      </c>
      <c r="Z8" s="0" t="n">
        <f aca="false">IFERROR(SUMIFS('1-3.CAPA'!$YQ:$YQ,'1-3.CAPA'!$B:$B,$C8)/COUNTIFS('1-3.CAPA'!$B:$B,$C8,'1-3.CAPA'!$H:$H,"●"),0)</f>
        <v>0</v>
      </c>
      <c r="AA8" s="0" t="n">
        <f aca="false">IFERROR(SUMIFS('1-3.CAPA'!$ABE:$ABE,'1-3.CAPA'!$B:$B,$C8)/COUNTIFS('1-3.CAPA'!$B:$B,$C8,'1-3.CAPA'!$H:$H,"●"),0)</f>
        <v>0</v>
      </c>
      <c r="AB8" s="0" t="n">
        <f aca="false">IFERROR(SUMIFS('1-3.CAPA'!$ADS:$ADS,'1-3.CAPA'!$B:$B,$C8)/COUNTIFS('1-3.CAPA'!$B:$B,$C8,'1-3.CAPA'!$H:$H,"●"),0)</f>
        <v>0</v>
      </c>
      <c r="AC8" s="0" t="n">
        <f aca="false">SUM($D8:$O8)</f>
        <v>0</v>
      </c>
      <c r="AD8" s="0" t="str">
        <f aca="false">IF($AC8&gt;100,"OVER",IF($AC8&gt;0,INT($AC8*100%)&amp;" h","-"))</f>
        <v>-</v>
      </c>
      <c r="AE8" s="0" t="n">
        <f aca="false">COUNT($D8:$O8)</f>
        <v>12</v>
      </c>
    </row>
    <row r="9" customFormat="false" ht="15" hidden="false" customHeight="false" outlineLevel="0" collapsed="false">
      <c r="B9" s="0" t="s">
        <v>84</v>
      </c>
      <c r="C9" s="0" t="s">
        <v>319</v>
      </c>
      <c r="D9" s="0" t="n">
        <f aca="false">SUMIFS('1-3.CAPA'!$BU:$BU,'1-3.CAPA'!$B:$B,$C9)</f>
        <v>0.103381501736111</v>
      </c>
      <c r="E9" s="0" t="n">
        <f aca="false">SUMIFS('1-3.CAPA'!$EI:$EI,'1-3.CAPA'!$B:$B,$C9)</f>
        <v>0.0737514880952381</v>
      </c>
      <c r="F9" s="0" t="n">
        <f aca="false">SUMIFS('1-3.CAPA'!$GW:$GW,'1-3.CAPA'!$B:$B,$C9)</f>
        <v>0.0434292361111111</v>
      </c>
      <c r="G9" s="0" t="n">
        <f aca="false">SUMIFS('1-3.CAPA'!$JK:$JK,'1-3.CAPA'!$B:$B,$C9)</f>
        <v>0.0905245659722222</v>
      </c>
      <c r="H9" s="0" t="n">
        <f aca="false">SUMIFS('1-3.CAPA'!$LY:$LY,'1-3.CAPA'!$B:$B,$C9)</f>
        <v>0.0604518303571429</v>
      </c>
      <c r="I9" s="0" t="n">
        <f aca="false">SUMIFS('1-3.CAPA'!$OM:$OM,'1-3.CAPA'!$B:$B,$C9)</f>
        <v>0.0617925426136364</v>
      </c>
      <c r="J9" s="0" t="n">
        <f aca="false">SUMIFS('1-3.CAPA'!$RA:$RA,'1-3.CAPA'!$B:$B,$C9)</f>
        <v>0.0646084982638889</v>
      </c>
      <c r="K9" s="0" t="n">
        <f aca="false">SUMIFS('1-3.CAPA'!$TO:$TO,'1-3.CAPA'!$B:$B,$C9)</f>
        <v>0.0747317212301587</v>
      </c>
      <c r="L9" s="0" t="n">
        <f aca="false">SUMIFS('1-3.CAPA'!$WC:$WC,'1-3.CAPA'!$B:$B,$C9)</f>
        <v>0.0766007181186869</v>
      </c>
      <c r="M9" s="0" t="n">
        <f aca="false">SUMIFS('1-3.CAPA'!$YQ:$YQ,'1-3.CAPA'!$B:$B,$C9)</f>
        <v>0.0754263454861111</v>
      </c>
      <c r="N9" s="0" t="n">
        <f aca="false">SUMIFS('1-3.CAPA'!$ABE:$ABE,'1-3.CAPA'!$B:$B,$C9)</f>
        <v>0.103762431795635</v>
      </c>
      <c r="O9" s="0" t="e">
        <f aca="false">SUMIFS('1-3.CAPA'!$ADS:$ADS,'1-3.CAPA'!$B:$B,$C9)</f>
        <v>#N/A</v>
      </c>
      <c r="Q9" s="0" t="n">
        <f aca="false">IFERROR(SUMIFS('1-3.CAPA'!$BU:$BU,'1-3.CAPA'!$B:$B,$C9)/COUNTIFS('1-3.CAPA'!$B:$B,$C9,'1-3.CAPA'!$H:$H,"●"),0)</f>
        <v>0.0344605005787037</v>
      </c>
      <c r="R9" s="0" t="n">
        <f aca="false">IFERROR(SUMIFS('1-3.CAPA'!$EI:$EI,'1-3.CAPA'!$B:$B,$C9)/COUNTIFS('1-3.CAPA'!$B:$B,$C9,'1-3.CAPA'!$H:$H,"●"),0)</f>
        <v>0.0245838293650794</v>
      </c>
      <c r="S9" s="0" t="n">
        <f aca="false">IFERROR(SUMIFS('1-3.CAPA'!$GW:$GW,'1-3.CAPA'!$B:$B,$C9)/COUNTIFS('1-3.CAPA'!$B:$B,$C9,'1-3.CAPA'!$H:$H,"●"),0)</f>
        <v>0.014476412037037</v>
      </c>
      <c r="T9" s="0" t="n">
        <f aca="false">IFERROR(SUMIFS('1-3.CAPA'!$JK:$JK,'1-3.CAPA'!$B:$B,$C9)/COUNTIFS('1-3.CAPA'!$B:$B,$C9,'1-3.CAPA'!$H:$H,"●"),0)</f>
        <v>0.0301748553240741</v>
      </c>
      <c r="U9" s="0" t="n">
        <f aca="false">IFERROR(SUMIFS('1-3.CAPA'!$LY:$LY,'1-3.CAPA'!$B:$B,$C9)/COUNTIFS('1-3.CAPA'!$B:$B,$C9,'1-3.CAPA'!$H:$H,"●"),0)</f>
        <v>0.0201506101190476</v>
      </c>
      <c r="V9" s="0" t="n">
        <f aca="false">IFERROR(SUMIFS('1-3.CAPA'!$OM:$OM,'1-3.CAPA'!$B:$B,$C9)/COUNTIFS('1-3.CAPA'!$B:$B,$C9,'1-3.CAPA'!$H:$H,"●"),0)</f>
        <v>0.0205975142045455</v>
      </c>
      <c r="W9" s="0" t="n">
        <f aca="false">IFERROR(SUMIFS('1-3.CAPA'!$RA:$RA,'1-3.CAPA'!$B:$B,$C9)/COUNTIFS('1-3.CAPA'!$B:$B,$C9,'1-3.CAPA'!$H:$H,"●"),0)</f>
        <v>0.021536166087963</v>
      </c>
      <c r="X9" s="0" t="n">
        <f aca="false">IFERROR(SUMIFS('1-3.CAPA'!$TO:$TO,'1-3.CAPA'!$B:$B,$C9)/COUNTIFS('1-3.CAPA'!$B:$B,$C9,'1-3.CAPA'!$H:$H,"●"),0)</f>
        <v>0.0249105737433862</v>
      </c>
      <c r="Y9" s="0" t="n">
        <f aca="false">IFERROR(SUMIFS('1-3.CAPA'!$WC:$WC,'1-3.CAPA'!$B:$B,$C9)/COUNTIFS('1-3.CAPA'!$B:$B,$C9,'1-3.CAPA'!$H:$H,"●"),0)</f>
        <v>0.025533572706229</v>
      </c>
      <c r="Z9" s="0" t="n">
        <f aca="false">IFERROR(SUMIFS('1-3.CAPA'!$YQ:$YQ,'1-3.CAPA'!$B:$B,$C9)/COUNTIFS('1-3.CAPA'!$B:$B,$C9,'1-3.CAPA'!$H:$H,"●"),0)</f>
        <v>0.025142115162037</v>
      </c>
      <c r="AA9" s="0" t="n">
        <f aca="false">IFERROR(SUMIFS('1-3.CAPA'!$ABE:$ABE,'1-3.CAPA'!$B:$B,$C9)/COUNTIFS('1-3.CAPA'!$B:$B,$C9,'1-3.CAPA'!$H:$H,"●"),0)</f>
        <v>0.0345874772652116</v>
      </c>
      <c r="AB9" s="0" t="n">
        <f aca="false">IFERROR(SUMIFS('1-3.CAPA'!$ADS:$ADS,'1-3.CAPA'!$B:$B,$C9)/COUNTIFS('1-3.CAPA'!$B:$B,$C9,'1-3.CAPA'!$H:$H,"●"),0)</f>
        <v>0</v>
      </c>
      <c r="AC9" s="0" t="e">
        <f aca="false">SUM($D9:$O9)</f>
        <v>#N/A</v>
      </c>
      <c r="AD9" s="0" t="e">
        <f aca="false">IF($AC9&gt;100,"OVER",IF($AC9&gt;0,INT($AC9*100%)&amp;" h","-"))</f>
        <v>#N/A</v>
      </c>
      <c r="AE9" s="0" t="n">
        <f aca="false">COUNT($D9:$O9)</f>
        <v>11</v>
      </c>
    </row>
    <row r="10" customFormat="false" ht="15" hidden="false" customHeight="false" outlineLevel="0" collapsed="false">
      <c r="B10" s="0" t="s">
        <v>86</v>
      </c>
      <c r="C10" s="0" t="s">
        <v>311</v>
      </c>
      <c r="D10" s="0" t="n">
        <f aca="false">SUMIFS('1-3.CAPA'!$BW:$BW,'1-3.CAPA'!$B:$B,$C10)</f>
        <v>0.137329409722222</v>
      </c>
      <c r="E10" s="0" t="n">
        <f aca="false">SUMIFS('1-3.CAPA'!$EK:$EK,'1-3.CAPA'!$B:$B,$C10)</f>
        <v>0.127822433035714</v>
      </c>
      <c r="F10" s="0" t="n">
        <f aca="false">SUMIFS('1-3.CAPA'!$GY:$GY,'1-3.CAPA'!$B:$B,$C10)</f>
        <v>0.10703765625</v>
      </c>
      <c r="G10" s="0" t="n">
        <f aca="false">SUMIFS('1-3.CAPA'!$JM:$JM,'1-3.CAPA'!$B:$B,$C10)</f>
        <v>0.204074625651042</v>
      </c>
      <c r="H10" s="0" t="n">
        <f aca="false">SUMIFS('1-3.CAPA'!$MA:$MA,'1-3.CAPA'!$B:$B,$C10)</f>
        <v>0.166956460400132</v>
      </c>
      <c r="I10" s="0" t="n">
        <f aca="false">SUMIFS('1-3.CAPA'!$OO:$OO,'1-3.CAPA'!$B:$B,$C10)</f>
        <v>0.143182520517677</v>
      </c>
      <c r="J10" s="0" t="n">
        <f aca="false">SUMIFS('1-3.CAPA'!$RC:$RC,'1-3.CAPA'!$B:$B,$C10)</f>
        <v>0.0949477994791667</v>
      </c>
      <c r="K10" s="0" t="n">
        <f aca="false">SUMIFS('1-3.CAPA'!$TQ:$TQ,'1-3.CAPA'!$B:$B,$C10)</f>
        <v>0.16527386780754</v>
      </c>
      <c r="L10" s="0" t="n">
        <f aca="false">SUMIFS('1-3.CAPA'!$WE:$WE,'1-3.CAPA'!$B:$B,$C10)</f>
        <v>0.133247636521465</v>
      </c>
      <c r="M10" s="0" t="n">
        <f aca="false">SUMIFS('1-3.CAPA'!$YS:$YS,'1-3.CAPA'!$B:$B,$C10)</f>
        <v>0.121583467881944</v>
      </c>
      <c r="N10" s="0" t="n">
        <f aca="false">SUMIFS('1-3.CAPA'!$ABG:$ABG,'1-3.CAPA'!$B:$B,$C10)</f>
        <v>0.14511540922619</v>
      </c>
      <c r="O10" s="0" t="e">
        <f aca="false">SUMIFS('1-3.CAPA'!$ADU:$ADU,'1-3.CAPA'!$B:$B,$C10)</f>
        <v>#N/A</v>
      </c>
      <c r="Q10" s="0" t="n">
        <f aca="false">IFERROR(SUMIFS('1-3.CAPA'!$BW:$BW,'1-3.CAPA'!$B:$B,$C10)/COUNTIFS('1-3.CAPA'!$B:$B,$C10,'1-3.CAPA'!$J:$J,"●"),0)</f>
        <v>0.0196184871031746</v>
      </c>
      <c r="R10" s="0" t="n">
        <f aca="false">IFERROR(SUMIFS('1-3.CAPA'!$EK:$EK,'1-3.CAPA'!$B:$B,$C10)/COUNTIFS('1-3.CAPA'!$B:$B,$C10,'1-3.CAPA'!$J:$J,"●"),0)</f>
        <v>0.0182603475765306</v>
      </c>
      <c r="S10" s="0" t="n">
        <f aca="false">IFERROR(SUMIFS('1-3.CAPA'!$GY:$GY,'1-3.CAPA'!$B:$B,$C10)/COUNTIFS('1-3.CAPA'!$B:$B,$C10,'1-3.CAPA'!$J:$J,"●"),0)</f>
        <v>0.01529109375</v>
      </c>
      <c r="T10" s="0" t="n">
        <f aca="false">IFERROR(SUMIFS('1-3.CAPA'!$JM:$JM,'1-3.CAPA'!$B:$B,$C10)/COUNTIFS('1-3.CAPA'!$B:$B,$C10,'1-3.CAPA'!$J:$J,"●"),0)</f>
        <v>0.0291535179501488</v>
      </c>
      <c r="U10" s="0" t="n">
        <f aca="false">IFERROR(SUMIFS('1-3.CAPA'!$MA:$MA,'1-3.CAPA'!$B:$B,$C10)/COUNTIFS('1-3.CAPA'!$B:$B,$C10,'1-3.CAPA'!$J:$J,"●"),0)</f>
        <v>0.0238509229143046</v>
      </c>
      <c r="V10" s="0" t="n">
        <f aca="false">IFERROR(SUMIFS('1-3.CAPA'!$OO:$OO,'1-3.CAPA'!$B:$B,$C10)/COUNTIFS('1-3.CAPA'!$B:$B,$C10,'1-3.CAPA'!$J:$J,"●"),0)</f>
        <v>0.0204546457882395</v>
      </c>
      <c r="W10" s="0" t="n">
        <f aca="false">IFERROR(SUMIFS('1-3.CAPA'!$RC:$RC,'1-3.CAPA'!$B:$B,$C10)/COUNTIFS('1-3.CAPA'!$B:$B,$C10,'1-3.CAPA'!$J:$J,"●"),0)</f>
        <v>0.0135639713541667</v>
      </c>
      <c r="X10" s="0" t="n">
        <f aca="false">IFERROR(SUMIFS('1-3.CAPA'!$TQ:$TQ,'1-3.CAPA'!$B:$B,$C10)/COUNTIFS('1-3.CAPA'!$B:$B,$C10,'1-3.CAPA'!$J:$J,"●"),0)</f>
        <v>0.0236105525439342</v>
      </c>
      <c r="Y10" s="0" t="n">
        <f aca="false">IFERROR(SUMIFS('1-3.CAPA'!$WE:$WE,'1-3.CAPA'!$B:$B,$C10)/COUNTIFS('1-3.CAPA'!$B:$B,$C10,'1-3.CAPA'!$J:$J,"●"),0)</f>
        <v>0.0190353766459235</v>
      </c>
      <c r="Z10" s="0" t="n">
        <f aca="false">IFERROR(SUMIFS('1-3.CAPA'!$YS:$YS,'1-3.CAPA'!$B:$B,$C10)/COUNTIFS('1-3.CAPA'!$B:$B,$C10,'1-3.CAPA'!$J:$J,"●"),0)</f>
        <v>0.0173690668402778</v>
      </c>
      <c r="AA10" s="0" t="n">
        <f aca="false">IFERROR(SUMIFS('1-3.CAPA'!$ABG:$ABG,'1-3.CAPA'!$B:$B,$C10)/COUNTIFS('1-3.CAPA'!$B:$B,$C10,'1-3.CAPA'!$J:$J,"●"),0)</f>
        <v>0.0207307727465986</v>
      </c>
      <c r="AB10" s="0" t="n">
        <f aca="false">IFERROR(SUMIFS('1-3.CAPA'!$ADU:$ADU,'1-3.CAPA'!$B:$B,$C10)/COUNTIFS('1-3.CAPA'!$B:$B,$C10,'1-3.CAPA'!$J:$J,"●"),0)</f>
        <v>0</v>
      </c>
      <c r="AC10" s="0" t="e">
        <f aca="false">SUM($D10:$O10)</f>
        <v>#N/A</v>
      </c>
      <c r="AD10" s="0" t="e">
        <f aca="false">IF($AC10&gt;100,"OVER",IF($AC10&gt;0,INT($AC10*100%)&amp;" h","-"))</f>
        <v>#N/A</v>
      </c>
      <c r="AE10" s="0" t="n">
        <f aca="false">COUNT($D10:$O10)</f>
        <v>11</v>
      </c>
    </row>
    <row r="11" customFormat="false" ht="15" hidden="false" customHeight="false" outlineLevel="0" collapsed="false">
      <c r="B11" s="0" t="s">
        <v>86</v>
      </c>
      <c r="C11" s="0" t="str">
        <f aca="false">'PART METHOD'!$D$4</f>
        <v>FMCNC1</v>
      </c>
      <c r="D11" s="0" t="n">
        <f aca="false">SUMIFS('1-3.CAPA'!$BW:$BW,'1-3.CAPA'!$B:$B,$C11)</f>
        <v>0</v>
      </c>
      <c r="E11" s="0" t="n">
        <f aca="false">SUMIFS('1-3.CAPA'!$EK:$EK,'1-3.CAPA'!$B:$B,$C11)</f>
        <v>0</v>
      </c>
      <c r="F11" s="0" t="n">
        <f aca="false">SUMIFS('1-3.CAPA'!$GY:$GY,'1-3.CAPA'!$B:$B,$C11)</f>
        <v>0</v>
      </c>
      <c r="G11" s="0" t="n">
        <f aca="false">SUMIFS('1-3.CAPA'!$JM:$JM,'1-3.CAPA'!$B:$B,$C11)</f>
        <v>0</v>
      </c>
      <c r="H11" s="0" t="n">
        <f aca="false">SUMIFS('1-3.CAPA'!$MA:$MA,'1-3.CAPA'!$B:$B,$C11)</f>
        <v>0</v>
      </c>
      <c r="I11" s="0" t="n">
        <f aca="false">SUMIFS('1-3.CAPA'!$OO:$OO,'1-3.CAPA'!$B:$B,$C11)</f>
        <v>0</v>
      </c>
      <c r="J11" s="0" t="n">
        <f aca="false">SUMIFS('1-3.CAPA'!$RC:$RC,'1-3.CAPA'!$B:$B,$C11)</f>
        <v>0</v>
      </c>
      <c r="K11" s="0" t="n">
        <f aca="false">SUMIFS('1-3.CAPA'!$TQ:$TQ,'1-3.CAPA'!$B:$B,$C11)</f>
        <v>0</v>
      </c>
      <c r="L11" s="0" t="n">
        <f aca="false">SUMIFS('1-3.CAPA'!$WE:$WE,'1-3.CAPA'!$B:$B,$C11)</f>
        <v>0</v>
      </c>
      <c r="M11" s="0" t="n">
        <f aca="false">SUMIFS('1-3.CAPA'!$YS:$YS,'1-3.CAPA'!$B:$B,$C11)</f>
        <v>0</v>
      </c>
      <c r="N11" s="0" t="n">
        <f aca="false">SUMIFS('1-3.CAPA'!$ABG:$ABG,'1-3.CAPA'!$B:$B,$C11)</f>
        <v>0</v>
      </c>
      <c r="O11" s="0" t="n">
        <f aca="false">SUMIFS('1-3.CAPA'!$ADU:$ADU,'1-3.CAPA'!$B:$B,$C11)</f>
        <v>0</v>
      </c>
      <c r="Q11" s="0" t="n">
        <f aca="false">IFERROR(SUMIFS('1-3.CAPA'!$BW:$BW,'1-3.CAPA'!$B:$B,$C11)/COUNTIFS('1-3.CAPA'!$B:$B,$C11,'1-3.CAPA'!$J:$J,"●"),0)</f>
        <v>0</v>
      </c>
      <c r="R11" s="0" t="n">
        <f aca="false">IFERROR(SUMIFS('1-3.CAPA'!$EK:$EK,'1-3.CAPA'!$B:$B,$C11)/COUNTIFS('1-3.CAPA'!$B:$B,$C11,'1-3.CAPA'!$J:$J,"●"),0)</f>
        <v>0</v>
      </c>
      <c r="S11" s="0" t="n">
        <f aca="false">IFERROR(SUMIFS('1-3.CAPA'!$GY:$GY,'1-3.CAPA'!$B:$B,$C11)/COUNTIFS('1-3.CAPA'!$B:$B,$C11,'1-3.CAPA'!$J:$J,"●"),0)</f>
        <v>0</v>
      </c>
      <c r="T11" s="0" t="n">
        <f aca="false">IFERROR(SUMIFS('1-3.CAPA'!$JM:$JM,'1-3.CAPA'!$B:$B,$C11)/COUNTIFS('1-3.CAPA'!$B:$B,$C11,'1-3.CAPA'!$J:$J,"●"),0)</f>
        <v>0</v>
      </c>
      <c r="U11" s="0" t="n">
        <f aca="false">IFERROR(SUMIFS('1-3.CAPA'!$MA:$MA,'1-3.CAPA'!$B:$B,$C11)/COUNTIFS('1-3.CAPA'!$B:$B,$C11,'1-3.CAPA'!$J:$J,"●"),0)</f>
        <v>0</v>
      </c>
      <c r="V11" s="0" t="n">
        <f aca="false">IFERROR(SUMIFS('1-3.CAPA'!$OO:$OO,'1-3.CAPA'!$B:$B,$C11)/COUNTIFS('1-3.CAPA'!$B:$B,$C11,'1-3.CAPA'!$J:$J,"●"),0)</f>
        <v>0</v>
      </c>
      <c r="W11" s="0" t="n">
        <f aca="false">IFERROR(SUMIFS('1-3.CAPA'!$RC:$RC,'1-3.CAPA'!$B:$B,$C11)/COUNTIFS('1-3.CAPA'!$B:$B,$C11,'1-3.CAPA'!$J:$J,"●"),0)</f>
        <v>0</v>
      </c>
      <c r="X11" s="0" t="n">
        <f aca="false">IFERROR(SUMIFS('1-3.CAPA'!$TQ:$TQ,'1-3.CAPA'!$B:$B,$C11)/COUNTIFS('1-3.CAPA'!$B:$B,$C11,'1-3.CAPA'!$J:$J,"●"),0)</f>
        <v>0</v>
      </c>
      <c r="Y11" s="0" t="n">
        <f aca="false">IFERROR(SUMIFS('1-3.CAPA'!$WE:$WE,'1-3.CAPA'!$B:$B,$C11)/COUNTIFS('1-3.CAPA'!$B:$B,$C11,'1-3.CAPA'!$J:$J,"●"),0)</f>
        <v>0</v>
      </c>
      <c r="Z11" s="0" t="n">
        <f aca="false">IFERROR(SUMIFS('1-3.CAPA'!$YS:$YS,'1-3.CAPA'!$B:$B,$C11)/COUNTIFS('1-3.CAPA'!$B:$B,$C11,'1-3.CAPA'!$J:$J,"●"),0)</f>
        <v>0</v>
      </c>
      <c r="AA11" s="0" t="n">
        <f aca="false">IFERROR(SUMIFS('1-3.CAPA'!$ABG:$ABG,'1-3.CAPA'!$B:$B,$C11)/COUNTIFS('1-3.CAPA'!$B:$B,$C11,'1-3.CAPA'!$J:$J,"●"),0)</f>
        <v>0</v>
      </c>
      <c r="AB11" s="0" t="n">
        <f aca="false">IFERROR(SUMIFS('1-3.CAPA'!$ADU:$ADU,'1-3.CAPA'!$B:$B,$C11)/COUNTIFS('1-3.CAPA'!$B:$B,$C11,'1-3.CAPA'!$J:$J,"●"),0)</f>
        <v>0</v>
      </c>
      <c r="AC11" s="0" t="n">
        <f aca="false">SUM($D11:$O11)</f>
        <v>0</v>
      </c>
      <c r="AD11" s="0" t="str">
        <f aca="false">IF($AC11&gt;100,"OVER",IF($AC11&gt;0,INT($AC11*100%)&amp;" h","-"))</f>
        <v>-</v>
      </c>
      <c r="AE11" s="0" t="n">
        <f aca="false">COUNT($D11:$O11)</f>
        <v>12</v>
      </c>
    </row>
    <row r="12" customFormat="false" ht="15" hidden="false" customHeight="false" outlineLevel="0" collapsed="false">
      <c r="B12" s="0" t="s">
        <v>86</v>
      </c>
      <c r="C12" s="0" t="str">
        <f aca="false">'PART METHOD'!$D$6</f>
        <v>FMCNC2</v>
      </c>
      <c r="D12" s="0" t="n">
        <f aca="false">SUMIFS('1-3.CAPA'!$BW:$BW,'1-3.CAPA'!$B:$B,$C12)</f>
        <v>0</v>
      </c>
      <c r="E12" s="0" t="n">
        <f aca="false">SUMIFS('1-3.CAPA'!$EK:$EK,'1-3.CAPA'!$B:$B,$C12)</f>
        <v>0</v>
      </c>
      <c r="F12" s="0" t="n">
        <f aca="false">SUMIFS('1-3.CAPA'!$GY:$GY,'1-3.CAPA'!$B:$B,$C12)</f>
        <v>0</v>
      </c>
      <c r="G12" s="0" t="n">
        <f aca="false">SUMIFS('1-3.CAPA'!$JM:$JM,'1-3.CAPA'!$B:$B,$C12)</f>
        <v>0</v>
      </c>
      <c r="H12" s="0" t="n">
        <f aca="false">SUMIFS('1-3.CAPA'!$MA:$MA,'1-3.CAPA'!$B:$B,$C12)</f>
        <v>0</v>
      </c>
      <c r="I12" s="0" t="n">
        <f aca="false">SUMIFS('1-3.CAPA'!$OO:$OO,'1-3.CAPA'!$B:$B,$C12)</f>
        <v>0</v>
      </c>
      <c r="J12" s="0" t="n">
        <f aca="false">SUMIFS('1-3.CAPA'!$RC:$RC,'1-3.CAPA'!$B:$B,$C12)</f>
        <v>0</v>
      </c>
      <c r="K12" s="0" t="n">
        <f aca="false">SUMIFS('1-3.CAPA'!$TQ:$TQ,'1-3.CAPA'!$B:$B,$C12)</f>
        <v>0</v>
      </c>
      <c r="L12" s="0" t="n">
        <f aca="false">SUMIFS('1-3.CAPA'!$WE:$WE,'1-3.CAPA'!$B:$B,$C12)</f>
        <v>0</v>
      </c>
      <c r="M12" s="0" t="n">
        <f aca="false">SUMIFS('1-3.CAPA'!$YS:$YS,'1-3.CAPA'!$B:$B,$C12)</f>
        <v>0</v>
      </c>
      <c r="N12" s="0" t="n">
        <f aca="false">SUMIFS('1-3.CAPA'!$ABG:$ABG,'1-3.CAPA'!$B:$B,$C12)</f>
        <v>0</v>
      </c>
      <c r="O12" s="0" t="n">
        <f aca="false">SUMIFS('1-3.CAPA'!$ADU:$ADU,'1-3.CAPA'!$B:$B,$C12)</f>
        <v>0</v>
      </c>
      <c r="Q12" s="0" t="n">
        <f aca="false">IFERROR(SUMIFS('1-3.CAPA'!$BW:$BW,'1-3.CAPA'!$B:$B,$C12)/COUNTIFS('1-3.CAPA'!$B:$B,$C12,'1-3.CAPA'!$J:$J,"●"),0)</f>
        <v>0</v>
      </c>
      <c r="R12" s="0" t="n">
        <f aca="false">IFERROR(SUMIFS('1-3.CAPA'!$EK:$EK,'1-3.CAPA'!$B:$B,$C12)/COUNTIFS('1-3.CAPA'!$B:$B,$C12,'1-3.CAPA'!$J:$J,"●"),0)</f>
        <v>0</v>
      </c>
      <c r="S12" s="0" t="n">
        <f aca="false">IFERROR(SUMIFS('1-3.CAPA'!$GY:$GY,'1-3.CAPA'!$B:$B,$C12)/COUNTIFS('1-3.CAPA'!$B:$B,$C12,'1-3.CAPA'!$J:$J,"●"),0)</f>
        <v>0</v>
      </c>
      <c r="T12" s="0" t="n">
        <f aca="false">IFERROR(SUMIFS('1-3.CAPA'!$JM:$JM,'1-3.CAPA'!$B:$B,$C12)/COUNTIFS('1-3.CAPA'!$B:$B,$C12,'1-3.CAPA'!$J:$J,"●"),0)</f>
        <v>0</v>
      </c>
      <c r="U12" s="0" t="n">
        <f aca="false">IFERROR(SUMIFS('1-3.CAPA'!$MA:$MA,'1-3.CAPA'!$B:$B,$C12)/COUNTIFS('1-3.CAPA'!$B:$B,$C12,'1-3.CAPA'!$J:$J,"●"),0)</f>
        <v>0</v>
      </c>
      <c r="V12" s="0" t="n">
        <f aca="false">IFERROR(SUMIFS('1-3.CAPA'!$OO:$OO,'1-3.CAPA'!$B:$B,$C12)/COUNTIFS('1-3.CAPA'!$B:$B,$C12,'1-3.CAPA'!$J:$J,"●"),0)</f>
        <v>0</v>
      </c>
      <c r="W12" s="0" t="n">
        <f aca="false">IFERROR(SUMIFS('1-3.CAPA'!$RC:$RC,'1-3.CAPA'!$B:$B,$C12)/COUNTIFS('1-3.CAPA'!$B:$B,$C12,'1-3.CAPA'!$J:$J,"●"),0)</f>
        <v>0</v>
      </c>
      <c r="X12" s="0" t="n">
        <f aca="false">IFERROR(SUMIFS('1-3.CAPA'!$TQ:$TQ,'1-3.CAPA'!$B:$B,$C12)/COUNTIFS('1-3.CAPA'!$B:$B,$C12,'1-3.CAPA'!$J:$J,"●"),0)</f>
        <v>0</v>
      </c>
      <c r="Y12" s="0" t="n">
        <f aca="false">IFERROR(SUMIFS('1-3.CAPA'!$WE:$WE,'1-3.CAPA'!$B:$B,$C12)/COUNTIFS('1-3.CAPA'!$B:$B,$C12,'1-3.CAPA'!$J:$J,"●"),0)</f>
        <v>0</v>
      </c>
      <c r="Z12" s="0" t="n">
        <f aca="false">IFERROR(SUMIFS('1-3.CAPA'!$YS:$YS,'1-3.CAPA'!$B:$B,$C12)/COUNTIFS('1-3.CAPA'!$B:$B,$C12,'1-3.CAPA'!$J:$J,"●"),0)</f>
        <v>0</v>
      </c>
      <c r="AA12" s="0" t="n">
        <f aca="false">IFERROR(SUMIFS('1-3.CAPA'!$ABG:$ABG,'1-3.CAPA'!$B:$B,$C12)/COUNTIFS('1-3.CAPA'!$B:$B,$C12,'1-3.CAPA'!$J:$J,"●"),0)</f>
        <v>0</v>
      </c>
      <c r="AB12" s="0" t="n">
        <f aca="false">IFERROR(SUMIFS('1-3.CAPA'!$ADU:$ADU,'1-3.CAPA'!$B:$B,$C12)/COUNTIFS('1-3.CAPA'!$B:$B,$C12,'1-3.CAPA'!$J:$J,"●"),0)</f>
        <v>0</v>
      </c>
      <c r="AC12" s="0" t="n">
        <f aca="false">SUM($D12:$O12)</f>
        <v>0</v>
      </c>
      <c r="AD12" s="0" t="str">
        <f aca="false">IF($AC12&gt;100,"OVER",IF($AC12&gt;0,INT($AC12*100%)&amp;" h","-"))</f>
        <v>-</v>
      </c>
      <c r="AE12" s="0" t="n">
        <f aca="false">COUNT($D12:$O12)</f>
        <v>12</v>
      </c>
    </row>
    <row r="13" customFormat="false" ht="15" hidden="false" customHeight="false" outlineLevel="0" collapsed="false">
      <c r="B13" s="0" t="s">
        <v>86</v>
      </c>
      <c r="C13" s="0" t="s">
        <v>50</v>
      </c>
      <c r="D13" s="0" t="n">
        <f aca="false">SUMIFS('1-3.CAPA'!$BW:$BW,'1-3.CAPA'!$B:$B,$C13)</f>
        <v>0</v>
      </c>
      <c r="E13" s="0" t="n">
        <f aca="false">SUMIFS('1-3.CAPA'!$EK:$EK,'1-3.CAPA'!$B:$B,$C13)</f>
        <v>0</v>
      </c>
      <c r="F13" s="0" t="n">
        <f aca="false">SUMIFS('1-3.CAPA'!$GY:$GY,'1-3.CAPA'!$B:$B,$C13)</f>
        <v>0</v>
      </c>
      <c r="G13" s="0" t="n">
        <f aca="false">SUMIFS('1-3.CAPA'!$JM:$JM,'1-3.CAPA'!$B:$B,$C13)</f>
        <v>0</v>
      </c>
      <c r="H13" s="0" t="n">
        <f aca="false">SUMIFS('1-3.CAPA'!$MA:$MA,'1-3.CAPA'!$B:$B,$C13)</f>
        <v>0</v>
      </c>
      <c r="I13" s="0" t="n">
        <f aca="false">SUMIFS('1-3.CAPA'!$OO:$OO,'1-3.CAPA'!$B:$B,$C13)</f>
        <v>0</v>
      </c>
      <c r="J13" s="0" t="n">
        <f aca="false">SUMIFS('1-3.CAPA'!$RC:$RC,'1-3.CAPA'!$B:$B,$C13)</f>
        <v>0</v>
      </c>
      <c r="K13" s="0" t="n">
        <f aca="false">SUMIFS('1-3.CAPA'!$TQ:$TQ,'1-3.CAPA'!$B:$B,$C13)</f>
        <v>0</v>
      </c>
      <c r="L13" s="0" t="n">
        <f aca="false">SUMIFS('1-3.CAPA'!$WE:$WE,'1-3.CAPA'!$B:$B,$C13)</f>
        <v>0</v>
      </c>
      <c r="M13" s="0" t="n">
        <f aca="false">SUMIFS('1-3.CAPA'!$YS:$YS,'1-3.CAPA'!$B:$B,$C13)</f>
        <v>0</v>
      </c>
      <c r="N13" s="0" t="n">
        <f aca="false">SUMIFS('1-3.CAPA'!$ABG:$ABG,'1-3.CAPA'!$B:$B,$C13)</f>
        <v>0</v>
      </c>
      <c r="O13" s="0" t="n">
        <f aca="false">SUMIFS('1-3.CAPA'!$ADU:$ADU,'1-3.CAPA'!$B:$B,$C13)</f>
        <v>0</v>
      </c>
      <c r="Q13" s="0" t="n">
        <f aca="false">IFERROR(SUMIFS('1-3.CAPA'!$BW:$BW,'1-3.CAPA'!$B:$B,$C13)/COUNTIFS('1-3.CAPA'!$B:$B,$C13,'1-3.CAPA'!$J:$J,"●"),0)</f>
        <v>0</v>
      </c>
      <c r="R13" s="0" t="n">
        <f aca="false">IFERROR(SUMIFS('1-3.CAPA'!$EK:$EK,'1-3.CAPA'!$B:$B,$C13)/COUNTIFS('1-3.CAPA'!$B:$B,$C13,'1-3.CAPA'!$J:$J,"●"),0)</f>
        <v>0</v>
      </c>
      <c r="S13" s="0" t="n">
        <f aca="false">IFERROR(SUMIFS('1-3.CAPA'!$GY:$GY,'1-3.CAPA'!$B:$B,$C13)/COUNTIFS('1-3.CAPA'!$B:$B,$C13,'1-3.CAPA'!$J:$J,"●"),0)</f>
        <v>0</v>
      </c>
      <c r="T13" s="0" t="n">
        <f aca="false">IFERROR(SUMIFS('1-3.CAPA'!$JM:$JM,'1-3.CAPA'!$B:$B,$C13)/COUNTIFS('1-3.CAPA'!$B:$B,$C13,'1-3.CAPA'!$J:$J,"●"),0)</f>
        <v>0</v>
      </c>
      <c r="U13" s="0" t="n">
        <f aca="false">IFERROR(SUMIFS('1-3.CAPA'!$MA:$MA,'1-3.CAPA'!$B:$B,$C13)/COUNTIFS('1-3.CAPA'!$B:$B,$C13,'1-3.CAPA'!$J:$J,"●"),0)</f>
        <v>0</v>
      </c>
      <c r="V13" s="0" t="n">
        <f aca="false">IFERROR(SUMIFS('1-3.CAPA'!$OO:$OO,'1-3.CAPA'!$B:$B,$C13)/COUNTIFS('1-3.CAPA'!$B:$B,$C13,'1-3.CAPA'!$J:$J,"●"),0)</f>
        <v>0</v>
      </c>
      <c r="W13" s="0" t="n">
        <f aca="false">IFERROR(SUMIFS('1-3.CAPA'!$RC:$RC,'1-3.CAPA'!$B:$B,$C13)/COUNTIFS('1-3.CAPA'!$B:$B,$C13,'1-3.CAPA'!$J:$J,"●"),0)</f>
        <v>0</v>
      </c>
      <c r="X13" s="0" t="n">
        <f aca="false">IFERROR(SUMIFS('1-3.CAPA'!$TQ:$TQ,'1-3.CAPA'!$B:$B,$C13)/COUNTIFS('1-3.CAPA'!$B:$B,$C13,'1-3.CAPA'!$J:$J,"●"),0)</f>
        <v>0</v>
      </c>
      <c r="Y13" s="0" t="n">
        <f aca="false">IFERROR(SUMIFS('1-3.CAPA'!$WE:$WE,'1-3.CAPA'!$B:$B,$C13)/COUNTIFS('1-3.CAPA'!$B:$B,$C13,'1-3.CAPA'!$J:$J,"●"),0)</f>
        <v>0</v>
      </c>
      <c r="Z13" s="0" t="n">
        <f aca="false">IFERROR(SUMIFS('1-3.CAPA'!$YS:$YS,'1-3.CAPA'!$B:$B,$C13)/COUNTIFS('1-3.CAPA'!$B:$B,$C13,'1-3.CAPA'!$J:$J,"●"),0)</f>
        <v>0</v>
      </c>
      <c r="AA13" s="0" t="n">
        <f aca="false">IFERROR(SUMIFS('1-3.CAPA'!$ABG:$ABG,'1-3.CAPA'!$B:$B,$C13)/COUNTIFS('1-3.CAPA'!$B:$B,$C13,'1-3.CAPA'!$J:$J,"●"),0)</f>
        <v>0</v>
      </c>
      <c r="AB13" s="0" t="n">
        <f aca="false">IFERROR(SUMIFS('1-3.CAPA'!$ADU:$ADU,'1-3.CAPA'!$B:$B,$C13)/COUNTIFS('1-3.CAPA'!$B:$B,$C13,'1-3.CAPA'!$J:$J,"●"),0)</f>
        <v>0</v>
      </c>
      <c r="AC13" s="0" t="n">
        <f aca="false">SUM($D13:$O13)</f>
        <v>0</v>
      </c>
      <c r="AD13" s="0" t="str">
        <f aca="false">IF($AC13&gt;100,"OVER",IF($AC13&gt;0,INT($AC13*100%)&amp;" h","-"))</f>
        <v>-</v>
      </c>
      <c r="AE13" s="0" t="n">
        <f aca="false">COUNT($D13:$O13)</f>
        <v>12</v>
      </c>
    </row>
    <row r="14" customFormat="false" ht="15" hidden="false" customHeight="false" outlineLevel="0" collapsed="false">
      <c r="B14" s="0" t="s">
        <v>86</v>
      </c>
      <c r="C14" s="0" t="s">
        <v>319</v>
      </c>
      <c r="D14" s="0" t="n">
        <f aca="false">SUMIFS('1-3.CAPA'!$BW:$BW,'1-3.CAPA'!$B:$B,$C14)</f>
        <v>0.0179596527777778</v>
      </c>
      <c r="E14" s="0" t="n">
        <f aca="false">SUMIFS('1-3.CAPA'!$EK:$EK,'1-3.CAPA'!$B:$B,$C14)</f>
        <v>0.0193421544312169</v>
      </c>
      <c r="F14" s="0" t="n">
        <f aca="false">SUMIFS('1-3.CAPA'!$GY:$GY,'1-3.CAPA'!$B:$B,$C14)</f>
        <v>0.0168324826388889</v>
      </c>
      <c r="G14" s="0" t="n">
        <f aca="false">SUMIFS('1-3.CAPA'!$JM:$JM,'1-3.CAPA'!$B:$B,$C14)</f>
        <v>0.0313407769097222</v>
      </c>
      <c r="H14" s="0" t="n">
        <f aca="false">SUMIFS('1-3.CAPA'!$MA:$MA,'1-3.CAPA'!$B:$B,$C14)</f>
        <v>0.0283854108796296</v>
      </c>
      <c r="I14" s="0" t="n">
        <f aca="false">SUMIFS('1-3.CAPA'!$OO:$OO,'1-3.CAPA'!$B:$B,$C14)</f>
        <v>0.0166168166035354</v>
      </c>
      <c r="J14" s="0" t="n">
        <f aca="false">SUMIFS('1-3.CAPA'!$RC:$RC,'1-3.CAPA'!$B:$B,$C14)</f>
        <v>0.0238811545138889</v>
      </c>
      <c r="K14" s="0" t="n">
        <f aca="false">SUMIFS('1-3.CAPA'!$TQ:$TQ,'1-3.CAPA'!$B:$B,$C14)</f>
        <v>0.0115477719907407</v>
      </c>
      <c r="L14" s="0" t="n">
        <f aca="false">SUMIFS('1-3.CAPA'!$WE:$WE,'1-3.CAPA'!$B:$B,$C14)</f>
        <v>0.016614788510101</v>
      </c>
      <c r="M14" s="0" t="n">
        <f aca="false">SUMIFS('1-3.CAPA'!$YS:$YS,'1-3.CAPA'!$B:$B,$C14)</f>
        <v>0.0327160329861111</v>
      </c>
      <c r="N14" s="0" t="n">
        <f aca="false">SUMIFS('1-3.CAPA'!$ABG:$ABG,'1-3.CAPA'!$B:$B,$C14)</f>
        <v>0.0104856696428571</v>
      </c>
      <c r="O14" s="0" t="n">
        <f aca="false">SUMIFS('1-3.CAPA'!$ADU:$ADU,'1-3.CAPA'!$B:$B,$C14)</f>
        <v>0.0198546527777778</v>
      </c>
      <c r="Q14" s="0" t="n">
        <f aca="false">IFERROR(SUMIFS('1-3.CAPA'!$BW:$BW,'1-3.CAPA'!$B:$B,$C14)/COUNTIFS('1-3.CAPA'!$B:$B,$C14,'1-3.CAPA'!$J:$J,"●"),0)</f>
        <v>0.0179596527777778</v>
      </c>
      <c r="R14" s="0" t="n">
        <f aca="false">IFERROR(SUMIFS('1-3.CAPA'!$EK:$EK,'1-3.CAPA'!$B:$B,$C14)/COUNTIFS('1-3.CAPA'!$B:$B,$C14,'1-3.CAPA'!$J:$J,"●"),0)</f>
        <v>0.0193421544312169</v>
      </c>
      <c r="S14" s="0" t="n">
        <f aca="false">IFERROR(SUMIFS('1-3.CAPA'!$GY:$GY,'1-3.CAPA'!$B:$B,$C14)/COUNTIFS('1-3.CAPA'!$B:$B,$C14,'1-3.CAPA'!$J:$J,"●"),0)</f>
        <v>0.0168324826388889</v>
      </c>
      <c r="T14" s="0" t="n">
        <f aca="false">IFERROR(SUMIFS('1-3.CAPA'!$JM:$JM,'1-3.CAPA'!$B:$B,$C14)/COUNTIFS('1-3.CAPA'!$B:$B,$C14,'1-3.CAPA'!$J:$J,"●"),0)</f>
        <v>0.0313407769097222</v>
      </c>
      <c r="U14" s="0" t="n">
        <f aca="false">IFERROR(SUMIFS('1-3.CAPA'!$MA:$MA,'1-3.CAPA'!$B:$B,$C14)/COUNTIFS('1-3.CAPA'!$B:$B,$C14,'1-3.CAPA'!$J:$J,"●"),0)</f>
        <v>0.0283854108796296</v>
      </c>
      <c r="V14" s="0" t="n">
        <f aca="false">IFERROR(SUMIFS('1-3.CAPA'!$OO:$OO,'1-3.CAPA'!$B:$B,$C14)/COUNTIFS('1-3.CAPA'!$B:$B,$C14,'1-3.CAPA'!$J:$J,"●"),0)</f>
        <v>0.0166168166035354</v>
      </c>
      <c r="W14" s="0" t="n">
        <f aca="false">IFERROR(SUMIFS('1-3.CAPA'!$RC:$RC,'1-3.CAPA'!$B:$B,$C14)/COUNTIFS('1-3.CAPA'!$B:$B,$C14,'1-3.CAPA'!$J:$J,"●"),0)</f>
        <v>0.0238811545138889</v>
      </c>
      <c r="X14" s="0" t="n">
        <f aca="false">IFERROR(SUMIFS('1-3.CAPA'!$TQ:$TQ,'1-3.CAPA'!$B:$B,$C14)/COUNTIFS('1-3.CAPA'!$B:$B,$C14,'1-3.CAPA'!$J:$J,"●"),0)</f>
        <v>0.0115477719907407</v>
      </c>
      <c r="Y14" s="0" t="n">
        <f aca="false">IFERROR(SUMIFS('1-3.CAPA'!$WE:$WE,'1-3.CAPA'!$B:$B,$C14)/COUNTIFS('1-3.CAPA'!$B:$B,$C14,'1-3.CAPA'!$J:$J,"●"),0)</f>
        <v>0.016614788510101</v>
      </c>
      <c r="Z14" s="0" t="n">
        <f aca="false">IFERROR(SUMIFS('1-3.CAPA'!$YS:$YS,'1-3.CAPA'!$B:$B,$C14)/COUNTIFS('1-3.CAPA'!$B:$B,$C14,'1-3.CAPA'!$J:$J,"●"),0)</f>
        <v>0.0327160329861111</v>
      </c>
      <c r="AA14" s="0" t="n">
        <f aca="false">IFERROR(SUMIFS('1-3.CAPA'!$ABG:$ABG,'1-3.CAPA'!$B:$B,$C14)/COUNTIFS('1-3.CAPA'!$B:$B,$C14,'1-3.CAPA'!$J:$J,"●"),0)</f>
        <v>0.0104856696428571</v>
      </c>
      <c r="AB14" s="0" t="n">
        <f aca="false">IFERROR(SUMIFS('1-3.CAPA'!$ADU:$ADU,'1-3.CAPA'!$B:$B,$C14)/COUNTIFS('1-3.CAPA'!$B:$B,$C14,'1-3.CAPA'!$J:$J,"●"),0)</f>
        <v>0.0198546527777778</v>
      </c>
      <c r="AC14" s="0" t="n">
        <f aca="false">SUM($D14:$O14)</f>
        <v>0.245577364662248</v>
      </c>
      <c r="AD14" s="0" t="str">
        <f aca="false">IF($AC14&gt;100,"OVER",IF($AC14&gt;0,INT($AC14*100%)&amp;" h","-"))</f>
        <v>0 h</v>
      </c>
      <c r="AE14" s="0" t="n">
        <f aca="false">COUNT($D14:$O14)</f>
        <v>12</v>
      </c>
    </row>
    <row r="15" customFormat="false" ht="15" hidden="false" customHeight="false" outlineLevel="0" collapsed="false">
      <c r="B15" s="0" t="s">
        <v>91</v>
      </c>
      <c r="C15" s="0" t="s">
        <v>311</v>
      </c>
      <c r="D15" s="0" t="n">
        <f aca="false">SUMIFS('1-3.CAPA'!$CB:$CB,'1-3.CAPA'!$B:$B,$C15)</f>
        <v>0.120975290798611</v>
      </c>
      <c r="E15" s="0" t="n">
        <f aca="false">SUMIFS('1-3.CAPA'!$EP:$EP,'1-3.CAPA'!$B:$B,$C15)</f>
        <v>0.0803276703042328</v>
      </c>
      <c r="F15" s="0" t="n">
        <f aca="false">SUMIFS('1-3.CAPA'!$HD:$HD,'1-3.CAPA'!$B:$B,$C15)</f>
        <v>0.0720184592013889</v>
      </c>
      <c r="G15" s="0" t="n">
        <f aca="false">SUMIFS('1-3.CAPA'!$JR:$JR,'1-3.CAPA'!$B:$B,$C15)</f>
        <v>0.121781440972222</v>
      </c>
      <c r="H15" s="0" t="n">
        <f aca="false">SUMIFS('1-3.CAPA'!$MF:$MF,'1-3.CAPA'!$B:$B,$C15)</f>
        <v>0.0895240740740741</v>
      </c>
      <c r="I15" s="0" t="n">
        <f aca="false">SUMIFS('1-3.CAPA'!$OT:$OT,'1-3.CAPA'!$B:$B,$C15)</f>
        <v>0.0758466737689394</v>
      </c>
      <c r="J15" s="0" t="n">
        <f aca="false">SUMIFS('1-3.CAPA'!$RH:$RH,'1-3.CAPA'!$B:$B,$C15)</f>
        <v>0.104077118055556</v>
      </c>
      <c r="K15" s="0" t="n">
        <f aca="false">SUMIFS('1-3.CAPA'!$TV:$TV,'1-3.CAPA'!$B:$B,$C15)</f>
        <v>0.0982532076719577</v>
      </c>
      <c r="L15" s="0" t="n">
        <f aca="false">SUMIFS('1-3.CAPA'!$WJ:$WJ,'1-3.CAPA'!$B:$B,$C15)</f>
        <v>0.0953285077335859</v>
      </c>
      <c r="M15" s="0" t="n">
        <f aca="false">SUMIFS('1-3.CAPA'!$YX:$YX,'1-3.CAPA'!$B:$B,$C15)</f>
        <v>0.111571371961806</v>
      </c>
      <c r="N15" s="0" t="n">
        <f aca="false">SUMIFS('1-3.CAPA'!$ABL:$ABL,'1-3.CAPA'!$B:$B,$C15)</f>
        <v>0.0973879670965609</v>
      </c>
      <c r="O15" s="0" t="n">
        <f aca="false">SUMIFS('1-3.CAPA'!$ADZ:$ADZ,'1-3.CAPA'!$B:$B,$C15)</f>
        <v>0.084991240530303</v>
      </c>
      <c r="Q15" s="0" t="n">
        <f aca="false">IFERROR(SUMIFS('1-3.CAPA'!$CB:$CB,'1-3.CAPA'!$B:$B,$C15)/COUNTIFS('1-3.CAPA'!$B:$B,$C15,'1-3.CAPA'!$O:$O,"●"),0)</f>
        <v>0.0241950581597222</v>
      </c>
      <c r="R15" s="0" t="n">
        <f aca="false">IFERROR(SUMIFS('1-3.CAPA'!$EP:$EP,'1-3.CAPA'!$B:$B,$C15)/COUNTIFS('1-3.CAPA'!$B:$B,$C15,'1-3.CAPA'!$O:$O,"●"),0)</f>
        <v>0.0160655340608466</v>
      </c>
      <c r="S15" s="0" t="n">
        <f aca="false">IFERROR(SUMIFS('1-3.CAPA'!$HD:$HD,'1-3.CAPA'!$B:$B,$C15)/COUNTIFS('1-3.CAPA'!$B:$B,$C15,'1-3.CAPA'!$O:$O,"●"),0)</f>
        <v>0.0144036918402778</v>
      </c>
      <c r="T15" s="0" t="n">
        <f aca="false">IFERROR(SUMIFS('1-3.CAPA'!$JR:$JR,'1-3.CAPA'!$B:$B,$C15)/COUNTIFS('1-3.CAPA'!$B:$B,$C15,'1-3.CAPA'!$O:$O,"●"),0)</f>
        <v>0.0243562881944444</v>
      </c>
      <c r="U15" s="0" t="n">
        <f aca="false">IFERROR(SUMIFS('1-3.CAPA'!$MF:$MF,'1-3.CAPA'!$B:$B,$C15)/COUNTIFS('1-3.CAPA'!$B:$B,$C15,'1-3.CAPA'!$O:$O,"●"),0)</f>
        <v>0.0179048148148148</v>
      </c>
      <c r="V15" s="0" t="n">
        <f aca="false">IFERROR(SUMIFS('1-3.CAPA'!$OT:$OT,'1-3.CAPA'!$B:$B,$C15)/COUNTIFS('1-3.CAPA'!$B:$B,$C15,'1-3.CAPA'!$O:$O,"●"),0)</f>
        <v>0.0151693347537879</v>
      </c>
      <c r="W15" s="0" t="n">
        <f aca="false">IFERROR(SUMIFS('1-3.CAPA'!$RH:$RH,'1-3.CAPA'!$B:$B,$C15)/COUNTIFS('1-3.CAPA'!$B:$B,$C15,'1-3.CAPA'!$O:$O,"●"),0)</f>
        <v>0.0208154236111111</v>
      </c>
      <c r="X15" s="0" t="n">
        <f aca="false">IFERROR(SUMIFS('1-3.CAPA'!$TV:$TV,'1-3.CAPA'!$B:$B,$C15)/COUNTIFS('1-3.CAPA'!$B:$B,$C15,'1-3.CAPA'!$O:$O,"●"),0)</f>
        <v>0.0196506415343915</v>
      </c>
      <c r="Y15" s="0" t="n">
        <f aca="false">IFERROR(SUMIFS('1-3.CAPA'!$WJ:$WJ,'1-3.CAPA'!$B:$B,$C15)/COUNTIFS('1-3.CAPA'!$B:$B,$C15,'1-3.CAPA'!$O:$O,"●"),0)</f>
        <v>0.0190657015467172</v>
      </c>
      <c r="Z15" s="0" t="n">
        <f aca="false">IFERROR(SUMIFS('1-3.CAPA'!$YX:$YX,'1-3.CAPA'!$B:$B,$C15)/COUNTIFS('1-3.CAPA'!$B:$B,$C15,'1-3.CAPA'!$O:$O,"●"),0)</f>
        <v>0.0223142743923611</v>
      </c>
      <c r="AA15" s="0" t="n">
        <f aca="false">IFERROR(SUMIFS('1-3.CAPA'!$ABL:$ABL,'1-3.CAPA'!$B:$B,$C15)/COUNTIFS('1-3.CAPA'!$B:$B,$C15,'1-3.CAPA'!$O:$O,"●"),0)</f>
        <v>0.0194775934193122</v>
      </c>
      <c r="AB15" s="0" t="n">
        <f aca="false">IFERROR(SUMIFS('1-3.CAPA'!$ADZ:$ADZ,'1-3.CAPA'!$B:$B,$C15)/COUNTIFS('1-3.CAPA'!$B:$B,$C15,'1-3.CAPA'!$O:$O,"●"),0)</f>
        <v>0.0169982481060606</v>
      </c>
      <c r="AC15" s="0" t="n">
        <f aca="false">SUM($D15:$O15)</f>
        <v>1.15208302216924</v>
      </c>
      <c r="AD15" s="0" t="str">
        <f aca="false">IF($AC15&gt;100,"OVER",IF($AC15&gt;0,INT($AC15*100%)&amp;" h","-"))</f>
        <v>1 h</v>
      </c>
      <c r="AE15" s="0" t="n">
        <f aca="false">COUNT($D15:$O15)</f>
        <v>12</v>
      </c>
    </row>
    <row r="16" customFormat="false" ht="15" hidden="false" customHeight="false" outlineLevel="0" collapsed="false">
      <c r="B16" s="0" t="s">
        <v>91</v>
      </c>
      <c r="C16" s="0" t="str">
        <f aca="false">'PART METHOD'!$D$4</f>
        <v>FMCNC1</v>
      </c>
      <c r="D16" s="0" t="n">
        <f aca="false">SUMIFS('1-3.CAPA'!$CB:$CB,'1-3.CAPA'!$B:$B,$C16)</f>
        <v>0.197469635416667</v>
      </c>
      <c r="E16" s="0" t="n">
        <f aca="false">SUMIFS('1-3.CAPA'!$EP:$EP,'1-3.CAPA'!$B:$B,$C16)</f>
        <v>0.0500197916666667</v>
      </c>
      <c r="F16" s="0" t="n">
        <f aca="false">SUMIFS('1-3.CAPA'!$HD:$HD,'1-3.CAPA'!$B:$B,$C16)</f>
        <v>0.16956351010101</v>
      </c>
      <c r="G16" s="0" t="n">
        <f aca="false">SUMIFS('1-3.CAPA'!$JR:$JR,'1-3.CAPA'!$B:$B,$C16)</f>
        <v>0.2062375</v>
      </c>
      <c r="H16" s="0" t="n">
        <f aca="false">SUMIFS('1-3.CAPA'!$MF:$MF,'1-3.CAPA'!$B:$B,$C16)</f>
        <v>0.205164583333333</v>
      </c>
      <c r="I16" s="0" t="n">
        <f aca="false">SUMIFS('1-3.CAPA'!$OT:$OT,'1-3.CAPA'!$B:$B,$C16)</f>
        <v>0.19222601010101</v>
      </c>
      <c r="J16" s="0" t="n">
        <f aca="false">SUMIFS('1-3.CAPA'!$RH:$RH,'1-3.CAPA'!$B:$B,$C16)</f>
        <v>0.130917864583333</v>
      </c>
      <c r="K16" s="0" t="n">
        <f aca="false">SUMIFS('1-3.CAPA'!$TV:$TV,'1-3.CAPA'!$B:$B,$C16)</f>
        <v>0.176767592592593</v>
      </c>
      <c r="L16" s="0" t="n">
        <f aca="false">SUMIFS('1-3.CAPA'!$WJ:$WJ,'1-3.CAPA'!$B:$B,$C16)</f>
        <v>0.0910246369949495</v>
      </c>
      <c r="M16" s="0" t="n">
        <f aca="false">SUMIFS('1-3.CAPA'!$YX:$YX,'1-3.CAPA'!$B:$B,$C16)</f>
        <v>0.113104565972222</v>
      </c>
      <c r="N16" s="0" t="n">
        <f aca="false">SUMIFS('1-3.CAPA'!$ABL:$ABL,'1-3.CAPA'!$B:$B,$C16)</f>
        <v>0.134262037037037</v>
      </c>
      <c r="O16" s="0" t="n">
        <f aca="false">SUMIFS('1-3.CAPA'!$ADZ:$ADZ,'1-3.CAPA'!$B:$B,$C16)</f>
        <v>0.164242471590909</v>
      </c>
      <c r="Q16" s="0" t="n">
        <f aca="false">IFERROR(SUMIFS('1-3.CAPA'!$CB:$CB,'1-3.CAPA'!$B:$B,$C16)/COUNTIFS('1-3.CAPA'!$B:$B,$C16,'1-3.CAPA'!$O:$O,"●"),0)</f>
        <v>0.0658232118055556</v>
      </c>
      <c r="R16" s="0" t="n">
        <f aca="false">IFERROR(SUMIFS('1-3.CAPA'!$EP:$EP,'1-3.CAPA'!$B:$B,$C16)/COUNTIFS('1-3.CAPA'!$B:$B,$C16,'1-3.CAPA'!$O:$O,"●"),0)</f>
        <v>0.0166732638888889</v>
      </c>
      <c r="S16" s="0" t="n">
        <f aca="false">IFERROR(SUMIFS('1-3.CAPA'!$HD:$HD,'1-3.CAPA'!$B:$B,$C16)/COUNTIFS('1-3.CAPA'!$B:$B,$C16,'1-3.CAPA'!$O:$O,"●"),0)</f>
        <v>0.05652117003367</v>
      </c>
      <c r="T16" s="0" t="n">
        <f aca="false">IFERROR(SUMIFS('1-3.CAPA'!$JR:$JR,'1-3.CAPA'!$B:$B,$C16)/COUNTIFS('1-3.CAPA'!$B:$B,$C16,'1-3.CAPA'!$O:$O,"●"),0)</f>
        <v>0.0687458333333333</v>
      </c>
      <c r="U16" s="0" t="n">
        <f aca="false">IFERROR(SUMIFS('1-3.CAPA'!$MF:$MF,'1-3.CAPA'!$B:$B,$C16)/COUNTIFS('1-3.CAPA'!$B:$B,$C16,'1-3.CAPA'!$O:$O,"●"),0)</f>
        <v>0.0683881944444445</v>
      </c>
      <c r="V16" s="0" t="n">
        <f aca="false">IFERROR(SUMIFS('1-3.CAPA'!$OT:$OT,'1-3.CAPA'!$B:$B,$C16)/COUNTIFS('1-3.CAPA'!$B:$B,$C16,'1-3.CAPA'!$O:$O,"●"),0)</f>
        <v>0.0640753367003367</v>
      </c>
      <c r="W16" s="0" t="n">
        <f aca="false">IFERROR(SUMIFS('1-3.CAPA'!$RH:$RH,'1-3.CAPA'!$B:$B,$C16)/COUNTIFS('1-3.CAPA'!$B:$B,$C16,'1-3.CAPA'!$O:$O,"●"),0)</f>
        <v>0.0436392881944445</v>
      </c>
      <c r="X16" s="0" t="n">
        <f aca="false">IFERROR(SUMIFS('1-3.CAPA'!$TV:$TV,'1-3.CAPA'!$B:$B,$C16)/COUNTIFS('1-3.CAPA'!$B:$B,$C16,'1-3.CAPA'!$O:$O,"●"),0)</f>
        <v>0.0589225308641975</v>
      </c>
      <c r="Y16" s="0" t="n">
        <f aca="false">IFERROR(SUMIFS('1-3.CAPA'!$WJ:$WJ,'1-3.CAPA'!$B:$B,$C16)/COUNTIFS('1-3.CAPA'!$B:$B,$C16,'1-3.CAPA'!$O:$O,"●"),0)</f>
        <v>0.0303415456649832</v>
      </c>
      <c r="Z16" s="0" t="n">
        <f aca="false">IFERROR(SUMIFS('1-3.CAPA'!$YX:$YX,'1-3.CAPA'!$B:$B,$C16)/COUNTIFS('1-3.CAPA'!$B:$B,$C16,'1-3.CAPA'!$O:$O,"●"),0)</f>
        <v>0.0377015219907407</v>
      </c>
      <c r="AA16" s="0" t="n">
        <f aca="false">IFERROR(SUMIFS('1-3.CAPA'!$ABL:$ABL,'1-3.CAPA'!$B:$B,$C16)/COUNTIFS('1-3.CAPA'!$B:$B,$C16,'1-3.CAPA'!$O:$O,"●"),0)</f>
        <v>0.044754012345679</v>
      </c>
      <c r="AB16" s="0" t="n">
        <f aca="false">IFERROR(SUMIFS('1-3.CAPA'!$ADZ:$ADZ,'1-3.CAPA'!$B:$B,$C16)/COUNTIFS('1-3.CAPA'!$B:$B,$C16,'1-3.CAPA'!$O:$O,"●"),0)</f>
        <v>0.054747490530303</v>
      </c>
      <c r="AC16" s="0" t="n">
        <f aca="false">SUM($D16:$O16)</f>
        <v>1.83100019938973</v>
      </c>
      <c r="AD16" s="0" t="str">
        <f aca="false">IF($AC16&gt;100,"OVER",IF($AC16&gt;0,INT($AC16*100%)&amp;" h","-"))</f>
        <v>1 h</v>
      </c>
      <c r="AE16" s="0" t="n">
        <f aca="false">COUNT($D16:$O16)</f>
        <v>12</v>
      </c>
    </row>
    <row r="17" customFormat="false" ht="15" hidden="false" customHeight="false" outlineLevel="0" collapsed="false">
      <c r="B17" s="0" t="s">
        <v>91</v>
      </c>
      <c r="C17" s="0" t="str">
        <f aca="false">'PART METHOD'!$D$6</f>
        <v>FMCNC2</v>
      </c>
      <c r="D17" s="0" t="n">
        <f aca="false">SUMIFS('1-3.CAPA'!$CB:$CB,'1-3.CAPA'!$B:$B,$C17)</f>
        <v>0.000808072916666667</v>
      </c>
      <c r="E17" s="0" t="n">
        <f aca="false">SUMIFS('1-3.CAPA'!$EP:$EP,'1-3.CAPA'!$B:$B,$C17)</f>
        <v>0.000981770833333333</v>
      </c>
      <c r="F17" s="0" t="n">
        <f aca="false">SUMIFS('1-3.CAPA'!$HD:$HD,'1-3.CAPA'!$B:$B,$C17)</f>
        <v>0.000648792613636364</v>
      </c>
      <c r="G17" s="0" t="n">
        <f aca="false">SUMIFS('1-3.CAPA'!$JR:$JR,'1-3.CAPA'!$B:$B,$C17)</f>
        <v>0.001178125</v>
      </c>
      <c r="H17" s="0" t="n">
        <f aca="false">SUMIFS('1-3.CAPA'!$MF:$MF,'1-3.CAPA'!$B:$B,$C17)</f>
        <v>0.00103931051587302</v>
      </c>
      <c r="I17" s="0" t="n">
        <f aca="false">SUMIFS('1-3.CAPA'!$OT:$OT,'1-3.CAPA'!$B:$B,$C17)</f>
        <v>0.00055954071969697</v>
      </c>
      <c r="J17" s="0" t="n">
        <f aca="false">SUMIFS('1-3.CAPA'!$RH:$RH,'1-3.CAPA'!$B:$B,$C17)</f>
        <v>0.000241666666666667</v>
      </c>
      <c r="K17" s="0" t="n">
        <f aca="false">SUMIFS('1-3.CAPA'!$TV:$TV,'1-3.CAPA'!$B:$B,$C17)</f>
        <v>0.00126946924603175</v>
      </c>
      <c r="L17" s="0" t="n">
        <f aca="false">SUMIFS('1-3.CAPA'!$WJ:$WJ,'1-3.CAPA'!$B:$B,$C17)</f>
        <v>0.000902817234848485</v>
      </c>
      <c r="M17" s="0" t="n">
        <f aca="false">SUMIFS('1-3.CAPA'!$YX:$YX,'1-3.CAPA'!$B:$B,$C17)</f>
        <v>0.00119322916666667</v>
      </c>
      <c r="N17" s="0" t="n">
        <f aca="false">SUMIFS('1-3.CAPA'!$ABL:$ABL,'1-3.CAPA'!$B:$B,$C17)</f>
        <v>0.0012047371031746</v>
      </c>
      <c r="O17" s="0" t="n">
        <f aca="false">SUMIFS('1-3.CAPA'!$ADZ:$ADZ,'1-3.CAPA'!$B:$B,$C17)</f>
        <v>0.00118773674242424</v>
      </c>
      <c r="Q17" s="0" t="n">
        <f aca="false">IFERROR(SUMIFS('1-3.CAPA'!$CB:$CB,'1-3.CAPA'!$B:$B,$C17)/COUNTIFS('1-3.CAPA'!$B:$B,$C17,'1-3.CAPA'!$O:$O,"●"),0)</f>
        <v>0.000404036458333333</v>
      </c>
      <c r="R17" s="0" t="n">
        <f aca="false">IFERROR(SUMIFS('1-3.CAPA'!$EP:$EP,'1-3.CAPA'!$B:$B,$C17)/COUNTIFS('1-3.CAPA'!$B:$B,$C17,'1-3.CAPA'!$O:$O,"●"),0)</f>
        <v>0.000490885416666667</v>
      </c>
      <c r="S17" s="0" t="n">
        <f aca="false">IFERROR(SUMIFS('1-3.CAPA'!$HD:$HD,'1-3.CAPA'!$B:$B,$C17)/COUNTIFS('1-3.CAPA'!$B:$B,$C17,'1-3.CAPA'!$O:$O,"●"),0)</f>
        <v>0.000324396306818182</v>
      </c>
      <c r="T17" s="0" t="n">
        <f aca="false">IFERROR(SUMIFS('1-3.CAPA'!$JR:$JR,'1-3.CAPA'!$B:$B,$C17)/COUNTIFS('1-3.CAPA'!$B:$B,$C17,'1-3.CAPA'!$O:$O,"●"),0)</f>
        <v>0.0005890625</v>
      </c>
      <c r="U17" s="0" t="n">
        <f aca="false">IFERROR(SUMIFS('1-3.CAPA'!$MF:$MF,'1-3.CAPA'!$B:$B,$C17)/COUNTIFS('1-3.CAPA'!$B:$B,$C17,'1-3.CAPA'!$O:$O,"●"),0)</f>
        <v>0.000519655257936508</v>
      </c>
      <c r="V17" s="0" t="n">
        <f aca="false">IFERROR(SUMIFS('1-3.CAPA'!$OT:$OT,'1-3.CAPA'!$B:$B,$C17)/COUNTIFS('1-3.CAPA'!$B:$B,$C17,'1-3.CAPA'!$O:$O,"●"),0)</f>
        <v>0.000279770359848485</v>
      </c>
      <c r="W17" s="0" t="n">
        <f aca="false">IFERROR(SUMIFS('1-3.CAPA'!$RH:$RH,'1-3.CAPA'!$B:$B,$C17)/COUNTIFS('1-3.CAPA'!$B:$B,$C17,'1-3.CAPA'!$O:$O,"●"),0)</f>
        <v>0.000120833333333333</v>
      </c>
      <c r="X17" s="0" t="n">
        <f aca="false">IFERROR(SUMIFS('1-3.CAPA'!$TV:$TV,'1-3.CAPA'!$B:$B,$C17)/COUNTIFS('1-3.CAPA'!$B:$B,$C17,'1-3.CAPA'!$O:$O,"●"),0)</f>
        <v>0.000634734623015873</v>
      </c>
      <c r="Y17" s="0" t="n">
        <f aca="false">IFERROR(SUMIFS('1-3.CAPA'!$WJ:$WJ,'1-3.CAPA'!$B:$B,$C17)/COUNTIFS('1-3.CAPA'!$B:$B,$C17,'1-3.CAPA'!$O:$O,"●"),0)</f>
        <v>0.000451408617424242</v>
      </c>
      <c r="Z17" s="0" t="n">
        <f aca="false">IFERROR(SUMIFS('1-3.CAPA'!$YX:$YX,'1-3.CAPA'!$B:$B,$C17)/COUNTIFS('1-3.CAPA'!$B:$B,$C17,'1-3.CAPA'!$O:$O,"●"),0)</f>
        <v>0.000596614583333333</v>
      </c>
      <c r="AA17" s="0" t="n">
        <f aca="false">IFERROR(SUMIFS('1-3.CAPA'!$ABL:$ABL,'1-3.CAPA'!$B:$B,$C17)/COUNTIFS('1-3.CAPA'!$B:$B,$C17,'1-3.CAPA'!$O:$O,"●"),0)</f>
        <v>0.000602368551587302</v>
      </c>
      <c r="AB17" s="0" t="n">
        <f aca="false">IFERROR(SUMIFS('1-3.CAPA'!$ADZ:$ADZ,'1-3.CAPA'!$B:$B,$C17)/COUNTIFS('1-3.CAPA'!$B:$B,$C17,'1-3.CAPA'!$O:$O,"●"),0)</f>
        <v>0.000593868371212121</v>
      </c>
      <c r="AC17" s="0" t="n">
        <f aca="false">SUM($D17:$O17)</f>
        <v>0.0112152687590188</v>
      </c>
      <c r="AD17" s="0" t="str">
        <f aca="false">IF($AC17&gt;100,"OVER",IF($AC17&gt;0,INT($AC17*100%)&amp;" h","-"))</f>
        <v>0 h</v>
      </c>
      <c r="AE17" s="0" t="n">
        <f aca="false">COUNT($D17:$O17)</f>
        <v>12</v>
      </c>
    </row>
    <row r="18" customFormat="false" ht="15" hidden="false" customHeight="false" outlineLevel="0" collapsed="false">
      <c r="B18" s="0" t="s">
        <v>91</v>
      </c>
      <c r="C18" s="0" t="s">
        <v>50</v>
      </c>
      <c r="D18" s="0" t="n">
        <f aca="false">SUMIFS('1-3.CAPA'!$CB:$CB,'1-3.CAPA'!$B:$B,$C18)</f>
        <v>0</v>
      </c>
      <c r="E18" s="0" t="n">
        <f aca="false">SUMIFS('1-3.CAPA'!$EP:$EP,'1-3.CAPA'!$B:$B,$C18)</f>
        <v>0</v>
      </c>
      <c r="F18" s="0" t="n">
        <f aca="false">SUMIFS('1-3.CAPA'!$HD:$HD,'1-3.CAPA'!$B:$B,$C18)</f>
        <v>0</v>
      </c>
      <c r="G18" s="0" t="n">
        <f aca="false">SUMIFS('1-3.CAPA'!$JR:$JR,'1-3.CAPA'!$B:$B,$C18)</f>
        <v>0</v>
      </c>
      <c r="H18" s="0" t="n">
        <f aca="false">SUMIFS('1-3.CAPA'!$MF:$MF,'1-3.CAPA'!$B:$B,$C18)</f>
        <v>0</v>
      </c>
      <c r="I18" s="0" t="n">
        <f aca="false">SUMIFS('1-3.CAPA'!$OT:$OT,'1-3.CAPA'!$B:$B,$C18)</f>
        <v>0</v>
      </c>
      <c r="J18" s="0" t="n">
        <f aca="false">SUMIFS('1-3.CAPA'!$RH:$RH,'1-3.CAPA'!$B:$B,$C18)</f>
        <v>0</v>
      </c>
      <c r="K18" s="0" t="n">
        <f aca="false">SUMIFS('1-3.CAPA'!$TV:$TV,'1-3.CAPA'!$B:$B,$C18)</f>
        <v>0</v>
      </c>
      <c r="L18" s="0" t="n">
        <f aca="false">SUMIFS('1-3.CAPA'!$WJ:$WJ,'1-3.CAPA'!$B:$B,$C18)</f>
        <v>0</v>
      </c>
      <c r="M18" s="0" t="n">
        <f aca="false">SUMIFS('1-3.CAPA'!$YX:$YX,'1-3.CAPA'!$B:$B,$C18)</f>
        <v>0</v>
      </c>
      <c r="N18" s="0" t="n">
        <f aca="false">SUMIFS('1-3.CAPA'!$ABL:$ABL,'1-3.CAPA'!$B:$B,$C18)</f>
        <v>0</v>
      </c>
      <c r="O18" s="0" t="n">
        <f aca="false">SUMIFS('1-3.CAPA'!$ADZ:$ADZ,'1-3.CAPA'!$B:$B,$C18)</f>
        <v>0</v>
      </c>
      <c r="Q18" s="0" t="n">
        <f aca="false">IFERROR(SUMIFS('1-3.CAPA'!$CB:$CB,'1-3.CAPA'!$B:$B,$C18)/COUNTIFS('1-3.CAPA'!$B:$B,$C18,'1-3.CAPA'!$O:$O,"●"),0)</f>
        <v>0</v>
      </c>
      <c r="R18" s="0" t="n">
        <f aca="false">IFERROR(SUMIFS('1-3.CAPA'!$EP:$EP,'1-3.CAPA'!$B:$B,$C18)/COUNTIFS('1-3.CAPA'!$B:$B,$C18,'1-3.CAPA'!$O:$O,"●"),0)</f>
        <v>0</v>
      </c>
      <c r="S18" s="0" t="n">
        <f aca="false">IFERROR(SUMIFS('1-3.CAPA'!$HD:$HD,'1-3.CAPA'!$B:$B,$C18)/COUNTIFS('1-3.CAPA'!$B:$B,$C18,'1-3.CAPA'!$O:$O,"●"),0)</f>
        <v>0</v>
      </c>
      <c r="T18" s="0" t="n">
        <f aca="false">IFERROR(SUMIFS('1-3.CAPA'!$JR:$JR,'1-3.CAPA'!$B:$B,$C18)/COUNTIFS('1-3.CAPA'!$B:$B,$C18,'1-3.CAPA'!$O:$O,"●"),0)</f>
        <v>0</v>
      </c>
      <c r="U18" s="0" t="n">
        <f aca="false">IFERROR(SUMIFS('1-3.CAPA'!$MF:$MF,'1-3.CAPA'!$B:$B,$C18)/COUNTIFS('1-3.CAPA'!$B:$B,$C18,'1-3.CAPA'!$O:$O,"●"),0)</f>
        <v>0</v>
      </c>
      <c r="V18" s="0" t="n">
        <f aca="false">IFERROR(SUMIFS('1-3.CAPA'!$OT:$OT,'1-3.CAPA'!$B:$B,$C18)/COUNTIFS('1-3.CAPA'!$B:$B,$C18,'1-3.CAPA'!$O:$O,"●"),0)</f>
        <v>0</v>
      </c>
      <c r="W18" s="0" t="n">
        <f aca="false">IFERROR(SUMIFS('1-3.CAPA'!$RH:$RH,'1-3.CAPA'!$B:$B,$C18)/COUNTIFS('1-3.CAPA'!$B:$B,$C18,'1-3.CAPA'!$O:$O,"●"),0)</f>
        <v>0</v>
      </c>
      <c r="X18" s="0" t="n">
        <f aca="false">IFERROR(SUMIFS('1-3.CAPA'!$TV:$TV,'1-3.CAPA'!$B:$B,$C18)/COUNTIFS('1-3.CAPA'!$B:$B,$C18,'1-3.CAPA'!$O:$O,"●"),0)</f>
        <v>0</v>
      </c>
      <c r="Y18" s="0" t="n">
        <f aca="false">IFERROR(SUMIFS('1-3.CAPA'!$WJ:$WJ,'1-3.CAPA'!$B:$B,$C18)/COUNTIFS('1-3.CAPA'!$B:$B,$C18,'1-3.CAPA'!$O:$O,"●"),0)</f>
        <v>0</v>
      </c>
      <c r="Z18" s="0" t="n">
        <f aca="false">IFERROR(SUMIFS('1-3.CAPA'!$YX:$YX,'1-3.CAPA'!$B:$B,$C18)/COUNTIFS('1-3.CAPA'!$B:$B,$C18,'1-3.CAPA'!$O:$O,"●"),0)</f>
        <v>0</v>
      </c>
      <c r="AA18" s="0" t="n">
        <f aca="false">IFERROR(SUMIFS('1-3.CAPA'!$ABL:$ABL,'1-3.CAPA'!$B:$B,$C18)/COUNTIFS('1-3.CAPA'!$B:$B,$C18,'1-3.CAPA'!$O:$O,"●"),0)</f>
        <v>0</v>
      </c>
      <c r="AB18" s="0" t="n">
        <f aca="false">IFERROR(SUMIFS('1-3.CAPA'!$ADZ:$ADZ,'1-3.CAPA'!$B:$B,$C18)/COUNTIFS('1-3.CAPA'!$B:$B,$C18,'1-3.CAPA'!$O:$O,"●"),0)</f>
        <v>0</v>
      </c>
      <c r="AC18" s="0" t="n">
        <f aca="false">SUM($D18:$O18)</f>
        <v>0</v>
      </c>
      <c r="AD18" s="0" t="str">
        <f aca="false">IF($AC18&gt;100,"OVER",IF($AC18&gt;0,INT($AC18*100%)&amp;" h","-"))</f>
        <v>-</v>
      </c>
      <c r="AE18" s="0" t="n">
        <f aca="false">COUNT($D18:$O18)</f>
        <v>12</v>
      </c>
    </row>
    <row r="19" customFormat="false" ht="15" hidden="false" customHeight="false" outlineLevel="0" collapsed="false">
      <c r="B19" s="0" t="s">
        <v>91</v>
      </c>
      <c r="C19" s="0" t="s">
        <v>319</v>
      </c>
      <c r="D19" s="0" t="n">
        <f aca="false">SUMIFS('1-3.CAPA'!$CB:$CB,'1-3.CAPA'!$B:$B,$C19)</f>
        <v>0.0910775376157408</v>
      </c>
      <c r="E19" s="0" t="n">
        <f aca="false">SUMIFS('1-3.CAPA'!$EP:$EP,'1-3.CAPA'!$B:$B,$C19)</f>
        <v>0.0680208057760141</v>
      </c>
      <c r="F19" s="0" t="n">
        <f aca="false">SUMIFS('1-3.CAPA'!$HD:$HD,'1-3.CAPA'!$B:$B,$C19)</f>
        <v>0.0549062586805556</v>
      </c>
      <c r="G19" s="0" t="n">
        <f aca="false">SUMIFS('1-3.CAPA'!$JR:$JR,'1-3.CAPA'!$B:$B,$C19)</f>
        <v>0.0896490277777778</v>
      </c>
      <c r="H19" s="0" t="n">
        <f aca="false">SUMIFS('1-3.CAPA'!$MF:$MF,'1-3.CAPA'!$B:$B,$C19)</f>
        <v>0.0660517636684303</v>
      </c>
      <c r="I19" s="0" t="n">
        <f aca="false">SUMIFS('1-3.CAPA'!$OT:$OT,'1-3.CAPA'!$B:$B,$C19)</f>
        <v>0.0568209990530303</v>
      </c>
      <c r="J19" s="0" t="n">
        <f aca="false">SUMIFS('1-3.CAPA'!$RH:$RH,'1-3.CAPA'!$B:$B,$C19)</f>
        <v>0.0862360185185185</v>
      </c>
      <c r="K19" s="0" t="n">
        <f aca="false">SUMIFS('1-3.CAPA'!$TV:$TV,'1-3.CAPA'!$B:$B,$C19)</f>
        <v>0.0729946152998236</v>
      </c>
      <c r="L19" s="0" t="n">
        <f aca="false">SUMIFS('1-3.CAPA'!$WJ:$WJ,'1-3.CAPA'!$B:$B,$C19)</f>
        <v>0.0778632865109428</v>
      </c>
      <c r="M19" s="0" t="n">
        <f aca="false">SUMIFS('1-3.CAPA'!$YX:$YX,'1-3.CAPA'!$B:$B,$C19)</f>
        <v>0.0897384869791667</v>
      </c>
      <c r="N19" s="0" t="n">
        <f aca="false">SUMIFS('1-3.CAPA'!$ABL:$ABL,'1-3.CAPA'!$B:$B,$C19)</f>
        <v>0.0750066881613757</v>
      </c>
      <c r="O19" s="0" t="n">
        <f aca="false">SUMIFS('1-3.CAPA'!$ADZ:$ADZ,'1-3.CAPA'!$B:$B,$C19)</f>
        <v>0.0715279882154882</v>
      </c>
      <c r="Q19" s="0" t="n">
        <f aca="false">IFERROR(SUMIFS('1-3.CAPA'!$CB:$CB,'1-3.CAPA'!$B:$B,$C19)/COUNTIFS('1-3.CAPA'!$B:$B,$C19,'1-3.CAPA'!$O:$O,"●"),0)</f>
        <v>0.0303591792052469</v>
      </c>
      <c r="R19" s="0" t="n">
        <f aca="false">IFERROR(SUMIFS('1-3.CAPA'!$EP:$EP,'1-3.CAPA'!$B:$B,$C19)/COUNTIFS('1-3.CAPA'!$B:$B,$C19,'1-3.CAPA'!$O:$O,"●"),0)</f>
        <v>0.022673601925338</v>
      </c>
      <c r="S19" s="0" t="n">
        <f aca="false">IFERROR(SUMIFS('1-3.CAPA'!$HD:$HD,'1-3.CAPA'!$B:$B,$C19)/COUNTIFS('1-3.CAPA'!$B:$B,$C19,'1-3.CAPA'!$O:$O,"●"),0)</f>
        <v>0.0183020862268519</v>
      </c>
      <c r="T19" s="0" t="n">
        <f aca="false">IFERROR(SUMIFS('1-3.CAPA'!$JR:$JR,'1-3.CAPA'!$B:$B,$C19)/COUNTIFS('1-3.CAPA'!$B:$B,$C19,'1-3.CAPA'!$O:$O,"●"),0)</f>
        <v>0.0298830092592593</v>
      </c>
      <c r="U19" s="0" t="n">
        <f aca="false">IFERROR(SUMIFS('1-3.CAPA'!$MF:$MF,'1-3.CAPA'!$B:$B,$C19)/COUNTIFS('1-3.CAPA'!$B:$B,$C19,'1-3.CAPA'!$O:$O,"●"),0)</f>
        <v>0.0220172545561434</v>
      </c>
      <c r="V19" s="0" t="n">
        <f aca="false">IFERROR(SUMIFS('1-3.CAPA'!$OT:$OT,'1-3.CAPA'!$B:$B,$C19)/COUNTIFS('1-3.CAPA'!$B:$B,$C19,'1-3.CAPA'!$O:$O,"●"),0)</f>
        <v>0.0189403330176768</v>
      </c>
      <c r="W19" s="0" t="n">
        <f aca="false">IFERROR(SUMIFS('1-3.CAPA'!$RH:$RH,'1-3.CAPA'!$B:$B,$C19)/COUNTIFS('1-3.CAPA'!$B:$B,$C19,'1-3.CAPA'!$O:$O,"●"),0)</f>
        <v>0.0287453395061728</v>
      </c>
      <c r="X19" s="0" t="n">
        <f aca="false">IFERROR(SUMIFS('1-3.CAPA'!$TV:$TV,'1-3.CAPA'!$B:$B,$C19)/COUNTIFS('1-3.CAPA'!$B:$B,$C19,'1-3.CAPA'!$O:$O,"●"),0)</f>
        <v>0.0243315384332745</v>
      </c>
      <c r="Y19" s="0" t="n">
        <f aca="false">IFERROR(SUMIFS('1-3.CAPA'!$WJ:$WJ,'1-3.CAPA'!$B:$B,$C19)/COUNTIFS('1-3.CAPA'!$B:$B,$C19,'1-3.CAPA'!$O:$O,"●"),0)</f>
        <v>0.0259544288369809</v>
      </c>
      <c r="Z19" s="0" t="n">
        <f aca="false">IFERROR(SUMIFS('1-3.CAPA'!$YX:$YX,'1-3.CAPA'!$B:$B,$C19)/COUNTIFS('1-3.CAPA'!$B:$B,$C19,'1-3.CAPA'!$O:$O,"●"),0)</f>
        <v>0.0299128289930556</v>
      </c>
      <c r="AA19" s="0" t="n">
        <f aca="false">IFERROR(SUMIFS('1-3.CAPA'!$ABL:$ABL,'1-3.CAPA'!$B:$B,$C19)/COUNTIFS('1-3.CAPA'!$B:$B,$C19,'1-3.CAPA'!$O:$O,"●"),0)</f>
        <v>0.0250022293871252</v>
      </c>
      <c r="AB19" s="0" t="n">
        <f aca="false">IFERROR(SUMIFS('1-3.CAPA'!$ADZ:$ADZ,'1-3.CAPA'!$B:$B,$C19)/COUNTIFS('1-3.CAPA'!$B:$B,$C19,'1-3.CAPA'!$O:$O,"●"),0)</f>
        <v>0.0238426627384961</v>
      </c>
      <c r="AC19" s="0" t="n">
        <f aca="false">SUM($D19:$O19)</f>
        <v>0.899893476256864</v>
      </c>
      <c r="AD19" s="0" t="str">
        <f aca="false">IF($AC19&gt;100,"OVER",IF($AC19&gt;0,INT($AC19*100%)&amp;" h","-"))</f>
        <v>0 h</v>
      </c>
      <c r="AE19" s="0" t="n">
        <f aca="false">COUNT($D19:$O19)</f>
        <v>12</v>
      </c>
    </row>
    <row r="20" customFormat="false" ht="15" hidden="false" customHeight="false" outlineLevel="0" collapsed="false">
      <c r="B20" s="0" t="s">
        <v>92</v>
      </c>
      <c r="C20" s="0" t="s">
        <v>311</v>
      </c>
      <c r="D20" s="0" t="n">
        <f aca="false">SUMIFS('1-3.CAPA'!$CC:$CC,'1-3.CAPA'!$B:$B,$C20)</f>
        <v>0.0987967482638889</v>
      </c>
      <c r="E20" s="0" t="n">
        <f aca="false">SUMIFS('1-3.CAPA'!$EQ:$EQ,'1-3.CAPA'!$B:$B,$C20)</f>
        <v>0.0566353218005952</v>
      </c>
      <c r="F20" s="0" t="n">
        <f aca="false">SUMIFS('1-3.CAPA'!$HE:$HE,'1-3.CAPA'!$B:$B,$C20)</f>
        <v>0.0482557725694444</v>
      </c>
      <c r="G20" s="0" t="n">
        <f aca="false">SUMIFS('1-3.CAPA'!$JS:$JS,'1-3.CAPA'!$B:$B,$C20)</f>
        <v>0.07490083203125</v>
      </c>
      <c r="H20" s="0" t="n">
        <f aca="false">SUMIFS('1-3.CAPA'!$MG:$MG,'1-3.CAPA'!$B:$B,$C20)</f>
        <v>0.0950986193783069</v>
      </c>
      <c r="I20" s="0" t="n">
        <f aca="false">SUMIFS('1-3.CAPA'!$OU:$OU,'1-3.CAPA'!$B:$B,$C20)</f>
        <v>0.0628684284248737</v>
      </c>
      <c r="J20" s="0" t="n">
        <f aca="false">SUMIFS('1-3.CAPA'!$RI:$RI,'1-3.CAPA'!$B:$B,$C20)</f>
        <v>0.048254462890625</v>
      </c>
      <c r="K20" s="0" t="n">
        <f aca="false">SUMIFS('1-3.CAPA'!$TW:$TW,'1-3.CAPA'!$B:$B,$C20)</f>
        <v>0.068567080026455</v>
      </c>
      <c r="L20" s="0" t="n">
        <f aca="false">SUMIFS('1-3.CAPA'!$WK:$WK,'1-3.CAPA'!$B:$B,$C20)</f>
        <v>0.0709578598484849</v>
      </c>
      <c r="M20" s="0" t="n">
        <f aca="false">SUMIFS('1-3.CAPA'!$YY:$YY,'1-3.CAPA'!$B:$B,$C20)</f>
        <v>0.0735658723958333</v>
      </c>
      <c r="N20" s="0" t="n">
        <f aca="false">SUMIFS('1-3.CAPA'!$ABM:$ABM,'1-3.CAPA'!$B:$B,$C20)</f>
        <v>0.0758893952546296</v>
      </c>
      <c r="O20" s="0" t="n">
        <f aca="false">SUMIFS('1-3.CAPA'!$AEA:$AEA,'1-3.CAPA'!$B:$B,$C20)</f>
        <v>0.054813892834596</v>
      </c>
      <c r="Q20" s="0" t="n">
        <f aca="false">IFERROR(SUMIFS('1-3.CAPA'!$CC:$CC,'1-3.CAPA'!$B:$B,$C20)/COUNTIFS('1-3.CAPA'!$B:$B,$C20,'1-3.CAPA'!$P:$P,"●"),0)</f>
        <v>0.0197593496527778</v>
      </c>
      <c r="R20" s="0" t="n">
        <f aca="false">IFERROR(SUMIFS('1-3.CAPA'!$EQ:$EQ,'1-3.CAPA'!$B:$B,$C20)/COUNTIFS('1-3.CAPA'!$B:$B,$C20,'1-3.CAPA'!$P:$P,"●"),0)</f>
        <v>0.011327064360119</v>
      </c>
      <c r="S20" s="0" t="n">
        <f aca="false">IFERROR(SUMIFS('1-3.CAPA'!$HE:$HE,'1-3.CAPA'!$B:$B,$C20)/COUNTIFS('1-3.CAPA'!$B:$B,$C20,'1-3.CAPA'!$P:$P,"●"),0)</f>
        <v>0.00965115451388889</v>
      </c>
      <c r="T20" s="0" t="n">
        <f aca="false">IFERROR(SUMIFS('1-3.CAPA'!$JS:$JS,'1-3.CAPA'!$B:$B,$C20)/COUNTIFS('1-3.CAPA'!$B:$B,$C20,'1-3.CAPA'!$P:$P,"●"),0)</f>
        <v>0.01498016640625</v>
      </c>
      <c r="U20" s="0" t="n">
        <f aca="false">IFERROR(SUMIFS('1-3.CAPA'!$MG:$MG,'1-3.CAPA'!$B:$B,$C20)/COUNTIFS('1-3.CAPA'!$B:$B,$C20,'1-3.CAPA'!$P:$P,"●"),0)</f>
        <v>0.0190197238756614</v>
      </c>
      <c r="V20" s="0" t="n">
        <f aca="false">IFERROR(SUMIFS('1-3.CAPA'!$OU:$OU,'1-3.CAPA'!$B:$B,$C20)/COUNTIFS('1-3.CAPA'!$B:$B,$C20,'1-3.CAPA'!$P:$P,"●"),0)</f>
        <v>0.0125736856849747</v>
      </c>
      <c r="W20" s="0" t="n">
        <f aca="false">IFERROR(SUMIFS('1-3.CAPA'!$RI:$RI,'1-3.CAPA'!$B:$B,$C20)/COUNTIFS('1-3.CAPA'!$B:$B,$C20,'1-3.CAPA'!$P:$P,"●"),0)</f>
        <v>0.009650892578125</v>
      </c>
      <c r="X20" s="0" t="n">
        <f aca="false">IFERROR(SUMIFS('1-3.CAPA'!$TW:$TW,'1-3.CAPA'!$B:$B,$C20)/COUNTIFS('1-3.CAPA'!$B:$B,$C20,'1-3.CAPA'!$P:$P,"●"),0)</f>
        <v>0.013713416005291</v>
      </c>
      <c r="Y20" s="0" t="n">
        <f aca="false">IFERROR(SUMIFS('1-3.CAPA'!$WK:$WK,'1-3.CAPA'!$B:$B,$C20)/COUNTIFS('1-3.CAPA'!$B:$B,$C20,'1-3.CAPA'!$P:$P,"●"),0)</f>
        <v>0.014191571969697</v>
      </c>
      <c r="Z20" s="0" t="n">
        <f aca="false">IFERROR(SUMIFS('1-3.CAPA'!$YY:$YY,'1-3.CAPA'!$B:$B,$C20)/COUNTIFS('1-3.CAPA'!$B:$B,$C20,'1-3.CAPA'!$P:$P,"●"),0)</f>
        <v>0.0147131744791667</v>
      </c>
      <c r="AA20" s="0" t="n">
        <f aca="false">IFERROR(SUMIFS('1-3.CAPA'!$ABM:$ABM,'1-3.CAPA'!$B:$B,$C20)/COUNTIFS('1-3.CAPA'!$B:$B,$C20,'1-3.CAPA'!$P:$P,"●"),0)</f>
        <v>0.0151778790509259</v>
      </c>
      <c r="AB20" s="0" t="n">
        <f aca="false">IFERROR(SUMIFS('1-3.CAPA'!$AEA:$AEA,'1-3.CAPA'!$B:$B,$C20)/COUNTIFS('1-3.CAPA'!$B:$B,$C20,'1-3.CAPA'!$P:$P,"●"),0)</f>
        <v>0.0109627785669192</v>
      </c>
      <c r="AC20" s="0" t="n">
        <f aca="false">SUM($D20:$O20)</f>
        <v>0.828604285718983</v>
      </c>
      <c r="AD20" s="0" t="str">
        <f aca="false">IF($AC20&gt;100,"OVER",IF($AC20&gt;0,INT($AC20*100%)&amp;" h","-"))</f>
        <v>0 h</v>
      </c>
      <c r="AE20" s="0" t="n">
        <f aca="false">COUNT($D20:$O20)</f>
        <v>12</v>
      </c>
    </row>
    <row r="21" customFormat="false" ht="15" hidden="false" customHeight="false" outlineLevel="0" collapsed="false">
      <c r="B21" s="0" t="s">
        <v>92</v>
      </c>
      <c r="C21" s="0" t="str">
        <f aca="false">'PART METHOD'!$D$4</f>
        <v>FMCNC1</v>
      </c>
      <c r="D21" s="0" t="n">
        <f aca="false">SUMIFS('1-3.CAPA'!$CC:$CC,'1-3.CAPA'!$B:$B,$C21)</f>
        <v>0.525873784722222</v>
      </c>
      <c r="E21" s="0" t="n">
        <f aca="false">SUMIFS('1-3.CAPA'!$EQ:$EQ,'1-3.CAPA'!$B:$B,$C21)</f>
        <v>0.217242361111111</v>
      </c>
      <c r="F21" s="0" t="n">
        <f aca="false">SUMIFS('1-3.CAPA'!$HE:$HE,'1-3.CAPA'!$B:$B,$C21)</f>
        <v>0.267045249368687</v>
      </c>
      <c r="G21" s="0" t="n">
        <f aca="false">SUMIFS('1-3.CAPA'!$JS:$JS,'1-3.CAPA'!$B:$B,$C21)</f>
        <v>0.670308454861111</v>
      </c>
      <c r="H21" s="0" t="n">
        <f aca="false">SUMIFS('1-3.CAPA'!$MG:$MG,'1-3.CAPA'!$B:$B,$C21)</f>
        <v>0.514894560185185</v>
      </c>
      <c r="I21" s="0" t="n">
        <f aca="false">SUMIFS('1-3.CAPA'!$OU:$OU,'1-3.CAPA'!$B:$B,$C21)</f>
        <v>0.47131819760101</v>
      </c>
      <c r="J21" s="0" t="n">
        <f aca="false">SUMIFS('1-3.CAPA'!$RI:$RI,'1-3.CAPA'!$B:$B,$C21)</f>
        <v>0.340041163194444</v>
      </c>
      <c r="K21" s="0" t="n">
        <f aca="false">SUMIFS('1-3.CAPA'!$TW:$TW,'1-3.CAPA'!$B:$B,$C21)</f>
        <v>0.500995138888889</v>
      </c>
      <c r="L21" s="0" t="n">
        <f aca="false">SUMIFS('1-3.CAPA'!$WK:$WK,'1-3.CAPA'!$B:$B,$C21)</f>
        <v>0.309847001262626</v>
      </c>
      <c r="M21" s="0" t="n">
        <f aca="false">SUMIFS('1-3.CAPA'!$YY:$YY,'1-3.CAPA'!$B:$B,$C21)</f>
        <v>0.41103234375</v>
      </c>
      <c r="N21" s="0" t="n">
        <f aca="false">SUMIFS('1-3.CAPA'!$ABM:$ABM,'1-3.CAPA'!$B:$B,$C21)</f>
        <v>0.392012268518519</v>
      </c>
      <c r="O21" s="0" t="n">
        <f aca="false">SUMIFS('1-3.CAPA'!$AEA:$AEA,'1-3.CAPA'!$B:$B,$C21)</f>
        <v>0.377642155934343</v>
      </c>
      <c r="Q21" s="0" t="n">
        <f aca="false">IFERROR(SUMIFS('1-3.CAPA'!$CC:$CC,'1-3.CAPA'!$B:$B,$C21)/COUNTIFS('1-3.CAPA'!$B:$B,$C21,'1-3.CAPA'!$P:$P,"●"),0)</f>
        <v>0.131468446180556</v>
      </c>
      <c r="R21" s="0" t="n">
        <f aca="false">IFERROR(SUMIFS('1-3.CAPA'!$EQ:$EQ,'1-3.CAPA'!$B:$B,$C21)/COUNTIFS('1-3.CAPA'!$B:$B,$C21,'1-3.CAPA'!$P:$P,"●"),0)</f>
        <v>0.0543105902777778</v>
      </c>
      <c r="S21" s="0" t="n">
        <f aca="false">IFERROR(SUMIFS('1-3.CAPA'!$HE:$HE,'1-3.CAPA'!$B:$B,$C21)/COUNTIFS('1-3.CAPA'!$B:$B,$C21,'1-3.CAPA'!$P:$P,"●"),0)</f>
        <v>0.0667613123421717</v>
      </c>
      <c r="T21" s="0" t="n">
        <f aca="false">IFERROR(SUMIFS('1-3.CAPA'!$JS:$JS,'1-3.CAPA'!$B:$B,$C21)/COUNTIFS('1-3.CAPA'!$B:$B,$C21,'1-3.CAPA'!$P:$P,"●"),0)</f>
        <v>0.167577113715278</v>
      </c>
      <c r="U21" s="0" t="n">
        <f aca="false">IFERROR(SUMIFS('1-3.CAPA'!$MG:$MG,'1-3.CAPA'!$B:$B,$C21)/COUNTIFS('1-3.CAPA'!$B:$B,$C21,'1-3.CAPA'!$P:$P,"●"),0)</f>
        <v>0.128723640046296</v>
      </c>
      <c r="V21" s="0" t="n">
        <f aca="false">IFERROR(SUMIFS('1-3.CAPA'!$OU:$OU,'1-3.CAPA'!$B:$B,$C21)/COUNTIFS('1-3.CAPA'!$B:$B,$C21,'1-3.CAPA'!$P:$P,"●"),0)</f>
        <v>0.117829549400253</v>
      </c>
      <c r="W21" s="0" t="n">
        <f aca="false">IFERROR(SUMIFS('1-3.CAPA'!$RI:$RI,'1-3.CAPA'!$B:$B,$C21)/COUNTIFS('1-3.CAPA'!$B:$B,$C21,'1-3.CAPA'!$P:$P,"●"),0)</f>
        <v>0.0850102907986111</v>
      </c>
      <c r="X21" s="0" t="n">
        <f aca="false">IFERROR(SUMIFS('1-3.CAPA'!$TW:$TW,'1-3.CAPA'!$B:$B,$C21)/COUNTIFS('1-3.CAPA'!$B:$B,$C21,'1-3.CAPA'!$P:$P,"●"),0)</f>
        <v>0.125248784722222</v>
      </c>
      <c r="Y21" s="0" t="n">
        <f aca="false">IFERROR(SUMIFS('1-3.CAPA'!$WK:$WK,'1-3.CAPA'!$B:$B,$C21)/COUNTIFS('1-3.CAPA'!$B:$B,$C21,'1-3.CAPA'!$P:$P,"●"),0)</f>
        <v>0.0774617503156566</v>
      </c>
      <c r="Z21" s="0" t="n">
        <f aca="false">IFERROR(SUMIFS('1-3.CAPA'!$YY:$YY,'1-3.CAPA'!$B:$B,$C21)/COUNTIFS('1-3.CAPA'!$B:$B,$C21,'1-3.CAPA'!$P:$P,"●"),0)</f>
        <v>0.1027580859375</v>
      </c>
      <c r="AA21" s="0" t="n">
        <f aca="false">IFERROR(SUMIFS('1-3.CAPA'!$ABM:$ABM,'1-3.CAPA'!$B:$B,$C21)/COUNTIFS('1-3.CAPA'!$B:$B,$C21,'1-3.CAPA'!$P:$P,"●"),0)</f>
        <v>0.0980030671296296</v>
      </c>
      <c r="AB21" s="0" t="n">
        <f aca="false">IFERROR(SUMIFS('1-3.CAPA'!$AEA:$AEA,'1-3.CAPA'!$B:$B,$C21)/COUNTIFS('1-3.CAPA'!$B:$B,$C21,'1-3.CAPA'!$P:$P,"●"),0)</f>
        <v>0.0944105389835859</v>
      </c>
      <c r="AC21" s="0" t="n">
        <f aca="false">SUM($D21:$O21)</f>
        <v>4.99825267939815</v>
      </c>
      <c r="AD21" s="0" t="str">
        <f aca="false">IF($AC21&gt;100,"OVER",IF($AC21&gt;0,INT($AC21*100%)&amp;" h","-"))</f>
        <v>4 h</v>
      </c>
      <c r="AE21" s="0" t="n">
        <f aca="false">COUNT($D21:$O21)</f>
        <v>12</v>
      </c>
    </row>
    <row r="22" customFormat="false" ht="15" hidden="false" customHeight="false" outlineLevel="0" collapsed="false">
      <c r="B22" s="0" t="s">
        <v>92</v>
      </c>
      <c r="C22" s="0" t="str">
        <f aca="false">'PART METHOD'!$D$6</f>
        <v>FMCNC2</v>
      </c>
      <c r="D22" s="0" t="n">
        <f aca="false">SUMIFS('1-3.CAPA'!$CC:$CC,'1-3.CAPA'!$B:$B,$C22)</f>
        <v>0.00214635416666667</v>
      </c>
      <c r="E22" s="0" t="n">
        <f aca="false">SUMIFS('1-3.CAPA'!$EQ:$EQ,'1-3.CAPA'!$B:$B,$C22)</f>
        <v>0.0116752232142857</v>
      </c>
      <c r="F22" s="0" t="n">
        <f aca="false">SUMIFS('1-3.CAPA'!$HE:$HE,'1-3.CAPA'!$B:$B,$C22)</f>
        <v>0.0109569128787879</v>
      </c>
      <c r="G22" s="0" t="n">
        <f aca="false">SUMIFS('1-3.CAPA'!$JS:$JS,'1-3.CAPA'!$B:$B,$C22)</f>
        <v>0.013497265625</v>
      </c>
      <c r="H22" s="0" t="n">
        <f aca="false">SUMIFS('1-3.CAPA'!$MG:$MG,'1-3.CAPA'!$B:$B,$C22)</f>
        <v>0.00377380952380952</v>
      </c>
      <c r="I22" s="0" t="n">
        <f aca="false">SUMIFS('1-3.CAPA'!$OU:$OU,'1-3.CAPA'!$B:$B,$C22)</f>
        <v>0.00712949810606061</v>
      </c>
      <c r="J22" s="0" t="n">
        <f aca="false">SUMIFS('1-3.CAPA'!$RI:$RI,'1-3.CAPA'!$B:$B,$C22)</f>
        <v>0.00202252604166667</v>
      </c>
      <c r="K22" s="0" t="n">
        <f aca="false">SUMIFS('1-3.CAPA'!$TW:$TW,'1-3.CAPA'!$B:$B,$C22)</f>
        <v>0.0110069444444444</v>
      </c>
      <c r="L22" s="0" t="n">
        <f aca="false">SUMIFS('1-3.CAPA'!$WK:$WK,'1-3.CAPA'!$B:$B,$C22)</f>
        <v>0.0136586174242424</v>
      </c>
      <c r="M22" s="0" t="n">
        <f aca="false">SUMIFS('1-3.CAPA'!$YY:$YY,'1-3.CAPA'!$B:$B,$C22)</f>
        <v>0.00132083333333333</v>
      </c>
      <c r="N22" s="0" t="n">
        <f aca="false">SUMIFS('1-3.CAPA'!$ABM:$ABM,'1-3.CAPA'!$B:$B,$C22)</f>
        <v>0.0113214285714286</v>
      </c>
      <c r="O22" s="0" t="e">
        <f aca="false">SUMIFS('1-3.CAPA'!$AEA:$AEA,'1-3.CAPA'!$B:$B,$C22)</f>
        <v>#N/A</v>
      </c>
      <c r="Q22" s="0" t="n">
        <f aca="false">IFERROR(SUMIFS('1-3.CAPA'!$CC:$CC,'1-3.CAPA'!$B:$B,$C22)/COUNTIFS('1-3.CAPA'!$B:$B,$C22,'1-3.CAPA'!$P:$P,"●"),0)</f>
        <v>0.000715451388888889</v>
      </c>
      <c r="R22" s="0" t="n">
        <f aca="false">IFERROR(SUMIFS('1-3.CAPA'!$EQ:$EQ,'1-3.CAPA'!$B:$B,$C22)/COUNTIFS('1-3.CAPA'!$B:$B,$C22,'1-3.CAPA'!$P:$P,"●"),0)</f>
        <v>0.00389174107142857</v>
      </c>
      <c r="S22" s="0" t="n">
        <f aca="false">IFERROR(SUMIFS('1-3.CAPA'!$HE:$HE,'1-3.CAPA'!$B:$B,$C22)/COUNTIFS('1-3.CAPA'!$B:$B,$C22,'1-3.CAPA'!$P:$P,"●"),0)</f>
        <v>0.00365230429292929</v>
      </c>
      <c r="T22" s="0" t="n">
        <f aca="false">IFERROR(SUMIFS('1-3.CAPA'!$JS:$JS,'1-3.CAPA'!$B:$B,$C22)/COUNTIFS('1-3.CAPA'!$B:$B,$C22,'1-3.CAPA'!$P:$P,"●"),0)</f>
        <v>0.00449908854166667</v>
      </c>
      <c r="U22" s="0" t="n">
        <f aca="false">IFERROR(SUMIFS('1-3.CAPA'!$MG:$MG,'1-3.CAPA'!$B:$B,$C22)/COUNTIFS('1-3.CAPA'!$B:$B,$C22,'1-3.CAPA'!$P:$P,"●"),0)</f>
        <v>0.00125793650793651</v>
      </c>
      <c r="V22" s="0" t="n">
        <f aca="false">IFERROR(SUMIFS('1-3.CAPA'!$OU:$OU,'1-3.CAPA'!$B:$B,$C22)/COUNTIFS('1-3.CAPA'!$B:$B,$C22,'1-3.CAPA'!$P:$P,"●"),0)</f>
        <v>0.00237649936868687</v>
      </c>
      <c r="W22" s="0" t="n">
        <f aca="false">IFERROR(SUMIFS('1-3.CAPA'!$RI:$RI,'1-3.CAPA'!$B:$B,$C22)/COUNTIFS('1-3.CAPA'!$B:$B,$C22,'1-3.CAPA'!$P:$P,"●"),0)</f>
        <v>0.000674175347222222</v>
      </c>
      <c r="X22" s="0" t="n">
        <f aca="false">IFERROR(SUMIFS('1-3.CAPA'!$TW:$TW,'1-3.CAPA'!$B:$B,$C22)/COUNTIFS('1-3.CAPA'!$B:$B,$C22,'1-3.CAPA'!$P:$P,"●"),0)</f>
        <v>0.00366898148148148</v>
      </c>
      <c r="Y22" s="0" t="n">
        <f aca="false">IFERROR(SUMIFS('1-3.CAPA'!$WK:$WK,'1-3.CAPA'!$B:$B,$C22)/COUNTIFS('1-3.CAPA'!$B:$B,$C22,'1-3.CAPA'!$P:$P,"●"),0)</f>
        <v>0.00455287247474747</v>
      </c>
      <c r="Z22" s="0" t="n">
        <f aca="false">IFERROR(SUMIFS('1-3.CAPA'!$YY:$YY,'1-3.CAPA'!$B:$B,$C22)/COUNTIFS('1-3.CAPA'!$B:$B,$C22,'1-3.CAPA'!$P:$P,"●"),0)</f>
        <v>0.000440277777777778</v>
      </c>
      <c r="AA22" s="0" t="n">
        <f aca="false">IFERROR(SUMIFS('1-3.CAPA'!$ABM:$ABM,'1-3.CAPA'!$B:$B,$C22)/COUNTIFS('1-3.CAPA'!$B:$B,$C22,'1-3.CAPA'!$P:$P,"●"),0)</f>
        <v>0.00377380952380952</v>
      </c>
      <c r="AB22" s="0" t="n">
        <f aca="false">IFERROR(SUMIFS('1-3.CAPA'!$AEA:$AEA,'1-3.CAPA'!$B:$B,$C22)/COUNTIFS('1-3.CAPA'!$B:$B,$C22,'1-3.CAPA'!$P:$P,"●"),0)</f>
        <v>0</v>
      </c>
      <c r="AC22" s="0" t="e">
        <f aca="false">SUM($D22:$O22)</f>
        <v>#N/A</v>
      </c>
      <c r="AD22" s="0" t="e">
        <f aca="false">IF($AC22&gt;100,"OVER",IF($AC22&gt;0,INT($AC22*100%)&amp;" h","-"))</f>
        <v>#N/A</v>
      </c>
      <c r="AE22" s="0" t="n">
        <f aca="false">COUNT($D22:$O22)</f>
        <v>11</v>
      </c>
    </row>
    <row r="23" customFormat="false" ht="15" hidden="false" customHeight="false" outlineLevel="0" collapsed="false">
      <c r="B23" s="0" t="s">
        <v>92</v>
      </c>
      <c r="C23" s="0" t="s">
        <v>50</v>
      </c>
      <c r="D23" s="0" t="n">
        <f aca="false">SUMIFS('1-3.CAPA'!$CC:$CC,'1-3.CAPA'!$B:$B,$C23)</f>
        <v>0</v>
      </c>
      <c r="E23" s="0" t="n">
        <f aca="false">SUMIFS('1-3.CAPA'!$EQ:$EQ,'1-3.CAPA'!$B:$B,$C23)</f>
        <v>0</v>
      </c>
      <c r="F23" s="0" t="n">
        <f aca="false">SUMIFS('1-3.CAPA'!$HE:$HE,'1-3.CAPA'!$B:$B,$C23)</f>
        <v>0</v>
      </c>
      <c r="G23" s="0" t="n">
        <f aca="false">SUMIFS('1-3.CAPA'!$JS:$JS,'1-3.CAPA'!$B:$B,$C23)</f>
        <v>0</v>
      </c>
      <c r="H23" s="0" t="n">
        <f aca="false">SUMIFS('1-3.CAPA'!$MG:$MG,'1-3.CAPA'!$B:$B,$C23)</f>
        <v>0</v>
      </c>
      <c r="I23" s="0" t="n">
        <f aca="false">SUMIFS('1-3.CAPA'!$OU:$OU,'1-3.CAPA'!$B:$B,$C23)</f>
        <v>0</v>
      </c>
      <c r="J23" s="0" t="n">
        <f aca="false">SUMIFS('1-3.CAPA'!$RI:$RI,'1-3.CAPA'!$B:$B,$C23)</f>
        <v>0</v>
      </c>
      <c r="K23" s="0" t="n">
        <f aca="false">SUMIFS('1-3.CAPA'!$TW:$TW,'1-3.CAPA'!$B:$B,$C23)</f>
        <v>0</v>
      </c>
      <c r="L23" s="0" t="n">
        <f aca="false">SUMIFS('1-3.CAPA'!$WK:$WK,'1-3.CAPA'!$B:$B,$C23)</f>
        <v>0</v>
      </c>
      <c r="M23" s="0" t="n">
        <f aca="false">SUMIFS('1-3.CAPA'!$YY:$YY,'1-3.CAPA'!$B:$B,$C23)</f>
        <v>0</v>
      </c>
      <c r="N23" s="0" t="n">
        <f aca="false">SUMIFS('1-3.CAPA'!$ABM:$ABM,'1-3.CAPA'!$B:$B,$C23)</f>
        <v>0</v>
      </c>
      <c r="O23" s="0" t="n">
        <f aca="false">SUMIFS('1-3.CAPA'!$AEA:$AEA,'1-3.CAPA'!$B:$B,$C23)</f>
        <v>0</v>
      </c>
      <c r="Q23" s="0" t="n">
        <f aca="false">IFERROR(SUMIFS('1-3.CAPA'!$CC:$CC,'1-3.CAPA'!$B:$B,$C23)/COUNTIFS('1-3.CAPA'!$B:$B,$C23,'1-3.CAPA'!$P:$P,"●"),0)</f>
        <v>0</v>
      </c>
      <c r="R23" s="0" t="n">
        <f aca="false">IFERROR(SUMIFS('1-3.CAPA'!$EQ:$EQ,'1-3.CAPA'!$B:$B,$C23)/COUNTIFS('1-3.CAPA'!$B:$B,$C23,'1-3.CAPA'!$P:$P,"●"),0)</f>
        <v>0</v>
      </c>
      <c r="S23" s="0" t="n">
        <f aca="false">IFERROR(SUMIFS('1-3.CAPA'!$HE:$HE,'1-3.CAPA'!$B:$B,$C23)/COUNTIFS('1-3.CAPA'!$B:$B,$C23,'1-3.CAPA'!$P:$P,"●"),0)</f>
        <v>0</v>
      </c>
      <c r="T23" s="0" t="n">
        <f aca="false">IFERROR(SUMIFS('1-3.CAPA'!$JS:$JS,'1-3.CAPA'!$B:$B,$C23)/COUNTIFS('1-3.CAPA'!$B:$B,$C23,'1-3.CAPA'!$P:$P,"●"),0)</f>
        <v>0</v>
      </c>
      <c r="U23" s="0" t="n">
        <f aca="false">IFERROR(SUMIFS('1-3.CAPA'!$MG:$MG,'1-3.CAPA'!$B:$B,$C23)/COUNTIFS('1-3.CAPA'!$B:$B,$C23,'1-3.CAPA'!$P:$P,"●"),0)</f>
        <v>0</v>
      </c>
      <c r="V23" s="0" t="n">
        <f aca="false">IFERROR(SUMIFS('1-3.CAPA'!$OU:$OU,'1-3.CAPA'!$B:$B,$C23)/COUNTIFS('1-3.CAPA'!$B:$B,$C23,'1-3.CAPA'!$P:$P,"●"),0)</f>
        <v>0</v>
      </c>
      <c r="W23" s="0" t="n">
        <f aca="false">IFERROR(SUMIFS('1-3.CAPA'!$RI:$RI,'1-3.CAPA'!$B:$B,$C23)/COUNTIFS('1-3.CAPA'!$B:$B,$C23,'1-3.CAPA'!$P:$P,"●"),0)</f>
        <v>0</v>
      </c>
      <c r="X23" s="0" t="n">
        <f aca="false">IFERROR(SUMIFS('1-3.CAPA'!$TW:$TW,'1-3.CAPA'!$B:$B,$C23)/COUNTIFS('1-3.CAPA'!$B:$B,$C23,'1-3.CAPA'!$P:$P,"●"),0)</f>
        <v>0</v>
      </c>
      <c r="Y23" s="0" t="n">
        <f aca="false">IFERROR(SUMIFS('1-3.CAPA'!$WK:$WK,'1-3.CAPA'!$B:$B,$C23)/COUNTIFS('1-3.CAPA'!$B:$B,$C23,'1-3.CAPA'!$P:$P,"●"),0)</f>
        <v>0</v>
      </c>
      <c r="Z23" s="0" t="n">
        <f aca="false">IFERROR(SUMIFS('1-3.CAPA'!$YY:$YY,'1-3.CAPA'!$B:$B,$C23)/COUNTIFS('1-3.CAPA'!$B:$B,$C23,'1-3.CAPA'!$P:$P,"●"),0)</f>
        <v>0</v>
      </c>
      <c r="AA23" s="0" t="n">
        <f aca="false">IFERROR(SUMIFS('1-3.CAPA'!$ABM:$ABM,'1-3.CAPA'!$B:$B,$C23)/COUNTIFS('1-3.CAPA'!$B:$B,$C23,'1-3.CAPA'!$P:$P,"●"),0)</f>
        <v>0</v>
      </c>
      <c r="AB23" s="0" t="n">
        <f aca="false">IFERROR(SUMIFS('1-3.CAPA'!$AEA:$AEA,'1-3.CAPA'!$B:$B,$C23)/COUNTIFS('1-3.CAPA'!$B:$B,$C23,'1-3.CAPA'!$P:$P,"●"),0)</f>
        <v>0</v>
      </c>
      <c r="AC23" s="0" t="n">
        <f aca="false">SUM($D23:$O23)</f>
        <v>0</v>
      </c>
      <c r="AD23" s="0" t="str">
        <f aca="false">IF($AC23&gt;100,"OVER",IF($AC23&gt;0,INT($AC23*100%)&amp;" h","-"))</f>
        <v>-</v>
      </c>
      <c r="AE23" s="0" t="n">
        <f aca="false">COUNT($D23:$O23)</f>
        <v>12</v>
      </c>
    </row>
    <row r="24" customFormat="false" ht="15" hidden="false" customHeight="false" outlineLevel="0" collapsed="false">
      <c r="B24" s="0" t="s">
        <v>92</v>
      </c>
      <c r="C24" s="0" t="s">
        <v>319</v>
      </c>
      <c r="D24" s="0" t="n">
        <f aca="false">SUMIFS('1-3.CAPA'!$CC:$CC,'1-3.CAPA'!$B:$B,$C24)</f>
        <v>0.0992392309027778</v>
      </c>
      <c r="E24" s="0" t="n">
        <f aca="false">SUMIFS('1-3.CAPA'!$EQ:$EQ,'1-3.CAPA'!$B:$B,$C24)</f>
        <v>0.0647364812748016</v>
      </c>
      <c r="F24" s="0" t="n">
        <f aca="false">SUMIFS('1-3.CAPA'!$HE:$HE,'1-3.CAPA'!$B:$B,$C24)</f>
        <v>0.0605526383627946</v>
      </c>
      <c r="G24" s="0" t="n">
        <f aca="false">SUMIFS('1-3.CAPA'!$JS:$JS,'1-3.CAPA'!$B:$B,$C24)</f>
        <v>0.0923022252604167</v>
      </c>
      <c r="H24" s="0" t="n">
        <f aca="false">SUMIFS('1-3.CAPA'!$MG:$MG,'1-3.CAPA'!$B:$B,$C24)</f>
        <v>0.100790103891093</v>
      </c>
      <c r="I24" s="0" t="n">
        <f aca="false">SUMIFS('1-3.CAPA'!$OU:$OU,'1-3.CAPA'!$B:$B,$C24)</f>
        <v>0.0586218769728535</v>
      </c>
      <c r="J24" s="0" t="n">
        <f aca="false">SUMIFS('1-3.CAPA'!$RI:$RI,'1-3.CAPA'!$B:$B,$C24)</f>
        <v>0.0748089420572917</v>
      </c>
      <c r="K24" s="0" t="n">
        <f aca="false">SUMIFS('1-3.CAPA'!$TW:$TW,'1-3.CAPA'!$B:$B,$C24)</f>
        <v>0.069651916611552</v>
      </c>
      <c r="L24" s="0" t="n">
        <f aca="false">SUMIFS('1-3.CAPA'!$WK:$WK,'1-3.CAPA'!$B:$B,$C24)</f>
        <v>0.0716324087226431</v>
      </c>
      <c r="M24" s="0" t="n">
        <f aca="false">SUMIFS('1-3.CAPA'!$YY:$YY,'1-3.CAPA'!$B:$B,$C24)</f>
        <v>0.093574765625</v>
      </c>
      <c r="N24" s="0" t="n">
        <f aca="false">SUMIFS('1-3.CAPA'!$ABM:$ABM,'1-3.CAPA'!$B:$B,$C24)</f>
        <v>0.0639065979111552</v>
      </c>
      <c r="O24" s="0" t="n">
        <f aca="false">SUMIFS('1-3.CAPA'!$AEA:$AEA,'1-3.CAPA'!$B:$B,$C24)</f>
        <v>0.0736622303766835</v>
      </c>
      <c r="Q24" s="0" t="n">
        <f aca="false">IFERROR(SUMIFS('1-3.CAPA'!$CC:$CC,'1-3.CAPA'!$B:$B,$C24)/COUNTIFS('1-3.CAPA'!$B:$B,$C24,'1-3.CAPA'!$P:$P,"●"),0)</f>
        <v>0.0248098077256944</v>
      </c>
      <c r="R24" s="0" t="n">
        <f aca="false">IFERROR(SUMIFS('1-3.CAPA'!$EQ:$EQ,'1-3.CAPA'!$B:$B,$C24)/COUNTIFS('1-3.CAPA'!$B:$B,$C24,'1-3.CAPA'!$P:$P,"●"),0)</f>
        <v>0.0161841203187004</v>
      </c>
      <c r="S24" s="0" t="n">
        <f aca="false">IFERROR(SUMIFS('1-3.CAPA'!$HE:$HE,'1-3.CAPA'!$B:$B,$C24)/COUNTIFS('1-3.CAPA'!$B:$B,$C24,'1-3.CAPA'!$P:$P,"●"),0)</f>
        <v>0.0151381595906987</v>
      </c>
      <c r="T24" s="0" t="n">
        <f aca="false">IFERROR(SUMIFS('1-3.CAPA'!$JS:$JS,'1-3.CAPA'!$B:$B,$C24)/COUNTIFS('1-3.CAPA'!$B:$B,$C24,'1-3.CAPA'!$P:$P,"●"),0)</f>
        <v>0.0230755563151042</v>
      </c>
      <c r="U24" s="0" t="n">
        <f aca="false">IFERROR(SUMIFS('1-3.CAPA'!$MG:$MG,'1-3.CAPA'!$B:$B,$C24)/COUNTIFS('1-3.CAPA'!$B:$B,$C24,'1-3.CAPA'!$P:$P,"●"),0)</f>
        <v>0.0251975259727734</v>
      </c>
      <c r="V24" s="0" t="n">
        <f aca="false">IFERROR(SUMIFS('1-3.CAPA'!$OU:$OU,'1-3.CAPA'!$B:$B,$C24)/COUNTIFS('1-3.CAPA'!$B:$B,$C24,'1-3.CAPA'!$P:$P,"●"),0)</f>
        <v>0.0146554692432134</v>
      </c>
      <c r="W24" s="0" t="n">
        <f aca="false">IFERROR(SUMIFS('1-3.CAPA'!$RI:$RI,'1-3.CAPA'!$B:$B,$C24)/COUNTIFS('1-3.CAPA'!$B:$B,$C24,'1-3.CAPA'!$P:$P,"●"),0)</f>
        <v>0.0187022355143229</v>
      </c>
      <c r="X24" s="0" t="n">
        <f aca="false">IFERROR(SUMIFS('1-3.CAPA'!$TW:$TW,'1-3.CAPA'!$B:$B,$C24)/COUNTIFS('1-3.CAPA'!$B:$B,$C24,'1-3.CAPA'!$P:$P,"●"),0)</f>
        <v>0.017412979152888</v>
      </c>
      <c r="Y24" s="0" t="n">
        <f aca="false">IFERROR(SUMIFS('1-3.CAPA'!$WK:$WK,'1-3.CAPA'!$B:$B,$C24)/COUNTIFS('1-3.CAPA'!$B:$B,$C24,'1-3.CAPA'!$P:$P,"●"),0)</f>
        <v>0.0179081021806608</v>
      </c>
      <c r="Z24" s="0" t="n">
        <f aca="false">IFERROR(SUMIFS('1-3.CAPA'!$YY:$YY,'1-3.CAPA'!$B:$B,$C24)/COUNTIFS('1-3.CAPA'!$B:$B,$C24,'1-3.CAPA'!$P:$P,"●"),0)</f>
        <v>0.02339369140625</v>
      </c>
      <c r="AA24" s="0" t="n">
        <f aca="false">IFERROR(SUMIFS('1-3.CAPA'!$ABM:$ABM,'1-3.CAPA'!$B:$B,$C24)/COUNTIFS('1-3.CAPA'!$B:$B,$C24,'1-3.CAPA'!$P:$P,"●"),0)</f>
        <v>0.0159766494777888</v>
      </c>
      <c r="AB24" s="0" t="n">
        <f aca="false">IFERROR(SUMIFS('1-3.CAPA'!$AEA:$AEA,'1-3.CAPA'!$B:$B,$C24)/COUNTIFS('1-3.CAPA'!$B:$B,$C24,'1-3.CAPA'!$P:$P,"●"),0)</f>
        <v>0.0184155575941709</v>
      </c>
      <c r="AC24" s="0" t="n">
        <f aca="false">SUM($D24:$O24)</f>
        <v>0.923479417969063</v>
      </c>
      <c r="AD24" s="0" t="str">
        <f aca="false">IF($AC24&gt;100,"OVER",IF($AC24&gt;0,INT($AC24*100%)&amp;" h","-"))</f>
        <v>0 h</v>
      </c>
      <c r="AE24" s="0" t="n">
        <f aca="false">COUNT($D24:$O24)</f>
        <v>12</v>
      </c>
    </row>
    <row r="25" customFormat="false" ht="15" hidden="false" customHeight="false" outlineLevel="0" collapsed="false">
      <c r="B25" s="0" t="s">
        <v>94</v>
      </c>
      <c r="C25" s="0" t="s">
        <v>311</v>
      </c>
      <c r="D25" s="0" t="n">
        <f aca="false">SUMIFS('1-3.CAPA'!$CE:$CE,'1-3.CAPA'!$B:$B,$C25)</f>
        <v>0.278865583043981</v>
      </c>
      <c r="E25" s="0" t="n">
        <f aca="false">SUMIFS('1-3.CAPA'!$ES:$ES,'1-3.CAPA'!$B:$B,$C25)</f>
        <v>0.193638321208113</v>
      </c>
      <c r="F25" s="0" t="n">
        <f aca="false">SUMIFS('1-3.CAPA'!$HG:$HG,'1-3.CAPA'!$B:$B,$C25)</f>
        <v>0.172300731336806</v>
      </c>
      <c r="G25" s="0" t="n">
        <f aca="false">SUMIFS('1-3.CAPA'!$JU:$JU,'1-3.CAPA'!$B:$B,$C25)</f>
        <v>0.279794044921875</v>
      </c>
      <c r="H25" s="0" t="n">
        <f aca="false">SUMIFS('1-3.CAPA'!$MI:$MI,'1-3.CAPA'!$B:$B,$C25)</f>
        <v>0.220234774581129</v>
      </c>
      <c r="I25" s="0" t="n">
        <f aca="false">SUMIFS('1-3.CAPA'!$OW:$OW,'1-3.CAPA'!$B:$B,$C25)</f>
        <v>0.207503132891414</v>
      </c>
      <c r="J25" s="0" t="n">
        <f aca="false">SUMIFS('1-3.CAPA'!$RK:$RK,'1-3.CAPA'!$B:$B,$C25)</f>
        <v>0.239620383391204</v>
      </c>
      <c r="K25" s="0" t="n">
        <f aca="false">SUMIFS('1-3.CAPA'!$TY:$TY,'1-3.CAPA'!$B:$B,$C25)</f>
        <v>0.196210356040564</v>
      </c>
      <c r="L25" s="0" t="n">
        <f aca="false">SUMIFS('1-3.CAPA'!$WM:$WM,'1-3.CAPA'!$B:$B,$C25)</f>
        <v>0.202403144070918</v>
      </c>
      <c r="M25" s="0" t="n">
        <f aca="false">SUMIFS('1-3.CAPA'!$ZA:$ZA,'1-3.CAPA'!$B:$B,$C25)</f>
        <v>0.228629714988426</v>
      </c>
      <c r="N25" s="0" t="n">
        <f aca="false">SUMIFS('1-3.CAPA'!$ABO:$ABO,'1-3.CAPA'!$B:$B,$C25)</f>
        <v>0.237106514894731</v>
      </c>
      <c r="O25" s="0" t="n">
        <f aca="false">SUMIFS('1-3.CAPA'!$AEC:$AEC,'1-3.CAPA'!$B:$B,$C25)</f>
        <v>0.200100255353009</v>
      </c>
      <c r="Q25" s="0" t="n">
        <f aca="false">IFERROR(SUMIFS('1-3.CAPA'!$CE:$CE,'1-3.CAPA'!$B:$B,$C25)/COUNTIFS('1-3.CAPA'!$B:$B,$C25,'1-3.CAPA'!$R:$R,"●"),0)</f>
        <v>0.0348581978804977</v>
      </c>
      <c r="R25" s="0" t="n">
        <f aca="false">IFERROR(SUMIFS('1-3.CAPA'!$ES:$ES,'1-3.CAPA'!$B:$B,$C25)/COUNTIFS('1-3.CAPA'!$B:$B,$C25,'1-3.CAPA'!$R:$R,"●"),0)</f>
        <v>0.0242047901510141</v>
      </c>
      <c r="S25" s="0" t="n">
        <f aca="false">IFERROR(SUMIFS('1-3.CAPA'!$HG:$HG,'1-3.CAPA'!$B:$B,$C25)/COUNTIFS('1-3.CAPA'!$B:$B,$C25,'1-3.CAPA'!$R:$R,"●"),0)</f>
        <v>0.0215375914171007</v>
      </c>
      <c r="T25" s="0" t="n">
        <f aca="false">IFERROR(SUMIFS('1-3.CAPA'!$JU:$JU,'1-3.CAPA'!$B:$B,$C25)/COUNTIFS('1-3.CAPA'!$B:$B,$C25,'1-3.CAPA'!$R:$R,"●"),0)</f>
        <v>0.0349742556152344</v>
      </c>
      <c r="U25" s="0" t="n">
        <f aca="false">IFERROR(SUMIFS('1-3.CAPA'!$MI:$MI,'1-3.CAPA'!$B:$B,$C25)/COUNTIFS('1-3.CAPA'!$B:$B,$C25,'1-3.CAPA'!$R:$R,"●"),0)</f>
        <v>0.0275293468226411</v>
      </c>
      <c r="V25" s="0" t="n">
        <f aca="false">IFERROR(SUMIFS('1-3.CAPA'!$OW:$OW,'1-3.CAPA'!$B:$B,$C25)/COUNTIFS('1-3.CAPA'!$B:$B,$C25,'1-3.CAPA'!$R:$R,"●"),0)</f>
        <v>0.0259378916114268</v>
      </c>
      <c r="W25" s="0" t="n">
        <f aca="false">IFERROR(SUMIFS('1-3.CAPA'!$RK:$RK,'1-3.CAPA'!$B:$B,$C25)/COUNTIFS('1-3.CAPA'!$B:$B,$C25,'1-3.CAPA'!$R:$R,"●"),0)</f>
        <v>0.0299525479239005</v>
      </c>
      <c r="X25" s="0" t="n">
        <f aca="false">IFERROR(SUMIFS('1-3.CAPA'!$TY:$TY,'1-3.CAPA'!$B:$B,$C25)/COUNTIFS('1-3.CAPA'!$B:$B,$C25,'1-3.CAPA'!$R:$R,"●"),0)</f>
        <v>0.0245262945050706</v>
      </c>
      <c r="Y25" s="0" t="n">
        <f aca="false">IFERROR(SUMIFS('1-3.CAPA'!$WM:$WM,'1-3.CAPA'!$B:$B,$C25)/COUNTIFS('1-3.CAPA'!$B:$B,$C25,'1-3.CAPA'!$R:$R,"●"),0)</f>
        <v>0.0253003930088647</v>
      </c>
      <c r="Z25" s="0" t="n">
        <f aca="false">IFERROR(SUMIFS('1-3.CAPA'!$ZA:$ZA,'1-3.CAPA'!$B:$B,$C25)/COUNTIFS('1-3.CAPA'!$B:$B,$C25,'1-3.CAPA'!$R:$R,"●"),0)</f>
        <v>0.0285787143735532</v>
      </c>
      <c r="AA25" s="0" t="n">
        <f aca="false">IFERROR(SUMIFS('1-3.CAPA'!$ABO:$ABO,'1-3.CAPA'!$B:$B,$C25)/COUNTIFS('1-3.CAPA'!$B:$B,$C25,'1-3.CAPA'!$R:$R,"●"),0)</f>
        <v>0.0296383143618414</v>
      </c>
      <c r="AB25" s="0" t="n">
        <f aca="false">IFERROR(SUMIFS('1-3.CAPA'!$AEC:$AEC,'1-3.CAPA'!$B:$B,$C25)/COUNTIFS('1-3.CAPA'!$B:$B,$C25,'1-3.CAPA'!$R:$R,"●"),0)</f>
        <v>0.0250125319191262</v>
      </c>
      <c r="AC25" s="0" t="n">
        <f aca="false">SUM($D25:$O25)</f>
        <v>2.65640695672217</v>
      </c>
      <c r="AD25" s="0" t="str">
        <f aca="false">IF($AC25&gt;100,"OVER",IF($AC25&gt;0,INT($AC25*100%)&amp;" h","-"))</f>
        <v>2 h</v>
      </c>
      <c r="AE25" s="0" t="n">
        <f aca="false">COUNT($D25:$O25)</f>
        <v>12</v>
      </c>
    </row>
    <row r="26" customFormat="false" ht="15" hidden="false" customHeight="false" outlineLevel="0" collapsed="false">
      <c r="B26" s="0" t="s">
        <v>94</v>
      </c>
      <c r="C26" s="0" t="str">
        <f aca="false">'PART METHOD'!$D$4</f>
        <v>FMCNC1</v>
      </c>
      <c r="D26" s="0" t="n">
        <f aca="false">SUMIFS('1-3.CAPA'!$CE:$CE,'1-3.CAPA'!$B:$B,$C26)</f>
        <v>0.288826440972222</v>
      </c>
      <c r="E26" s="0" t="n">
        <f aca="false">SUMIFS('1-3.CAPA'!$ES:$ES,'1-3.CAPA'!$B:$B,$C26)</f>
        <v>0.154549884259259</v>
      </c>
      <c r="F26" s="0" t="n">
        <f aca="false">SUMIFS('1-3.CAPA'!$HG:$HG,'1-3.CAPA'!$B:$B,$C26)</f>
        <v>0.154682765151515</v>
      </c>
      <c r="G26" s="0" t="n">
        <f aca="false">SUMIFS('1-3.CAPA'!$JU:$JU,'1-3.CAPA'!$B:$B,$C26)</f>
        <v>0.42862859375</v>
      </c>
      <c r="H26" s="0" t="n">
        <f aca="false">SUMIFS('1-3.CAPA'!$MI:$MI,'1-3.CAPA'!$B:$B,$C26)</f>
        <v>0.398426736111111</v>
      </c>
      <c r="I26" s="0" t="n">
        <f aca="false">SUMIFS('1-3.CAPA'!$OW:$OW,'1-3.CAPA'!$B:$B,$C26)</f>
        <v>0.294575820707071</v>
      </c>
      <c r="J26" s="0" t="n">
        <f aca="false">SUMIFS('1-3.CAPA'!$RK:$RK,'1-3.CAPA'!$B:$B,$C26)</f>
        <v>0.184043246527778</v>
      </c>
      <c r="K26" s="0" t="n">
        <f aca="false">SUMIFS('1-3.CAPA'!$TY:$TY,'1-3.CAPA'!$B:$B,$C26)</f>
        <v>0.370977083333333</v>
      </c>
      <c r="L26" s="0" t="n">
        <f aca="false">SUMIFS('1-3.CAPA'!$WM:$WM,'1-3.CAPA'!$B:$B,$C26)</f>
        <v>0.176262673611111</v>
      </c>
      <c r="M26" s="0" t="n">
        <f aca="false">SUMIFS('1-3.CAPA'!$ZA:$ZA,'1-3.CAPA'!$B:$B,$C26)</f>
        <v>0.276952569444444</v>
      </c>
      <c r="N26" s="0" t="n">
        <f aca="false">SUMIFS('1-3.CAPA'!$ABO:$ABO,'1-3.CAPA'!$B:$B,$C26)</f>
        <v>0.333163078703704</v>
      </c>
      <c r="O26" s="0" t="n">
        <f aca="false">SUMIFS('1-3.CAPA'!$AEC:$AEC,'1-3.CAPA'!$B:$B,$C26)</f>
        <v>0.263723563762626</v>
      </c>
      <c r="Q26" s="0" t="n">
        <f aca="false">IFERROR(SUMIFS('1-3.CAPA'!$CE:$CE,'1-3.CAPA'!$B:$B,$C26)/COUNTIFS('1-3.CAPA'!$B:$B,$C26,'1-3.CAPA'!$R:$R,"●"),0)</f>
        <v>0.0577652881944444</v>
      </c>
      <c r="R26" s="0" t="n">
        <f aca="false">IFERROR(SUMIFS('1-3.CAPA'!$ES:$ES,'1-3.CAPA'!$B:$B,$C26)/COUNTIFS('1-3.CAPA'!$B:$B,$C26,'1-3.CAPA'!$R:$R,"●"),0)</f>
        <v>0.0309099768518519</v>
      </c>
      <c r="S26" s="0" t="n">
        <f aca="false">IFERROR(SUMIFS('1-3.CAPA'!$HG:$HG,'1-3.CAPA'!$B:$B,$C26)/COUNTIFS('1-3.CAPA'!$B:$B,$C26,'1-3.CAPA'!$R:$R,"●"),0)</f>
        <v>0.030936553030303</v>
      </c>
      <c r="T26" s="0" t="n">
        <f aca="false">IFERROR(SUMIFS('1-3.CAPA'!$JU:$JU,'1-3.CAPA'!$B:$B,$C26)/COUNTIFS('1-3.CAPA'!$B:$B,$C26,'1-3.CAPA'!$R:$R,"●"),0)</f>
        <v>0.08572571875</v>
      </c>
      <c r="U26" s="0" t="n">
        <f aca="false">IFERROR(SUMIFS('1-3.CAPA'!$MI:$MI,'1-3.CAPA'!$B:$B,$C26)/COUNTIFS('1-3.CAPA'!$B:$B,$C26,'1-3.CAPA'!$R:$R,"●"),0)</f>
        <v>0.0796853472222222</v>
      </c>
      <c r="V26" s="0" t="n">
        <f aca="false">IFERROR(SUMIFS('1-3.CAPA'!$OW:$OW,'1-3.CAPA'!$B:$B,$C26)/COUNTIFS('1-3.CAPA'!$B:$B,$C26,'1-3.CAPA'!$R:$R,"●"),0)</f>
        <v>0.0589151641414141</v>
      </c>
      <c r="W26" s="0" t="n">
        <f aca="false">IFERROR(SUMIFS('1-3.CAPA'!$RK:$RK,'1-3.CAPA'!$B:$B,$C26)/COUNTIFS('1-3.CAPA'!$B:$B,$C26,'1-3.CAPA'!$R:$R,"●"),0)</f>
        <v>0.0368086493055556</v>
      </c>
      <c r="X26" s="0" t="n">
        <f aca="false">IFERROR(SUMIFS('1-3.CAPA'!$TY:$TY,'1-3.CAPA'!$B:$B,$C26)/COUNTIFS('1-3.CAPA'!$B:$B,$C26,'1-3.CAPA'!$R:$R,"●"),0)</f>
        <v>0.0741954166666667</v>
      </c>
      <c r="Y26" s="0" t="n">
        <f aca="false">IFERROR(SUMIFS('1-3.CAPA'!$WM:$WM,'1-3.CAPA'!$B:$B,$C26)/COUNTIFS('1-3.CAPA'!$B:$B,$C26,'1-3.CAPA'!$R:$R,"●"),0)</f>
        <v>0.0352525347222222</v>
      </c>
      <c r="Z26" s="0" t="n">
        <f aca="false">IFERROR(SUMIFS('1-3.CAPA'!$ZA:$ZA,'1-3.CAPA'!$B:$B,$C26)/COUNTIFS('1-3.CAPA'!$B:$B,$C26,'1-3.CAPA'!$R:$R,"●"),0)</f>
        <v>0.0553905138888889</v>
      </c>
      <c r="AA26" s="0" t="n">
        <f aca="false">IFERROR(SUMIFS('1-3.CAPA'!$ABO:$ABO,'1-3.CAPA'!$B:$B,$C26)/COUNTIFS('1-3.CAPA'!$B:$B,$C26,'1-3.CAPA'!$R:$R,"●"),0)</f>
        <v>0.0666326157407407</v>
      </c>
      <c r="AB26" s="0" t="n">
        <f aca="false">IFERROR(SUMIFS('1-3.CAPA'!$AEC:$AEC,'1-3.CAPA'!$B:$B,$C26)/COUNTIFS('1-3.CAPA'!$B:$B,$C26,'1-3.CAPA'!$R:$R,"●"),0)</f>
        <v>0.0527447127525253</v>
      </c>
      <c r="AC26" s="0" t="n">
        <f aca="false">SUM($D26:$O26)</f>
        <v>3.32481245633418</v>
      </c>
      <c r="AD26" s="0" t="str">
        <f aca="false">IF($AC26&gt;100,"OVER",IF($AC26&gt;0,INT($AC26*100%)&amp;" h","-"))</f>
        <v>3 h</v>
      </c>
      <c r="AE26" s="0" t="n">
        <f aca="false">COUNT($D26:$O26)</f>
        <v>12</v>
      </c>
    </row>
    <row r="27" customFormat="false" ht="15" hidden="false" customHeight="false" outlineLevel="0" collapsed="false">
      <c r="B27" s="0" t="s">
        <v>94</v>
      </c>
      <c r="C27" s="0" t="str">
        <f aca="false">'PART METHOD'!$D$6</f>
        <v>FMCNC2</v>
      </c>
      <c r="D27" s="0" t="n">
        <f aca="false">SUMIFS('1-3.CAPA'!$CE:$CE,'1-3.CAPA'!$B:$B,$C27)</f>
        <v>0.0368232488648504</v>
      </c>
      <c r="E27" s="0" t="n">
        <f aca="false">SUMIFS('1-3.CAPA'!$ES:$ES,'1-3.CAPA'!$B:$B,$C27)</f>
        <v>0.105270826973952</v>
      </c>
      <c r="F27" s="0" t="n">
        <f aca="false">SUMIFS('1-3.CAPA'!$HG:$HG,'1-3.CAPA'!$B:$B,$C27)</f>
        <v>0.0890392036349068</v>
      </c>
      <c r="G27" s="0" t="n">
        <f aca="false">SUMIFS('1-3.CAPA'!$JU:$JU,'1-3.CAPA'!$B:$B,$C27)</f>
        <v>0.109503792735043</v>
      </c>
      <c r="H27" s="0" t="n">
        <f aca="false">SUMIFS('1-3.CAPA'!$MI:$MI,'1-3.CAPA'!$B:$B,$C27)</f>
        <v>0.0564515749007937</v>
      </c>
      <c r="I27" s="0" t="n">
        <f aca="false">SUMIFS('1-3.CAPA'!$OW:$OW,'1-3.CAPA'!$B:$B,$C27)</f>
        <v>0.0575053843725719</v>
      </c>
      <c r="J27" s="0" t="n">
        <f aca="false">SUMIFS('1-3.CAPA'!$RK:$RK,'1-3.CAPA'!$B:$B,$C27)</f>
        <v>0.0320966195913462</v>
      </c>
      <c r="K27" s="0" t="n">
        <f aca="false">SUMIFS('1-3.CAPA'!$TY:$TY,'1-3.CAPA'!$B:$B,$C27)</f>
        <v>0.102316083511396</v>
      </c>
      <c r="L27" s="0" t="n">
        <f aca="false">SUMIFS('1-3.CAPA'!$WM:$WM,'1-3.CAPA'!$B:$B,$C27)</f>
        <v>0.103335462497572</v>
      </c>
      <c r="M27" s="0" t="n">
        <f aca="false">SUMIFS('1-3.CAPA'!$ZA:$ZA,'1-3.CAPA'!$B:$B,$C27)</f>
        <v>0.0385426115117521</v>
      </c>
      <c r="N27" s="0" t="n">
        <f aca="false">SUMIFS('1-3.CAPA'!$ABO:$ABO,'1-3.CAPA'!$B:$B,$C27)</f>
        <v>0.0985197665471103</v>
      </c>
      <c r="O27" s="0" t="e">
        <f aca="false">SUMIFS('1-3.CAPA'!$AEC:$AEC,'1-3.CAPA'!$B:$B,$C27)</f>
        <v>#N/A</v>
      </c>
      <c r="Q27" s="0" t="n">
        <f aca="false">IFERROR(SUMIFS('1-3.CAPA'!$CE:$CE,'1-3.CAPA'!$B:$B,$C27)/COUNTIFS('1-3.CAPA'!$B:$B,$C27,'1-3.CAPA'!$R:$R,"●"),0)</f>
        <v>0.00920581221621261</v>
      </c>
      <c r="R27" s="0" t="n">
        <f aca="false">IFERROR(SUMIFS('1-3.CAPA'!$ES:$ES,'1-3.CAPA'!$B:$B,$C27)/COUNTIFS('1-3.CAPA'!$B:$B,$C27,'1-3.CAPA'!$R:$R,"●"),0)</f>
        <v>0.026317706743488</v>
      </c>
      <c r="S27" s="0" t="n">
        <f aca="false">IFERROR(SUMIFS('1-3.CAPA'!$HG:$HG,'1-3.CAPA'!$B:$B,$C27)/COUNTIFS('1-3.CAPA'!$B:$B,$C27,'1-3.CAPA'!$R:$R,"●"),0)</f>
        <v>0.0222598009087267</v>
      </c>
      <c r="T27" s="0" t="n">
        <f aca="false">IFERROR(SUMIFS('1-3.CAPA'!$JU:$JU,'1-3.CAPA'!$B:$B,$C27)/COUNTIFS('1-3.CAPA'!$B:$B,$C27,'1-3.CAPA'!$R:$R,"●"),0)</f>
        <v>0.0273759481837607</v>
      </c>
      <c r="U27" s="0" t="n">
        <f aca="false">IFERROR(SUMIFS('1-3.CAPA'!$MI:$MI,'1-3.CAPA'!$B:$B,$C27)/COUNTIFS('1-3.CAPA'!$B:$B,$C27,'1-3.CAPA'!$R:$R,"●"),0)</f>
        <v>0.0141128937251984</v>
      </c>
      <c r="V27" s="0" t="n">
        <f aca="false">IFERROR(SUMIFS('1-3.CAPA'!$OW:$OW,'1-3.CAPA'!$B:$B,$C27)/COUNTIFS('1-3.CAPA'!$B:$B,$C27,'1-3.CAPA'!$R:$R,"●"),0)</f>
        <v>0.014376346093143</v>
      </c>
      <c r="W27" s="0" t="n">
        <f aca="false">IFERROR(SUMIFS('1-3.CAPA'!$RK:$RK,'1-3.CAPA'!$B:$B,$C27)/COUNTIFS('1-3.CAPA'!$B:$B,$C27,'1-3.CAPA'!$R:$R,"●"),0)</f>
        <v>0.00802415489783654</v>
      </c>
      <c r="X27" s="0" t="n">
        <f aca="false">IFERROR(SUMIFS('1-3.CAPA'!$TY:$TY,'1-3.CAPA'!$B:$B,$C27)/COUNTIFS('1-3.CAPA'!$B:$B,$C27,'1-3.CAPA'!$R:$R,"●"),0)</f>
        <v>0.025579020877849</v>
      </c>
      <c r="Y27" s="0" t="n">
        <f aca="false">IFERROR(SUMIFS('1-3.CAPA'!$WM:$WM,'1-3.CAPA'!$B:$B,$C27)/COUNTIFS('1-3.CAPA'!$B:$B,$C27,'1-3.CAPA'!$R:$R,"●"),0)</f>
        <v>0.025833865624393</v>
      </c>
      <c r="Z27" s="0" t="n">
        <f aca="false">IFERROR(SUMIFS('1-3.CAPA'!$ZA:$ZA,'1-3.CAPA'!$B:$B,$C27)/COUNTIFS('1-3.CAPA'!$B:$B,$C27,'1-3.CAPA'!$R:$R,"●"),0)</f>
        <v>0.00963565287793803</v>
      </c>
      <c r="AA27" s="0" t="n">
        <f aca="false">IFERROR(SUMIFS('1-3.CAPA'!$ABO:$ABO,'1-3.CAPA'!$B:$B,$C27)/COUNTIFS('1-3.CAPA'!$B:$B,$C27,'1-3.CAPA'!$R:$R,"●"),0)</f>
        <v>0.0246299416367776</v>
      </c>
      <c r="AB27" s="0" t="n">
        <f aca="false">IFERROR(SUMIFS('1-3.CAPA'!$AEC:$AEC,'1-3.CAPA'!$B:$B,$C27)/COUNTIFS('1-3.CAPA'!$B:$B,$C27,'1-3.CAPA'!$R:$R,"●"),0)</f>
        <v>0</v>
      </c>
      <c r="AC27" s="0" t="e">
        <f aca="false">SUM($D27:$O27)</f>
        <v>#N/A</v>
      </c>
      <c r="AD27" s="0" t="e">
        <f aca="false">IF($AC27&gt;100,"OVER",IF($AC27&gt;0,INT($AC27*100%)&amp;" h","-"))</f>
        <v>#N/A</v>
      </c>
      <c r="AE27" s="0" t="n">
        <f aca="false">COUNT($D27:$O27)</f>
        <v>11</v>
      </c>
    </row>
    <row r="28" customFormat="false" ht="15" hidden="false" customHeight="false" outlineLevel="0" collapsed="false">
      <c r="B28" s="0" t="s">
        <v>94</v>
      </c>
      <c r="C28" s="0" t="s">
        <v>50</v>
      </c>
      <c r="D28" s="0" t="n">
        <f aca="false">SUMIFS('1-3.CAPA'!$CE:$CE,'1-3.CAPA'!$B:$B,$C28)</f>
        <v>0</v>
      </c>
      <c r="E28" s="0" t="n">
        <f aca="false">SUMIFS('1-3.CAPA'!$ES:$ES,'1-3.CAPA'!$B:$B,$C28)</f>
        <v>0</v>
      </c>
      <c r="F28" s="0" t="n">
        <f aca="false">SUMIFS('1-3.CAPA'!$HG:$HG,'1-3.CAPA'!$B:$B,$C28)</f>
        <v>0</v>
      </c>
      <c r="G28" s="0" t="n">
        <f aca="false">SUMIFS('1-3.CAPA'!$JU:$JU,'1-3.CAPA'!$B:$B,$C28)</f>
        <v>0</v>
      </c>
      <c r="H28" s="0" t="n">
        <f aca="false">SUMIFS('1-3.CAPA'!$MI:$MI,'1-3.CAPA'!$B:$B,$C28)</f>
        <v>0</v>
      </c>
      <c r="I28" s="0" t="n">
        <f aca="false">SUMIFS('1-3.CAPA'!$OW:$OW,'1-3.CAPA'!$B:$B,$C28)</f>
        <v>0</v>
      </c>
      <c r="J28" s="0" t="n">
        <f aca="false">SUMIFS('1-3.CAPA'!$RK:$RK,'1-3.CAPA'!$B:$B,$C28)</f>
        <v>0</v>
      </c>
      <c r="K28" s="0" t="n">
        <f aca="false">SUMIFS('1-3.CAPA'!$TY:$TY,'1-3.CAPA'!$B:$B,$C28)</f>
        <v>0</v>
      </c>
      <c r="L28" s="0" t="n">
        <f aca="false">SUMIFS('1-3.CAPA'!$WM:$WM,'1-3.CAPA'!$B:$B,$C28)</f>
        <v>0</v>
      </c>
      <c r="M28" s="0" t="n">
        <f aca="false">SUMIFS('1-3.CAPA'!$ZA:$ZA,'1-3.CAPA'!$B:$B,$C28)</f>
        <v>0</v>
      </c>
      <c r="N28" s="0" t="n">
        <f aca="false">SUMIFS('1-3.CAPA'!$ABO:$ABO,'1-3.CAPA'!$B:$B,$C28)</f>
        <v>0</v>
      </c>
      <c r="O28" s="0" t="n">
        <f aca="false">SUMIFS('1-3.CAPA'!$AEC:$AEC,'1-3.CAPA'!$B:$B,$C28)</f>
        <v>0</v>
      </c>
      <c r="Q28" s="0" t="n">
        <f aca="false">IFERROR(SUMIFS('1-3.CAPA'!$CE:$CE,'1-3.CAPA'!$B:$B,$C28)/COUNTIFS('1-3.CAPA'!$B:$B,$C28,'1-3.CAPA'!$R:$R,"●"),0)</f>
        <v>0</v>
      </c>
      <c r="R28" s="0" t="n">
        <f aca="false">IFERROR(SUMIFS('1-3.CAPA'!$ES:$ES,'1-3.CAPA'!$B:$B,$C28)/COUNTIFS('1-3.CAPA'!$B:$B,$C28,'1-3.CAPA'!$R:$R,"●"),0)</f>
        <v>0</v>
      </c>
      <c r="S28" s="0" t="n">
        <f aca="false">IFERROR(SUMIFS('1-3.CAPA'!$HG:$HG,'1-3.CAPA'!$B:$B,$C28)/COUNTIFS('1-3.CAPA'!$B:$B,$C28,'1-3.CAPA'!$R:$R,"●"),0)</f>
        <v>0</v>
      </c>
      <c r="T28" s="0" t="n">
        <f aca="false">IFERROR(SUMIFS('1-3.CAPA'!$JU:$JU,'1-3.CAPA'!$B:$B,$C28)/COUNTIFS('1-3.CAPA'!$B:$B,$C28,'1-3.CAPA'!$R:$R,"●"),0)</f>
        <v>0</v>
      </c>
      <c r="U28" s="0" t="n">
        <f aca="false">IFERROR(SUMIFS('1-3.CAPA'!$MI:$MI,'1-3.CAPA'!$B:$B,$C28)/COUNTIFS('1-3.CAPA'!$B:$B,$C28,'1-3.CAPA'!$R:$R,"●"),0)</f>
        <v>0</v>
      </c>
      <c r="V28" s="0" t="n">
        <f aca="false">IFERROR(SUMIFS('1-3.CAPA'!$OW:$OW,'1-3.CAPA'!$B:$B,$C28)/COUNTIFS('1-3.CAPA'!$B:$B,$C28,'1-3.CAPA'!$R:$R,"●"),0)</f>
        <v>0</v>
      </c>
      <c r="W28" s="0" t="n">
        <f aca="false">IFERROR(SUMIFS('1-3.CAPA'!$RK:$RK,'1-3.CAPA'!$B:$B,$C28)/COUNTIFS('1-3.CAPA'!$B:$B,$C28,'1-3.CAPA'!$R:$R,"●"),0)</f>
        <v>0</v>
      </c>
      <c r="X28" s="0" t="n">
        <f aca="false">IFERROR(SUMIFS('1-3.CAPA'!$TY:$TY,'1-3.CAPA'!$B:$B,$C28)/COUNTIFS('1-3.CAPA'!$B:$B,$C28,'1-3.CAPA'!$R:$R,"●"),0)</f>
        <v>0</v>
      </c>
      <c r="Y28" s="0" t="n">
        <f aca="false">IFERROR(SUMIFS('1-3.CAPA'!$WM:$WM,'1-3.CAPA'!$B:$B,$C28)/COUNTIFS('1-3.CAPA'!$B:$B,$C28,'1-3.CAPA'!$R:$R,"●"),0)</f>
        <v>0</v>
      </c>
      <c r="Z28" s="0" t="n">
        <f aca="false">IFERROR(SUMIFS('1-3.CAPA'!$ZA:$ZA,'1-3.CAPA'!$B:$B,$C28)/COUNTIFS('1-3.CAPA'!$B:$B,$C28,'1-3.CAPA'!$R:$R,"●"),0)</f>
        <v>0</v>
      </c>
      <c r="AA28" s="0" t="n">
        <f aca="false">IFERROR(SUMIFS('1-3.CAPA'!$ABO:$ABO,'1-3.CAPA'!$B:$B,$C28)/COUNTIFS('1-3.CAPA'!$B:$B,$C28,'1-3.CAPA'!$R:$R,"●"),0)</f>
        <v>0</v>
      </c>
      <c r="AB28" s="0" t="n">
        <f aca="false">IFERROR(SUMIFS('1-3.CAPA'!$AEC:$AEC,'1-3.CAPA'!$B:$B,$C28)/COUNTIFS('1-3.CAPA'!$B:$B,$C28,'1-3.CAPA'!$R:$R,"●"),0)</f>
        <v>0</v>
      </c>
      <c r="AC28" s="0" t="n">
        <f aca="false">SUM($D28:$O28)</f>
        <v>0</v>
      </c>
      <c r="AD28" s="0" t="str">
        <f aca="false">IF($AC28&gt;100,"OVER",IF($AC28&gt;0,INT($AC28*100%)&amp;" h","-"))</f>
        <v>-</v>
      </c>
      <c r="AE28" s="0" t="n">
        <f aca="false">COUNT($D28:$O28)</f>
        <v>12</v>
      </c>
    </row>
    <row r="29" customFormat="false" ht="15" hidden="false" customHeight="false" outlineLevel="0" collapsed="false">
      <c r="B29" s="0" t="s">
        <v>94</v>
      </c>
      <c r="C29" s="0" t="s">
        <v>319</v>
      </c>
      <c r="D29" s="0" t="n">
        <f aca="false">SUMIFS('1-3.CAPA'!$CE:$CE,'1-3.CAPA'!$B:$B,$C29)</f>
        <v>0.0526989684606481</v>
      </c>
      <c r="E29" s="0" t="n">
        <f aca="false">SUMIFS('1-3.CAPA'!$ES:$ES,'1-3.CAPA'!$B:$B,$C29)</f>
        <v>0.0486507840057319</v>
      </c>
      <c r="F29" s="0" t="n">
        <f aca="false">SUMIFS('1-3.CAPA'!$HG:$HG,'1-3.CAPA'!$B:$B,$C29)</f>
        <v>0.0355019162326389</v>
      </c>
      <c r="G29" s="0" t="n">
        <f aca="false">SUMIFS('1-3.CAPA'!$JU:$JU,'1-3.CAPA'!$B:$B,$C29)</f>
        <v>0.054481462890625</v>
      </c>
      <c r="H29" s="0" t="n">
        <f aca="false">SUMIFS('1-3.CAPA'!$MI:$MI,'1-3.CAPA'!$B:$B,$C29)</f>
        <v>0.0508172357253086</v>
      </c>
      <c r="I29" s="0" t="n">
        <f aca="false">SUMIFS('1-3.CAPA'!$OW:$OW,'1-3.CAPA'!$B:$B,$C29)</f>
        <v>0.0410924281881313</v>
      </c>
      <c r="J29" s="0" t="n">
        <f aca="false">SUMIFS('1-3.CAPA'!$RK:$RK,'1-3.CAPA'!$B:$B,$C29)</f>
        <v>0.0475595500578704</v>
      </c>
      <c r="K29" s="0" t="n">
        <f aca="false">SUMIFS('1-3.CAPA'!$TY:$TY,'1-3.CAPA'!$B:$B,$C29)</f>
        <v>0.0351409611992945</v>
      </c>
      <c r="L29" s="0" t="n">
        <f aca="false">SUMIFS('1-3.CAPA'!$WM:$WM,'1-3.CAPA'!$B:$B,$C29)</f>
        <v>0.0372124993423822</v>
      </c>
      <c r="M29" s="0" t="n">
        <f aca="false">SUMIFS('1-3.CAPA'!$ZA:$ZA,'1-3.CAPA'!$B:$B,$C29)</f>
        <v>0.0420543547453704</v>
      </c>
      <c r="N29" s="0" t="n">
        <f aca="false">SUMIFS('1-3.CAPA'!$ABO:$ABO,'1-3.CAPA'!$B:$B,$C29)</f>
        <v>0.0364580029899691</v>
      </c>
      <c r="O29" s="0" t="n">
        <f aca="false">SUMIFS('1-3.CAPA'!$AEC:$AEC,'1-3.CAPA'!$B:$B,$C29)</f>
        <v>0.046593462818287</v>
      </c>
      <c r="Q29" s="0" t="n">
        <f aca="false">IFERROR(SUMIFS('1-3.CAPA'!$CE:$CE,'1-3.CAPA'!$B:$B,$C29)/COUNTIFS('1-3.CAPA'!$B:$B,$C29,'1-3.CAPA'!$R:$R,"●"),0)</f>
        <v>0.017566322820216</v>
      </c>
      <c r="R29" s="0" t="n">
        <f aca="false">IFERROR(SUMIFS('1-3.CAPA'!$ES:$ES,'1-3.CAPA'!$B:$B,$C29)/COUNTIFS('1-3.CAPA'!$B:$B,$C29,'1-3.CAPA'!$R:$R,"●"),0)</f>
        <v>0.0162169280019106</v>
      </c>
      <c r="S29" s="0" t="n">
        <f aca="false">IFERROR(SUMIFS('1-3.CAPA'!$HG:$HG,'1-3.CAPA'!$B:$B,$C29)/COUNTIFS('1-3.CAPA'!$B:$B,$C29,'1-3.CAPA'!$R:$R,"●"),0)</f>
        <v>0.0118339720775463</v>
      </c>
      <c r="T29" s="0" t="n">
        <f aca="false">IFERROR(SUMIFS('1-3.CAPA'!$JU:$JU,'1-3.CAPA'!$B:$B,$C29)/COUNTIFS('1-3.CAPA'!$B:$B,$C29,'1-3.CAPA'!$R:$R,"●"),0)</f>
        <v>0.0181604876302083</v>
      </c>
      <c r="U29" s="0" t="n">
        <f aca="false">IFERROR(SUMIFS('1-3.CAPA'!$MI:$MI,'1-3.CAPA'!$B:$B,$C29)/COUNTIFS('1-3.CAPA'!$B:$B,$C29,'1-3.CAPA'!$R:$R,"●"),0)</f>
        <v>0.0169390785751029</v>
      </c>
      <c r="V29" s="0" t="n">
        <f aca="false">IFERROR(SUMIFS('1-3.CAPA'!$OW:$OW,'1-3.CAPA'!$B:$B,$C29)/COUNTIFS('1-3.CAPA'!$B:$B,$C29,'1-3.CAPA'!$R:$R,"●"),0)</f>
        <v>0.0136974760627104</v>
      </c>
      <c r="W29" s="0" t="n">
        <f aca="false">IFERROR(SUMIFS('1-3.CAPA'!$RK:$RK,'1-3.CAPA'!$B:$B,$C29)/COUNTIFS('1-3.CAPA'!$B:$B,$C29,'1-3.CAPA'!$R:$R,"●"),0)</f>
        <v>0.0158531833526235</v>
      </c>
      <c r="X29" s="0" t="n">
        <f aca="false">IFERROR(SUMIFS('1-3.CAPA'!$TY:$TY,'1-3.CAPA'!$B:$B,$C29)/COUNTIFS('1-3.CAPA'!$B:$B,$C29,'1-3.CAPA'!$R:$R,"●"),0)</f>
        <v>0.0117136537330982</v>
      </c>
      <c r="Y29" s="0" t="n">
        <f aca="false">IFERROR(SUMIFS('1-3.CAPA'!$WM:$WM,'1-3.CAPA'!$B:$B,$C29)/COUNTIFS('1-3.CAPA'!$B:$B,$C29,'1-3.CAPA'!$R:$R,"●"),0)</f>
        <v>0.0124041664474607</v>
      </c>
      <c r="Z29" s="0" t="n">
        <f aca="false">IFERROR(SUMIFS('1-3.CAPA'!$ZA:$ZA,'1-3.CAPA'!$B:$B,$C29)/COUNTIFS('1-3.CAPA'!$B:$B,$C29,'1-3.CAPA'!$R:$R,"●"),0)</f>
        <v>0.0140181182484568</v>
      </c>
      <c r="AA29" s="0" t="n">
        <f aca="false">IFERROR(SUMIFS('1-3.CAPA'!$ABO:$ABO,'1-3.CAPA'!$B:$B,$C29)/COUNTIFS('1-3.CAPA'!$B:$B,$C29,'1-3.CAPA'!$R:$R,"●"),0)</f>
        <v>0.012152667663323</v>
      </c>
      <c r="AB29" s="0" t="n">
        <f aca="false">IFERROR(SUMIFS('1-3.CAPA'!$AEC:$AEC,'1-3.CAPA'!$B:$B,$C29)/COUNTIFS('1-3.CAPA'!$B:$B,$C29,'1-3.CAPA'!$R:$R,"●"),0)</f>
        <v>0.0155311542727623</v>
      </c>
      <c r="AC29" s="0" t="n">
        <f aca="false">SUM($D29:$O29)</f>
        <v>0.528261626656258</v>
      </c>
      <c r="AD29" s="0" t="str">
        <f aca="false">IF($AC29&gt;100,"OVER",IF($AC29&gt;0,INT($AC29*100%)&amp;" h","-"))</f>
        <v>0 h</v>
      </c>
      <c r="AE29" s="0" t="n">
        <f aca="false">COUNT($D29:$O29)</f>
        <v>12</v>
      </c>
    </row>
    <row r="30" customFormat="false" ht="15" hidden="false" customHeight="false" outlineLevel="0" collapsed="false">
      <c r="B30" s="0" t="s">
        <v>98</v>
      </c>
      <c r="C30" s="0" t="s">
        <v>311</v>
      </c>
      <c r="D30" s="0" t="n">
        <f aca="false">SUMIFS('1-3.CAPA'!$CI:$CI,'1-3.CAPA'!$B:$B,$C30)</f>
        <v>0.110851953125</v>
      </c>
      <c r="E30" s="0" t="n">
        <f aca="false">SUMIFS('1-3.CAPA'!$EW:$EW,'1-3.CAPA'!$B:$B,$C30)</f>
        <v>0.0891522321428571</v>
      </c>
      <c r="F30" s="0" t="n">
        <f aca="false">SUMIFS('1-3.CAPA'!$HK:$HK,'1-3.CAPA'!$B:$B,$C30)</f>
        <v>0.0618828006628788</v>
      </c>
      <c r="G30" s="0" t="n">
        <f aca="false">SUMIFS('1-3.CAPA'!$JY:$JY,'1-3.CAPA'!$B:$B,$C30)</f>
        <v>0.122332018229167</v>
      </c>
      <c r="H30" s="0" t="n">
        <f aca="false">SUMIFS('1-3.CAPA'!$MM:$MM,'1-3.CAPA'!$B:$B,$C30)</f>
        <v>0.0986379212136243</v>
      </c>
      <c r="I30" s="0" t="n">
        <f aca="false">SUMIFS('1-3.CAPA'!$PA:$PA,'1-3.CAPA'!$B:$B,$C30)</f>
        <v>0.0907209004103536</v>
      </c>
      <c r="J30" s="0" t="n">
        <f aca="false">SUMIFS('1-3.CAPA'!$RO:$RO,'1-3.CAPA'!$B:$B,$C30)</f>
        <v>0.103256555989583</v>
      </c>
      <c r="K30" s="0" t="n">
        <f aca="false">SUMIFS('1-3.CAPA'!$UC:$UC,'1-3.CAPA'!$B:$B,$C30)</f>
        <v>0.0888421017278439</v>
      </c>
      <c r="L30" s="0" t="n">
        <f aca="false">SUMIFS('1-3.CAPA'!$WQ:$WQ,'1-3.CAPA'!$B:$B,$C30)</f>
        <v>0.0791773753156566</v>
      </c>
      <c r="M30" s="0" t="n">
        <f aca="false">SUMIFS('1-3.CAPA'!$ZE:$ZE,'1-3.CAPA'!$B:$B,$C30)</f>
        <v>0.0745738671875</v>
      </c>
      <c r="N30" s="0" t="n">
        <f aca="false">SUMIFS('1-3.CAPA'!$ABS:$ABS,'1-3.CAPA'!$B:$B,$C30)</f>
        <v>0.0883535094246032</v>
      </c>
      <c r="O30" s="0" t="n">
        <f aca="false">SUMIFS('1-3.CAPA'!$AEG:$AEG,'1-3.CAPA'!$B:$B,$C30)</f>
        <v>0.0637472735164141</v>
      </c>
      <c r="Q30" s="0" t="n">
        <f aca="false">IFERROR(SUMIFS('1-3.CAPA'!$CI:$CI,'1-3.CAPA'!$B:$B,$C30)/COUNTIFS('1-3.CAPA'!$B:$B,$C30,'1-3.CAPA'!$V:$V,"●"),0)</f>
        <v>0.0369506510416667</v>
      </c>
      <c r="R30" s="0" t="n">
        <f aca="false">IFERROR(SUMIFS('1-3.CAPA'!$EW:$EW,'1-3.CAPA'!$B:$B,$C30)/COUNTIFS('1-3.CAPA'!$B:$B,$C30,'1-3.CAPA'!$V:$V,"●"),0)</f>
        <v>0.0297174107142857</v>
      </c>
      <c r="S30" s="0" t="n">
        <f aca="false">IFERROR(SUMIFS('1-3.CAPA'!$HK:$HK,'1-3.CAPA'!$B:$B,$C30)/COUNTIFS('1-3.CAPA'!$B:$B,$C30,'1-3.CAPA'!$V:$V,"●"),0)</f>
        <v>0.0206276002209596</v>
      </c>
      <c r="T30" s="0" t="n">
        <f aca="false">IFERROR(SUMIFS('1-3.CAPA'!$JY:$JY,'1-3.CAPA'!$B:$B,$C30)/COUNTIFS('1-3.CAPA'!$B:$B,$C30,'1-3.CAPA'!$V:$V,"●"),0)</f>
        <v>0.0407773394097222</v>
      </c>
      <c r="U30" s="0" t="n">
        <f aca="false">IFERROR(SUMIFS('1-3.CAPA'!$MM:$MM,'1-3.CAPA'!$B:$B,$C30)/COUNTIFS('1-3.CAPA'!$B:$B,$C30,'1-3.CAPA'!$V:$V,"●"),0)</f>
        <v>0.0328793070712081</v>
      </c>
      <c r="V30" s="0" t="n">
        <f aca="false">IFERROR(SUMIFS('1-3.CAPA'!$PA:$PA,'1-3.CAPA'!$B:$B,$C30)/COUNTIFS('1-3.CAPA'!$B:$B,$C30,'1-3.CAPA'!$V:$V,"●"),0)</f>
        <v>0.0302403001367845</v>
      </c>
      <c r="W30" s="0" t="n">
        <f aca="false">IFERROR(SUMIFS('1-3.CAPA'!$RO:$RO,'1-3.CAPA'!$B:$B,$C30)/COUNTIFS('1-3.CAPA'!$B:$B,$C30,'1-3.CAPA'!$V:$V,"●"),0)</f>
        <v>0.0344188519965278</v>
      </c>
      <c r="X30" s="0" t="n">
        <f aca="false">IFERROR(SUMIFS('1-3.CAPA'!$UC:$UC,'1-3.CAPA'!$B:$B,$C30)/COUNTIFS('1-3.CAPA'!$B:$B,$C30,'1-3.CAPA'!$V:$V,"●"),0)</f>
        <v>0.0296140339092813</v>
      </c>
      <c r="Y30" s="0" t="n">
        <f aca="false">IFERROR(SUMIFS('1-3.CAPA'!$WQ:$WQ,'1-3.CAPA'!$B:$B,$C30)/COUNTIFS('1-3.CAPA'!$B:$B,$C30,'1-3.CAPA'!$V:$V,"●"),0)</f>
        <v>0.0263924584385522</v>
      </c>
      <c r="Z30" s="0" t="n">
        <f aca="false">IFERROR(SUMIFS('1-3.CAPA'!$ZE:$ZE,'1-3.CAPA'!$B:$B,$C30)/COUNTIFS('1-3.CAPA'!$B:$B,$C30,'1-3.CAPA'!$V:$V,"●"),0)</f>
        <v>0.0248579557291667</v>
      </c>
      <c r="AA30" s="0" t="n">
        <f aca="false">IFERROR(SUMIFS('1-3.CAPA'!$ABS:$ABS,'1-3.CAPA'!$B:$B,$C30)/COUNTIFS('1-3.CAPA'!$B:$B,$C30,'1-3.CAPA'!$V:$V,"●"),0)</f>
        <v>0.0294511698082011</v>
      </c>
      <c r="AB30" s="0" t="n">
        <f aca="false">IFERROR(SUMIFS('1-3.CAPA'!$AEG:$AEG,'1-3.CAPA'!$B:$B,$C30)/COUNTIFS('1-3.CAPA'!$B:$B,$C30,'1-3.CAPA'!$V:$V,"●"),0)</f>
        <v>0.021249091172138</v>
      </c>
      <c r="AC30" s="0" t="n">
        <f aca="false">SUM($D30:$O30)</f>
        <v>1.07152850894548</v>
      </c>
      <c r="AD30" s="0" t="str">
        <f aca="false">IF($AC30&gt;100,"OVER",IF($AC30&gt;0,INT($AC30*100%)&amp;" h","-"))</f>
        <v>1 h</v>
      </c>
      <c r="AE30" s="0" t="n">
        <f aca="false">COUNT($D30:$O30)</f>
        <v>12</v>
      </c>
    </row>
    <row r="31" customFormat="false" ht="15" hidden="false" customHeight="false" outlineLevel="0" collapsed="false">
      <c r="B31" s="0" t="s">
        <v>98</v>
      </c>
      <c r="C31" s="0" t="str">
        <f aca="false">'PART METHOD'!$D$4</f>
        <v>FMCNC1</v>
      </c>
      <c r="D31" s="0" t="n">
        <f aca="false">SUMIFS('1-3.CAPA'!$CI:$CI,'1-3.CAPA'!$B:$B,$C31)</f>
        <v>0.8252584375</v>
      </c>
      <c r="E31" s="0" t="n">
        <f aca="false">SUMIFS('1-3.CAPA'!$EW:$EW,'1-3.CAPA'!$B:$B,$C31)</f>
        <v>0.500820486111111</v>
      </c>
      <c r="F31" s="0" t="n">
        <f aca="false">SUMIFS('1-3.CAPA'!$HK:$HK,'1-3.CAPA'!$B:$B,$C31)</f>
        <v>0.451143039772727</v>
      </c>
      <c r="G31" s="0" t="n">
        <f aca="false">SUMIFS('1-3.CAPA'!$JY:$JY,'1-3.CAPA'!$B:$B,$C31)</f>
        <v>0.799916979166667</v>
      </c>
      <c r="H31" s="0" t="n">
        <f aca="false">SUMIFS('1-3.CAPA'!$MM:$MM,'1-3.CAPA'!$B:$B,$C31)</f>
        <v>0.476600694444445</v>
      </c>
      <c r="I31" s="0" t="n">
        <f aca="false">SUMIFS('1-3.CAPA'!$PA:$PA,'1-3.CAPA'!$B:$B,$C31)</f>
        <v>0.63543372790404</v>
      </c>
      <c r="J31" s="0" t="n">
        <f aca="false">SUMIFS('1-3.CAPA'!$RO:$RO,'1-3.CAPA'!$B:$B,$C31)</f>
        <v>0.535042690972222</v>
      </c>
      <c r="K31" s="0" t="n">
        <f aca="false">SUMIFS('1-3.CAPA'!$UC:$UC,'1-3.CAPA'!$B:$B,$C31)</f>
        <v>0.524760763888889</v>
      </c>
      <c r="L31" s="0" t="n">
        <f aca="false">SUMIFS('1-3.CAPA'!$WQ:$WQ,'1-3.CAPA'!$B:$B,$C31)</f>
        <v>0.608313920454545</v>
      </c>
      <c r="M31" s="0" t="n">
        <f aca="false">SUMIFS('1-3.CAPA'!$ZE:$ZE,'1-3.CAPA'!$B:$B,$C31)</f>
        <v>0.545807986111111</v>
      </c>
      <c r="N31" s="0" t="n">
        <f aca="false">SUMIFS('1-3.CAPA'!$ABS:$ABS,'1-3.CAPA'!$B:$B,$C31)</f>
        <v>0.486859953703704</v>
      </c>
      <c r="O31" s="0" t="n">
        <f aca="false">SUMIFS('1-3.CAPA'!$AEG:$AEG,'1-3.CAPA'!$B:$B,$C31)</f>
        <v>0.390975852272727</v>
      </c>
      <c r="Q31" s="0" t="n">
        <f aca="false">IFERROR(SUMIFS('1-3.CAPA'!$CI:$CI,'1-3.CAPA'!$B:$B,$C31)/COUNTIFS('1-3.CAPA'!$B:$B,$C31,'1-3.CAPA'!$V:$V,"●"),0)</f>
        <v>0.206314609375</v>
      </c>
      <c r="R31" s="0" t="n">
        <f aca="false">IFERROR(SUMIFS('1-3.CAPA'!$EW:$EW,'1-3.CAPA'!$B:$B,$C31)/COUNTIFS('1-3.CAPA'!$B:$B,$C31,'1-3.CAPA'!$V:$V,"●"),0)</f>
        <v>0.125205121527778</v>
      </c>
      <c r="S31" s="0" t="n">
        <f aca="false">IFERROR(SUMIFS('1-3.CAPA'!$HK:$HK,'1-3.CAPA'!$B:$B,$C31)/COUNTIFS('1-3.CAPA'!$B:$B,$C31,'1-3.CAPA'!$V:$V,"●"),0)</f>
        <v>0.112785759943182</v>
      </c>
      <c r="T31" s="0" t="n">
        <f aca="false">IFERROR(SUMIFS('1-3.CAPA'!$JY:$JY,'1-3.CAPA'!$B:$B,$C31)/COUNTIFS('1-3.CAPA'!$B:$B,$C31,'1-3.CAPA'!$V:$V,"●"),0)</f>
        <v>0.199979244791667</v>
      </c>
      <c r="U31" s="0" t="n">
        <f aca="false">IFERROR(SUMIFS('1-3.CAPA'!$MM:$MM,'1-3.CAPA'!$B:$B,$C31)/COUNTIFS('1-3.CAPA'!$B:$B,$C31,'1-3.CAPA'!$V:$V,"●"),0)</f>
        <v>0.119150173611111</v>
      </c>
      <c r="V31" s="0" t="n">
        <f aca="false">IFERROR(SUMIFS('1-3.CAPA'!$PA:$PA,'1-3.CAPA'!$B:$B,$C31)/COUNTIFS('1-3.CAPA'!$B:$B,$C31,'1-3.CAPA'!$V:$V,"●"),0)</f>
        <v>0.15885843197601</v>
      </c>
      <c r="W31" s="0" t="n">
        <f aca="false">IFERROR(SUMIFS('1-3.CAPA'!$RO:$RO,'1-3.CAPA'!$B:$B,$C31)/COUNTIFS('1-3.CAPA'!$B:$B,$C31,'1-3.CAPA'!$V:$V,"●"),0)</f>
        <v>0.133760672743056</v>
      </c>
      <c r="X31" s="0" t="n">
        <f aca="false">IFERROR(SUMIFS('1-3.CAPA'!$UC:$UC,'1-3.CAPA'!$B:$B,$C31)/COUNTIFS('1-3.CAPA'!$B:$B,$C31,'1-3.CAPA'!$V:$V,"●"),0)</f>
        <v>0.131190190972222</v>
      </c>
      <c r="Y31" s="0" t="n">
        <f aca="false">IFERROR(SUMIFS('1-3.CAPA'!$WQ:$WQ,'1-3.CAPA'!$B:$B,$C31)/COUNTIFS('1-3.CAPA'!$B:$B,$C31,'1-3.CAPA'!$V:$V,"●"),0)</f>
        <v>0.152078480113636</v>
      </c>
      <c r="Z31" s="0" t="n">
        <f aca="false">IFERROR(SUMIFS('1-3.CAPA'!$ZE:$ZE,'1-3.CAPA'!$B:$B,$C31)/COUNTIFS('1-3.CAPA'!$B:$B,$C31,'1-3.CAPA'!$V:$V,"●"),0)</f>
        <v>0.136451996527778</v>
      </c>
      <c r="AA31" s="0" t="n">
        <f aca="false">IFERROR(SUMIFS('1-3.CAPA'!$ABS:$ABS,'1-3.CAPA'!$B:$B,$C31)/COUNTIFS('1-3.CAPA'!$B:$B,$C31,'1-3.CAPA'!$V:$V,"●"),0)</f>
        <v>0.121714988425926</v>
      </c>
      <c r="AB31" s="0" t="n">
        <f aca="false">IFERROR(SUMIFS('1-3.CAPA'!$AEG:$AEG,'1-3.CAPA'!$B:$B,$C31)/COUNTIFS('1-3.CAPA'!$B:$B,$C31,'1-3.CAPA'!$V:$V,"●"),0)</f>
        <v>0.0977439630681818</v>
      </c>
      <c r="AC31" s="0" t="n">
        <f aca="false">SUM($D31:$O31)</f>
        <v>6.78093453230219</v>
      </c>
      <c r="AD31" s="0" t="str">
        <f aca="false">IF($AC31&gt;100,"OVER",IF($AC31&gt;0,INT($AC31*100%)&amp;" h","-"))</f>
        <v>6 h</v>
      </c>
      <c r="AE31" s="0" t="n">
        <f aca="false">COUNT($D31:$O31)</f>
        <v>12</v>
      </c>
    </row>
    <row r="32" customFormat="false" ht="15" hidden="false" customHeight="false" outlineLevel="0" collapsed="false">
      <c r="B32" s="0" t="s">
        <v>98</v>
      </c>
      <c r="C32" s="0" t="str">
        <f aca="false">'PART METHOD'!$D$6</f>
        <v>FMCNC2</v>
      </c>
      <c r="D32" s="0" t="n">
        <f aca="false">SUMIFS('1-3.CAPA'!$CI:$CI,'1-3.CAPA'!$B:$B,$C32)</f>
        <v>0.03835</v>
      </c>
      <c r="E32" s="0" t="n">
        <f aca="false">SUMIFS('1-3.CAPA'!$EW:$EW,'1-3.CAPA'!$B:$B,$C32)</f>
        <v>0.208607142857143</v>
      </c>
      <c r="F32" s="0" t="n">
        <f aca="false">SUMIFS('1-3.CAPA'!$HK:$HK,'1-3.CAPA'!$B:$B,$C32)</f>
        <v>0.195772727272727</v>
      </c>
      <c r="G32" s="0" t="n">
        <f aca="false">SUMIFS('1-3.CAPA'!$JY:$JY,'1-3.CAPA'!$B:$B,$C32)</f>
        <v>0.2411625</v>
      </c>
      <c r="H32" s="0" t="n">
        <f aca="false">SUMIFS('1-3.CAPA'!$MM:$MM,'1-3.CAPA'!$B:$B,$C32)</f>
        <v>0.0674285714285714</v>
      </c>
      <c r="I32" s="0" t="n">
        <f aca="false">SUMIFS('1-3.CAPA'!$PA:$PA,'1-3.CAPA'!$B:$B,$C32)</f>
        <v>0.127386363636364</v>
      </c>
      <c r="J32" s="0" t="n">
        <f aca="false">SUMIFS('1-3.CAPA'!$RO:$RO,'1-3.CAPA'!$B:$B,$C32)</f>
        <v>0.0361375</v>
      </c>
      <c r="K32" s="0" t="n">
        <f aca="false">SUMIFS('1-3.CAPA'!$UC:$UC,'1-3.CAPA'!$B:$B,$C32)</f>
        <v>0.196666666666667</v>
      </c>
      <c r="L32" s="0" t="n">
        <f aca="false">SUMIFS('1-3.CAPA'!$WQ:$WQ,'1-3.CAPA'!$B:$B,$C32)</f>
        <v>0.244045454545455</v>
      </c>
      <c r="M32" s="0" t="n">
        <f aca="false">SUMIFS('1-3.CAPA'!$ZE:$ZE,'1-3.CAPA'!$B:$B,$C32)</f>
        <v>0.0236</v>
      </c>
      <c r="N32" s="0" t="n">
        <f aca="false">SUMIFS('1-3.CAPA'!$ABS:$ABS,'1-3.CAPA'!$B:$B,$C32)</f>
        <v>0.202285714285714</v>
      </c>
      <c r="O32" s="0" t="e">
        <f aca="false">SUMIFS('1-3.CAPA'!$AEG:$AEG,'1-3.CAPA'!$B:$B,$C32)</f>
        <v>#N/A</v>
      </c>
      <c r="Q32" s="0" t="n">
        <f aca="false">IFERROR(SUMIFS('1-3.CAPA'!$CI:$CI,'1-3.CAPA'!$B:$B,$C32)/COUNTIFS('1-3.CAPA'!$B:$B,$C32,'1-3.CAPA'!$V:$V,"●"),0)</f>
        <v>0.0127833333333333</v>
      </c>
      <c r="R32" s="0" t="n">
        <f aca="false">IFERROR(SUMIFS('1-3.CAPA'!$EW:$EW,'1-3.CAPA'!$B:$B,$C32)/COUNTIFS('1-3.CAPA'!$B:$B,$C32,'1-3.CAPA'!$V:$V,"●"),0)</f>
        <v>0.0695357142857143</v>
      </c>
      <c r="S32" s="0" t="n">
        <f aca="false">IFERROR(SUMIFS('1-3.CAPA'!$HK:$HK,'1-3.CAPA'!$B:$B,$C32)/COUNTIFS('1-3.CAPA'!$B:$B,$C32,'1-3.CAPA'!$V:$V,"●"),0)</f>
        <v>0.0652575757575758</v>
      </c>
      <c r="T32" s="0" t="n">
        <f aca="false">IFERROR(SUMIFS('1-3.CAPA'!$JY:$JY,'1-3.CAPA'!$B:$B,$C32)/COUNTIFS('1-3.CAPA'!$B:$B,$C32,'1-3.CAPA'!$V:$V,"●"),0)</f>
        <v>0.0803875</v>
      </c>
      <c r="U32" s="0" t="n">
        <f aca="false">IFERROR(SUMIFS('1-3.CAPA'!$MM:$MM,'1-3.CAPA'!$B:$B,$C32)/COUNTIFS('1-3.CAPA'!$B:$B,$C32,'1-3.CAPA'!$V:$V,"●"),0)</f>
        <v>0.0224761904761905</v>
      </c>
      <c r="V32" s="0" t="n">
        <f aca="false">IFERROR(SUMIFS('1-3.CAPA'!$PA:$PA,'1-3.CAPA'!$B:$B,$C32)/COUNTIFS('1-3.CAPA'!$B:$B,$C32,'1-3.CAPA'!$V:$V,"●"),0)</f>
        <v>0.0424621212121212</v>
      </c>
      <c r="W32" s="0" t="n">
        <f aca="false">IFERROR(SUMIFS('1-3.CAPA'!$RO:$RO,'1-3.CAPA'!$B:$B,$C32)/COUNTIFS('1-3.CAPA'!$B:$B,$C32,'1-3.CAPA'!$V:$V,"●"),0)</f>
        <v>0.0120458333333333</v>
      </c>
      <c r="X32" s="0" t="n">
        <f aca="false">IFERROR(SUMIFS('1-3.CAPA'!$UC:$UC,'1-3.CAPA'!$B:$B,$C32)/COUNTIFS('1-3.CAPA'!$B:$B,$C32,'1-3.CAPA'!$V:$V,"●"),0)</f>
        <v>0.0655555555555556</v>
      </c>
      <c r="Y32" s="0" t="n">
        <f aca="false">IFERROR(SUMIFS('1-3.CAPA'!$WQ:$WQ,'1-3.CAPA'!$B:$B,$C32)/COUNTIFS('1-3.CAPA'!$B:$B,$C32,'1-3.CAPA'!$V:$V,"●"),0)</f>
        <v>0.0813484848484849</v>
      </c>
      <c r="Z32" s="0" t="n">
        <f aca="false">IFERROR(SUMIFS('1-3.CAPA'!$ZE:$ZE,'1-3.CAPA'!$B:$B,$C32)/COUNTIFS('1-3.CAPA'!$B:$B,$C32,'1-3.CAPA'!$V:$V,"●"),0)</f>
        <v>0.00786666666666667</v>
      </c>
      <c r="AA32" s="0" t="n">
        <f aca="false">IFERROR(SUMIFS('1-3.CAPA'!$ABS:$ABS,'1-3.CAPA'!$B:$B,$C32)/COUNTIFS('1-3.CAPA'!$B:$B,$C32,'1-3.CAPA'!$V:$V,"●"),0)</f>
        <v>0.0674285714285714</v>
      </c>
      <c r="AB32" s="0" t="n">
        <f aca="false">IFERROR(SUMIFS('1-3.CAPA'!$AEG:$AEG,'1-3.CAPA'!$B:$B,$C32)/COUNTIFS('1-3.CAPA'!$B:$B,$C32,'1-3.CAPA'!$V:$V,"●"),0)</f>
        <v>0</v>
      </c>
      <c r="AC32" s="0" t="e">
        <f aca="false">SUM($D32:$O32)</f>
        <v>#N/A</v>
      </c>
      <c r="AD32" s="0" t="e">
        <f aca="false">IF($AC32&gt;100,"OVER",IF($AC32&gt;0,INT($AC32*100%)&amp;" h","-"))</f>
        <v>#N/A</v>
      </c>
      <c r="AE32" s="0" t="n">
        <f aca="false">COUNT($D32:$O32)</f>
        <v>11</v>
      </c>
    </row>
    <row r="33" customFormat="false" ht="15" hidden="false" customHeight="false" outlineLevel="0" collapsed="false">
      <c r="B33" s="0" t="s">
        <v>98</v>
      </c>
      <c r="C33" s="0" t="s">
        <v>50</v>
      </c>
      <c r="D33" s="0" t="n">
        <f aca="false">SUMIFS('1-3.CAPA'!$CI:$CI,'1-3.CAPA'!$B:$B,$C33)</f>
        <v>0</v>
      </c>
      <c r="E33" s="0" t="n">
        <f aca="false">SUMIFS('1-3.CAPA'!$EW:$EW,'1-3.CAPA'!$B:$B,$C33)</f>
        <v>0</v>
      </c>
      <c r="F33" s="0" t="n">
        <f aca="false">SUMIFS('1-3.CAPA'!$HK:$HK,'1-3.CAPA'!$B:$B,$C33)</f>
        <v>0</v>
      </c>
      <c r="G33" s="0" t="n">
        <f aca="false">SUMIFS('1-3.CAPA'!$JY:$JY,'1-3.CAPA'!$B:$B,$C33)</f>
        <v>0</v>
      </c>
      <c r="H33" s="0" t="n">
        <f aca="false">SUMIFS('1-3.CAPA'!$MM:$MM,'1-3.CAPA'!$B:$B,$C33)</f>
        <v>0</v>
      </c>
      <c r="I33" s="0" t="n">
        <f aca="false">SUMIFS('1-3.CAPA'!$PA:$PA,'1-3.CAPA'!$B:$B,$C33)</f>
        <v>0</v>
      </c>
      <c r="J33" s="0" t="n">
        <f aca="false">SUMIFS('1-3.CAPA'!$RO:$RO,'1-3.CAPA'!$B:$B,$C33)</f>
        <v>0</v>
      </c>
      <c r="K33" s="0" t="n">
        <f aca="false">SUMIFS('1-3.CAPA'!$UC:$UC,'1-3.CAPA'!$B:$B,$C33)</f>
        <v>0</v>
      </c>
      <c r="L33" s="0" t="n">
        <f aca="false">SUMIFS('1-3.CAPA'!$WQ:$WQ,'1-3.CAPA'!$B:$B,$C33)</f>
        <v>0</v>
      </c>
      <c r="M33" s="0" t="n">
        <f aca="false">SUMIFS('1-3.CAPA'!$ZE:$ZE,'1-3.CAPA'!$B:$B,$C33)</f>
        <v>0</v>
      </c>
      <c r="N33" s="0" t="n">
        <f aca="false">SUMIFS('1-3.CAPA'!$ABS:$ABS,'1-3.CAPA'!$B:$B,$C33)</f>
        <v>0</v>
      </c>
      <c r="O33" s="0" t="n">
        <f aca="false">SUMIFS('1-3.CAPA'!$AEG:$AEG,'1-3.CAPA'!$B:$B,$C33)</f>
        <v>0</v>
      </c>
      <c r="Q33" s="0" t="n">
        <f aca="false">IFERROR(SUMIFS('1-3.CAPA'!$CI:$CI,'1-3.CAPA'!$B:$B,$C33)/COUNTIFS('1-3.CAPA'!$B:$B,$C33,'1-3.CAPA'!$V:$V,"●"),0)</f>
        <v>0</v>
      </c>
      <c r="R33" s="0" t="n">
        <f aca="false">IFERROR(SUMIFS('1-3.CAPA'!$EW:$EW,'1-3.CAPA'!$B:$B,$C33)/COUNTIFS('1-3.CAPA'!$B:$B,$C33,'1-3.CAPA'!$V:$V,"●"),0)</f>
        <v>0</v>
      </c>
      <c r="S33" s="0" t="n">
        <f aca="false">IFERROR(SUMIFS('1-3.CAPA'!$HK:$HK,'1-3.CAPA'!$B:$B,$C33)/COUNTIFS('1-3.CAPA'!$B:$B,$C33,'1-3.CAPA'!$V:$V,"●"),0)</f>
        <v>0</v>
      </c>
      <c r="T33" s="0" t="n">
        <f aca="false">IFERROR(SUMIFS('1-3.CAPA'!$JY:$JY,'1-3.CAPA'!$B:$B,$C33)/COUNTIFS('1-3.CAPA'!$B:$B,$C33,'1-3.CAPA'!$V:$V,"●"),0)</f>
        <v>0</v>
      </c>
      <c r="U33" s="0" t="n">
        <f aca="false">IFERROR(SUMIFS('1-3.CAPA'!$MM:$MM,'1-3.CAPA'!$B:$B,$C33)/COUNTIFS('1-3.CAPA'!$B:$B,$C33,'1-3.CAPA'!$V:$V,"●"),0)</f>
        <v>0</v>
      </c>
      <c r="V33" s="0" t="n">
        <f aca="false">IFERROR(SUMIFS('1-3.CAPA'!$PA:$PA,'1-3.CAPA'!$B:$B,$C33)/COUNTIFS('1-3.CAPA'!$B:$B,$C33,'1-3.CAPA'!$V:$V,"●"),0)</f>
        <v>0</v>
      </c>
      <c r="W33" s="0" t="n">
        <f aca="false">IFERROR(SUMIFS('1-3.CAPA'!$RO:$RO,'1-3.CAPA'!$B:$B,$C33)/COUNTIFS('1-3.CAPA'!$B:$B,$C33,'1-3.CAPA'!$V:$V,"●"),0)</f>
        <v>0</v>
      </c>
      <c r="X33" s="0" t="n">
        <f aca="false">IFERROR(SUMIFS('1-3.CAPA'!$UC:$UC,'1-3.CAPA'!$B:$B,$C33)/COUNTIFS('1-3.CAPA'!$B:$B,$C33,'1-3.CAPA'!$V:$V,"●"),0)</f>
        <v>0</v>
      </c>
      <c r="Y33" s="0" t="n">
        <f aca="false">IFERROR(SUMIFS('1-3.CAPA'!$WQ:$WQ,'1-3.CAPA'!$B:$B,$C33)/COUNTIFS('1-3.CAPA'!$B:$B,$C33,'1-3.CAPA'!$V:$V,"●"),0)</f>
        <v>0</v>
      </c>
      <c r="Z33" s="0" t="n">
        <f aca="false">IFERROR(SUMIFS('1-3.CAPA'!$ZE:$ZE,'1-3.CAPA'!$B:$B,$C33)/COUNTIFS('1-3.CAPA'!$B:$B,$C33,'1-3.CAPA'!$V:$V,"●"),0)</f>
        <v>0</v>
      </c>
      <c r="AA33" s="0" t="n">
        <f aca="false">IFERROR(SUMIFS('1-3.CAPA'!$ABS:$ABS,'1-3.CAPA'!$B:$B,$C33)/COUNTIFS('1-3.CAPA'!$B:$B,$C33,'1-3.CAPA'!$V:$V,"●"),0)</f>
        <v>0</v>
      </c>
      <c r="AB33" s="0" t="n">
        <f aca="false">IFERROR(SUMIFS('1-3.CAPA'!$AEG:$AEG,'1-3.CAPA'!$B:$B,$C33)/COUNTIFS('1-3.CAPA'!$B:$B,$C33,'1-3.CAPA'!$V:$V,"●"),0)</f>
        <v>0</v>
      </c>
      <c r="AC33" s="0" t="n">
        <f aca="false">SUM($D33:$O33)</f>
        <v>0</v>
      </c>
      <c r="AD33" s="0" t="str">
        <f aca="false">IF($AC33&gt;100,"OVER",IF($AC33&gt;0,INT($AC33*100%)&amp;" h","-"))</f>
        <v>-</v>
      </c>
      <c r="AE33" s="0" t="n">
        <f aca="false">COUNT($D33:$O33)</f>
        <v>12</v>
      </c>
    </row>
    <row r="34" customFormat="false" ht="15" hidden="false" customHeight="false" outlineLevel="0" collapsed="false">
      <c r="B34" s="0" t="s">
        <v>98</v>
      </c>
      <c r="C34" s="0" t="s">
        <v>319</v>
      </c>
      <c r="D34" s="0" t="n">
        <f aca="false">SUMIFS('1-3.CAPA'!$CI:$CI,'1-3.CAPA'!$B:$B,$C34)</f>
        <v>0.196091510416667</v>
      </c>
      <c r="E34" s="0" t="n">
        <f aca="false">SUMIFS('1-3.CAPA'!$EW:$EW,'1-3.CAPA'!$B:$B,$C34)</f>
        <v>0.131585544808201</v>
      </c>
      <c r="F34" s="0" t="n">
        <f aca="false">SUMIFS('1-3.CAPA'!$HK:$HK,'1-3.CAPA'!$B:$B,$C34)</f>
        <v>0.100725437973485</v>
      </c>
      <c r="G34" s="0" t="n">
        <f aca="false">SUMIFS('1-3.CAPA'!$JY:$JY,'1-3.CAPA'!$B:$B,$C34)</f>
        <v>0.199120473090278</v>
      </c>
      <c r="H34" s="0" t="n">
        <f aca="false">SUMIFS('1-3.CAPA'!$MM:$MM,'1-3.CAPA'!$B:$B,$C34)</f>
        <v>0.149017116402116</v>
      </c>
      <c r="I34" s="0" t="n">
        <f aca="false">SUMIFS('1-3.CAPA'!$PA:$PA,'1-3.CAPA'!$B:$B,$C34)</f>
        <v>0.117483467487374</v>
      </c>
      <c r="J34" s="0" t="n">
        <f aca="false">SUMIFS('1-3.CAPA'!$RO:$RO,'1-3.CAPA'!$B:$B,$C34)</f>
        <v>0.168660947048611</v>
      </c>
      <c r="K34" s="0" t="n">
        <f aca="false">SUMIFS('1-3.CAPA'!$UC:$UC,'1-3.CAPA'!$B:$B,$C34)</f>
        <v>0.187307177992725</v>
      </c>
      <c r="L34" s="0" t="n">
        <f aca="false">SUMIFS('1-3.CAPA'!$WQ:$WQ,'1-3.CAPA'!$B:$B,$C34)</f>
        <v>0.133504655934343</v>
      </c>
      <c r="M34" s="0" t="n">
        <f aca="false">SUMIFS('1-3.CAPA'!$ZE:$ZE,'1-3.CAPA'!$B:$B,$C34)</f>
        <v>0.166665594618056</v>
      </c>
      <c r="N34" s="0" t="n">
        <f aca="false">SUMIFS('1-3.CAPA'!$ABS:$ABS,'1-3.CAPA'!$B:$B,$C34)</f>
        <v>0.147853215939153</v>
      </c>
      <c r="O34" s="0" t="n">
        <f aca="false">SUMIFS('1-3.CAPA'!$AEG:$AEG,'1-3.CAPA'!$B:$B,$C34)</f>
        <v>0.112880744949495</v>
      </c>
      <c r="Q34" s="0" t="n">
        <f aca="false">IFERROR(SUMIFS('1-3.CAPA'!$CI:$CI,'1-3.CAPA'!$B:$B,$C34)/COUNTIFS('1-3.CAPA'!$B:$B,$C34,'1-3.CAPA'!$V:$V,"●"),0)</f>
        <v>0.0653638368055556</v>
      </c>
      <c r="R34" s="0" t="n">
        <f aca="false">IFERROR(SUMIFS('1-3.CAPA'!$EW:$EW,'1-3.CAPA'!$B:$B,$C34)/COUNTIFS('1-3.CAPA'!$B:$B,$C34,'1-3.CAPA'!$V:$V,"●"),0)</f>
        <v>0.0438618482694004</v>
      </c>
      <c r="S34" s="0" t="n">
        <f aca="false">IFERROR(SUMIFS('1-3.CAPA'!$HK:$HK,'1-3.CAPA'!$B:$B,$C34)/COUNTIFS('1-3.CAPA'!$B:$B,$C34,'1-3.CAPA'!$V:$V,"●"),0)</f>
        <v>0.0335751459911616</v>
      </c>
      <c r="T34" s="0" t="n">
        <f aca="false">IFERROR(SUMIFS('1-3.CAPA'!$JY:$JY,'1-3.CAPA'!$B:$B,$C34)/COUNTIFS('1-3.CAPA'!$B:$B,$C34,'1-3.CAPA'!$V:$V,"●"),0)</f>
        <v>0.0663734910300926</v>
      </c>
      <c r="U34" s="0" t="n">
        <f aca="false">IFERROR(SUMIFS('1-3.CAPA'!$MM:$MM,'1-3.CAPA'!$B:$B,$C34)/COUNTIFS('1-3.CAPA'!$B:$B,$C34,'1-3.CAPA'!$V:$V,"●"),0)</f>
        <v>0.0496723721340388</v>
      </c>
      <c r="V34" s="0" t="n">
        <f aca="false">IFERROR(SUMIFS('1-3.CAPA'!$PA:$PA,'1-3.CAPA'!$B:$B,$C34)/COUNTIFS('1-3.CAPA'!$B:$B,$C34,'1-3.CAPA'!$V:$V,"●"),0)</f>
        <v>0.0391611558291246</v>
      </c>
      <c r="W34" s="0" t="n">
        <f aca="false">IFERROR(SUMIFS('1-3.CAPA'!$RO:$RO,'1-3.CAPA'!$B:$B,$C34)/COUNTIFS('1-3.CAPA'!$B:$B,$C34,'1-3.CAPA'!$V:$V,"●"),0)</f>
        <v>0.0562203156828704</v>
      </c>
      <c r="X34" s="0" t="n">
        <f aca="false">IFERROR(SUMIFS('1-3.CAPA'!$UC:$UC,'1-3.CAPA'!$B:$B,$C34)/COUNTIFS('1-3.CAPA'!$B:$B,$C34,'1-3.CAPA'!$V:$V,"●"),0)</f>
        <v>0.062435725997575</v>
      </c>
      <c r="Y34" s="0" t="n">
        <f aca="false">IFERROR(SUMIFS('1-3.CAPA'!$WQ:$WQ,'1-3.CAPA'!$B:$B,$C34)/COUNTIFS('1-3.CAPA'!$B:$B,$C34,'1-3.CAPA'!$V:$V,"●"),0)</f>
        <v>0.0445015519781145</v>
      </c>
      <c r="Z34" s="0" t="n">
        <f aca="false">IFERROR(SUMIFS('1-3.CAPA'!$ZE:$ZE,'1-3.CAPA'!$B:$B,$C34)/COUNTIFS('1-3.CAPA'!$B:$B,$C34,'1-3.CAPA'!$V:$V,"●"),0)</f>
        <v>0.0555551982060185</v>
      </c>
      <c r="AA34" s="0" t="n">
        <f aca="false">IFERROR(SUMIFS('1-3.CAPA'!$ABS:$ABS,'1-3.CAPA'!$B:$B,$C34)/COUNTIFS('1-3.CAPA'!$B:$B,$C34,'1-3.CAPA'!$V:$V,"●"),0)</f>
        <v>0.0492844053130511</v>
      </c>
      <c r="AB34" s="0" t="n">
        <f aca="false">IFERROR(SUMIFS('1-3.CAPA'!$AEG:$AEG,'1-3.CAPA'!$B:$B,$C34)/COUNTIFS('1-3.CAPA'!$B:$B,$C34,'1-3.CAPA'!$V:$V,"●"),0)</f>
        <v>0.037626914983165</v>
      </c>
      <c r="AC34" s="0" t="n">
        <f aca="false">SUM($D34:$O34)</f>
        <v>1.8108958866605</v>
      </c>
      <c r="AD34" s="0" t="str">
        <f aca="false">IF($AC34&gt;100,"OVER",IF($AC34&gt;0,INT($AC34*100%)&amp;" h","-"))</f>
        <v>1 h</v>
      </c>
      <c r="AE34" s="0" t="n">
        <f aca="false">COUNT($D34:$O34)</f>
        <v>12</v>
      </c>
    </row>
    <row r="35" customFormat="false" ht="15" hidden="false" customHeight="false" outlineLevel="0" collapsed="false">
      <c r="B35" s="0" t="s">
        <v>99</v>
      </c>
      <c r="C35" s="0" t="s">
        <v>311</v>
      </c>
      <c r="D35" s="0" t="n">
        <f aca="false">SUMIFS('1-3.CAPA'!$CJ:$CJ,'1-3.CAPA'!$B:$B,$C35)</f>
        <v>0.214149270833333</v>
      </c>
      <c r="E35" s="0" t="n">
        <f aca="false">SUMIFS('1-3.CAPA'!$EX:$EX,'1-3.CAPA'!$B:$B,$C35)</f>
        <v>0.147332543816138</v>
      </c>
      <c r="F35" s="0" t="n">
        <f aca="false">SUMIFS('1-3.CAPA'!$HL:$HL,'1-3.CAPA'!$B:$B,$C35)</f>
        <v>0.153021957859848</v>
      </c>
      <c r="G35" s="0" t="n">
        <f aca="false">SUMIFS('1-3.CAPA'!$JZ:$JZ,'1-3.CAPA'!$B:$B,$C35)</f>
        <v>0.290617144965278</v>
      </c>
      <c r="H35" s="0" t="n">
        <f aca="false">SUMIFS('1-3.CAPA'!$MN:$MN,'1-3.CAPA'!$B:$B,$C35)</f>
        <v>0.198524036871693</v>
      </c>
      <c r="I35" s="0" t="n">
        <f aca="false">SUMIFS('1-3.CAPA'!$PB:$PB,'1-3.CAPA'!$B:$B,$C35)</f>
        <v>0.180021496212121</v>
      </c>
      <c r="J35" s="0" t="n">
        <f aca="false">SUMIFS('1-3.CAPA'!$RP:$RP,'1-3.CAPA'!$B:$B,$C35)</f>
        <v>0.167797730034722</v>
      </c>
      <c r="K35" s="0" t="n">
        <f aca="false">SUMIFS('1-3.CAPA'!$UD:$UD,'1-3.CAPA'!$B:$B,$C35)</f>
        <v>0.158358813244048</v>
      </c>
      <c r="L35" s="0" t="n">
        <f aca="false">SUMIFS('1-3.CAPA'!$WR:$WR,'1-3.CAPA'!$B:$B,$C35)</f>
        <v>0.18580413510101</v>
      </c>
      <c r="M35" s="0" t="n">
        <f aca="false">SUMIFS('1-3.CAPA'!$ZF:$ZF,'1-3.CAPA'!$B:$B,$C35)</f>
        <v>0.15763010546875</v>
      </c>
      <c r="N35" s="0" t="n">
        <f aca="false">SUMIFS('1-3.CAPA'!$ABT:$ABT,'1-3.CAPA'!$B:$B,$C35)</f>
        <v>0.178642886078042</v>
      </c>
      <c r="O35" s="0" t="e">
        <f aca="false">SUMIFS('1-3.CAPA'!$AEH:$AEH,'1-3.CAPA'!$B:$B,$C35)</f>
        <v>#N/A</v>
      </c>
      <c r="Q35" s="0" t="n">
        <f aca="false">IFERROR(SUMIFS('1-3.CAPA'!$CJ:$CJ,'1-3.CAPA'!$B:$B,$C35)/COUNTIFS('1-3.CAPA'!$B:$B,$C35,'1-3.CAPA'!$W:$W,"●"),0)</f>
        <v>0.0267686588541667</v>
      </c>
      <c r="R35" s="0" t="n">
        <f aca="false">IFERROR(SUMIFS('1-3.CAPA'!$EX:$EX,'1-3.CAPA'!$B:$B,$C35)/COUNTIFS('1-3.CAPA'!$B:$B,$C35,'1-3.CAPA'!$W:$W,"●"),0)</f>
        <v>0.0184165679770172</v>
      </c>
      <c r="S35" s="0" t="n">
        <f aca="false">IFERROR(SUMIFS('1-3.CAPA'!$HL:$HL,'1-3.CAPA'!$B:$B,$C35)/COUNTIFS('1-3.CAPA'!$B:$B,$C35,'1-3.CAPA'!$W:$W,"●"),0)</f>
        <v>0.0191277447324811</v>
      </c>
      <c r="T35" s="0" t="n">
        <f aca="false">IFERROR(SUMIFS('1-3.CAPA'!$JZ:$JZ,'1-3.CAPA'!$B:$B,$C35)/COUNTIFS('1-3.CAPA'!$B:$B,$C35,'1-3.CAPA'!$W:$W,"●"),0)</f>
        <v>0.0363271431206597</v>
      </c>
      <c r="U35" s="0" t="n">
        <f aca="false">IFERROR(SUMIFS('1-3.CAPA'!$MN:$MN,'1-3.CAPA'!$B:$B,$C35)/COUNTIFS('1-3.CAPA'!$B:$B,$C35,'1-3.CAPA'!$W:$W,"●"),0)</f>
        <v>0.0248155046089616</v>
      </c>
      <c r="V35" s="0" t="n">
        <f aca="false">IFERROR(SUMIFS('1-3.CAPA'!$PB:$PB,'1-3.CAPA'!$B:$B,$C35)/COUNTIFS('1-3.CAPA'!$B:$B,$C35,'1-3.CAPA'!$W:$W,"●"),0)</f>
        <v>0.0225026870265152</v>
      </c>
      <c r="W35" s="0" t="n">
        <f aca="false">IFERROR(SUMIFS('1-3.CAPA'!$RP:$RP,'1-3.CAPA'!$B:$B,$C35)/COUNTIFS('1-3.CAPA'!$B:$B,$C35,'1-3.CAPA'!$W:$W,"●"),0)</f>
        <v>0.0209747162543403</v>
      </c>
      <c r="X35" s="0" t="n">
        <f aca="false">IFERROR(SUMIFS('1-3.CAPA'!$UD:$UD,'1-3.CAPA'!$B:$B,$C35)/COUNTIFS('1-3.CAPA'!$B:$B,$C35,'1-3.CAPA'!$W:$W,"●"),0)</f>
        <v>0.019794851655506</v>
      </c>
      <c r="Y35" s="0" t="n">
        <f aca="false">IFERROR(SUMIFS('1-3.CAPA'!$WR:$WR,'1-3.CAPA'!$B:$B,$C35)/COUNTIFS('1-3.CAPA'!$B:$B,$C35,'1-3.CAPA'!$W:$W,"●"),0)</f>
        <v>0.0232255168876263</v>
      </c>
      <c r="Z35" s="0" t="n">
        <f aca="false">IFERROR(SUMIFS('1-3.CAPA'!$ZF:$ZF,'1-3.CAPA'!$B:$B,$C35)/COUNTIFS('1-3.CAPA'!$B:$B,$C35,'1-3.CAPA'!$W:$W,"●"),0)</f>
        <v>0.0197037631835938</v>
      </c>
      <c r="AA35" s="0" t="n">
        <f aca="false">IFERROR(SUMIFS('1-3.CAPA'!$ABT:$ABT,'1-3.CAPA'!$B:$B,$C35)/COUNTIFS('1-3.CAPA'!$B:$B,$C35,'1-3.CAPA'!$W:$W,"●"),0)</f>
        <v>0.0223303607597553</v>
      </c>
      <c r="AB35" s="0" t="n">
        <f aca="false">IFERROR(SUMIFS('1-3.CAPA'!$AEH:$AEH,'1-3.CAPA'!$B:$B,$C35)/COUNTIFS('1-3.CAPA'!$B:$B,$C35,'1-3.CAPA'!$W:$W,"●"),0)</f>
        <v>0</v>
      </c>
      <c r="AC35" s="0" t="e">
        <f aca="false">SUM($D35:$O35)</f>
        <v>#N/A</v>
      </c>
      <c r="AD35" s="0" t="e">
        <f aca="false">IF($AC35&gt;100,"OVER",IF($AC35&gt;0,INT($AC35*100%)&amp;" h","-"))</f>
        <v>#N/A</v>
      </c>
      <c r="AE35" s="0" t="n">
        <f aca="false">COUNT($D35:$O35)</f>
        <v>11</v>
      </c>
    </row>
    <row r="36" customFormat="false" ht="15" hidden="false" customHeight="false" outlineLevel="0" collapsed="false">
      <c r="B36" s="0" t="s">
        <v>99</v>
      </c>
      <c r="C36" s="0" t="str">
        <f aca="false">'PART METHOD'!$D$4</f>
        <v>FMCNC1</v>
      </c>
      <c r="D36" s="0" t="n">
        <f aca="false">SUMIFS('1-3.CAPA'!$CJ:$CJ,'1-3.CAPA'!$B:$B,$C36)</f>
        <v>0</v>
      </c>
      <c r="E36" s="0" t="n">
        <f aca="false">SUMIFS('1-3.CAPA'!$EX:$EX,'1-3.CAPA'!$B:$B,$C36)</f>
        <v>0</v>
      </c>
      <c r="F36" s="0" t="n">
        <f aca="false">SUMIFS('1-3.CAPA'!$HL:$HL,'1-3.CAPA'!$B:$B,$C36)</f>
        <v>0</v>
      </c>
      <c r="G36" s="0" t="n">
        <f aca="false">SUMIFS('1-3.CAPA'!$JZ:$JZ,'1-3.CAPA'!$B:$B,$C36)</f>
        <v>0</v>
      </c>
      <c r="H36" s="0" t="n">
        <f aca="false">SUMIFS('1-3.CAPA'!$MN:$MN,'1-3.CAPA'!$B:$B,$C36)</f>
        <v>0</v>
      </c>
      <c r="I36" s="0" t="n">
        <f aca="false">SUMIFS('1-3.CAPA'!$PB:$PB,'1-3.CAPA'!$B:$B,$C36)</f>
        <v>0</v>
      </c>
      <c r="J36" s="0" t="n">
        <f aca="false">SUMIFS('1-3.CAPA'!$RP:$RP,'1-3.CAPA'!$B:$B,$C36)</f>
        <v>0</v>
      </c>
      <c r="K36" s="0" t="n">
        <f aca="false">SUMIFS('1-3.CAPA'!$UD:$UD,'1-3.CAPA'!$B:$B,$C36)</f>
        <v>0</v>
      </c>
      <c r="L36" s="0" t="n">
        <f aca="false">SUMIFS('1-3.CAPA'!$WR:$WR,'1-3.CAPA'!$B:$B,$C36)</f>
        <v>0</v>
      </c>
      <c r="M36" s="0" t="n">
        <f aca="false">SUMIFS('1-3.CAPA'!$ZF:$ZF,'1-3.CAPA'!$B:$B,$C36)</f>
        <v>0</v>
      </c>
      <c r="N36" s="0" t="n">
        <f aca="false">SUMIFS('1-3.CAPA'!$ABT:$ABT,'1-3.CAPA'!$B:$B,$C36)</f>
        <v>0</v>
      </c>
      <c r="O36" s="0" t="n">
        <f aca="false">SUMIFS('1-3.CAPA'!$AEH:$AEH,'1-3.CAPA'!$B:$B,$C36)</f>
        <v>0</v>
      </c>
      <c r="Q36" s="0" t="n">
        <f aca="false">IFERROR(SUMIFS('1-3.CAPA'!$CJ:$CJ,'1-3.CAPA'!$B:$B,$C36)/COUNTIFS('1-3.CAPA'!$B:$B,$C36,'1-3.CAPA'!$W:$W,"●"),0)</f>
        <v>0</v>
      </c>
      <c r="R36" s="0" t="n">
        <f aca="false">IFERROR(SUMIFS('1-3.CAPA'!$EX:$EX,'1-3.CAPA'!$B:$B,$C36)/COUNTIFS('1-3.CAPA'!$B:$B,$C36,'1-3.CAPA'!$W:$W,"●"),0)</f>
        <v>0</v>
      </c>
      <c r="S36" s="0" t="n">
        <f aca="false">IFERROR(SUMIFS('1-3.CAPA'!$HL:$HL,'1-3.CAPA'!$B:$B,$C36)/COUNTIFS('1-3.CAPA'!$B:$B,$C36,'1-3.CAPA'!$W:$W,"●"),0)</f>
        <v>0</v>
      </c>
      <c r="T36" s="0" t="n">
        <f aca="false">IFERROR(SUMIFS('1-3.CAPA'!$JZ:$JZ,'1-3.CAPA'!$B:$B,$C36)/COUNTIFS('1-3.CAPA'!$B:$B,$C36,'1-3.CAPA'!$W:$W,"●"),0)</f>
        <v>0</v>
      </c>
      <c r="U36" s="0" t="n">
        <f aca="false">IFERROR(SUMIFS('1-3.CAPA'!$MN:$MN,'1-3.CAPA'!$B:$B,$C36)/COUNTIFS('1-3.CAPA'!$B:$B,$C36,'1-3.CAPA'!$W:$W,"●"),0)</f>
        <v>0</v>
      </c>
      <c r="V36" s="0" t="n">
        <f aca="false">IFERROR(SUMIFS('1-3.CAPA'!$PB:$PB,'1-3.CAPA'!$B:$B,$C36)/COUNTIFS('1-3.CAPA'!$B:$B,$C36,'1-3.CAPA'!$W:$W,"●"),0)</f>
        <v>0</v>
      </c>
      <c r="W36" s="0" t="n">
        <f aca="false">IFERROR(SUMIFS('1-3.CAPA'!$RP:$RP,'1-3.CAPA'!$B:$B,$C36)/COUNTIFS('1-3.CAPA'!$B:$B,$C36,'1-3.CAPA'!$W:$W,"●"),0)</f>
        <v>0</v>
      </c>
      <c r="X36" s="0" t="n">
        <f aca="false">IFERROR(SUMIFS('1-3.CAPA'!$UD:$UD,'1-3.CAPA'!$B:$B,$C36)/COUNTIFS('1-3.CAPA'!$B:$B,$C36,'1-3.CAPA'!$W:$W,"●"),0)</f>
        <v>0</v>
      </c>
      <c r="Y36" s="0" t="n">
        <f aca="false">IFERROR(SUMIFS('1-3.CAPA'!$WR:$WR,'1-3.CAPA'!$B:$B,$C36)/COUNTIFS('1-3.CAPA'!$B:$B,$C36,'1-3.CAPA'!$W:$W,"●"),0)</f>
        <v>0</v>
      </c>
      <c r="Z36" s="0" t="n">
        <f aca="false">IFERROR(SUMIFS('1-3.CAPA'!$ZF:$ZF,'1-3.CAPA'!$B:$B,$C36)/COUNTIFS('1-3.CAPA'!$B:$B,$C36,'1-3.CAPA'!$W:$W,"●"),0)</f>
        <v>0</v>
      </c>
      <c r="AA36" s="0" t="n">
        <f aca="false">IFERROR(SUMIFS('1-3.CAPA'!$ABT:$ABT,'1-3.CAPA'!$B:$B,$C36)/COUNTIFS('1-3.CAPA'!$B:$B,$C36,'1-3.CAPA'!$W:$W,"●"),0)</f>
        <v>0</v>
      </c>
      <c r="AB36" s="0" t="n">
        <f aca="false">IFERROR(SUMIFS('1-3.CAPA'!$AEH:$AEH,'1-3.CAPA'!$B:$B,$C36)/COUNTIFS('1-3.CAPA'!$B:$B,$C36,'1-3.CAPA'!$W:$W,"●"),0)</f>
        <v>0</v>
      </c>
      <c r="AC36" s="0" t="n">
        <f aca="false">SUM($D36:$O36)</f>
        <v>0</v>
      </c>
      <c r="AD36" s="0" t="str">
        <f aca="false">IF($AC36&gt;100,"OVER",IF($AC36&gt;0,INT($AC36*100%)&amp;" h","-"))</f>
        <v>-</v>
      </c>
      <c r="AE36" s="0" t="n">
        <f aca="false">COUNT($D36:$O36)</f>
        <v>12</v>
      </c>
    </row>
    <row r="37" customFormat="false" ht="15" hidden="false" customHeight="false" outlineLevel="0" collapsed="false">
      <c r="B37" s="0" t="s">
        <v>99</v>
      </c>
      <c r="C37" s="0" t="str">
        <f aca="false">'PART METHOD'!$D$6</f>
        <v>FMCNC2</v>
      </c>
      <c r="D37" s="0" t="n">
        <f aca="false">SUMIFS('1-3.CAPA'!$CJ:$CJ,'1-3.CAPA'!$B:$B,$C37)</f>
        <v>0</v>
      </c>
      <c r="E37" s="0" t="n">
        <f aca="false">SUMIFS('1-3.CAPA'!$EX:$EX,'1-3.CAPA'!$B:$B,$C37)</f>
        <v>0</v>
      </c>
      <c r="F37" s="0" t="n">
        <f aca="false">SUMIFS('1-3.CAPA'!$HL:$HL,'1-3.CAPA'!$B:$B,$C37)</f>
        <v>0</v>
      </c>
      <c r="G37" s="0" t="n">
        <f aca="false">SUMIFS('1-3.CAPA'!$JZ:$JZ,'1-3.CAPA'!$B:$B,$C37)</f>
        <v>0</v>
      </c>
      <c r="H37" s="0" t="n">
        <f aca="false">SUMIFS('1-3.CAPA'!$MN:$MN,'1-3.CAPA'!$B:$B,$C37)</f>
        <v>0</v>
      </c>
      <c r="I37" s="0" t="n">
        <f aca="false">SUMIFS('1-3.CAPA'!$PB:$PB,'1-3.CAPA'!$B:$B,$C37)</f>
        <v>0</v>
      </c>
      <c r="J37" s="0" t="n">
        <f aca="false">SUMIFS('1-3.CAPA'!$RP:$RP,'1-3.CAPA'!$B:$B,$C37)</f>
        <v>0</v>
      </c>
      <c r="K37" s="0" t="n">
        <f aca="false">SUMIFS('1-3.CAPA'!$UD:$UD,'1-3.CAPA'!$B:$B,$C37)</f>
        <v>0</v>
      </c>
      <c r="L37" s="0" t="n">
        <f aca="false">SUMIFS('1-3.CAPA'!$WR:$WR,'1-3.CAPA'!$B:$B,$C37)</f>
        <v>0</v>
      </c>
      <c r="M37" s="0" t="n">
        <f aca="false">SUMIFS('1-3.CAPA'!$ZF:$ZF,'1-3.CAPA'!$B:$B,$C37)</f>
        <v>0</v>
      </c>
      <c r="N37" s="0" t="n">
        <f aca="false">SUMIFS('1-3.CAPA'!$ABT:$ABT,'1-3.CAPA'!$B:$B,$C37)</f>
        <v>0</v>
      </c>
      <c r="O37" s="0" t="n">
        <f aca="false">SUMIFS('1-3.CAPA'!$AEH:$AEH,'1-3.CAPA'!$B:$B,$C37)</f>
        <v>0</v>
      </c>
      <c r="Q37" s="0" t="n">
        <f aca="false">IFERROR(SUMIFS('1-3.CAPA'!$CJ:$CJ,'1-3.CAPA'!$B:$B,$C37)/COUNTIFS('1-3.CAPA'!$B:$B,$C37,'1-3.CAPA'!$W:$W,"●"),0)</f>
        <v>0</v>
      </c>
      <c r="R37" s="0" t="n">
        <f aca="false">IFERROR(SUMIFS('1-3.CAPA'!$EX:$EX,'1-3.CAPA'!$B:$B,$C37)/COUNTIFS('1-3.CAPA'!$B:$B,$C37,'1-3.CAPA'!$W:$W,"●"),0)</f>
        <v>0</v>
      </c>
      <c r="S37" s="0" t="n">
        <f aca="false">IFERROR(SUMIFS('1-3.CAPA'!$HL:$HL,'1-3.CAPA'!$B:$B,$C37)/COUNTIFS('1-3.CAPA'!$B:$B,$C37,'1-3.CAPA'!$W:$W,"●"),0)</f>
        <v>0</v>
      </c>
      <c r="T37" s="0" t="n">
        <f aca="false">IFERROR(SUMIFS('1-3.CAPA'!$JZ:$JZ,'1-3.CAPA'!$B:$B,$C37)/COUNTIFS('1-3.CAPA'!$B:$B,$C37,'1-3.CAPA'!$W:$W,"●"),0)</f>
        <v>0</v>
      </c>
      <c r="U37" s="0" t="n">
        <f aca="false">IFERROR(SUMIFS('1-3.CAPA'!$MN:$MN,'1-3.CAPA'!$B:$B,$C37)/COUNTIFS('1-3.CAPA'!$B:$B,$C37,'1-3.CAPA'!$W:$W,"●"),0)</f>
        <v>0</v>
      </c>
      <c r="V37" s="0" t="n">
        <f aca="false">IFERROR(SUMIFS('1-3.CAPA'!$PB:$PB,'1-3.CAPA'!$B:$B,$C37)/COUNTIFS('1-3.CAPA'!$B:$B,$C37,'1-3.CAPA'!$W:$W,"●"),0)</f>
        <v>0</v>
      </c>
      <c r="W37" s="0" t="n">
        <f aca="false">IFERROR(SUMIFS('1-3.CAPA'!$RP:$RP,'1-3.CAPA'!$B:$B,$C37)/COUNTIFS('1-3.CAPA'!$B:$B,$C37,'1-3.CAPA'!$W:$W,"●"),0)</f>
        <v>0</v>
      </c>
      <c r="X37" s="0" t="n">
        <f aca="false">IFERROR(SUMIFS('1-3.CAPA'!$UD:$UD,'1-3.CAPA'!$B:$B,$C37)/COUNTIFS('1-3.CAPA'!$B:$B,$C37,'1-3.CAPA'!$W:$W,"●"),0)</f>
        <v>0</v>
      </c>
      <c r="Y37" s="0" t="n">
        <f aca="false">IFERROR(SUMIFS('1-3.CAPA'!$WR:$WR,'1-3.CAPA'!$B:$B,$C37)/COUNTIFS('1-3.CAPA'!$B:$B,$C37,'1-3.CAPA'!$W:$W,"●"),0)</f>
        <v>0</v>
      </c>
      <c r="Z37" s="0" t="n">
        <f aca="false">IFERROR(SUMIFS('1-3.CAPA'!$ZF:$ZF,'1-3.CAPA'!$B:$B,$C37)/COUNTIFS('1-3.CAPA'!$B:$B,$C37,'1-3.CAPA'!$W:$W,"●"),0)</f>
        <v>0</v>
      </c>
      <c r="AA37" s="0" t="n">
        <f aca="false">IFERROR(SUMIFS('1-3.CAPA'!$ABT:$ABT,'1-3.CAPA'!$B:$B,$C37)/COUNTIFS('1-3.CAPA'!$B:$B,$C37,'1-3.CAPA'!$W:$W,"●"),0)</f>
        <v>0</v>
      </c>
      <c r="AB37" s="0" t="n">
        <f aca="false">IFERROR(SUMIFS('1-3.CAPA'!$AEH:$AEH,'1-3.CAPA'!$B:$B,$C37)/COUNTIFS('1-3.CAPA'!$B:$B,$C37,'1-3.CAPA'!$W:$W,"●"),0)</f>
        <v>0</v>
      </c>
      <c r="AC37" s="0" t="n">
        <f aca="false">SUM($D37:$O37)</f>
        <v>0</v>
      </c>
      <c r="AD37" s="0" t="str">
        <f aca="false">IF($AC37&gt;100,"OVER",IF($AC37&gt;0,INT($AC37*100%)&amp;" h","-"))</f>
        <v>-</v>
      </c>
      <c r="AE37" s="0" t="n">
        <f aca="false">COUNT($D37:$O37)</f>
        <v>12</v>
      </c>
    </row>
    <row r="38" customFormat="false" ht="15" hidden="false" customHeight="false" outlineLevel="0" collapsed="false">
      <c r="B38" s="0" t="s">
        <v>99</v>
      </c>
      <c r="C38" s="0" t="s">
        <v>50</v>
      </c>
      <c r="D38" s="0" t="n">
        <f aca="false">SUMIFS('1-3.CAPA'!$CJ:$CJ,'1-3.CAPA'!$B:$B,$C38)</f>
        <v>0.0462682118055556</v>
      </c>
      <c r="E38" s="0" t="n">
        <f aca="false">SUMIFS('1-3.CAPA'!$EX:$EX,'1-3.CAPA'!$B:$B,$C38)</f>
        <v>0.038485193452381</v>
      </c>
      <c r="F38" s="0" t="n">
        <f aca="false">SUMIFS('1-3.CAPA'!$HL:$HL,'1-3.CAPA'!$B:$B,$C38)</f>
        <v>0.0377764678030303</v>
      </c>
      <c r="G38" s="0" t="n">
        <f aca="false">SUMIFS('1-3.CAPA'!$JZ:$JZ,'1-3.CAPA'!$B:$B,$C38)</f>
        <v>0.0522986310763889</v>
      </c>
      <c r="H38" s="0" t="n">
        <f aca="false">SUMIFS('1-3.CAPA'!$MN:$MN,'1-3.CAPA'!$B:$B,$C38)</f>
        <v>0.0411704117063492</v>
      </c>
      <c r="I38" s="0" t="n">
        <f aca="false">SUMIFS('1-3.CAPA'!$PB:$PB,'1-3.CAPA'!$B:$B,$C38)</f>
        <v>0.0284924242424242</v>
      </c>
      <c r="J38" s="0" t="n">
        <f aca="false">SUMIFS('1-3.CAPA'!$RP:$RP,'1-3.CAPA'!$B:$B,$C38)</f>
        <v>0.0581444097222222</v>
      </c>
      <c r="K38" s="0" t="n">
        <f aca="false">SUMIFS('1-3.CAPA'!$UD:$UD,'1-3.CAPA'!$B:$B,$C38)</f>
        <v>0.0304236235119048</v>
      </c>
      <c r="L38" s="0" t="n">
        <f aca="false">SUMIFS('1-3.CAPA'!$WR:$WR,'1-3.CAPA'!$B:$B,$C38)</f>
        <v>0.0347035827020202</v>
      </c>
      <c r="M38" s="0" t="n">
        <f aca="false">SUMIFS('1-3.CAPA'!$ZF:$ZF,'1-3.CAPA'!$B:$B,$C38)</f>
        <v>0.0437011171875</v>
      </c>
      <c r="N38" s="0" t="n">
        <f aca="false">SUMIFS('1-3.CAPA'!$ABT:$ABT,'1-3.CAPA'!$B:$B,$C38)</f>
        <v>0.0314321263227513</v>
      </c>
      <c r="O38" s="0" t="n">
        <f aca="false">SUMIFS('1-3.CAPA'!$AEH:$AEH,'1-3.CAPA'!$B:$B,$C38)</f>
        <v>0.0372338091856061</v>
      </c>
      <c r="Q38" s="0" t="n">
        <f aca="false">IFERROR(SUMIFS('1-3.CAPA'!$CJ:$CJ,'1-3.CAPA'!$B:$B,$C38)/COUNTIFS('1-3.CAPA'!$B:$B,$C38,'1-3.CAPA'!$W:$W,"●"),0)</f>
        <v>0.00925364236111111</v>
      </c>
      <c r="R38" s="0" t="n">
        <f aca="false">IFERROR(SUMIFS('1-3.CAPA'!$EX:$EX,'1-3.CAPA'!$B:$B,$C38)/COUNTIFS('1-3.CAPA'!$B:$B,$C38,'1-3.CAPA'!$W:$W,"●"),0)</f>
        <v>0.00769703869047619</v>
      </c>
      <c r="S38" s="0" t="n">
        <f aca="false">IFERROR(SUMIFS('1-3.CAPA'!$HL:$HL,'1-3.CAPA'!$B:$B,$C38)/COUNTIFS('1-3.CAPA'!$B:$B,$C38,'1-3.CAPA'!$W:$W,"●"),0)</f>
        <v>0.00755529356060606</v>
      </c>
      <c r="T38" s="0" t="n">
        <f aca="false">IFERROR(SUMIFS('1-3.CAPA'!$JZ:$JZ,'1-3.CAPA'!$B:$B,$C38)/COUNTIFS('1-3.CAPA'!$B:$B,$C38,'1-3.CAPA'!$W:$W,"●"),0)</f>
        <v>0.0104597262152778</v>
      </c>
      <c r="U38" s="0" t="n">
        <f aca="false">IFERROR(SUMIFS('1-3.CAPA'!$MN:$MN,'1-3.CAPA'!$B:$B,$C38)/COUNTIFS('1-3.CAPA'!$B:$B,$C38,'1-3.CAPA'!$W:$W,"●"),0)</f>
        <v>0.00823408234126984</v>
      </c>
      <c r="V38" s="0" t="n">
        <f aca="false">IFERROR(SUMIFS('1-3.CAPA'!$PB:$PB,'1-3.CAPA'!$B:$B,$C38)/COUNTIFS('1-3.CAPA'!$B:$B,$C38,'1-3.CAPA'!$W:$W,"●"),0)</f>
        <v>0.00569848484848485</v>
      </c>
      <c r="W38" s="0" t="n">
        <f aca="false">IFERROR(SUMIFS('1-3.CAPA'!$RP:$RP,'1-3.CAPA'!$B:$B,$C38)/COUNTIFS('1-3.CAPA'!$B:$B,$C38,'1-3.CAPA'!$W:$W,"●"),0)</f>
        <v>0.0116288819444444</v>
      </c>
      <c r="X38" s="0" t="n">
        <f aca="false">IFERROR(SUMIFS('1-3.CAPA'!$UD:$UD,'1-3.CAPA'!$B:$B,$C38)/COUNTIFS('1-3.CAPA'!$B:$B,$C38,'1-3.CAPA'!$W:$W,"●"),0)</f>
        <v>0.00608472470238095</v>
      </c>
      <c r="Y38" s="0" t="n">
        <f aca="false">IFERROR(SUMIFS('1-3.CAPA'!$WR:$WR,'1-3.CAPA'!$B:$B,$C38)/COUNTIFS('1-3.CAPA'!$B:$B,$C38,'1-3.CAPA'!$W:$W,"●"),0)</f>
        <v>0.00694071654040404</v>
      </c>
      <c r="Z38" s="0" t="n">
        <f aca="false">IFERROR(SUMIFS('1-3.CAPA'!$ZF:$ZF,'1-3.CAPA'!$B:$B,$C38)/COUNTIFS('1-3.CAPA'!$B:$B,$C38,'1-3.CAPA'!$W:$W,"●"),0)</f>
        <v>0.0087402234375</v>
      </c>
      <c r="AA38" s="0" t="n">
        <f aca="false">IFERROR(SUMIFS('1-3.CAPA'!$ABT:$ABT,'1-3.CAPA'!$B:$B,$C38)/COUNTIFS('1-3.CAPA'!$B:$B,$C38,'1-3.CAPA'!$W:$W,"●"),0)</f>
        <v>0.00628642526455026</v>
      </c>
      <c r="AB38" s="0" t="n">
        <f aca="false">IFERROR(SUMIFS('1-3.CAPA'!$AEH:$AEH,'1-3.CAPA'!$B:$B,$C38)/COUNTIFS('1-3.CAPA'!$B:$B,$C38,'1-3.CAPA'!$W:$W,"●"),0)</f>
        <v>0.00744676183712121</v>
      </c>
      <c r="AC38" s="0" t="n">
        <f aca="false">SUM($D38:$O38)</f>
        <v>0.480130008718134</v>
      </c>
      <c r="AD38" s="0" t="str">
        <f aca="false">IF($AC38&gt;100,"OVER",IF($AC38&gt;0,INT($AC38*100%)&amp;" h","-"))</f>
        <v>0 h</v>
      </c>
      <c r="AE38" s="0" t="n">
        <f aca="false">COUNT($D38:$O38)</f>
        <v>12</v>
      </c>
    </row>
    <row r="39" customFormat="false" ht="15" hidden="false" customHeight="false" outlineLevel="0" collapsed="false">
      <c r="B39" s="0" t="s">
        <v>99</v>
      </c>
      <c r="C39" s="0" t="s">
        <v>319</v>
      </c>
      <c r="D39" s="0" t="n">
        <f aca="false">SUMIFS('1-3.CAPA'!$CJ:$CJ,'1-3.CAPA'!$B:$B,$C39)</f>
        <v>0.0797624971064815</v>
      </c>
      <c r="E39" s="0" t="n">
        <f aca="false">SUMIFS('1-3.CAPA'!$EX:$EX,'1-3.CAPA'!$B:$B,$C39)</f>
        <v>0.0465812279541446</v>
      </c>
      <c r="F39" s="0" t="n">
        <f aca="false">SUMIFS('1-3.CAPA'!$HL:$HL,'1-3.CAPA'!$B:$B,$C39)</f>
        <v>0.0450628708964646</v>
      </c>
      <c r="G39" s="0" t="n">
        <f aca="false">SUMIFS('1-3.CAPA'!$JZ:$JZ,'1-3.CAPA'!$B:$B,$C39)</f>
        <v>0.0943252196180555</v>
      </c>
      <c r="H39" s="0" t="n">
        <f aca="false">SUMIFS('1-3.CAPA'!$MN:$MN,'1-3.CAPA'!$B:$B,$C39)</f>
        <v>0.0625220954585538</v>
      </c>
      <c r="I39" s="0" t="n">
        <f aca="false">SUMIFS('1-3.CAPA'!$PB:$PB,'1-3.CAPA'!$B:$B,$C39)</f>
        <v>0.0506870449284512</v>
      </c>
      <c r="J39" s="0" t="n">
        <f aca="false">SUMIFS('1-3.CAPA'!$RP:$RP,'1-3.CAPA'!$B:$B,$C39)</f>
        <v>0.0501215451388889</v>
      </c>
      <c r="K39" s="0" t="n">
        <f aca="false">SUMIFS('1-3.CAPA'!$UD:$UD,'1-3.CAPA'!$B:$B,$C39)</f>
        <v>0.0444865029761905</v>
      </c>
      <c r="L39" s="0" t="n">
        <f aca="false">SUMIFS('1-3.CAPA'!$WR:$WR,'1-3.CAPA'!$B:$B,$C39)</f>
        <v>0.05660304871633</v>
      </c>
      <c r="M39" s="0" t="n">
        <f aca="false">SUMIFS('1-3.CAPA'!$ZF:$ZF,'1-3.CAPA'!$B:$B,$C39)</f>
        <v>0.0498269921875</v>
      </c>
      <c r="N39" s="0" t="n">
        <f aca="false">SUMIFS('1-3.CAPA'!$ABT:$ABT,'1-3.CAPA'!$B:$B,$C39)</f>
        <v>0.0423886904761905</v>
      </c>
      <c r="O39" s="0" t="e">
        <f aca="false">SUMIFS('1-3.CAPA'!$AEH:$AEH,'1-3.CAPA'!$B:$B,$C39)</f>
        <v>#N/A</v>
      </c>
      <c r="Q39" s="0" t="n">
        <f aca="false">IFERROR(SUMIFS('1-3.CAPA'!$CJ:$CJ,'1-3.CAPA'!$B:$B,$C39)/COUNTIFS('1-3.CAPA'!$B:$B,$C39,'1-3.CAPA'!$W:$W,"●"),0)</f>
        <v>0.0398812485532407</v>
      </c>
      <c r="R39" s="0" t="n">
        <f aca="false">IFERROR(SUMIFS('1-3.CAPA'!$EX:$EX,'1-3.CAPA'!$B:$B,$C39)/COUNTIFS('1-3.CAPA'!$B:$B,$C39,'1-3.CAPA'!$W:$W,"●"),0)</f>
        <v>0.0232906139770723</v>
      </c>
      <c r="S39" s="0" t="n">
        <f aca="false">IFERROR(SUMIFS('1-3.CAPA'!$HL:$HL,'1-3.CAPA'!$B:$B,$C39)/COUNTIFS('1-3.CAPA'!$B:$B,$C39,'1-3.CAPA'!$W:$W,"●"),0)</f>
        <v>0.0225314354482323</v>
      </c>
      <c r="T39" s="0" t="n">
        <f aca="false">IFERROR(SUMIFS('1-3.CAPA'!$JZ:$JZ,'1-3.CAPA'!$B:$B,$C39)/COUNTIFS('1-3.CAPA'!$B:$B,$C39,'1-3.CAPA'!$W:$W,"●"),0)</f>
        <v>0.0471626098090278</v>
      </c>
      <c r="U39" s="0" t="n">
        <f aca="false">IFERROR(SUMIFS('1-3.CAPA'!$MN:$MN,'1-3.CAPA'!$B:$B,$C39)/COUNTIFS('1-3.CAPA'!$B:$B,$C39,'1-3.CAPA'!$W:$W,"●"),0)</f>
        <v>0.0312610477292769</v>
      </c>
      <c r="V39" s="0" t="n">
        <f aca="false">IFERROR(SUMIFS('1-3.CAPA'!$PB:$PB,'1-3.CAPA'!$B:$B,$C39)/COUNTIFS('1-3.CAPA'!$B:$B,$C39,'1-3.CAPA'!$W:$W,"●"),0)</f>
        <v>0.0253435224642256</v>
      </c>
      <c r="W39" s="0" t="n">
        <f aca="false">IFERROR(SUMIFS('1-3.CAPA'!$RP:$RP,'1-3.CAPA'!$B:$B,$C39)/COUNTIFS('1-3.CAPA'!$B:$B,$C39,'1-3.CAPA'!$W:$W,"●"),0)</f>
        <v>0.0250607725694444</v>
      </c>
      <c r="X39" s="0" t="n">
        <f aca="false">IFERROR(SUMIFS('1-3.CAPA'!$UD:$UD,'1-3.CAPA'!$B:$B,$C39)/COUNTIFS('1-3.CAPA'!$B:$B,$C39,'1-3.CAPA'!$W:$W,"●"),0)</f>
        <v>0.0222432514880952</v>
      </c>
      <c r="Y39" s="0" t="n">
        <f aca="false">IFERROR(SUMIFS('1-3.CAPA'!$WR:$WR,'1-3.CAPA'!$B:$B,$C39)/COUNTIFS('1-3.CAPA'!$B:$B,$C39,'1-3.CAPA'!$W:$W,"●"),0)</f>
        <v>0.028301524358165</v>
      </c>
      <c r="Z39" s="0" t="n">
        <f aca="false">IFERROR(SUMIFS('1-3.CAPA'!$ZF:$ZF,'1-3.CAPA'!$B:$B,$C39)/COUNTIFS('1-3.CAPA'!$B:$B,$C39,'1-3.CAPA'!$W:$W,"●"),0)</f>
        <v>0.02491349609375</v>
      </c>
      <c r="AA39" s="0" t="n">
        <f aca="false">IFERROR(SUMIFS('1-3.CAPA'!$ABT:$ABT,'1-3.CAPA'!$B:$B,$C39)/COUNTIFS('1-3.CAPA'!$B:$B,$C39,'1-3.CAPA'!$W:$W,"●"),0)</f>
        <v>0.0211943452380952</v>
      </c>
      <c r="AB39" s="0" t="n">
        <f aca="false">IFERROR(SUMIFS('1-3.CAPA'!$AEH:$AEH,'1-3.CAPA'!$B:$B,$C39)/COUNTIFS('1-3.CAPA'!$B:$B,$C39,'1-3.CAPA'!$W:$W,"●"),0)</f>
        <v>0</v>
      </c>
      <c r="AC39" s="0" t="e">
        <f aca="false">SUM($D39:$O39)</f>
        <v>#N/A</v>
      </c>
      <c r="AD39" s="0" t="e">
        <f aca="false">IF($AC39&gt;100,"OVER",IF($AC39&gt;0,INT($AC39*100%)&amp;" h","-"))</f>
        <v>#N/A</v>
      </c>
      <c r="AE39" s="0" t="n">
        <f aca="false">COUNT($D39:$O39)</f>
        <v>11</v>
      </c>
    </row>
    <row r="40" customFormat="false" ht="15" hidden="false" customHeight="false" outlineLevel="0" collapsed="false">
      <c r="B40" s="0" t="s">
        <v>103</v>
      </c>
      <c r="C40" s="0" t="s">
        <v>311</v>
      </c>
      <c r="D40" s="0" t="n">
        <f aca="false">SUMIFS('1-3.CAPA'!$CN:$CN,'1-3.CAPA'!$B:$B,$C40)</f>
        <v>0.128017083333333</v>
      </c>
      <c r="E40" s="0" t="n">
        <f aca="false">SUMIFS('1-3.CAPA'!$FB:$FB,'1-3.CAPA'!$B:$B,$C40)</f>
        <v>0.0762764558531746</v>
      </c>
      <c r="F40" s="0" t="n">
        <f aca="false">SUMIFS('1-3.CAPA'!$HP:$HP,'1-3.CAPA'!$B:$B,$C40)</f>
        <v>0.105845900410354</v>
      </c>
      <c r="G40" s="0" t="n">
        <f aca="false">SUMIFS('1-3.CAPA'!$KD:$KD,'1-3.CAPA'!$B:$B,$C40)</f>
        <v>0.175484006076389</v>
      </c>
      <c r="H40" s="0" t="n">
        <f aca="false">SUMIFS('1-3.CAPA'!$MR:$MR,'1-3.CAPA'!$B:$B,$C40)</f>
        <v>0.105146453373016</v>
      </c>
      <c r="I40" s="0" t="n">
        <f aca="false">SUMIFS('1-3.CAPA'!$PF:$PF,'1-3.CAPA'!$B:$B,$C40)</f>
        <v>0.0840389409722222</v>
      </c>
      <c r="J40" s="0" t="n">
        <f aca="false">SUMIFS('1-3.CAPA'!$RT:$RT,'1-3.CAPA'!$B:$B,$C40)</f>
        <v>0.124506585648148</v>
      </c>
      <c r="K40" s="0" t="n">
        <f aca="false">SUMIFS('1-3.CAPA'!$UH:$UH,'1-3.CAPA'!$B:$B,$C40)</f>
        <v>0.0965072310405644</v>
      </c>
      <c r="L40" s="0" t="n">
        <f aca="false">SUMIFS('1-3.CAPA'!$WV:$WV,'1-3.CAPA'!$B:$B,$C40)</f>
        <v>0.094976078493266</v>
      </c>
      <c r="M40" s="0" t="n">
        <f aca="false">SUMIFS('1-3.CAPA'!$ZJ:$ZJ,'1-3.CAPA'!$B:$B,$C40)</f>
        <v>0.1037647578125</v>
      </c>
      <c r="N40" s="0" t="n">
        <f aca="false">SUMIFS('1-3.CAPA'!$ABX:$ABX,'1-3.CAPA'!$B:$B,$C40)</f>
        <v>0.117266134810406</v>
      </c>
      <c r="O40" s="0" t="e">
        <f aca="false">SUMIFS('1-3.CAPA'!$AEL:$AEL,'1-3.CAPA'!$B:$B,$C40)</f>
        <v>#N/A</v>
      </c>
      <c r="Q40" s="0" t="n">
        <f aca="false">IFERROR(SUMIFS('1-3.CAPA'!$CN:$CN,'1-3.CAPA'!$B:$B,$C40)/COUNTIFS('1-3.CAPA'!$B:$B,$C40,'1-3.CAPA'!$AA:$AA,"●"),0)</f>
        <v>0.0182881547619048</v>
      </c>
      <c r="R40" s="0" t="n">
        <f aca="false">IFERROR(SUMIFS('1-3.CAPA'!$FB:$FB,'1-3.CAPA'!$B:$B,$C40)/COUNTIFS('1-3.CAPA'!$B:$B,$C40,'1-3.CAPA'!$AA:$AA,"●"),0)</f>
        <v>0.0108966365504535</v>
      </c>
      <c r="S40" s="0" t="n">
        <f aca="false">IFERROR(SUMIFS('1-3.CAPA'!$HP:$HP,'1-3.CAPA'!$B:$B,$C40)/COUNTIFS('1-3.CAPA'!$B:$B,$C40,'1-3.CAPA'!$AA:$AA,"●"),0)</f>
        <v>0.0151208429157648</v>
      </c>
      <c r="T40" s="0" t="n">
        <f aca="false">IFERROR(SUMIFS('1-3.CAPA'!$KD:$KD,'1-3.CAPA'!$B:$B,$C40)/COUNTIFS('1-3.CAPA'!$B:$B,$C40,'1-3.CAPA'!$AA:$AA,"●"),0)</f>
        <v>0.0250691437251984</v>
      </c>
      <c r="U40" s="0" t="n">
        <f aca="false">IFERROR(SUMIFS('1-3.CAPA'!$MR:$MR,'1-3.CAPA'!$B:$B,$C40)/COUNTIFS('1-3.CAPA'!$B:$B,$C40,'1-3.CAPA'!$AA:$AA,"●"),0)</f>
        <v>0.0150209219104308</v>
      </c>
      <c r="V40" s="0" t="n">
        <f aca="false">IFERROR(SUMIFS('1-3.CAPA'!$PF:$PF,'1-3.CAPA'!$B:$B,$C40)/COUNTIFS('1-3.CAPA'!$B:$B,$C40,'1-3.CAPA'!$AA:$AA,"●"),0)</f>
        <v>0.0120055629960317</v>
      </c>
      <c r="W40" s="0" t="n">
        <f aca="false">IFERROR(SUMIFS('1-3.CAPA'!$RT:$RT,'1-3.CAPA'!$B:$B,$C40)/COUNTIFS('1-3.CAPA'!$B:$B,$C40,'1-3.CAPA'!$AA:$AA,"●"),0)</f>
        <v>0.0177866550925926</v>
      </c>
      <c r="X40" s="0" t="n">
        <f aca="false">IFERROR(SUMIFS('1-3.CAPA'!$UH:$UH,'1-3.CAPA'!$B:$B,$C40)/COUNTIFS('1-3.CAPA'!$B:$B,$C40,'1-3.CAPA'!$AA:$AA,"●"),0)</f>
        <v>0.0137867472915092</v>
      </c>
      <c r="Y40" s="0" t="n">
        <f aca="false">IFERROR(SUMIFS('1-3.CAPA'!$WV:$WV,'1-3.CAPA'!$B:$B,$C40)/COUNTIFS('1-3.CAPA'!$B:$B,$C40,'1-3.CAPA'!$AA:$AA,"●"),0)</f>
        <v>0.0135680112133237</v>
      </c>
      <c r="Z40" s="0" t="n">
        <f aca="false">IFERROR(SUMIFS('1-3.CAPA'!$ZJ:$ZJ,'1-3.CAPA'!$B:$B,$C40)/COUNTIFS('1-3.CAPA'!$B:$B,$C40,'1-3.CAPA'!$AA:$AA,"●"),0)</f>
        <v>0.0148235368303571</v>
      </c>
      <c r="AA40" s="0" t="n">
        <f aca="false">IFERROR(SUMIFS('1-3.CAPA'!$ABX:$ABX,'1-3.CAPA'!$B:$B,$C40)/COUNTIFS('1-3.CAPA'!$B:$B,$C40,'1-3.CAPA'!$AA:$AA,"●"),0)</f>
        <v>0.0167523049729151</v>
      </c>
      <c r="AB40" s="0" t="n">
        <f aca="false">IFERROR(SUMIFS('1-3.CAPA'!$AEL:$AEL,'1-3.CAPA'!$B:$B,$C40)/COUNTIFS('1-3.CAPA'!$B:$B,$C40,'1-3.CAPA'!$AA:$AA,"●"),0)</f>
        <v>0</v>
      </c>
      <c r="AC40" s="0" t="e">
        <f aca="false">SUM($D40:$O40)</f>
        <v>#N/A</v>
      </c>
      <c r="AD40" s="0" t="e">
        <f aca="false">IF($AC40&gt;100,"OVER",IF($AC40&gt;0,INT($AC40*100%)&amp;" h","-"))</f>
        <v>#N/A</v>
      </c>
      <c r="AE40" s="0" t="n">
        <f aca="false">COUNT($D40:$O40)</f>
        <v>11</v>
      </c>
    </row>
    <row r="41" customFormat="false" ht="15" hidden="false" customHeight="false" outlineLevel="0" collapsed="false">
      <c r="B41" s="0" t="s">
        <v>103</v>
      </c>
      <c r="C41" s="0" t="str">
        <f aca="false">'PART METHOD'!$D$4</f>
        <v>FMCNC1</v>
      </c>
      <c r="D41" s="0" t="n">
        <f aca="false">SUMIFS('1-3.CAPA'!$CN:$CN,'1-3.CAPA'!$B:$B,$C41)</f>
        <v>0</v>
      </c>
      <c r="E41" s="0" t="n">
        <f aca="false">SUMIFS('1-3.CAPA'!$FB:$FB,'1-3.CAPA'!$B:$B,$C41)</f>
        <v>0</v>
      </c>
      <c r="F41" s="0" t="n">
        <f aca="false">SUMIFS('1-3.CAPA'!$HP:$HP,'1-3.CAPA'!$B:$B,$C41)</f>
        <v>0</v>
      </c>
      <c r="G41" s="0" t="n">
        <f aca="false">SUMIFS('1-3.CAPA'!$KD:$KD,'1-3.CAPA'!$B:$B,$C41)</f>
        <v>0</v>
      </c>
      <c r="H41" s="0" t="n">
        <f aca="false">SUMIFS('1-3.CAPA'!$MR:$MR,'1-3.CAPA'!$B:$B,$C41)</f>
        <v>0</v>
      </c>
      <c r="I41" s="0" t="n">
        <f aca="false">SUMIFS('1-3.CAPA'!$PF:$PF,'1-3.CAPA'!$B:$B,$C41)</f>
        <v>0</v>
      </c>
      <c r="J41" s="0" t="n">
        <f aca="false">SUMIFS('1-3.CAPA'!$RT:$RT,'1-3.CAPA'!$B:$B,$C41)</f>
        <v>0</v>
      </c>
      <c r="K41" s="0" t="n">
        <f aca="false">SUMIFS('1-3.CAPA'!$UH:$UH,'1-3.CAPA'!$B:$B,$C41)</f>
        <v>0</v>
      </c>
      <c r="L41" s="0" t="n">
        <f aca="false">SUMIFS('1-3.CAPA'!$WV:$WV,'1-3.CAPA'!$B:$B,$C41)</f>
        <v>0</v>
      </c>
      <c r="M41" s="0" t="n">
        <f aca="false">SUMIFS('1-3.CAPA'!$ZJ:$ZJ,'1-3.CAPA'!$B:$B,$C41)</f>
        <v>0</v>
      </c>
      <c r="N41" s="0" t="n">
        <f aca="false">SUMIFS('1-3.CAPA'!$ABX:$ABX,'1-3.CAPA'!$B:$B,$C41)</f>
        <v>0</v>
      </c>
      <c r="O41" s="0" t="n">
        <f aca="false">SUMIFS('1-3.CAPA'!$AEL:$AEL,'1-3.CAPA'!$B:$B,$C41)</f>
        <v>0</v>
      </c>
      <c r="Q41" s="0" t="n">
        <f aca="false">IFERROR(SUMIFS('1-3.CAPA'!$CN:$CN,'1-3.CAPA'!$B:$B,$C41)/COUNTIFS('1-3.CAPA'!$B:$B,$C41,'1-3.CAPA'!$AA:$AA,"●"),0)</f>
        <v>0</v>
      </c>
      <c r="R41" s="0" t="n">
        <f aca="false">IFERROR(SUMIFS('1-3.CAPA'!$FB:$FB,'1-3.CAPA'!$B:$B,$C41)/COUNTIFS('1-3.CAPA'!$B:$B,$C41,'1-3.CAPA'!$AA:$AA,"●"),0)</f>
        <v>0</v>
      </c>
      <c r="S41" s="0" t="n">
        <f aca="false">IFERROR(SUMIFS('1-3.CAPA'!$HP:$HP,'1-3.CAPA'!$B:$B,$C41)/COUNTIFS('1-3.CAPA'!$B:$B,$C41,'1-3.CAPA'!$AA:$AA,"●"),0)</f>
        <v>0</v>
      </c>
      <c r="T41" s="0" t="n">
        <f aca="false">IFERROR(SUMIFS('1-3.CAPA'!$KD:$KD,'1-3.CAPA'!$B:$B,$C41)/COUNTIFS('1-3.CAPA'!$B:$B,$C41,'1-3.CAPA'!$AA:$AA,"●"),0)</f>
        <v>0</v>
      </c>
      <c r="U41" s="0" t="n">
        <f aca="false">IFERROR(SUMIFS('1-3.CAPA'!$MR:$MR,'1-3.CAPA'!$B:$B,$C41)/COUNTIFS('1-3.CAPA'!$B:$B,$C41,'1-3.CAPA'!$AA:$AA,"●"),0)</f>
        <v>0</v>
      </c>
      <c r="V41" s="0" t="n">
        <f aca="false">IFERROR(SUMIFS('1-3.CAPA'!$PF:$PF,'1-3.CAPA'!$B:$B,$C41)/COUNTIFS('1-3.CAPA'!$B:$B,$C41,'1-3.CAPA'!$AA:$AA,"●"),0)</f>
        <v>0</v>
      </c>
      <c r="W41" s="0" t="n">
        <f aca="false">IFERROR(SUMIFS('1-3.CAPA'!$RT:$RT,'1-3.CAPA'!$B:$B,$C41)/COUNTIFS('1-3.CAPA'!$B:$B,$C41,'1-3.CAPA'!$AA:$AA,"●"),0)</f>
        <v>0</v>
      </c>
      <c r="X41" s="0" t="n">
        <f aca="false">IFERROR(SUMIFS('1-3.CAPA'!$UH:$UH,'1-3.CAPA'!$B:$B,$C41)/COUNTIFS('1-3.CAPA'!$B:$B,$C41,'1-3.CAPA'!$AA:$AA,"●"),0)</f>
        <v>0</v>
      </c>
      <c r="Y41" s="0" t="n">
        <f aca="false">IFERROR(SUMIFS('1-3.CAPA'!$WV:$WV,'1-3.CAPA'!$B:$B,$C41)/COUNTIFS('1-3.CAPA'!$B:$B,$C41,'1-3.CAPA'!$AA:$AA,"●"),0)</f>
        <v>0</v>
      </c>
      <c r="Z41" s="0" t="n">
        <f aca="false">IFERROR(SUMIFS('1-3.CAPA'!$ZJ:$ZJ,'1-3.CAPA'!$B:$B,$C41)/COUNTIFS('1-3.CAPA'!$B:$B,$C41,'1-3.CAPA'!$AA:$AA,"●"),0)</f>
        <v>0</v>
      </c>
      <c r="AA41" s="0" t="n">
        <f aca="false">IFERROR(SUMIFS('1-3.CAPA'!$ABX:$ABX,'1-3.CAPA'!$B:$B,$C41)/COUNTIFS('1-3.CAPA'!$B:$B,$C41,'1-3.CAPA'!$AA:$AA,"●"),0)</f>
        <v>0</v>
      </c>
      <c r="AB41" s="0" t="n">
        <f aca="false">IFERROR(SUMIFS('1-3.CAPA'!$AEL:$AEL,'1-3.CAPA'!$B:$B,$C41)/COUNTIFS('1-3.CAPA'!$B:$B,$C41,'1-3.CAPA'!$AA:$AA,"●"),0)</f>
        <v>0</v>
      </c>
      <c r="AC41" s="0" t="n">
        <f aca="false">SUM($D41:$O41)</f>
        <v>0</v>
      </c>
      <c r="AD41" s="0" t="str">
        <f aca="false">IF($AC41&gt;100,"OVER",IF($AC41&gt;0,INT($AC41*100%)&amp;" h","-"))</f>
        <v>-</v>
      </c>
      <c r="AE41" s="0" t="n">
        <f aca="false">COUNT($D41:$O41)</f>
        <v>12</v>
      </c>
    </row>
    <row r="42" customFormat="false" ht="15" hidden="false" customHeight="false" outlineLevel="0" collapsed="false">
      <c r="B42" s="0" t="s">
        <v>103</v>
      </c>
      <c r="C42" s="0" t="str">
        <f aca="false">'PART METHOD'!$D$6</f>
        <v>FMCNC2</v>
      </c>
      <c r="D42" s="0" t="n">
        <f aca="false">SUMIFS('1-3.CAPA'!$CN:$CN,'1-3.CAPA'!$B:$B,$C42)</f>
        <v>0</v>
      </c>
      <c r="E42" s="0" t="n">
        <f aca="false">SUMIFS('1-3.CAPA'!$FB:$FB,'1-3.CAPA'!$B:$B,$C42)</f>
        <v>0</v>
      </c>
      <c r="F42" s="0" t="n">
        <f aca="false">SUMIFS('1-3.CAPA'!$HP:$HP,'1-3.CAPA'!$B:$B,$C42)</f>
        <v>0</v>
      </c>
      <c r="G42" s="0" t="n">
        <f aca="false">SUMIFS('1-3.CAPA'!$KD:$KD,'1-3.CAPA'!$B:$B,$C42)</f>
        <v>0</v>
      </c>
      <c r="H42" s="0" t="n">
        <f aca="false">SUMIFS('1-3.CAPA'!$MR:$MR,'1-3.CAPA'!$B:$B,$C42)</f>
        <v>0</v>
      </c>
      <c r="I42" s="0" t="n">
        <f aca="false">SUMIFS('1-3.CAPA'!$PF:$PF,'1-3.CAPA'!$B:$B,$C42)</f>
        <v>0</v>
      </c>
      <c r="J42" s="0" t="n">
        <f aca="false">SUMIFS('1-3.CAPA'!$RT:$RT,'1-3.CAPA'!$B:$B,$C42)</f>
        <v>0</v>
      </c>
      <c r="K42" s="0" t="n">
        <f aca="false">SUMIFS('1-3.CAPA'!$UH:$UH,'1-3.CAPA'!$B:$B,$C42)</f>
        <v>0</v>
      </c>
      <c r="L42" s="0" t="n">
        <f aca="false">SUMIFS('1-3.CAPA'!$WV:$WV,'1-3.CAPA'!$B:$B,$C42)</f>
        <v>0</v>
      </c>
      <c r="M42" s="0" t="n">
        <f aca="false">SUMIFS('1-3.CAPA'!$ZJ:$ZJ,'1-3.CAPA'!$B:$B,$C42)</f>
        <v>0</v>
      </c>
      <c r="N42" s="0" t="n">
        <f aca="false">SUMIFS('1-3.CAPA'!$ABX:$ABX,'1-3.CAPA'!$B:$B,$C42)</f>
        <v>0</v>
      </c>
      <c r="O42" s="0" t="n">
        <f aca="false">SUMIFS('1-3.CAPA'!$AEL:$AEL,'1-3.CAPA'!$B:$B,$C42)</f>
        <v>0</v>
      </c>
      <c r="Q42" s="0" t="n">
        <f aca="false">IFERROR(SUMIFS('1-3.CAPA'!$CN:$CN,'1-3.CAPA'!$B:$B,$C42)/COUNTIFS('1-3.CAPA'!$B:$B,$C42,'1-3.CAPA'!$AA:$AA,"●"),0)</f>
        <v>0</v>
      </c>
      <c r="R42" s="0" t="n">
        <f aca="false">IFERROR(SUMIFS('1-3.CAPA'!$FB:$FB,'1-3.CAPA'!$B:$B,$C42)/COUNTIFS('1-3.CAPA'!$B:$B,$C42,'1-3.CAPA'!$AA:$AA,"●"),0)</f>
        <v>0</v>
      </c>
      <c r="S42" s="0" t="n">
        <f aca="false">IFERROR(SUMIFS('1-3.CAPA'!$HP:$HP,'1-3.CAPA'!$B:$B,$C42)/COUNTIFS('1-3.CAPA'!$B:$B,$C42,'1-3.CAPA'!$AA:$AA,"●"),0)</f>
        <v>0</v>
      </c>
      <c r="T42" s="0" t="n">
        <f aca="false">IFERROR(SUMIFS('1-3.CAPA'!$KD:$KD,'1-3.CAPA'!$B:$B,$C42)/COUNTIFS('1-3.CAPA'!$B:$B,$C42,'1-3.CAPA'!$AA:$AA,"●"),0)</f>
        <v>0</v>
      </c>
      <c r="U42" s="0" t="n">
        <f aca="false">IFERROR(SUMIFS('1-3.CAPA'!$MR:$MR,'1-3.CAPA'!$B:$B,$C42)/COUNTIFS('1-3.CAPA'!$B:$B,$C42,'1-3.CAPA'!$AA:$AA,"●"),0)</f>
        <v>0</v>
      </c>
      <c r="V42" s="0" t="n">
        <f aca="false">IFERROR(SUMIFS('1-3.CAPA'!$PF:$PF,'1-3.CAPA'!$B:$B,$C42)/COUNTIFS('1-3.CAPA'!$B:$B,$C42,'1-3.CAPA'!$AA:$AA,"●"),0)</f>
        <v>0</v>
      </c>
      <c r="W42" s="0" t="n">
        <f aca="false">IFERROR(SUMIFS('1-3.CAPA'!$RT:$RT,'1-3.CAPA'!$B:$B,$C42)/COUNTIFS('1-3.CAPA'!$B:$B,$C42,'1-3.CAPA'!$AA:$AA,"●"),0)</f>
        <v>0</v>
      </c>
      <c r="X42" s="0" t="n">
        <f aca="false">IFERROR(SUMIFS('1-3.CAPA'!$UH:$UH,'1-3.CAPA'!$B:$B,$C42)/COUNTIFS('1-3.CAPA'!$B:$B,$C42,'1-3.CAPA'!$AA:$AA,"●"),0)</f>
        <v>0</v>
      </c>
      <c r="Y42" s="0" t="n">
        <f aca="false">IFERROR(SUMIFS('1-3.CAPA'!$WV:$WV,'1-3.CAPA'!$B:$B,$C42)/COUNTIFS('1-3.CAPA'!$B:$B,$C42,'1-3.CAPA'!$AA:$AA,"●"),0)</f>
        <v>0</v>
      </c>
      <c r="Z42" s="0" t="n">
        <f aca="false">IFERROR(SUMIFS('1-3.CAPA'!$ZJ:$ZJ,'1-3.CAPA'!$B:$B,$C42)/COUNTIFS('1-3.CAPA'!$B:$B,$C42,'1-3.CAPA'!$AA:$AA,"●"),0)</f>
        <v>0</v>
      </c>
      <c r="AA42" s="0" t="n">
        <f aca="false">IFERROR(SUMIFS('1-3.CAPA'!$ABX:$ABX,'1-3.CAPA'!$B:$B,$C42)/COUNTIFS('1-3.CAPA'!$B:$B,$C42,'1-3.CAPA'!$AA:$AA,"●"),0)</f>
        <v>0</v>
      </c>
      <c r="AB42" s="0" t="n">
        <f aca="false">IFERROR(SUMIFS('1-3.CAPA'!$AEL:$AEL,'1-3.CAPA'!$B:$B,$C42)/COUNTIFS('1-3.CAPA'!$B:$B,$C42,'1-3.CAPA'!$AA:$AA,"●"),0)</f>
        <v>0</v>
      </c>
      <c r="AC42" s="0" t="n">
        <f aca="false">SUM($D42:$O42)</f>
        <v>0</v>
      </c>
      <c r="AD42" s="0" t="str">
        <f aca="false">IF($AC42&gt;100,"OVER",IF($AC42&gt;0,INT($AC42*100%)&amp;" h","-"))</f>
        <v>-</v>
      </c>
      <c r="AE42" s="0" t="n">
        <f aca="false">COUNT($D42:$O42)</f>
        <v>12</v>
      </c>
    </row>
    <row r="43" customFormat="false" ht="15" hidden="false" customHeight="false" outlineLevel="0" collapsed="false">
      <c r="B43" s="0" t="s">
        <v>103</v>
      </c>
      <c r="C43" s="0" t="s">
        <v>50</v>
      </c>
      <c r="D43" s="0" t="n">
        <f aca="false">SUMIFS('1-3.CAPA'!$CN:$CN,'1-3.CAPA'!$B:$B,$C43)</f>
        <v>0</v>
      </c>
      <c r="E43" s="0" t="n">
        <f aca="false">SUMIFS('1-3.CAPA'!$FB:$FB,'1-3.CAPA'!$B:$B,$C43)</f>
        <v>0</v>
      </c>
      <c r="F43" s="0" t="n">
        <f aca="false">SUMIFS('1-3.CAPA'!$HP:$HP,'1-3.CAPA'!$B:$B,$C43)</f>
        <v>0</v>
      </c>
      <c r="G43" s="0" t="n">
        <f aca="false">SUMIFS('1-3.CAPA'!$KD:$KD,'1-3.CAPA'!$B:$B,$C43)</f>
        <v>0</v>
      </c>
      <c r="H43" s="0" t="n">
        <f aca="false">SUMIFS('1-3.CAPA'!$MR:$MR,'1-3.CAPA'!$B:$B,$C43)</f>
        <v>0</v>
      </c>
      <c r="I43" s="0" t="n">
        <f aca="false">SUMIFS('1-3.CAPA'!$PF:$PF,'1-3.CAPA'!$B:$B,$C43)</f>
        <v>0</v>
      </c>
      <c r="J43" s="0" t="n">
        <f aca="false">SUMIFS('1-3.CAPA'!$RT:$RT,'1-3.CAPA'!$B:$B,$C43)</f>
        <v>0</v>
      </c>
      <c r="K43" s="0" t="n">
        <f aca="false">SUMIFS('1-3.CAPA'!$UH:$UH,'1-3.CAPA'!$B:$B,$C43)</f>
        <v>0</v>
      </c>
      <c r="L43" s="0" t="n">
        <f aca="false">SUMIFS('1-3.CAPA'!$WV:$WV,'1-3.CAPA'!$B:$B,$C43)</f>
        <v>0</v>
      </c>
      <c r="M43" s="0" t="n">
        <f aca="false">SUMIFS('1-3.CAPA'!$ZJ:$ZJ,'1-3.CAPA'!$B:$B,$C43)</f>
        <v>0</v>
      </c>
      <c r="N43" s="0" t="n">
        <f aca="false">SUMIFS('1-3.CAPA'!$ABX:$ABX,'1-3.CAPA'!$B:$B,$C43)</f>
        <v>0</v>
      </c>
      <c r="O43" s="0" t="n">
        <f aca="false">SUMIFS('1-3.CAPA'!$AEL:$AEL,'1-3.CAPA'!$B:$B,$C43)</f>
        <v>0</v>
      </c>
      <c r="Q43" s="0" t="n">
        <f aca="false">IFERROR(SUMIFS('1-3.CAPA'!$CN:$CN,'1-3.CAPA'!$B:$B,$C43)/COUNTIFS('1-3.CAPA'!$B:$B,$C43,'1-3.CAPA'!$AA:$AA,"●"),0)</f>
        <v>0</v>
      </c>
      <c r="R43" s="0" t="n">
        <f aca="false">IFERROR(SUMIFS('1-3.CAPA'!$FB:$FB,'1-3.CAPA'!$B:$B,$C43)/COUNTIFS('1-3.CAPA'!$B:$B,$C43,'1-3.CAPA'!$AA:$AA,"●"),0)</f>
        <v>0</v>
      </c>
      <c r="S43" s="0" t="n">
        <f aca="false">IFERROR(SUMIFS('1-3.CAPA'!$HP:$HP,'1-3.CAPA'!$B:$B,$C43)/COUNTIFS('1-3.CAPA'!$B:$B,$C43,'1-3.CAPA'!$AA:$AA,"●"),0)</f>
        <v>0</v>
      </c>
      <c r="T43" s="0" t="n">
        <f aca="false">IFERROR(SUMIFS('1-3.CAPA'!$KD:$KD,'1-3.CAPA'!$B:$B,$C43)/COUNTIFS('1-3.CAPA'!$B:$B,$C43,'1-3.CAPA'!$AA:$AA,"●"),0)</f>
        <v>0</v>
      </c>
      <c r="U43" s="0" t="n">
        <f aca="false">IFERROR(SUMIFS('1-3.CAPA'!$MR:$MR,'1-3.CAPA'!$B:$B,$C43)/COUNTIFS('1-3.CAPA'!$B:$B,$C43,'1-3.CAPA'!$AA:$AA,"●"),0)</f>
        <v>0</v>
      </c>
      <c r="V43" s="0" t="n">
        <f aca="false">IFERROR(SUMIFS('1-3.CAPA'!$PF:$PF,'1-3.CAPA'!$B:$B,$C43)/COUNTIFS('1-3.CAPA'!$B:$B,$C43,'1-3.CAPA'!$AA:$AA,"●"),0)</f>
        <v>0</v>
      </c>
      <c r="W43" s="0" t="n">
        <f aca="false">IFERROR(SUMIFS('1-3.CAPA'!$RT:$RT,'1-3.CAPA'!$B:$B,$C43)/COUNTIFS('1-3.CAPA'!$B:$B,$C43,'1-3.CAPA'!$AA:$AA,"●"),0)</f>
        <v>0</v>
      </c>
      <c r="X43" s="0" t="n">
        <f aca="false">IFERROR(SUMIFS('1-3.CAPA'!$UH:$UH,'1-3.CAPA'!$B:$B,$C43)/COUNTIFS('1-3.CAPA'!$B:$B,$C43,'1-3.CAPA'!$AA:$AA,"●"),0)</f>
        <v>0</v>
      </c>
      <c r="Y43" s="0" t="n">
        <f aca="false">IFERROR(SUMIFS('1-3.CAPA'!$WV:$WV,'1-3.CAPA'!$B:$B,$C43)/COUNTIFS('1-3.CAPA'!$B:$B,$C43,'1-3.CAPA'!$AA:$AA,"●"),0)</f>
        <v>0</v>
      </c>
      <c r="Z43" s="0" t="n">
        <f aca="false">IFERROR(SUMIFS('1-3.CAPA'!$ZJ:$ZJ,'1-3.CAPA'!$B:$B,$C43)/COUNTIFS('1-3.CAPA'!$B:$B,$C43,'1-3.CAPA'!$AA:$AA,"●"),0)</f>
        <v>0</v>
      </c>
      <c r="AA43" s="0" t="n">
        <f aca="false">IFERROR(SUMIFS('1-3.CAPA'!$ABX:$ABX,'1-3.CAPA'!$B:$B,$C43)/COUNTIFS('1-3.CAPA'!$B:$B,$C43,'1-3.CAPA'!$AA:$AA,"●"),0)</f>
        <v>0</v>
      </c>
      <c r="AB43" s="0" t="n">
        <f aca="false">IFERROR(SUMIFS('1-3.CAPA'!$AEL:$AEL,'1-3.CAPA'!$B:$B,$C43)/COUNTIFS('1-3.CAPA'!$B:$B,$C43,'1-3.CAPA'!$AA:$AA,"●"),0)</f>
        <v>0</v>
      </c>
      <c r="AC43" s="0" t="n">
        <f aca="false">SUM($D43:$O43)</f>
        <v>0</v>
      </c>
      <c r="AD43" s="0" t="str">
        <f aca="false">IF($AC43&gt;100,"OVER",IF($AC43&gt;0,INT($AC43*100%)&amp;" h","-"))</f>
        <v>-</v>
      </c>
      <c r="AE43" s="0" t="n">
        <f aca="false">COUNT($D43:$O43)</f>
        <v>12</v>
      </c>
    </row>
    <row r="44" customFormat="false" ht="15" hidden="false" customHeight="false" outlineLevel="0" collapsed="false">
      <c r="B44" s="0" t="s">
        <v>103</v>
      </c>
      <c r="C44" s="0" t="s">
        <v>319</v>
      </c>
      <c r="D44" s="0" t="n">
        <f aca="false">SUMIFS('1-3.CAPA'!$CN:$CN,'1-3.CAPA'!$B:$B,$C44)</f>
        <v>0.0322182291666667</v>
      </c>
      <c r="E44" s="0" t="n">
        <f aca="false">SUMIFS('1-3.CAPA'!$FB:$FB,'1-3.CAPA'!$B:$B,$C44)</f>
        <v>0.0159211061507937</v>
      </c>
      <c r="F44" s="0" t="n">
        <f aca="false">SUMIFS('1-3.CAPA'!$HP:$HP,'1-3.CAPA'!$B:$B,$C44)</f>
        <v>0.0253144136679293</v>
      </c>
      <c r="G44" s="0" t="n">
        <f aca="false">SUMIFS('1-3.CAPA'!$KD:$KD,'1-3.CAPA'!$B:$B,$C44)</f>
        <v>0.0443006474247685</v>
      </c>
      <c r="H44" s="0" t="n">
        <f aca="false">SUMIFS('1-3.CAPA'!$MR:$MR,'1-3.CAPA'!$B:$B,$C44)</f>
        <v>0.0220125248015873</v>
      </c>
      <c r="I44" s="0" t="n">
        <f aca="false">SUMIFS('1-3.CAPA'!$PF:$PF,'1-3.CAPA'!$B:$B,$C44)</f>
        <v>0.0207526446759259</v>
      </c>
      <c r="J44" s="0" t="n">
        <f aca="false">SUMIFS('1-3.CAPA'!$RT:$RT,'1-3.CAPA'!$B:$B,$C44)</f>
        <v>0.0313403472222222</v>
      </c>
      <c r="K44" s="0" t="n">
        <f aca="false">SUMIFS('1-3.CAPA'!$UH:$UH,'1-3.CAPA'!$B:$B,$C44)</f>
        <v>0.0227343253968254</v>
      </c>
      <c r="L44" s="0" t="n">
        <f aca="false">SUMIFS('1-3.CAPA'!$WV:$WV,'1-3.CAPA'!$B:$B,$C44)</f>
        <v>0.017690382996633</v>
      </c>
      <c r="M44" s="0" t="n">
        <f aca="false">SUMIFS('1-3.CAPA'!$ZJ:$ZJ,'1-3.CAPA'!$B:$B,$C44)</f>
        <v>0.0257076067708333</v>
      </c>
      <c r="N44" s="0" t="n">
        <f aca="false">SUMIFS('1-3.CAPA'!$ABX:$ABX,'1-3.CAPA'!$B:$B,$C44)</f>
        <v>0.0280565579530423</v>
      </c>
      <c r="O44" s="0" t="n">
        <f aca="false">SUMIFS('1-3.CAPA'!$AEL:$AEL,'1-3.CAPA'!$B:$B,$C44)</f>
        <v>0.0152349384469697</v>
      </c>
      <c r="Q44" s="0" t="n">
        <f aca="false">IFERROR(SUMIFS('1-3.CAPA'!$CN:$CN,'1-3.CAPA'!$B:$B,$C44)/COUNTIFS('1-3.CAPA'!$B:$B,$C44,'1-3.CAPA'!$AA:$AA,"●"),0)</f>
        <v>0.0161091145833333</v>
      </c>
      <c r="R44" s="0" t="n">
        <f aca="false">IFERROR(SUMIFS('1-3.CAPA'!$FB:$FB,'1-3.CAPA'!$B:$B,$C44)/COUNTIFS('1-3.CAPA'!$B:$B,$C44,'1-3.CAPA'!$AA:$AA,"●"),0)</f>
        <v>0.00796055307539683</v>
      </c>
      <c r="S44" s="0" t="n">
        <f aca="false">IFERROR(SUMIFS('1-3.CAPA'!$HP:$HP,'1-3.CAPA'!$B:$B,$C44)/COUNTIFS('1-3.CAPA'!$B:$B,$C44,'1-3.CAPA'!$AA:$AA,"●"),0)</f>
        <v>0.0126572068339646</v>
      </c>
      <c r="T44" s="0" t="n">
        <f aca="false">IFERROR(SUMIFS('1-3.CAPA'!$KD:$KD,'1-3.CAPA'!$B:$B,$C44)/COUNTIFS('1-3.CAPA'!$B:$B,$C44,'1-3.CAPA'!$AA:$AA,"●"),0)</f>
        <v>0.0221503237123843</v>
      </c>
      <c r="U44" s="0" t="n">
        <f aca="false">IFERROR(SUMIFS('1-3.CAPA'!$MR:$MR,'1-3.CAPA'!$B:$B,$C44)/COUNTIFS('1-3.CAPA'!$B:$B,$C44,'1-3.CAPA'!$AA:$AA,"●"),0)</f>
        <v>0.0110062624007937</v>
      </c>
      <c r="V44" s="0" t="n">
        <f aca="false">IFERROR(SUMIFS('1-3.CAPA'!$PF:$PF,'1-3.CAPA'!$B:$B,$C44)/COUNTIFS('1-3.CAPA'!$B:$B,$C44,'1-3.CAPA'!$AA:$AA,"●"),0)</f>
        <v>0.010376322337963</v>
      </c>
      <c r="W44" s="0" t="n">
        <f aca="false">IFERROR(SUMIFS('1-3.CAPA'!$RT:$RT,'1-3.CAPA'!$B:$B,$C44)/COUNTIFS('1-3.CAPA'!$B:$B,$C44,'1-3.CAPA'!$AA:$AA,"●"),0)</f>
        <v>0.0156701736111111</v>
      </c>
      <c r="X44" s="0" t="n">
        <f aca="false">IFERROR(SUMIFS('1-3.CAPA'!$UH:$UH,'1-3.CAPA'!$B:$B,$C44)/COUNTIFS('1-3.CAPA'!$B:$B,$C44,'1-3.CAPA'!$AA:$AA,"●"),0)</f>
        <v>0.0113671626984127</v>
      </c>
      <c r="Y44" s="0" t="n">
        <f aca="false">IFERROR(SUMIFS('1-3.CAPA'!$WV:$WV,'1-3.CAPA'!$B:$B,$C44)/COUNTIFS('1-3.CAPA'!$B:$B,$C44,'1-3.CAPA'!$AA:$AA,"●"),0)</f>
        <v>0.0088451914983165</v>
      </c>
      <c r="Z44" s="0" t="n">
        <f aca="false">IFERROR(SUMIFS('1-3.CAPA'!$ZJ:$ZJ,'1-3.CAPA'!$B:$B,$C44)/COUNTIFS('1-3.CAPA'!$B:$B,$C44,'1-3.CAPA'!$AA:$AA,"●"),0)</f>
        <v>0.0128538033854167</v>
      </c>
      <c r="AA44" s="0" t="n">
        <f aca="false">IFERROR(SUMIFS('1-3.CAPA'!$ABX:$ABX,'1-3.CAPA'!$B:$B,$C44)/COUNTIFS('1-3.CAPA'!$B:$B,$C44,'1-3.CAPA'!$AA:$AA,"●"),0)</f>
        <v>0.0140282789765212</v>
      </c>
      <c r="AB44" s="0" t="n">
        <f aca="false">IFERROR(SUMIFS('1-3.CAPA'!$AEL:$AEL,'1-3.CAPA'!$B:$B,$C44)/COUNTIFS('1-3.CAPA'!$B:$B,$C44,'1-3.CAPA'!$AA:$AA,"●"),0)</f>
        <v>0.00761746922348485</v>
      </c>
      <c r="AC44" s="0" t="n">
        <f aca="false">SUM($D44:$O44)</f>
        <v>0.301283724674197</v>
      </c>
      <c r="AD44" s="0" t="str">
        <f aca="false">IF($AC44&gt;100,"OVER",IF($AC44&gt;0,INT($AC44*100%)&amp;" h","-"))</f>
        <v>0 h</v>
      </c>
      <c r="AE44" s="0" t="n">
        <f aca="false">COUNT($D44:$O44)</f>
        <v>12</v>
      </c>
    </row>
    <row r="45" customFormat="false" ht="15" hidden="false" customHeight="false" outlineLevel="0" collapsed="false">
      <c r="B45" s="0" t="s">
        <v>123</v>
      </c>
      <c r="C45" s="0" t="s">
        <v>311</v>
      </c>
      <c r="D45" s="0" t="e">
        <f aca="false">SUMIFS('1-3.CAPA'!$DH:$DH,'1-3.CAPA'!$B:$B,$C45)</f>
        <v>#VALUE!</v>
      </c>
      <c r="E45" s="0" t="e">
        <f aca="false">SUMIFS('1-3.CAPA'!$FV:$FV,'1-3.CAPA'!$B:$B,$C45)</f>
        <v>#VALUE!</v>
      </c>
      <c r="F45" s="0" t="e">
        <f aca="false">SUMIFS('1-3.CAPA'!$IJ:$IJ,'1-3.CAPA'!$B:$B,$C45)</f>
        <v>#VALUE!</v>
      </c>
      <c r="G45" s="0" t="e">
        <f aca="false">SUMIFS('1-3.CAPA'!$KX:$KX,'1-3.CAPA'!$B:$B,$C45)</f>
        <v>#VALUE!</v>
      </c>
      <c r="H45" s="0" t="e">
        <f aca="false">SUMIFS('1-3.CAPA'!$NL:$NL,'1-3.CAPA'!$B:$B,$C45)</f>
        <v>#VALUE!</v>
      </c>
      <c r="I45" s="0" t="e">
        <f aca="false">SUMIFS('1-3.CAPA'!$PZ:$PZ,'1-3.CAPA'!$B:$B,$C45)</f>
        <v>#VALUE!</v>
      </c>
      <c r="J45" s="0" t="e">
        <f aca="false">SUMIFS('1-3.CAPA'!$SN:$SN,'1-3.CAPA'!$B:$B,$C45)</f>
        <v>#VALUE!</v>
      </c>
      <c r="K45" s="0" t="e">
        <f aca="false">SUMIFS('1-3.CAPA'!$VB:$VB,'1-3.CAPA'!$B:$B,$C45)</f>
        <v>#VALUE!</v>
      </c>
      <c r="L45" s="0" t="e">
        <f aca="false">SUMIFS('1-3.CAPA'!$XP:$XP,'1-3.CAPA'!$B:$B,$C45)</f>
        <v>#VALUE!</v>
      </c>
      <c r="M45" s="0" t="e">
        <f aca="false">SUMIFS('1-3.CAPA'!$AAD:$AAD,'1-3.CAPA'!$B:$B,$C45)</f>
        <v>#VALUE!</v>
      </c>
      <c r="N45" s="0" t="e">
        <f aca="false">SUMIFS('1-3.CAPA'!$ACR:$ACR,'1-3.CAPA'!$B:$B,$C45)</f>
        <v>#VALUE!</v>
      </c>
      <c r="O45" s="0" t="e">
        <f aca="false">SUMIFS('1-3.CAPA'!$AFF:$AFF,'1-3.CAPA'!$B:$B,$C45)</f>
        <v>#VALUE!</v>
      </c>
      <c r="Q45" s="0" t="n">
        <f aca="false">IFERROR(SUMIFS('1-3.CAPA'!$DH:$DH,'1-3.CAPA'!$B:$B,$C45)/COUNTIFS('1-3.CAPA'!$B:$B,$C45,'1-3.CAPA'!$AU:$AU,"●"),0)</f>
        <v>0</v>
      </c>
      <c r="R45" s="0" t="n">
        <f aca="false">IFERROR(SUMIFS('1-3.CAPA'!$FV:$FV,'1-3.CAPA'!$B:$B,$C45)/COUNTIFS('1-3.CAPA'!$B:$B,$C45,'1-3.CAPA'!$AU:$AU,"●"),0)</f>
        <v>0</v>
      </c>
      <c r="S45" s="0" t="n">
        <f aca="false">IFERROR(SUMIFS('1-3.CAPA'!$IJ:$IJ,'1-3.CAPA'!$B:$B,$C45)/COUNTIFS('1-3.CAPA'!$B:$B,$C45,'1-3.CAPA'!$AU:$AU,"●"),0)</f>
        <v>0</v>
      </c>
      <c r="T45" s="0" t="n">
        <f aca="false">IFERROR(SUMIFS('1-3.CAPA'!$KX:$KX,'1-3.CAPA'!$B:$B,$C45)/COUNTIFS('1-3.CAPA'!$B:$B,$C45,'1-3.CAPA'!$AU:$AU,"●"),0)</f>
        <v>0</v>
      </c>
      <c r="U45" s="0" t="n">
        <f aca="false">IFERROR(SUMIFS('1-3.CAPA'!$NL:$NL,'1-3.CAPA'!$B:$B,$C45)/COUNTIFS('1-3.CAPA'!$B:$B,$C45,'1-3.CAPA'!$AU:$AU,"●"),0)</f>
        <v>0</v>
      </c>
      <c r="V45" s="0" t="n">
        <f aca="false">IFERROR(SUMIFS('1-3.CAPA'!$PZ:$PZ,'1-3.CAPA'!$B:$B,$C45)/COUNTIFS('1-3.CAPA'!$B:$B,$C45,'1-3.CAPA'!$AU:$AU,"●"),0)</f>
        <v>0</v>
      </c>
      <c r="W45" s="0" t="n">
        <f aca="false">IFERROR(SUMIFS('1-3.CAPA'!$SN:$SN,'1-3.CAPA'!$B:$B,$C45)/COUNTIFS('1-3.CAPA'!$B:$B,$C45,'1-3.CAPA'!$AU:$AU,"●"),0)</f>
        <v>0</v>
      </c>
      <c r="X45" s="0" t="n">
        <f aca="false">IFERROR(SUMIFS('1-3.CAPA'!$VB:$VB,'1-3.CAPA'!$B:$B,$C45)/COUNTIFS('1-3.CAPA'!$B:$B,$C45,'1-3.CAPA'!$AU:$AU,"●"),0)</f>
        <v>0</v>
      </c>
      <c r="Y45" s="0" t="n">
        <f aca="false">IFERROR(SUMIFS('1-3.CAPA'!$XP:$XP,'1-3.CAPA'!$B:$B,$C45)/COUNTIFS('1-3.CAPA'!$B:$B,$C45,'1-3.CAPA'!$AU:$AU,"●"),0)</f>
        <v>0</v>
      </c>
      <c r="Z45" s="0" t="n">
        <f aca="false">IFERROR(SUMIFS('1-3.CAPA'!$AAD:$AAD,'1-3.CAPA'!$B:$B,$C45)/COUNTIFS('1-3.CAPA'!$B:$B,$C45,'1-3.CAPA'!$AU:$AU,"●"),0)</f>
        <v>0</v>
      </c>
      <c r="AA45" s="0" t="n">
        <f aca="false">IFERROR(SUMIFS('1-3.CAPA'!$ACR:$ACR,'1-3.CAPA'!$B:$B,$C45)/COUNTIFS('1-3.CAPA'!$B:$B,$C45,'1-3.CAPA'!$AU:$AU,"●"),0)</f>
        <v>0</v>
      </c>
      <c r="AB45" s="0" t="n">
        <f aca="false">IFERROR(SUMIFS('1-3.CAPA'!$AFF:$AFF,'1-3.CAPA'!$B:$B,$C45)/COUNTIFS('1-3.CAPA'!$B:$B,$C45,'1-3.CAPA'!$AU:$AU,"●"),0)</f>
        <v>0</v>
      </c>
      <c r="AC45" s="0" t="e">
        <f aca="false">SUM($D45:$O45)</f>
        <v>#VALUE!</v>
      </c>
      <c r="AD45" s="0" t="e">
        <f aca="false">IF($AC45&gt;100,"OVER",IF($AC45&gt;0,INT($AC45*100%)&amp;" h","-"))</f>
        <v>#VALUE!</v>
      </c>
      <c r="AE45" s="0" t="n">
        <f aca="false">COUNT($D45:$O45)</f>
        <v>0</v>
      </c>
    </row>
    <row r="46" customFormat="false" ht="15" hidden="false" customHeight="false" outlineLevel="0" collapsed="false">
      <c r="B46" s="0" t="s">
        <v>123</v>
      </c>
      <c r="C46" s="0" t="str">
        <f aca="false">'PART METHOD'!$D$4</f>
        <v>FMCNC1</v>
      </c>
      <c r="D46" s="0" t="n">
        <f aca="false">SUMIFS('1-3.CAPA'!$DH:$DH,'1-3.CAPA'!$B:$B,$C46)</f>
        <v>0</v>
      </c>
      <c r="E46" s="0" t="n">
        <f aca="false">SUMIFS('1-3.CAPA'!$FV:$FV,'1-3.CAPA'!$B:$B,$C46)</f>
        <v>0</v>
      </c>
      <c r="F46" s="0" t="n">
        <f aca="false">SUMIFS('1-3.CAPA'!$IJ:$IJ,'1-3.CAPA'!$B:$B,$C46)</f>
        <v>0</v>
      </c>
      <c r="G46" s="0" t="n">
        <f aca="false">SUMIFS('1-3.CAPA'!$KX:$KX,'1-3.CAPA'!$B:$B,$C46)</f>
        <v>0</v>
      </c>
      <c r="H46" s="0" t="n">
        <f aca="false">SUMIFS('1-3.CAPA'!$NL:$NL,'1-3.CAPA'!$B:$B,$C46)</f>
        <v>0</v>
      </c>
      <c r="I46" s="0" t="n">
        <f aca="false">SUMIFS('1-3.CAPA'!$PZ:$PZ,'1-3.CAPA'!$B:$B,$C46)</f>
        <v>0</v>
      </c>
      <c r="J46" s="0" t="n">
        <f aca="false">SUMIFS('1-3.CAPA'!$SN:$SN,'1-3.CAPA'!$B:$B,$C46)</f>
        <v>0</v>
      </c>
      <c r="K46" s="0" t="n">
        <f aca="false">SUMIFS('1-3.CAPA'!$VB:$VB,'1-3.CAPA'!$B:$B,$C46)</f>
        <v>0</v>
      </c>
      <c r="L46" s="0" t="n">
        <f aca="false">SUMIFS('1-3.CAPA'!$XP:$XP,'1-3.CAPA'!$B:$B,$C46)</f>
        <v>0</v>
      </c>
      <c r="M46" s="0" t="n">
        <f aca="false">SUMIFS('1-3.CAPA'!$AAD:$AAD,'1-3.CAPA'!$B:$B,$C46)</f>
        <v>0</v>
      </c>
      <c r="N46" s="0" t="n">
        <f aca="false">SUMIFS('1-3.CAPA'!$ACR:$ACR,'1-3.CAPA'!$B:$B,$C46)</f>
        <v>0</v>
      </c>
      <c r="O46" s="0" t="n">
        <f aca="false">SUMIFS('1-3.CAPA'!$AFF:$AFF,'1-3.CAPA'!$B:$B,$C46)</f>
        <v>0</v>
      </c>
      <c r="Q46" s="0" t="n">
        <f aca="false">IFERROR(SUMIFS('1-3.CAPA'!$DH:$DH,'1-3.CAPA'!$B:$B,$C46)/COUNTIFS('1-3.CAPA'!$B:$B,$C46,'1-3.CAPA'!$AU:$AU,"●"),0)</f>
        <v>0</v>
      </c>
      <c r="R46" s="0" t="n">
        <f aca="false">IFERROR(SUMIFS('1-3.CAPA'!$FV:$FV,'1-3.CAPA'!$B:$B,$C46)/COUNTIFS('1-3.CAPA'!$B:$B,$C46,'1-3.CAPA'!$AU:$AU,"●"),0)</f>
        <v>0</v>
      </c>
      <c r="S46" s="0" t="n">
        <f aca="false">IFERROR(SUMIFS('1-3.CAPA'!$IJ:$IJ,'1-3.CAPA'!$B:$B,$C46)/COUNTIFS('1-3.CAPA'!$B:$B,$C46,'1-3.CAPA'!$AU:$AU,"●"),0)</f>
        <v>0</v>
      </c>
      <c r="T46" s="0" t="n">
        <f aca="false">IFERROR(SUMIFS('1-3.CAPA'!$KX:$KX,'1-3.CAPA'!$B:$B,$C46)/COUNTIFS('1-3.CAPA'!$B:$B,$C46,'1-3.CAPA'!$AU:$AU,"●"),0)</f>
        <v>0</v>
      </c>
      <c r="U46" s="0" t="n">
        <f aca="false">IFERROR(SUMIFS('1-3.CAPA'!$NL:$NL,'1-3.CAPA'!$B:$B,$C46)/COUNTIFS('1-3.CAPA'!$B:$B,$C46,'1-3.CAPA'!$AU:$AU,"●"),0)</f>
        <v>0</v>
      </c>
      <c r="V46" s="0" t="n">
        <f aca="false">IFERROR(SUMIFS('1-3.CAPA'!$PZ:$PZ,'1-3.CAPA'!$B:$B,$C46)/COUNTIFS('1-3.CAPA'!$B:$B,$C46,'1-3.CAPA'!$AU:$AU,"●"),0)</f>
        <v>0</v>
      </c>
      <c r="W46" s="0" t="n">
        <f aca="false">IFERROR(SUMIFS('1-3.CAPA'!$SN:$SN,'1-3.CAPA'!$B:$B,$C46)/COUNTIFS('1-3.CAPA'!$B:$B,$C46,'1-3.CAPA'!$AU:$AU,"●"),0)</f>
        <v>0</v>
      </c>
      <c r="X46" s="0" t="n">
        <f aca="false">IFERROR(SUMIFS('1-3.CAPA'!$VB:$VB,'1-3.CAPA'!$B:$B,$C46)/COUNTIFS('1-3.CAPA'!$B:$B,$C46,'1-3.CAPA'!$AU:$AU,"●"),0)</f>
        <v>0</v>
      </c>
      <c r="Y46" s="0" t="n">
        <f aca="false">IFERROR(SUMIFS('1-3.CAPA'!$XP:$XP,'1-3.CAPA'!$B:$B,$C46)/COUNTIFS('1-3.CAPA'!$B:$B,$C46,'1-3.CAPA'!$AU:$AU,"●"),0)</f>
        <v>0</v>
      </c>
      <c r="Z46" s="0" t="n">
        <f aca="false">IFERROR(SUMIFS('1-3.CAPA'!$AAD:$AAD,'1-3.CAPA'!$B:$B,$C46)/COUNTIFS('1-3.CAPA'!$B:$B,$C46,'1-3.CAPA'!$AU:$AU,"●"),0)</f>
        <v>0</v>
      </c>
      <c r="AA46" s="0" t="n">
        <f aca="false">IFERROR(SUMIFS('1-3.CAPA'!$ACR:$ACR,'1-3.CAPA'!$B:$B,$C46)/COUNTIFS('1-3.CAPA'!$B:$B,$C46,'1-3.CAPA'!$AU:$AU,"●"),0)</f>
        <v>0</v>
      </c>
      <c r="AB46" s="0" t="n">
        <f aca="false">IFERROR(SUMIFS('1-3.CAPA'!$AFF:$AFF,'1-3.CAPA'!$B:$B,$C46)/COUNTIFS('1-3.CAPA'!$B:$B,$C46,'1-3.CAPA'!$AU:$AU,"●"),0)</f>
        <v>0</v>
      </c>
      <c r="AC46" s="0" t="n">
        <f aca="false">SUM($D46:$O46)</f>
        <v>0</v>
      </c>
      <c r="AD46" s="0" t="str">
        <f aca="false">IF($AC46&gt;100,"OVER",IF($AC46&gt;0,INT($AC46*100%)&amp;" h","-"))</f>
        <v>-</v>
      </c>
      <c r="AE46" s="0" t="n">
        <f aca="false">COUNT($D46:$O46)</f>
        <v>12</v>
      </c>
    </row>
    <row r="47" customFormat="false" ht="15" hidden="false" customHeight="false" outlineLevel="0" collapsed="false">
      <c r="B47" s="0" t="s">
        <v>123</v>
      </c>
      <c r="C47" s="0" t="str">
        <f aca="false">'PART METHOD'!$D$6</f>
        <v>FMCNC2</v>
      </c>
      <c r="D47" s="0" t="n">
        <f aca="false">SUMIFS('1-3.CAPA'!$DH:$DH,'1-3.CAPA'!$B:$B,$C47)</f>
        <v>0</v>
      </c>
      <c r="E47" s="0" t="n">
        <f aca="false">SUMIFS('1-3.CAPA'!$FV:$FV,'1-3.CAPA'!$B:$B,$C47)</f>
        <v>0</v>
      </c>
      <c r="F47" s="0" t="n">
        <f aca="false">SUMIFS('1-3.CAPA'!$IJ:$IJ,'1-3.CAPA'!$B:$B,$C47)</f>
        <v>0</v>
      </c>
      <c r="G47" s="0" t="n">
        <f aca="false">SUMIFS('1-3.CAPA'!$KX:$KX,'1-3.CAPA'!$B:$B,$C47)</f>
        <v>0</v>
      </c>
      <c r="H47" s="0" t="n">
        <f aca="false">SUMIFS('1-3.CAPA'!$NL:$NL,'1-3.CAPA'!$B:$B,$C47)</f>
        <v>0</v>
      </c>
      <c r="I47" s="0" t="n">
        <f aca="false">SUMIFS('1-3.CAPA'!$PZ:$PZ,'1-3.CAPA'!$B:$B,$C47)</f>
        <v>0</v>
      </c>
      <c r="J47" s="0" t="n">
        <f aca="false">SUMIFS('1-3.CAPA'!$SN:$SN,'1-3.CAPA'!$B:$B,$C47)</f>
        <v>0</v>
      </c>
      <c r="K47" s="0" t="n">
        <f aca="false">SUMIFS('1-3.CAPA'!$VB:$VB,'1-3.CAPA'!$B:$B,$C47)</f>
        <v>0</v>
      </c>
      <c r="L47" s="0" t="n">
        <f aca="false">SUMIFS('1-3.CAPA'!$XP:$XP,'1-3.CAPA'!$B:$B,$C47)</f>
        <v>0</v>
      </c>
      <c r="M47" s="0" t="n">
        <f aca="false">SUMIFS('1-3.CAPA'!$AAD:$AAD,'1-3.CAPA'!$B:$B,$C47)</f>
        <v>0</v>
      </c>
      <c r="N47" s="0" t="n">
        <f aca="false">SUMIFS('1-3.CAPA'!$ACR:$ACR,'1-3.CAPA'!$B:$B,$C47)</f>
        <v>0</v>
      </c>
      <c r="O47" s="0" t="n">
        <f aca="false">SUMIFS('1-3.CAPA'!$AFF:$AFF,'1-3.CAPA'!$B:$B,$C47)</f>
        <v>0</v>
      </c>
      <c r="Q47" s="0" t="n">
        <f aca="false">IFERROR(SUMIFS('1-3.CAPA'!$DH:$DH,'1-3.CAPA'!$B:$B,$C47)/COUNTIFS('1-3.CAPA'!$B:$B,$C47,'1-3.CAPA'!$AU:$AU,"●"),0)</f>
        <v>0</v>
      </c>
      <c r="R47" s="0" t="n">
        <f aca="false">IFERROR(SUMIFS('1-3.CAPA'!$FV:$FV,'1-3.CAPA'!$B:$B,$C47)/COUNTIFS('1-3.CAPA'!$B:$B,$C47,'1-3.CAPA'!$AU:$AU,"●"),0)</f>
        <v>0</v>
      </c>
      <c r="S47" s="0" t="n">
        <f aca="false">IFERROR(SUMIFS('1-3.CAPA'!$IJ:$IJ,'1-3.CAPA'!$B:$B,$C47)/COUNTIFS('1-3.CAPA'!$B:$B,$C47,'1-3.CAPA'!$AU:$AU,"●"),0)</f>
        <v>0</v>
      </c>
      <c r="T47" s="0" t="n">
        <f aca="false">IFERROR(SUMIFS('1-3.CAPA'!$KX:$KX,'1-3.CAPA'!$B:$B,$C47)/COUNTIFS('1-3.CAPA'!$B:$B,$C47,'1-3.CAPA'!$AU:$AU,"●"),0)</f>
        <v>0</v>
      </c>
      <c r="U47" s="0" t="n">
        <f aca="false">IFERROR(SUMIFS('1-3.CAPA'!$NL:$NL,'1-3.CAPA'!$B:$B,$C47)/COUNTIFS('1-3.CAPA'!$B:$B,$C47,'1-3.CAPA'!$AU:$AU,"●"),0)</f>
        <v>0</v>
      </c>
      <c r="V47" s="0" t="n">
        <f aca="false">IFERROR(SUMIFS('1-3.CAPA'!$PZ:$PZ,'1-3.CAPA'!$B:$B,$C47)/COUNTIFS('1-3.CAPA'!$B:$B,$C47,'1-3.CAPA'!$AU:$AU,"●"),0)</f>
        <v>0</v>
      </c>
      <c r="W47" s="0" t="n">
        <f aca="false">IFERROR(SUMIFS('1-3.CAPA'!$SN:$SN,'1-3.CAPA'!$B:$B,$C47)/COUNTIFS('1-3.CAPA'!$B:$B,$C47,'1-3.CAPA'!$AU:$AU,"●"),0)</f>
        <v>0</v>
      </c>
      <c r="X47" s="0" t="n">
        <f aca="false">IFERROR(SUMIFS('1-3.CAPA'!$VB:$VB,'1-3.CAPA'!$B:$B,$C47)/COUNTIFS('1-3.CAPA'!$B:$B,$C47,'1-3.CAPA'!$AU:$AU,"●"),0)</f>
        <v>0</v>
      </c>
      <c r="Y47" s="0" t="n">
        <f aca="false">IFERROR(SUMIFS('1-3.CAPA'!$XP:$XP,'1-3.CAPA'!$B:$B,$C47)/COUNTIFS('1-3.CAPA'!$B:$B,$C47,'1-3.CAPA'!$AU:$AU,"●"),0)</f>
        <v>0</v>
      </c>
      <c r="Z47" s="0" t="n">
        <f aca="false">IFERROR(SUMIFS('1-3.CAPA'!$AAD:$AAD,'1-3.CAPA'!$B:$B,$C47)/COUNTIFS('1-3.CAPA'!$B:$B,$C47,'1-3.CAPA'!$AU:$AU,"●"),0)</f>
        <v>0</v>
      </c>
      <c r="AA47" s="0" t="n">
        <f aca="false">IFERROR(SUMIFS('1-3.CAPA'!$ACR:$ACR,'1-3.CAPA'!$B:$B,$C47)/COUNTIFS('1-3.CAPA'!$B:$B,$C47,'1-3.CAPA'!$AU:$AU,"●"),0)</f>
        <v>0</v>
      </c>
      <c r="AB47" s="0" t="n">
        <f aca="false">IFERROR(SUMIFS('1-3.CAPA'!$AFF:$AFF,'1-3.CAPA'!$B:$B,$C47)/COUNTIFS('1-3.CAPA'!$B:$B,$C47,'1-3.CAPA'!$AU:$AU,"●"),0)</f>
        <v>0</v>
      </c>
      <c r="AC47" s="0" t="n">
        <f aca="false">SUM($D47:$O47)</f>
        <v>0</v>
      </c>
      <c r="AD47" s="0" t="str">
        <f aca="false">IF($AC47&gt;100,"OVER",IF($AC47&gt;0,INT($AC47*100%)&amp;" h","-"))</f>
        <v>-</v>
      </c>
      <c r="AE47" s="0" t="n">
        <f aca="false">COUNT($D47:$O47)</f>
        <v>12</v>
      </c>
    </row>
    <row r="48" customFormat="false" ht="15" hidden="false" customHeight="false" outlineLevel="0" collapsed="false">
      <c r="B48" s="0" t="s">
        <v>123</v>
      </c>
      <c r="C48" s="0" t="s">
        <v>50</v>
      </c>
      <c r="D48" s="0" t="n">
        <f aca="false">SUMIFS('1-3.CAPA'!$DH:$DH,'1-3.CAPA'!$B:$B,$C48)</f>
        <v>0</v>
      </c>
      <c r="E48" s="0" t="n">
        <f aca="false">SUMIFS('1-3.CAPA'!$FV:$FV,'1-3.CAPA'!$B:$B,$C48)</f>
        <v>0</v>
      </c>
      <c r="F48" s="0" t="n">
        <f aca="false">SUMIFS('1-3.CAPA'!$IJ:$IJ,'1-3.CAPA'!$B:$B,$C48)</f>
        <v>0</v>
      </c>
      <c r="G48" s="0" t="n">
        <f aca="false">SUMIFS('1-3.CAPA'!$KX:$KX,'1-3.CAPA'!$B:$B,$C48)</f>
        <v>0</v>
      </c>
      <c r="H48" s="0" t="n">
        <f aca="false">SUMIFS('1-3.CAPA'!$NL:$NL,'1-3.CAPA'!$B:$B,$C48)</f>
        <v>0</v>
      </c>
      <c r="I48" s="0" t="n">
        <f aca="false">SUMIFS('1-3.CAPA'!$PZ:$PZ,'1-3.CAPA'!$B:$B,$C48)</f>
        <v>0</v>
      </c>
      <c r="J48" s="0" t="n">
        <f aca="false">SUMIFS('1-3.CAPA'!$SN:$SN,'1-3.CAPA'!$B:$B,$C48)</f>
        <v>0</v>
      </c>
      <c r="K48" s="0" t="n">
        <f aca="false">SUMIFS('1-3.CAPA'!$VB:$VB,'1-3.CAPA'!$B:$B,$C48)</f>
        <v>0</v>
      </c>
      <c r="L48" s="0" t="n">
        <f aca="false">SUMIFS('1-3.CAPA'!$XP:$XP,'1-3.CAPA'!$B:$B,$C48)</f>
        <v>0</v>
      </c>
      <c r="M48" s="0" t="n">
        <f aca="false">SUMIFS('1-3.CAPA'!$AAD:$AAD,'1-3.CAPA'!$B:$B,$C48)</f>
        <v>0</v>
      </c>
      <c r="N48" s="0" t="n">
        <f aca="false">SUMIFS('1-3.CAPA'!$ACR:$ACR,'1-3.CAPA'!$B:$B,$C48)</f>
        <v>0</v>
      </c>
      <c r="O48" s="0" t="n">
        <f aca="false">SUMIFS('1-3.CAPA'!$AFF:$AFF,'1-3.CAPA'!$B:$B,$C48)</f>
        <v>0</v>
      </c>
      <c r="Q48" s="0" t="n">
        <f aca="false">IFERROR(SUMIFS('1-3.CAPA'!$DH:$DH,'1-3.CAPA'!$B:$B,$C48)/COUNTIFS('1-3.CAPA'!$B:$B,$C48,'1-3.CAPA'!$AU:$AU,"●"),0)</f>
        <v>0</v>
      </c>
      <c r="R48" s="0" t="n">
        <f aca="false">IFERROR(SUMIFS('1-3.CAPA'!$FV:$FV,'1-3.CAPA'!$B:$B,$C48)/COUNTIFS('1-3.CAPA'!$B:$B,$C48,'1-3.CAPA'!$AU:$AU,"●"),0)</f>
        <v>0</v>
      </c>
      <c r="S48" s="0" t="n">
        <f aca="false">IFERROR(SUMIFS('1-3.CAPA'!$IJ:$IJ,'1-3.CAPA'!$B:$B,$C48)/COUNTIFS('1-3.CAPA'!$B:$B,$C48,'1-3.CAPA'!$AU:$AU,"●"),0)</f>
        <v>0</v>
      </c>
      <c r="T48" s="0" t="n">
        <f aca="false">IFERROR(SUMIFS('1-3.CAPA'!$KX:$KX,'1-3.CAPA'!$B:$B,$C48)/COUNTIFS('1-3.CAPA'!$B:$B,$C48,'1-3.CAPA'!$AU:$AU,"●"),0)</f>
        <v>0</v>
      </c>
      <c r="U48" s="0" t="n">
        <f aca="false">IFERROR(SUMIFS('1-3.CAPA'!$NL:$NL,'1-3.CAPA'!$B:$B,$C48)/COUNTIFS('1-3.CAPA'!$B:$B,$C48,'1-3.CAPA'!$AU:$AU,"●"),0)</f>
        <v>0</v>
      </c>
      <c r="V48" s="0" t="n">
        <f aca="false">IFERROR(SUMIFS('1-3.CAPA'!$PZ:$PZ,'1-3.CAPA'!$B:$B,$C48)/COUNTIFS('1-3.CAPA'!$B:$B,$C48,'1-3.CAPA'!$AU:$AU,"●"),0)</f>
        <v>0</v>
      </c>
      <c r="W48" s="0" t="n">
        <f aca="false">IFERROR(SUMIFS('1-3.CAPA'!$SN:$SN,'1-3.CAPA'!$B:$B,$C48)/COUNTIFS('1-3.CAPA'!$B:$B,$C48,'1-3.CAPA'!$AU:$AU,"●"),0)</f>
        <v>0</v>
      </c>
      <c r="X48" s="0" t="n">
        <f aca="false">IFERROR(SUMIFS('1-3.CAPA'!$VB:$VB,'1-3.CAPA'!$B:$B,$C48)/COUNTIFS('1-3.CAPA'!$B:$B,$C48,'1-3.CAPA'!$AU:$AU,"●"),0)</f>
        <v>0</v>
      </c>
      <c r="Y48" s="0" t="n">
        <f aca="false">IFERROR(SUMIFS('1-3.CAPA'!$XP:$XP,'1-3.CAPA'!$B:$B,$C48)/COUNTIFS('1-3.CAPA'!$B:$B,$C48,'1-3.CAPA'!$AU:$AU,"●"),0)</f>
        <v>0</v>
      </c>
      <c r="Z48" s="0" t="n">
        <f aca="false">IFERROR(SUMIFS('1-3.CAPA'!$AAD:$AAD,'1-3.CAPA'!$B:$B,$C48)/COUNTIFS('1-3.CAPA'!$B:$B,$C48,'1-3.CAPA'!$AU:$AU,"●"),0)</f>
        <v>0</v>
      </c>
      <c r="AA48" s="0" t="n">
        <f aca="false">IFERROR(SUMIFS('1-3.CAPA'!$ACR:$ACR,'1-3.CAPA'!$B:$B,$C48)/COUNTIFS('1-3.CAPA'!$B:$B,$C48,'1-3.CAPA'!$AU:$AU,"●"),0)</f>
        <v>0</v>
      </c>
      <c r="AB48" s="0" t="n">
        <f aca="false">IFERROR(SUMIFS('1-3.CAPA'!$AFF:$AFF,'1-3.CAPA'!$B:$B,$C48)/COUNTIFS('1-3.CAPA'!$B:$B,$C48,'1-3.CAPA'!$AU:$AU,"●"),0)</f>
        <v>0</v>
      </c>
      <c r="AC48" s="0" t="n">
        <f aca="false">SUM($D48:$O48)</f>
        <v>0</v>
      </c>
      <c r="AD48" s="0" t="str">
        <f aca="false">IF($AC48&gt;100,"OVER",IF($AC48&gt;0,INT($AC48*100%)&amp;" h","-"))</f>
        <v>-</v>
      </c>
      <c r="AE48" s="0" t="n">
        <f aca="false">COUNT($D48:$O48)</f>
        <v>12</v>
      </c>
    </row>
    <row r="49" customFormat="false" ht="15" hidden="false" customHeight="false" outlineLevel="0" collapsed="false">
      <c r="B49" s="0" t="s">
        <v>123</v>
      </c>
      <c r="C49" s="0" t="s">
        <v>319</v>
      </c>
      <c r="D49" s="0" t="n">
        <f aca="false">SUMIFS('1-3.CAPA'!$DH:$DH,'1-3.CAPA'!$B:$B,$C49)</f>
        <v>0.0298898133680556</v>
      </c>
      <c r="E49" s="0" t="n">
        <f aca="false">SUMIFS('1-3.CAPA'!$FV:$FV,'1-3.CAPA'!$B:$B,$C49)</f>
        <v>0.0209121265983245</v>
      </c>
      <c r="F49" s="0" t="n">
        <f aca="false">SUMIFS('1-3.CAPA'!$IJ:$IJ,'1-3.CAPA'!$B:$B,$C49)</f>
        <v>0.0154886876578283</v>
      </c>
      <c r="G49" s="0" t="n">
        <f aca="false">SUMIFS('1-3.CAPA'!$KX:$KX,'1-3.CAPA'!$B:$B,$C49)</f>
        <v>0.0323578602430556</v>
      </c>
      <c r="H49" s="0" t="n">
        <f aca="false">SUMIFS('1-3.CAPA'!$NL:$NL,'1-3.CAPA'!$B:$B,$C49)</f>
        <v>0.0279538910934744</v>
      </c>
      <c r="I49" s="0" t="n">
        <f aca="false">SUMIFS('1-3.CAPA'!$PZ:$PZ,'1-3.CAPA'!$B:$B,$C49)</f>
        <v>0.0230709911616162</v>
      </c>
      <c r="J49" s="0" t="n">
        <f aca="false">SUMIFS('1-3.CAPA'!$SN:$SN,'1-3.CAPA'!$B:$B,$C49)</f>
        <v>0.0204124811921296</v>
      </c>
      <c r="K49" s="0" t="n">
        <f aca="false">SUMIFS('1-3.CAPA'!$VB:$VB,'1-3.CAPA'!$B:$B,$C49)</f>
        <v>0.0256545965608466</v>
      </c>
      <c r="L49" s="0" t="n">
        <f aca="false">SUMIFS('1-3.CAPA'!$XP:$XP,'1-3.CAPA'!$B:$B,$C49)</f>
        <v>0.0206133443813131</v>
      </c>
      <c r="M49" s="0" t="n">
        <f aca="false">SUMIFS('1-3.CAPA'!$AAD:$AAD,'1-3.CAPA'!$B:$B,$C49)</f>
        <v>0.0225448524305556</v>
      </c>
      <c r="N49" s="0" t="n">
        <f aca="false">SUMIFS('1-3.CAPA'!$ACR:$ACR,'1-3.CAPA'!$B:$B,$C49)</f>
        <v>0.0279029256227954</v>
      </c>
      <c r="O49" s="0" t="e">
        <f aca="false">SUMIFS('1-3.CAPA'!$AFF:$AFF,'1-3.CAPA'!$B:$B,$C49)</f>
        <v>#N/A</v>
      </c>
      <c r="Q49" s="0" t="n">
        <f aca="false">IFERROR(SUMIFS('1-3.CAPA'!$DH:$DH,'1-3.CAPA'!$B:$B,$C49)/COUNTIFS('1-3.CAPA'!$B:$B,$C49,'1-3.CAPA'!$AU:$AU,"●"),0)</f>
        <v>0.0149449066840278</v>
      </c>
      <c r="R49" s="0" t="n">
        <f aca="false">IFERROR(SUMIFS('1-3.CAPA'!$FV:$FV,'1-3.CAPA'!$B:$B,$C49)/COUNTIFS('1-3.CAPA'!$B:$B,$C49,'1-3.CAPA'!$AU:$AU,"●"),0)</f>
        <v>0.0104560632991623</v>
      </c>
      <c r="S49" s="0" t="n">
        <f aca="false">IFERROR(SUMIFS('1-3.CAPA'!$IJ:$IJ,'1-3.CAPA'!$B:$B,$C49)/COUNTIFS('1-3.CAPA'!$B:$B,$C49,'1-3.CAPA'!$AU:$AU,"●"),0)</f>
        <v>0.00774434382891414</v>
      </c>
      <c r="T49" s="0" t="n">
        <f aca="false">IFERROR(SUMIFS('1-3.CAPA'!$KX:$KX,'1-3.CAPA'!$B:$B,$C49)/COUNTIFS('1-3.CAPA'!$B:$B,$C49,'1-3.CAPA'!$AU:$AU,"●"),0)</f>
        <v>0.0161789301215278</v>
      </c>
      <c r="U49" s="0" t="n">
        <f aca="false">IFERROR(SUMIFS('1-3.CAPA'!$NL:$NL,'1-3.CAPA'!$B:$B,$C49)/COUNTIFS('1-3.CAPA'!$B:$B,$C49,'1-3.CAPA'!$AU:$AU,"●"),0)</f>
        <v>0.0139769455467372</v>
      </c>
      <c r="V49" s="0" t="n">
        <f aca="false">IFERROR(SUMIFS('1-3.CAPA'!$PZ:$PZ,'1-3.CAPA'!$B:$B,$C49)/COUNTIFS('1-3.CAPA'!$B:$B,$C49,'1-3.CAPA'!$AU:$AU,"●"),0)</f>
        <v>0.0115354955808081</v>
      </c>
      <c r="W49" s="0" t="n">
        <f aca="false">IFERROR(SUMIFS('1-3.CAPA'!$SN:$SN,'1-3.CAPA'!$B:$B,$C49)/COUNTIFS('1-3.CAPA'!$B:$B,$C49,'1-3.CAPA'!$AU:$AU,"●"),0)</f>
        <v>0.0102062405960648</v>
      </c>
      <c r="X49" s="0" t="n">
        <f aca="false">IFERROR(SUMIFS('1-3.CAPA'!$VB:$VB,'1-3.CAPA'!$B:$B,$C49)/COUNTIFS('1-3.CAPA'!$B:$B,$C49,'1-3.CAPA'!$AU:$AU,"●"),0)</f>
        <v>0.0128272982804233</v>
      </c>
      <c r="Y49" s="0" t="n">
        <f aca="false">IFERROR(SUMIFS('1-3.CAPA'!$XP:$XP,'1-3.CAPA'!$B:$B,$C49)/COUNTIFS('1-3.CAPA'!$B:$B,$C49,'1-3.CAPA'!$AU:$AU,"●"),0)</f>
        <v>0.0103066721906566</v>
      </c>
      <c r="Z49" s="0" t="n">
        <f aca="false">IFERROR(SUMIFS('1-3.CAPA'!$AAD:$AAD,'1-3.CAPA'!$B:$B,$C49)/COUNTIFS('1-3.CAPA'!$B:$B,$C49,'1-3.CAPA'!$AU:$AU,"●"),0)</f>
        <v>0.0112724262152778</v>
      </c>
      <c r="AA49" s="0" t="n">
        <f aca="false">IFERROR(SUMIFS('1-3.CAPA'!$ACR:$ACR,'1-3.CAPA'!$B:$B,$C49)/COUNTIFS('1-3.CAPA'!$B:$B,$C49,'1-3.CAPA'!$AU:$AU,"●"),0)</f>
        <v>0.0139514628113977</v>
      </c>
      <c r="AB49" s="0" t="n">
        <f aca="false">IFERROR(SUMIFS('1-3.CAPA'!$AFF:$AFF,'1-3.CAPA'!$B:$B,$C49)/COUNTIFS('1-3.CAPA'!$B:$B,$C49,'1-3.CAPA'!$AU:$AU,"●"),0)</f>
        <v>0</v>
      </c>
      <c r="AC49" s="0" t="e">
        <f aca="false">SUM($D49:$O49)</f>
        <v>#N/A</v>
      </c>
      <c r="AD49" s="0" t="e">
        <f aca="false">IF($AC49&gt;100,"OVER",IF($AC49&gt;0,INT($AC49*100%)&amp;" h","-"))</f>
        <v>#N/A</v>
      </c>
      <c r="AE49" s="0" t="n">
        <f aca="false">COUNT($D49:$O49)</f>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G3:U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3" customFormat="false" ht="15" hidden="false" customHeight="false" outlineLevel="0" collapsed="false">
      <c r="G3" s="0" t="s">
        <v>250</v>
      </c>
    </row>
    <row r="4" customFormat="false" ht="15" hidden="false" customHeight="false" outlineLevel="0" collapsed="false">
      <c r="G4" s="0" t="s">
        <v>162</v>
      </c>
      <c r="H4" s="0" t="n">
        <f t="shared" ref="H4:H29" si="0">SUMIF(ST_SUM!$H:$H,$G4,ST_SUM!$AGU:$AGU)</f>
        <v>452</v>
      </c>
      <c r="I4" s="0" t="n">
        <f t="shared" ref="I4:I29" si="1">SUMIF(ST_SUM!$H:$H,$G4,ST_SUM!$AGV:$AGV)</f>
        <v>485</v>
      </c>
      <c r="J4" s="0" t="n">
        <f t="shared" ref="J4:J29" si="2">SUMIF(ST_SUM!$H:$H,$G4,ST_SUM!$AGW:$AGW)</f>
        <v>672</v>
      </c>
      <c r="K4" s="0" t="n">
        <f t="shared" ref="K4:K29" si="3">SUMIF(ST_SUM!$H:$H,$G4,ST_SUM!$AGX:$AGX)</f>
        <v>865</v>
      </c>
      <c r="L4" s="0" t="n">
        <f t="shared" ref="L4:L29" si="4">SUMIF(ST_SUM!$H:$H,$G4,ST_SUM!$AGY:$AGY)</f>
        <v>576</v>
      </c>
      <c r="M4" s="0" t="n">
        <f t="shared" ref="M4:M29" si="5">SUMIF(ST_SUM!$H:$H,$G4,ST_SUM!$AGZ:$AGZ)</f>
        <v>931</v>
      </c>
      <c r="N4" s="0" t="n">
        <f t="shared" ref="N4:N29" si="6">SUMIF(ST_SUM!$H:$H,$G4,ST_SUM!$AHA:$AHA)</f>
        <v>377</v>
      </c>
      <c r="O4" s="0" t="n">
        <f t="shared" ref="O4:O29" si="7">SUMIF(ST_SUM!$H:$H,$G4,ST_SUM!$AHB:$AHB)</f>
        <v>222</v>
      </c>
      <c r="P4" s="0" t="n">
        <f t="shared" ref="P4:P29" si="8">SUMIF(ST_SUM!$H:$H,$G4,ST_SUM!$AHC:$AHC)</f>
        <v>404</v>
      </c>
      <c r="Q4" s="0" t="n">
        <f t="shared" ref="Q4:Q29" si="9">SUMIF(ST_SUM!$H:$H,$G4,ST_SUM!$AHD:$AHD)</f>
        <v>559</v>
      </c>
      <c r="R4" s="0" t="n">
        <f t="shared" ref="R4:R29" si="10">SUMIF(ST_SUM!$H:$H,$G4,ST_SUM!$AHE:$AHE)</f>
        <v>306</v>
      </c>
      <c r="S4" s="0" t="n">
        <f t="shared" ref="S4:S29" si="11">SUMIF(ST_SUM!$H:$H,$G4,ST_SUM!$AHF:$AHF)</f>
        <v>288</v>
      </c>
      <c r="T4" s="0" t="n">
        <f t="shared" ref="T4:T29" si="12">SUM($H4:$S4)</f>
        <v>6137</v>
      </c>
      <c r="U4" s="0" t="str">
        <f t="shared" ref="U4:U29" si="13">IFERROR(VLOOKUP($G4,'1-2.ITEM'!$H$7:$L$200,2,FALSE()),"-")</f>
        <v>part 0</v>
      </c>
    </row>
    <row r="5" customFormat="false" ht="15" hidden="false" customHeight="false" outlineLevel="0" collapsed="false">
      <c r="G5" s="0" t="s">
        <v>57</v>
      </c>
      <c r="H5" s="0" t="n">
        <f t="shared" si="0"/>
        <v>953</v>
      </c>
      <c r="I5" s="0" t="n">
        <f t="shared" si="1"/>
        <v>711</v>
      </c>
      <c r="J5" s="0" t="n">
        <f t="shared" si="2"/>
        <v>916</v>
      </c>
      <c r="K5" s="0" t="n">
        <f t="shared" si="3"/>
        <v>952</v>
      </c>
      <c r="L5" s="0" t="n">
        <f t="shared" si="4"/>
        <v>646</v>
      </c>
      <c r="M5" s="0" t="n">
        <f t="shared" si="5"/>
        <v>526</v>
      </c>
      <c r="N5" s="0" t="n">
        <f t="shared" si="6"/>
        <v>503</v>
      </c>
      <c r="O5" s="0" t="n">
        <f t="shared" si="7"/>
        <v>1020</v>
      </c>
      <c r="P5" s="0" t="n">
        <f t="shared" si="8"/>
        <v>927</v>
      </c>
      <c r="Q5" s="0" t="n">
        <f t="shared" si="9"/>
        <v>1007</v>
      </c>
      <c r="R5" s="0" t="n">
        <f t="shared" si="10"/>
        <v>568</v>
      </c>
      <c r="S5" s="0" t="n">
        <f t="shared" si="11"/>
        <v>475</v>
      </c>
      <c r="T5" s="0" t="n">
        <f t="shared" si="12"/>
        <v>9204</v>
      </c>
      <c r="U5" s="0" t="str">
        <f t="shared" si="13"/>
        <v>part 1</v>
      </c>
    </row>
    <row r="6" customFormat="false" ht="15" hidden="false" customHeight="false" outlineLevel="0" collapsed="false">
      <c r="G6" s="0" t="s">
        <v>59</v>
      </c>
      <c r="H6" s="0" t="n">
        <f t="shared" si="0"/>
        <v>963</v>
      </c>
      <c r="I6" s="0" t="n">
        <f t="shared" si="1"/>
        <v>2161</v>
      </c>
      <c r="J6" s="0" t="n">
        <f t="shared" si="2"/>
        <v>1548</v>
      </c>
      <c r="K6" s="0" t="n">
        <f t="shared" si="3"/>
        <v>1448</v>
      </c>
      <c r="L6" s="0" t="n">
        <f t="shared" si="4"/>
        <v>2440</v>
      </c>
      <c r="M6" s="0" t="n">
        <f t="shared" si="5"/>
        <v>839</v>
      </c>
      <c r="N6" s="0" t="n">
        <f t="shared" si="6"/>
        <v>1513</v>
      </c>
      <c r="O6" s="0" t="n">
        <f t="shared" si="7"/>
        <v>1567</v>
      </c>
      <c r="P6" s="0" t="n">
        <f t="shared" si="8"/>
        <v>1332</v>
      </c>
      <c r="Q6" s="0" t="n">
        <f t="shared" si="9"/>
        <v>2642</v>
      </c>
      <c r="R6" s="0" t="n">
        <f t="shared" si="10"/>
        <v>1798</v>
      </c>
      <c r="S6" s="0" t="n">
        <f t="shared" si="11"/>
        <v>1680</v>
      </c>
      <c r="T6" s="0" t="n">
        <f t="shared" si="12"/>
        <v>19931</v>
      </c>
      <c r="U6" s="0" t="str">
        <f t="shared" si="13"/>
        <v>part 2</v>
      </c>
    </row>
    <row r="7" customFormat="false" ht="15" hidden="false" customHeight="false" outlineLevel="0" collapsed="false">
      <c r="G7" s="0" t="s">
        <v>60</v>
      </c>
      <c r="H7" s="0" t="n">
        <f t="shared" si="0"/>
        <v>2579</v>
      </c>
      <c r="I7" s="0" t="n">
        <f t="shared" si="1"/>
        <v>1849</v>
      </c>
      <c r="J7" s="0" t="n">
        <f t="shared" si="2"/>
        <v>2345</v>
      </c>
      <c r="K7" s="0" t="n">
        <f t="shared" si="3"/>
        <v>2880</v>
      </c>
      <c r="L7" s="0" t="n">
        <f t="shared" si="4"/>
        <v>2071</v>
      </c>
      <c r="M7" s="0" t="n">
        <f t="shared" si="5"/>
        <v>1308</v>
      </c>
      <c r="N7" s="0" t="n">
        <f t="shared" si="6"/>
        <v>3250</v>
      </c>
      <c r="O7" s="0" t="n">
        <f t="shared" si="7"/>
        <v>1968</v>
      </c>
      <c r="P7" s="0" t="n">
        <f t="shared" si="8"/>
        <v>1947</v>
      </c>
      <c r="Q7" s="0" t="n">
        <f t="shared" si="9"/>
        <v>2487</v>
      </c>
      <c r="R7" s="0" t="n">
        <f t="shared" si="10"/>
        <v>1535</v>
      </c>
      <c r="S7" s="0" t="n">
        <f t="shared" si="11"/>
        <v>2773</v>
      </c>
      <c r="T7" s="0" t="n">
        <f t="shared" si="12"/>
        <v>26992</v>
      </c>
      <c r="U7" s="0" t="str">
        <f t="shared" si="13"/>
        <v>part 3</v>
      </c>
    </row>
    <row r="8" customFormat="false" ht="15" hidden="false" customHeight="false" outlineLevel="0" collapsed="false">
      <c r="G8" s="0" t="s">
        <v>62</v>
      </c>
      <c r="H8" s="0" t="n">
        <f t="shared" si="0"/>
        <v>1438</v>
      </c>
      <c r="I8" s="0" t="n">
        <f t="shared" si="1"/>
        <v>1182</v>
      </c>
      <c r="J8" s="0" t="n">
        <f t="shared" si="2"/>
        <v>728</v>
      </c>
      <c r="K8" s="0" t="n">
        <f t="shared" si="3"/>
        <v>1341</v>
      </c>
      <c r="L8" s="0" t="n">
        <f t="shared" si="4"/>
        <v>1157</v>
      </c>
      <c r="M8" s="0" t="n">
        <f t="shared" si="5"/>
        <v>1262</v>
      </c>
      <c r="N8" s="0" t="n">
        <f t="shared" si="6"/>
        <v>1081</v>
      </c>
      <c r="O8" s="0" t="n">
        <f t="shared" si="7"/>
        <v>595</v>
      </c>
      <c r="P8" s="0" t="n">
        <f t="shared" si="8"/>
        <v>1336</v>
      </c>
      <c r="Q8" s="0" t="n">
        <f t="shared" si="9"/>
        <v>890</v>
      </c>
      <c r="R8" s="0" t="n">
        <f t="shared" si="10"/>
        <v>1258</v>
      </c>
      <c r="S8" s="0" t="n">
        <f t="shared" si="11"/>
        <v>716</v>
      </c>
      <c r="T8" s="0" t="n">
        <f t="shared" si="12"/>
        <v>12984</v>
      </c>
      <c r="U8" s="0" t="str">
        <f t="shared" si="13"/>
        <v>part 4</v>
      </c>
    </row>
    <row r="9" customFormat="false" ht="15" hidden="false" customHeight="false" outlineLevel="0" collapsed="false">
      <c r="G9" s="0" t="s">
        <v>63</v>
      </c>
      <c r="H9" s="0" t="n">
        <f t="shared" si="0"/>
        <v>132</v>
      </c>
      <c r="I9" s="0" t="n">
        <f t="shared" si="1"/>
        <v>301</v>
      </c>
      <c r="J9" s="0" t="n">
        <f t="shared" si="2"/>
        <v>615</v>
      </c>
      <c r="K9" s="0" t="n">
        <f t="shared" si="3"/>
        <v>432</v>
      </c>
      <c r="L9" s="0" t="n">
        <f t="shared" si="4"/>
        <v>408</v>
      </c>
      <c r="M9" s="0" t="n">
        <f t="shared" si="5"/>
        <v>306</v>
      </c>
      <c r="N9" s="0" t="n">
        <f t="shared" si="6"/>
        <v>266</v>
      </c>
      <c r="O9" s="0" t="n">
        <f t="shared" si="7"/>
        <v>670</v>
      </c>
      <c r="P9" s="0" t="n">
        <f t="shared" si="8"/>
        <v>419</v>
      </c>
      <c r="Q9" s="0" t="n">
        <f t="shared" si="9"/>
        <v>102</v>
      </c>
      <c r="R9" s="0" t="n">
        <f t="shared" si="10"/>
        <v>464</v>
      </c>
      <c r="S9" s="0" t="e">
        <f t="shared" si="11"/>
        <v>#N/A</v>
      </c>
      <c r="T9" s="0" t="e">
        <f t="shared" si="12"/>
        <v>#N/A</v>
      </c>
      <c r="U9" s="0" t="str">
        <f t="shared" si="13"/>
        <v>part 5</v>
      </c>
    </row>
    <row r="10" customFormat="false" ht="15" hidden="false" customHeight="false" outlineLevel="0" collapsed="false">
      <c r="G10" s="0" t="s">
        <v>65</v>
      </c>
      <c r="H10" s="0" t="n">
        <f t="shared" si="0"/>
        <v>297</v>
      </c>
      <c r="I10" s="0" t="n">
        <f t="shared" si="1"/>
        <v>399</v>
      </c>
      <c r="J10" s="0" t="n">
        <f t="shared" si="2"/>
        <v>479</v>
      </c>
      <c r="K10" s="0" t="n">
        <f t="shared" si="3"/>
        <v>480</v>
      </c>
      <c r="L10" s="0" t="n">
        <f t="shared" si="4"/>
        <v>218</v>
      </c>
      <c r="M10" s="0" t="n">
        <f t="shared" si="5"/>
        <v>431</v>
      </c>
      <c r="N10" s="0" t="n">
        <f t="shared" si="6"/>
        <v>650</v>
      </c>
      <c r="O10" s="0" t="n">
        <f t="shared" si="7"/>
        <v>287</v>
      </c>
      <c r="P10" s="0" t="n">
        <f t="shared" si="8"/>
        <v>252</v>
      </c>
      <c r="Q10" s="0" t="n">
        <f t="shared" si="9"/>
        <v>221</v>
      </c>
      <c r="R10" s="0" t="n">
        <f t="shared" si="10"/>
        <v>44</v>
      </c>
      <c r="S10" s="0" t="n">
        <f t="shared" si="11"/>
        <v>164</v>
      </c>
      <c r="T10" s="0" t="n">
        <f t="shared" si="12"/>
        <v>3922</v>
      </c>
      <c r="U10" s="0" t="str">
        <f t="shared" si="13"/>
        <v>part 6</v>
      </c>
    </row>
    <row r="11" customFormat="false" ht="15" hidden="false" customHeight="false" outlineLevel="0" collapsed="false">
      <c r="G11" s="0" t="s">
        <v>67</v>
      </c>
      <c r="H11" s="0" t="n">
        <f t="shared" si="0"/>
        <v>1630</v>
      </c>
      <c r="I11" s="0" t="n">
        <f t="shared" si="1"/>
        <v>843</v>
      </c>
      <c r="J11" s="0" t="n">
        <f t="shared" si="2"/>
        <v>664</v>
      </c>
      <c r="K11" s="0" t="n">
        <f t="shared" si="3"/>
        <v>1813</v>
      </c>
      <c r="L11" s="0" t="n">
        <f t="shared" si="4"/>
        <v>1069</v>
      </c>
      <c r="M11" s="0" t="n">
        <f t="shared" si="5"/>
        <v>1702</v>
      </c>
      <c r="N11" s="0" t="n">
        <f t="shared" si="6"/>
        <v>1198</v>
      </c>
      <c r="O11" s="0" t="n">
        <f t="shared" si="7"/>
        <v>1137</v>
      </c>
      <c r="P11" s="0" t="n">
        <f t="shared" si="8"/>
        <v>1094</v>
      </c>
      <c r="Q11" s="0" t="n">
        <f t="shared" si="9"/>
        <v>947</v>
      </c>
      <c r="R11" s="0" t="n">
        <f t="shared" si="10"/>
        <v>1158</v>
      </c>
      <c r="S11" s="0" t="n">
        <f t="shared" si="11"/>
        <v>1027</v>
      </c>
      <c r="T11" s="0" t="n">
        <f t="shared" si="12"/>
        <v>14282</v>
      </c>
      <c r="U11" s="0" t="str">
        <f t="shared" si="13"/>
        <v>part 7</v>
      </c>
    </row>
    <row r="12" customFormat="false" ht="15" hidden="false" customHeight="false" outlineLevel="0" collapsed="false">
      <c r="G12" s="0" t="s">
        <v>72</v>
      </c>
      <c r="H12" s="0" t="n">
        <f t="shared" si="0"/>
        <v>294</v>
      </c>
      <c r="I12" s="0" t="n">
        <f t="shared" si="1"/>
        <v>66</v>
      </c>
      <c r="J12" s="0" t="n">
        <f t="shared" si="2"/>
        <v>174</v>
      </c>
      <c r="K12" s="0" t="n">
        <f t="shared" si="3"/>
        <v>520</v>
      </c>
      <c r="L12" s="0" t="n">
        <f t="shared" si="4"/>
        <v>524</v>
      </c>
      <c r="M12" s="0" t="n">
        <f t="shared" si="5"/>
        <v>220</v>
      </c>
      <c r="N12" s="0" t="n">
        <f t="shared" si="6"/>
        <v>328</v>
      </c>
      <c r="O12" s="0" t="n">
        <f t="shared" si="7"/>
        <v>264</v>
      </c>
      <c r="P12" s="0" t="n">
        <f t="shared" si="8"/>
        <v>668</v>
      </c>
      <c r="Q12" s="0" t="n">
        <f t="shared" si="9"/>
        <v>522</v>
      </c>
      <c r="R12" s="0" t="n">
        <f t="shared" si="10"/>
        <v>220</v>
      </c>
      <c r="S12" s="0" t="n">
        <f t="shared" si="11"/>
        <v>706</v>
      </c>
      <c r="T12" s="0" t="n">
        <f t="shared" si="12"/>
        <v>4506</v>
      </c>
      <c r="U12" s="0" t="str">
        <f t="shared" si="13"/>
        <v>part 8</v>
      </c>
    </row>
    <row r="13" customFormat="false" ht="15" hidden="false" customHeight="false" outlineLevel="0" collapsed="false">
      <c r="G13" s="0" t="s">
        <v>176</v>
      </c>
      <c r="H13" s="0" t="n">
        <f t="shared" si="0"/>
        <v>1626</v>
      </c>
      <c r="I13" s="0" t="n">
        <f t="shared" si="1"/>
        <v>1518</v>
      </c>
      <c r="J13" s="0" t="n">
        <f t="shared" si="2"/>
        <v>764</v>
      </c>
      <c r="K13" s="0" t="n">
        <f t="shared" si="3"/>
        <v>2694</v>
      </c>
      <c r="L13" s="0" t="n">
        <f t="shared" si="4"/>
        <v>830</v>
      </c>
      <c r="M13" s="0" t="n">
        <f t="shared" si="5"/>
        <v>2408</v>
      </c>
      <c r="N13" s="0" t="n">
        <f t="shared" si="6"/>
        <v>2300</v>
      </c>
      <c r="O13" s="0" t="n">
        <f t="shared" si="7"/>
        <v>2356</v>
      </c>
      <c r="P13" s="0" t="n">
        <f t="shared" si="8"/>
        <v>1366</v>
      </c>
      <c r="Q13" s="0" t="n">
        <f t="shared" si="9"/>
        <v>1094</v>
      </c>
      <c r="R13" s="0" t="n">
        <f t="shared" si="10"/>
        <v>2356</v>
      </c>
      <c r="S13" s="0" t="n">
        <f t="shared" si="11"/>
        <v>1120</v>
      </c>
      <c r="T13" s="0" t="n">
        <f t="shared" si="12"/>
        <v>20432</v>
      </c>
      <c r="U13" s="0" t="str">
        <f t="shared" si="13"/>
        <v>part 9</v>
      </c>
    </row>
    <row r="14" customFormat="false" ht="15" hidden="false" customHeight="false" outlineLevel="0" collapsed="false">
      <c r="G14" s="0" t="s">
        <v>178</v>
      </c>
      <c r="H14" s="0" t="n">
        <f t="shared" si="0"/>
        <v>1112</v>
      </c>
      <c r="I14" s="0" t="n">
        <f t="shared" si="1"/>
        <v>1108</v>
      </c>
      <c r="J14" s="0" t="n">
        <f t="shared" si="2"/>
        <v>772</v>
      </c>
      <c r="K14" s="0" t="n">
        <f t="shared" si="3"/>
        <v>1719</v>
      </c>
      <c r="L14" s="0" t="n">
        <f t="shared" si="4"/>
        <v>1935</v>
      </c>
      <c r="M14" s="0" t="n">
        <f t="shared" si="5"/>
        <v>1980</v>
      </c>
      <c r="N14" s="0" t="n">
        <f t="shared" si="6"/>
        <v>330</v>
      </c>
      <c r="O14" s="0" t="n">
        <f t="shared" si="7"/>
        <v>1369</v>
      </c>
      <c r="P14" s="0" t="n">
        <f t="shared" si="8"/>
        <v>1793</v>
      </c>
      <c r="Q14" s="0" t="n">
        <f t="shared" si="9"/>
        <v>1123</v>
      </c>
      <c r="R14" s="0" t="n">
        <f t="shared" si="10"/>
        <v>1983</v>
      </c>
      <c r="S14" s="0" t="n">
        <f t="shared" si="11"/>
        <v>519</v>
      </c>
      <c r="T14" s="0" t="n">
        <f t="shared" si="12"/>
        <v>15743</v>
      </c>
      <c r="U14" s="0" t="str">
        <f t="shared" si="13"/>
        <v>part 10</v>
      </c>
    </row>
    <row r="15" customFormat="false" ht="15" hidden="false" customHeight="false" outlineLevel="0" collapsed="false">
      <c r="G15" s="0" t="s">
        <v>181</v>
      </c>
      <c r="H15" s="0" t="n">
        <f t="shared" si="0"/>
        <v>632</v>
      </c>
      <c r="I15" s="0" t="n">
        <f t="shared" si="1"/>
        <v>437</v>
      </c>
      <c r="J15" s="0" t="n">
        <f t="shared" si="2"/>
        <v>823</v>
      </c>
      <c r="K15" s="0" t="n">
        <f t="shared" si="3"/>
        <v>647</v>
      </c>
      <c r="L15" s="0" t="n">
        <f t="shared" si="4"/>
        <v>604</v>
      </c>
      <c r="M15" s="0" t="n">
        <f t="shared" si="5"/>
        <v>864</v>
      </c>
      <c r="N15" s="0" t="n">
        <f t="shared" si="6"/>
        <v>752</v>
      </c>
      <c r="O15" s="0" t="n">
        <f t="shared" si="7"/>
        <v>754</v>
      </c>
      <c r="P15" s="0" t="n">
        <f t="shared" si="8"/>
        <v>284</v>
      </c>
      <c r="Q15" s="0" t="n">
        <f t="shared" si="9"/>
        <v>229</v>
      </c>
      <c r="R15" s="0" t="n">
        <f t="shared" si="10"/>
        <v>610</v>
      </c>
      <c r="S15" s="0" t="n">
        <f t="shared" si="11"/>
        <v>620</v>
      </c>
      <c r="T15" s="0" t="n">
        <f t="shared" si="12"/>
        <v>7256</v>
      </c>
      <c r="U15" s="0" t="str">
        <f t="shared" si="13"/>
        <v>part 11</v>
      </c>
    </row>
    <row r="16" customFormat="false" ht="15" hidden="false" customHeight="false" outlineLevel="0" collapsed="false">
      <c r="G16" s="0" t="s">
        <v>183</v>
      </c>
      <c r="H16" s="0" t="n">
        <f t="shared" si="0"/>
        <v>1327</v>
      </c>
      <c r="I16" s="0" t="n">
        <f t="shared" si="1"/>
        <v>2170</v>
      </c>
      <c r="J16" s="0" t="n">
        <f t="shared" si="2"/>
        <v>717</v>
      </c>
      <c r="K16" s="0" t="n">
        <f t="shared" si="3"/>
        <v>1966</v>
      </c>
      <c r="L16" s="0" t="n">
        <f t="shared" si="4"/>
        <v>1584</v>
      </c>
      <c r="M16" s="0" t="n">
        <f t="shared" si="5"/>
        <v>1475</v>
      </c>
      <c r="N16" s="0" t="n">
        <f t="shared" si="6"/>
        <v>1372</v>
      </c>
      <c r="O16" s="0" t="n">
        <f t="shared" si="7"/>
        <v>452</v>
      </c>
      <c r="P16" s="0" t="n">
        <f t="shared" si="8"/>
        <v>1063</v>
      </c>
      <c r="Q16" s="0" t="n">
        <f t="shared" si="9"/>
        <v>2077</v>
      </c>
      <c r="R16" s="0" t="n">
        <f t="shared" si="10"/>
        <v>835</v>
      </c>
      <c r="S16" s="0" t="n">
        <f t="shared" si="11"/>
        <v>1634</v>
      </c>
      <c r="T16" s="0" t="n">
        <f t="shared" si="12"/>
        <v>16672</v>
      </c>
      <c r="U16" s="0" t="str">
        <f t="shared" si="13"/>
        <v>part 12</v>
      </c>
    </row>
    <row r="17" customFormat="false" ht="15" hidden="false" customHeight="false" outlineLevel="0" collapsed="false">
      <c r="G17" s="0" t="s">
        <v>185</v>
      </c>
      <c r="H17" s="0" t="n">
        <f t="shared" si="0"/>
        <v>1123</v>
      </c>
      <c r="I17" s="0" t="n">
        <f t="shared" si="1"/>
        <v>874</v>
      </c>
      <c r="J17" s="0" t="n">
        <f t="shared" si="2"/>
        <v>207</v>
      </c>
      <c r="K17" s="0" t="n">
        <f t="shared" si="3"/>
        <v>1337</v>
      </c>
      <c r="L17" s="0" t="n">
        <f t="shared" si="4"/>
        <v>154</v>
      </c>
      <c r="M17" s="0" t="n">
        <f t="shared" si="5"/>
        <v>1233</v>
      </c>
      <c r="N17" s="0" t="n">
        <f t="shared" si="6"/>
        <v>1117</v>
      </c>
      <c r="O17" s="0" t="n">
        <f t="shared" si="7"/>
        <v>1093</v>
      </c>
      <c r="P17" s="0" t="n">
        <f t="shared" si="8"/>
        <v>564</v>
      </c>
      <c r="Q17" s="0" t="n">
        <f t="shared" si="9"/>
        <v>909</v>
      </c>
      <c r="R17" s="0" t="n">
        <f t="shared" si="10"/>
        <v>1240</v>
      </c>
      <c r="S17" s="0" t="n">
        <f t="shared" si="11"/>
        <v>614</v>
      </c>
      <c r="T17" s="0" t="n">
        <f t="shared" si="12"/>
        <v>10465</v>
      </c>
      <c r="U17" s="0" t="str">
        <f t="shared" si="13"/>
        <v>part 13</v>
      </c>
    </row>
    <row r="18" customFormat="false" ht="15" hidden="false" customHeight="false" outlineLevel="0" collapsed="false">
      <c r="G18" s="0" t="s">
        <v>187</v>
      </c>
      <c r="H18" s="0" t="n">
        <f t="shared" si="0"/>
        <v>525</v>
      </c>
      <c r="I18" s="0" t="n">
        <f t="shared" si="1"/>
        <v>558</v>
      </c>
      <c r="J18" s="0" t="n">
        <f t="shared" si="2"/>
        <v>193</v>
      </c>
      <c r="K18" s="0" t="n">
        <f t="shared" si="3"/>
        <v>667</v>
      </c>
      <c r="L18" s="0" t="n">
        <f t="shared" si="4"/>
        <v>170</v>
      </c>
      <c r="M18" s="0" t="n">
        <f t="shared" si="5"/>
        <v>325</v>
      </c>
      <c r="N18" s="0" t="n">
        <f t="shared" si="6"/>
        <v>449</v>
      </c>
      <c r="O18" s="0" t="n">
        <f t="shared" si="7"/>
        <v>299</v>
      </c>
      <c r="P18" s="0" t="n">
        <f t="shared" si="8"/>
        <v>266</v>
      </c>
      <c r="Q18" s="0" t="n">
        <f t="shared" si="9"/>
        <v>782</v>
      </c>
      <c r="R18" s="0" t="n">
        <f t="shared" si="10"/>
        <v>289</v>
      </c>
      <c r="S18" s="0" t="n">
        <f t="shared" si="11"/>
        <v>349</v>
      </c>
      <c r="T18" s="0" t="n">
        <f t="shared" si="12"/>
        <v>4872</v>
      </c>
      <c r="U18" s="0" t="str">
        <f t="shared" si="13"/>
        <v>part 14</v>
      </c>
    </row>
    <row r="19" customFormat="false" ht="15" hidden="false" customHeight="false" outlineLevel="0" collapsed="false">
      <c r="G19" s="0" t="s">
        <v>189</v>
      </c>
      <c r="H19" s="0" t="n">
        <f t="shared" si="0"/>
        <v>378</v>
      </c>
      <c r="I19" s="0" t="n">
        <f t="shared" si="1"/>
        <v>27</v>
      </c>
      <c r="J19" s="0" t="n">
        <f t="shared" si="2"/>
        <v>233</v>
      </c>
      <c r="K19" s="0" t="n">
        <f t="shared" si="3"/>
        <v>399</v>
      </c>
      <c r="L19" s="0" t="n">
        <f t="shared" si="4"/>
        <v>348</v>
      </c>
      <c r="M19" s="0" t="n">
        <f t="shared" si="5"/>
        <v>286</v>
      </c>
      <c r="N19" s="0" t="n">
        <f t="shared" si="6"/>
        <v>200</v>
      </c>
      <c r="O19" s="0" t="n">
        <f t="shared" si="7"/>
        <v>203</v>
      </c>
      <c r="P19" s="0" t="n">
        <f t="shared" si="8"/>
        <v>204</v>
      </c>
      <c r="Q19" s="0" t="n">
        <f t="shared" si="9"/>
        <v>201</v>
      </c>
      <c r="R19" s="0" t="n">
        <f t="shared" si="10"/>
        <v>53</v>
      </c>
      <c r="S19" s="0" t="n">
        <f t="shared" si="11"/>
        <v>246</v>
      </c>
      <c r="T19" s="0" t="n">
        <f t="shared" si="12"/>
        <v>2778</v>
      </c>
      <c r="U19" s="0" t="str">
        <f t="shared" si="13"/>
        <v>part 15</v>
      </c>
    </row>
    <row r="20" customFormat="false" ht="15" hidden="false" customHeight="false" outlineLevel="0" collapsed="false">
      <c r="G20" s="0" t="s">
        <v>191</v>
      </c>
      <c r="H20" s="0" t="n">
        <f t="shared" si="0"/>
        <v>426</v>
      </c>
      <c r="I20" s="0" t="n">
        <f t="shared" si="1"/>
        <v>359</v>
      </c>
      <c r="J20" s="0" t="n">
        <f t="shared" si="2"/>
        <v>448</v>
      </c>
      <c r="K20" s="0" t="n">
        <f t="shared" si="3"/>
        <v>408</v>
      </c>
      <c r="L20" s="0" t="n">
        <f t="shared" si="4"/>
        <v>569</v>
      </c>
      <c r="M20" s="0" t="n">
        <f t="shared" si="5"/>
        <v>399</v>
      </c>
      <c r="N20" s="0" t="n">
        <f t="shared" si="6"/>
        <v>414</v>
      </c>
      <c r="O20" s="0" t="n">
        <f t="shared" si="7"/>
        <v>459</v>
      </c>
      <c r="P20" s="0" t="n">
        <f t="shared" si="8"/>
        <v>379</v>
      </c>
      <c r="Q20" s="0" t="n">
        <f t="shared" si="9"/>
        <v>233</v>
      </c>
      <c r="R20" s="0" t="n">
        <f t="shared" si="10"/>
        <v>448</v>
      </c>
      <c r="S20" s="0" t="n">
        <f t="shared" si="11"/>
        <v>491</v>
      </c>
      <c r="T20" s="0" t="n">
        <f t="shared" si="12"/>
        <v>5033</v>
      </c>
      <c r="U20" s="0" t="str">
        <f t="shared" si="13"/>
        <v>part 16</v>
      </c>
    </row>
    <row r="21" customFormat="false" ht="15" hidden="false" customHeight="false" outlineLevel="0" collapsed="false">
      <c r="G21" s="0" t="s">
        <v>193</v>
      </c>
      <c r="H21" s="0" t="n">
        <f t="shared" si="0"/>
        <v>623</v>
      </c>
      <c r="I21" s="0" t="n">
        <f t="shared" si="1"/>
        <v>373</v>
      </c>
      <c r="J21" s="0" t="n">
        <f t="shared" si="2"/>
        <v>362</v>
      </c>
      <c r="K21" s="0" t="n">
        <f t="shared" si="3"/>
        <v>243</v>
      </c>
      <c r="L21" s="0" t="n">
        <f t="shared" si="4"/>
        <v>327</v>
      </c>
      <c r="M21" s="0" t="n">
        <f t="shared" si="5"/>
        <v>93</v>
      </c>
      <c r="N21" s="0" t="n">
        <f t="shared" si="6"/>
        <v>468</v>
      </c>
      <c r="O21" s="0" t="n">
        <f t="shared" si="7"/>
        <v>404</v>
      </c>
      <c r="P21" s="0" t="n">
        <f t="shared" si="8"/>
        <v>584</v>
      </c>
      <c r="Q21" s="0" t="n">
        <f t="shared" si="9"/>
        <v>416</v>
      </c>
      <c r="R21" s="0" t="n">
        <f t="shared" si="10"/>
        <v>387</v>
      </c>
      <c r="S21" s="0" t="n">
        <f t="shared" si="11"/>
        <v>424</v>
      </c>
      <c r="T21" s="0" t="n">
        <f t="shared" si="12"/>
        <v>4704</v>
      </c>
      <c r="U21" s="0" t="str">
        <f t="shared" si="13"/>
        <v>part 17</v>
      </c>
    </row>
    <row r="22" customFormat="false" ht="15" hidden="false" customHeight="false" outlineLevel="0" collapsed="false">
      <c r="G22" s="0" t="s">
        <v>195</v>
      </c>
      <c r="H22" s="0" t="n">
        <f t="shared" si="0"/>
        <v>1594</v>
      </c>
      <c r="I22" s="0" t="n">
        <f t="shared" si="1"/>
        <v>768</v>
      </c>
      <c r="J22" s="0" t="n">
        <f t="shared" si="2"/>
        <v>823</v>
      </c>
      <c r="K22" s="0" t="n">
        <f t="shared" si="3"/>
        <v>905</v>
      </c>
      <c r="L22" s="0" t="n">
        <f t="shared" si="4"/>
        <v>1286</v>
      </c>
      <c r="M22" s="0" t="n">
        <f t="shared" si="5"/>
        <v>349</v>
      </c>
      <c r="N22" s="0" t="n">
        <f t="shared" si="6"/>
        <v>415</v>
      </c>
      <c r="O22" s="0" t="n">
        <f t="shared" si="7"/>
        <v>1269</v>
      </c>
      <c r="P22" s="0" t="n">
        <f t="shared" si="8"/>
        <v>1098</v>
      </c>
      <c r="Q22" s="0" t="n">
        <f t="shared" si="9"/>
        <v>1137</v>
      </c>
      <c r="R22" s="0" t="n">
        <f t="shared" si="10"/>
        <v>956</v>
      </c>
      <c r="S22" s="0" t="n">
        <f t="shared" si="11"/>
        <v>550</v>
      </c>
      <c r="T22" s="0" t="n">
        <f t="shared" si="12"/>
        <v>11150</v>
      </c>
      <c r="U22" s="0" t="str">
        <f t="shared" si="13"/>
        <v>part 18</v>
      </c>
    </row>
    <row r="23" customFormat="false" ht="15" hidden="false" customHeight="false" outlineLevel="0" collapsed="false">
      <c r="G23" s="0" t="s">
        <v>197</v>
      </c>
      <c r="H23" s="0" t="n">
        <f t="shared" si="0"/>
        <v>1264</v>
      </c>
      <c r="I23" s="0" t="n">
        <f t="shared" si="1"/>
        <v>420</v>
      </c>
      <c r="J23" s="0" t="n">
        <f t="shared" si="2"/>
        <v>1016</v>
      </c>
      <c r="K23" s="0" t="n">
        <f t="shared" si="3"/>
        <v>1392</v>
      </c>
      <c r="L23" s="0" t="n">
        <f t="shared" si="4"/>
        <v>1088</v>
      </c>
      <c r="M23" s="0" t="n">
        <f t="shared" si="5"/>
        <v>872</v>
      </c>
      <c r="N23" s="0" t="n">
        <f t="shared" si="6"/>
        <v>1588</v>
      </c>
      <c r="O23" s="0" t="n">
        <f t="shared" si="7"/>
        <v>640</v>
      </c>
      <c r="P23" s="0" t="n">
        <f t="shared" si="8"/>
        <v>952</v>
      </c>
      <c r="Q23" s="0" t="n">
        <f t="shared" si="9"/>
        <v>1196</v>
      </c>
      <c r="R23" s="0" t="n">
        <f t="shared" si="10"/>
        <v>928</v>
      </c>
      <c r="S23" s="0" t="n">
        <f t="shared" si="11"/>
        <v>740</v>
      </c>
      <c r="T23" s="0" t="n">
        <f t="shared" si="12"/>
        <v>12096</v>
      </c>
      <c r="U23" s="0" t="str">
        <f t="shared" si="13"/>
        <v>part 19</v>
      </c>
    </row>
    <row r="24" customFormat="false" ht="15" hidden="false" customHeight="false" outlineLevel="0" collapsed="false">
      <c r="G24" s="0" t="s">
        <v>199</v>
      </c>
      <c r="H24" s="0" t="n">
        <f t="shared" si="0"/>
        <v>912</v>
      </c>
      <c r="I24" s="0" t="n">
        <f t="shared" si="1"/>
        <v>1246</v>
      </c>
      <c r="J24" s="0" t="n">
        <f t="shared" si="2"/>
        <v>338</v>
      </c>
      <c r="K24" s="0" t="n">
        <f t="shared" si="3"/>
        <v>872</v>
      </c>
      <c r="L24" s="0" t="n">
        <f t="shared" si="4"/>
        <v>1130</v>
      </c>
      <c r="M24" s="0" t="n">
        <f t="shared" si="5"/>
        <v>1066</v>
      </c>
      <c r="N24" s="0" t="n">
        <f t="shared" si="6"/>
        <v>606</v>
      </c>
      <c r="O24" s="0" t="n">
        <f t="shared" si="7"/>
        <v>996</v>
      </c>
      <c r="P24" s="0" t="n">
        <f t="shared" si="8"/>
        <v>1288</v>
      </c>
      <c r="Q24" s="0" t="n">
        <f t="shared" si="9"/>
        <v>420</v>
      </c>
      <c r="R24" s="0" t="n">
        <f t="shared" si="10"/>
        <v>1460</v>
      </c>
      <c r="S24" s="0" t="n">
        <f t="shared" si="11"/>
        <v>894</v>
      </c>
      <c r="T24" s="0" t="n">
        <f t="shared" si="12"/>
        <v>11228</v>
      </c>
      <c r="U24" s="0" t="str">
        <f t="shared" si="13"/>
        <v>part 20</v>
      </c>
    </row>
    <row r="25" customFormat="false" ht="15" hidden="false" customHeight="false" outlineLevel="0" collapsed="false">
      <c r="G25" s="0" t="s">
        <v>201</v>
      </c>
      <c r="H25" s="0" t="n">
        <f t="shared" si="0"/>
        <v>506</v>
      </c>
      <c r="I25" s="0" t="n">
        <f t="shared" si="1"/>
        <v>339</v>
      </c>
      <c r="J25" s="0" t="n">
        <f t="shared" si="2"/>
        <v>203</v>
      </c>
      <c r="K25" s="0" t="n">
        <f t="shared" si="3"/>
        <v>1047</v>
      </c>
      <c r="L25" s="0" t="n">
        <f t="shared" si="4"/>
        <v>868</v>
      </c>
      <c r="M25" s="0" t="n">
        <f t="shared" si="5"/>
        <v>326</v>
      </c>
      <c r="N25" s="0" t="n">
        <f t="shared" si="6"/>
        <v>362</v>
      </c>
      <c r="O25" s="0" t="n">
        <f t="shared" si="7"/>
        <v>669</v>
      </c>
      <c r="P25" s="0" t="n">
        <f t="shared" si="8"/>
        <v>540</v>
      </c>
      <c r="Q25" s="0" t="n">
        <f t="shared" si="9"/>
        <v>842</v>
      </c>
      <c r="R25" s="0" t="n">
        <f t="shared" si="10"/>
        <v>562</v>
      </c>
      <c r="S25" s="0" t="n">
        <f t="shared" si="11"/>
        <v>621</v>
      </c>
      <c r="T25" s="0" t="n">
        <f t="shared" si="12"/>
        <v>6885</v>
      </c>
      <c r="U25" s="0" t="str">
        <f t="shared" si="13"/>
        <v>part 21</v>
      </c>
    </row>
    <row r="26" customFormat="false" ht="15" hidden="false" customHeight="false" outlineLevel="0" collapsed="false">
      <c r="G26" s="0" t="s">
        <v>203</v>
      </c>
      <c r="H26" s="0" t="n">
        <f t="shared" si="0"/>
        <v>1134</v>
      </c>
      <c r="I26" s="0" t="n">
        <f t="shared" si="1"/>
        <v>81</v>
      </c>
      <c r="J26" s="0" t="n">
        <f t="shared" si="2"/>
        <v>699</v>
      </c>
      <c r="K26" s="0" t="n">
        <f t="shared" si="3"/>
        <v>1197</v>
      </c>
      <c r="L26" s="0" t="n">
        <f t="shared" si="4"/>
        <v>1044</v>
      </c>
      <c r="M26" s="0" t="n">
        <f t="shared" si="5"/>
        <v>858</v>
      </c>
      <c r="N26" s="0" t="n">
        <f t="shared" si="6"/>
        <v>600</v>
      </c>
      <c r="O26" s="0" t="n">
        <f t="shared" si="7"/>
        <v>609</v>
      </c>
      <c r="P26" s="0" t="n">
        <f t="shared" si="8"/>
        <v>612</v>
      </c>
      <c r="Q26" s="0" t="n">
        <f t="shared" si="9"/>
        <v>603</v>
      </c>
      <c r="R26" s="0" t="n">
        <f t="shared" si="10"/>
        <v>159</v>
      </c>
      <c r="S26" s="0" t="n">
        <f t="shared" si="11"/>
        <v>738</v>
      </c>
      <c r="T26" s="0" t="n">
        <f t="shared" si="12"/>
        <v>8334</v>
      </c>
      <c r="U26" s="0" t="str">
        <f t="shared" si="13"/>
        <v>part 22</v>
      </c>
    </row>
    <row r="27" customFormat="false" ht="15" hidden="false" customHeight="false" outlineLevel="0" collapsed="false">
      <c r="G27" s="0" t="s">
        <v>205</v>
      </c>
      <c r="H27" s="0" t="n">
        <f t="shared" si="0"/>
        <v>1890</v>
      </c>
      <c r="I27" s="0" t="n">
        <f t="shared" si="1"/>
        <v>630</v>
      </c>
      <c r="J27" s="0" t="n">
        <f t="shared" si="2"/>
        <v>1015</v>
      </c>
      <c r="K27" s="0" t="n">
        <f t="shared" si="3"/>
        <v>1000</v>
      </c>
      <c r="L27" s="0" t="n">
        <f t="shared" si="4"/>
        <v>1270</v>
      </c>
      <c r="M27" s="0" t="n">
        <f t="shared" si="5"/>
        <v>205</v>
      </c>
      <c r="N27" s="0" t="n">
        <f t="shared" si="6"/>
        <v>425</v>
      </c>
      <c r="O27" s="0" t="n">
        <f t="shared" si="7"/>
        <v>1145</v>
      </c>
      <c r="P27" s="0" t="n">
        <f t="shared" si="8"/>
        <v>1025</v>
      </c>
      <c r="Q27" s="0" t="n">
        <f t="shared" si="9"/>
        <v>1405</v>
      </c>
      <c r="R27" s="0" t="n">
        <f t="shared" si="10"/>
        <v>710</v>
      </c>
      <c r="S27" s="0" t="n">
        <f t="shared" si="11"/>
        <v>350</v>
      </c>
      <c r="T27" s="0" t="n">
        <f t="shared" si="12"/>
        <v>11070</v>
      </c>
      <c r="U27" s="0" t="str">
        <f t="shared" si="13"/>
        <v>part 23</v>
      </c>
    </row>
    <row r="28" customFormat="false" ht="15" hidden="false" customHeight="false" outlineLevel="0" collapsed="false">
      <c r="G28" s="0" t="s">
        <v>207</v>
      </c>
      <c r="H28" s="0" t="n">
        <f t="shared" si="0"/>
        <v>246</v>
      </c>
      <c r="I28" s="0" t="n">
        <f t="shared" si="1"/>
        <v>792</v>
      </c>
      <c r="J28" s="0" t="n">
        <f t="shared" si="2"/>
        <v>33</v>
      </c>
      <c r="K28" s="0" t="n">
        <f t="shared" si="3"/>
        <v>315</v>
      </c>
      <c r="L28" s="0" t="n">
        <f t="shared" si="4"/>
        <v>810</v>
      </c>
      <c r="M28" s="0" t="n">
        <f t="shared" si="5"/>
        <v>555</v>
      </c>
      <c r="N28" s="0" t="n">
        <f t="shared" si="6"/>
        <v>225</v>
      </c>
      <c r="O28" s="0" t="n">
        <f t="shared" si="7"/>
        <v>1059</v>
      </c>
      <c r="P28" s="0" t="n">
        <f t="shared" si="8"/>
        <v>834</v>
      </c>
      <c r="Q28" s="0" t="n">
        <f t="shared" si="9"/>
        <v>39</v>
      </c>
      <c r="R28" s="0" t="n">
        <f t="shared" si="10"/>
        <v>1164</v>
      </c>
      <c r="S28" s="0" t="n">
        <f t="shared" si="11"/>
        <v>810</v>
      </c>
      <c r="T28" s="0" t="n">
        <f t="shared" si="12"/>
        <v>6882</v>
      </c>
      <c r="U28" s="0" t="str">
        <f t="shared" si="13"/>
        <v>part 24</v>
      </c>
    </row>
    <row r="29" customFormat="false" ht="15" hidden="false" customHeight="false" outlineLevel="0" collapsed="false">
      <c r="G29" s="0" t="s">
        <v>347</v>
      </c>
      <c r="H29" s="0" t="n">
        <f t="shared" si="0"/>
        <v>0</v>
      </c>
      <c r="I29" s="0" t="n">
        <f t="shared" si="1"/>
        <v>0</v>
      </c>
      <c r="J29" s="0" t="n">
        <f t="shared" si="2"/>
        <v>0</v>
      </c>
      <c r="K29" s="0" t="n">
        <f t="shared" si="3"/>
        <v>0</v>
      </c>
      <c r="L29" s="0" t="n">
        <f t="shared" si="4"/>
        <v>0</v>
      </c>
      <c r="M29" s="0" t="n">
        <f t="shared" si="5"/>
        <v>0</v>
      </c>
      <c r="N29" s="0" t="n">
        <f t="shared" si="6"/>
        <v>0</v>
      </c>
      <c r="O29" s="0" t="n">
        <f t="shared" si="7"/>
        <v>0</v>
      </c>
      <c r="P29" s="0" t="n">
        <f t="shared" si="8"/>
        <v>0</v>
      </c>
      <c r="Q29" s="0" t="n">
        <f t="shared" si="9"/>
        <v>0</v>
      </c>
      <c r="R29" s="0" t="n">
        <f t="shared" si="10"/>
        <v>0</v>
      </c>
      <c r="S29" s="0" t="n">
        <f t="shared" si="11"/>
        <v>0</v>
      </c>
      <c r="T29" s="0" t="n">
        <f t="shared" si="12"/>
        <v>0</v>
      </c>
      <c r="U29" s="0" t="str">
        <f t="shared" si="13"/>
        <v>-</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n">
        <v>5</v>
      </c>
      <c r="B1" s="0" t="s">
        <v>348</v>
      </c>
      <c r="C1" s="0" t="n">
        <f aca="false">$A$1*2+1</f>
        <v>11</v>
      </c>
      <c r="E1" s="0" t="s">
        <v>349</v>
      </c>
      <c r="F1" s="0" t="n">
        <v>1</v>
      </c>
    </row>
    <row r="2" customFormat="false" ht="15" hidden="false" customHeight="false" outlineLevel="0" collapsed="false">
      <c r="A2" s="0" t="s">
        <v>174</v>
      </c>
      <c r="B2" s="0" t="s">
        <v>348</v>
      </c>
      <c r="C2" s="0" t="n">
        <f aca="false">-2^2</f>
        <v>4</v>
      </c>
      <c r="E2" s="0" t="s">
        <v>350</v>
      </c>
      <c r="F2" s="0" t="n">
        <v>2</v>
      </c>
    </row>
    <row r="3" customFormat="false" ht="15" hidden="false" customHeight="false" outlineLevel="0" collapsed="false">
      <c r="B3" s="0" t="s">
        <v>351</v>
      </c>
      <c r="C3" s="0" t="n">
        <f aca="false">2^-1</f>
        <v>0.5</v>
      </c>
      <c r="E3" s="0" t="n">
        <v>3</v>
      </c>
      <c r="F3" s="0" t="s">
        <v>352</v>
      </c>
    </row>
    <row r="4" customFormat="false" ht="15" hidden="false" customHeight="false" outlineLevel="0" collapsed="false">
      <c r="A4" s="1" t="b">
        <f aca="false">TRUE()</f>
        <v>1</v>
      </c>
      <c r="C4" s="0" t="str">
        <f aca="false">$A$1&amp;"x"</f>
        <v>5x</v>
      </c>
      <c r="E4" s="0" t="s">
        <v>353</v>
      </c>
      <c r="F4" s="0" t="n">
        <v>4</v>
      </c>
    </row>
    <row r="5" customFormat="false" ht="15" hidden="false" customHeight="false" outlineLevel="0" collapsed="false">
      <c r="A5" s="0" t="s">
        <v>354</v>
      </c>
      <c r="B5" s="0" t="s">
        <v>348</v>
      </c>
      <c r="C5" s="0" t="str">
        <f aca="false">"v"&amp;0.1+0.2</f>
        <v>v0.3</v>
      </c>
      <c r="F5" s="0" t="n">
        <v>5</v>
      </c>
    </row>
    <row r="6" customFormat="false" ht="15" hidden="false" customHeight="false" outlineLevel="0" collapsed="false">
      <c r="A6" s="0" t="n">
        <v>-2.5</v>
      </c>
      <c r="C6" s="0" t="str">
        <f aca="false">IF($A$1&gt;3,"big","small")</f>
        <v>big</v>
      </c>
    </row>
    <row r="7" customFormat="false" ht="15" hidden="false" customHeight="false" outlineLevel="0" collapsed="false">
      <c r="A7" s="0" t="n">
        <v>0</v>
      </c>
      <c r="B7" s="0" t="s">
        <v>348</v>
      </c>
      <c r="C7" s="0" t="n">
        <f aca="false">IF($A$2="ABC",1,0)</f>
        <v>1</v>
      </c>
    </row>
    <row r="8" customFormat="false" ht="15" hidden="false" customHeight="false" outlineLevel="0" collapsed="false">
      <c r="A8" s="0" t="s">
        <v>355</v>
      </c>
      <c r="C8" s="1" t="b">
        <f aca="false">$A$3=""</f>
        <v>1</v>
      </c>
    </row>
    <row r="9" customFormat="false" ht="15" hidden="false" customHeight="false" outlineLevel="0" collapsed="false">
      <c r="A9" s="0" t="e">
        <f aca="false">#N/A</f>
        <v>#N/A</v>
      </c>
      <c r="C9" s="1" t="b">
        <f aca="false">$A$3=0</f>
        <v>1</v>
      </c>
    </row>
    <row r="10" customFormat="false" ht="15" hidden="false" customHeight="false" outlineLevel="0" collapsed="false">
      <c r="A10" s="0" t="n">
        <v>3</v>
      </c>
      <c r="C10" s="0" t="n">
        <f aca="false">$A$3+1</f>
        <v>1</v>
      </c>
    </row>
    <row r="11" customFormat="false" ht="15" hidden="false" customHeight="false" outlineLevel="0" collapsed="false">
      <c r="C11" s="0" t="str">
        <f aca="false">IFERROR(1/$A$7,"div0")</f>
        <v>div0</v>
      </c>
    </row>
    <row r="12" customFormat="false" ht="15" hidden="false" customHeight="false" outlineLevel="0" collapsed="false">
      <c r="C12" s="0" t="n">
        <f aca="false">IFERROR($A$9,-1)</f>
        <v>-1</v>
      </c>
    </row>
    <row r="13" customFormat="false" ht="15" hidden="false" customHeight="false" outlineLevel="0" collapsed="false">
      <c r="C13" s="0" t="e">
        <f aca="false">NA()</f>
        <v>#N/A</v>
      </c>
    </row>
    <row r="14" customFormat="false" ht="15" hidden="false" customHeight="false" outlineLevel="0" collapsed="false">
      <c r="C14" s="0" t="n">
        <f aca="false">SUM($A$1:$A$8)</f>
        <v>3.5</v>
      </c>
    </row>
    <row r="15" customFormat="false" ht="15" hidden="false" customHeight="false" outlineLevel="0" collapsed="false">
      <c r="C15" s="0" t="n">
        <f aca="false">COUNT($A$1:$A$10)</f>
        <v>5</v>
      </c>
    </row>
    <row r="16" customFormat="false" ht="15" hidden="false" customHeight="false" outlineLevel="0" collapsed="false">
      <c r="C16" s="0" t="n">
        <f aca="false">SUMIF($A$1:$A$10,"&gt;1")</f>
        <v>8</v>
      </c>
    </row>
    <row r="17" customFormat="false" ht="15" hidden="false" customHeight="false" outlineLevel="0" collapsed="false">
      <c r="C17" s="0" t="n">
        <f aca="false">COUNTIF($A$1:$A$10,"abc")</f>
        <v>2</v>
      </c>
    </row>
    <row r="18" customFormat="false" ht="15" hidden="false" customHeight="false" outlineLevel="0" collapsed="false">
      <c r="C18" s="0" t="n">
        <f aca="false">COUNTIF($A$1:$A$10,"a*")</f>
        <v>2</v>
      </c>
    </row>
    <row r="19" customFormat="false" ht="15" hidden="false" customHeight="false" outlineLevel="0" collapsed="false">
      <c r="C19" s="0" t="n">
        <f aca="false">COUNTIF($A$1:$A$10,"&lt;&gt;5")</f>
        <v>9</v>
      </c>
    </row>
    <row r="20" customFormat="false" ht="15" hidden="false" customHeight="false" outlineLevel="0" collapsed="false">
      <c r="C20" s="0" t="n">
        <f aca="false">VLOOKUP("B",$E$1:$F$5,2,FALSE())</f>
        <v>2</v>
      </c>
    </row>
    <row r="21" customFormat="false" ht="15" hidden="false" customHeight="false" outlineLevel="0" collapsed="false">
      <c r="C21" s="0" t="str">
        <f aca="false">VLOOKUP(3,$E$1:$F$5,2,0)</f>
        <v>three</v>
      </c>
    </row>
    <row r="22" customFormat="false" ht="15" hidden="false" customHeight="false" outlineLevel="0" collapsed="false">
      <c r="C22" s="0" t="e">
        <f aca="false">VLOOKUP("zz",$E$1:$F$5,2,FALSE())</f>
        <v>#N/A</v>
      </c>
    </row>
    <row r="23" customFormat="false" ht="15" hidden="false" customHeight="false" outlineLevel="0" collapsed="false">
      <c r="C23" s="0" t="n">
        <f aca="false">INT($A$6)</f>
        <v>-3</v>
      </c>
    </row>
    <row r="24" customFormat="false" ht="15" hidden="false" customHeight="false" outlineLevel="0" collapsed="false">
      <c r="C24" s="0" t="str">
        <f aca="false">MID("hello world",7,5)</f>
        <v>world</v>
      </c>
    </row>
    <row r="25" customFormat="false" ht="15" hidden="false" customHeight="false" outlineLevel="0" collapsed="false">
      <c r="C25" s="0" t="str">
        <f aca="false">MID($A$1*1000,2,2)</f>
        <v>00</v>
      </c>
    </row>
    <row r="26" customFormat="false" ht="15" hidden="false" customHeight="false" outlineLevel="0" collapsed="false">
      <c r="C26" s="0" t="str">
        <f aca="false">IF($A$4,"yes","no")</f>
        <v>yes</v>
      </c>
    </row>
    <row r="27" customFormat="false" ht="15" hidden="false" customHeight="false" outlineLevel="0" collapsed="false">
      <c r="C27" s="0" t="n">
        <f aca="false">$A$4+1</f>
        <v>2</v>
      </c>
    </row>
    <row r="28" customFormat="false" ht="15" hidden="false" customHeight="false" outlineLevel="0" collapsed="false">
      <c r="C28" s="2" t="n">
        <f aca="false">10%</f>
        <v>0.1</v>
      </c>
    </row>
    <row r="29" customFormat="false" ht="15" hidden="false" customHeight="false" outlineLevel="0" collapsed="false">
      <c r="C29" s="0" t="n">
        <f aca="false">$A$1*50%</f>
        <v>2.5</v>
      </c>
    </row>
    <row r="30" customFormat="false" ht="15" hidden="false" customHeight="false" outlineLevel="0" collapsed="false">
      <c r="C30" s="0" t="n">
        <f aca="false">COUNTIFS($A$1:$A$10,"&gt;=0",$B$1:$B$10,"x")</f>
        <v>2</v>
      </c>
    </row>
    <row r="31" customFormat="false" ht="15" hidden="false" customHeight="false" outlineLevel="0" collapsed="false">
      <c r="C31" s="0" t="n">
        <f aca="false">SUMIFS($A$1:$A$10,$B$1:$B$10,"x",$A$1:$A$10,"&lt;5")</f>
        <v>0</v>
      </c>
    </row>
    <row r="32" customFormat="false" ht="15" hidden="false" customHeight="false" outlineLevel="0" collapsed="false">
      <c r="C32" s="0" t="n">
        <f aca="false">IF(1&lt;"a",1,0)</f>
        <v>1</v>
      </c>
    </row>
    <row r="33" customFormat="false" ht="15" hidden="false" customHeight="false" outlineLevel="0" collapsed="false">
      <c r="C33" s="1" t="b">
        <f aca="false">"b"&gt;"a"</f>
        <v>1</v>
      </c>
    </row>
    <row r="34" customFormat="false" ht="15" hidden="false" customHeight="false" outlineLevel="0" collapsed="false">
      <c r="C34" s="0" t="e">
        <f aca="false">IF($A$9=1,1,2)</f>
        <v>#N/A</v>
      </c>
    </row>
    <row r="35" customFormat="false" ht="15" hidden="false" customHeight="false" outlineLevel="0" collapsed="false">
      <c r="C35" s="0" t="str">
        <f aca="false">IFERROR(IF($A$9=1,1,2),"e")</f>
        <v>e</v>
      </c>
    </row>
    <row r="36" customFormat="false" ht="15" hidden="false" customHeight="false" outlineLevel="0" collapsed="false">
      <c r="C36" s="0" t="e">
        <f aca="false">$A$1/0</f>
        <v>#DIV/0!</v>
      </c>
    </row>
    <row r="37" customFormat="false" ht="15" hidden="false" customHeight="false" outlineLevel="0" collapsed="false">
      <c r="C37" s="0" t="n">
        <f aca="false">INT(7.9)+INT(-0.1)</f>
        <v>6</v>
      </c>
    </row>
    <row r="38" customFormat="false" ht="15" hidden="false" customHeight="false" outlineLevel="0" collapsed="false">
      <c r="C38" s="0" t="n">
        <f aca="false">(1-0.9)-0.1</f>
        <v>0</v>
      </c>
    </row>
    <row r="39" customFormat="false" ht="15" hidden="false" customHeight="false" outlineLevel="0" collapsed="false">
      <c r="C39" s="0" t="n">
        <f aca="false">COUNTIF($A$1:$A$10,"")</f>
        <v>1</v>
      </c>
    </row>
    <row r="40" customFormat="false" ht="15" hidden="false" customHeight="false" outlineLevel="0" collapsed="false">
      <c r="C40" s="0" t="n">
        <f aca="false">COUNTIF($A$1:$A$10,"&lt;&gt;")</f>
        <v>9</v>
      </c>
    </row>
    <row r="41" customFormat="false" ht="15" hidden="false" customHeight="false" outlineLevel="0" collapsed="false">
      <c r="C41" s="0" t="n">
        <f aca="false">SUMIF($B$1:$B$10,"x",$A$1:$A$10)</f>
        <v>5</v>
      </c>
    </row>
    <row r="42" customFormat="false" ht="15" hidden="false" customHeight="false" outlineLevel="0" collapsed="false">
      <c r="C42" s="0" t="n">
        <f aca="false">SUMIF($B$1:$B$10,"x",$A$1)</f>
        <v>5</v>
      </c>
    </row>
    <row r="43" customFormat="false" ht="15" hidden="false" customHeight="false" outlineLevel="0" collapsed="false">
      <c r="C43" s="0" t="n">
        <f aca="false">C42+C41</f>
        <v>10</v>
      </c>
    </row>
    <row r="44" customFormat="false" ht="15" hidden="false" customHeight="false" outlineLevel="0" collapsed="false">
      <c r="C44" s="0" t="n">
        <f aca="false">IF($A$1=5,)</f>
        <v>0</v>
      </c>
    </row>
    <row r="45" customFormat="false" ht="15" hidden="false" customHeight="false" outlineLevel="0" collapsed="false">
      <c r="C45" s="0" t="n">
        <f aca="false">VLOOKUP("c",$E$1:$F$5,2,)</f>
        <v>4</v>
      </c>
    </row>
    <row r="46" customFormat="false" ht="15" hidden="false" customHeight="false" outlineLevel="0" collapsed="false">
      <c r="C46" s="0" t="str">
        <f aca="false">MID("abc",5,2)</f>
        <v/>
      </c>
    </row>
    <row r="47" customFormat="false" ht="15" hidden="false" customHeight="false" outlineLevel="0" collapsed="false">
      <c r="C47" s="0" t="n">
        <f aca="false">$A$1-$A$1*1</f>
        <v>0</v>
      </c>
    </row>
    <row r="48" customFormat="false" ht="15" hidden="false" customHeight="false" outlineLevel="0" collapsed="false">
      <c r="C48" s="0" t="str">
        <f aca="false">IFERROR(VLOOKUP($A$1,$E$1:$F$5,2,FALSE()),"none")</f>
        <v>none</v>
      </c>
    </row>
    <row r="49" customFormat="false" ht="15" hidden="false" customHeight="false" outlineLevel="0" collapsed="false">
      <c r="C49" s="0" t="n">
        <f aca="false">SUM($A$1:$A$2,$A$6,4)</f>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356</v>
      </c>
      <c r="C1" s="0" t="s">
        <v>357</v>
      </c>
    </row>
    <row r="2" customFormat="false" ht="15" hidden="false" customHeight="false" outlineLevel="0" collapsed="false">
      <c r="A2" s="0" t="s">
        <v>358</v>
      </c>
      <c r="B2" s="0" t="s">
        <v>359</v>
      </c>
      <c r="C2" s="0" t="s">
        <v>360</v>
      </c>
      <c r="D2" s="0" t="s">
        <v>361</v>
      </c>
      <c r="F2" s="0" t="s">
        <v>358</v>
      </c>
      <c r="G2" s="0" t="s">
        <v>362</v>
      </c>
      <c r="H2" s="0" t="s">
        <v>363</v>
      </c>
    </row>
    <row r="3" customFormat="false" ht="15" hidden="false" customHeight="false" outlineLevel="0" collapsed="false">
      <c r="A3" s="0" t="s">
        <v>364</v>
      </c>
      <c r="B3" s="0" t="s">
        <v>365</v>
      </c>
      <c r="C3" s="0" t="s">
        <v>366</v>
      </c>
      <c r="D3" s="0" t="n">
        <v>64</v>
      </c>
      <c r="F3" s="0" t="s">
        <v>364</v>
      </c>
      <c r="G3" s="0" t="s">
        <v>367</v>
      </c>
      <c r="H3" s="0" t="s">
        <v>368</v>
      </c>
    </row>
    <row r="4" customFormat="false" ht="15" hidden="false" customHeight="false" outlineLevel="0" collapsed="false">
      <c r="A4" s="0" t="s">
        <v>364</v>
      </c>
      <c r="B4" s="0" t="s">
        <v>369</v>
      </c>
      <c r="C4" s="0" t="s">
        <v>370</v>
      </c>
      <c r="D4" s="0" t="n">
        <v>64</v>
      </c>
      <c r="F4" s="0" t="s">
        <v>371</v>
      </c>
      <c r="G4" s="0" t="s">
        <v>372</v>
      </c>
      <c r="H4" s="0" t="s">
        <v>373</v>
      </c>
    </row>
    <row r="5" customFormat="false" ht="15" hidden="false" customHeight="false" outlineLevel="0" collapsed="false">
      <c r="A5" s="0" t="s">
        <v>364</v>
      </c>
      <c r="B5" s="0" t="s">
        <v>374</v>
      </c>
      <c r="C5" s="0" t="s">
        <v>375</v>
      </c>
      <c r="D5" s="0" t="n">
        <v>64</v>
      </c>
      <c r="F5" s="0" t="s">
        <v>376</v>
      </c>
      <c r="G5" s="0" t="s">
        <v>377</v>
      </c>
      <c r="H5" s="0" t="s">
        <v>378</v>
      </c>
    </row>
    <row r="6" customFormat="false" ht="15" hidden="false" customHeight="false" outlineLevel="0" collapsed="false">
      <c r="A6" s="0" t="s">
        <v>364</v>
      </c>
      <c r="B6" s="0" t="s">
        <v>379</v>
      </c>
      <c r="C6" s="0" t="s">
        <v>380</v>
      </c>
      <c r="D6" s="0" t="n">
        <v>64</v>
      </c>
      <c r="F6" s="0" t="s">
        <v>381</v>
      </c>
      <c r="G6" s="0" t="s">
        <v>382</v>
      </c>
      <c r="H6" s="0" t="s">
        <v>383</v>
      </c>
    </row>
    <row r="7" customFormat="false" ht="15" hidden="false" customHeight="false" outlineLevel="0" collapsed="false">
      <c r="A7" s="0" t="s">
        <v>364</v>
      </c>
      <c r="B7" s="0" t="s">
        <v>384</v>
      </c>
      <c r="C7" s="0" t="s">
        <v>385</v>
      </c>
      <c r="D7" s="0" t="n">
        <v>64</v>
      </c>
      <c r="F7" s="0" t="s">
        <v>386</v>
      </c>
      <c r="G7" s="0" t="s">
        <v>387</v>
      </c>
      <c r="H7" s="0" t="s">
        <v>388</v>
      </c>
    </row>
    <row r="8" customFormat="false" ht="15" hidden="false" customHeight="false" outlineLevel="0" collapsed="false">
      <c r="A8" s="0" t="s">
        <v>364</v>
      </c>
      <c r="B8" s="0" t="s">
        <v>389</v>
      </c>
      <c r="C8" s="0" t="s">
        <v>390</v>
      </c>
      <c r="D8" s="0" t="n">
        <v>64</v>
      </c>
    </row>
    <row r="9" customFormat="false" ht="15" hidden="false" customHeight="false" outlineLevel="0" collapsed="false">
      <c r="A9" s="0" t="s">
        <v>364</v>
      </c>
      <c r="B9" s="0" t="s">
        <v>391</v>
      </c>
      <c r="C9" s="0" t="s">
        <v>392</v>
      </c>
      <c r="D9" s="0" t="n">
        <v>64</v>
      </c>
    </row>
    <row r="10" customFormat="false" ht="15" hidden="false" customHeight="false" outlineLevel="0" collapsed="false">
      <c r="A10" s="0" t="s">
        <v>364</v>
      </c>
      <c r="B10" s="0" t="s">
        <v>393</v>
      </c>
      <c r="C10" s="0" t="s">
        <v>394</v>
      </c>
      <c r="D10" s="0" t="n">
        <v>64</v>
      </c>
    </row>
    <row r="11" customFormat="false" ht="15" hidden="false" customHeight="false" outlineLevel="0" collapsed="false">
      <c r="A11" s="0" t="s">
        <v>364</v>
      </c>
      <c r="B11" s="0" t="s">
        <v>395</v>
      </c>
      <c r="C11" s="0" t="s">
        <v>396</v>
      </c>
      <c r="D11" s="0" t="n">
        <v>64</v>
      </c>
    </row>
    <row r="12" customFormat="false" ht="15" hidden="false" customHeight="false" outlineLevel="0" collapsed="false">
      <c r="A12" s="0" t="s">
        <v>364</v>
      </c>
      <c r="B12" s="0" t="s">
        <v>397</v>
      </c>
      <c r="C12" s="0" t="s">
        <v>398</v>
      </c>
      <c r="D12" s="0" t="n">
        <v>64</v>
      </c>
    </row>
    <row r="13" customFormat="false" ht="15" hidden="false" customHeight="false" outlineLevel="0" collapsed="false">
      <c r="A13" s="0" t="s">
        <v>364</v>
      </c>
      <c r="B13" s="0" t="s">
        <v>399</v>
      </c>
      <c r="C13" s="0" t="s">
        <v>400</v>
      </c>
      <c r="D13" s="0" t="n">
        <v>64</v>
      </c>
    </row>
    <row r="14" customFormat="false" ht="15" hidden="false" customHeight="false" outlineLevel="0" collapsed="false">
      <c r="A14" s="0" t="s">
        <v>364</v>
      </c>
      <c r="B14" s="0" t="s">
        <v>401</v>
      </c>
      <c r="C14" s="0" t="s">
        <v>402</v>
      </c>
      <c r="D14" s="0" t="n">
        <v>64</v>
      </c>
    </row>
    <row r="15" customFormat="false" ht="15" hidden="false" customHeight="false" outlineLevel="0" collapsed="false">
      <c r="A15" s="0" t="s">
        <v>371</v>
      </c>
      <c r="B15" s="0" t="s">
        <v>403</v>
      </c>
      <c r="C15" s="0" t="s">
        <v>404</v>
      </c>
      <c r="D15" s="0" t="n">
        <v>360</v>
      </c>
    </row>
    <row r="16" customFormat="false" ht="15" hidden="false" customHeight="false" outlineLevel="0" collapsed="false">
      <c r="A16" s="0" t="s">
        <v>371</v>
      </c>
      <c r="B16" s="0" t="s">
        <v>405</v>
      </c>
      <c r="C16" s="0" t="s">
        <v>406</v>
      </c>
      <c r="D16" s="0" t="n">
        <v>360</v>
      </c>
    </row>
    <row r="17" customFormat="false" ht="15" hidden="false" customHeight="false" outlineLevel="0" collapsed="false">
      <c r="A17" s="0" t="s">
        <v>371</v>
      </c>
      <c r="B17" s="0" t="s">
        <v>407</v>
      </c>
      <c r="C17" s="0" t="s">
        <v>408</v>
      </c>
      <c r="D17" s="0" t="n">
        <v>360</v>
      </c>
    </row>
    <row r="18" customFormat="false" ht="15" hidden="false" customHeight="false" outlineLevel="0" collapsed="false">
      <c r="A18" s="0" t="s">
        <v>371</v>
      </c>
      <c r="B18" s="0" t="s">
        <v>409</v>
      </c>
      <c r="C18" s="0" t="s">
        <v>410</v>
      </c>
      <c r="D18" s="0" t="n">
        <v>360</v>
      </c>
    </row>
    <row r="19" customFormat="false" ht="15" hidden="false" customHeight="false" outlineLevel="0" collapsed="false">
      <c r="A19" s="0" t="s">
        <v>371</v>
      </c>
      <c r="B19" s="0" t="s">
        <v>411</v>
      </c>
      <c r="C19" s="0" t="s">
        <v>412</v>
      </c>
      <c r="D19" s="0" t="n">
        <v>360</v>
      </c>
    </row>
    <row r="20" customFormat="false" ht="15" hidden="false" customHeight="false" outlineLevel="0" collapsed="false">
      <c r="A20" s="0" t="s">
        <v>371</v>
      </c>
      <c r="B20" s="0" t="s">
        <v>413</v>
      </c>
      <c r="C20" s="0" t="s">
        <v>414</v>
      </c>
      <c r="D20" s="0" t="n">
        <v>360</v>
      </c>
    </row>
    <row r="21" customFormat="false" ht="15" hidden="false" customHeight="false" outlineLevel="0" collapsed="false">
      <c r="A21" s="0" t="s">
        <v>371</v>
      </c>
      <c r="B21" s="0" t="s">
        <v>415</v>
      </c>
      <c r="C21" s="0" t="s">
        <v>416</v>
      </c>
      <c r="D21" s="0" t="n">
        <v>360</v>
      </c>
    </row>
    <row r="22" customFormat="false" ht="15" hidden="false" customHeight="false" outlineLevel="0" collapsed="false">
      <c r="A22" s="0" t="s">
        <v>371</v>
      </c>
      <c r="B22" s="0" t="s">
        <v>417</v>
      </c>
      <c r="C22" s="0" t="s">
        <v>418</v>
      </c>
      <c r="D22" s="0" t="n">
        <v>360</v>
      </c>
    </row>
    <row r="23" customFormat="false" ht="15" hidden="false" customHeight="false" outlineLevel="0" collapsed="false">
      <c r="A23" s="0" t="s">
        <v>371</v>
      </c>
      <c r="B23" s="0" t="s">
        <v>419</v>
      </c>
      <c r="C23" s="0" t="s">
        <v>420</v>
      </c>
      <c r="D23" s="0" t="n">
        <v>360</v>
      </c>
    </row>
    <row r="24" customFormat="false" ht="15" hidden="false" customHeight="false" outlineLevel="0" collapsed="false">
      <c r="A24" s="0" t="s">
        <v>371</v>
      </c>
      <c r="B24" s="0" t="s">
        <v>421</v>
      </c>
      <c r="C24" s="0" t="s">
        <v>422</v>
      </c>
      <c r="D24" s="0" t="n">
        <v>360</v>
      </c>
    </row>
    <row r="25" customFormat="false" ht="15" hidden="false" customHeight="false" outlineLevel="0" collapsed="false">
      <c r="A25" s="0" t="s">
        <v>371</v>
      </c>
      <c r="B25" s="0" t="s">
        <v>423</v>
      </c>
      <c r="C25" s="0" t="s">
        <v>424</v>
      </c>
      <c r="D25" s="0" t="n">
        <v>360</v>
      </c>
    </row>
    <row r="26" customFormat="false" ht="15" hidden="false" customHeight="false" outlineLevel="0" collapsed="false">
      <c r="A26" s="0" t="s">
        <v>371</v>
      </c>
      <c r="B26" s="0" t="s">
        <v>425</v>
      </c>
      <c r="C26" s="0" t="s">
        <v>426</v>
      </c>
      <c r="D26" s="0" t="n">
        <v>360</v>
      </c>
    </row>
    <row r="27" customFormat="false" ht="15" hidden="false" customHeight="false" outlineLevel="0" collapsed="false">
      <c r="A27" s="0" t="s">
        <v>371</v>
      </c>
      <c r="B27" s="0" t="s">
        <v>427</v>
      </c>
      <c r="C27" s="0" t="s">
        <v>428</v>
      </c>
      <c r="D27" s="0" t="n">
        <v>360</v>
      </c>
    </row>
    <row r="28" customFormat="false" ht="15" hidden="false" customHeight="false" outlineLevel="0" collapsed="false">
      <c r="A28" s="0" t="s">
        <v>371</v>
      </c>
      <c r="B28" s="0" t="s">
        <v>429</v>
      </c>
      <c r="C28" s="0" t="s">
        <v>430</v>
      </c>
      <c r="D28" s="0" t="n">
        <v>360</v>
      </c>
    </row>
    <row r="29" customFormat="false" ht="15" hidden="false" customHeight="false" outlineLevel="0" collapsed="false">
      <c r="A29" s="0" t="s">
        <v>371</v>
      </c>
      <c r="B29" s="0" t="s">
        <v>431</v>
      </c>
      <c r="C29" s="0" t="s">
        <v>432</v>
      </c>
      <c r="D29" s="0" t="n">
        <v>360</v>
      </c>
    </row>
    <row r="30" customFormat="false" ht="15" hidden="false" customHeight="false" outlineLevel="0" collapsed="false">
      <c r="A30" s="0" t="s">
        <v>371</v>
      </c>
      <c r="B30" s="0" t="s">
        <v>433</v>
      </c>
      <c r="C30" s="0" t="s">
        <v>434</v>
      </c>
      <c r="D30" s="0" t="n">
        <v>360</v>
      </c>
    </row>
    <row r="31" customFormat="false" ht="15" hidden="false" customHeight="false" outlineLevel="0" collapsed="false">
      <c r="A31" s="0" t="s">
        <v>371</v>
      </c>
      <c r="B31" s="0" t="s">
        <v>435</v>
      </c>
      <c r="C31" s="0" t="s">
        <v>436</v>
      </c>
      <c r="D31" s="0" t="n">
        <v>360</v>
      </c>
    </row>
    <row r="32" customFormat="false" ht="15" hidden="false" customHeight="false" outlineLevel="0" collapsed="false">
      <c r="A32" s="0" t="s">
        <v>371</v>
      </c>
      <c r="B32" s="0" t="s">
        <v>437</v>
      </c>
      <c r="C32" s="0" t="s">
        <v>438</v>
      </c>
      <c r="D32" s="0" t="n">
        <v>360</v>
      </c>
    </row>
    <row r="33" customFormat="false" ht="15" hidden="false" customHeight="false" outlineLevel="0" collapsed="false">
      <c r="A33" s="0" t="s">
        <v>371</v>
      </c>
      <c r="B33" s="0" t="s">
        <v>439</v>
      </c>
      <c r="C33" s="0" t="s">
        <v>440</v>
      </c>
      <c r="D33" s="0" t="n">
        <v>360</v>
      </c>
    </row>
    <row r="34" customFormat="false" ht="15" hidden="false" customHeight="false" outlineLevel="0" collapsed="false">
      <c r="A34" s="0" t="s">
        <v>371</v>
      </c>
      <c r="B34" s="0" t="s">
        <v>441</v>
      </c>
      <c r="C34" s="0" t="s">
        <v>442</v>
      </c>
      <c r="D34" s="0" t="n">
        <v>360</v>
      </c>
    </row>
    <row r="35" customFormat="false" ht="15" hidden="false" customHeight="false" outlineLevel="0" collapsed="false">
      <c r="A35" s="0" t="s">
        <v>371</v>
      </c>
      <c r="B35" s="0" t="s">
        <v>443</v>
      </c>
      <c r="C35" s="0" t="s">
        <v>444</v>
      </c>
      <c r="D35" s="0" t="n">
        <v>360</v>
      </c>
    </row>
    <row r="36" customFormat="false" ht="15" hidden="false" customHeight="false" outlineLevel="0" collapsed="false">
      <c r="A36" s="0" t="s">
        <v>371</v>
      </c>
      <c r="B36" s="0" t="s">
        <v>445</v>
      </c>
      <c r="C36" s="0" t="s">
        <v>446</v>
      </c>
      <c r="D36" s="0" t="n">
        <v>360</v>
      </c>
    </row>
    <row r="37" customFormat="false" ht="15" hidden="false" customHeight="false" outlineLevel="0" collapsed="false">
      <c r="A37" s="0" t="s">
        <v>371</v>
      </c>
      <c r="B37" s="0" t="s">
        <v>447</v>
      </c>
      <c r="C37" s="0" t="s">
        <v>448</v>
      </c>
      <c r="D37" s="0" t="n">
        <v>360</v>
      </c>
    </row>
    <row r="38" customFormat="false" ht="15" hidden="false" customHeight="false" outlineLevel="0" collapsed="false">
      <c r="A38" s="0" t="s">
        <v>371</v>
      </c>
      <c r="B38" s="0" t="s">
        <v>449</v>
      </c>
      <c r="C38" s="0" t="s">
        <v>450</v>
      </c>
      <c r="D38" s="0" t="n">
        <v>360</v>
      </c>
    </row>
    <row r="39" customFormat="false" ht="15" hidden="false" customHeight="false" outlineLevel="0" collapsed="false">
      <c r="A39" s="0" t="s">
        <v>371</v>
      </c>
      <c r="B39" s="0" t="s">
        <v>451</v>
      </c>
      <c r="C39" s="0" t="s">
        <v>452</v>
      </c>
      <c r="D39" s="0" t="n">
        <v>360</v>
      </c>
    </row>
    <row r="40" customFormat="false" ht="15" hidden="false" customHeight="false" outlineLevel="0" collapsed="false">
      <c r="A40" s="0" t="s">
        <v>371</v>
      </c>
      <c r="B40" s="0" t="s">
        <v>453</v>
      </c>
      <c r="C40" s="0" t="s">
        <v>454</v>
      </c>
      <c r="D40" s="0" t="n">
        <v>360</v>
      </c>
    </row>
    <row r="41" customFormat="false" ht="15" hidden="false" customHeight="false" outlineLevel="0" collapsed="false">
      <c r="A41" s="0" t="s">
        <v>371</v>
      </c>
      <c r="B41" s="0" t="s">
        <v>455</v>
      </c>
      <c r="C41" s="0" t="s">
        <v>456</v>
      </c>
      <c r="D41" s="0" t="n">
        <v>360</v>
      </c>
    </row>
    <row r="42" customFormat="false" ht="15" hidden="false" customHeight="false" outlineLevel="0" collapsed="false">
      <c r="A42" s="0" t="s">
        <v>371</v>
      </c>
      <c r="B42" s="0" t="s">
        <v>457</v>
      </c>
      <c r="C42" s="0" t="s">
        <v>458</v>
      </c>
      <c r="D42" s="0" t="n">
        <v>360</v>
      </c>
    </row>
    <row r="43" customFormat="false" ht="15" hidden="false" customHeight="false" outlineLevel="0" collapsed="false">
      <c r="A43" s="0" t="s">
        <v>371</v>
      </c>
      <c r="B43" s="0" t="s">
        <v>459</v>
      </c>
      <c r="C43" s="0" t="s">
        <v>460</v>
      </c>
      <c r="D43" s="0" t="n">
        <v>360</v>
      </c>
    </row>
    <row r="44" customFormat="false" ht="15" hidden="false" customHeight="false" outlineLevel="0" collapsed="false">
      <c r="A44" s="0" t="s">
        <v>371</v>
      </c>
      <c r="B44" s="0" t="s">
        <v>461</v>
      </c>
      <c r="C44" s="0" t="s">
        <v>462</v>
      </c>
      <c r="D44" s="0" t="n">
        <v>360</v>
      </c>
    </row>
    <row r="45" customFormat="false" ht="15" hidden="false" customHeight="false" outlineLevel="0" collapsed="false">
      <c r="A45" s="0" t="s">
        <v>371</v>
      </c>
      <c r="B45" s="0" t="s">
        <v>463</v>
      </c>
      <c r="C45" s="0" t="s">
        <v>464</v>
      </c>
      <c r="D45" s="0" t="n">
        <v>360</v>
      </c>
    </row>
    <row r="46" customFormat="false" ht="15" hidden="false" customHeight="false" outlineLevel="0" collapsed="false">
      <c r="A46" s="0" t="s">
        <v>371</v>
      </c>
      <c r="B46" s="0" t="s">
        <v>465</v>
      </c>
      <c r="C46" s="0" t="s">
        <v>466</v>
      </c>
      <c r="D46" s="0" t="n">
        <v>360</v>
      </c>
    </row>
    <row r="47" customFormat="false" ht="15" hidden="false" customHeight="false" outlineLevel="0" collapsed="false">
      <c r="A47" s="0" t="s">
        <v>371</v>
      </c>
      <c r="B47" s="0" t="s">
        <v>467</v>
      </c>
      <c r="C47" s="0" t="s">
        <v>468</v>
      </c>
      <c r="D47" s="0" t="n">
        <v>360</v>
      </c>
    </row>
    <row r="48" customFormat="false" ht="15" hidden="false" customHeight="false" outlineLevel="0" collapsed="false">
      <c r="A48" s="0" t="s">
        <v>371</v>
      </c>
      <c r="B48" s="0" t="s">
        <v>469</v>
      </c>
      <c r="C48" s="0" t="s">
        <v>470</v>
      </c>
      <c r="D48" s="0" t="n">
        <v>360</v>
      </c>
    </row>
    <row r="49" customFormat="false" ht="15" hidden="false" customHeight="false" outlineLevel="0" collapsed="false">
      <c r="A49" s="0" t="s">
        <v>371</v>
      </c>
      <c r="B49" s="0" t="s">
        <v>471</v>
      </c>
      <c r="C49" s="0" t="s">
        <v>472</v>
      </c>
      <c r="D49" s="0" t="n">
        <v>360</v>
      </c>
    </row>
    <row r="50" customFormat="false" ht="15" hidden="false" customHeight="false" outlineLevel="0" collapsed="false">
      <c r="A50" s="0" t="s">
        <v>371</v>
      </c>
      <c r="B50" s="0" t="s">
        <v>473</v>
      </c>
      <c r="C50" s="0" t="s">
        <v>474</v>
      </c>
      <c r="D50" s="0" t="n">
        <v>360</v>
      </c>
    </row>
    <row r="51" customFormat="false" ht="15" hidden="false" customHeight="false" outlineLevel="0" collapsed="false">
      <c r="A51" s="0" t="s">
        <v>371</v>
      </c>
      <c r="B51" s="0" t="s">
        <v>475</v>
      </c>
      <c r="C51" s="0" t="s">
        <v>476</v>
      </c>
      <c r="D51" s="0" t="n">
        <v>360</v>
      </c>
    </row>
    <row r="52" customFormat="false" ht="15" hidden="false" customHeight="false" outlineLevel="0" collapsed="false">
      <c r="A52" s="0" t="s">
        <v>371</v>
      </c>
      <c r="B52" s="0" t="s">
        <v>477</v>
      </c>
      <c r="C52" s="0" t="s">
        <v>478</v>
      </c>
      <c r="D52" s="0" t="n">
        <v>360</v>
      </c>
    </row>
    <row r="53" customFormat="false" ht="15" hidden="false" customHeight="false" outlineLevel="0" collapsed="false">
      <c r="A53" s="0" t="s">
        <v>371</v>
      </c>
      <c r="B53" s="0" t="s">
        <v>479</v>
      </c>
      <c r="C53" s="0" t="s">
        <v>480</v>
      </c>
      <c r="D53" s="0" t="n">
        <v>360</v>
      </c>
    </row>
    <row r="54" customFormat="false" ht="15" hidden="false" customHeight="false" outlineLevel="0" collapsed="false">
      <c r="A54" s="0" t="s">
        <v>371</v>
      </c>
      <c r="B54" s="0" t="s">
        <v>481</v>
      </c>
      <c r="C54" s="0" t="s">
        <v>482</v>
      </c>
      <c r="D54" s="0" t="n">
        <v>360</v>
      </c>
    </row>
    <row r="55" customFormat="false" ht="15" hidden="false" customHeight="false" outlineLevel="0" collapsed="false">
      <c r="A55" s="0" t="s">
        <v>371</v>
      </c>
      <c r="B55" s="0" t="s">
        <v>483</v>
      </c>
      <c r="C55" s="0" t="s">
        <v>484</v>
      </c>
      <c r="D55" s="0" t="n">
        <v>360</v>
      </c>
    </row>
    <row r="56" customFormat="false" ht="15" hidden="false" customHeight="false" outlineLevel="0" collapsed="false">
      <c r="A56" s="0" t="s">
        <v>371</v>
      </c>
      <c r="B56" s="0" t="s">
        <v>485</v>
      </c>
      <c r="C56" s="0" t="s">
        <v>486</v>
      </c>
      <c r="D56" s="0" t="n">
        <v>360</v>
      </c>
    </row>
    <row r="57" customFormat="false" ht="15" hidden="false" customHeight="false" outlineLevel="0" collapsed="false">
      <c r="A57" s="0" t="s">
        <v>371</v>
      </c>
      <c r="B57" s="0" t="s">
        <v>487</v>
      </c>
      <c r="C57" s="0" t="s">
        <v>488</v>
      </c>
      <c r="D57" s="0" t="n">
        <v>360</v>
      </c>
    </row>
    <row r="58" customFormat="false" ht="15" hidden="false" customHeight="false" outlineLevel="0" collapsed="false">
      <c r="A58" s="0" t="s">
        <v>371</v>
      </c>
      <c r="B58" s="0" t="s">
        <v>489</v>
      </c>
      <c r="C58" s="0" t="s">
        <v>490</v>
      </c>
      <c r="D58" s="0" t="n">
        <v>360</v>
      </c>
    </row>
    <row r="59" customFormat="false" ht="15" hidden="false" customHeight="false" outlineLevel="0" collapsed="false">
      <c r="A59" s="0" t="s">
        <v>371</v>
      </c>
      <c r="B59" s="0" t="s">
        <v>491</v>
      </c>
      <c r="C59" s="0" t="s">
        <v>492</v>
      </c>
      <c r="D59" s="0" t="n">
        <v>360</v>
      </c>
    </row>
    <row r="60" customFormat="false" ht="15" hidden="false" customHeight="false" outlineLevel="0" collapsed="false">
      <c r="A60" s="0" t="s">
        <v>371</v>
      </c>
      <c r="B60" s="0" t="s">
        <v>493</v>
      </c>
      <c r="C60" s="0" t="s">
        <v>494</v>
      </c>
      <c r="D60" s="0" t="n">
        <v>360</v>
      </c>
    </row>
    <row r="61" customFormat="false" ht="15" hidden="false" customHeight="false" outlineLevel="0" collapsed="false">
      <c r="A61" s="0" t="s">
        <v>371</v>
      </c>
      <c r="B61" s="0" t="s">
        <v>495</v>
      </c>
      <c r="C61" s="0" t="s">
        <v>496</v>
      </c>
      <c r="D61" s="0" t="n">
        <v>360</v>
      </c>
    </row>
    <row r="62" customFormat="false" ht="15" hidden="false" customHeight="false" outlineLevel="0" collapsed="false">
      <c r="A62" s="0" t="s">
        <v>371</v>
      </c>
      <c r="B62" s="0" t="s">
        <v>497</v>
      </c>
      <c r="C62" s="0" t="s">
        <v>498</v>
      </c>
      <c r="D62" s="0" t="n">
        <v>360</v>
      </c>
    </row>
    <row r="63" customFormat="false" ht="15" hidden="false" customHeight="false" outlineLevel="0" collapsed="false">
      <c r="A63" s="0" t="s">
        <v>371</v>
      </c>
      <c r="B63" s="0" t="s">
        <v>499</v>
      </c>
      <c r="C63" s="0" t="s">
        <v>500</v>
      </c>
      <c r="D63" s="0" t="n">
        <v>360</v>
      </c>
    </row>
    <row r="64" customFormat="false" ht="15" hidden="false" customHeight="false" outlineLevel="0" collapsed="false">
      <c r="A64" s="0" t="s">
        <v>371</v>
      </c>
      <c r="B64" s="0" t="s">
        <v>501</v>
      </c>
      <c r="C64" s="0" t="s">
        <v>502</v>
      </c>
      <c r="D64" s="0" t="n">
        <v>360</v>
      </c>
    </row>
    <row r="65" customFormat="false" ht="15" hidden="false" customHeight="false" outlineLevel="0" collapsed="false">
      <c r="A65" s="0" t="s">
        <v>371</v>
      </c>
      <c r="B65" s="0" t="s">
        <v>503</v>
      </c>
      <c r="C65" s="0" t="s">
        <v>504</v>
      </c>
      <c r="D65" s="0" t="n">
        <v>360</v>
      </c>
    </row>
    <row r="66" customFormat="false" ht="15" hidden="false" customHeight="false" outlineLevel="0" collapsed="false">
      <c r="A66" s="0" t="s">
        <v>371</v>
      </c>
      <c r="B66" s="0" t="s">
        <v>505</v>
      </c>
      <c r="C66" s="0" t="s">
        <v>506</v>
      </c>
      <c r="D66" s="0" t="n">
        <v>360</v>
      </c>
    </row>
    <row r="67" customFormat="false" ht="15" hidden="false" customHeight="false" outlineLevel="0" collapsed="false">
      <c r="A67" s="0" t="s">
        <v>371</v>
      </c>
      <c r="B67" s="0" t="s">
        <v>507</v>
      </c>
      <c r="C67" s="0" t="s">
        <v>508</v>
      </c>
      <c r="D67" s="0" t="n">
        <v>360</v>
      </c>
    </row>
    <row r="68" customFormat="false" ht="15" hidden="false" customHeight="false" outlineLevel="0" collapsed="false">
      <c r="A68" s="0" t="s">
        <v>371</v>
      </c>
      <c r="B68" s="0" t="s">
        <v>509</v>
      </c>
      <c r="C68" s="0" t="s">
        <v>510</v>
      </c>
      <c r="D68" s="0" t="n">
        <v>360</v>
      </c>
    </row>
    <row r="69" customFormat="false" ht="15" hidden="false" customHeight="false" outlineLevel="0" collapsed="false">
      <c r="A69" s="0" t="s">
        <v>371</v>
      </c>
      <c r="B69" s="0" t="s">
        <v>511</v>
      </c>
      <c r="C69" s="0" t="s">
        <v>512</v>
      </c>
      <c r="D69" s="0" t="n">
        <v>360</v>
      </c>
    </row>
    <row r="70" customFormat="false" ht="15" hidden="false" customHeight="false" outlineLevel="0" collapsed="false">
      <c r="A70" s="0" t="s">
        <v>371</v>
      </c>
      <c r="B70" s="0" t="s">
        <v>513</v>
      </c>
      <c r="C70" s="0" t="s">
        <v>514</v>
      </c>
      <c r="D70" s="0" t="n">
        <v>360</v>
      </c>
    </row>
    <row r="71" customFormat="false" ht="15" hidden="false" customHeight="false" outlineLevel="0" collapsed="false">
      <c r="A71" s="0" t="s">
        <v>371</v>
      </c>
      <c r="B71" s="0" t="s">
        <v>515</v>
      </c>
      <c r="C71" s="0" t="s">
        <v>516</v>
      </c>
      <c r="D71" s="0" t="n">
        <v>360</v>
      </c>
    </row>
    <row r="72" customFormat="false" ht="15" hidden="false" customHeight="false" outlineLevel="0" collapsed="false">
      <c r="A72" s="0" t="s">
        <v>371</v>
      </c>
      <c r="B72" s="0" t="s">
        <v>517</v>
      </c>
      <c r="C72" s="0" t="s">
        <v>518</v>
      </c>
      <c r="D72" s="0" t="n">
        <v>360</v>
      </c>
    </row>
    <row r="73" customFormat="false" ht="15" hidden="false" customHeight="false" outlineLevel="0" collapsed="false">
      <c r="A73" s="0" t="s">
        <v>371</v>
      </c>
      <c r="B73" s="0" t="s">
        <v>519</v>
      </c>
      <c r="C73" s="0" t="s">
        <v>520</v>
      </c>
      <c r="D73" s="0" t="n">
        <v>360</v>
      </c>
    </row>
    <row r="74" customFormat="false" ht="15" hidden="false" customHeight="false" outlineLevel="0" collapsed="false">
      <c r="A74" s="0" t="s">
        <v>371</v>
      </c>
      <c r="B74" s="0" t="s">
        <v>521</v>
      </c>
      <c r="C74" s="0" t="s">
        <v>522</v>
      </c>
      <c r="D74" s="0" t="n">
        <v>360</v>
      </c>
    </row>
    <row r="75" customFormat="false" ht="15" hidden="false" customHeight="false" outlineLevel="0" collapsed="false">
      <c r="A75" s="0" t="s">
        <v>371</v>
      </c>
      <c r="B75" s="0" t="s">
        <v>523</v>
      </c>
      <c r="C75" s="0" t="s">
        <v>524</v>
      </c>
      <c r="D75" s="0" t="n">
        <v>360</v>
      </c>
    </row>
    <row r="76" customFormat="false" ht="15" hidden="false" customHeight="false" outlineLevel="0" collapsed="false">
      <c r="A76" s="0" t="s">
        <v>371</v>
      </c>
      <c r="B76" s="0" t="s">
        <v>525</v>
      </c>
      <c r="C76" s="0" t="s">
        <v>526</v>
      </c>
      <c r="D76" s="0" t="n">
        <v>360</v>
      </c>
    </row>
    <row r="77" customFormat="false" ht="15" hidden="false" customHeight="false" outlineLevel="0" collapsed="false">
      <c r="A77" s="0" t="s">
        <v>371</v>
      </c>
      <c r="B77" s="0" t="s">
        <v>527</v>
      </c>
      <c r="C77" s="0" t="s">
        <v>528</v>
      </c>
      <c r="D77" s="0" t="n">
        <v>360</v>
      </c>
    </row>
    <row r="78" customFormat="false" ht="15" hidden="false" customHeight="false" outlineLevel="0" collapsed="false">
      <c r="A78" s="0" t="s">
        <v>371</v>
      </c>
      <c r="B78" s="0" t="s">
        <v>529</v>
      </c>
      <c r="C78" s="0" t="s">
        <v>530</v>
      </c>
      <c r="D78" s="0" t="n">
        <v>360</v>
      </c>
    </row>
    <row r="79" customFormat="false" ht="15" hidden="false" customHeight="false" outlineLevel="0" collapsed="false">
      <c r="A79" s="0" t="s">
        <v>371</v>
      </c>
      <c r="B79" s="0" t="s">
        <v>531</v>
      </c>
      <c r="C79" s="0" t="s">
        <v>532</v>
      </c>
      <c r="D79" s="0" t="n">
        <v>360</v>
      </c>
    </row>
    <row r="80" customFormat="false" ht="15" hidden="false" customHeight="false" outlineLevel="0" collapsed="false">
      <c r="A80" s="0" t="s">
        <v>371</v>
      </c>
      <c r="B80" s="0" t="s">
        <v>533</v>
      </c>
      <c r="C80" s="0" t="s">
        <v>534</v>
      </c>
      <c r="D80" s="0" t="n">
        <v>360</v>
      </c>
    </row>
    <row r="81" customFormat="false" ht="15" hidden="false" customHeight="false" outlineLevel="0" collapsed="false">
      <c r="A81" s="0" t="s">
        <v>381</v>
      </c>
      <c r="B81" s="0" t="s">
        <v>535</v>
      </c>
      <c r="C81" s="0" t="s">
        <v>536</v>
      </c>
      <c r="D81" s="0" t="n">
        <v>5</v>
      </c>
    </row>
    <row r="82" customFormat="false" ht="15" hidden="false" customHeight="false" outlineLevel="0" collapsed="false">
      <c r="A82" s="0" t="s">
        <v>381</v>
      </c>
      <c r="B82" s="0" t="s">
        <v>537</v>
      </c>
      <c r="C82" s="0" t="s">
        <v>538</v>
      </c>
      <c r="D82" s="0" t="n">
        <v>5</v>
      </c>
    </row>
    <row r="83" customFormat="false" ht="15" hidden="false" customHeight="false" outlineLevel="0" collapsed="false">
      <c r="A83" s="0" t="s">
        <v>381</v>
      </c>
      <c r="B83" s="0" t="s">
        <v>539</v>
      </c>
      <c r="C83" s="0" t="s">
        <v>540</v>
      </c>
      <c r="D83" s="0" t="n">
        <v>5</v>
      </c>
    </row>
    <row r="84" customFormat="false" ht="15" hidden="false" customHeight="false" outlineLevel="0" collapsed="false">
      <c r="A84" s="0" t="s">
        <v>381</v>
      </c>
      <c r="B84" s="0" t="s">
        <v>541</v>
      </c>
      <c r="C84" s="0" t="s">
        <v>542</v>
      </c>
      <c r="D84" s="0" t="n">
        <v>5</v>
      </c>
    </row>
    <row r="85" customFormat="false" ht="15" hidden="false" customHeight="false" outlineLevel="0" collapsed="false">
      <c r="A85" s="0" t="s">
        <v>381</v>
      </c>
      <c r="B85" s="0" t="s">
        <v>543</v>
      </c>
      <c r="C85" s="0" t="s">
        <v>544</v>
      </c>
      <c r="D85" s="0" t="n">
        <v>5</v>
      </c>
    </row>
    <row r="86" customFormat="false" ht="15" hidden="false" customHeight="false" outlineLevel="0" collapsed="false">
      <c r="A86" s="0" t="s">
        <v>381</v>
      </c>
      <c r="B86" s="0" t="s">
        <v>545</v>
      </c>
      <c r="C86" s="0" t="s">
        <v>546</v>
      </c>
      <c r="D86" s="0" t="n">
        <v>5</v>
      </c>
    </row>
    <row r="87" customFormat="false" ht="15" hidden="false" customHeight="false" outlineLevel="0" collapsed="false">
      <c r="A87" s="0" t="s">
        <v>381</v>
      </c>
      <c r="B87" s="0" t="s">
        <v>547</v>
      </c>
      <c r="C87" s="0" t="s">
        <v>548</v>
      </c>
      <c r="D87" s="0" t="n">
        <v>5</v>
      </c>
    </row>
    <row r="88" customFormat="false" ht="15" hidden="false" customHeight="false" outlineLevel="0" collapsed="false">
      <c r="A88" s="0" t="s">
        <v>381</v>
      </c>
      <c r="B88" s="0" t="s">
        <v>549</v>
      </c>
      <c r="C88" s="0" t="s">
        <v>550</v>
      </c>
      <c r="D88" s="0" t="n">
        <v>5</v>
      </c>
    </row>
    <row r="89" customFormat="false" ht="15" hidden="false" customHeight="false" outlineLevel="0" collapsed="false">
      <c r="A89" s="0" t="s">
        <v>381</v>
      </c>
      <c r="B89" s="0" t="s">
        <v>551</v>
      </c>
      <c r="C89" s="0" t="s">
        <v>552</v>
      </c>
      <c r="D89" s="0" t="n">
        <v>5</v>
      </c>
    </row>
    <row r="90" customFormat="false" ht="15" hidden="false" customHeight="false" outlineLevel="0" collapsed="false">
      <c r="A90" s="0" t="s">
        <v>381</v>
      </c>
      <c r="B90" s="0" t="s">
        <v>553</v>
      </c>
      <c r="C90" s="0" t="s">
        <v>554</v>
      </c>
      <c r="D90" s="0" t="n">
        <v>5</v>
      </c>
    </row>
    <row r="91" customFormat="false" ht="15" hidden="false" customHeight="false" outlineLevel="0" collapsed="false">
      <c r="A91" s="0" t="s">
        <v>381</v>
      </c>
      <c r="B91" s="0" t="s">
        <v>555</v>
      </c>
      <c r="C91" s="0" t="s">
        <v>556</v>
      </c>
      <c r="D91" s="0" t="n">
        <v>5</v>
      </c>
    </row>
    <row r="92" customFormat="false" ht="15" hidden="false" customHeight="false" outlineLevel="0" collapsed="false">
      <c r="A92" s="0" t="s">
        <v>381</v>
      </c>
      <c r="B92" s="0" t="s">
        <v>557</v>
      </c>
      <c r="C92" s="0" t="s">
        <v>558</v>
      </c>
      <c r="D92" s="0" t="n">
        <v>5</v>
      </c>
    </row>
    <row r="93" customFormat="false" ht="15" hidden="false" customHeight="false" outlineLevel="0" collapsed="false">
      <c r="A93" s="0" t="s">
        <v>381</v>
      </c>
      <c r="B93" s="0" t="s">
        <v>559</v>
      </c>
      <c r="C93" s="0" t="s">
        <v>560</v>
      </c>
      <c r="D93" s="0" t="n">
        <v>5</v>
      </c>
    </row>
    <row r="94" customFormat="false" ht="15" hidden="false" customHeight="false" outlineLevel="0" collapsed="false">
      <c r="A94" s="0" t="s">
        <v>381</v>
      </c>
      <c r="B94" s="0" t="s">
        <v>561</v>
      </c>
      <c r="C94" s="0" t="s">
        <v>562</v>
      </c>
      <c r="D94" s="0" t="n">
        <v>5</v>
      </c>
    </row>
    <row r="95" customFormat="false" ht="15" hidden="false" customHeight="false" outlineLevel="0" collapsed="false">
      <c r="A95" s="0" t="s">
        <v>381</v>
      </c>
      <c r="B95" s="0" t="s">
        <v>563</v>
      </c>
      <c r="C95" s="0" t="s">
        <v>564</v>
      </c>
      <c r="D95" s="0" t="n">
        <v>5</v>
      </c>
    </row>
    <row r="96" customFormat="false" ht="15" hidden="false" customHeight="false" outlineLevel="0" collapsed="false">
      <c r="A96" s="0" t="s">
        <v>381</v>
      </c>
      <c r="B96" s="0" t="s">
        <v>565</v>
      </c>
      <c r="C96" s="0" t="s">
        <v>566</v>
      </c>
      <c r="D96" s="0" t="n">
        <v>5</v>
      </c>
    </row>
    <row r="97" customFormat="false" ht="15" hidden="false" customHeight="false" outlineLevel="0" collapsed="false">
      <c r="A97" s="0" t="s">
        <v>381</v>
      </c>
      <c r="B97" s="0" t="s">
        <v>567</v>
      </c>
      <c r="C97" s="0" t="s">
        <v>568</v>
      </c>
      <c r="D97" s="0" t="n">
        <v>5</v>
      </c>
    </row>
    <row r="98" customFormat="false" ht="15" hidden="false" customHeight="false" outlineLevel="0" collapsed="false">
      <c r="A98" s="0" t="s">
        <v>381</v>
      </c>
      <c r="B98" s="0" t="s">
        <v>569</v>
      </c>
      <c r="C98" s="0" t="s">
        <v>570</v>
      </c>
      <c r="D98" s="0" t="n">
        <v>5</v>
      </c>
    </row>
    <row r="99" customFormat="false" ht="15" hidden="false" customHeight="false" outlineLevel="0" collapsed="false">
      <c r="A99" s="0" t="s">
        <v>381</v>
      </c>
      <c r="B99" s="0" t="s">
        <v>571</v>
      </c>
      <c r="C99" s="0" t="s">
        <v>572</v>
      </c>
      <c r="D99" s="0" t="n">
        <v>5</v>
      </c>
    </row>
    <row r="100" customFormat="false" ht="15" hidden="false" customHeight="false" outlineLevel="0" collapsed="false">
      <c r="A100" s="0" t="s">
        <v>381</v>
      </c>
      <c r="B100" s="0" t="s">
        <v>573</v>
      </c>
      <c r="C100" s="0" t="s">
        <v>574</v>
      </c>
      <c r="D100" s="0" t="n">
        <v>5</v>
      </c>
    </row>
    <row r="101" customFormat="false" ht="15" hidden="false" customHeight="false" outlineLevel="0" collapsed="false">
      <c r="A101" s="0" t="s">
        <v>381</v>
      </c>
      <c r="B101" s="0" t="s">
        <v>575</v>
      </c>
      <c r="C101" s="0" t="s">
        <v>576</v>
      </c>
      <c r="D101" s="0" t="n">
        <v>5</v>
      </c>
    </row>
    <row r="102" customFormat="false" ht="15" hidden="false" customHeight="false" outlineLevel="0" collapsed="false">
      <c r="A102" s="0" t="s">
        <v>381</v>
      </c>
      <c r="B102" s="0" t="s">
        <v>577</v>
      </c>
      <c r="C102" s="0" t="s">
        <v>578</v>
      </c>
      <c r="D102" s="0" t="n">
        <v>5</v>
      </c>
    </row>
    <row r="103" customFormat="false" ht="15" hidden="false" customHeight="false" outlineLevel="0" collapsed="false">
      <c r="A103" s="0" t="s">
        <v>381</v>
      </c>
      <c r="B103" s="0" t="s">
        <v>579</v>
      </c>
      <c r="C103" s="0" t="s">
        <v>580</v>
      </c>
      <c r="D103" s="0" t="n">
        <v>5</v>
      </c>
    </row>
    <row r="104" customFormat="false" ht="15" hidden="false" customHeight="false" outlineLevel="0" collapsed="false">
      <c r="A104" s="0" t="s">
        <v>381</v>
      </c>
      <c r="B104" s="0" t="s">
        <v>581</v>
      </c>
      <c r="C104" s="0" t="s">
        <v>582</v>
      </c>
      <c r="D104" s="0" t="n">
        <v>5</v>
      </c>
    </row>
    <row r="105" customFormat="false" ht="15" hidden="false" customHeight="false" outlineLevel="0" collapsed="false">
      <c r="A105" s="0" t="s">
        <v>381</v>
      </c>
      <c r="B105" s="0" t="s">
        <v>583</v>
      </c>
      <c r="C105" s="0" t="s">
        <v>584</v>
      </c>
      <c r="D105" s="0" t="n">
        <v>45</v>
      </c>
    </row>
    <row r="106" customFormat="false" ht="15" hidden="false" customHeight="false" outlineLevel="0" collapsed="false">
      <c r="A106" s="0" t="s">
        <v>381</v>
      </c>
      <c r="B106" s="0" t="s">
        <v>585</v>
      </c>
      <c r="C106" s="0" t="s">
        <v>586</v>
      </c>
      <c r="D106" s="0" t="n">
        <v>45</v>
      </c>
    </row>
    <row r="107" customFormat="false" ht="15" hidden="false" customHeight="false" outlineLevel="0" collapsed="false">
      <c r="A107" s="0" t="s">
        <v>381</v>
      </c>
      <c r="B107" s="0" t="s">
        <v>587</v>
      </c>
      <c r="C107" s="0" t="s">
        <v>588</v>
      </c>
      <c r="D107" s="0" t="n">
        <v>45</v>
      </c>
    </row>
    <row r="108" customFormat="false" ht="15" hidden="false" customHeight="false" outlineLevel="0" collapsed="false">
      <c r="A108" s="0" t="s">
        <v>381</v>
      </c>
      <c r="B108" s="0" t="s">
        <v>589</v>
      </c>
      <c r="C108" s="0" t="s">
        <v>590</v>
      </c>
      <c r="D108" s="0" t="n">
        <v>9</v>
      </c>
    </row>
    <row r="109" customFormat="false" ht="15" hidden="false" customHeight="false" outlineLevel="0" collapsed="false">
      <c r="A109" s="0" t="s">
        <v>381</v>
      </c>
      <c r="B109" s="0" t="s">
        <v>591</v>
      </c>
      <c r="C109" s="0" t="s">
        <v>592</v>
      </c>
      <c r="D109" s="0" t="n">
        <v>9</v>
      </c>
    </row>
    <row r="110" customFormat="false" ht="15" hidden="false" customHeight="false" outlineLevel="0" collapsed="false">
      <c r="A110" s="0" t="s">
        <v>381</v>
      </c>
      <c r="B110" s="0" t="s">
        <v>593</v>
      </c>
      <c r="C110" s="0" t="s">
        <v>594</v>
      </c>
      <c r="D110" s="0" t="n">
        <v>5</v>
      </c>
    </row>
    <row r="111" customFormat="false" ht="15" hidden="false" customHeight="false" outlineLevel="0" collapsed="false">
      <c r="A111" s="0" t="s">
        <v>381</v>
      </c>
      <c r="B111" s="0" t="s">
        <v>595</v>
      </c>
      <c r="C111" s="0" t="s">
        <v>596</v>
      </c>
      <c r="D111" s="0" t="n">
        <v>5</v>
      </c>
    </row>
    <row r="112" customFormat="false" ht="15" hidden="false" customHeight="false" outlineLevel="0" collapsed="false">
      <c r="A112" s="0" t="s">
        <v>381</v>
      </c>
      <c r="B112" s="0" t="s">
        <v>597</v>
      </c>
      <c r="C112" s="0" t="s">
        <v>598</v>
      </c>
      <c r="D112" s="0" t="n">
        <v>5</v>
      </c>
    </row>
    <row r="113" customFormat="false" ht="15" hidden="false" customHeight="false" outlineLevel="0" collapsed="false">
      <c r="A113" s="0" t="s">
        <v>381</v>
      </c>
      <c r="B113" s="0" t="s">
        <v>599</v>
      </c>
      <c r="C113" s="0" t="s">
        <v>600</v>
      </c>
      <c r="D113" s="0" t="n">
        <v>5</v>
      </c>
    </row>
    <row r="114" customFormat="false" ht="15" hidden="false" customHeight="false" outlineLevel="0" collapsed="false">
      <c r="A114" s="0" t="s">
        <v>381</v>
      </c>
      <c r="B114" s="0" t="s">
        <v>601</v>
      </c>
      <c r="C114" s="0" t="s">
        <v>602</v>
      </c>
      <c r="D114" s="0" t="n">
        <v>5</v>
      </c>
    </row>
    <row r="115" customFormat="false" ht="15" hidden="false" customHeight="false" outlineLevel="0" collapsed="false">
      <c r="A115" s="0" t="s">
        <v>381</v>
      </c>
      <c r="B115" s="0" t="s">
        <v>603</v>
      </c>
      <c r="C115" s="0" t="s">
        <v>604</v>
      </c>
      <c r="D115" s="0" t="n">
        <v>5</v>
      </c>
    </row>
    <row r="116" customFormat="false" ht="15" hidden="false" customHeight="false" outlineLevel="0" collapsed="false">
      <c r="A116" s="0" t="s">
        <v>381</v>
      </c>
      <c r="B116" s="0" t="s">
        <v>605</v>
      </c>
      <c r="C116" s="0" t="s">
        <v>606</v>
      </c>
      <c r="D116" s="0" t="n">
        <v>5</v>
      </c>
    </row>
    <row r="117" customFormat="false" ht="15" hidden="false" customHeight="false" outlineLevel="0" collapsed="false">
      <c r="A117" s="0" t="s">
        <v>381</v>
      </c>
      <c r="B117" s="0" t="s">
        <v>607</v>
      </c>
      <c r="C117" s="0" t="s">
        <v>608</v>
      </c>
      <c r="D117" s="0" t="n">
        <v>5</v>
      </c>
    </row>
    <row r="118" customFormat="false" ht="15" hidden="false" customHeight="false" outlineLevel="0" collapsed="false">
      <c r="A118" s="0" t="s">
        <v>381</v>
      </c>
      <c r="B118" s="0" t="s">
        <v>609</v>
      </c>
      <c r="C118" s="0" t="s">
        <v>610</v>
      </c>
      <c r="D118" s="0" t="n">
        <v>5</v>
      </c>
    </row>
    <row r="119" customFormat="false" ht="15" hidden="false" customHeight="false" outlineLevel="0" collapsed="false">
      <c r="A119" s="0" t="s">
        <v>381</v>
      </c>
      <c r="B119" s="0" t="s">
        <v>611</v>
      </c>
      <c r="C119" s="0" t="s">
        <v>612</v>
      </c>
      <c r="D119" s="0" t="n">
        <v>5</v>
      </c>
    </row>
    <row r="120" customFormat="false" ht="15" hidden="false" customHeight="false" outlineLevel="0" collapsed="false">
      <c r="A120" s="0" t="s">
        <v>381</v>
      </c>
      <c r="B120" s="0" t="s">
        <v>613</v>
      </c>
      <c r="C120" s="0" t="s">
        <v>614</v>
      </c>
      <c r="D120" s="0" t="n">
        <v>5</v>
      </c>
    </row>
    <row r="121" customFormat="false" ht="15" hidden="false" customHeight="false" outlineLevel="0" collapsed="false">
      <c r="A121" s="0" t="s">
        <v>381</v>
      </c>
      <c r="B121" s="0" t="s">
        <v>615</v>
      </c>
      <c r="C121" s="0" t="s">
        <v>616</v>
      </c>
      <c r="D121" s="0" t="n">
        <v>5</v>
      </c>
    </row>
    <row r="122" customFormat="false" ht="15" hidden="false" customHeight="false" outlineLevel="0" collapsed="false">
      <c r="A122" s="0" t="s">
        <v>381</v>
      </c>
      <c r="B122" s="0" t="s">
        <v>617</v>
      </c>
      <c r="C122" s="0" t="s">
        <v>618</v>
      </c>
      <c r="D122" s="0" t="n">
        <v>5</v>
      </c>
    </row>
    <row r="123" customFormat="false" ht="15" hidden="false" customHeight="false" outlineLevel="0" collapsed="false">
      <c r="A123" s="0" t="s">
        <v>381</v>
      </c>
      <c r="B123" s="0" t="s">
        <v>619</v>
      </c>
      <c r="C123" s="0" t="s">
        <v>620</v>
      </c>
      <c r="D123" s="0" t="n">
        <v>5</v>
      </c>
    </row>
    <row r="124" customFormat="false" ht="15" hidden="false" customHeight="false" outlineLevel="0" collapsed="false">
      <c r="A124" s="0" t="s">
        <v>381</v>
      </c>
      <c r="B124" s="0" t="s">
        <v>621</v>
      </c>
      <c r="C124" s="0" t="s">
        <v>622</v>
      </c>
      <c r="D124" s="0" t="n">
        <v>5</v>
      </c>
    </row>
    <row r="125" customFormat="false" ht="15" hidden="false" customHeight="false" outlineLevel="0" collapsed="false">
      <c r="A125" s="0" t="s">
        <v>381</v>
      </c>
      <c r="B125" s="0" t="s">
        <v>623</v>
      </c>
      <c r="C125" s="0" t="s">
        <v>624</v>
      </c>
      <c r="D125" s="0" t="n">
        <v>5</v>
      </c>
    </row>
    <row r="126" customFormat="false" ht="15" hidden="false" customHeight="false" outlineLevel="0" collapsed="false">
      <c r="A126" s="0" t="s">
        <v>381</v>
      </c>
      <c r="B126" s="0" t="s">
        <v>625</v>
      </c>
      <c r="C126" s="0" t="s">
        <v>626</v>
      </c>
      <c r="D126" s="0" t="n">
        <v>5</v>
      </c>
    </row>
    <row r="127" customFormat="false" ht="15" hidden="false" customHeight="false" outlineLevel="0" collapsed="false">
      <c r="A127" s="0" t="s">
        <v>381</v>
      </c>
      <c r="B127" s="0" t="s">
        <v>627</v>
      </c>
      <c r="C127" s="0" t="s">
        <v>628</v>
      </c>
      <c r="D127" s="0" t="n">
        <v>5</v>
      </c>
    </row>
    <row r="128" customFormat="false" ht="15" hidden="false" customHeight="false" outlineLevel="0" collapsed="false">
      <c r="A128" s="0" t="s">
        <v>381</v>
      </c>
      <c r="B128" s="0" t="s">
        <v>629</v>
      </c>
      <c r="C128" s="0" t="s">
        <v>630</v>
      </c>
      <c r="D128" s="0" t="n">
        <v>5</v>
      </c>
    </row>
    <row r="129" customFormat="false" ht="15" hidden="false" customHeight="false" outlineLevel="0" collapsed="false">
      <c r="A129" s="0" t="s">
        <v>381</v>
      </c>
      <c r="B129" s="0" t="s">
        <v>631</v>
      </c>
      <c r="C129" s="0" t="s">
        <v>632</v>
      </c>
      <c r="D129" s="0" t="n">
        <v>5</v>
      </c>
    </row>
    <row r="130" customFormat="false" ht="15" hidden="false" customHeight="false" outlineLevel="0" collapsed="false">
      <c r="A130" s="0" t="s">
        <v>381</v>
      </c>
      <c r="B130" s="0" t="s">
        <v>633</v>
      </c>
      <c r="C130" s="0" t="s">
        <v>634</v>
      </c>
      <c r="D130" s="0" t="n">
        <v>5</v>
      </c>
    </row>
    <row r="131" customFormat="false" ht="15" hidden="false" customHeight="false" outlineLevel="0" collapsed="false">
      <c r="A131" s="0" t="s">
        <v>381</v>
      </c>
      <c r="B131" s="0" t="s">
        <v>635</v>
      </c>
      <c r="C131" s="0" t="s">
        <v>636</v>
      </c>
      <c r="D131" s="0" t="n">
        <v>5</v>
      </c>
    </row>
    <row r="132" customFormat="false" ht="15" hidden="false" customHeight="false" outlineLevel="0" collapsed="false">
      <c r="A132" s="0" t="s">
        <v>381</v>
      </c>
      <c r="B132" s="0" t="s">
        <v>637</v>
      </c>
      <c r="C132" s="0" t="s">
        <v>638</v>
      </c>
      <c r="D132" s="0" t="n">
        <v>5</v>
      </c>
    </row>
    <row r="133" customFormat="false" ht="15" hidden="false" customHeight="false" outlineLevel="0" collapsed="false">
      <c r="A133" s="0" t="s">
        <v>381</v>
      </c>
      <c r="B133" s="0" t="s">
        <v>639</v>
      </c>
      <c r="C133" s="0" t="s">
        <v>640</v>
      </c>
      <c r="D133" s="0" t="n">
        <v>5</v>
      </c>
    </row>
    <row r="134" customFormat="false" ht="15" hidden="false" customHeight="false" outlineLevel="0" collapsed="false">
      <c r="A134" s="0" t="s">
        <v>381</v>
      </c>
      <c r="B134" s="0" t="s">
        <v>641</v>
      </c>
      <c r="C134" s="0" t="s">
        <v>642</v>
      </c>
      <c r="D134" s="0" t="n">
        <v>5</v>
      </c>
    </row>
    <row r="135" customFormat="false" ht="15" hidden="false" customHeight="false" outlineLevel="0" collapsed="false">
      <c r="A135" s="0" t="s">
        <v>381</v>
      </c>
      <c r="B135" s="0" t="s">
        <v>643</v>
      </c>
      <c r="C135" s="0" t="s">
        <v>644</v>
      </c>
      <c r="D135" s="0" t="n">
        <v>5</v>
      </c>
    </row>
    <row r="136" customFormat="false" ht="15" hidden="false" customHeight="false" outlineLevel="0" collapsed="false">
      <c r="A136" s="0" t="s">
        <v>381</v>
      </c>
      <c r="B136" s="0" t="s">
        <v>645</v>
      </c>
      <c r="C136" s="0" t="s">
        <v>646</v>
      </c>
      <c r="D136" s="0" t="n">
        <v>5</v>
      </c>
    </row>
    <row r="137" customFormat="false" ht="15" hidden="false" customHeight="false" outlineLevel="0" collapsed="false">
      <c r="A137" s="0" t="s">
        <v>381</v>
      </c>
      <c r="B137" s="0" t="s">
        <v>647</v>
      </c>
      <c r="C137" s="0" t="s">
        <v>648</v>
      </c>
      <c r="D137" s="0" t="n">
        <v>5</v>
      </c>
    </row>
    <row r="138" customFormat="false" ht="15" hidden="false" customHeight="false" outlineLevel="0" collapsed="false">
      <c r="A138" s="0" t="s">
        <v>381</v>
      </c>
      <c r="B138" s="0" t="s">
        <v>649</v>
      </c>
      <c r="C138" s="0" t="s">
        <v>650</v>
      </c>
      <c r="D138" s="0" t="n">
        <v>5</v>
      </c>
    </row>
    <row r="139" customFormat="false" ht="15" hidden="false" customHeight="false" outlineLevel="0" collapsed="false">
      <c r="A139" s="0" t="s">
        <v>381</v>
      </c>
      <c r="B139" s="0" t="s">
        <v>651</v>
      </c>
      <c r="C139" s="0" t="s">
        <v>652</v>
      </c>
      <c r="D139" s="0" t="n">
        <v>5</v>
      </c>
    </row>
    <row r="140" customFormat="false" ht="15" hidden="false" customHeight="false" outlineLevel="0" collapsed="false">
      <c r="A140" s="0" t="s">
        <v>381</v>
      </c>
      <c r="B140" s="0" t="s">
        <v>653</v>
      </c>
      <c r="C140" s="0" t="s">
        <v>654</v>
      </c>
      <c r="D140" s="0" t="n">
        <v>5</v>
      </c>
    </row>
    <row r="141" customFormat="false" ht="15" hidden="false" customHeight="false" outlineLevel="0" collapsed="false">
      <c r="A141" s="0" t="s">
        <v>381</v>
      </c>
      <c r="B141" s="0" t="s">
        <v>655</v>
      </c>
      <c r="C141" s="0" t="s">
        <v>656</v>
      </c>
      <c r="D141" s="0" t="n">
        <v>5</v>
      </c>
    </row>
    <row r="142" customFormat="false" ht="15" hidden="false" customHeight="false" outlineLevel="0" collapsed="false">
      <c r="A142" s="0" t="s">
        <v>381</v>
      </c>
      <c r="B142" s="0" t="s">
        <v>657</v>
      </c>
      <c r="C142" s="0" t="s">
        <v>658</v>
      </c>
      <c r="D142" s="0" t="n">
        <v>5</v>
      </c>
    </row>
    <row r="143" customFormat="false" ht="15" hidden="false" customHeight="false" outlineLevel="0" collapsed="false">
      <c r="A143" s="0" t="s">
        <v>381</v>
      </c>
      <c r="B143" s="0" t="s">
        <v>659</v>
      </c>
      <c r="C143" s="0" t="s">
        <v>660</v>
      </c>
      <c r="D143" s="0" t="n">
        <v>5</v>
      </c>
    </row>
    <row r="144" customFormat="false" ht="15" hidden="false" customHeight="false" outlineLevel="0" collapsed="false">
      <c r="A144" s="0" t="s">
        <v>381</v>
      </c>
      <c r="B144" s="0" t="s">
        <v>661</v>
      </c>
      <c r="C144" s="0" t="s">
        <v>662</v>
      </c>
      <c r="D144" s="0" t="n">
        <v>5</v>
      </c>
    </row>
    <row r="145" customFormat="false" ht="15" hidden="false" customHeight="false" outlineLevel="0" collapsed="false">
      <c r="A145" s="0" t="s">
        <v>381</v>
      </c>
      <c r="B145" s="0" t="s">
        <v>663</v>
      </c>
      <c r="C145" s="0" t="s">
        <v>664</v>
      </c>
      <c r="D145" s="0" t="n">
        <v>5</v>
      </c>
    </row>
    <row r="146" customFormat="false" ht="15" hidden="false" customHeight="false" outlineLevel="0" collapsed="false">
      <c r="A146" s="0" t="s">
        <v>381</v>
      </c>
      <c r="B146" s="0" t="s">
        <v>665</v>
      </c>
      <c r="C146" s="0" t="s">
        <v>666</v>
      </c>
      <c r="D146" s="0" t="n">
        <v>5</v>
      </c>
    </row>
    <row r="147" customFormat="false" ht="15" hidden="false" customHeight="false" outlineLevel="0" collapsed="false">
      <c r="A147" s="0" t="s">
        <v>381</v>
      </c>
      <c r="B147" s="0" t="s">
        <v>667</v>
      </c>
      <c r="C147" s="0" t="s">
        <v>668</v>
      </c>
      <c r="D147" s="0" t="n">
        <v>5</v>
      </c>
    </row>
    <row r="148" customFormat="false" ht="15" hidden="false" customHeight="false" outlineLevel="0" collapsed="false">
      <c r="A148" s="0" t="s">
        <v>381</v>
      </c>
      <c r="B148" s="0" t="s">
        <v>669</v>
      </c>
      <c r="C148" s="0" t="s">
        <v>670</v>
      </c>
      <c r="D148" s="0" t="n">
        <v>5</v>
      </c>
    </row>
    <row r="149" customFormat="false" ht="15" hidden="false" customHeight="false" outlineLevel="0" collapsed="false">
      <c r="A149" s="0" t="s">
        <v>381</v>
      </c>
      <c r="B149" s="0" t="s">
        <v>671</v>
      </c>
      <c r="C149" s="0" t="s">
        <v>672</v>
      </c>
      <c r="D149" s="0" t="n">
        <v>5</v>
      </c>
    </row>
    <row r="150" customFormat="false" ht="15" hidden="false" customHeight="false" outlineLevel="0" collapsed="false">
      <c r="A150" s="0" t="s">
        <v>381</v>
      </c>
      <c r="B150" s="0" t="s">
        <v>673</v>
      </c>
      <c r="C150" s="0" t="s">
        <v>674</v>
      </c>
      <c r="D150" s="0" t="n">
        <v>5</v>
      </c>
    </row>
    <row r="151" customFormat="false" ht="15" hidden="false" customHeight="false" outlineLevel="0" collapsed="false">
      <c r="A151" s="0" t="s">
        <v>381</v>
      </c>
      <c r="B151" s="0" t="s">
        <v>675</v>
      </c>
      <c r="C151" s="0" t="s">
        <v>676</v>
      </c>
      <c r="D151" s="0" t="n">
        <v>5</v>
      </c>
    </row>
    <row r="152" customFormat="false" ht="15" hidden="false" customHeight="false" outlineLevel="0" collapsed="false">
      <c r="A152" s="0" t="s">
        <v>381</v>
      </c>
      <c r="B152" s="0" t="s">
        <v>677</v>
      </c>
      <c r="C152" s="0" t="s">
        <v>678</v>
      </c>
      <c r="D152" s="0" t="n">
        <v>5</v>
      </c>
    </row>
    <row r="153" customFormat="false" ht="15" hidden="false" customHeight="false" outlineLevel="0" collapsed="false">
      <c r="A153" s="0" t="s">
        <v>381</v>
      </c>
      <c r="B153" s="0" t="s">
        <v>679</v>
      </c>
      <c r="C153" s="0" t="s">
        <v>680</v>
      </c>
      <c r="D153" s="0" t="n">
        <v>5</v>
      </c>
    </row>
    <row r="154" customFormat="false" ht="15" hidden="false" customHeight="false" outlineLevel="0" collapsed="false">
      <c r="A154" s="0" t="s">
        <v>381</v>
      </c>
      <c r="B154" s="0" t="s">
        <v>681</v>
      </c>
      <c r="C154" s="0" t="s">
        <v>682</v>
      </c>
      <c r="D154" s="0" t="n">
        <v>5</v>
      </c>
    </row>
    <row r="155" customFormat="false" ht="15" hidden="false" customHeight="false" outlineLevel="0" collapsed="false">
      <c r="A155" s="0" t="s">
        <v>381</v>
      </c>
      <c r="B155" s="0" t="s">
        <v>683</v>
      </c>
      <c r="C155" s="0" t="s">
        <v>684</v>
      </c>
      <c r="D155" s="0" t="n">
        <v>5</v>
      </c>
    </row>
    <row r="156" customFormat="false" ht="15" hidden="false" customHeight="false" outlineLevel="0" collapsed="false">
      <c r="A156" s="0" t="s">
        <v>381</v>
      </c>
      <c r="B156" s="0" t="s">
        <v>685</v>
      </c>
      <c r="C156" s="0" t="s">
        <v>686</v>
      </c>
      <c r="D156" s="0" t="n">
        <v>5</v>
      </c>
    </row>
    <row r="157" customFormat="false" ht="15" hidden="false" customHeight="false" outlineLevel="0" collapsed="false">
      <c r="A157" s="0" t="s">
        <v>381</v>
      </c>
      <c r="B157" s="0" t="s">
        <v>687</v>
      </c>
      <c r="C157" s="0" t="s">
        <v>688</v>
      </c>
      <c r="D157" s="0" t="n">
        <v>5</v>
      </c>
    </row>
    <row r="158" customFormat="false" ht="15" hidden="false" customHeight="false" outlineLevel="0" collapsed="false">
      <c r="A158" s="0" t="s">
        <v>381</v>
      </c>
      <c r="B158" s="0" t="s">
        <v>689</v>
      </c>
      <c r="C158" s="0" t="s">
        <v>690</v>
      </c>
      <c r="D158" s="0" t="n">
        <v>5</v>
      </c>
    </row>
    <row r="159" customFormat="false" ht="15" hidden="false" customHeight="false" outlineLevel="0" collapsed="false">
      <c r="A159" s="0" t="s">
        <v>381</v>
      </c>
      <c r="B159" s="0" t="s">
        <v>691</v>
      </c>
      <c r="C159" s="0" t="s">
        <v>692</v>
      </c>
      <c r="D159" s="0" t="n">
        <v>5</v>
      </c>
    </row>
    <row r="160" customFormat="false" ht="15" hidden="false" customHeight="false" outlineLevel="0" collapsed="false">
      <c r="A160" s="0" t="s">
        <v>381</v>
      </c>
      <c r="B160" s="0" t="s">
        <v>693</v>
      </c>
      <c r="C160" s="0" t="s">
        <v>694</v>
      </c>
      <c r="D160" s="0" t="n">
        <v>5</v>
      </c>
    </row>
    <row r="161" customFormat="false" ht="15" hidden="false" customHeight="false" outlineLevel="0" collapsed="false">
      <c r="A161" s="0" t="s">
        <v>381</v>
      </c>
      <c r="B161" s="0" t="s">
        <v>695</v>
      </c>
      <c r="C161" s="0" t="s">
        <v>696</v>
      </c>
      <c r="D161" s="0" t="n">
        <v>5</v>
      </c>
    </row>
    <row r="162" customFormat="false" ht="15" hidden="false" customHeight="false" outlineLevel="0" collapsed="false">
      <c r="A162" s="0" t="s">
        <v>381</v>
      </c>
      <c r="B162" s="0" t="s">
        <v>697</v>
      </c>
      <c r="C162" s="0" t="s">
        <v>698</v>
      </c>
      <c r="D162" s="0" t="n">
        <v>5</v>
      </c>
    </row>
    <row r="163" customFormat="false" ht="15" hidden="false" customHeight="false" outlineLevel="0" collapsed="false">
      <c r="A163" s="0" t="s">
        <v>381</v>
      </c>
      <c r="B163" s="0" t="s">
        <v>699</v>
      </c>
      <c r="C163" s="0" t="s">
        <v>700</v>
      </c>
      <c r="D163" s="0" t="n">
        <v>5</v>
      </c>
    </row>
    <row r="164" customFormat="false" ht="15" hidden="false" customHeight="false" outlineLevel="0" collapsed="false">
      <c r="A164" s="0" t="s">
        <v>381</v>
      </c>
      <c r="B164" s="0" t="s">
        <v>701</v>
      </c>
      <c r="C164" s="0" t="s">
        <v>702</v>
      </c>
      <c r="D164" s="0" t="n">
        <v>5</v>
      </c>
    </row>
    <row r="165" customFormat="false" ht="15" hidden="false" customHeight="false" outlineLevel="0" collapsed="false">
      <c r="A165" s="0" t="s">
        <v>381</v>
      </c>
      <c r="B165" s="0" t="s">
        <v>703</v>
      </c>
      <c r="C165" s="0" t="s">
        <v>704</v>
      </c>
      <c r="D165" s="0" t="n">
        <v>5</v>
      </c>
    </row>
    <row r="166" customFormat="false" ht="15" hidden="false" customHeight="false" outlineLevel="0" collapsed="false">
      <c r="A166" s="0" t="s">
        <v>381</v>
      </c>
      <c r="B166" s="0" t="s">
        <v>705</v>
      </c>
      <c r="C166" s="0" t="s">
        <v>706</v>
      </c>
      <c r="D166" s="0" t="n">
        <v>5</v>
      </c>
    </row>
    <row r="167" customFormat="false" ht="15" hidden="false" customHeight="false" outlineLevel="0" collapsed="false">
      <c r="A167" s="0" t="s">
        <v>381</v>
      </c>
      <c r="B167" s="0" t="s">
        <v>707</v>
      </c>
      <c r="C167" s="0" t="s">
        <v>708</v>
      </c>
      <c r="D167" s="0" t="n">
        <v>5</v>
      </c>
    </row>
    <row r="168" customFormat="false" ht="15" hidden="false" customHeight="false" outlineLevel="0" collapsed="false">
      <c r="A168" s="0" t="s">
        <v>381</v>
      </c>
      <c r="B168" s="0" t="s">
        <v>709</v>
      </c>
      <c r="C168" s="0" t="s">
        <v>710</v>
      </c>
      <c r="D168" s="0" t="n">
        <v>5</v>
      </c>
    </row>
    <row r="169" customFormat="false" ht="15" hidden="false" customHeight="false" outlineLevel="0" collapsed="false">
      <c r="A169" s="0" t="s">
        <v>381</v>
      </c>
      <c r="B169" s="0" t="s">
        <v>711</v>
      </c>
      <c r="C169" s="0" t="s">
        <v>712</v>
      </c>
      <c r="D169" s="0" t="n">
        <v>5</v>
      </c>
    </row>
    <row r="170" customFormat="false" ht="15" hidden="false" customHeight="false" outlineLevel="0" collapsed="false">
      <c r="A170" s="0" t="s">
        <v>381</v>
      </c>
      <c r="B170" s="0" t="s">
        <v>713</v>
      </c>
      <c r="C170" s="0" t="s">
        <v>714</v>
      </c>
      <c r="D170" s="0" t="n">
        <v>5</v>
      </c>
    </row>
    <row r="171" customFormat="false" ht="15" hidden="false" customHeight="false" outlineLevel="0" collapsed="false">
      <c r="A171" s="0" t="s">
        <v>381</v>
      </c>
      <c r="B171" s="0" t="s">
        <v>715</v>
      </c>
      <c r="C171" s="0" t="s">
        <v>716</v>
      </c>
      <c r="D171" s="0" t="n">
        <v>5</v>
      </c>
    </row>
    <row r="172" customFormat="false" ht="15" hidden="false" customHeight="false" outlineLevel="0" collapsed="false">
      <c r="A172" s="0" t="s">
        <v>381</v>
      </c>
      <c r="B172" s="0" t="s">
        <v>717</v>
      </c>
      <c r="C172" s="0" t="s">
        <v>718</v>
      </c>
      <c r="D172" s="0" t="n">
        <v>5</v>
      </c>
    </row>
    <row r="173" customFormat="false" ht="15" hidden="false" customHeight="false" outlineLevel="0" collapsed="false">
      <c r="A173" s="0" t="s">
        <v>381</v>
      </c>
      <c r="B173" s="0" t="s">
        <v>719</v>
      </c>
      <c r="C173" s="0" t="s">
        <v>720</v>
      </c>
      <c r="D173" s="0" t="n">
        <v>5</v>
      </c>
    </row>
    <row r="174" customFormat="false" ht="15" hidden="false" customHeight="false" outlineLevel="0" collapsed="false">
      <c r="A174" s="0" t="s">
        <v>381</v>
      </c>
      <c r="B174" s="0" t="s">
        <v>721</v>
      </c>
      <c r="C174" s="0" t="s">
        <v>722</v>
      </c>
      <c r="D174" s="0" t="n">
        <v>5</v>
      </c>
    </row>
    <row r="175" customFormat="false" ht="15" hidden="false" customHeight="false" outlineLevel="0" collapsed="false">
      <c r="A175" s="0" t="s">
        <v>381</v>
      </c>
      <c r="B175" s="0" t="s">
        <v>723</v>
      </c>
      <c r="C175" s="0" t="s">
        <v>724</v>
      </c>
      <c r="D175" s="0" t="n">
        <v>5</v>
      </c>
    </row>
    <row r="176" customFormat="false" ht="15" hidden="false" customHeight="false" outlineLevel="0" collapsed="false">
      <c r="A176" s="0" t="s">
        <v>381</v>
      </c>
      <c r="B176" s="0" t="s">
        <v>725</v>
      </c>
      <c r="C176" s="0" t="s">
        <v>726</v>
      </c>
      <c r="D176" s="0" t="n">
        <v>5</v>
      </c>
    </row>
    <row r="177" customFormat="false" ht="15" hidden="false" customHeight="false" outlineLevel="0" collapsed="false">
      <c r="A177" s="0" t="s">
        <v>381</v>
      </c>
      <c r="B177" s="0" t="s">
        <v>727</v>
      </c>
      <c r="C177" s="0" t="s">
        <v>728</v>
      </c>
      <c r="D177" s="0" t="n">
        <v>5</v>
      </c>
    </row>
    <row r="178" customFormat="false" ht="15" hidden="false" customHeight="false" outlineLevel="0" collapsed="false">
      <c r="A178" s="0" t="s">
        <v>381</v>
      </c>
      <c r="B178" s="0" t="s">
        <v>729</v>
      </c>
      <c r="C178" s="0" t="s">
        <v>730</v>
      </c>
      <c r="D178" s="0" t="n">
        <v>5</v>
      </c>
    </row>
    <row r="179" customFormat="false" ht="15" hidden="false" customHeight="false" outlineLevel="0" collapsed="false">
      <c r="A179" s="0" t="s">
        <v>381</v>
      </c>
      <c r="B179" s="0" t="s">
        <v>731</v>
      </c>
      <c r="C179" s="0" t="s">
        <v>732</v>
      </c>
      <c r="D179" s="0" t="n">
        <v>5</v>
      </c>
    </row>
    <row r="180" customFormat="false" ht="15" hidden="false" customHeight="false" outlineLevel="0" collapsed="false">
      <c r="A180" s="0" t="s">
        <v>381</v>
      </c>
      <c r="B180" s="0" t="s">
        <v>733</v>
      </c>
      <c r="C180" s="0" t="s">
        <v>734</v>
      </c>
      <c r="D180" s="0" t="n">
        <v>5</v>
      </c>
    </row>
    <row r="181" customFormat="false" ht="15" hidden="false" customHeight="false" outlineLevel="0" collapsed="false">
      <c r="A181" s="0" t="s">
        <v>381</v>
      </c>
      <c r="B181" s="0" t="s">
        <v>735</v>
      </c>
      <c r="C181" s="0" t="s">
        <v>736</v>
      </c>
      <c r="D181" s="0" t="n">
        <v>5</v>
      </c>
    </row>
    <row r="182" customFormat="false" ht="15" hidden="false" customHeight="false" outlineLevel="0" collapsed="false">
      <c r="A182" s="0" t="s">
        <v>381</v>
      </c>
      <c r="B182" s="0" t="s">
        <v>737</v>
      </c>
      <c r="C182" s="0" t="s">
        <v>738</v>
      </c>
      <c r="D182" s="0" t="n">
        <v>5</v>
      </c>
    </row>
    <row r="183" customFormat="false" ht="15" hidden="false" customHeight="false" outlineLevel="0" collapsed="false">
      <c r="A183" s="0" t="s">
        <v>381</v>
      </c>
      <c r="B183" s="0" t="s">
        <v>739</v>
      </c>
      <c r="C183" s="0" t="s">
        <v>740</v>
      </c>
      <c r="D183" s="0" t="n">
        <v>5</v>
      </c>
    </row>
    <row r="184" customFormat="false" ht="15" hidden="false" customHeight="false" outlineLevel="0" collapsed="false">
      <c r="A184" s="0" t="s">
        <v>381</v>
      </c>
      <c r="B184" s="0" t="s">
        <v>741</v>
      </c>
      <c r="C184" s="0" t="s">
        <v>742</v>
      </c>
      <c r="D184" s="0" t="n">
        <v>5</v>
      </c>
    </row>
    <row r="185" customFormat="false" ht="15" hidden="false" customHeight="false" outlineLevel="0" collapsed="false">
      <c r="A185" s="0" t="s">
        <v>381</v>
      </c>
      <c r="B185" s="0" t="s">
        <v>743</v>
      </c>
      <c r="C185" s="0" t="s">
        <v>744</v>
      </c>
      <c r="D185" s="0" t="n">
        <v>5</v>
      </c>
    </row>
    <row r="186" customFormat="false" ht="15" hidden="false" customHeight="false" outlineLevel="0" collapsed="false">
      <c r="A186" s="0" t="s">
        <v>381</v>
      </c>
      <c r="B186" s="0" t="s">
        <v>745</v>
      </c>
      <c r="C186" s="0" t="s">
        <v>746</v>
      </c>
      <c r="D186" s="0" t="n">
        <v>5</v>
      </c>
    </row>
    <row r="187" customFormat="false" ht="15" hidden="false" customHeight="false" outlineLevel="0" collapsed="false">
      <c r="A187" s="0" t="s">
        <v>381</v>
      </c>
      <c r="B187" s="0" t="s">
        <v>747</v>
      </c>
      <c r="C187" s="0" t="s">
        <v>748</v>
      </c>
      <c r="D187" s="0" t="n">
        <v>5</v>
      </c>
    </row>
    <row r="188" customFormat="false" ht="15" hidden="false" customHeight="false" outlineLevel="0" collapsed="false">
      <c r="A188" s="0" t="s">
        <v>381</v>
      </c>
      <c r="B188" s="0" t="s">
        <v>749</v>
      </c>
      <c r="C188" s="0" t="s">
        <v>750</v>
      </c>
      <c r="D188" s="0" t="n">
        <v>5</v>
      </c>
    </row>
    <row r="189" customFormat="false" ht="15" hidden="false" customHeight="false" outlineLevel="0" collapsed="false">
      <c r="A189" s="0" t="s">
        <v>381</v>
      </c>
      <c r="B189" s="0" t="s">
        <v>751</v>
      </c>
      <c r="C189" s="0" t="s">
        <v>752</v>
      </c>
      <c r="D189" s="0" t="n">
        <v>5</v>
      </c>
    </row>
    <row r="190" customFormat="false" ht="15" hidden="false" customHeight="false" outlineLevel="0" collapsed="false">
      <c r="A190" s="0" t="s">
        <v>381</v>
      </c>
      <c r="B190" s="0" t="s">
        <v>753</v>
      </c>
      <c r="C190" s="0" t="s">
        <v>754</v>
      </c>
      <c r="D190" s="0" t="n">
        <v>5</v>
      </c>
    </row>
    <row r="191" customFormat="false" ht="15" hidden="false" customHeight="false" outlineLevel="0" collapsed="false">
      <c r="A191" s="0" t="s">
        <v>381</v>
      </c>
      <c r="B191" s="0" t="s">
        <v>755</v>
      </c>
      <c r="C191" s="0" t="s">
        <v>756</v>
      </c>
      <c r="D191" s="0" t="n">
        <v>5</v>
      </c>
    </row>
    <row r="192" customFormat="false" ht="15" hidden="false" customHeight="false" outlineLevel="0" collapsed="false">
      <c r="A192" s="0" t="s">
        <v>381</v>
      </c>
      <c r="B192" s="0" t="s">
        <v>757</v>
      </c>
      <c r="C192" s="0" t="s">
        <v>758</v>
      </c>
      <c r="D192" s="0" t="n">
        <v>5</v>
      </c>
    </row>
    <row r="193" customFormat="false" ht="15" hidden="false" customHeight="false" outlineLevel="0" collapsed="false">
      <c r="A193" s="0" t="s">
        <v>381</v>
      </c>
      <c r="B193" s="0" t="s">
        <v>759</v>
      </c>
      <c r="C193" s="0" t="s">
        <v>760</v>
      </c>
      <c r="D193" s="0" t="n">
        <v>5</v>
      </c>
    </row>
    <row r="194" customFormat="false" ht="15" hidden="false" customHeight="false" outlineLevel="0" collapsed="false">
      <c r="A194" s="0" t="s">
        <v>381</v>
      </c>
      <c r="B194" s="0" t="s">
        <v>761</v>
      </c>
      <c r="C194" s="0" t="s">
        <v>762</v>
      </c>
      <c r="D194" s="0" t="n">
        <v>5</v>
      </c>
    </row>
    <row r="195" customFormat="false" ht="15" hidden="false" customHeight="false" outlineLevel="0" collapsed="false">
      <c r="A195" s="0" t="s">
        <v>381</v>
      </c>
      <c r="B195" s="0" t="s">
        <v>763</v>
      </c>
      <c r="C195" s="0" t="s">
        <v>764</v>
      </c>
      <c r="D195" s="0" t="n">
        <v>5</v>
      </c>
    </row>
    <row r="196" customFormat="false" ht="15" hidden="false" customHeight="false" outlineLevel="0" collapsed="false">
      <c r="A196" s="0" t="s">
        <v>381</v>
      </c>
      <c r="B196" s="0" t="s">
        <v>765</v>
      </c>
      <c r="C196" s="0" t="s">
        <v>766</v>
      </c>
      <c r="D196" s="0" t="n">
        <v>5</v>
      </c>
    </row>
    <row r="197" customFormat="false" ht="15" hidden="false" customHeight="false" outlineLevel="0" collapsed="false">
      <c r="A197" s="0" t="s">
        <v>381</v>
      </c>
      <c r="B197" s="0" t="s">
        <v>767</v>
      </c>
      <c r="C197" s="0" t="s">
        <v>768</v>
      </c>
      <c r="D197" s="0" t="n">
        <v>5</v>
      </c>
    </row>
    <row r="198" customFormat="false" ht="15" hidden="false" customHeight="false" outlineLevel="0" collapsed="false">
      <c r="A198" s="0" t="s">
        <v>381</v>
      </c>
      <c r="B198" s="0" t="s">
        <v>769</v>
      </c>
      <c r="C198" s="0" t="s">
        <v>770</v>
      </c>
      <c r="D198" s="0" t="n">
        <v>5</v>
      </c>
    </row>
    <row r="199" customFormat="false" ht="15" hidden="false" customHeight="false" outlineLevel="0" collapsed="false">
      <c r="A199" s="0" t="s">
        <v>381</v>
      </c>
      <c r="B199" s="0" t="s">
        <v>771</v>
      </c>
      <c r="C199" s="0" t="s">
        <v>772</v>
      </c>
      <c r="D199" s="0" t="n">
        <v>5</v>
      </c>
    </row>
    <row r="200" customFormat="false" ht="15" hidden="false" customHeight="false" outlineLevel="0" collapsed="false">
      <c r="A200" s="0" t="s">
        <v>381</v>
      </c>
      <c r="B200" s="0" t="s">
        <v>773</v>
      </c>
      <c r="C200" s="0" t="s">
        <v>774</v>
      </c>
      <c r="D200" s="0" t="n">
        <v>5</v>
      </c>
    </row>
    <row r="201" customFormat="false" ht="15" hidden="false" customHeight="false" outlineLevel="0" collapsed="false">
      <c r="A201" s="0" t="s">
        <v>381</v>
      </c>
      <c r="B201" s="0" t="s">
        <v>775</v>
      </c>
      <c r="C201" s="0" t="s">
        <v>776</v>
      </c>
      <c r="D201" s="0" t="n">
        <v>5</v>
      </c>
    </row>
    <row r="202" customFormat="false" ht="15" hidden="false" customHeight="false" outlineLevel="0" collapsed="false">
      <c r="A202" s="0" t="s">
        <v>381</v>
      </c>
      <c r="B202" s="0" t="s">
        <v>777</v>
      </c>
      <c r="C202" s="0" t="s">
        <v>778</v>
      </c>
      <c r="D202" s="0" t="n">
        <v>5</v>
      </c>
    </row>
    <row r="203" customFormat="false" ht="15" hidden="false" customHeight="false" outlineLevel="0" collapsed="false">
      <c r="A203" s="0" t="s">
        <v>381</v>
      </c>
      <c r="B203" s="0" t="s">
        <v>779</v>
      </c>
      <c r="C203" s="0" t="s">
        <v>780</v>
      </c>
      <c r="D203" s="0" t="n">
        <v>5</v>
      </c>
    </row>
    <row r="204" customFormat="false" ht="15" hidden="false" customHeight="false" outlineLevel="0" collapsed="false">
      <c r="A204" s="0" t="s">
        <v>381</v>
      </c>
      <c r="B204" s="0" t="s">
        <v>781</v>
      </c>
      <c r="C204" s="0" t="s">
        <v>782</v>
      </c>
      <c r="D204" s="0" t="n">
        <v>5</v>
      </c>
    </row>
    <row r="205" customFormat="false" ht="15" hidden="false" customHeight="false" outlineLevel="0" collapsed="false">
      <c r="A205" s="0" t="s">
        <v>381</v>
      </c>
      <c r="B205" s="0" t="s">
        <v>783</v>
      </c>
      <c r="C205" s="0" t="s">
        <v>784</v>
      </c>
      <c r="D205" s="0" t="n">
        <v>5</v>
      </c>
    </row>
    <row r="206" customFormat="false" ht="15" hidden="false" customHeight="false" outlineLevel="0" collapsed="false">
      <c r="A206" s="0" t="s">
        <v>381</v>
      </c>
      <c r="B206" s="0" t="s">
        <v>785</v>
      </c>
      <c r="C206" s="0" t="s">
        <v>786</v>
      </c>
      <c r="D206" s="0" t="n">
        <v>5</v>
      </c>
    </row>
    <row r="207" customFormat="false" ht="15" hidden="false" customHeight="false" outlineLevel="0" collapsed="false">
      <c r="A207" s="0" t="s">
        <v>381</v>
      </c>
      <c r="B207" s="0" t="s">
        <v>787</v>
      </c>
      <c r="C207" s="0" t="s">
        <v>788</v>
      </c>
      <c r="D207" s="0" t="n">
        <v>5</v>
      </c>
    </row>
    <row r="208" customFormat="false" ht="15" hidden="false" customHeight="false" outlineLevel="0" collapsed="false">
      <c r="A208" s="0" t="s">
        <v>381</v>
      </c>
      <c r="B208" s="0" t="s">
        <v>789</v>
      </c>
      <c r="C208" s="0" t="s">
        <v>790</v>
      </c>
      <c r="D208" s="0" t="n">
        <v>5</v>
      </c>
    </row>
    <row r="209" customFormat="false" ht="15" hidden="false" customHeight="false" outlineLevel="0" collapsed="false">
      <c r="A209" s="0" t="s">
        <v>381</v>
      </c>
      <c r="B209" s="0" t="s">
        <v>791</v>
      </c>
      <c r="C209" s="0" t="s">
        <v>792</v>
      </c>
      <c r="D209" s="0" t="n">
        <v>5</v>
      </c>
    </row>
    <row r="210" customFormat="false" ht="15" hidden="false" customHeight="false" outlineLevel="0" collapsed="false">
      <c r="A210" s="0" t="s">
        <v>381</v>
      </c>
      <c r="B210" s="0" t="s">
        <v>793</v>
      </c>
      <c r="C210" s="0" t="s">
        <v>794</v>
      </c>
      <c r="D210" s="0" t="n">
        <v>5</v>
      </c>
    </row>
    <row r="211" customFormat="false" ht="15" hidden="false" customHeight="false" outlineLevel="0" collapsed="false">
      <c r="A211" s="0" t="s">
        <v>381</v>
      </c>
      <c r="B211" s="0" t="s">
        <v>795</v>
      </c>
      <c r="C211" s="0" t="s">
        <v>796</v>
      </c>
      <c r="D211" s="0" t="n">
        <v>5</v>
      </c>
    </row>
    <row r="212" customFormat="false" ht="15" hidden="false" customHeight="false" outlineLevel="0" collapsed="false">
      <c r="A212" s="0" t="s">
        <v>381</v>
      </c>
      <c r="B212" s="0" t="s">
        <v>797</v>
      </c>
      <c r="C212" s="0" t="s">
        <v>798</v>
      </c>
      <c r="D212" s="0" t="n">
        <v>5</v>
      </c>
    </row>
    <row r="213" customFormat="false" ht="15" hidden="false" customHeight="false" outlineLevel="0" collapsed="false">
      <c r="A213" s="0" t="s">
        <v>381</v>
      </c>
      <c r="B213" s="0" t="s">
        <v>799</v>
      </c>
      <c r="C213" s="0" t="s">
        <v>800</v>
      </c>
      <c r="D213" s="0" t="n">
        <v>5</v>
      </c>
    </row>
    <row r="214" customFormat="false" ht="15" hidden="false" customHeight="false" outlineLevel="0" collapsed="false">
      <c r="A214" s="0" t="s">
        <v>381</v>
      </c>
      <c r="B214" s="0" t="s">
        <v>801</v>
      </c>
      <c r="C214" s="0" t="s">
        <v>802</v>
      </c>
      <c r="D214" s="0" t="n">
        <v>5</v>
      </c>
    </row>
    <row r="215" customFormat="false" ht="15" hidden="false" customHeight="false" outlineLevel="0" collapsed="false">
      <c r="A215" s="0" t="s">
        <v>381</v>
      </c>
      <c r="B215" s="0" t="s">
        <v>803</v>
      </c>
      <c r="C215" s="0" t="s">
        <v>804</v>
      </c>
      <c r="D215" s="0" t="n">
        <v>5</v>
      </c>
    </row>
    <row r="216" customFormat="false" ht="15" hidden="false" customHeight="false" outlineLevel="0" collapsed="false">
      <c r="A216" s="0" t="s">
        <v>381</v>
      </c>
      <c r="B216" s="0" t="s">
        <v>805</v>
      </c>
      <c r="C216" s="0" t="s">
        <v>806</v>
      </c>
      <c r="D216" s="0" t="n">
        <v>5</v>
      </c>
    </row>
    <row r="217" customFormat="false" ht="15" hidden="false" customHeight="false" outlineLevel="0" collapsed="false">
      <c r="A217" s="0" t="s">
        <v>381</v>
      </c>
      <c r="B217" s="0" t="s">
        <v>807</v>
      </c>
      <c r="C217" s="0" t="s">
        <v>808</v>
      </c>
      <c r="D217" s="0" t="n">
        <v>5</v>
      </c>
    </row>
    <row r="218" customFormat="false" ht="15" hidden="false" customHeight="false" outlineLevel="0" collapsed="false">
      <c r="A218" s="0" t="s">
        <v>381</v>
      </c>
      <c r="B218" s="0" t="s">
        <v>809</v>
      </c>
      <c r="C218" s="0" t="s">
        <v>810</v>
      </c>
      <c r="D218" s="0" t="n">
        <v>5</v>
      </c>
    </row>
    <row r="219" customFormat="false" ht="15" hidden="false" customHeight="false" outlineLevel="0" collapsed="false">
      <c r="A219" s="0" t="s">
        <v>381</v>
      </c>
      <c r="B219" s="0" t="s">
        <v>811</v>
      </c>
      <c r="C219" s="0" t="s">
        <v>812</v>
      </c>
      <c r="D219" s="0" t="n">
        <v>5</v>
      </c>
    </row>
    <row r="220" customFormat="false" ht="15" hidden="false" customHeight="false" outlineLevel="0" collapsed="false">
      <c r="A220" s="0" t="s">
        <v>381</v>
      </c>
      <c r="B220" s="0" t="s">
        <v>813</v>
      </c>
      <c r="C220" s="0" t="s">
        <v>814</v>
      </c>
      <c r="D220" s="0" t="n">
        <v>5</v>
      </c>
    </row>
    <row r="221" customFormat="false" ht="15" hidden="false" customHeight="false" outlineLevel="0" collapsed="false">
      <c r="A221" s="0" t="s">
        <v>381</v>
      </c>
      <c r="B221" s="0" t="s">
        <v>815</v>
      </c>
      <c r="C221" s="0" t="s">
        <v>816</v>
      </c>
      <c r="D221" s="0" t="n">
        <v>5</v>
      </c>
    </row>
    <row r="222" customFormat="false" ht="15" hidden="false" customHeight="false" outlineLevel="0" collapsed="false">
      <c r="A222" s="0" t="s">
        <v>381</v>
      </c>
      <c r="B222" s="0" t="s">
        <v>817</v>
      </c>
      <c r="C222" s="0" t="s">
        <v>818</v>
      </c>
      <c r="D222" s="0" t="n">
        <v>5</v>
      </c>
    </row>
    <row r="223" customFormat="false" ht="15" hidden="false" customHeight="false" outlineLevel="0" collapsed="false">
      <c r="A223" s="0" t="s">
        <v>381</v>
      </c>
      <c r="B223" s="0" t="s">
        <v>819</v>
      </c>
      <c r="C223" s="0" t="s">
        <v>820</v>
      </c>
      <c r="D223" s="0" t="n">
        <v>5</v>
      </c>
    </row>
    <row r="224" customFormat="false" ht="15" hidden="false" customHeight="false" outlineLevel="0" collapsed="false">
      <c r="A224" s="0" t="s">
        <v>381</v>
      </c>
      <c r="B224" s="0" t="s">
        <v>821</v>
      </c>
      <c r="C224" s="0" t="s">
        <v>822</v>
      </c>
      <c r="D224" s="0" t="n">
        <v>5</v>
      </c>
    </row>
    <row r="225" customFormat="false" ht="15" hidden="false" customHeight="false" outlineLevel="0" collapsed="false">
      <c r="A225" s="0" t="s">
        <v>381</v>
      </c>
      <c r="B225" s="0" t="s">
        <v>823</v>
      </c>
      <c r="C225" s="0" t="s">
        <v>824</v>
      </c>
      <c r="D225" s="0" t="n">
        <v>5</v>
      </c>
    </row>
    <row r="226" customFormat="false" ht="15" hidden="false" customHeight="false" outlineLevel="0" collapsed="false">
      <c r="A226" s="0" t="s">
        <v>381</v>
      </c>
      <c r="B226" s="0" t="s">
        <v>825</v>
      </c>
      <c r="C226" s="0" t="s">
        <v>826</v>
      </c>
      <c r="D226" s="0" t="n">
        <v>5</v>
      </c>
    </row>
    <row r="227" customFormat="false" ht="15" hidden="false" customHeight="false" outlineLevel="0" collapsed="false">
      <c r="A227" s="0" t="s">
        <v>381</v>
      </c>
      <c r="B227" s="0" t="s">
        <v>827</v>
      </c>
      <c r="C227" s="0" t="s">
        <v>828</v>
      </c>
      <c r="D227" s="0" t="n">
        <v>5</v>
      </c>
    </row>
    <row r="228" customFormat="false" ht="15" hidden="false" customHeight="false" outlineLevel="0" collapsed="false">
      <c r="A228" s="0" t="s">
        <v>381</v>
      </c>
      <c r="B228" s="0" t="s">
        <v>829</v>
      </c>
      <c r="C228" s="0" t="s">
        <v>830</v>
      </c>
      <c r="D228" s="0" t="n">
        <v>5</v>
      </c>
    </row>
    <row r="229" customFormat="false" ht="15" hidden="false" customHeight="false" outlineLevel="0" collapsed="false">
      <c r="A229" s="0" t="s">
        <v>381</v>
      </c>
      <c r="B229" s="0" t="s">
        <v>831</v>
      </c>
      <c r="C229" s="0" t="s">
        <v>832</v>
      </c>
      <c r="D229" s="0" t="n">
        <v>5</v>
      </c>
    </row>
    <row r="230" customFormat="false" ht="15" hidden="false" customHeight="false" outlineLevel="0" collapsed="false">
      <c r="A230" s="0" t="s">
        <v>381</v>
      </c>
      <c r="B230" s="0" t="s">
        <v>833</v>
      </c>
      <c r="C230" s="0" t="s">
        <v>834</v>
      </c>
      <c r="D230" s="0" t="n">
        <v>5</v>
      </c>
    </row>
    <row r="231" customFormat="false" ht="15" hidden="false" customHeight="false" outlineLevel="0" collapsed="false">
      <c r="A231" s="0" t="s">
        <v>381</v>
      </c>
      <c r="B231" s="0" t="s">
        <v>835</v>
      </c>
      <c r="C231" s="0" t="s">
        <v>836</v>
      </c>
      <c r="D231" s="0" t="n">
        <v>5</v>
      </c>
    </row>
    <row r="232" customFormat="false" ht="15" hidden="false" customHeight="false" outlineLevel="0" collapsed="false">
      <c r="A232" s="0" t="s">
        <v>381</v>
      </c>
      <c r="B232" s="0" t="s">
        <v>837</v>
      </c>
      <c r="C232" s="0" t="s">
        <v>838</v>
      </c>
      <c r="D232" s="0" t="n">
        <v>5</v>
      </c>
    </row>
    <row r="233" customFormat="false" ht="15" hidden="false" customHeight="false" outlineLevel="0" collapsed="false">
      <c r="A233" s="0" t="s">
        <v>381</v>
      </c>
      <c r="B233" s="0" t="s">
        <v>839</v>
      </c>
      <c r="C233" s="0" t="s">
        <v>840</v>
      </c>
      <c r="D233" s="0" t="n">
        <v>5</v>
      </c>
    </row>
    <row r="234" customFormat="false" ht="15" hidden="false" customHeight="false" outlineLevel="0" collapsed="false">
      <c r="A234" s="0" t="s">
        <v>381</v>
      </c>
      <c r="B234" s="0" t="s">
        <v>841</v>
      </c>
      <c r="C234" s="0" t="s">
        <v>842</v>
      </c>
      <c r="D234" s="0" t="n">
        <v>5</v>
      </c>
    </row>
    <row r="235" customFormat="false" ht="15" hidden="false" customHeight="false" outlineLevel="0" collapsed="false">
      <c r="A235" s="0" t="s">
        <v>381</v>
      </c>
      <c r="B235" s="0" t="s">
        <v>843</v>
      </c>
      <c r="C235" s="0" t="s">
        <v>844</v>
      </c>
      <c r="D235" s="0" t="n">
        <v>5</v>
      </c>
    </row>
    <row r="236" customFormat="false" ht="15" hidden="false" customHeight="false" outlineLevel="0" collapsed="false">
      <c r="A236" s="0" t="s">
        <v>381</v>
      </c>
      <c r="B236" s="0" t="s">
        <v>845</v>
      </c>
      <c r="C236" s="0" t="s">
        <v>846</v>
      </c>
      <c r="D236" s="0" t="n">
        <v>5</v>
      </c>
    </row>
    <row r="237" customFormat="false" ht="15" hidden="false" customHeight="false" outlineLevel="0" collapsed="false">
      <c r="A237" s="0" t="s">
        <v>381</v>
      </c>
      <c r="B237" s="0" t="s">
        <v>847</v>
      </c>
      <c r="C237" s="0" t="s">
        <v>848</v>
      </c>
      <c r="D237" s="0" t="n">
        <v>5</v>
      </c>
    </row>
    <row r="238" customFormat="false" ht="15" hidden="false" customHeight="false" outlineLevel="0" collapsed="false">
      <c r="A238" s="0" t="s">
        <v>381</v>
      </c>
      <c r="B238" s="0" t="s">
        <v>849</v>
      </c>
      <c r="C238" s="0" t="s">
        <v>850</v>
      </c>
      <c r="D238" s="0" t="n">
        <v>5</v>
      </c>
    </row>
    <row r="239" customFormat="false" ht="15" hidden="false" customHeight="false" outlineLevel="0" collapsed="false">
      <c r="A239" s="0" t="s">
        <v>381</v>
      </c>
      <c r="B239" s="0" t="s">
        <v>851</v>
      </c>
      <c r="C239" s="0" t="s">
        <v>852</v>
      </c>
      <c r="D239" s="0" t="n">
        <v>5</v>
      </c>
    </row>
    <row r="240" customFormat="false" ht="15" hidden="false" customHeight="false" outlineLevel="0" collapsed="false">
      <c r="A240" s="0" t="s">
        <v>381</v>
      </c>
      <c r="B240" s="0" t="s">
        <v>853</v>
      </c>
      <c r="C240" s="0" t="s">
        <v>854</v>
      </c>
      <c r="D240" s="0" t="n">
        <v>5</v>
      </c>
    </row>
    <row r="241" customFormat="false" ht="15" hidden="false" customHeight="false" outlineLevel="0" collapsed="false">
      <c r="A241" s="0" t="s">
        <v>381</v>
      </c>
      <c r="B241" s="0" t="s">
        <v>855</v>
      </c>
      <c r="C241" s="0" t="s">
        <v>856</v>
      </c>
      <c r="D241" s="0" t="n">
        <v>5</v>
      </c>
    </row>
    <row r="242" customFormat="false" ht="15" hidden="false" customHeight="false" outlineLevel="0" collapsed="false">
      <c r="A242" s="0" t="s">
        <v>381</v>
      </c>
      <c r="B242" s="0" t="s">
        <v>857</v>
      </c>
      <c r="C242" s="0" t="s">
        <v>858</v>
      </c>
      <c r="D242" s="0" t="n">
        <v>5</v>
      </c>
    </row>
    <row r="243" customFormat="false" ht="15" hidden="false" customHeight="false" outlineLevel="0" collapsed="false">
      <c r="A243" s="0" t="s">
        <v>381</v>
      </c>
      <c r="B243" s="0" t="s">
        <v>859</v>
      </c>
      <c r="C243" s="0" t="s">
        <v>860</v>
      </c>
      <c r="D243" s="0" t="n">
        <v>5</v>
      </c>
    </row>
    <row r="244" customFormat="false" ht="15" hidden="false" customHeight="false" outlineLevel="0" collapsed="false">
      <c r="A244" s="0" t="s">
        <v>381</v>
      </c>
      <c r="B244" s="0" t="s">
        <v>861</v>
      </c>
      <c r="C244" s="0" t="s">
        <v>862</v>
      </c>
      <c r="D244" s="0" t="n">
        <v>5</v>
      </c>
    </row>
    <row r="245" customFormat="false" ht="15" hidden="false" customHeight="false" outlineLevel="0" collapsed="false">
      <c r="A245" s="0" t="s">
        <v>381</v>
      </c>
      <c r="B245" s="0" t="s">
        <v>863</v>
      </c>
      <c r="C245" s="0" t="s">
        <v>864</v>
      </c>
      <c r="D245" s="0" t="n">
        <v>5</v>
      </c>
    </row>
    <row r="246" customFormat="false" ht="15" hidden="false" customHeight="false" outlineLevel="0" collapsed="false">
      <c r="A246" s="0" t="s">
        <v>381</v>
      </c>
      <c r="B246" s="0" t="s">
        <v>865</v>
      </c>
      <c r="C246" s="0" t="s">
        <v>866</v>
      </c>
      <c r="D246" s="0" t="n">
        <v>5</v>
      </c>
    </row>
    <row r="247" customFormat="false" ht="15" hidden="false" customHeight="false" outlineLevel="0" collapsed="false">
      <c r="A247" s="0" t="s">
        <v>381</v>
      </c>
      <c r="B247" s="0" t="s">
        <v>867</v>
      </c>
      <c r="C247" s="0" t="s">
        <v>868</v>
      </c>
      <c r="D247" s="0" t="n">
        <v>5</v>
      </c>
    </row>
    <row r="248" customFormat="false" ht="15" hidden="false" customHeight="false" outlineLevel="0" collapsed="false">
      <c r="A248" s="0" t="s">
        <v>381</v>
      </c>
      <c r="B248" s="0" t="s">
        <v>869</v>
      </c>
      <c r="C248" s="0" t="s">
        <v>870</v>
      </c>
      <c r="D248" s="0" t="n">
        <v>5</v>
      </c>
    </row>
    <row r="249" customFormat="false" ht="15" hidden="false" customHeight="false" outlineLevel="0" collapsed="false">
      <c r="A249" s="0" t="s">
        <v>381</v>
      </c>
      <c r="B249" s="0" t="s">
        <v>871</v>
      </c>
      <c r="C249" s="0" t="s">
        <v>872</v>
      </c>
      <c r="D249" s="0" t="n">
        <v>5</v>
      </c>
    </row>
    <row r="250" customFormat="false" ht="15" hidden="false" customHeight="false" outlineLevel="0" collapsed="false">
      <c r="A250" s="0" t="s">
        <v>381</v>
      </c>
      <c r="B250" s="0" t="s">
        <v>873</v>
      </c>
      <c r="C250" s="0" t="s">
        <v>874</v>
      </c>
      <c r="D250" s="0" t="n">
        <v>5</v>
      </c>
    </row>
    <row r="251" customFormat="false" ht="15" hidden="false" customHeight="false" outlineLevel="0" collapsed="false">
      <c r="A251" s="0" t="s">
        <v>381</v>
      </c>
      <c r="B251" s="0" t="s">
        <v>875</v>
      </c>
      <c r="C251" s="0" t="s">
        <v>876</v>
      </c>
      <c r="D251" s="0" t="n">
        <v>5</v>
      </c>
    </row>
    <row r="252" customFormat="false" ht="15" hidden="false" customHeight="false" outlineLevel="0" collapsed="false">
      <c r="A252" s="0" t="s">
        <v>381</v>
      </c>
      <c r="B252" s="0" t="s">
        <v>877</v>
      </c>
      <c r="C252" s="0" t="s">
        <v>878</v>
      </c>
      <c r="D252" s="0" t="n">
        <v>5</v>
      </c>
    </row>
    <row r="253" customFormat="false" ht="15" hidden="false" customHeight="false" outlineLevel="0" collapsed="false">
      <c r="A253" s="0" t="s">
        <v>381</v>
      </c>
      <c r="B253" s="0" t="s">
        <v>879</v>
      </c>
      <c r="C253" s="0" t="s">
        <v>880</v>
      </c>
      <c r="D253" s="0" t="n">
        <v>5</v>
      </c>
    </row>
    <row r="254" customFormat="false" ht="15" hidden="false" customHeight="false" outlineLevel="0" collapsed="false">
      <c r="A254" s="0" t="s">
        <v>381</v>
      </c>
      <c r="B254" s="0" t="s">
        <v>881</v>
      </c>
      <c r="C254" s="0" t="s">
        <v>882</v>
      </c>
      <c r="D254" s="0" t="n">
        <v>5</v>
      </c>
    </row>
    <row r="255" customFormat="false" ht="15" hidden="false" customHeight="false" outlineLevel="0" collapsed="false">
      <c r="A255" s="0" t="s">
        <v>381</v>
      </c>
      <c r="B255" s="0" t="s">
        <v>883</v>
      </c>
      <c r="C255" s="0" t="s">
        <v>884</v>
      </c>
      <c r="D255" s="0" t="n">
        <v>5</v>
      </c>
    </row>
    <row r="256" customFormat="false" ht="15" hidden="false" customHeight="false" outlineLevel="0" collapsed="false">
      <c r="A256" s="0" t="s">
        <v>381</v>
      </c>
      <c r="B256" s="0" t="s">
        <v>885</v>
      </c>
      <c r="C256" s="0" t="s">
        <v>886</v>
      </c>
      <c r="D256" s="0" t="n">
        <v>5</v>
      </c>
    </row>
    <row r="257" customFormat="false" ht="15" hidden="false" customHeight="false" outlineLevel="0" collapsed="false">
      <c r="A257" s="0" t="s">
        <v>381</v>
      </c>
      <c r="B257" s="0" t="s">
        <v>887</v>
      </c>
      <c r="C257" s="0" t="s">
        <v>888</v>
      </c>
      <c r="D257" s="0" t="n">
        <v>5</v>
      </c>
    </row>
    <row r="258" customFormat="false" ht="15" hidden="false" customHeight="false" outlineLevel="0" collapsed="false">
      <c r="A258" s="0" t="s">
        <v>381</v>
      </c>
      <c r="B258" s="0" t="s">
        <v>889</v>
      </c>
      <c r="C258" s="0" t="s">
        <v>890</v>
      </c>
      <c r="D258" s="0" t="n">
        <v>5</v>
      </c>
    </row>
    <row r="259" customFormat="false" ht="15" hidden="false" customHeight="false" outlineLevel="0" collapsed="false">
      <c r="A259" s="0" t="s">
        <v>381</v>
      </c>
      <c r="B259" s="0" t="s">
        <v>891</v>
      </c>
      <c r="C259" s="0" t="s">
        <v>892</v>
      </c>
      <c r="D259" s="0" t="n">
        <v>5</v>
      </c>
    </row>
    <row r="260" customFormat="false" ht="15" hidden="false" customHeight="false" outlineLevel="0" collapsed="false">
      <c r="A260" s="0" t="s">
        <v>381</v>
      </c>
      <c r="B260" s="0" t="s">
        <v>893</v>
      </c>
      <c r="C260" s="0" t="s">
        <v>894</v>
      </c>
      <c r="D260" s="0" t="n">
        <v>5</v>
      </c>
    </row>
    <row r="261" customFormat="false" ht="15" hidden="false" customHeight="false" outlineLevel="0" collapsed="false">
      <c r="A261" s="0" t="s">
        <v>381</v>
      </c>
      <c r="B261" s="0" t="s">
        <v>895</v>
      </c>
      <c r="C261" s="0" t="s">
        <v>896</v>
      </c>
      <c r="D261" s="0" t="n">
        <v>5</v>
      </c>
    </row>
    <row r="262" customFormat="false" ht="15" hidden="false" customHeight="false" outlineLevel="0" collapsed="false">
      <c r="A262" s="0" t="s">
        <v>381</v>
      </c>
      <c r="B262" s="0" t="s">
        <v>897</v>
      </c>
      <c r="C262" s="0" t="s">
        <v>898</v>
      </c>
      <c r="D262" s="0" t="n">
        <v>5</v>
      </c>
    </row>
    <row r="263" customFormat="false" ht="15" hidden="false" customHeight="false" outlineLevel="0" collapsed="false">
      <c r="A263" s="0" t="s">
        <v>381</v>
      </c>
      <c r="B263" s="0" t="s">
        <v>899</v>
      </c>
      <c r="C263" s="0" t="s">
        <v>900</v>
      </c>
      <c r="D263" s="0" t="n">
        <v>5</v>
      </c>
    </row>
    <row r="264" customFormat="false" ht="15" hidden="false" customHeight="false" outlineLevel="0" collapsed="false">
      <c r="A264" s="0" t="s">
        <v>381</v>
      </c>
      <c r="B264" s="0" t="s">
        <v>901</v>
      </c>
      <c r="C264" s="0" t="s">
        <v>902</v>
      </c>
      <c r="D264" s="0" t="n">
        <v>5</v>
      </c>
    </row>
    <row r="265" customFormat="false" ht="15" hidden="false" customHeight="false" outlineLevel="0" collapsed="false">
      <c r="A265" s="0" t="s">
        <v>381</v>
      </c>
      <c r="B265" s="0" t="s">
        <v>903</v>
      </c>
      <c r="C265" s="0" t="s">
        <v>904</v>
      </c>
      <c r="D265" s="0" t="n">
        <v>5</v>
      </c>
    </row>
    <row r="266" customFormat="false" ht="15" hidden="false" customHeight="false" outlineLevel="0" collapsed="false">
      <c r="A266" s="0" t="s">
        <v>381</v>
      </c>
      <c r="B266" s="0" t="s">
        <v>905</v>
      </c>
      <c r="C266" s="0" t="s">
        <v>906</v>
      </c>
      <c r="D266" s="0" t="n">
        <v>5</v>
      </c>
    </row>
    <row r="267" customFormat="false" ht="15" hidden="false" customHeight="false" outlineLevel="0" collapsed="false">
      <c r="A267" s="0" t="s">
        <v>381</v>
      </c>
      <c r="B267" s="0" t="s">
        <v>907</v>
      </c>
      <c r="C267" s="0" t="s">
        <v>908</v>
      </c>
      <c r="D267" s="0" t="n">
        <v>5</v>
      </c>
    </row>
    <row r="268" customFormat="false" ht="15" hidden="false" customHeight="false" outlineLevel="0" collapsed="false">
      <c r="A268" s="0" t="s">
        <v>381</v>
      </c>
      <c r="B268" s="0" t="s">
        <v>909</v>
      </c>
      <c r="C268" s="0" t="s">
        <v>910</v>
      </c>
      <c r="D268" s="0" t="n">
        <v>5</v>
      </c>
    </row>
    <row r="269" customFormat="false" ht="15" hidden="false" customHeight="false" outlineLevel="0" collapsed="false">
      <c r="A269" s="0" t="s">
        <v>381</v>
      </c>
      <c r="B269" s="0" t="s">
        <v>911</v>
      </c>
      <c r="C269" s="0" t="s">
        <v>912</v>
      </c>
      <c r="D269" s="0" t="n">
        <v>5</v>
      </c>
    </row>
    <row r="270" customFormat="false" ht="15" hidden="false" customHeight="false" outlineLevel="0" collapsed="false">
      <c r="A270" s="0" t="s">
        <v>381</v>
      </c>
      <c r="B270" s="0" t="s">
        <v>913</v>
      </c>
      <c r="C270" s="0" t="s">
        <v>914</v>
      </c>
      <c r="D270" s="0" t="n">
        <v>5</v>
      </c>
    </row>
    <row r="271" customFormat="false" ht="15" hidden="false" customHeight="false" outlineLevel="0" collapsed="false">
      <c r="A271" s="0" t="s">
        <v>381</v>
      </c>
      <c r="B271" s="0" t="s">
        <v>915</v>
      </c>
      <c r="C271" s="0" t="s">
        <v>916</v>
      </c>
      <c r="D271" s="0" t="n">
        <v>5</v>
      </c>
    </row>
    <row r="272" customFormat="false" ht="15" hidden="false" customHeight="false" outlineLevel="0" collapsed="false">
      <c r="A272" s="0" t="s">
        <v>381</v>
      </c>
      <c r="B272" s="0" t="s">
        <v>917</v>
      </c>
      <c r="C272" s="0" t="s">
        <v>918</v>
      </c>
      <c r="D272" s="0" t="n">
        <v>5</v>
      </c>
    </row>
    <row r="273" customFormat="false" ht="15" hidden="false" customHeight="false" outlineLevel="0" collapsed="false">
      <c r="A273" s="0" t="s">
        <v>381</v>
      </c>
      <c r="B273" s="0" t="s">
        <v>919</v>
      </c>
      <c r="C273" s="0" t="s">
        <v>920</v>
      </c>
      <c r="D273" s="0" t="n">
        <v>5</v>
      </c>
    </row>
    <row r="274" customFormat="false" ht="15" hidden="false" customHeight="false" outlineLevel="0" collapsed="false">
      <c r="A274" s="0" t="s">
        <v>381</v>
      </c>
      <c r="B274" s="0" t="s">
        <v>921</v>
      </c>
      <c r="C274" s="0" t="s">
        <v>922</v>
      </c>
      <c r="D274" s="0" t="n">
        <v>5</v>
      </c>
    </row>
    <row r="275" customFormat="false" ht="15" hidden="false" customHeight="false" outlineLevel="0" collapsed="false">
      <c r="A275" s="0" t="s">
        <v>381</v>
      </c>
      <c r="B275" s="0" t="s">
        <v>923</v>
      </c>
      <c r="C275" s="0" t="s">
        <v>924</v>
      </c>
      <c r="D275" s="0" t="n">
        <v>5</v>
      </c>
    </row>
    <row r="276" customFormat="false" ht="15" hidden="false" customHeight="false" outlineLevel="0" collapsed="false">
      <c r="A276" s="0" t="s">
        <v>381</v>
      </c>
      <c r="B276" s="0" t="s">
        <v>925</v>
      </c>
      <c r="C276" s="0" t="s">
        <v>926</v>
      </c>
      <c r="D276" s="0" t="n">
        <v>5</v>
      </c>
    </row>
    <row r="277" customFormat="false" ht="15" hidden="false" customHeight="false" outlineLevel="0" collapsed="false">
      <c r="A277" s="0" t="s">
        <v>381</v>
      </c>
      <c r="B277" s="0" t="s">
        <v>927</v>
      </c>
      <c r="C277" s="0" t="s">
        <v>928</v>
      </c>
      <c r="D277" s="0" t="n">
        <v>5</v>
      </c>
    </row>
    <row r="278" customFormat="false" ht="15" hidden="false" customHeight="false" outlineLevel="0" collapsed="false">
      <c r="A278" s="0" t="s">
        <v>381</v>
      </c>
      <c r="B278" s="0" t="s">
        <v>929</v>
      </c>
      <c r="C278" s="0" t="s">
        <v>930</v>
      </c>
      <c r="D278" s="0" t="n">
        <v>5</v>
      </c>
    </row>
    <row r="279" customFormat="false" ht="15" hidden="false" customHeight="false" outlineLevel="0" collapsed="false">
      <c r="A279" s="0" t="s">
        <v>381</v>
      </c>
      <c r="B279" s="0" t="s">
        <v>931</v>
      </c>
      <c r="C279" s="0" t="s">
        <v>932</v>
      </c>
      <c r="D279" s="0" t="n">
        <v>5</v>
      </c>
    </row>
    <row r="280" customFormat="false" ht="15" hidden="false" customHeight="false" outlineLevel="0" collapsed="false">
      <c r="A280" s="0" t="s">
        <v>381</v>
      </c>
      <c r="B280" s="0" t="s">
        <v>933</v>
      </c>
      <c r="C280" s="0" t="s">
        <v>934</v>
      </c>
      <c r="D280" s="0" t="n">
        <v>5</v>
      </c>
    </row>
    <row r="281" customFormat="false" ht="15" hidden="false" customHeight="false" outlineLevel="0" collapsed="false">
      <c r="A281" s="0" t="s">
        <v>381</v>
      </c>
      <c r="B281" s="0" t="s">
        <v>935</v>
      </c>
      <c r="C281" s="0" t="s">
        <v>936</v>
      </c>
      <c r="D281" s="0" t="n">
        <v>5</v>
      </c>
    </row>
    <row r="282" customFormat="false" ht="15" hidden="false" customHeight="false" outlineLevel="0" collapsed="false">
      <c r="A282" s="0" t="s">
        <v>381</v>
      </c>
      <c r="B282" s="0" t="s">
        <v>937</v>
      </c>
      <c r="C282" s="0" t="s">
        <v>938</v>
      </c>
      <c r="D282" s="0" t="n">
        <v>5</v>
      </c>
    </row>
    <row r="283" customFormat="false" ht="15" hidden="false" customHeight="false" outlineLevel="0" collapsed="false">
      <c r="A283" s="0" t="s">
        <v>381</v>
      </c>
      <c r="B283" s="0" t="s">
        <v>939</v>
      </c>
      <c r="C283" s="0" t="s">
        <v>940</v>
      </c>
      <c r="D283" s="0" t="n">
        <v>5</v>
      </c>
    </row>
    <row r="284" customFormat="false" ht="15" hidden="false" customHeight="false" outlineLevel="0" collapsed="false">
      <c r="A284" s="0" t="s">
        <v>381</v>
      </c>
      <c r="B284" s="0" t="s">
        <v>941</v>
      </c>
      <c r="C284" s="0" t="s">
        <v>942</v>
      </c>
      <c r="D284" s="0" t="n">
        <v>5</v>
      </c>
    </row>
    <row r="285" customFormat="false" ht="15" hidden="false" customHeight="false" outlineLevel="0" collapsed="false">
      <c r="A285" s="0" t="s">
        <v>381</v>
      </c>
      <c r="B285" s="0" t="s">
        <v>943</v>
      </c>
      <c r="C285" s="0" t="s">
        <v>944</v>
      </c>
      <c r="D285" s="0" t="n">
        <v>5</v>
      </c>
    </row>
    <row r="286" customFormat="false" ht="15" hidden="false" customHeight="false" outlineLevel="0" collapsed="false">
      <c r="A286" s="0" t="s">
        <v>381</v>
      </c>
      <c r="B286" s="0" t="s">
        <v>945</v>
      </c>
      <c r="C286" s="0" t="s">
        <v>946</v>
      </c>
      <c r="D286" s="0" t="n">
        <v>5</v>
      </c>
    </row>
    <row r="287" customFormat="false" ht="15" hidden="false" customHeight="false" outlineLevel="0" collapsed="false">
      <c r="A287" s="0" t="s">
        <v>381</v>
      </c>
      <c r="B287" s="0" t="s">
        <v>947</v>
      </c>
      <c r="C287" s="0" t="s">
        <v>948</v>
      </c>
      <c r="D287" s="0" t="n">
        <v>5</v>
      </c>
    </row>
    <row r="288" customFormat="false" ht="15" hidden="false" customHeight="false" outlineLevel="0" collapsed="false">
      <c r="A288" s="0" t="s">
        <v>381</v>
      </c>
      <c r="B288" s="0" t="s">
        <v>949</v>
      </c>
      <c r="C288" s="0" t="s">
        <v>950</v>
      </c>
      <c r="D288" s="0" t="n">
        <v>5</v>
      </c>
    </row>
    <row r="289" customFormat="false" ht="15" hidden="false" customHeight="false" outlineLevel="0" collapsed="false">
      <c r="A289" s="0" t="s">
        <v>381</v>
      </c>
      <c r="B289" s="0" t="s">
        <v>951</v>
      </c>
      <c r="C289" s="0" t="s">
        <v>952</v>
      </c>
      <c r="D289" s="0" t="n">
        <v>5</v>
      </c>
    </row>
    <row r="290" customFormat="false" ht="15" hidden="false" customHeight="false" outlineLevel="0" collapsed="false">
      <c r="A290" s="0" t="s">
        <v>381</v>
      </c>
      <c r="B290" s="0" t="s">
        <v>953</v>
      </c>
      <c r="C290" s="0" t="s">
        <v>954</v>
      </c>
      <c r="D290" s="0" t="n">
        <v>5</v>
      </c>
    </row>
    <row r="291" customFormat="false" ht="15" hidden="false" customHeight="false" outlineLevel="0" collapsed="false">
      <c r="A291" s="0" t="s">
        <v>381</v>
      </c>
      <c r="B291" s="0" t="s">
        <v>955</v>
      </c>
      <c r="C291" s="0" t="s">
        <v>956</v>
      </c>
      <c r="D291" s="0" t="n">
        <v>5</v>
      </c>
    </row>
    <row r="292" customFormat="false" ht="15" hidden="false" customHeight="false" outlineLevel="0" collapsed="false">
      <c r="A292" s="0" t="s">
        <v>381</v>
      </c>
      <c r="B292" s="0" t="s">
        <v>957</v>
      </c>
      <c r="C292" s="0" t="s">
        <v>958</v>
      </c>
      <c r="D292" s="0" t="n">
        <v>5</v>
      </c>
    </row>
    <row r="293" customFormat="false" ht="15" hidden="false" customHeight="false" outlineLevel="0" collapsed="false">
      <c r="A293" s="0" t="s">
        <v>381</v>
      </c>
      <c r="B293" s="0" t="s">
        <v>959</v>
      </c>
      <c r="C293" s="0" t="s">
        <v>960</v>
      </c>
      <c r="D293" s="0" t="n">
        <v>5</v>
      </c>
    </row>
    <row r="294" customFormat="false" ht="15" hidden="false" customHeight="false" outlineLevel="0" collapsed="false">
      <c r="A294" s="0" t="s">
        <v>381</v>
      </c>
      <c r="B294" s="0" t="s">
        <v>961</v>
      </c>
      <c r="C294" s="0" t="s">
        <v>962</v>
      </c>
      <c r="D294" s="0" t="n">
        <v>5</v>
      </c>
    </row>
    <row r="295" customFormat="false" ht="15" hidden="false" customHeight="false" outlineLevel="0" collapsed="false">
      <c r="A295" s="0" t="s">
        <v>381</v>
      </c>
      <c r="B295" s="0" t="s">
        <v>963</v>
      </c>
      <c r="C295" s="0" t="s">
        <v>964</v>
      </c>
      <c r="D295" s="0" t="n">
        <v>5</v>
      </c>
    </row>
    <row r="296" customFormat="false" ht="15" hidden="false" customHeight="false" outlineLevel="0" collapsed="false">
      <c r="A296" s="0" t="s">
        <v>381</v>
      </c>
      <c r="B296" s="0" t="s">
        <v>965</v>
      </c>
      <c r="C296" s="0" t="s">
        <v>966</v>
      </c>
      <c r="D296" s="0" t="n">
        <v>5</v>
      </c>
    </row>
    <row r="297" customFormat="false" ht="15" hidden="false" customHeight="false" outlineLevel="0" collapsed="false">
      <c r="A297" s="0" t="s">
        <v>381</v>
      </c>
      <c r="B297" s="0" t="s">
        <v>967</v>
      </c>
      <c r="C297" s="0" t="s">
        <v>968</v>
      </c>
      <c r="D297" s="0" t="n">
        <v>5</v>
      </c>
    </row>
    <row r="298" customFormat="false" ht="15" hidden="false" customHeight="false" outlineLevel="0" collapsed="false">
      <c r="A298" s="0" t="s">
        <v>381</v>
      </c>
      <c r="B298" s="0" t="s">
        <v>969</v>
      </c>
      <c r="C298" s="0" t="s">
        <v>970</v>
      </c>
      <c r="D298" s="0" t="n">
        <v>5</v>
      </c>
    </row>
    <row r="299" customFormat="false" ht="15" hidden="false" customHeight="false" outlineLevel="0" collapsed="false">
      <c r="A299" s="0" t="s">
        <v>381</v>
      </c>
      <c r="B299" s="0" t="s">
        <v>971</v>
      </c>
      <c r="C299" s="0" t="s">
        <v>972</v>
      </c>
      <c r="D299" s="0" t="n">
        <v>5</v>
      </c>
    </row>
    <row r="300" customFormat="false" ht="15" hidden="false" customHeight="false" outlineLevel="0" collapsed="false">
      <c r="A300" s="0" t="s">
        <v>381</v>
      </c>
      <c r="B300" s="0" t="s">
        <v>973</v>
      </c>
      <c r="C300" s="0" t="s">
        <v>974</v>
      </c>
      <c r="D300" s="0" t="n">
        <v>5</v>
      </c>
    </row>
    <row r="301" customFormat="false" ht="15" hidden="false" customHeight="false" outlineLevel="0" collapsed="false">
      <c r="A301" s="0" t="s">
        <v>381</v>
      </c>
      <c r="B301" s="0" t="s">
        <v>975</v>
      </c>
      <c r="C301" s="0" t="s">
        <v>976</v>
      </c>
      <c r="D301" s="0" t="n">
        <v>5</v>
      </c>
    </row>
    <row r="302" customFormat="false" ht="15" hidden="false" customHeight="false" outlineLevel="0" collapsed="false">
      <c r="A302" s="0" t="s">
        <v>376</v>
      </c>
      <c r="B302" s="0" t="s">
        <v>977</v>
      </c>
      <c r="C302" s="0" t="s">
        <v>978</v>
      </c>
      <c r="D302" s="0" t="n">
        <v>26</v>
      </c>
    </row>
    <row r="303" customFormat="false" ht="15" hidden="false" customHeight="false" outlineLevel="0" collapsed="false">
      <c r="A303" s="0" t="s">
        <v>376</v>
      </c>
      <c r="B303" s="0" t="s">
        <v>979</v>
      </c>
      <c r="C303" s="0" t="s">
        <v>980</v>
      </c>
      <c r="D303" s="0" t="n">
        <v>26</v>
      </c>
    </row>
    <row r="304" customFormat="false" ht="15" hidden="false" customHeight="false" outlineLevel="0" collapsed="false">
      <c r="A304" s="0" t="s">
        <v>376</v>
      </c>
      <c r="B304" s="0" t="s">
        <v>981</v>
      </c>
      <c r="C304" s="0" t="s">
        <v>982</v>
      </c>
      <c r="D304" s="0" t="n">
        <v>26</v>
      </c>
    </row>
    <row r="305" customFormat="false" ht="15" hidden="false" customHeight="false" outlineLevel="0" collapsed="false">
      <c r="A305" s="0" t="s">
        <v>376</v>
      </c>
      <c r="B305" s="0" t="s">
        <v>983</v>
      </c>
      <c r="C305" s="0" t="s">
        <v>984</v>
      </c>
      <c r="D305" s="0" t="n">
        <v>26</v>
      </c>
    </row>
    <row r="306" customFormat="false" ht="15" hidden="false" customHeight="false" outlineLevel="0" collapsed="false">
      <c r="A306" s="0" t="s">
        <v>376</v>
      </c>
      <c r="B306" s="0" t="s">
        <v>985</v>
      </c>
      <c r="C306" s="0" t="s">
        <v>986</v>
      </c>
      <c r="D306" s="0" t="n">
        <v>26</v>
      </c>
    </row>
    <row r="307" customFormat="false" ht="15" hidden="false" customHeight="false" outlineLevel="0" collapsed="false">
      <c r="A307" s="0" t="s">
        <v>376</v>
      </c>
      <c r="B307" s="0" t="s">
        <v>987</v>
      </c>
      <c r="C307" s="0" t="s">
        <v>988</v>
      </c>
      <c r="D307" s="0" t="n">
        <v>26</v>
      </c>
    </row>
    <row r="308" customFormat="false" ht="15" hidden="false" customHeight="false" outlineLevel="0" collapsed="false">
      <c r="A308" s="0" t="s">
        <v>376</v>
      </c>
      <c r="B308" s="0" t="s">
        <v>989</v>
      </c>
      <c r="C308" s="0" t="s">
        <v>990</v>
      </c>
      <c r="D308" s="0" t="n">
        <v>26</v>
      </c>
    </row>
    <row r="309" customFormat="false" ht="15" hidden="false" customHeight="false" outlineLevel="0" collapsed="false">
      <c r="A309" s="0" t="s">
        <v>376</v>
      </c>
      <c r="B309" s="0" t="s">
        <v>991</v>
      </c>
      <c r="C309" s="0" t="s">
        <v>992</v>
      </c>
      <c r="D309" s="0" t="n">
        <v>26</v>
      </c>
    </row>
    <row r="310" customFormat="false" ht="15" hidden="false" customHeight="false" outlineLevel="0" collapsed="false">
      <c r="A310" s="0" t="s">
        <v>376</v>
      </c>
      <c r="B310" s="0" t="s">
        <v>993</v>
      </c>
      <c r="C310" s="0" t="s">
        <v>994</v>
      </c>
      <c r="D310" s="0" t="n">
        <v>26</v>
      </c>
    </row>
    <row r="311" customFormat="false" ht="15" hidden="false" customHeight="false" outlineLevel="0" collapsed="false">
      <c r="A311" s="0" t="s">
        <v>376</v>
      </c>
      <c r="B311" s="0" t="s">
        <v>995</v>
      </c>
      <c r="C311" s="0" t="s">
        <v>996</v>
      </c>
      <c r="D311" s="0" t="n">
        <v>26</v>
      </c>
    </row>
    <row r="312" customFormat="false" ht="15" hidden="false" customHeight="false" outlineLevel="0" collapsed="false">
      <c r="A312" s="0" t="s">
        <v>376</v>
      </c>
      <c r="B312" s="0" t="s">
        <v>997</v>
      </c>
      <c r="C312" s="0" t="s">
        <v>998</v>
      </c>
      <c r="D312" s="0" t="n">
        <v>26</v>
      </c>
    </row>
    <row r="313" customFormat="false" ht="15" hidden="false" customHeight="false" outlineLevel="0" collapsed="false">
      <c r="A313" s="0" t="s">
        <v>376</v>
      </c>
      <c r="B313" s="0" t="s">
        <v>999</v>
      </c>
      <c r="C313" s="0" t="s">
        <v>1000</v>
      </c>
      <c r="D313" s="0" t="n">
        <v>26</v>
      </c>
    </row>
    <row r="314" customFormat="false" ht="15" hidden="false" customHeight="false" outlineLevel="0" collapsed="false">
      <c r="A314" s="0" t="s">
        <v>376</v>
      </c>
      <c r="B314" s="0" t="s">
        <v>1001</v>
      </c>
      <c r="C314" s="0" t="s">
        <v>1002</v>
      </c>
      <c r="D314" s="0" t="n">
        <v>26</v>
      </c>
    </row>
    <row r="315" customFormat="false" ht="15" hidden="false" customHeight="false" outlineLevel="0" collapsed="false">
      <c r="A315" s="0" t="s">
        <v>376</v>
      </c>
      <c r="B315" s="0" t="s">
        <v>1003</v>
      </c>
      <c r="C315" s="0" t="s">
        <v>1004</v>
      </c>
      <c r="D315" s="0" t="n">
        <v>26</v>
      </c>
    </row>
    <row r="316" customFormat="false" ht="15" hidden="false" customHeight="false" outlineLevel="0" collapsed="false">
      <c r="A316" s="0" t="s">
        <v>386</v>
      </c>
      <c r="B316" s="0" t="s">
        <v>1005</v>
      </c>
      <c r="C316" s="0" t="s">
        <v>1006</v>
      </c>
      <c r="D316" s="0" t="n">
        <v>1</v>
      </c>
    </row>
    <row r="317" customFormat="false" ht="15" hidden="false" customHeight="false" outlineLevel="0" collapsed="false">
      <c r="A317" s="0" t="s">
        <v>386</v>
      </c>
      <c r="B317" s="0" t="s">
        <v>1007</v>
      </c>
      <c r="C317" s="0" t="s">
        <v>1008</v>
      </c>
      <c r="D317" s="0" t="n">
        <v>1</v>
      </c>
    </row>
    <row r="318" customFormat="false" ht="15" hidden="false" customHeight="false" outlineLevel="0" collapsed="false">
      <c r="A318" s="0" t="s">
        <v>386</v>
      </c>
      <c r="B318" s="0" t="s">
        <v>1009</v>
      </c>
      <c r="C318" s="0" t="s">
        <v>1010</v>
      </c>
      <c r="D318" s="0" t="n">
        <v>1</v>
      </c>
    </row>
    <row r="319" customFormat="false" ht="15" hidden="false" customHeight="false" outlineLevel="0" collapsed="false">
      <c r="A319" s="0" t="s">
        <v>386</v>
      </c>
      <c r="B319" s="0" t="s">
        <v>1011</v>
      </c>
      <c r="C319" s="0" t="s">
        <v>1012</v>
      </c>
      <c r="D319" s="0" t="n">
        <v>1</v>
      </c>
    </row>
    <row r="320" customFormat="false" ht="15" hidden="false" customHeight="false" outlineLevel="0" collapsed="false">
      <c r="A320" s="0" t="s">
        <v>386</v>
      </c>
      <c r="B320" s="0" t="s">
        <v>1013</v>
      </c>
      <c r="C320" s="0" t="s">
        <v>1014</v>
      </c>
      <c r="D320" s="0" t="n">
        <v>1</v>
      </c>
    </row>
    <row r="321" customFormat="false" ht="15" hidden="false" customHeight="false" outlineLevel="0" collapsed="false">
      <c r="A321" s="0" t="s">
        <v>386</v>
      </c>
      <c r="B321" s="0" t="s">
        <v>1015</v>
      </c>
      <c r="C321" s="0" t="s">
        <v>1016</v>
      </c>
      <c r="D321" s="0" t="n">
        <v>1</v>
      </c>
    </row>
    <row r="322" customFormat="false" ht="15" hidden="false" customHeight="false" outlineLevel="0" collapsed="false">
      <c r="A322" s="0" t="s">
        <v>386</v>
      </c>
      <c r="B322" s="0" t="s">
        <v>1017</v>
      </c>
      <c r="C322" s="0" t="s">
        <v>1018</v>
      </c>
      <c r="D322" s="0" t="n">
        <v>1</v>
      </c>
    </row>
    <row r="323" customFormat="false" ht="15" hidden="false" customHeight="false" outlineLevel="0" collapsed="false">
      <c r="A323" s="0" t="s">
        <v>386</v>
      </c>
      <c r="B323" s="0" t="s">
        <v>1019</v>
      </c>
      <c r="C323" s="0" t="s">
        <v>1020</v>
      </c>
      <c r="D323" s="0" t="n">
        <v>1</v>
      </c>
    </row>
    <row r="324" customFormat="false" ht="15" hidden="false" customHeight="false" outlineLevel="0" collapsed="false">
      <c r="A324" s="0" t="s">
        <v>386</v>
      </c>
      <c r="B324" s="0" t="s">
        <v>1021</v>
      </c>
      <c r="C324" s="0" t="s">
        <v>1022</v>
      </c>
      <c r="D324" s="0" t="n">
        <v>1</v>
      </c>
    </row>
    <row r="325" customFormat="false" ht="15" hidden="false" customHeight="false" outlineLevel="0" collapsed="false">
      <c r="A325" s="0" t="s">
        <v>386</v>
      </c>
      <c r="B325" s="0" t="s">
        <v>1023</v>
      </c>
      <c r="C325" s="0" t="s">
        <v>1024</v>
      </c>
      <c r="D325" s="0" t="n">
        <v>1</v>
      </c>
    </row>
    <row r="326" customFormat="false" ht="15" hidden="false" customHeight="false" outlineLevel="0" collapsed="false">
      <c r="A326" s="0" t="s">
        <v>386</v>
      </c>
      <c r="B326" s="0" t="s">
        <v>1025</v>
      </c>
      <c r="C326" s="0" t="s">
        <v>1026</v>
      </c>
      <c r="D326" s="0" t="n">
        <v>1</v>
      </c>
    </row>
    <row r="327" customFormat="false" ht="15" hidden="false" customHeight="false" outlineLevel="0" collapsed="false">
      <c r="A327" s="0" t="s">
        <v>386</v>
      </c>
      <c r="B327" s="0" t="s">
        <v>1027</v>
      </c>
      <c r="C327" s="0" t="s">
        <v>1028</v>
      </c>
      <c r="D327" s="0" t="n">
        <v>1</v>
      </c>
    </row>
    <row r="328" customFormat="false" ht="15" hidden="false" customHeight="false" outlineLevel="0" collapsed="false">
      <c r="A328" s="0" t="s">
        <v>386</v>
      </c>
      <c r="B328" s="0" t="s">
        <v>1029</v>
      </c>
      <c r="C328" s="0" t="s">
        <v>1030</v>
      </c>
      <c r="D328" s="0" t="n">
        <v>1</v>
      </c>
    </row>
    <row r="329" customFormat="false" ht="15" hidden="false" customHeight="false" outlineLevel="0" collapsed="false">
      <c r="A329" s="0" t="s">
        <v>386</v>
      </c>
      <c r="B329" s="0" t="s">
        <v>1031</v>
      </c>
      <c r="C329" s="0" t="s">
        <v>1032</v>
      </c>
      <c r="D329" s="0" t="n">
        <v>1</v>
      </c>
    </row>
    <row r="330" customFormat="false" ht="15" hidden="false" customHeight="false" outlineLevel="0" collapsed="false">
      <c r="A330" s="0" t="s">
        <v>386</v>
      </c>
      <c r="B330" s="0" t="s">
        <v>1033</v>
      </c>
      <c r="C330" s="0" t="s">
        <v>1034</v>
      </c>
      <c r="D330" s="0" t="n">
        <v>1</v>
      </c>
    </row>
    <row r="331" customFormat="false" ht="15" hidden="false" customHeight="false" outlineLevel="0" collapsed="false">
      <c r="A331" s="0" t="s">
        <v>386</v>
      </c>
      <c r="B331" s="0" t="s">
        <v>1035</v>
      </c>
      <c r="C331" s="0" t="s">
        <v>1036</v>
      </c>
      <c r="D331" s="0" t="n">
        <v>1</v>
      </c>
    </row>
    <row r="332" customFormat="false" ht="15" hidden="false" customHeight="false" outlineLevel="0" collapsed="false">
      <c r="A332" s="0" t="s">
        <v>386</v>
      </c>
      <c r="B332" s="0" t="s">
        <v>1037</v>
      </c>
      <c r="C332" s="0" t="s">
        <v>1038</v>
      </c>
      <c r="D332" s="0" t="n">
        <v>1</v>
      </c>
    </row>
    <row r="333" customFormat="false" ht="15" hidden="false" customHeight="false" outlineLevel="0" collapsed="false">
      <c r="A333" s="0" t="s">
        <v>386</v>
      </c>
      <c r="B333" s="0" t="s">
        <v>1039</v>
      </c>
      <c r="C333" s="0" t="s">
        <v>1040</v>
      </c>
      <c r="D333" s="0" t="n">
        <v>1</v>
      </c>
    </row>
    <row r="334" customFormat="false" ht="15" hidden="false" customHeight="false" outlineLevel="0" collapsed="false">
      <c r="A334" s="0" t="s">
        <v>386</v>
      </c>
      <c r="B334" s="0" t="s">
        <v>1041</v>
      </c>
      <c r="C334" s="0" t="s">
        <v>1042</v>
      </c>
      <c r="D334" s="0" t="n">
        <v>1</v>
      </c>
    </row>
    <row r="335" customFormat="false" ht="15" hidden="false" customHeight="false" outlineLevel="0" collapsed="false">
      <c r="A335" s="0" t="s">
        <v>386</v>
      </c>
      <c r="B335" s="0" t="s">
        <v>1043</v>
      </c>
      <c r="C335" s="0" t="s">
        <v>1044</v>
      </c>
      <c r="D335" s="0" t="n">
        <v>1</v>
      </c>
    </row>
    <row r="336" customFormat="false" ht="15" hidden="false" customHeight="false" outlineLevel="0" collapsed="false">
      <c r="A336" s="0" t="s">
        <v>386</v>
      </c>
      <c r="B336" s="0" t="s">
        <v>1045</v>
      </c>
      <c r="C336" s="0" t="s">
        <v>1046</v>
      </c>
      <c r="D336" s="0" t="n">
        <v>1</v>
      </c>
    </row>
    <row r="337" customFormat="false" ht="15" hidden="false" customHeight="false" outlineLevel="0" collapsed="false">
      <c r="A337" s="0" t="s">
        <v>386</v>
      </c>
      <c r="B337" s="0" t="s">
        <v>1047</v>
      </c>
      <c r="C337" s="0" t="s">
        <v>1048</v>
      </c>
      <c r="D337" s="0" t="n">
        <v>1</v>
      </c>
    </row>
    <row r="338" customFormat="false" ht="15" hidden="false" customHeight="false" outlineLevel="0" collapsed="false">
      <c r="A338" s="0" t="s">
        <v>386</v>
      </c>
      <c r="B338" s="0" t="s">
        <v>1049</v>
      </c>
      <c r="C338" s="0" t="s">
        <v>1050</v>
      </c>
      <c r="D338" s="0" t="n">
        <v>1</v>
      </c>
    </row>
    <row r="339" customFormat="false" ht="15" hidden="false" customHeight="false" outlineLevel="0" collapsed="false">
      <c r="A339" s="0" t="s">
        <v>386</v>
      </c>
      <c r="B339" s="0" t="s">
        <v>1051</v>
      </c>
      <c r="C339" s="0" t="s">
        <v>1052</v>
      </c>
      <c r="D339" s="0" t="n">
        <v>1</v>
      </c>
    </row>
    <row r="340" customFormat="false" ht="15" hidden="false" customHeight="false" outlineLevel="0" collapsed="false">
      <c r="A340" s="0" t="s">
        <v>386</v>
      </c>
      <c r="B340" s="0" t="s">
        <v>1053</v>
      </c>
      <c r="C340" s="0" t="s">
        <v>1054</v>
      </c>
      <c r="D340" s="0" t="n">
        <v>1</v>
      </c>
    </row>
    <row r="341" customFormat="false" ht="15" hidden="false" customHeight="false" outlineLevel="0" collapsed="false">
      <c r="A341" s="0" t="s">
        <v>386</v>
      </c>
      <c r="B341" s="0" t="s">
        <v>1055</v>
      </c>
      <c r="C341" s="0" t="s">
        <v>1056</v>
      </c>
      <c r="D341" s="0" t="n">
        <v>1</v>
      </c>
    </row>
    <row r="342" customFormat="false" ht="15" hidden="false" customHeight="false" outlineLevel="0" collapsed="false">
      <c r="A342" s="0" t="s">
        <v>386</v>
      </c>
      <c r="B342" s="0" t="s">
        <v>1057</v>
      </c>
      <c r="C342" s="0" t="s">
        <v>1058</v>
      </c>
      <c r="D342" s="0" t="n">
        <v>1</v>
      </c>
    </row>
    <row r="343" customFormat="false" ht="15" hidden="false" customHeight="false" outlineLevel="0" collapsed="false">
      <c r="A343" s="0" t="s">
        <v>386</v>
      </c>
      <c r="B343" s="0" t="s">
        <v>1059</v>
      </c>
      <c r="C343" s="0" t="s">
        <v>1060</v>
      </c>
      <c r="D343" s="0" t="n">
        <v>1</v>
      </c>
    </row>
    <row r="344" customFormat="false" ht="15" hidden="false" customHeight="false" outlineLevel="0" collapsed="false">
      <c r="A344" s="0" t="s">
        <v>386</v>
      </c>
      <c r="B344" s="0" t="s">
        <v>1061</v>
      </c>
      <c r="C344" s="0" t="s">
        <v>1062</v>
      </c>
      <c r="D344" s="0" t="n">
        <v>1</v>
      </c>
    </row>
    <row r="345" customFormat="false" ht="15" hidden="false" customHeight="false" outlineLevel="0" collapsed="false">
      <c r="A345" s="0" t="s">
        <v>386</v>
      </c>
      <c r="B345" s="0" t="s">
        <v>1063</v>
      </c>
      <c r="C345" s="0" t="s">
        <v>1064</v>
      </c>
      <c r="D345" s="0" t="n">
        <v>1</v>
      </c>
    </row>
    <row r="346" customFormat="false" ht="15" hidden="false" customHeight="false" outlineLevel="0" collapsed="false">
      <c r="A346" s="0" t="s">
        <v>386</v>
      </c>
      <c r="B346" s="0" t="s">
        <v>1065</v>
      </c>
      <c r="C346" s="0" t="s">
        <v>1066</v>
      </c>
      <c r="D346" s="0" t="n">
        <v>1</v>
      </c>
    </row>
    <row r="347" customFormat="false" ht="15" hidden="false" customHeight="false" outlineLevel="0" collapsed="false">
      <c r="A347" s="0" t="s">
        <v>386</v>
      </c>
      <c r="B347" s="0" t="s">
        <v>1067</v>
      </c>
      <c r="C347" s="0" t="s">
        <v>1068</v>
      </c>
      <c r="D347" s="0" t="n">
        <v>1</v>
      </c>
    </row>
    <row r="348" customFormat="false" ht="15" hidden="false" customHeight="false" outlineLevel="0" collapsed="false">
      <c r="A348" s="0" t="s">
        <v>386</v>
      </c>
      <c r="B348" s="0" t="s">
        <v>1069</v>
      </c>
      <c r="C348" s="0" t="s">
        <v>1070</v>
      </c>
      <c r="D348" s="0" t="n">
        <v>1</v>
      </c>
    </row>
    <row r="349" customFormat="false" ht="15" hidden="false" customHeight="false" outlineLevel="0" collapsed="false">
      <c r="A349" s="0" t="s">
        <v>386</v>
      </c>
      <c r="B349" s="0" t="s">
        <v>1071</v>
      </c>
      <c r="C349" s="0" t="s">
        <v>1072</v>
      </c>
      <c r="D349" s="0" t="n">
        <v>1</v>
      </c>
    </row>
    <row r="350" customFormat="false" ht="15" hidden="false" customHeight="false" outlineLevel="0" collapsed="false">
      <c r="A350" s="0" t="s">
        <v>386</v>
      </c>
      <c r="B350" s="0" t="s">
        <v>1073</v>
      </c>
      <c r="C350" s="0" t="s">
        <v>1074</v>
      </c>
      <c r="D350" s="0" t="n">
        <v>1</v>
      </c>
    </row>
    <row r="351" customFormat="false" ht="15" hidden="false" customHeight="false" outlineLevel="0" collapsed="false">
      <c r="A351" s="0" t="s">
        <v>386</v>
      </c>
      <c r="B351" s="0" t="s">
        <v>1075</v>
      </c>
      <c r="C351" s="0" t="s">
        <v>1076</v>
      </c>
      <c r="D351" s="0" t="n">
        <v>1</v>
      </c>
    </row>
    <row r="352" customFormat="false" ht="15" hidden="false" customHeight="false" outlineLevel="0" collapsed="false">
      <c r="A352" s="0" t="s">
        <v>386</v>
      </c>
      <c r="B352" s="0" t="s">
        <v>1077</v>
      </c>
      <c r="C352" s="0" t="s">
        <v>1078</v>
      </c>
      <c r="D352" s="0" t="n">
        <v>1</v>
      </c>
    </row>
    <row r="353" customFormat="false" ht="15" hidden="false" customHeight="false" outlineLevel="0" collapsed="false">
      <c r="A353" s="0" t="s">
        <v>386</v>
      </c>
      <c r="B353" s="0" t="s">
        <v>1079</v>
      </c>
      <c r="C353" s="0" t="s">
        <v>1080</v>
      </c>
      <c r="D353" s="0" t="n">
        <v>1</v>
      </c>
    </row>
    <row r="354" customFormat="false" ht="15" hidden="false" customHeight="false" outlineLevel="0" collapsed="false">
      <c r="A354" s="0" t="s">
        <v>386</v>
      </c>
      <c r="B354" s="0" t="s">
        <v>1081</v>
      </c>
      <c r="C354" s="0" t="s">
        <v>1082</v>
      </c>
      <c r="D354" s="0" t="n">
        <v>1</v>
      </c>
    </row>
    <row r="355" customFormat="false" ht="15" hidden="false" customHeight="false" outlineLevel="0" collapsed="false">
      <c r="A355" s="0" t="s">
        <v>386</v>
      </c>
      <c r="B355" s="0" t="s">
        <v>1083</v>
      </c>
      <c r="C355" s="0" t="s">
        <v>1084</v>
      </c>
      <c r="D355" s="0" t="n">
        <v>1</v>
      </c>
    </row>
    <row r="356" customFormat="false" ht="15" hidden="false" customHeight="false" outlineLevel="0" collapsed="false">
      <c r="A356" s="0" t="s">
        <v>386</v>
      </c>
      <c r="B356" s="0" t="s">
        <v>1085</v>
      </c>
      <c r="C356" s="0" t="s">
        <v>1086</v>
      </c>
      <c r="D356" s="0" t="n">
        <v>1</v>
      </c>
    </row>
    <row r="357" customFormat="false" ht="15" hidden="false" customHeight="false" outlineLevel="0" collapsed="false">
      <c r="A357" s="0" t="s">
        <v>386</v>
      </c>
      <c r="B357" s="0" t="s">
        <v>1087</v>
      </c>
      <c r="C357" s="0" t="s">
        <v>1088</v>
      </c>
      <c r="D357" s="0" t="n">
        <v>1</v>
      </c>
    </row>
    <row r="358" customFormat="false" ht="15" hidden="false" customHeight="false" outlineLevel="0" collapsed="false">
      <c r="A358" s="0" t="s">
        <v>386</v>
      </c>
      <c r="B358" s="0" t="s">
        <v>1089</v>
      </c>
      <c r="C358" s="0" t="s">
        <v>1090</v>
      </c>
      <c r="D358" s="0" t="n">
        <v>1</v>
      </c>
    </row>
    <row r="359" customFormat="false" ht="15" hidden="false" customHeight="false" outlineLevel="0" collapsed="false">
      <c r="A359" s="0" t="s">
        <v>386</v>
      </c>
      <c r="B359" s="0" t="s">
        <v>1091</v>
      </c>
      <c r="C359" s="0" t="s">
        <v>1092</v>
      </c>
      <c r="D359" s="0" t="n">
        <v>1</v>
      </c>
    </row>
    <row r="360" customFormat="false" ht="15" hidden="false" customHeight="false" outlineLevel="0" collapsed="false">
      <c r="A360" s="0" t="s">
        <v>386</v>
      </c>
      <c r="B360" s="0" t="s">
        <v>1093</v>
      </c>
      <c r="C360" s="0" t="s">
        <v>1094</v>
      </c>
      <c r="D360" s="0" t="n">
        <v>1</v>
      </c>
    </row>
    <row r="361" customFormat="false" ht="15" hidden="false" customHeight="false" outlineLevel="0" collapsed="false">
      <c r="A361" s="0" t="s">
        <v>386</v>
      </c>
      <c r="B361" s="0" t="s">
        <v>1095</v>
      </c>
      <c r="C361" s="0" t="s">
        <v>1096</v>
      </c>
      <c r="D361" s="0" t="n">
        <v>1</v>
      </c>
    </row>
    <row r="362" customFormat="false" ht="15" hidden="false" customHeight="false" outlineLevel="0" collapsed="false">
      <c r="A362" s="0" t="s">
        <v>386</v>
      </c>
      <c r="B362" s="0" t="s">
        <v>1097</v>
      </c>
      <c r="C362" s="0" t="s">
        <v>1098</v>
      </c>
      <c r="D362" s="0" t="n">
        <v>1</v>
      </c>
    </row>
    <row r="363" customFormat="false" ht="15" hidden="false" customHeight="false" outlineLevel="0" collapsed="false">
      <c r="A363" s="0" t="s">
        <v>386</v>
      </c>
      <c r="B363" s="0" t="s">
        <v>1099</v>
      </c>
      <c r="C363" s="0" t="s">
        <v>1100</v>
      </c>
      <c r="D363" s="0" t="n">
        <v>1</v>
      </c>
    </row>
    <row r="364" customFormat="false" ht="15" hidden="false" customHeight="false" outlineLevel="0" collapsed="false">
      <c r="A364" s="0" t="s">
        <v>386</v>
      </c>
      <c r="B364" s="0" t="s">
        <v>1101</v>
      </c>
      <c r="C364" s="0" t="s">
        <v>1102</v>
      </c>
      <c r="D364"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2026-09-30T07:08:19Z</dcterms:created>
  <dc:creator>openpyxl</dc:creator>
  <dc:description/>
  <dc:language>en-US</dc:language>
  <cp:lastModifiedBy/>
  <dcterms:modified xsi:type="dcterms:W3CDTF">2026-09-30T07:08:21Z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